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293" i="371" l="1"/>
  <c r="U293" i="371"/>
  <c r="T293" i="371"/>
  <c r="S293" i="371"/>
  <c r="R293" i="371"/>
  <c r="Q293" i="371"/>
  <c r="T292" i="371"/>
  <c r="V292" i="371" s="1"/>
  <c r="S292" i="371"/>
  <c r="R292" i="371"/>
  <c r="Q292" i="371"/>
  <c r="T291" i="371"/>
  <c r="V291" i="371" s="1"/>
  <c r="S291" i="371"/>
  <c r="R291" i="371"/>
  <c r="Q291" i="371"/>
  <c r="V290" i="371"/>
  <c r="T290" i="371"/>
  <c r="U290" i="371" s="1"/>
  <c r="S290" i="371"/>
  <c r="R290" i="371"/>
  <c r="Q290" i="371"/>
  <c r="T289" i="371"/>
  <c r="V289" i="371" s="1"/>
  <c r="S289" i="371"/>
  <c r="R289" i="371"/>
  <c r="Q289" i="371"/>
  <c r="V288" i="371"/>
  <c r="T288" i="371"/>
  <c r="U288" i="371" s="1"/>
  <c r="S288" i="371"/>
  <c r="R288" i="371"/>
  <c r="Q288" i="371"/>
  <c r="T287" i="371"/>
  <c r="V287" i="371" s="1"/>
  <c r="S287" i="371"/>
  <c r="R287" i="371"/>
  <c r="Q287" i="371"/>
  <c r="V286" i="371"/>
  <c r="U286" i="371"/>
  <c r="T286" i="371"/>
  <c r="S286" i="371"/>
  <c r="R286" i="371"/>
  <c r="Q286" i="371"/>
  <c r="T285" i="371"/>
  <c r="V285" i="371" s="1"/>
  <c r="S285" i="371"/>
  <c r="R285" i="371"/>
  <c r="Q285" i="371"/>
  <c r="V284" i="371"/>
  <c r="U284" i="371"/>
  <c r="T284" i="371"/>
  <c r="S284" i="371"/>
  <c r="R284" i="371"/>
  <c r="Q284" i="371"/>
  <c r="T283" i="371"/>
  <c r="V283" i="371" s="1"/>
  <c r="S283" i="371"/>
  <c r="R283" i="371"/>
  <c r="Q283" i="371"/>
  <c r="V282" i="371"/>
  <c r="U282" i="371"/>
  <c r="T282" i="371"/>
  <c r="S282" i="371"/>
  <c r="R282" i="371"/>
  <c r="Q282" i="371"/>
  <c r="T281" i="371"/>
  <c r="V281" i="371" s="1"/>
  <c r="S281" i="371"/>
  <c r="R281" i="371"/>
  <c r="Q281" i="371"/>
  <c r="V280" i="371"/>
  <c r="T280" i="371"/>
  <c r="U280" i="371" s="1"/>
  <c r="S280" i="371"/>
  <c r="R280" i="371"/>
  <c r="Q280" i="371"/>
  <c r="T279" i="371"/>
  <c r="V279" i="371" s="1"/>
  <c r="S279" i="371"/>
  <c r="R279" i="371"/>
  <c r="Q279" i="371"/>
  <c r="V278" i="371"/>
  <c r="T278" i="371"/>
  <c r="U278" i="371" s="1"/>
  <c r="S278" i="371"/>
  <c r="R278" i="371"/>
  <c r="Q278" i="371"/>
  <c r="T277" i="371"/>
  <c r="V277" i="371" s="1"/>
  <c r="S277" i="371"/>
  <c r="R277" i="371"/>
  <c r="Q277" i="371"/>
  <c r="V276" i="371"/>
  <c r="T276" i="371"/>
  <c r="U276" i="371" s="1"/>
  <c r="S276" i="371"/>
  <c r="R276" i="371"/>
  <c r="Q276" i="371"/>
  <c r="T275" i="371"/>
  <c r="V275" i="371" s="1"/>
  <c r="S275" i="371"/>
  <c r="R275" i="371"/>
  <c r="Q275" i="371"/>
  <c r="V274" i="371"/>
  <c r="U274" i="371"/>
  <c r="T274" i="371"/>
  <c r="S274" i="371"/>
  <c r="R274" i="371"/>
  <c r="Q274" i="371"/>
  <c r="V273" i="371"/>
  <c r="U273" i="371"/>
  <c r="T273" i="371"/>
  <c r="S273" i="371"/>
  <c r="R273" i="371"/>
  <c r="Q273" i="371"/>
  <c r="V272" i="371"/>
  <c r="T272" i="371"/>
  <c r="U272" i="371" s="1"/>
  <c r="S272" i="371"/>
  <c r="R272" i="371"/>
  <c r="Q272" i="371"/>
  <c r="V271" i="371"/>
  <c r="U271" i="371"/>
  <c r="T271" i="371"/>
  <c r="S271" i="371"/>
  <c r="R271" i="371"/>
  <c r="Q271" i="371"/>
  <c r="V270" i="371"/>
  <c r="T270" i="371"/>
  <c r="U270" i="371" s="1"/>
  <c r="S270" i="371"/>
  <c r="R270" i="371"/>
  <c r="Q270" i="371"/>
  <c r="V269" i="371"/>
  <c r="U269" i="371"/>
  <c r="T269" i="371"/>
  <c r="S269" i="371"/>
  <c r="R269" i="371"/>
  <c r="Q269" i="371"/>
  <c r="V268" i="371"/>
  <c r="T268" i="371"/>
  <c r="U268" i="371" s="1"/>
  <c r="S268" i="371"/>
  <c r="R268" i="371"/>
  <c r="Q268" i="371"/>
  <c r="V267" i="371"/>
  <c r="U267" i="371"/>
  <c r="T267" i="371"/>
  <c r="S267" i="371"/>
  <c r="R267" i="371"/>
  <c r="Q267" i="371"/>
  <c r="V266" i="371"/>
  <c r="T266" i="371"/>
  <c r="U266" i="371" s="1"/>
  <c r="S266" i="371"/>
  <c r="R266" i="371"/>
  <c r="Q266" i="371"/>
  <c r="T265" i="371"/>
  <c r="V265" i="371" s="1"/>
  <c r="S265" i="371"/>
  <c r="R265" i="371"/>
  <c r="Q265" i="371"/>
  <c r="V264" i="371"/>
  <c r="U264" i="371"/>
  <c r="T264" i="371"/>
  <c r="S264" i="371"/>
  <c r="R264" i="371"/>
  <c r="Q264" i="371"/>
  <c r="T263" i="371"/>
  <c r="V263" i="371" s="1"/>
  <c r="S263" i="371"/>
  <c r="R263" i="371"/>
  <c r="Q263" i="371"/>
  <c r="V262" i="371"/>
  <c r="T262" i="371"/>
  <c r="U262" i="371" s="1"/>
  <c r="S262" i="371"/>
  <c r="R262" i="371"/>
  <c r="Q262" i="371"/>
  <c r="T261" i="371"/>
  <c r="V261" i="371" s="1"/>
  <c r="S261" i="371"/>
  <c r="R261" i="371"/>
  <c r="Q261" i="371"/>
  <c r="V260" i="371"/>
  <c r="U260" i="371"/>
  <c r="T260" i="371"/>
  <c r="S260" i="371"/>
  <c r="R260" i="371"/>
  <c r="Q260" i="371"/>
  <c r="V259" i="371"/>
  <c r="U259" i="371"/>
  <c r="T259" i="371"/>
  <c r="S259" i="371"/>
  <c r="R259" i="371"/>
  <c r="Q259" i="371"/>
  <c r="V258" i="371"/>
  <c r="U258" i="371"/>
  <c r="T258" i="371"/>
  <c r="S258" i="371"/>
  <c r="R258" i="371"/>
  <c r="Q258" i="371"/>
  <c r="V257" i="371"/>
  <c r="U257" i="371"/>
  <c r="T257" i="371"/>
  <c r="S257" i="371"/>
  <c r="R257" i="371"/>
  <c r="Q257" i="371"/>
  <c r="V256" i="371"/>
  <c r="U256" i="371"/>
  <c r="T256" i="371"/>
  <c r="S256" i="371"/>
  <c r="R256" i="371"/>
  <c r="Q256" i="371"/>
  <c r="T255" i="371"/>
  <c r="V255" i="371" s="1"/>
  <c r="S255" i="371"/>
  <c r="R255" i="371"/>
  <c r="Q255" i="371"/>
  <c r="V254" i="371"/>
  <c r="T254" i="371"/>
  <c r="U254" i="371" s="1"/>
  <c r="S254" i="371"/>
  <c r="R254" i="371"/>
  <c r="Q254" i="371"/>
  <c r="V253" i="371"/>
  <c r="U253" i="371"/>
  <c r="T253" i="371"/>
  <c r="S253" i="371"/>
  <c r="R253" i="371"/>
  <c r="Q253" i="371"/>
  <c r="V252" i="371"/>
  <c r="U252" i="371"/>
  <c r="T252" i="371"/>
  <c r="S252" i="371"/>
  <c r="R252" i="371"/>
  <c r="Q252" i="371"/>
  <c r="V251" i="371"/>
  <c r="U251" i="371"/>
  <c r="T251" i="371"/>
  <c r="S251" i="371"/>
  <c r="R251" i="371"/>
  <c r="Q251" i="371"/>
  <c r="V250" i="371"/>
  <c r="T250" i="371"/>
  <c r="U250" i="371" s="1"/>
  <c r="S250" i="371"/>
  <c r="R250" i="371"/>
  <c r="Q250" i="371"/>
  <c r="T249" i="371"/>
  <c r="V249" i="371" s="1"/>
  <c r="S249" i="371"/>
  <c r="R249" i="371"/>
  <c r="Q249" i="371"/>
  <c r="V248" i="371"/>
  <c r="T248" i="371"/>
  <c r="U248" i="371" s="1"/>
  <c r="S248" i="371"/>
  <c r="R248" i="371"/>
  <c r="Q248" i="371"/>
  <c r="T247" i="371"/>
  <c r="V247" i="371" s="1"/>
  <c r="S247" i="371"/>
  <c r="R247" i="371"/>
  <c r="Q247" i="371"/>
  <c r="V246" i="371"/>
  <c r="T246" i="371"/>
  <c r="U246" i="371" s="1"/>
  <c r="S246" i="371"/>
  <c r="R246" i="371"/>
  <c r="Q246" i="371"/>
  <c r="T245" i="371"/>
  <c r="V245" i="371" s="1"/>
  <c r="S245" i="371"/>
  <c r="R245" i="371"/>
  <c r="Q245" i="371"/>
  <c r="V244" i="371"/>
  <c r="T244" i="371"/>
  <c r="U244" i="371" s="1"/>
  <c r="S244" i="371"/>
  <c r="R244" i="371"/>
  <c r="Q244" i="371"/>
  <c r="V243" i="371"/>
  <c r="U243" i="371"/>
  <c r="T243" i="371"/>
  <c r="S243" i="371"/>
  <c r="R243" i="371"/>
  <c r="Q243" i="371"/>
  <c r="V242" i="371"/>
  <c r="U242" i="371"/>
  <c r="T242" i="371"/>
  <c r="S242" i="371"/>
  <c r="R242" i="371"/>
  <c r="Q242" i="371"/>
  <c r="T241" i="371"/>
  <c r="V241" i="371" s="1"/>
  <c r="S241" i="371"/>
  <c r="R241" i="371"/>
  <c r="Q241" i="371"/>
  <c r="V240" i="371"/>
  <c r="T240" i="371"/>
  <c r="U240" i="371" s="1"/>
  <c r="S240" i="371"/>
  <c r="R240" i="371"/>
  <c r="Q240" i="371"/>
  <c r="V239" i="371"/>
  <c r="U239" i="371"/>
  <c r="T239" i="371"/>
  <c r="S239" i="371"/>
  <c r="R239" i="371"/>
  <c r="Q239" i="371"/>
  <c r="V238" i="371"/>
  <c r="T238" i="371"/>
  <c r="U238" i="371" s="1"/>
  <c r="S238" i="371"/>
  <c r="R238" i="371"/>
  <c r="Q238" i="371"/>
  <c r="T237" i="371"/>
  <c r="V237" i="371" s="1"/>
  <c r="S237" i="371"/>
  <c r="R237" i="371"/>
  <c r="Q237" i="371"/>
  <c r="V236" i="371"/>
  <c r="U236" i="371"/>
  <c r="T236" i="371"/>
  <c r="S236" i="371"/>
  <c r="R236" i="371"/>
  <c r="Q236" i="371"/>
  <c r="V235" i="371"/>
  <c r="U235" i="371"/>
  <c r="T235" i="371"/>
  <c r="S235" i="371"/>
  <c r="R235" i="371"/>
  <c r="Q235" i="371"/>
  <c r="V234" i="371"/>
  <c r="T234" i="371"/>
  <c r="U234" i="371" s="1"/>
  <c r="S234" i="371"/>
  <c r="R234" i="371"/>
  <c r="Q234" i="371"/>
  <c r="T233" i="371"/>
  <c r="V233" i="371" s="1"/>
  <c r="S233" i="371"/>
  <c r="R233" i="371"/>
  <c r="Q233" i="371"/>
  <c r="V232" i="371"/>
  <c r="T232" i="371"/>
  <c r="U232" i="371" s="1"/>
  <c r="S232" i="371"/>
  <c r="R232" i="371"/>
  <c r="Q232" i="371"/>
  <c r="V231" i="371"/>
  <c r="U231" i="371"/>
  <c r="T231" i="371"/>
  <c r="S231" i="371"/>
  <c r="R231" i="371"/>
  <c r="Q231" i="371"/>
  <c r="V230" i="371"/>
  <c r="U230" i="371"/>
  <c r="T230" i="371"/>
  <c r="S230" i="371"/>
  <c r="R230" i="371"/>
  <c r="Q230" i="371"/>
  <c r="T229" i="371"/>
  <c r="V229" i="371" s="1"/>
  <c r="S229" i="371"/>
  <c r="R229" i="371"/>
  <c r="Q229" i="371"/>
  <c r="V228" i="371"/>
  <c r="U228" i="371"/>
  <c r="T228" i="371"/>
  <c r="S228" i="371"/>
  <c r="R228" i="371"/>
  <c r="Q228" i="371"/>
  <c r="V227" i="371"/>
  <c r="U227" i="371"/>
  <c r="T227" i="371"/>
  <c r="S227" i="371"/>
  <c r="R227" i="371"/>
  <c r="Q227" i="371"/>
  <c r="V226" i="371"/>
  <c r="U226" i="371"/>
  <c r="T226" i="371"/>
  <c r="S226" i="371"/>
  <c r="R226" i="371"/>
  <c r="Q226" i="371"/>
  <c r="T225" i="371"/>
  <c r="V225" i="371" s="1"/>
  <c r="S225" i="371"/>
  <c r="R225" i="371"/>
  <c r="Q225" i="371"/>
  <c r="V224" i="371"/>
  <c r="T224" i="371"/>
  <c r="U224" i="371" s="1"/>
  <c r="S224" i="371"/>
  <c r="R224" i="371"/>
  <c r="Q224" i="371"/>
  <c r="V223" i="371"/>
  <c r="U223" i="371"/>
  <c r="T223" i="371"/>
  <c r="S223" i="371"/>
  <c r="R223" i="371"/>
  <c r="Q223" i="371"/>
  <c r="V222" i="371"/>
  <c r="T222" i="371"/>
  <c r="U222" i="371" s="1"/>
  <c r="S222" i="371"/>
  <c r="R222" i="371"/>
  <c r="Q222" i="371"/>
  <c r="V221" i="371"/>
  <c r="U221" i="371"/>
  <c r="T221" i="371"/>
  <c r="S221" i="371"/>
  <c r="R221" i="371"/>
  <c r="Q221" i="371"/>
  <c r="V220" i="371"/>
  <c r="U220" i="371"/>
  <c r="T220" i="371"/>
  <c r="S220" i="371"/>
  <c r="R220" i="371"/>
  <c r="Q220" i="371"/>
  <c r="V219" i="371"/>
  <c r="U219" i="371"/>
  <c r="T219" i="371"/>
  <c r="S219" i="371"/>
  <c r="R219" i="371"/>
  <c r="Q219" i="371"/>
  <c r="V218" i="371"/>
  <c r="U218" i="371"/>
  <c r="T218" i="371"/>
  <c r="S218" i="371"/>
  <c r="R218" i="371"/>
  <c r="Q218" i="371"/>
  <c r="V217" i="371"/>
  <c r="U217" i="371"/>
  <c r="T217" i="371"/>
  <c r="S217" i="371"/>
  <c r="R217" i="371"/>
  <c r="Q217" i="371"/>
  <c r="V216" i="371"/>
  <c r="U216" i="371"/>
  <c r="T216" i="371"/>
  <c r="S216" i="371"/>
  <c r="R216" i="371"/>
  <c r="Q216" i="371"/>
  <c r="V215" i="371"/>
  <c r="U215" i="371"/>
  <c r="T215" i="371"/>
  <c r="S215" i="371"/>
  <c r="R215" i="371"/>
  <c r="Q215" i="371"/>
  <c r="V214" i="371"/>
  <c r="U214" i="371"/>
  <c r="T214" i="371"/>
  <c r="S214" i="371"/>
  <c r="R214" i="371"/>
  <c r="Q214" i="371"/>
  <c r="T213" i="371"/>
  <c r="V213" i="371" s="1"/>
  <c r="S213" i="371"/>
  <c r="R213" i="371"/>
  <c r="Q213" i="371"/>
  <c r="V212" i="371"/>
  <c r="T212" i="371"/>
  <c r="U212" i="371" s="1"/>
  <c r="S212" i="371"/>
  <c r="R212" i="371"/>
  <c r="Q212" i="371"/>
  <c r="V211" i="371"/>
  <c r="U211" i="371"/>
  <c r="T211" i="371"/>
  <c r="S211" i="371"/>
  <c r="R211" i="371"/>
  <c r="Q211" i="371"/>
  <c r="V210" i="371"/>
  <c r="U210" i="371"/>
  <c r="T210" i="371"/>
  <c r="S210" i="371"/>
  <c r="R210" i="371"/>
  <c r="Q210" i="371"/>
  <c r="T209" i="371"/>
  <c r="V209" i="371" s="1"/>
  <c r="S209" i="371"/>
  <c r="R209" i="371"/>
  <c r="Q209" i="371"/>
  <c r="V208" i="371"/>
  <c r="T208" i="371"/>
  <c r="U208" i="371" s="1"/>
  <c r="S208" i="371"/>
  <c r="R208" i="371"/>
  <c r="Q208" i="371"/>
  <c r="V207" i="371"/>
  <c r="U207" i="371"/>
  <c r="T207" i="371"/>
  <c r="S207" i="371"/>
  <c r="R207" i="371"/>
  <c r="Q207" i="371"/>
  <c r="V206" i="371"/>
  <c r="U206" i="371"/>
  <c r="T206" i="371"/>
  <c r="S206" i="371"/>
  <c r="R206" i="371"/>
  <c r="Q206" i="371"/>
  <c r="T205" i="371"/>
  <c r="V205" i="371" s="1"/>
  <c r="S205" i="371"/>
  <c r="R205" i="371"/>
  <c r="Q205" i="371"/>
  <c r="V204" i="371"/>
  <c r="T204" i="371"/>
  <c r="U204" i="371" s="1"/>
  <c r="S204" i="371"/>
  <c r="R204" i="371"/>
  <c r="Q204" i="371"/>
  <c r="T203" i="371"/>
  <c r="V203" i="371" s="1"/>
  <c r="S203" i="371"/>
  <c r="R203" i="371"/>
  <c r="Q203" i="371"/>
  <c r="V202" i="371"/>
  <c r="T202" i="371"/>
  <c r="U202" i="371" s="1"/>
  <c r="S202" i="371"/>
  <c r="R202" i="371"/>
  <c r="Q202" i="371"/>
  <c r="T201" i="371"/>
  <c r="V201" i="371" s="1"/>
  <c r="S201" i="371"/>
  <c r="R201" i="371"/>
  <c r="Q201" i="371"/>
  <c r="V200" i="371"/>
  <c r="T200" i="371"/>
  <c r="U200" i="371" s="1"/>
  <c r="S200" i="371"/>
  <c r="R200" i="371"/>
  <c r="Q200" i="371"/>
  <c r="T199" i="371"/>
  <c r="V199" i="371" s="1"/>
  <c r="S199" i="371"/>
  <c r="R199" i="371"/>
  <c r="Q199" i="371"/>
  <c r="V198" i="371"/>
  <c r="U198" i="371"/>
  <c r="T198" i="371"/>
  <c r="S198" i="371"/>
  <c r="R198" i="371"/>
  <c r="Q198" i="371"/>
  <c r="T197" i="371"/>
  <c r="V197" i="371" s="1"/>
  <c r="S197" i="371"/>
  <c r="R197" i="371"/>
  <c r="Q197" i="371"/>
  <c r="V196" i="371"/>
  <c r="T196" i="371"/>
  <c r="U196" i="371" s="1"/>
  <c r="S196" i="371"/>
  <c r="R196" i="371"/>
  <c r="Q196" i="371"/>
  <c r="T195" i="371"/>
  <c r="V195" i="371" s="1"/>
  <c r="S195" i="371"/>
  <c r="R195" i="371"/>
  <c r="Q195" i="371"/>
  <c r="V194" i="371"/>
  <c r="T194" i="371"/>
  <c r="U194" i="371" s="1"/>
  <c r="S194" i="371"/>
  <c r="R194" i="371"/>
  <c r="Q194" i="371"/>
  <c r="T193" i="371"/>
  <c r="V193" i="371" s="1"/>
  <c r="S193" i="371"/>
  <c r="R193" i="371"/>
  <c r="Q193" i="371"/>
  <c r="V192" i="371"/>
  <c r="T192" i="371"/>
  <c r="U192" i="371" s="1"/>
  <c r="S192" i="371"/>
  <c r="R192" i="371"/>
  <c r="Q192" i="371"/>
  <c r="T191" i="371"/>
  <c r="V191" i="371" s="1"/>
  <c r="S191" i="371"/>
  <c r="R191" i="371"/>
  <c r="Q191" i="371"/>
  <c r="V190" i="371"/>
  <c r="T190" i="371"/>
  <c r="U190" i="371" s="1"/>
  <c r="S190" i="371"/>
  <c r="R190" i="371"/>
  <c r="Q190" i="371"/>
  <c r="T189" i="371"/>
  <c r="V189" i="371" s="1"/>
  <c r="S189" i="371"/>
  <c r="R189" i="371"/>
  <c r="Q189" i="371"/>
  <c r="V188" i="371"/>
  <c r="T188" i="371"/>
  <c r="U188" i="371" s="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T183" i="371"/>
  <c r="V183" i="371" s="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T180" i="371"/>
  <c r="U180" i="371" s="1"/>
  <c r="S180" i="37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V177" i="371"/>
  <c r="U177" i="371"/>
  <c r="T177" i="37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V172" i="371"/>
  <c r="T172" i="371"/>
  <c r="U172" i="371" s="1"/>
  <c r="S172" i="371"/>
  <c r="R172" i="371"/>
  <c r="Q172" i="371"/>
  <c r="T171" i="371"/>
  <c r="V171" i="371" s="1"/>
  <c r="S171" i="371"/>
  <c r="R171" i="371"/>
  <c r="Q171" i="371"/>
  <c r="V170" i="371"/>
  <c r="U170" i="371"/>
  <c r="T170" i="371"/>
  <c r="S170" i="371"/>
  <c r="R170" i="371"/>
  <c r="Q170" i="371"/>
  <c r="T169" i="371"/>
  <c r="V169" i="371" s="1"/>
  <c r="S169" i="371"/>
  <c r="R169" i="371"/>
  <c r="Q169" i="371"/>
  <c r="V168" i="371"/>
  <c r="T168" i="371"/>
  <c r="U168" i="371" s="1"/>
  <c r="S168" i="371"/>
  <c r="R168" i="371"/>
  <c r="Q168" i="371"/>
  <c r="T167" i="371"/>
  <c r="V167" i="371" s="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V164" i="371"/>
  <c r="T164" i="371"/>
  <c r="U164" i="371" s="1"/>
  <c r="S164" i="37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T159" i="371"/>
  <c r="V159" i="371" s="1"/>
  <c r="S159" i="371"/>
  <c r="R159" i="371"/>
  <c r="Q159" i="371"/>
  <c r="V158" i="371"/>
  <c r="T158" i="371"/>
  <c r="U158" i="371" s="1"/>
  <c r="S158" i="371"/>
  <c r="R158" i="371"/>
  <c r="Q158" i="371"/>
  <c r="T157" i="371"/>
  <c r="V157" i="371" s="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T152" i="371"/>
  <c r="U152" i="371" s="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T149" i="371"/>
  <c r="V149" i="371" s="1"/>
  <c r="S149" i="371"/>
  <c r="R149" i="371"/>
  <c r="Q149" i="371"/>
  <c r="V148" i="371"/>
  <c r="T148" i="371"/>
  <c r="U148" i="371" s="1"/>
  <c r="S148" i="371"/>
  <c r="R148" i="371"/>
  <c r="Q148" i="371"/>
  <c r="V147" i="371"/>
  <c r="U147" i="371"/>
  <c r="T147" i="371"/>
  <c r="S147" i="371"/>
  <c r="R147" i="371"/>
  <c r="Q147" i="371"/>
  <c r="V146" i="371"/>
  <c r="T146" i="371"/>
  <c r="U146" i="371" s="1"/>
  <c r="S146" i="371"/>
  <c r="R146" i="371"/>
  <c r="Q146" i="371"/>
  <c r="T145" i="371"/>
  <c r="V145" i="371" s="1"/>
  <c r="S145" i="371"/>
  <c r="R145" i="371"/>
  <c r="Q145" i="371"/>
  <c r="V144" i="371"/>
  <c r="U144" i="371"/>
  <c r="T144" i="371"/>
  <c r="S144" i="371"/>
  <c r="R144" i="371"/>
  <c r="Q144" i="371"/>
  <c r="T143" i="371"/>
  <c r="V143" i="371" s="1"/>
  <c r="S143" i="371"/>
  <c r="R143" i="371"/>
  <c r="Q143" i="371"/>
  <c r="V142" i="371"/>
  <c r="T142" i="371"/>
  <c r="U142" i="371" s="1"/>
  <c r="S142" i="371"/>
  <c r="R142" i="371"/>
  <c r="Q142" i="371"/>
  <c r="T141" i="371"/>
  <c r="V141" i="371" s="1"/>
  <c r="S141" i="371"/>
  <c r="R141" i="371"/>
  <c r="Q141" i="371"/>
  <c r="V140" i="371"/>
  <c r="T140" i="371"/>
  <c r="U140" i="371" s="1"/>
  <c r="S140" i="371"/>
  <c r="R140" i="371"/>
  <c r="Q140" i="371"/>
  <c r="T139" i="371"/>
  <c r="V139" i="371" s="1"/>
  <c r="S139" i="371"/>
  <c r="R139" i="371"/>
  <c r="Q139" i="371"/>
  <c r="V138" i="371"/>
  <c r="T138" i="371"/>
  <c r="U138" i="371" s="1"/>
  <c r="S138" i="371"/>
  <c r="R138" i="371"/>
  <c r="Q138" i="371"/>
  <c r="T137" i="371"/>
  <c r="V137" i="371" s="1"/>
  <c r="S137" i="371"/>
  <c r="R137" i="371"/>
  <c r="Q137" i="371"/>
  <c r="V136" i="371"/>
  <c r="T136" i="371"/>
  <c r="U136" i="371" s="1"/>
  <c r="S136" i="371"/>
  <c r="R136" i="371"/>
  <c r="Q136" i="371"/>
  <c r="T135" i="371"/>
  <c r="V135" i="371" s="1"/>
  <c r="S135" i="371"/>
  <c r="R135" i="371"/>
  <c r="Q135" i="371"/>
  <c r="V134" i="371"/>
  <c r="T134" i="371"/>
  <c r="U134" i="371" s="1"/>
  <c r="S134" i="371"/>
  <c r="R134" i="371"/>
  <c r="Q134" i="371"/>
  <c r="T133" i="371"/>
  <c r="V133" i="371" s="1"/>
  <c r="S133" i="371"/>
  <c r="R133" i="371"/>
  <c r="Q133" i="371"/>
  <c r="V132" i="371"/>
  <c r="T132" i="371"/>
  <c r="U132" i="371" s="1"/>
  <c r="S132" i="371"/>
  <c r="R132" i="371"/>
  <c r="Q132" i="371"/>
  <c r="T131" i="371"/>
  <c r="V131" i="371" s="1"/>
  <c r="S131" i="371"/>
  <c r="R131" i="371"/>
  <c r="Q131" i="371"/>
  <c r="V130" i="371"/>
  <c r="T130" i="371"/>
  <c r="U130" i="371" s="1"/>
  <c r="S130" i="371"/>
  <c r="R130" i="371"/>
  <c r="Q130" i="371"/>
  <c r="T129" i="371"/>
  <c r="V129" i="371" s="1"/>
  <c r="S129" i="371"/>
  <c r="R129" i="371"/>
  <c r="Q129" i="371"/>
  <c r="V128" i="371"/>
  <c r="T128" i="371"/>
  <c r="U128" i="371" s="1"/>
  <c r="S128" i="371"/>
  <c r="R128" i="371"/>
  <c r="Q128" i="371"/>
  <c r="T127" i="371"/>
  <c r="V127" i="371" s="1"/>
  <c r="S127" i="371"/>
  <c r="R127" i="371"/>
  <c r="Q127" i="371"/>
  <c r="V126" i="371"/>
  <c r="T126" i="371"/>
  <c r="U126" i="371" s="1"/>
  <c r="S126" i="371"/>
  <c r="R126" i="371"/>
  <c r="Q126" i="371"/>
  <c r="T125" i="371"/>
  <c r="V125" i="371" s="1"/>
  <c r="S125" i="371"/>
  <c r="R125" i="371"/>
  <c r="Q125" i="371"/>
  <c r="V124" i="371"/>
  <c r="T124" i="371"/>
  <c r="U124" i="371" s="1"/>
  <c r="S124" i="371"/>
  <c r="R124" i="371"/>
  <c r="Q124" i="371"/>
  <c r="T123" i="371"/>
  <c r="V123" i="371" s="1"/>
  <c r="S123" i="371"/>
  <c r="R123" i="371"/>
  <c r="Q123" i="371"/>
  <c r="V122" i="371"/>
  <c r="T122" i="371"/>
  <c r="U122" i="371" s="1"/>
  <c r="S122" i="371"/>
  <c r="R122" i="371"/>
  <c r="Q122" i="371"/>
  <c r="T121" i="371"/>
  <c r="V121" i="371" s="1"/>
  <c r="S121" i="371"/>
  <c r="R121" i="371"/>
  <c r="Q121" i="371"/>
  <c r="V120" i="371"/>
  <c r="T120" i="371"/>
  <c r="U120" i="371" s="1"/>
  <c r="S120" i="371"/>
  <c r="R120" i="371"/>
  <c r="Q120" i="371"/>
  <c r="T119" i="371"/>
  <c r="V119" i="371" s="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T116" i="371"/>
  <c r="U116" i="371" s="1"/>
  <c r="S116" i="371"/>
  <c r="R116" i="371"/>
  <c r="Q116" i="371"/>
  <c r="T115" i="371"/>
  <c r="V115" i="371" s="1"/>
  <c r="S115" i="371"/>
  <c r="R115" i="371"/>
  <c r="Q115" i="371"/>
  <c r="V114" i="371"/>
  <c r="T114" i="371"/>
  <c r="U114" i="371" s="1"/>
  <c r="S114" i="371"/>
  <c r="R114" i="371"/>
  <c r="Q114" i="371"/>
  <c r="T113" i="371"/>
  <c r="V113" i="371" s="1"/>
  <c r="S113" i="371"/>
  <c r="R113" i="371"/>
  <c r="Q113" i="371"/>
  <c r="V112" i="371"/>
  <c r="T112" i="371"/>
  <c r="U112" i="371" s="1"/>
  <c r="S112" i="371"/>
  <c r="R112" i="371"/>
  <c r="Q112" i="371"/>
  <c r="T111" i="371"/>
  <c r="V111" i="371" s="1"/>
  <c r="S111" i="371"/>
  <c r="R111" i="371"/>
  <c r="Q111" i="371"/>
  <c r="V110" i="371"/>
  <c r="T110" i="371"/>
  <c r="U110" i="371" s="1"/>
  <c r="S110" i="371"/>
  <c r="R110" i="371"/>
  <c r="Q110" i="371"/>
  <c r="T109" i="371"/>
  <c r="V109" i="371" s="1"/>
  <c r="S109" i="371"/>
  <c r="R109" i="371"/>
  <c r="Q109" i="371"/>
  <c r="V108" i="371"/>
  <c r="T108" i="371"/>
  <c r="U108" i="371" s="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V104" i="371"/>
  <c r="T104" i="371"/>
  <c r="U104" i="371" s="1"/>
  <c r="S104" i="371"/>
  <c r="R104" i="371"/>
  <c r="Q104" i="371"/>
  <c r="T103" i="371"/>
  <c r="V103" i="371" s="1"/>
  <c r="S103" i="371"/>
  <c r="R103" i="371"/>
  <c r="Q103" i="371"/>
  <c r="V102" i="371"/>
  <c r="T102" i="371"/>
  <c r="U102" i="371" s="1"/>
  <c r="S102" i="371"/>
  <c r="R102" i="371"/>
  <c r="Q102" i="371"/>
  <c r="T101" i="371"/>
  <c r="V101" i="371" s="1"/>
  <c r="S101" i="371"/>
  <c r="R101" i="371"/>
  <c r="Q101" i="371"/>
  <c r="V100" i="371"/>
  <c r="T100" i="371"/>
  <c r="U100" i="371" s="1"/>
  <c r="S100" i="371"/>
  <c r="R100" i="371"/>
  <c r="Q100" i="371"/>
  <c r="T99" i="371"/>
  <c r="V99" i="371" s="1"/>
  <c r="S99" i="371"/>
  <c r="R99" i="371"/>
  <c r="Q99" i="371"/>
  <c r="V98" i="371"/>
  <c r="T98" i="371"/>
  <c r="U98" i="371" s="1"/>
  <c r="S98" i="371"/>
  <c r="R98" i="371"/>
  <c r="Q98" i="371"/>
  <c r="T97" i="371"/>
  <c r="V97" i="371" s="1"/>
  <c r="S97" i="371"/>
  <c r="R97" i="371"/>
  <c r="Q97" i="371"/>
  <c r="V96" i="371"/>
  <c r="T96" i="371"/>
  <c r="U96" i="371" s="1"/>
  <c r="S96" i="371"/>
  <c r="R96" i="371"/>
  <c r="Q96" i="371"/>
  <c r="T95" i="371"/>
  <c r="S95" i="371"/>
  <c r="R95" i="371"/>
  <c r="Q95" i="371"/>
  <c r="V94" i="371"/>
  <c r="T94" i="371"/>
  <c r="U94" i="371" s="1"/>
  <c r="S94" i="371"/>
  <c r="R94" i="371"/>
  <c r="Q94" i="371"/>
  <c r="T93" i="371"/>
  <c r="S93" i="371"/>
  <c r="R93" i="371"/>
  <c r="Q93" i="371"/>
  <c r="V92" i="371"/>
  <c r="T92" i="371"/>
  <c r="U92" i="371" s="1"/>
  <c r="S92" i="371"/>
  <c r="R92" i="371"/>
  <c r="Q92" i="371"/>
  <c r="T91" i="371"/>
  <c r="S91" i="371"/>
  <c r="R91" i="371"/>
  <c r="Q91" i="371"/>
  <c r="V90" i="371"/>
  <c r="T90" i="371"/>
  <c r="U90" i="371" s="1"/>
  <c r="S90" i="371"/>
  <c r="R90" i="371"/>
  <c r="Q90" i="371"/>
  <c r="T89" i="371"/>
  <c r="S89" i="371"/>
  <c r="R89" i="371"/>
  <c r="Q89" i="371"/>
  <c r="V88" i="371"/>
  <c r="T88" i="371"/>
  <c r="U88" i="371" s="1"/>
  <c r="S88" i="371"/>
  <c r="R88" i="371"/>
  <c r="Q88" i="371"/>
  <c r="T87" i="371"/>
  <c r="S87" i="371"/>
  <c r="R87" i="371"/>
  <c r="Q87" i="371"/>
  <c r="V86" i="371"/>
  <c r="T86" i="371"/>
  <c r="U86" i="371" s="1"/>
  <c r="S86" i="371"/>
  <c r="R86" i="371"/>
  <c r="Q86" i="371"/>
  <c r="T85" i="371"/>
  <c r="S85" i="371"/>
  <c r="R85" i="371"/>
  <c r="Q85" i="371"/>
  <c r="V84" i="371"/>
  <c r="T84" i="371"/>
  <c r="U84" i="371" s="1"/>
  <c r="S84" i="371"/>
  <c r="R84" i="371"/>
  <c r="Q84" i="371"/>
  <c r="T83" i="371"/>
  <c r="S83" i="371"/>
  <c r="R83" i="371"/>
  <c r="Q83" i="371"/>
  <c r="V82" i="371"/>
  <c r="T82" i="371"/>
  <c r="U82" i="371" s="1"/>
  <c r="S82" i="371"/>
  <c r="R82" i="371"/>
  <c r="Q82" i="371"/>
  <c r="T81" i="371"/>
  <c r="S81" i="371"/>
  <c r="R81" i="371"/>
  <c r="Q81" i="371"/>
  <c r="V80" i="371"/>
  <c r="T80" i="371"/>
  <c r="U80" i="371" s="1"/>
  <c r="S80" i="371"/>
  <c r="R80" i="371"/>
  <c r="Q80" i="371"/>
  <c r="T79" i="371"/>
  <c r="S79" i="371"/>
  <c r="R79" i="371"/>
  <c r="Q79" i="371"/>
  <c r="V78" i="371"/>
  <c r="T78" i="371"/>
  <c r="U78" i="371" s="1"/>
  <c r="S78" i="371"/>
  <c r="R78" i="371"/>
  <c r="Q78" i="371"/>
  <c r="T77" i="371"/>
  <c r="S77" i="371"/>
  <c r="R77" i="371"/>
  <c r="Q77" i="371"/>
  <c r="V76" i="371"/>
  <c r="T76" i="371"/>
  <c r="U76" i="371" s="1"/>
  <c r="S76" i="371"/>
  <c r="R76" i="371"/>
  <c r="Q76" i="371"/>
  <c r="T75" i="371"/>
  <c r="S75" i="371"/>
  <c r="R75" i="371"/>
  <c r="Q75" i="371"/>
  <c r="V74" i="371"/>
  <c r="T74" i="371"/>
  <c r="U74" i="371" s="1"/>
  <c r="S74" i="371"/>
  <c r="R74" i="371"/>
  <c r="Q74" i="371"/>
  <c r="T73" i="371"/>
  <c r="S73" i="371"/>
  <c r="R73" i="371"/>
  <c r="Q73" i="371"/>
  <c r="V72" i="371"/>
  <c r="T72" i="371"/>
  <c r="U72" i="371" s="1"/>
  <c r="S72" i="371"/>
  <c r="R72" i="371"/>
  <c r="Q72" i="371"/>
  <c r="T71" i="371"/>
  <c r="S71" i="371"/>
  <c r="R71" i="371"/>
  <c r="Q71" i="371"/>
  <c r="V70" i="371"/>
  <c r="T70" i="371"/>
  <c r="U70" i="371" s="1"/>
  <c r="S70" i="371"/>
  <c r="R70" i="371"/>
  <c r="Q70" i="371"/>
  <c r="T69" i="371"/>
  <c r="S69" i="371"/>
  <c r="R69" i="371"/>
  <c r="Q69" i="371"/>
  <c r="V68" i="371"/>
  <c r="T68" i="371"/>
  <c r="U68" i="371" s="1"/>
  <c r="S68" i="371"/>
  <c r="R68" i="371"/>
  <c r="Q68" i="371"/>
  <c r="V67" i="371"/>
  <c r="U67" i="371"/>
  <c r="T67" i="371"/>
  <c r="S67" i="371"/>
  <c r="R67" i="371"/>
  <c r="Q67" i="371"/>
  <c r="V66" i="371"/>
  <c r="T66" i="371"/>
  <c r="U66" i="371" s="1"/>
  <c r="S66" i="371"/>
  <c r="R66" i="371"/>
  <c r="Q66" i="371"/>
  <c r="T65" i="371"/>
  <c r="S65" i="371"/>
  <c r="R65" i="371"/>
  <c r="Q65" i="371"/>
  <c r="V64" i="371"/>
  <c r="T64" i="371"/>
  <c r="U64" i="371" s="1"/>
  <c r="S64" i="371"/>
  <c r="R64" i="371"/>
  <c r="Q64" i="371"/>
  <c r="V63" i="371"/>
  <c r="U63" i="371"/>
  <c r="T63" i="371"/>
  <c r="S63" i="371"/>
  <c r="R63" i="371"/>
  <c r="Q63" i="371"/>
  <c r="V62" i="371"/>
  <c r="T62" i="371"/>
  <c r="U62" i="371" s="1"/>
  <c r="S62" i="37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T56" i="371"/>
  <c r="U56" i="371" s="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V53" i="371"/>
  <c r="T53" i="371"/>
  <c r="U53" i="371" s="1"/>
  <c r="S53" i="371"/>
  <c r="R53" i="371"/>
  <c r="Q53" i="371"/>
  <c r="T52" i="371"/>
  <c r="U52" i="371" s="1"/>
  <c r="S52" i="371"/>
  <c r="R52" i="371"/>
  <c r="Q52" i="371"/>
  <c r="V51" i="371"/>
  <c r="T51" i="371"/>
  <c r="U51" i="371" s="1"/>
  <c r="S51" i="371"/>
  <c r="R51" i="371"/>
  <c r="Q51" i="371"/>
  <c r="T50" i="371"/>
  <c r="U50" i="371" s="1"/>
  <c r="S50" i="371"/>
  <c r="R50" i="371"/>
  <c r="Q50" i="371"/>
  <c r="V49" i="371"/>
  <c r="T49" i="371"/>
  <c r="U49" i="371" s="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U39" i="371"/>
  <c r="T39" i="371"/>
  <c r="V39" i="371" s="1"/>
  <c r="S39" i="371"/>
  <c r="R39" i="371"/>
  <c r="Q39" i="371"/>
  <c r="T38" i="371"/>
  <c r="U38" i="371" s="1"/>
  <c r="S38" i="371"/>
  <c r="R38" i="371"/>
  <c r="Q38" i="371"/>
  <c r="T37" i="371"/>
  <c r="V37" i="371" s="1"/>
  <c r="S37" i="371"/>
  <c r="R37" i="371"/>
  <c r="Q37" i="371"/>
  <c r="V36" i="371"/>
  <c r="T36" i="371"/>
  <c r="S36" i="371"/>
  <c r="R36" i="371"/>
  <c r="Q36" i="371"/>
  <c r="V35" i="371"/>
  <c r="U35" i="371"/>
  <c r="T35" i="371"/>
  <c r="S35" i="371"/>
  <c r="R35" i="371"/>
  <c r="Q35" i="371"/>
  <c r="T34" i="371"/>
  <c r="U34" i="371" s="1"/>
  <c r="S34" i="371"/>
  <c r="R34" i="371"/>
  <c r="Q34" i="371"/>
  <c r="V33" i="371"/>
  <c r="T33" i="371"/>
  <c r="U33" i="371" s="1"/>
  <c r="S33" i="371"/>
  <c r="R33" i="371"/>
  <c r="Q33" i="371"/>
  <c r="T32" i="371"/>
  <c r="V32" i="371" s="1"/>
  <c r="S32" i="371"/>
  <c r="R32" i="371"/>
  <c r="Q32" i="371"/>
  <c r="V31" i="371"/>
  <c r="T31" i="371"/>
  <c r="U31" i="371" s="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V19" i="371"/>
  <c r="T19" i="371"/>
  <c r="U19" i="371" s="1"/>
  <c r="S19" i="371"/>
  <c r="R19" i="371"/>
  <c r="Q19" i="371"/>
  <c r="V18" i="371"/>
  <c r="U18" i="371"/>
  <c r="T18" i="371"/>
  <c r="S18" i="371"/>
  <c r="R18" i="371"/>
  <c r="Q18" i="371"/>
  <c r="V17" i="371"/>
  <c r="T17" i="371"/>
  <c r="U17" i="371" s="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T13" i="371"/>
  <c r="U13" i="371" s="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T9" i="371"/>
  <c r="U9" i="371" s="1"/>
  <c r="S9" i="371"/>
  <c r="R9" i="371"/>
  <c r="Q9" i="371"/>
  <c r="V8" i="371"/>
  <c r="U8" i="371"/>
  <c r="T8" i="371"/>
  <c r="S8" i="371"/>
  <c r="R8" i="371"/>
  <c r="Q8" i="371"/>
  <c r="V7" i="371"/>
  <c r="T7" i="371"/>
  <c r="U7" i="371" s="1"/>
  <c r="S7" i="371"/>
  <c r="R7" i="371"/>
  <c r="Q7" i="371"/>
  <c r="T6" i="371"/>
  <c r="V6" i="371" s="1"/>
  <c r="S6" i="371"/>
  <c r="R6" i="371"/>
  <c r="Q6" i="371"/>
  <c r="V5" i="371"/>
  <c r="U5" i="371"/>
  <c r="T5" i="37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 s="1"/>
  <c r="AA22" i="368"/>
  <c r="AI21" i="368"/>
  <c r="AE21" i="368"/>
  <c r="AC21" i="368"/>
  <c r="AB21" i="368"/>
  <c r="AA21" i="368"/>
  <c r="J13" i="368"/>
  <c r="AA10" i="368"/>
  <c r="AI10" i="368" s="1"/>
  <c r="AE10" i="368" s="1"/>
  <c r="AA9" i="368"/>
  <c r="AB9" i="368" s="1"/>
  <c r="AA8" i="368"/>
  <c r="AI8" i="368" s="1"/>
  <c r="AE8" i="368" s="1"/>
  <c r="AA7" i="368"/>
  <c r="AC4" i="368" s="1"/>
  <c r="AI6" i="368"/>
  <c r="AE6" i="368" s="1"/>
  <c r="AA6" i="368"/>
  <c r="AI5" i="368"/>
  <c r="AE5" i="368" s="1"/>
  <c r="AA5" i="368"/>
  <c r="AI4" i="368"/>
  <c r="AE4" i="368"/>
  <c r="AA4" i="368"/>
  <c r="F36" i="369"/>
  <c r="H36" i="369" s="1"/>
  <c r="J35" i="369"/>
  <c r="H35" i="369"/>
  <c r="J34" i="369"/>
  <c r="H34" i="369"/>
  <c r="I19" i="369"/>
  <c r="G19" i="369"/>
  <c r="I11" i="369"/>
  <c r="G11" i="369"/>
  <c r="I10" i="369"/>
  <c r="G10" i="369"/>
  <c r="I9" i="369"/>
  <c r="J9" i="369" s="1"/>
  <c r="G9" i="369"/>
  <c r="H9" i="369" s="1"/>
  <c r="V71" i="371" l="1"/>
  <c r="U71" i="371"/>
  <c r="V79" i="371"/>
  <c r="U79" i="371"/>
  <c r="V87" i="371"/>
  <c r="U87" i="371"/>
  <c r="V95" i="371"/>
  <c r="U95" i="371"/>
  <c r="U6" i="371"/>
  <c r="U12" i="371"/>
  <c r="U16" i="371"/>
  <c r="U20" i="371"/>
  <c r="U26" i="371"/>
  <c r="U28" i="371"/>
  <c r="U32" i="371"/>
  <c r="V34" i="371"/>
  <c r="U37" i="371"/>
  <c r="V50" i="371"/>
  <c r="V56" i="371"/>
  <c r="V73" i="371"/>
  <c r="U73" i="371"/>
  <c r="V81" i="371"/>
  <c r="U81" i="371"/>
  <c r="V89" i="371"/>
  <c r="U89" i="371"/>
  <c r="V75" i="371"/>
  <c r="U75" i="371"/>
  <c r="V83" i="371"/>
  <c r="U83" i="371"/>
  <c r="V91" i="371"/>
  <c r="U91" i="371"/>
  <c r="U36" i="371"/>
  <c r="V38" i="371"/>
  <c r="V52" i="371"/>
  <c r="V65" i="371"/>
  <c r="U65" i="371"/>
  <c r="V69" i="371"/>
  <c r="U69" i="371"/>
  <c r="V77" i="371"/>
  <c r="U77" i="371"/>
  <c r="V85" i="371"/>
  <c r="U85" i="371"/>
  <c r="V93" i="371"/>
  <c r="U93" i="371"/>
  <c r="U292" i="371"/>
  <c r="U97" i="371"/>
  <c r="U99" i="371"/>
  <c r="U101" i="371"/>
  <c r="U103" i="371"/>
  <c r="U107" i="371"/>
  <c r="U109" i="371"/>
  <c r="U111" i="371"/>
  <c r="U113" i="371"/>
  <c r="U115" i="371"/>
  <c r="U117" i="371"/>
  <c r="U119" i="371"/>
  <c r="U121" i="371"/>
  <c r="U123" i="371"/>
  <c r="U125" i="371"/>
  <c r="U127" i="371"/>
  <c r="U129" i="371"/>
  <c r="U131" i="371"/>
  <c r="U133" i="371"/>
  <c r="U135" i="371"/>
  <c r="U137" i="371"/>
  <c r="U139" i="371"/>
  <c r="U141" i="371"/>
  <c r="U143" i="371"/>
  <c r="U145" i="371"/>
  <c r="U149" i="371"/>
  <c r="U157" i="371"/>
  <c r="U159" i="371"/>
  <c r="U167" i="371"/>
  <c r="U169" i="371"/>
  <c r="U171" i="371"/>
  <c r="U183" i="371"/>
  <c r="U189" i="371"/>
  <c r="U191" i="371"/>
  <c r="U193" i="371"/>
  <c r="U195" i="371"/>
  <c r="U197" i="371"/>
  <c r="U199" i="371"/>
  <c r="U201" i="371"/>
  <c r="U203" i="371"/>
  <c r="U205" i="371"/>
  <c r="U209" i="371"/>
  <c r="U213" i="371"/>
  <c r="U225" i="371"/>
  <c r="U229" i="371"/>
  <c r="U233" i="371"/>
  <c r="U237" i="371"/>
  <c r="U241" i="371"/>
  <c r="U245" i="371"/>
  <c r="U247" i="371"/>
  <c r="U249" i="371"/>
  <c r="U255" i="371"/>
  <c r="U261" i="371"/>
  <c r="U263" i="371"/>
  <c r="U265" i="371"/>
  <c r="U275" i="371"/>
  <c r="U277" i="371"/>
  <c r="U279" i="371"/>
  <c r="U281" i="371"/>
  <c r="U283" i="371"/>
  <c r="U285" i="371"/>
  <c r="U287" i="371"/>
  <c r="U289" i="371"/>
  <c r="U291" i="371"/>
  <c r="AE26" i="368"/>
  <c r="AF26" i="368" s="1"/>
  <c r="AJ26" i="368"/>
  <c r="AK21" i="368"/>
  <c r="AB26" i="368"/>
  <c r="AJ21" i="368"/>
  <c r="AF21" i="368"/>
  <c r="AK4" i="368"/>
  <c r="AB4" i="368"/>
  <c r="AI7" i="368"/>
  <c r="AI9" i="368"/>
  <c r="AG21" i="368" l="1"/>
  <c r="AJ9" i="368"/>
  <c r="AE9" i="368"/>
  <c r="AF9" i="368" s="1"/>
  <c r="AE7" i="368"/>
  <c r="AJ4" i="368"/>
  <c r="AG4" i="368" l="1"/>
  <c r="AF4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C15" i="414"/>
  <c r="D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D4" i="414"/>
  <c r="C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H48" i="370"/>
  <c r="M48" i="370" s="1"/>
  <c r="G48" i="370"/>
  <c r="F48" i="370"/>
  <c r="I48" i="370" s="1"/>
  <c r="E48" i="370"/>
  <c r="D26" i="414" s="1"/>
  <c r="D48" i="370"/>
  <c r="L48" i="370" s="1"/>
  <c r="C48" i="370"/>
  <c r="B48" i="370"/>
  <c r="H36" i="370"/>
  <c r="I36" i="370" s="1"/>
  <c r="G36" i="370"/>
  <c r="F36" i="370"/>
  <c r="E36" i="370"/>
  <c r="D36" i="370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J3" i="372" l="1"/>
  <c r="N3" i="372"/>
  <c r="C29" i="414"/>
  <c r="E29" i="414" s="1"/>
  <c r="H3" i="390"/>
  <c r="Q3" i="347"/>
  <c r="S3" i="347"/>
  <c r="U3" i="347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<sst xmlns="http://schemas.openxmlformats.org/spreadsheetml/2006/main" count="70274" uniqueCount="10458">
  <si>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</si>
  <si>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</si>
  <si>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</si>
  <si>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</si>
  <si>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</si>
  <si>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</si>
  <si>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</si>
  <si>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</si>
  <si>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</si>
  <si>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</si>
  <si>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</si>
  <si>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</si>
  <si>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</si>
  <si>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</si>
  <si>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</si>
  <si>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</si>
  <si>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</si>
  <si>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</si>
  <si>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</si>
  <si>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</si>
  <si>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</si>
  <si>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</si>
  <si>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</si>
  <si>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</si>
  <si>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</si>
  <si>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</si>
  <si>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</si>
  <si>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</si>
  <si>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</si>
  <si>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</si>
  <si>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</si>
  <si>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</si>
  <si>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</si>
  <si>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</si>
  <si>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</si>
  <si>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</si>
  <si>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</si>
  <si>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</si>
  <si>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</si>
  <si>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</si>
  <si>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</si>
  <si>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</si>
  <si>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</si>
  <si>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</si>
  <si>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</si>
  <si>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</si>
  <si>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</si>
  <si>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</si>
  <si>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</si>
  <si>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</si>
  <si>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</si>
  <si>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</si>
  <si>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</si>
  <si>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</si>
  <si>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</si>
  <si>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</si>
  <si>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</si>
  <si>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</si>
  <si>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</si>
  <si>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</si>
  <si>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</si>
  <si>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</si>
  <si>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</si>
  <si>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</si>
  <si>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</si>
  <si>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</si>
  <si>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</si>
  <si>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</si>
  <si>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</si>
  <si>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</si>
  <si>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</si>
  <si>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</si>
  <si>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</si>
  <si>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</si>
  <si>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</si>
  <si>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</si>
  <si>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</si>
  <si>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</si>
  <si>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</si>
  <si>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</si>
  <si>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</si>
  <si>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</si>
  <si>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</si>
  <si>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</si>
  <si>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</si>
  <si>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</si>
  <si>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</si>
  <si>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</si>
  <si>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</si>
  <si>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</si>
  <si>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</si>
  <si>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</si>
  <si>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</si>
  <si>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</si>
  <si>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</si>
  <si>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</si>
  <si>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</si>
  <si>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</si>
  <si>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</si>
  <si>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</si>
  <si>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</si>
  <si>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</si>
  <si>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</si>
  <si>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</si>
  <si>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</si>
  <si>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</si>
  <si>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</si>
  <si>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</si>
  <si>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</si>
  <si>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</si>
  <si>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</si>
  <si>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</si>
  <si>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</si>
  <si>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</si>
  <si>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</si>
  <si>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</si>
  <si>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</si>
  <si>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</si>
  <si>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</si>
  <si>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</si>
  <si>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</si>
  <si>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</si>
  <si>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</si>
  <si>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</si>
  <si>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</si>
  <si>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</si>
  <si>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</si>
  <si>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</si>
  <si>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</si>
  <si>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</si>
  <si>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</si>
  <si>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</si>
  <si>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</si>
  <si>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</si>
  <si>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</si>
  <si>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</si>
  <si>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</si>
  <si>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</si>
  <si>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</si>
  <si>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</si>
  <si>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</si>
  <si>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</si>
  <si>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</si>
  <si>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</si>
  <si>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</si>
  <si>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</si>
  <si>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</si>
  <si>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</si>
  <si>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</si>
  <si>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</si>
  <si>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</si>
  <si>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</si>
  <si>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</si>
  <si>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</si>
  <si>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</si>
  <si>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</si>
  <si>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</si>
  <si>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</si>
  <si>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</si>
  <si>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</si>
  <si>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</si>
  <si>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</si>
  <si>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</si>
  <si>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</si>
  <si>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</si>
  <si>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</si>
  <si>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</si>
  <si>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</si>
  <si>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</si>
  <si>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</si>
  <si>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</si>
  <si>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</si>
  <si>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</si>
  <si>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</si>
  <si>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</si>
  <si>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</si>
  <si>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</si>
  <si>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</si>
  <si>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</si>
  <si>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</si>
  <si>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</si>
  <si>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</si>
  <si>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</si>
  <si>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</si>
  <si>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</si>
  <si>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</si>
  <si>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</si>
  <si>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</si>
  <si>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</si>
  <si>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</si>
  <si>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</si>
  <si>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</si>
  <si>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</si>
  <si>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</si>
  <si>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</si>
  <si>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</si>
  <si>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</si>
  <si>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</si>
  <si>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</si>
  <si>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</si>
  <si>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</si>
  <si>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</si>
  <si>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</si>
  <si>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</si>
  <si>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</si>
  <si>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</si>
  <si>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</si>
  <si>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</si>
  <si>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</si>
  <si>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</si>
  <si>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</si>
  <si>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</si>
  <si>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</si>
  <si>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</si>
  <si>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</si>
  <si>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</si>
  <si>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</si>
  <si>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</si>
  <si>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</si>
  <si>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</si>
  <si>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</si>
  <si>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</si>
  <si>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</si>
  <si>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</si>
  <si>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</si>
  <si>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</si>
  <si>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</si>
  <si>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</si>
  <si>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</si>
  <si>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</si>
  <si>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</si>
  <si>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</si>
  <si>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</si>
  <si>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</si>
  <si>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</si>
  <si>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</si>
  <si>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</si>
  <si>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</si>
  <si>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</si>
  <si>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</si>
  <si>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</si>
  <si>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</si>
  <si>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</si>
  <si>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</si>
  <si>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</si>
  <si>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</si>
  <si>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</si>
  <si>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</si>
  <si>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</si>
  <si>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</si>
  <si>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</si>
  <si>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</si>
  <si>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</si>
  <si>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</si>
  <si>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</si>
  <si>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</si>
  <si>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</si>
  <si>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</si>
  <si>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</si>
  <si>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</si>
  <si>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</si>
  <si>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</si>
  <si>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</si>
  <si>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</si>
  <si>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</si>
  <si>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</si>
  <si>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</si>
  <si>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</si>
  <si>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</si>
  <si>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</si>
  <si>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</si>
  <si>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</si>
  <si>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</si>
  <si>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</si>
  <si>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</si>
  <si>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</si>
  <si>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</si>
  <si>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</si>
  <si>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</si>
  <si>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</si>
  <si>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</si>
  <si>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</si>
  <si>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</si>
  <si>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</si>
  <si>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</si>
  <si>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</si>
  <si>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</si>
  <si>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</si>
  <si>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</si>
  <si>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</si>
  <si>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</si>
  <si>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</si>
  <si>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</si>
  <si>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</si>
  <si>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</si>
  <si>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</si>
  <si>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</si>
  <si>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I. chirurgická klinika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</si>
  <si>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</si>
  <si>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</si>
  <si>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</si>
  <si>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</si>
  <si>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</si>
  <si>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</si>
  <si>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</si>
  <si>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</si>
  <si>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</si>
  <si>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</si>
  <si>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</si>
  <si>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</si>
  <si>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</si>
  <si>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</si>
  <si>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</si>
  <si>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</si>
  <si>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</si>
  <si>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</si>
  <si>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</si>
  <si>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</si>
  <si>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</si>
  <si>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</si>
  <si>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50115004     implant.umělé těl.náhr.-ostat.nákl.PZT(s.Z_506)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</si>
  <si>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</si>
  <si>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</si>
  <si>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</si>
  <si>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</si>
  <si>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50115061     ostatní ZPr - robotické centrum (sk.Z_512)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</si>
  <si>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</si>
  <si>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</si>
  <si>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</si>
  <si>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50115066     ostatní ZPr - šicí materiál - robot (sk.Z_531)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</si>
  <si>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</si>
  <si>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</si>
  <si>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</si>
  <si>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</si>
  <si>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</si>
  <si>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</si>
  <si>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</si>
  <si>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</si>
  <si>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</si>
  <si>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</si>
  <si>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</si>
  <si>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</si>
  <si>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</si>
  <si>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</si>
  <si>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</si>
  <si>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</si>
  <si>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</si>
  <si>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</si>
  <si>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</si>
  <si>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</si>
  <si>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</si>
  <si>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</si>
  <si>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</si>
  <si>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</si>
  <si>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</si>
  <si>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</si>
  <si>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</si>
  <si>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</si>
  <si>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</si>
  <si>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</si>
  <si>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</si>
  <si>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</si>
  <si>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</si>
  <si>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</si>
  <si>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</si>
  <si>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</si>
  <si>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</si>
  <si>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</si>
  <si>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</si>
  <si>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</si>
  <si>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</si>
  <si>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</si>
  <si>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</si>
  <si>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</si>
  <si>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</si>
  <si>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</si>
  <si>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</si>
  <si>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</si>
  <si>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</si>
  <si>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</si>
  <si>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</si>
  <si>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</si>
  <si>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</si>
  <si>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</si>
  <si>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</si>
  <si>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</si>
  <si>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</si>
  <si>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</si>
  <si>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</si>
  <si>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</si>
  <si>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</si>
  <si>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</si>
  <si>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</si>
  <si>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</si>
  <si>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</si>
  <si>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</si>
  <si>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</si>
  <si>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</si>
  <si>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</si>
  <si>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</si>
  <si>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</si>
  <si>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</si>
  <si>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51874002     služby S.O.S.</t>
  </si>
  <si>
    <t>51874003     znalecké posudky, odměny z klinických hodnocení</t>
  </si>
  <si>
    <t>51874010     ostatní služby - zdravotní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</si>
  <si>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</si>
  <si>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</si>
  <si>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</si>
  <si>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</si>
  <si>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</si>
  <si>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</si>
  <si>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</si>
  <si>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</si>
  <si>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</si>
  <si>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</si>
  <si>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</si>
  <si>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</si>
  <si>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</si>
  <si>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</si>
  <si>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</si>
  <si>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</si>
  <si>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</si>
  <si>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</si>
  <si>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</si>
  <si>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</si>
  <si>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</si>
  <si>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</si>
  <si>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</si>
  <si>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</si>
  <si>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</si>
  <si>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</si>
  <si>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</si>
  <si>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</si>
  <si>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</si>
  <si>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</si>
  <si>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</si>
  <si>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</si>
  <si>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</si>
  <si>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</si>
  <si>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</si>
  <si>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</si>
  <si>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</si>
  <si>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</si>
  <si>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</si>
  <si>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</si>
  <si>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</si>
  <si>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</si>
  <si>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</si>
  <si>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</si>
  <si>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</si>
  <si>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</si>
  <si>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</si>
  <si>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</si>
  <si>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</si>
  <si>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</si>
  <si>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</si>
  <si>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</si>
  <si>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</si>
  <si>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</si>
  <si>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</si>
  <si>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55120014     ZC DHM - zdravot.techn. z dotací</t>
  </si>
  <si>
    <t>55120015     ZC DHM - ostatní z dotací</t>
  </si>
  <si>
    <t>557     Náklady z vyřazených pohledávek</t>
  </si>
  <si>
    <t>55799     Náklady z vyřazených pohledávek(daň.neúčinné)</t>
  </si>
  <si>
    <t>55799001     náklady z vyřaz.pohled.pro nedobytnost (daň.neúčinné)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</si>
  <si>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</si>
  <si>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</si>
  <si>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</si>
  <si>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</si>
  <si>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</si>
  <si>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55802002     DDHM - ostatní provozní technika (sk.V_35)</t>
  </si>
  <si>
    <t>55802003     DDHM - kacelářská technika (sk.V_37)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</si>
  <si>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</si>
  <si>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</si>
  <si>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</si>
  <si>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</si>
  <si>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</si>
  <si>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</si>
  <si>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</si>
  <si>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</si>
  <si>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</si>
  <si>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</si>
  <si>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</si>
  <si>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</si>
  <si>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</si>
  <si>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</si>
  <si>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</si>
  <si>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</si>
  <si>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</si>
  <si>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</si>
  <si>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</si>
  <si>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</si>
  <si>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</si>
  <si>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</si>
  <si>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</si>
  <si>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60229245     výkony robotického centra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</si>
  <si>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</si>
  <si>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</si>
  <si>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</si>
  <si>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</si>
  <si>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</si>
  <si>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</si>
  <si>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</si>
  <si>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</si>
  <si>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</si>
  <si>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</si>
  <si>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</si>
  <si>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</si>
  <si>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</si>
  <si>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</si>
  <si>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</si>
  <si>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64804125     čerp. FRM - opravy budov OSB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</si>
  <si>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</si>
  <si>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</si>
  <si>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</si>
  <si>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</si>
  <si>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</si>
  <si>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</si>
  <si>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</si>
  <si>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</si>
  <si>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</si>
  <si>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</si>
  <si>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</si>
  <si>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</si>
  <si>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</si>
  <si>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</si>
  <si>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</si>
  <si>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</si>
  <si>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</si>
  <si>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</si>
  <si>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</si>
  <si>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</si>
  <si>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</si>
  <si>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</si>
  <si>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</si>
  <si>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</si>
  <si>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</si>
  <si>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</si>
  <si>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</si>
  <si>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</si>
  <si>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</si>
  <si>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</si>
  <si>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</si>
  <si>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</si>
  <si>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</si>
  <si>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</si>
  <si>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</si>
  <si>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</si>
  <si>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</si>
  <si>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</si>
  <si>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</si>
  <si>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</si>
  <si>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</si>
  <si>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</si>
  <si>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</si>
  <si>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</si>
  <si>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04</t>
  </si>
  <si>
    <t/>
  </si>
  <si>
    <t>I. Chirurgická klinika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</si>
  <si>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</si>
  <si>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</si>
  <si>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</si>
  <si>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</si>
  <si>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</si>
  <si>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</si>
  <si>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50113011</t>
  </si>
  <si>
    <t>394 TO krevní deriváty hemofilici (112 01 003)</t>
  </si>
  <si>
    <t>50113013</t>
  </si>
  <si>
    <t>Lékárna - antibiotika</t>
  </si>
  <si>
    <t>50113014</t>
  </si>
  <si>
    <t>Lékárna - antimykotika</t>
  </si>
  <si>
    <t>SumaKL</t>
  </si>
  <si>
    <t>0411</t>
  </si>
  <si>
    <t>I. Chirurgická klinika, lůžkové oddělení 8</t>
  </si>
  <si>
    <t>SumaNS</t>
  </si>
  <si>
    <t>mezeraNS</t>
  </si>
  <si>
    <t>0412</t>
  </si>
  <si>
    <t>I. Chirurgická klinika, lůžkové oddělení 9</t>
  </si>
  <si>
    <t>0413</t>
  </si>
  <si>
    <t>I. Chirurgická klinika, lůžkové oddělení 3</t>
  </si>
  <si>
    <t>0421</t>
  </si>
  <si>
    <t>I. Chirurgická klinika, ambulance</t>
  </si>
  <si>
    <t>0432</t>
  </si>
  <si>
    <t>I. Chirurgická klinika, JIP  6</t>
  </si>
  <si>
    <t>0464</t>
  </si>
  <si>
    <t>I. Chirurgická klinika, pracoviště COS</t>
  </si>
  <si>
    <t>0471</t>
  </si>
  <si>
    <t>1CHIR IOP - Mod.tech.vyb.v obl prev. nozokom.inf</t>
  </si>
  <si>
    <t>102592</t>
  </si>
  <si>
    <t>2592</t>
  </si>
  <si>
    <t>MILURIT</t>
  </si>
  <si>
    <t>TBL 50X100MG</t>
  </si>
  <si>
    <t>126554</t>
  </si>
  <si>
    <t>26554</t>
  </si>
  <si>
    <t>MICARDIS 80 MG</t>
  </si>
  <si>
    <t>POR TBL NOB 28X80MG</t>
  </si>
  <si>
    <t>131739</t>
  </si>
  <si>
    <t>31739</t>
  </si>
  <si>
    <t>HELICID « 40 INF. LYOF.1X40MG</t>
  </si>
  <si>
    <t>117191</t>
  </si>
  <si>
    <t>17191</t>
  </si>
  <si>
    <t>LACTULOSA BIOMEDICA</t>
  </si>
  <si>
    <t>POR SIR 500ML 50%</t>
  </si>
  <si>
    <t>122106</t>
  </si>
  <si>
    <t>22106</t>
  </si>
  <si>
    <t>BETASERC 16</t>
  </si>
  <si>
    <t>POR TBL NOB 60X16MG</t>
  </si>
  <si>
    <t>194948</t>
  </si>
  <si>
    <t>94948</t>
  </si>
  <si>
    <t>SEROPRAM</t>
  </si>
  <si>
    <t>TBL OBD 28X20MG</t>
  </si>
  <si>
    <t>845376</t>
  </si>
  <si>
    <t>107641</t>
  </si>
  <si>
    <t>MIRTAZAPIN SANDOZ 30 MG</t>
  </si>
  <si>
    <t>POR TBL FLM 30X30MG</t>
  </si>
  <si>
    <t>845493</t>
  </si>
  <si>
    <t>105844</t>
  </si>
  <si>
    <t>MIRTAZAPIN ORION 15 MG</t>
  </si>
  <si>
    <t>POR TBL DIS 30X15MG</t>
  </si>
  <si>
    <t>127437</t>
  </si>
  <si>
    <t>27437</t>
  </si>
  <si>
    <t>CELLCEPT 500 MG</t>
  </si>
  <si>
    <t>POR CPSDUR50X500MG</t>
  </si>
  <si>
    <t>198791</t>
  </si>
  <si>
    <t>98791</t>
  </si>
  <si>
    <t>DEPREX LÉČIVA</t>
  </si>
  <si>
    <t>POR CPS DUR 30X20MG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</si>
  <si>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</si>
  <si>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</si>
  <si>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</si>
  <si>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</si>
  <si>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</si>
  <si>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</si>
  <si>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</si>
  <si>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47249</t>
  </si>
  <si>
    <t>GLUKÓZA 5 BRAUN</t>
  </si>
  <si>
    <t>INF SOL 10X250ML-PE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</si>
  <si>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</si>
  <si>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</si>
  <si>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</si>
  <si>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</si>
  <si>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</si>
  <si>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</si>
  <si>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</si>
  <si>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</si>
  <si>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</si>
  <si>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</si>
  <si>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</si>
  <si>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</si>
  <si>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</si>
  <si>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</si>
  <si>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</si>
  <si>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</si>
  <si>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</si>
  <si>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</si>
  <si>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</si>
  <si>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</si>
  <si>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</si>
  <si>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</si>
  <si>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</si>
  <si>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</si>
  <si>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</si>
  <si>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</si>
  <si>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</si>
  <si>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</si>
  <si>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</si>
  <si>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</si>
  <si>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</si>
  <si>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</si>
  <si>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</si>
  <si>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</si>
  <si>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</si>
  <si>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100835</t>
  </si>
  <si>
    <t>835</t>
  </si>
  <si>
    <t>CALCIUM PANTHOTEN. SLOVAKOFARMA</t>
  </si>
  <si>
    <t>UNG 1X30GM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</si>
  <si>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</si>
  <si>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</si>
  <si>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</si>
  <si>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</si>
  <si>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</si>
  <si>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</si>
  <si>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</si>
  <si>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</si>
  <si>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</si>
  <si>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</si>
  <si>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</si>
  <si>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</si>
  <si>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</si>
  <si>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</si>
  <si>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</si>
  <si>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</si>
  <si>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</si>
  <si>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</si>
  <si>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</si>
  <si>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</si>
  <si>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</si>
  <si>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</si>
  <si>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</si>
  <si>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</si>
  <si>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</si>
  <si>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</si>
  <si>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</si>
  <si>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</si>
  <si>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</si>
  <si>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</si>
  <si>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</si>
  <si>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</si>
  <si>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</si>
  <si>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</si>
  <si>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</si>
  <si>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</si>
  <si>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</si>
  <si>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</si>
  <si>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</si>
  <si>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</si>
  <si>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TBL 30X0.25MG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</si>
  <si>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</si>
  <si>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</si>
  <si>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</si>
  <si>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</si>
  <si>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</si>
  <si>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</si>
  <si>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</si>
  <si>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</si>
  <si>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</si>
  <si>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</si>
  <si>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</si>
  <si>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</si>
  <si>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</si>
  <si>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</si>
  <si>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</si>
  <si>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</si>
  <si>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</si>
  <si>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</si>
  <si>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</si>
  <si>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</si>
  <si>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</si>
  <si>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</si>
  <si>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</si>
  <si>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</si>
  <si>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</si>
  <si>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</si>
  <si>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</si>
  <si>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</si>
  <si>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</si>
  <si>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</si>
  <si>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</si>
  <si>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</si>
  <si>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</si>
  <si>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</si>
  <si>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</si>
  <si>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</si>
  <si>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</si>
  <si>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</si>
  <si>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</si>
  <si>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</si>
  <si>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</si>
  <si>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</si>
  <si>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</si>
  <si>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</si>
  <si>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</si>
  <si>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</si>
  <si>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</si>
  <si>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</si>
  <si>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</si>
  <si>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</si>
  <si>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</si>
  <si>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</si>
  <si>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</si>
  <si>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</si>
  <si>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</si>
  <si>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</si>
  <si>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</si>
  <si>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128816</t>
  </si>
  <si>
    <t>28816</t>
  </si>
  <si>
    <t>AERIUS 5 MG</t>
  </si>
  <si>
    <t>POR TBL DIS 30X5MG</t>
  </si>
  <si>
    <t>130434</t>
  </si>
  <si>
    <t>30434</t>
  </si>
  <si>
    <t>VEROSPIRON</t>
  </si>
  <si>
    <t>TBL 100X25MG</t>
  </si>
  <si>
    <t>131654</t>
  </si>
  <si>
    <t>CEFTAZIDIM KABI 1 GM</t>
  </si>
  <si>
    <t>INJ PLV SOL 10X1GM</t>
  </si>
  <si>
    <t>132225</t>
  </si>
  <si>
    <t>32225</t>
  </si>
  <si>
    <t>BETALOC ZOK 25 MG</t>
  </si>
  <si>
    <t>TBL RET 28X25MG</t>
  </si>
  <si>
    <t>132393</t>
  </si>
  <si>
    <t>32393</t>
  </si>
  <si>
    <t>SPIRIVA</t>
  </si>
  <si>
    <t>INH PLV CPS 30X18RG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</si>
  <si>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</si>
  <si>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</si>
  <si>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</si>
  <si>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</si>
  <si>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</si>
  <si>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</si>
  <si>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</si>
  <si>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</si>
  <si>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140122</t>
  </si>
  <si>
    <t>40122</t>
  </si>
  <si>
    <t>HYDROCORTISON VALEANT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</si>
  <si>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</si>
  <si>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</si>
  <si>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</si>
  <si>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</si>
  <si>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</si>
  <si>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</si>
  <si>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</si>
  <si>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</si>
  <si>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147193</t>
  </si>
  <si>
    <t>47193</t>
  </si>
  <si>
    <t>HUMULIN R 100 M.J./ML</t>
  </si>
  <si>
    <t>INJ 1X10ML/1KU</t>
  </si>
  <si>
    <t>148578</t>
  </si>
  <si>
    <t>48578</t>
  </si>
  <si>
    <t>TIAPRIDAL</t>
  </si>
  <si>
    <t>POR TBLNOB 50X100MG</t>
  </si>
  <si>
    <t>149012</t>
  </si>
  <si>
    <t>49012</t>
  </si>
  <si>
    <t>SOTAHEXAL 80</t>
  </si>
  <si>
    <t>POR TBL NOB 20X80MG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</si>
  <si>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</si>
  <si>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</si>
  <si>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</si>
  <si>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</si>
  <si>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</si>
  <si>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</si>
  <si>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</si>
  <si>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</si>
  <si>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154424</t>
  </si>
  <si>
    <t>54424</t>
  </si>
  <si>
    <t>PLAQUENIL</t>
  </si>
  <si>
    <t>TBL OBD 60X200MG</t>
  </si>
  <si>
    <t>155823</t>
  </si>
  <si>
    <t>55823</t>
  </si>
  <si>
    <t>NOVALGIN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</si>
  <si>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</si>
  <si>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</si>
  <si>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</si>
  <si>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</si>
  <si>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</si>
  <si>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</si>
  <si>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</si>
  <si>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</si>
  <si>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</si>
  <si>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</si>
  <si>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</si>
  <si>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</si>
  <si>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</si>
  <si>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</si>
  <si>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</si>
  <si>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</si>
  <si>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</si>
  <si>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</si>
  <si>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</si>
  <si>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</si>
  <si>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162320</t>
  </si>
  <si>
    <t>62320</t>
  </si>
  <si>
    <t>BETADINE</t>
  </si>
  <si>
    <t>UNG 1X20GM</t>
  </si>
  <si>
    <t>169447</t>
  </si>
  <si>
    <t>69447</t>
  </si>
  <si>
    <t>BURONIL 25MG</t>
  </si>
  <si>
    <t>TBL OBD 50X25MG</t>
  </si>
  <si>
    <t>175631</t>
  </si>
  <si>
    <t>75631</t>
  </si>
  <si>
    <t>DICLOFENAC AL RETARD</t>
  </si>
  <si>
    <t>TBL OBD 20X100MG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</si>
  <si>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</si>
  <si>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</si>
  <si>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</si>
  <si>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</si>
  <si>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</si>
  <si>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</si>
  <si>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</si>
  <si>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</si>
  <si>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</si>
  <si>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</si>
  <si>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</si>
  <si>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</si>
  <si>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</si>
  <si>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</si>
  <si>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</si>
  <si>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</si>
  <si>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</si>
  <si>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</si>
  <si>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</si>
  <si>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</si>
  <si>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</si>
  <si>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</si>
  <si>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</si>
  <si>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</si>
  <si>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</si>
  <si>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</si>
  <si>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</si>
  <si>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</si>
  <si>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</si>
  <si>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</si>
  <si>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</si>
  <si>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</si>
  <si>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</si>
  <si>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</si>
  <si>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</si>
  <si>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</si>
  <si>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</si>
  <si>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</si>
  <si>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</si>
  <si>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</si>
  <si>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</si>
  <si>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</si>
  <si>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</si>
  <si>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191836</t>
  </si>
  <si>
    <t>91836</t>
  </si>
  <si>
    <t>INJ 5X1ML/6.5MG</t>
  </si>
  <si>
    <t>192729</t>
  </si>
  <si>
    <t>92729</t>
  </si>
  <si>
    <t>ACIDUM ASCORBICUM</t>
  </si>
  <si>
    <t>INJ 5X5ML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</si>
  <si>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</si>
  <si>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</si>
  <si>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</si>
  <si>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</si>
  <si>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</si>
  <si>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</si>
  <si>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</si>
  <si>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</si>
  <si>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</si>
  <si>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</si>
  <si>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</si>
  <si>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</si>
  <si>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</si>
  <si>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</si>
  <si>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</si>
  <si>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</si>
  <si>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</si>
  <si>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</si>
  <si>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</si>
  <si>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</si>
  <si>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</si>
  <si>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</si>
  <si>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</si>
  <si>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</si>
  <si>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</si>
  <si>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</si>
  <si>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</si>
  <si>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</si>
  <si>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</si>
  <si>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</si>
  <si>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</si>
  <si>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</si>
  <si>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</si>
  <si>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</si>
  <si>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</si>
  <si>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</si>
  <si>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</si>
  <si>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</si>
  <si>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</si>
  <si>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</si>
  <si>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</si>
  <si>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</si>
  <si>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</si>
  <si>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</si>
  <si>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</si>
  <si>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395294</t>
  </si>
  <si>
    <t>180306</t>
  </si>
  <si>
    <t>TANTUM VERDE</t>
  </si>
  <si>
    <t>LIQ 1X240ML-PET TR</t>
  </si>
  <si>
    <t>396228</t>
  </si>
  <si>
    <t>0</t>
  </si>
  <si>
    <t>KL TBL MAGNESII LACTAS 500mg, 100TBL</t>
  </si>
  <si>
    <t>magistraliter</t>
  </si>
  <si>
    <t>500798</t>
  </si>
  <si>
    <t>DZ DEBRIEKASAN roztok s rozpraš. 500 ml</t>
  </si>
  <si>
    <t>roztok</t>
  </si>
  <si>
    <t>500945</t>
  </si>
  <si>
    <t>DZ DEBRIECASAN AQUAGEL 500 ml</t>
  </si>
  <si>
    <t>gel</t>
  </si>
  <si>
    <t>840169</t>
  </si>
  <si>
    <t>Indulona  Nechtíková 100g</t>
  </si>
  <si>
    <t>841535</t>
  </si>
  <si>
    <t>MENALIND Kožní ochranný krém 200 ml</t>
  </si>
  <si>
    <t>841572</t>
  </si>
  <si>
    <t>MENALIND Ubrousky 50ks náhradní náplň</t>
  </si>
  <si>
    <t>844145</t>
  </si>
  <si>
    <t>56350</t>
  </si>
  <si>
    <t>SPECIES UROLOGICAE PLANTA</t>
  </si>
  <si>
    <t>SPC 20X1.5GM(SÁČKY)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</si>
  <si>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</si>
  <si>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</si>
  <si>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</si>
  <si>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</si>
  <si>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</si>
  <si>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</si>
  <si>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</si>
  <si>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</si>
  <si>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</si>
  <si>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</si>
  <si>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</si>
  <si>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</si>
  <si>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</si>
  <si>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</si>
  <si>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</si>
  <si>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</si>
  <si>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</si>
  <si>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</si>
  <si>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</si>
  <si>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</si>
  <si>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</si>
  <si>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</si>
  <si>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</si>
  <si>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</si>
  <si>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</si>
  <si>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</si>
  <si>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</si>
  <si>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</si>
  <si>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</si>
  <si>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</si>
  <si>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</si>
  <si>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</si>
  <si>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</si>
  <si>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</si>
  <si>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849831</t>
  </si>
  <si>
    <t>162008</t>
  </si>
  <si>
    <t>PRESTARIUM NEO COMBI 10 MG/2,5 MG</t>
  </si>
  <si>
    <t>POR TBL FLM 30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</si>
  <si>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</si>
  <si>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</si>
  <si>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</si>
  <si>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</si>
  <si>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</si>
  <si>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</si>
  <si>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</si>
  <si>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905097</t>
  </si>
  <si>
    <t>23987</t>
  </si>
  <si>
    <t>DZ OCTENISEPT 250 ml</t>
  </si>
  <si>
    <t>DPH 15%</t>
  </si>
  <si>
    <t>930065</t>
  </si>
  <si>
    <t>DZ PRONTOSAN ROZTOK 350ml</t>
  </si>
  <si>
    <t>987464</t>
  </si>
  <si>
    <t>Menalind Professional čistící pěna 400ml</t>
  </si>
  <si>
    <t>987465</t>
  </si>
  <si>
    <t>Menalind vlhké ošetř.ubrousky 50ks náhradní náplň</t>
  </si>
  <si>
    <t>100489</t>
  </si>
  <si>
    <t>489</t>
  </si>
  <si>
    <t>INJ 5X1ML/10MG</t>
  </si>
  <si>
    <t>100612</t>
  </si>
  <si>
    <t>612</t>
  </si>
  <si>
    <t>SYNTOSTIGMIN</t>
  </si>
  <si>
    <t>INJ 10X1ML/0.5MG</t>
  </si>
  <si>
    <t>110086</t>
  </si>
  <si>
    <t>10086</t>
  </si>
  <si>
    <t>NEODOLPASSE</t>
  </si>
  <si>
    <t>INF 10X250ML</t>
  </si>
  <si>
    <t>111063</t>
  </si>
  <si>
    <t>11063</t>
  </si>
  <si>
    <t>IBALGIN 600 (IBUPROFEN 600)</t>
  </si>
  <si>
    <t>TBL OBD 30X600MG</t>
  </si>
  <si>
    <t>111337</t>
  </si>
  <si>
    <t>11337</t>
  </si>
  <si>
    <t>GERATAM 3G</t>
  </si>
  <si>
    <t>INJ 4X15ML/3GM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</si>
  <si>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</si>
  <si>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</si>
  <si>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</si>
  <si>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</si>
  <si>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</si>
  <si>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</si>
  <si>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</si>
  <si>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</si>
  <si>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121887</t>
  </si>
  <si>
    <t>21887</t>
  </si>
  <si>
    <t>AKINETON</t>
  </si>
  <si>
    <t>POR TBL NOB 50X2MG</t>
  </si>
  <si>
    <t>126329</t>
  </si>
  <si>
    <t>26329</t>
  </si>
  <si>
    <t>AERIUS</t>
  </si>
  <si>
    <t>POR TBL FLM 30X5MG</t>
  </si>
  <si>
    <t>132272</t>
  </si>
  <si>
    <t>32272</t>
  </si>
  <si>
    <t>IMODIUM</t>
  </si>
  <si>
    <t>CPS 8X2MG</t>
  </si>
  <si>
    <t>140564</t>
  </si>
  <si>
    <t>40564</t>
  </si>
  <si>
    <t>ELENIUM</t>
  </si>
  <si>
    <t>TBL OBD 20X10MG</t>
  </si>
  <si>
    <t>146694</t>
  </si>
  <si>
    <t>46694</t>
  </si>
  <si>
    <t>EUTHYROX 125</t>
  </si>
  <si>
    <t>TBL 100X125RG</t>
  </si>
  <si>
    <t>146991</t>
  </si>
  <si>
    <t>46991</t>
  </si>
  <si>
    <t>CPS 20X2MG</t>
  </si>
  <si>
    <t>155824</t>
  </si>
  <si>
    <t>55824</t>
  </si>
  <si>
    <t>INJ 5X5ML/2500MG</t>
  </si>
  <si>
    <t>159448</t>
  </si>
  <si>
    <t>59448</t>
  </si>
  <si>
    <t>DUROGESIC 25MCG/H</t>
  </si>
  <si>
    <t>EMP 5X2.5MG(10CM2)</t>
  </si>
  <si>
    <t>169189</t>
  </si>
  <si>
    <t>69189</t>
  </si>
  <si>
    <t>EUTHYROX 50</t>
  </si>
  <si>
    <t>TBL 100X50RG</t>
  </si>
  <si>
    <t>189244</t>
  </si>
  <si>
    <t>89244</t>
  </si>
  <si>
    <t>AQUA PRO INJECTIONE ARDEAPHARMA</t>
  </si>
  <si>
    <t>INF 1X250ML</t>
  </si>
  <si>
    <t>192757</t>
  </si>
  <si>
    <t>92757</t>
  </si>
  <si>
    <t>CPS 10X300MG</t>
  </si>
  <si>
    <t>194918</t>
  </si>
  <si>
    <t>94918</t>
  </si>
  <si>
    <t>AMBROBENE</t>
  </si>
  <si>
    <t>TBL 20X30MG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</si>
  <si>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</si>
  <si>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</si>
  <si>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</si>
  <si>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</si>
  <si>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</si>
  <si>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</si>
  <si>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</si>
  <si>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196610</t>
  </si>
  <si>
    <t>96610</t>
  </si>
  <si>
    <t>APAURIN</t>
  </si>
  <si>
    <t>INJ 10X2ML/10MG</t>
  </si>
  <si>
    <t>196877</t>
  </si>
  <si>
    <t>96877</t>
  </si>
  <si>
    <t>GLUCOSE 10 BRAUN (PLASCO LAHV.)</t>
  </si>
  <si>
    <t>INF 1X500ML 10%</t>
  </si>
  <si>
    <t>197186</t>
  </si>
  <si>
    <t>97186</t>
  </si>
  <si>
    <t>EUTHYROX 100</t>
  </si>
  <si>
    <t>TBL 100X100RG</t>
  </si>
  <si>
    <t>845329</t>
  </si>
  <si>
    <t>Biopron9 tob.60</t>
  </si>
  <si>
    <t>846824</t>
  </si>
  <si>
    <t>124087</t>
  </si>
  <si>
    <t>PRESTANCE 5 MG/5 MG</t>
  </si>
  <si>
    <t>POR TBL NOB 30</t>
  </si>
  <si>
    <t>847635</t>
  </si>
  <si>
    <t>Biopron9    PREMIUM tob.120</t>
  </si>
  <si>
    <t>848797</t>
  </si>
  <si>
    <t>163143</t>
  </si>
  <si>
    <t>TENOLOC 200</t>
  </si>
  <si>
    <t>POR TBL FLM 30X200MG</t>
  </si>
  <si>
    <t>848802</t>
  </si>
  <si>
    <t>163138</t>
  </si>
  <si>
    <t>FLAVOBION</t>
  </si>
  <si>
    <t>POR TBL FLM 50X70MG</t>
  </si>
  <si>
    <t>900240</t>
  </si>
  <si>
    <t>DZ TRIXO LIND 500ML</t>
  </si>
  <si>
    <t>102684</t>
  </si>
  <si>
    <t>2684</t>
  </si>
  <si>
    <t>GEL 1X20GM</t>
  </si>
  <si>
    <t>154539</t>
  </si>
  <si>
    <t>54539</t>
  </si>
  <si>
    <t>DOLMINA INJ.</t>
  </si>
  <si>
    <t>INJ 5X3ML/75MG</t>
  </si>
  <si>
    <t>158838</t>
  </si>
  <si>
    <t>58838</t>
  </si>
  <si>
    <t>PROPANORM 300MG</t>
  </si>
  <si>
    <t>POR TBL FLM50X300MG</t>
  </si>
  <si>
    <t>920170</t>
  </si>
  <si>
    <t>DZ TRIXO 500 ML</t>
  </si>
  <si>
    <t>110555</t>
  </si>
  <si>
    <t>10555</t>
  </si>
  <si>
    <t>AQUA PRO INJECTIONE BRAUN</t>
  </si>
  <si>
    <t>INJ SOL 20X100ML-PE</t>
  </si>
  <si>
    <t>131656</t>
  </si>
  <si>
    <t>CEFTAZIDIM KABI 2 GM</t>
  </si>
  <si>
    <t>INJ+INF PLV SOL 10X2GM</t>
  </si>
  <si>
    <t>142595</t>
  </si>
  <si>
    <t>42595</t>
  </si>
  <si>
    <t>VITALIPID N ADULT</t>
  </si>
  <si>
    <t>INF CNC SOL 10X10ML</t>
  </si>
  <si>
    <t>194852</t>
  </si>
  <si>
    <t>94852</t>
  </si>
  <si>
    <t>SOLUVIT N PRO INFUS.</t>
  </si>
  <si>
    <t>INJ SIC 10</t>
  </si>
  <si>
    <t>194916</t>
  </si>
  <si>
    <t>94916</t>
  </si>
  <si>
    <t>INJ 5X2ML/15MG</t>
  </si>
  <si>
    <t>194921</t>
  </si>
  <si>
    <t>94921</t>
  </si>
  <si>
    <t>SIR 100ML 15MG/5ML</t>
  </si>
  <si>
    <t>100392</t>
  </si>
  <si>
    <t>392</t>
  </si>
  <si>
    <t>ATROPIN BIOTIKA 0.5MG</t>
  </si>
  <si>
    <t>102963</t>
  </si>
  <si>
    <t>2963</t>
  </si>
  <si>
    <t>PREDNISON 20 LECIVA</t>
  </si>
  <si>
    <t>TBL 20X20MG(BLISTR)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</si>
  <si>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</si>
  <si>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</si>
  <si>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</si>
  <si>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</si>
  <si>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</si>
  <si>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</si>
  <si>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</si>
  <si>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</si>
  <si>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114693</t>
  </si>
  <si>
    <t>14693</t>
  </si>
  <si>
    <t>TARKA 180/2 MG TBL.</t>
  </si>
  <si>
    <t>POR TBL RET 28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</si>
  <si>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</si>
  <si>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</si>
  <si>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</si>
  <si>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</si>
  <si>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</si>
  <si>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</si>
  <si>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</si>
  <si>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</si>
  <si>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147535</t>
  </si>
  <si>
    <t>47535</t>
  </si>
  <si>
    <t>DOGMATIL 50 MG</t>
  </si>
  <si>
    <t>POR CPS DUR 30X50MG</t>
  </si>
  <si>
    <t>165388</t>
  </si>
  <si>
    <t>65388</t>
  </si>
  <si>
    <t>TENORMIN</t>
  </si>
  <si>
    <t>TBL OBD 28X50MG</t>
  </si>
  <si>
    <t>167547</t>
  </si>
  <si>
    <t>67547</t>
  </si>
  <si>
    <t>ALMIRAL</t>
  </si>
  <si>
    <t>INJ 10X3ML/75MG</t>
  </si>
  <si>
    <t>169671</t>
  </si>
  <si>
    <t>69671</t>
  </si>
  <si>
    <t>INJECTIO PROCAIN.CHLOR.0.2% ARD</t>
  </si>
  <si>
    <t>INJ 1X500ML 0.2%</t>
  </si>
  <si>
    <t>192489</t>
  </si>
  <si>
    <t>92489</t>
  </si>
  <si>
    <t>YAL</t>
  </si>
  <si>
    <t>SOL 10X67.5ML</t>
  </si>
  <si>
    <t>193723</t>
  </si>
  <si>
    <t>93723</t>
  </si>
  <si>
    <t>INDOMETACIN 50 BERLIN-CHEMIE</t>
  </si>
  <si>
    <t>SUP 10X50MG</t>
  </si>
  <si>
    <t>777144</t>
  </si>
  <si>
    <t>Emspoma Z 500g/proti bolesti</t>
  </si>
  <si>
    <t>841560</t>
  </si>
  <si>
    <t>KL SOL.HYD.PEROX.30% 20kg</t>
  </si>
  <si>
    <t>848856</t>
  </si>
  <si>
    <t>155873</t>
  </si>
  <si>
    <t>TRENTAL 400</t>
  </si>
  <si>
    <t>POR TBL RET 100X400MG</t>
  </si>
  <si>
    <t>25746</t>
  </si>
  <si>
    <t>INVANZ 1 G</t>
  </si>
  <si>
    <t>INF PLV SOL 1X1GM</t>
  </si>
  <si>
    <t>108499</t>
  </si>
  <si>
    <t>8499</t>
  </si>
  <si>
    <t>DIPIDOLOR</t>
  </si>
  <si>
    <t>INJ 5X2ML 7.5MG/ML</t>
  </si>
  <si>
    <t>116320</t>
  </si>
  <si>
    <t>16320</t>
  </si>
  <si>
    <t>BRAUNOVIDON MAST</t>
  </si>
  <si>
    <t>UNG 1X100GM-TUBA</t>
  </si>
  <si>
    <t>146444</t>
  </si>
  <si>
    <t>46444</t>
  </si>
  <si>
    <t>TRITTICO AC 150</t>
  </si>
  <si>
    <t>TBL RET 60X150MG</t>
  </si>
  <si>
    <t>169755</t>
  </si>
  <si>
    <t>69755</t>
  </si>
  <si>
    <t>ARDEANUTRISOL G 40</t>
  </si>
  <si>
    <t>INF 1X80ML</t>
  </si>
  <si>
    <t>844591</t>
  </si>
  <si>
    <t>107161</t>
  </si>
  <si>
    <t>DIPEPTIVEN</t>
  </si>
  <si>
    <t>INF CNC SOL 1X100ML</t>
  </si>
  <si>
    <t>848725</t>
  </si>
  <si>
    <t>107677</t>
  </si>
  <si>
    <t>KALIUMCHLORID 7.45% BRAUN</t>
  </si>
  <si>
    <t>INF CNC SOL 20X100ML</t>
  </si>
  <si>
    <t>930661</t>
  </si>
  <si>
    <t>KL AQUA PURIF. BAG IN BOX 5 l</t>
  </si>
  <si>
    <t>111084</t>
  </si>
  <si>
    <t>11084</t>
  </si>
  <si>
    <t>OXYCONTIN 10 MG</t>
  </si>
  <si>
    <t>POR TBL PRO 30X10MG</t>
  </si>
  <si>
    <t>114711</t>
  </si>
  <si>
    <t>14711</t>
  </si>
  <si>
    <t>TARDYFERON</t>
  </si>
  <si>
    <t>TBL RET 30</t>
  </si>
  <si>
    <t>140275</t>
  </si>
  <si>
    <t>40275</t>
  </si>
  <si>
    <t>BACLOFEN</t>
  </si>
  <si>
    <t>TBL 50X25MG</t>
  </si>
  <si>
    <t>191624</t>
  </si>
  <si>
    <t>91624</t>
  </si>
  <si>
    <t>BETOPTIC</t>
  </si>
  <si>
    <t>GTT OPH 1X5ML</t>
  </si>
  <si>
    <t>850366</t>
  </si>
  <si>
    <t>167263</t>
  </si>
  <si>
    <t>ONBREZ BREEZHALER 300 MCG</t>
  </si>
  <si>
    <t>INH PLV CPS DUR 30X300RG+INH</t>
  </si>
  <si>
    <t>900071</t>
  </si>
  <si>
    <t>KL TBL MAGN.LACT 0,5G+B6 0,02G, 100TBL</t>
  </si>
  <si>
    <t>900881</t>
  </si>
  <si>
    <t>KL BALS.VISNEVSKI 100G</t>
  </si>
  <si>
    <t>106092</t>
  </si>
  <si>
    <t>6092</t>
  </si>
  <si>
    <t>GUTRON 5MG</t>
  </si>
  <si>
    <t>TBL 50X5MG</t>
  </si>
  <si>
    <t>129707</t>
  </si>
  <si>
    <t>29707</t>
  </si>
  <si>
    <t>ADVAGRAF 1 MG</t>
  </si>
  <si>
    <t>POR CPS PRO 60X1MG</t>
  </si>
  <si>
    <t>129710</t>
  </si>
  <si>
    <t>29710</t>
  </si>
  <si>
    <t>ADVAGRAF 5 MG</t>
  </si>
  <si>
    <t>POR CPS PRO 30X5MG</t>
  </si>
  <si>
    <t>100560</t>
  </si>
  <si>
    <t>560</t>
  </si>
  <si>
    <t>PLEGOMAZIN</t>
  </si>
  <si>
    <t>INJ 10X5ML/25MG</t>
  </si>
  <si>
    <t>116052</t>
  </si>
  <si>
    <t>16052</t>
  </si>
  <si>
    <t>SIRDALUD 4 MG</t>
  </si>
  <si>
    <t>POR TBL NOB 30X4MG</t>
  </si>
  <si>
    <t>116319</t>
  </si>
  <si>
    <t>16319</t>
  </si>
  <si>
    <t>UNG 1X20GM-TUBA</t>
  </si>
  <si>
    <t>118287</t>
  </si>
  <si>
    <t>18287</t>
  </si>
  <si>
    <t>VESICARE 10 MG</t>
  </si>
  <si>
    <t>POR TBL FLM 100X10MG</t>
  </si>
  <si>
    <t>125364</t>
  </si>
  <si>
    <t>25364</t>
  </si>
  <si>
    <t>POR CPS ETD 14X20MG</t>
  </si>
  <si>
    <t>140274</t>
  </si>
  <si>
    <t>40274</t>
  </si>
  <si>
    <t>TBL 50X10MG</t>
  </si>
  <si>
    <t>166791</t>
  </si>
  <si>
    <t>66791</t>
  </si>
  <si>
    <t>DITROPAN</t>
  </si>
  <si>
    <t>TBL 30X5MG</t>
  </si>
  <si>
    <t>175433</t>
  </si>
  <si>
    <t>75433</t>
  </si>
  <si>
    <t>CHLORPROTHIXEN LECIVA (BLISTR)</t>
  </si>
  <si>
    <t>TBL OBD 30X15MG</t>
  </si>
  <si>
    <t>178278</t>
  </si>
  <si>
    <t>78278</t>
  </si>
  <si>
    <t>AMBROSAN</t>
  </si>
  <si>
    <t>181425</t>
  </si>
  <si>
    <t>81425</t>
  </si>
  <si>
    <t>XALACOM</t>
  </si>
  <si>
    <t>OPH GTT SOL 1X2.5ML</t>
  </si>
  <si>
    <t>192160</t>
  </si>
  <si>
    <t>92160</t>
  </si>
  <si>
    <t>TARDYFERON-FOL</t>
  </si>
  <si>
    <t>POR TBL RET 30</t>
  </si>
  <si>
    <t>193779</t>
  </si>
  <si>
    <t>93779</t>
  </si>
  <si>
    <t>FLORSALMIN</t>
  </si>
  <si>
    <t>GTT 1X50ML</t>
  </si>
  <si>
    <t>621272</t>
  </si>
  <si>
    <t>DZ STERILIUM CLASSIC PURE 100ML</t>
  </si>
  <si>
    <t>UN 1987</t>
  </si>
  <si>
    <t>844148</t>
  </si>
  <si>
    <t>104694</t>
  </si>
  <si>
    <t>MUCOSOLVAN PRO DOSPĚLÉ</t>
  </si>
  <si>
    <t>POR SIR 1X100ML</t>
  </si>
  <si>
    <t>844350</t>
  </si>
  <si>
    <t>KL ETHANOL.C.BENZINO 160G</t>
  </si>
  <si>
    <t>847842</t>
  </si>
  <si>
    <t>119938</t>
  </si>
  <si>
    <t>VIATROMB FORTE SPRAY GEL</t>
  </si>
  <si>
    <t>DRM GEL 1X25GM/60KU</t>
  </si>
  <si>
    <t>848783</t>
  </si>
  <si>
    <t>115400</t>
  </si>
  <si>
    <t>CLEXANE</t>
  </si>
  <si>
    <t>INJ SOL 10X0.2ML/2KU</t>
  </si>
  <si>
    <t>850169</t>
  </si>
  <si>
    <t>169211</t>
  </si>
  <si>
    <t>AMBROSAN 15 MG/5 ML SIRUP</t>
  </si>
  <si>
    <t>POR SIR 1X100ML/300MG</t>
  </si>
  <si>
    <t>850729</t>
  </si>
  <si>
    <t>157875</t>
  </si>
  <si>
    <t>PARACETAMOL KABI 10MG/ML</t>
  </si>
  <si>
    <t>INF SOL 10X100ML/1000MG</t>
  </si>
  <si>
    <t>900493</t>
  </si>
  <si>
    <t>KL SUPP.BISACODYLI 0,01G  30KS</t>
  </si>
  <si>
    <t>900873</t>
  </si>
  <si>
    <t>KL VASELINUM ALBUM, 100G</t>
  </si>
  <si>
    <t>920200</t>
  </si>
  <si>
    <t>DZ BRAUNOL 1 L</t>
  </si>
  <si>
    <t>921027</t>
  </si>
  <si>
    <t>KL CHLADIVE MAZANI, 200 G</t>
  </si>
  <si>
    <t>921209</t>
  </si>
  <si>
    <t>KL BALS.VISNEVSKI 50G</t>
  </si>
  <si>
    <t>921230</t>
  </si>
  <si>
    <t>KL VASELINUM ALBUM, 20G</t>
  </si>
  <si>
    <t>921281</t>
  </si>
  <si>
    <t>KL BENZINUM 200g</t>
  </si>
  <si>
    <t>921394</t>
  </si>
  <si>
    <t>KL SUPP.BISACODYLI 0,01G  50KS</t>
  </si>
  <si>
    <t>921417</t>
  </si>
  <si>
    <t>KL SUPP.BISACODYLI 0,01G 100KS</t>
  </si>
  <si>
    <t>921461</t>
  </si>
  <si>
    <t>KL CHLADIVE MAZANI, 300G</t>
  </si>
  <si>
    <t>930115</t>
  </si>
  <si>
    <t>KL SUPP.BISACODYLI 0,01G  20KS</t>
  </si>
  <si>
    <t>987828</t>
  </si>
  <si>
    <t>187764</t>
  </si>
  <si>
    <t>DRM GEL 1X11.5GM/27.6KU</t>
  </si>
  <si>
    <t>2584</t>
  </si>
  <si>
    <t>GLUKÓZA 40 BRAUN</t>
  </si>
  <si>
    <t>500355</t>
  </si>
  <si>
    <t>DZ BRAUNOL 250 ML</t>
  </si>
  <si>
    <t>130229</t>
  </si>
  <si>
    <t>30229</t>
  </si>
  <si>
    <t>PARALEN PLUS</t>
  </si>
  <si>
    <t>TBL OBD 24</t>
  </si>
  <si>
    <t>109310</t>
  </si>
  <si>
    <t>9310</t>
  </si>
  <si>
    <t>LOCOID 0.1%</t>
  </si>
  <si>
    <t>UNG 1X30GM 0.1%</t>
  </si>
  <si>
    <t>380759</t>
  </si>
  <si>
    <t>80759</t>
  </si>
  <si>
    <t>OPSITE SPRAY 240 ML</t>
  </si>
  <si>
    <t>TRANSPARENTNÍ FILM</t>
  </si>
  <si>
    <t>191217</t>
  </si>
  <si>
    <t>91217</t>
  </si>
  <si>
    <t>VENTER</t>
  </si>
  <si>
    <t>TBL 50X1GM</t>
  </si>
  <si>
    <t>848411</t>
  </si>
  <si>
    <t>84795</t>
  </si>
  <si>
    <t>ZOLPIDEM-RATHIOPHARM tbl. 100x10mg</t>
  </si>
  <si>
    <t>179325</t>
  </si>
  <si>
    <t>DORETA 75 MG/650 MG</t>
  </si>
  <si>
    <t>POR TBL FLM 10</t>
  </si>
  <si>
    <t>165389</t>
  </si>
  <si>
    <t>65389</t>
  </si>
  <si>
    <t>TBL OBD 28X100MG</t>
  </si>
  <si>
    <t>146966</t>
  </si>
  <si>
    <t>46966</t>
  </si>
  <si>
    <t>RISPERDAL 2MG</t>
  </si>
  <si>
    <t>TBL OBD 20X2MG</t>
  </si>
  <si>
    <t>P</t>
  </si>
  <si>
    <t>56976</t>
  </si>
  <si>
    <t>TRITACE 2,5 MG</t>
  </si>
  <si>
    <t>POR TBL NOB 20X2.5MG</t>
  </si>
  <si>
    <t>104063</t>
  </si>
  <si>
    <t>4063</t>
  </si>
  <si>
    <t>CAVINTON</t>
  </si>
  <si>
    <t>109709</t>
  </si>
  <si>
    <t>9709</t>
  </si>
  <si>
    <t>SOLU-MEDROL</t>
  </si>
  <si>
    <t>INJ SIC 1X40MG+1ML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</si>
  <si>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</si>
  <si>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</si>
  <si>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</si>
  <si>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</si>
  <si>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</si>
  <si>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</si>
  <si>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</si>
  <si>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</si>
  <si>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</si>
  <si>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</si>
  <si>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</si>
  <si>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</si>
  <si>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</si>
  <si>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</si>
  <si>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</si>
  <si>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</si>
  <si>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</si>
  <si>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</si>
  <si>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</si>
  <si>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</si>
  <si>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</si>
  <si>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</si>
  <si>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</si>
  <si>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</si>
  <si>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</si>
  <si>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</si>
  <si>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130560</t>
  </si>
  <si>
    <t>30560</t>
  </si>
  <si>
    <t>CADUET 10MG/10MG</t>
  </si>
  <si>
    <t>132061</t>
  </si>
  <si>
    <t>32061</t>
  </si>
  <si>
    <t>FRAXIPARINE</t>
  </si>
  <si>
    <t>INJ SOL 10X0.6ML</t>
  </si>
  <si>
    <t>132090</t>
  </si>
  <si>
    <t>32090</t>
  </si>
  <si>
    <t>TRALGIT 50 INJ</t>
  </si>
  <si>
    <t>INJ SOL 5X1ML/50MG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</si>
  <si>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</si>
  <si>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</si>
  <si>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</si>
  <si>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</si>
  <si>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</si>
  <si>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</si>
  <si>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</si>
  <si>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</si>
  <si>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</si>
  <si>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</si>
  <si>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</si>
  <si>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</si>
  <si>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</si>
  <si>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POR TBL FLM 30X10MG</t>
  </si>
  <si>
    <t>149909</t>
  </si>
  <si>
    <t>49909</t>
  </si>
  <si>
    <t>LOKREN 20 MG</t>
  </si>
  <si>
    <t>POR TBL FLM 28X20MG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</si>
  <si>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</si>
  <si>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</si>
  <si>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</si>
  <si>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</si>
  <si>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</si>
  <si>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</si>
  <si>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</si>
  <si>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</si>
  <si>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156981</t>
  </si>
  <si>
    <t>56981</t>
  </si>
  <si>
    <t>TRITACE 5</t>
  </si>
  <si>
    <t>158380</t>
  </si>
  <si>
    <t>58380</t>
  </si>
  <si>
    <t>VENTOLIN ROZTOK K INHALACI</t>
  </si>
  <si>
    <t>INH SOL1X20ML/120MG</t>
  </si>
  <si>
    <t>159672</t>
  </si>
  <si>
    <t>59672</t>
  </si>
  <si>
    <t>TRALGIT SR 100</t>
  </si>
  <si>
    <t>POR TBL RET30X100MG</t>
  </si>
  <si>
    <t>159806</t>
  </si>
  <si>
    <t>59806</t>
  </si>
  <si>
    <t>FRAXIPARINE FORTE</t>
  </si>
  <si>
    <t>INJ 10X0.6ML/11.4KU</t>
  </si>
  <si>
    <t>166030</t>
  </si>
  <si>
    <t>66030</t>
  </si>
  <si>
    <t>ZODAC</t>
  </si>
  <si>
    <t>TBL OBD 30X10MG</t>
  </si>
  <si>
    <t>182952</t>
  </si>
  <si>
    <t>82952</t>
  </si>
  <si>
    <t>QUAMATEL</t>
  </si>
  <si>
    <t>INJ SIC 5X20MG+SOLV</t>
  </si>
  <si>
    <t>187788</t>
  </si>
  <si>
    <t>TONARSSA 4 MG/5 MG</t>
  </si>
  <si>
    <t>190957</t>
  </si>
  <si>
    <t>90957</t>
  </si>
  <si>
    <t>XANAX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</si>
  <si>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</si>
  <si>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</si>
  <si>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</si>
  <si>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</si>
  <si>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</si>
  <si>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</si>
  <si>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</si>
  <si>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</si>
  <si>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193969</t>
  </si>
  <si>
    <t>93969</t>
  </si>
  <si>
    <t>RANITAL</t>
  </si>
  <si>
    <t>INJ 5X2ML/50MG</t>
  </si>
  <si>
    <t>194114</t>
  </si>
  <si>
    <t>94114</t>
  </si>
  <si>
    <t>WARFARIN</t>
  </si>
  <si>
    <t>TBL 100X5MG</t>
  </si>
  <si>
    <t>844554</t>
  </si>
  <si>
    <t>114065</t>
  </si>
  <si>
    <t>LOZAP 50 ZENTIVA</t>
  </si>
  <si>
    <t>POR TBL FLM 30X50MG</t>
  </si>
  <si>
    <t>845796</t>
  </si>
  <si>
    <t>126031</t>
  </si>
  <si>
    <t>PRENEWEL 4 MG/1,25 MG</t>
  </si>
  <si>
    <t>846446</t>
  </si>
  <si>
    <t>124343</t>
  </si>
  <si>
    <t>CEZERA 5 MG</t>
  </si>
  <si>
    <t>847488</t>
  </si>
  <si>
    <t>107869</t>
  </si>
  <si>
    <t>APO-ALLOPURINOL</t>
  </si>
  <si>
    <t>POR TBL NOB 100X100MG</t>
  </si>
  <si>
    <t>847871</t>
  </si>
  <si>
    <t>125524</t>
  </si>
  <si>
    <t>APO-AMILZIDE 5/50 MG</t>
  </si>
  <si>
    <t>POR TBL NOB 100X5MG/50MG</t>
  </si>
  <si>
    <t>848907</t>
  </si>
  <si>
    <t>148072</t>
  </si>
  <si>
    <t>ROSUCARD 20 MG POTAHOVANÉ TABLETY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</si>
  <si>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</si>
  <si>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</si>
  <si>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</si>
  <si>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</si>
  <si>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</si>
  <si>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</si>
  <si>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</si>
  <si>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</si>
  <si>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</si>
  <si>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</si>
  <si>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</si>
  <si>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</si>
  <si>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</si>
  <si>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</si>
  <si>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</si>
  <si>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</si>
  <si>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</si>
  <si>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</si>
  <si>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</si>
  <si>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</si>
  <si>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</si>
  <si>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125516</t>
  </si>
  <si>
    <t>APO-METOPROLOL 50</t>
  </si>
  <si>
    <t>POR TBL NOB 100X50MG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</si>
  <si>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</si>
  <si>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</si>
  <si>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</si>
  <si>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</si>
  <si>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</si>
  <si>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</si>
  <si>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</si>
  <si>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</si>
  <si>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</si>
  <si>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</si>
  <si>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</si>
  <si>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</si>
  <si>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</si>
  <si>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</si>
  <si>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192587</t>
  </si>
  <si>
    <t>92587</t>
  </si>
  <si>
    <t>DEPAKINE CHRONO 500MG(PULENE)</t>
  </si>
  <si>
    <t>TBL RET 30X500MG</t>
  </si>
  <si>
    <t>848947</t>
  </si>
  <si>
    <t>135928</t>
  </si>
  <si>
    <t>ESOPREX 10 MG</t>
  </si>
  <si>
    <t>129767</t>
  </si>
  <si>
    <t>IMIPENEM/CILASTATIN KABI 500 MG/500 MG</t>
  </si>
  <si>
    <t>INF PLV SOL 10LAH/20ML</t>
  </si>
  <si>
    <t>132059</t>
  </si>
  <si>
    <t>32059</t>
  </si>
  <si>
    <t>INJ SOL 10X0.4ML</t>
  </si>
  <si>
    <t>183730</t>
  </si>
  <si>
    <t>83730</t>
  </si>
  <si>
    <t>GOPTEN 2MG</t>
  </si>
  <si>
    <t>CPS 28X2MG</t>
  </si>
  <si>
    <t>194882</t>
  </si>
  <si>
    <t>94882</t>
  </si>
  <si>
    <t>INJ SIC 1X250MG+4ML</t>
  </si>
  <si>
    <t>190959</t>
  </si>
  <si>
    <t>90959</t>
  </si>
  <si>
    <t>TBL 30X0.5MG</t>
  </si>
  <si>
    <t>850039</t>
  </si>
  <si>
    <t>122119</t>
  </si>
  <si>
    <t>APO-FAMOTIDINE 20 MG</t>
  </si>
  <si>
    <t>POR TBL FLM 100X20MG</t>
  </si>
  <si>
    <t>153950</t>
  </si>
  <si>
    <t>53950</t>
  </si>
  <si>
    <t>ZOLOFT 50MG</t>
  </si>
  <si>
    <t>144997</t>
  </si>
  <si>
    <t>44997</t>
  </si>
  <si>
    <t>DEPAKINE CHRONO 500MG SECABLE</t>
  </si>
  <si>
    <t>TBL RET 100X500MG</t>
  </si>
  <si>
    <t>166760</t>
  </si>
  <si>
    <t>KINITO 50 MG, POTAHOVANÉ TABLETY</t>
  </si>
  <si>
    <t>POR TBL FLM 100X50MG</t>
  </si>
  <si>
    <t>115245</t>
  </si>
  <si>
    <t>15245</t>
  </si>
  <si>
    <t>SANDOSTATIN 0.1 MG/ML</t>
  </si>
  <si>
    <t>INJ SOL 5X1ML/0.1MG</t>
  </si>
  <si>
    <t>187804</t>
  </si>
  <si>
    <t>TONARSSA 8 MG/5 MG</t>
  </si>
  <si>
    <t>103414</t>
  </si>
  <si>
    <t>3414</t>
  </si>
  <si>
    <t>NUTRIFLEX PERI</t>
  </si>
  <si>
    <t>INF 5X2000ML</t>
  </si>
  <si>
    <t>103513</t>
  </si>
  <si>
    <t>3513</t>
  </si>
  <si>
    <t>NUTRIFLEX BASAL</t>
  </si>
  <si>
    <t>110996</t>
  </si>
  <si>
    <t>10996</t>
  </si>
  <si>
    <t>NUTRIFLEX PLUS</t>
  </si>
  <si>
    <t>149409</t>
  </si>
  <si>
    <t>49409</t>
  </si>
  <si>
    <t>AMINOPLASMAL B.BRAUN 5% E</t>
  </si>
  <si>
    <t>INF SOL 10X500ML</t>
  </si>
  <si>
    <t>116336</t>
  </si>
  <si>
    <t>16336</t>
  </si>
  <si>
    <t>LIPOPLUS 20%</t>
  </si>
  <si>
    <t>INFEML10X100ML-SKLO</t>
  </si>
  <si>
    <t>116337</t>
  </si>
  <si>
    <t>16337</t>
  </si>
  <si>
    <t>INFEML10X250ML-SKLO</t>
  </si>
  <si>
    <t>395581</t>
  </si>
  <si>
    <t>NUTRIDRINK  Creme vanilkový</t>
  </si>
  <si>
    <t>4x125ml</t>
  </si>
  <si>
    <t>172563</t>
  </si>
  <si>
    <t>72563</t>
  </si>
  <si>
    <t>AMINOPLASMAL 15%</t>
  </si>
  <si>
    <t>INF 1X500ML</t>
  </si>
  <si>
    <t>165317</t>
  </si>
  <si>
    <t>65317</t>
  </si>
  <si>
    <t>ELOTRACE I.V.</t>
  </si>
  <si>
    <t>INF 10X100ML</t>
  </si>
  <si>
    <t>396920</t>
  </si>
  <si>
    <t>100152</t>
  </si>
  <si>
    <t>INF 10X500ML</t>
  </si>
  <si>
    <t>133327</t>
  </si>
  <si>
    <t>33327</t>
  </si>
  <si>
    <t>NUTRIDRINK NEUTRAL</t>
  </si>
  <si>
    <t>POR SOL 1X200ML</t>
  </si>
  <si>
    <t>133328</t>
  </si>
  <si>
    <t>33328</t>
  </si>
  <si>
    <t>NUTRIDRINK S PŘÍCH. TROP. OVOCE</t>
  </si>
  <si>
    <t>133474</t>
  </si>
  <si>
    <t>33474</t>
  </si>
  <si>
    <t>NUTRIDRINK JUICE STYLE S PŘÍCHUTÍ JABLEČNOU</t>
  </si>
  <si>
    <t>33527</t>
  </si>
  <si>
    <t>NUTRISON</t>
  </si>
  <si>
    <t>POR SOL 1X500ML</t>
  </si>
  <si>
    <t>133146</t>
  </si>
  <si>
    <t>33530</t>
  </si>
  <si>
    <t>NUTRISON MULTI FIBRE</t>
  </si>
  <si>
    <t>POR SOL 1X1000ML-VA</t>
  </si>
  <si>
    <t>33526</t>
  </si>
  <si>
    <t>POR SOL 1X1000ML</t>
  </si>
  <si>
    <t>133335</t>
  </si>
  <si>
    <t>33335</t>
  </si>
  <si>
    <t>NUTRIDRINK MULTI FIBRE S PŘ BAN</t>
  </si>
  <si>
    <t>395579</t>
  </si>
  <si>
    <t>33752</t>
  </si>
  <si>
    <t>NUTRIDRINK  CREME S PŘÍCHUTÍ LES.OVOCE</t>
  </si>
  <si>
    <t>847098</t>
  </si>
  <si>
    <t>33705</t>
  </si>
  <si>
    <t>NUTRIDRINK S PŘÍCH. VANILKOVOU 200ml</t>
  </si>
  <si>
    <t>83050</t>
  </si>
  <si>
    <t>198192</t>
  </si>
  <si>
    <t>SEFOTAK 1 G</t>
  </si>
  <si>
    <t>INJ PLV SOL 1X1GM</t>
  </si>
  <si>
    <t>102205</t>
  </si>
  <si>
    <t>2205</t>
  </si>
  <si>
    <t>CEFAZOLINE PANPHARMA</t>
  </si>
  <si>
    <t>INJ SIC 25X1GM</t>
  </si>
  <si>
    <t>191148</t>
  </si>
  <si>
    <t>91148</t>
  </si>
  <si>
    <t>VULMIZOLIN</t>
  </si>
  <si>
    <t>INJ SIC 10X1GM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</si>
  <si>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</si>
  <si>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</si>
  <si>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</si>
  <si>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</si>
  <si>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</si>
  <si>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</si>
  <si>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</si>
  <si>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</si>
  <si>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</si>
  <si>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</si>
  <si>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</si>
  <si>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</si>
  <si>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</si>
  <si>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</si>
  <si>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</si>
  <si>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</si>
  <si>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120605</t>
  </si>
  <si>
    <t>20605</t>
  </si>
  <si>
    <t>COLOMYCIN INJEKCE 1000000 IU</t>
  </si>
  <si>
    <t>INJ PLV SOL 10X1MU</t>
  </si>
  <si>
    <t>183417</t>
  </si>
  <si>
    <t>83417</t>
  </si>
  <si>
    <t>MERONEM</t>
  </si>
  <si>
    <t>190778</t>
  </si>
  <si>
    <t>90778</t>
  </si>
  <si>
    <t>BACTROBAN</t>
  </si>
  <si>
    <t>DRM UNG 1X15GM</t>
  </si>
  <si>
    <t>194155</t>
  </si>
  <si>
    <t>94155</t>
  </si>
  <si>
    <t>ABAKTAL</t>
  </si>
  <si>
    <t>INJ 10X5ML/400MG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</si>
  <si>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</si>
  <si>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</si>
  <si>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</si>
  <si>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</si>
  <si>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</si>
  <si>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</si>
  <si>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</si>
  <si>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</si>
  <si>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144285</t>
  </si>
  <si>
    <t>44285</t>
  </si>
  <si>
    <t>NORMIX</t>
  </si>
  <si>
    <t>TBL OBD 12X200MG</t>
  </si>
  <si>
    <t>197000</t>
  </si>
  <si>
    <t>97000</t>
  </si>
  <si>
    <t>METRONIDAZOLE 0.5% POLFA</t>
  </si>
  <si>
    <t>INJ 1X100ML 5MG/1ML</t>
  </si>
  <si>
    <t>111785</t>
  </si>
  <si>
    <t>11785</t>
  </si>
  <si>
    <t>AMIKIN</t>
  </si>
  <si>
    <t>INJ 1X4ML/1GM</t>
  </si>
  <si>
    <t>103952</t>
  </si>
  <si>
    <t>3952</t>
  </si>
  <si>
    <t>INJ 1X2ML/500MG</t>
  </si>
  <si>
    <t>111706</t>
  </si>
  <si>
    <t>11706</t>
  </si>
  <si>
    <t>BISEPTOL 480</t>
  </si>
  <si>
    <t>INJ 10X5ML</t>
  </si>
  <si>
    <t>105951</t>
  </si>
  <si>
    <t>5951</t>
  </si>
  <si>
    <t>AMOKSIKLAV 1G</t>
  </si>
  <si>
    <t>TBL OBD 14X1GM</t>
  </si>
  <si>
    <t>116600</t>
  </si>
  <si>
    <t>16600</t>
  </si>
  <si>
    <t>UNASYN</t>
  </si>
  <si>
    <t>INJ PLV SOL 1X1.5GM</t>
  </si>
  <si>
    <t>117810</t>
  </si>
  <si>
    <t>17810</t>
  </si>
  <si>
    <t>TAZOCIN 4.5 G</t>
  </si>
  <si>
    <t>INJ PLV SOL12X4.5GM</t>
  </si>
  <si>
    <t>153202</t>
  </si>
  <si>
    <t>53202</t>
  </si>
  <si>
    <t>CIPHIN 500</t>
  </si>
  <si>
    <t>TBL OBD 10X500MG</t>
  </si>
  <si>
    <t>153853</t>
  </si>
  <si>
    <t>53853</t>
  </si>
  <si>
    <t>KLACID 500</t>
  </si>
  <si>
    <t>TBL OBD 14X500MG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</si>
  <si>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</si>
  <si>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</si>
  <si>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</si>
  <si>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</si>
  <si>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</si>
  <si>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</si>
  <si>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</si>
  <si>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</si>
  <si>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</si>
  <si>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</si>
  <si>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</si>
  <si>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</si>
  <si>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</si>
  <si>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</si>
  <si>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</si>
  <si>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</si>
  <si>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</si>
  <si>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</si>
  <si>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</si>
  <si>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192290</t>
  </si>
  <si>
    <t>92290</t>
  </si>
  <si>
    <t>EDICIN 1GM</t>
  </si>
  <si>
    <t>INJ.SICC.1X1GM</t>
  </si>
  <si>
    <t>117041</t>
  </si>
  <si>
    <t>17041</t>
  </si>
  <si>
    <t>CEFOBID 1 G</t>
  </si>
  <si>
    <t>INJ SIC 1X1GM</t>
  </si>
  <si>
    <t>166137</t>
  </si>
  <si>
    <t>66137</t>
  </si>
  <si>
    <t>OFLOXIN INF</t>
  </si>
  <si>
    <t>INF 1X100ML/200MG</t>
  </si>
  <si>
    <t>126127</t>
  </si>
  <si>
    <t>26127</t>
  </si>
  <si>
    <t>TYGACIL 50 MG</t>
  </si>
  <si>
    <t>INF PLV SOL 10X50MG/5ML</t>
  </si>
  <si>
    <t>165989</t>
  </si>
  <si>
    <t>65989</t>
  </si>
  <si>
    <t>MYCOMAX « INF. INFUZ</t>
  </si>
  <si>
    <t>6480</t>
  </si>
  <si>
    <t>Ocplex 20ml 500 I.U. Phoenix</t>
  </si>
  <si>
    <t>97910</t>
  </si>
  <si>
    <t>Human Albumin 20% 100 ml GRIFOLS</t>
  </si>
  <si>
    <t>112181</t>
  </si>
  <si>
    <t>12181</t>
  </si>
  <si>
    <t>GLIMEPIRID SANDOZ 4 MG TABLETY</t>
  </si>
  <si>
    <t>117187</t>
  </si>
  <si>
    <t>17187</t>
  </si>
  <si>
    <t>NIMESIL</t>
  </si>
  <si>
    <t>PORGRASUS30X100MG-S</t>
  </si>
  <si>
    <t>132963</t>
  </si>
  <si>
    <t>32963</t>
  </si>
  <si>
    <t>BISOPROLOL-RATIOPHARM 5 MG</t>
  </si>
  <si>
    <t>POR TBL NOB 30X5MG</t>
  </si>
  <si>
    <t>194804</t>
  </si>
  <si>
    <t>94804</t>
  </si>
  <si>
    <t>MODURETIC</t>
  </si>
  <si>
    <t>196193</t>
  </si>
  <si>
    <t>96193</t>
  </si>
  <si>
    <t>FAMOSAN 20MG</t>
  </si>
  <si>
    <t>TBL OBD 20X20MG</t>
  </si>
  <si>
    <t>196599</t>
  </si>
  <si>
    <t>96599</t>
  </si>
  <si>
    <t>SEDACORON 200MG</t>
  </si>
  <si>
    <t>TBL 50X200MG</t>
  </si>
  <si>
    <t>850563</t>
  </si>
  <si>
    <t>109397</t>
  </si>
  <si>
    <t>NOLPAZA 20 MG ENTEROSOLVENTNÍ TABLETY</t>
  </si>
  <si>
    <t>POR TBL ENT 14X20MG</t>
  </si>
  <si>
    <t>117190</t>
  </si>
  <si>
    <t>17190</t>
  </si>
  <si>
    <t>POR SIR 250ML 50%</t>
  </si>
  <si>
    <t>171950</t>
  </si>
  <si>
    <t>71950</t>
  </si>
  <si>
    <t>ISOPTIN SR 240</t>
  </si>
  <si>
    <t>TBL OBD 30X240MG</t>
  </si>
  <si>
    <t>196056</t>
  </si>
  <si>
    <t>96056</t>
  </si>
  <si>
    <t>RANISAN</t>
  </si>
  <si>
    <t>TBL OBD 30X150MG</t>
  </si>
  <si>
    <t>104311</t>
  </si>
  <si>
    <t>4311</t>
  </si>
  <si>
    <t>TRAMAL</t>
  </si>
  <si>
    <t>GTT 1X10ML/1GM</t>
  </si>
  <si>
    <t>86148</t>
  </si>
  <si>
    <t>AUGMENTIN 625 MG</t>
  </si>
  <si>
    <t>POR TBL FLM 21X625MG+SÁ</t>
  </si>
  <si>
    <t>145275</t>
  </si>
  <si>
    <t>45275</t>
  </si>
  <si>
    <t>ENAP 20MG</t>
  </si>
  <si>
    <t>TBL 30X20MG</t>
  </si>
  <si>
    <t>156844</t>
  </si>
  <si>
    <t>56844</t>
  </si>
  <si>
    <t>TRAMAL RETARD 150</t>
  </si>
  <si>
    <t>TBL RET 30X150MG</t>
  </si>
  <si>
    <t>167561</t>
  </si>
  <si>
    <t>67561</t>
  </si>
  <si>
    <t>DAPRIL 5</t>
  </si>
  <si>
    <t>196087</t>
  </si>
  <si>
    <t>96087</t>
  </si>
  <si>
    <t>METFORMIN-TEVA 500 MG</t>
  </si>
  <si>
    <t>POR TBLFLM 60X500MG</t>
  </si>
  <si>
    <t>850049</t>
  </si>
  <si>
    <t>142084</t>
  </si>
  <si>
    <t>LERANA</t>
  </si>
  <si>
    <t>POR TBL FLM 30X2.5MG</t>
  </si>
  <si>
    <t>187425</t>
  </si>
  <si>
    <t>LETROX 50</t>
  </si>
  <si>
    <t>POR TBL NOB 100X50RG II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</si>
  <si>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</si>
  <si>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</si>
  <si>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</si>
  <si>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</si>
  <si>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</si>
  <si>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</si>
  <si>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</si>
  <si>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100527</t>
  </si>
  <si>
    <t>527</t>
  </si>
  <si>
    <t>NATRIUM SALICYLICUM BIOTIKA</t>
  </si>
  <si>
    <t>INJ 10X10ML 10%</t>
  </si>
  <si>
    <t>100802</t>
  </si>
  <si>
    <t>802</t>
  </si>
  <si>
    <t>OPHTHALMO-SEPTONEX</t>
  </si>
  <si>
    <t>GTT OPH 1X10ML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</si>
  <si>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</si>
  <si>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</si>
  <si>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</si>
  <si>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</si>
  <si>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</si>
  <si>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</si>
  <si>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</si>
  <si>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</si>
  <si>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</si>
  <si>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102420</t>
  </si>
  <si>
    <t>2420</t>
  </si>
  <si>
    <t>PANCREOLAN FORTE</t>
  </si>
  <si>
    <t>TBL ENT 30X220MG</t>
  </si>
  <si>
    <t>102785</t>
  </si>
  <si>
    <t>2785</t>
  </si>
  <si>
    <t>FUROSEMID SLOVAKOFARMA FORTE</t>
  </si>
  <si>
    <t>TBL 10X250MG</t>
  </si>
  <si>
    <t>103550</t>
  </si>
  <si>
    <t>3550</t>
  </si>
  <si>
    <t>104270</t>
  </si>
  <si>
    <t>4270</t>
  </si>
  <si>
    <t>IRUXOL MONO</t>
  </si>
  <si>
    <t>DRM UNG 1X30GM</t>
  </si>
  <si>
    <t>104307</t>
  </si>
  <si>
    <t>4307</t>
  </si>
  <si>
    <t>NITRO POHL INFUS.</t>
  </si>
  <si>
    <t>INF 10X10ML/10MG</t>
  </si>
  <si>
    <t>104343</t>
  </si>
  <si>
    <t>4343</t>
  </si>
  <si>
    <t>PARALEN</t>
  </si>
  <si>
    <t>SUP 5X500MG</t>
  </si>
  <si>
    <t>104361</t>
  </si>
  <si>
    <t>4361</t>
  </si>
  <si>
    <t>ANAVENOL</t>
  </si>
  <si>
    <t>DRG 60X32MG</t>
  </si>
  <si>
    <t>107981</t>
  </si>
  <si>
    <t>7981</t>
  </si>
  <si>
    <t>INJ 10X2ML/1000MG</t>
  </si>
  <si>
    <t>109205</t>
  </si>
  <si>
    <t>9205</t>
  </si>
  <si>
    <t>ISOPTIN 80</t>
  </si>
  <si>
    <t>TBL OBD 50X80MG</t>
  </si>
  <si>
    <t>110151</t>
  </si>
  <si>
    <t>10151</t>
  </si>
  <si>
    <t>LOPERON CPS</t>
  </si>
  <si>
    <t>POR CPS DUR 10X2MG</t>
  </si>
  <si>
    <t>114811</t>
  </si>
  <si>
    <t>14811</t>
  </si>
  <si>
    <t>KREON 25 000</t>
  </si>
  <si>
    <t>POR CPS DUR 50</t>
  </si>
  <si>
    <t>116439</t>
  </si>
  <si>
    <t>16439</t>
  </si>
  <si>
    <t>LOMIR SRO</t>
  </si>
  <si>
    <t>116462</t>
  </si>
  <si>
    <t>16462</t>
  </si>
  <si>
    <t>EXCIPIAL U LIPOLOTIO</t>
  </si>
  <si>
    <t>DRM EML 1X200ML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</si>
  <si>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</si>
  <si>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</si>
  <si>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</si>
  <si>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</si>
  <si>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</si>
  <si>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</si>
  <si>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</si>
  <si>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</si>
  <si>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</si>
  <si>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</si>
  <si>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</si>
  <si>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</si>
  <si>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126259</t>
  </si>
  <si>
    <t>26259</t>
  </si>
  <si>
    <t>ARAVA 20 MG</t>
  </si>
  <si>
    <t>129384</t>
  </si>
  <si>
    <t>29384</t>
  </si>
  <si>
    <t>MICARDISPLUS 80/25 MG</t>
  </si>
  <si>
    <t>POR TBL NOB 28</t>
  </si>
  <si>
    <t>131215</t>
  </si>
  <si>
    <t>31215</t>
  </si>
  <si>
    <t>TENSIOMIN</t>
  </si>
  <si>
    <t>TBL 30X25MG</t>
  </si>
  <si>
    <t>145310</t>
  </si>
  <si>
    <t>45310</t>
  </si>
  <si>
    <t>ANACID</t>
  </si>
  <si>
    <t>SUS 12X5ML(SACKY)</t>
  </si>
  <si>
    <t>147195</t>
  </si>
  <si>
    <t>47195</t>
  </si>
  <si>
    <t>HUMULIN N 100 M.J./ML</t>
  </si>
  <si>
    <t>147845</t>
  </si>
  <si>
    <t>47845</t>
  </si>
  <si>
    <t>IBUSTRIN</t>
  </si>
  <si>
    <t>POR TBLNOB30X200MG</t>
  </si>
  <si>
    <t>149317</t>
  </si>
  <si>
    <t>49317</t>
  </si>
  <si>
    <t>CALCIUM GLUCONICUM 10% B.BRAUN</t>
  </si>
  <si>
    <t>INJ SOL 20X10ML</t>
  </si>
  <si>
    <t>154534</t>
  </si>
  <si>
    <t>54534</t>
  </si>
  <si>
    <t>PANZYTRAT 25000</t>
  </si>
  <si>
    <t>CPS 50 (SKLO)</t>
  </si>
  <si>
    <t>156804</t>
  </si>
  <si>
    <t>56804</t>
  </si>
  <si>
    <t>FURORESE 40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</si>
  <si>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</si>
  <si>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</si>
  <si>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</si>
  <si>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</si>
  <si>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</si>
  <si>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</si>
  <si>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</si>
  <si>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</si>
  <si>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</si>
  <si>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</si>
  <si>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</si>
  <si>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</si>
  <si>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</si>
  <si>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</si>
  <si>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</si>
  <si>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</si>
  <si>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167269</t>
  </si>
  <si>
    <t>67269</t>
  </si>
  <si>
    <t>METEOSPASMYL</t>
  </si>
  <si>
    <t>CPS 20X60MG</t>
  </si>
  <si>
    <t>183106</t>
  </si>
  <si>
    <t>83106</t>
  </si>
  <si>
    <t>LIOTON 100000 GEL</t>
  </si>
  <si>
    <t>GEL 1X50GM</t>
  </si>
  <si>
    <t>183272</t>
  </si>
  <si>
    <t>83272</t>
  </si>
  <si>
    <t>EBRANTIL 60 RETARD</t>
  </si>
  <si>
    <t>POR CPS PRO 50X60MG</t>
  </si>
  <si>
    <t>184292</t>
  </si>
  <si>
    <t>CONCOR COMBI 10 MG/5 MG</t>
  </si>
  <si>
    <t>191880</t>
  </si>
  <si>
    <t>91880</t>
  </si>
  <si>
    <t>MANINIL 5</t>
  </si>
  <si>
    <t>TBL 120X5MG</t>
  </si>
  <si>
    <t>192351</t>
  </si>
  <si>
    <t>92351</t>
  </si>
  <si>
    <t>ATROVENT 0.025%</t>
  </si>
  <si>
    <t>INH SOL 1X20ML</t>
  </si>
  <si>
    <t>192853</t>
  </si>
  <si>
    <t>POR CPS DUR 20X2MG</t>
  </si>
  <si>
    <t>193746</t>
  </si>
  <si>
    <t>93746</t>
  </si>
  <si>
    <t>HEPARIN LECIVA</t>
  </si>
  <si>
    <t>INJ 1X10ML/50KU</t>
  </si>
  <si>
    <t>196190</t>
  </si>
  <si>
    <t>96190</t>
  </si>
  <si>
    <t>MONOSAN 20MG</t>
  </si>
  <si>
    <t>196635</t>
  </si>
  <si>
    <t>96635</t>
  </si>
  <si>
    <t>MAGNE B6</t>
  </si>
  <si>
    <t>DRG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</si>
  <si>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</si>
  <si>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</si>
  <si>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</si>
  <si>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</si>
  <si>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</si>
  <si>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</si>
  <si>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</si>
  <si>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</si>
  <si>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840220</t>
  </si>
  <si>
    <t>Lactobacillus acidophil.cps.75 bez laktózy</t>
  </si>
  <si>
    <t>843905</t>
  </si>
  <si>
    <t>103391</t>
  </si>
  <si>
    <t>MUCOSOLVAN</t>
  </si>
  <si>
    <t>POR GTT SOL+INH SOL 60ML</t>
  </si>
  <si>
    <t>844651</t>
  </si>
  <si>
    <t>101205</t>
  </si>
  <si>
    <t>PRESTARIUM NEO</t>
  </si>
  <si>
    <t>844960</t>
  </si>
  <si>
    <t>125114</t>
  </si>
  <si>
    <t>TBL 60X100 MG</t>
  </si>
  <si>
    <t>845237</t>
  </si>
  <si>
    <t>125589</t>
  </si>
  <si>
    <t>VALSACOR 80 MG</t>
  </si>
  <si>
    <t>POR TBL FLM 28X80MG</t>
  </si>
  <si>
    <t>845697</t>
  </si>
  <si>
    <t>125599</t>
  </si>
  <si>
    <t>KALNORMIN</t>
  </si>
  <si>
    <t>POR TBL PRO 30X1GM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</si>
  <si>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</si>
  <si>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</si>
  <si>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</si>
  <si>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</si>
  <si>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</si>
  <si>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</si>
  <si>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</si>
  <si>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</si>
  <si>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848335</t>
  </si>
  <si>
    <t>155782</t>
  </si>
  <si>
    <t>GODASAL 100</t>
  </si>
  <si>
    <t>POR TBL NOB 100</t>
  </si>
  <si>
    <t>848930</t>
  </si>
  <si>
    <t>155781</t>
  </si>
  <si>
    <t>POR TBL NOB 50</t>
  </si>
  <si>
    <t>849254</t>
  </si>
  <si>
    <t>155780</t>
  </si>
  <si>
    <t>POR TBL NOB 20</t>
  </si>
  <si>
    <t>849535</t>
  </si>
  <si>
    <t>134292</t>
  </si>
  <si>
    <t>VALSACOMBI 160 MG/25 MG</t>
  </si>
  <si>
    <t>850642</t>
  </si>
  <si>
    <t>169673</t>
  </si>
  <si>
    <t>CALTRATE PLUS</t>
  </si>
  <si>
    <t>102818</t>
  </si>
  <si>
    <t>2818</t>
  </si>
  <si>
    <t>ENDIARON</t>
  </si>
  <si>
    <t>TBL OBD 20X250MG</t>
  </si>
  <si>
    <t>109139</t>
  </si>
  <si>
    <t>9139</t>
  </si>
  <si>
    <t>HEMINEVRIN 300MG</t>
  </si>
  <si>
    <t>CPS 100X300MG</t>
  </si>
  <si>
    <t>113359</t>
  </si>
  <si>
    <t>13359</t>
  </si>
  <si>
    <t>SPIROPENT</t>
  </si>
  <si>
    <t>POR TBLNOB20X0.02MG</t>
  </si>
  <si>
    <t>116028</t>
  </si>
  <si>
    <t>16028</t>
  </si>
  <si>
    <t>ANAFRANIL SR 75</t>
  </si>
  <si>
    <t>TBL RET 20X75MG</t>
  </si>
  <si>
    <t>118305</t>
  </si>
  <si>
    <t>18305</t>
  </si>
  <si>
    <t>INF SOL10X1000ML PE</t>
  </si>
  <si>
    <t>118390</t>
  </si>
  <si>
    <t>18390</t>
  </si>
  <si>
    <t>POR TBL RET 120X30MG</t>
  </si>
  <si>
    <t>121793</t>
  </si>
  <si>
    <t>21793</t>
  </si>
  <si>
    <t>MONOTAB SR</t>
  </si>
  <si>
    <t>POR TBL PRO20X100MG</t>
  </si>
  <si>
    <t>124414</t>
  </si>
  <si>
    <t>INDAPAMIDE ORION 1,5 MG</t>
  </si>
  <si>
    <t>POR TBL PRO 30X1.5MG</t>
  </si>
  <si>
    <t>125362</t>
  </si>
  <si>
    <t>25362</t>
  </si>
  <si>
    <t>HELICID 10 ZENTIVA</t>
  </si>
  <si>
    <t>POR CPS ETD 28X10MG</t>
  </si>
  <si>
    <t>125925</t>
  </si>
  <si>
    <t>25925</t>
  </si>
  <si>
    <t>ZYPREXA 5 MG</t>
  </si>
  <si>
    <t>POR TBL FLM 28X5MG</t>
  </si>
  <si>
    <t>125969</t>
  </si>
  <si>
    <t>25969</t>
  </si>
  <si>
    <t>PROCORALAN 5 MG</t>
  </si>
  <si>
    <t>POR TBL FLM 56X5MG</t>
  </si>
  <si>
    <t>154094</t>
  </si>
  <si>
    <t>54094</t>
  </si>
  <si>
    <t>TRITTICO AC 75</t>
  </si>
  <si>
    <t>TBL RET 30X75MG</t>
  </si>
  <si>
    <t>172564</t>
  </si>
  <si>
    <t>72564</t>
  </si>
  <si>
    <t>INF 5X0.5ML/20MG</t>
  </si>
  <si>
    <t>193724</t>
  </si>
  <si>
    <t>93724</t>
  </si>
  <si>
    <t>INDOMETACIN 100 BERLIN-CHEMIE</t>
  </si>
  <si>
    <t>SUP 10X100MG</t>
  </si>
  <si>
    <t>197698</t>
  </si>
  <si>
    <t>97698</t>
  </si>
  <si>
    <t>PENTOMER RETARD 400MG</t>
  </si>
  <si>
    <t>TBL OBD 20X400MG</t>
  </si>
  <si>
    <t>848560</t>
  </si>
  <si>
    <t>125752</t>
  </si>
  <si>
    <t>ESSENTIALE FORTE N</t>
  </si>
  <si>
    <t>849034</t>
  </si>
  <si>
    <t>Emspoma M 200ml/chladivá tuba</t>
  </si>
  <si>
    <t>849276</t>
  </si>
  <si>
    <t>155875</t>
  </si>
  <si>
    <t>TRENTAL</t>
  </si>
  <si>
    <t>INF SOL 5X5ML/100MG</t>
  </si>
  <si>
    <t>900803</t>
  </si>
  <si>
    <t>1000</t>
  </si>
  <si>
    <t>KL KAL.PERMANGANAS 10G</t>
  </si>
  <si>
    <t>104071</t>
  </si>
  <si>
    <t>4071</t>
  </si>
  <si>
    <t>INJ 10X2ML</t>
  </si>
  <si>
    <t>102587</t>
  </si>
  <si>
    <t>2587</t>
  </si>
  <si>
    <t>INF 20X10ML-PLA.AMP</t>
  </si>
  <si>
    <t>803169</t>
  </si>
  <si>
    <t>KL BENZINUM 300g</t>
  </si>
  <si>
    <t>117172</t>
  </si>
  <si>
    <t>17172</t>
  </si>
  <si>
    <t>OLYNTH 0.05%</t>
  </si>
  <si>
    <t>NAS SPR SOL 1X10ML</t>
  </si>
  <si>
    <t>900321</t>
  </si>
  <si>
    <t>KL PRIPRAVEK</t>
  </si>
  <si>
    <t>100858</t>
  </si>
  <si>
    <t>858</t>
  </si>
  <si>
    <t>HYDROCORTISON M LECIVA</t>
  </si>
  <si>
    <t>UNG 10GM 1%</t>
  </si>
  <si>
    <t>102123</t>
  </si>
  <si>
    <t>2123</t>
  </si>
  <si>
    <t>PAMBA</t>
  </si>
  <si>
    <t>104207</t>
  </si>
  <si>
    <t>4207</t>
  </si>
  <si>
    <t>PROTHIADEN</t>
  </si>
  <si>
    <t>DRG 30X25MG</t>
  </si>
  <si>
    <t>114929</t>
  </si>
  <si>
    <t>14929</t>
  </si>
  <si>
    <t>INHIBACE 5 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</si>
  <si>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</si>
  <si>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</si>
  <si>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</si>
  <si>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</si>
  <si>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</si>
  <si>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</si>
  <si>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</si>
  <si>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176205</t>
  </si>
  <si>
    <t>180825</t>
  </si>
  <si>
    <t>HYDROCORTISON 10MG</t>
  </si>
  <si>
    <t>194234</t>
  </si>
  <si>
    <t>94234</t>
  </si>
  <si>
    <t>GUAJACURAN</t>
  </si>
  <si>
    <t>DRG 30X200MG-BLISTR</t>
  </si>
  <si>
    <t>703722</t>
  </si>
  <si>
    <t>MENALIND Olejový spray na ochranu kůže</t>
  </si>
  <si>
    <t>790011</t>
  </si>
  <si>
    <t>Emspoma M 500g/chladivá</t>
  </si>
  <si>
    <t>846609</t>
  </si>
  <si>
    <t>112584</t>
  </si>
  <si>
    <t>NEBIVOLOL SANDOZ 5 MG</t>
  </si>
  <si>
    <t>POR TBL NOB 14X5MG</t>
  </si>
  <si>
    <t>846873</t>
  </si>
  <si>
    <t>DZ PRONTODERM ROZTOK 500 ml</t>
  </si>
  <si>
    <t>116322</t>
  </si>
  <si>
    <t>16322</t>
  </si>
  <si>
    <t>DRM UNG 1X250GM</t>
  </si>
  <si>
    <t>159392</t>
  </si>
  <si>
    <t>59392</t>
  </si>
  <si>
    <t>BROMHEXIN - EGIS</t>
  </si>
  <si>
    <t>SOL 1X60ML/120MG</t>
  </si>
  <si>
    <t>184325</t>
  </si>
  <si>
    <t>84325</t>
  </si>
  <si>
    <t>VIDISIC</t>
  </si>
  <si>
    <t>GEL OPH 1X10GM</t>
  </si>
  <si>
    <t>187149</t>
  </si>
  <si>
    <t>87149</t>
  </si>
  <si>
    <t>THYROZOL 10</t>
  </si>
  <si>
    <t>TBL OBD 50X10MG</t>
  </si>
  <si>
    <t>187299</t>
  </si>
  <si>
    <t>87299</t>
  </si>
  <si>
    <t>IMUNOR</t>
  </si>
  <si>
    <t>LYO 4X10MG</t>
  </si>
  <si>
    <t>199466</t>
  </si>
  <si>
    <t>BURONIL 25 MG</t>
  </si>
  <si>
    <t>POR TBL OBD 50X25MG</t>
  </si>
  <si>
    <t>846306</t>
  </si>
  <si>
    <t>100096</t>
  </si>
  <si>
    <t>VOLTAREN EMULGEL</t>
  </si>
  <si>
    <t>DRM GEL 1X50GM LAM</t>
  </si>
  <si>
    <t>849045</t>
  </si>
  <si>
    <t>155938</t>
  </si>
  <si>
    <t>HERPESIN 200</t>
  </si>
  <si>
    <t>POR TBL NOB 25X200MG</t>
  </si>
  <si>
    <t>900511</t>
  </si>
  <si>
    <t>KL SOL.ACIDI BORICI 3%,200G</t>
  </si>
  <si>
    <t>921392</t>
  </si>
  <si>
    <t>KL SUPP.PREDNISON 0,001G,PAPAVERIN 0,02G</t>
  </si>
  <si>
    <t>20KS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</si>
  <si>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</si>
  <si>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</si>
  <si>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</si>
  <si>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</si>
  <si>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</si>
  <si>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</si>
  <si>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</si>
  <si>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100055</t>
  </si>
  <si>
    <t>55</t>
  </si>
  <si>
    <t>B-KOMPLEX LECIVA</t>
  </si>
  <si>
    <t>DRG 20(2X10)/FORTE/</t>
  </si>
  <si>
    <t>111062</t>
  </si>
  <si>
    <t>11062</t>
  </si>
  <si>
    <t>OXYCONTIN 20 MG</t>
  </si>
  <si>
    <t>POR TBL PRO 30X20MG</t>
  </si>
  <si>
    <t>117168</t>
  </si>
  <si>
    <t>17168</t>
  </si>
  <si>
    <t>BELOSALIC</t>
  </si>
  <si>
    <t>DRM SOL 1X50ML</t>
  </si>
  <si>
    <t>127953</t>
  </si>
  <si>
    <t>27953</t>
  </si>
  <si>
    <t>LANTUS 100 JEDNOTEK/ML</t>
  </si>
  <si>
    <t>SDR INJ SOL 5X3ML SOLOSTAR</t>
  </si>
  <si>
    <t>147515</t>
  </si>
  <si>
    <t>47515</t>
  </si>
  <si>
    <t>CALCICHEW D3</t>
  </si>
  <si>
    <t>CTB 60</t>
  </si>
  <si>
    <t>153940</t>
  </si>
  <si>
    <t>53940</t>
  </si>
  <si>
    <t>TBL 20X15MG(BLISTR)</t>
  </si>
  <si>
    <t>191032</t>
  </si>
  <si>
    <t>91032</t>
  </si>
  <si>
    <t>SECATOXIN /R/ FORTE</t>
  </si>
  <si>
    <t>GTT 25ML 25MG/10ML</t>
  </si>
  <si>
    <t>845813</t>
  </si>
  <si>
    <t>DECA DURABOLIN  50</t>
  </si>
  <si>
    <t xml:space="preserve">INJ SOL 1X1ML/50MG </t>
  </si>
  <si>
    <t>921136</t>
  </si>
  <si>
    <t>KL ZINCI OXIDI PASTA, 100G</t>
  </si>
  <si>
    <t>921184</t>
  </si>
  <si>
    <t>KL UNGUENTUM</t>
  </si>
  <si>
    <t>101807</t>
  </si>
  <si>
    <t>40538</t>
  </si>
  <si>
    <t>DICYNONE</t>
  </si>
  <si>
    <t>TBL 30x 500 mg</t>
  </si>
  <si>
    <t>128791</t>
  </si>
  <si>
    <t>28791</t>
  </si>
  <si>
    <t>TOVIAZ 8 MG</t>
  </si>
  <si>
    <t>POR TBL PRO 28X8MG</t>
  </si>
  <si>
    <t>847962</t>
  </si>
  <si>
    <t>AESCIN 30mg tbl.60 VULM</t>
  </si>
  <si>
    <t>102439</t>
  </si>
  <si>
    <t>2439</t>
  </si>
  <si>
    <t>MARCAINE 0.5%</t>
  </si>
  <si>
    <t>INJ SOL5X20ML/100MG</t>
  </si>
  <si>
    <t>125592</t>
  </si>
  <si>
    <t>25592</t>
  </si>
  <si>
    <t>HUMALOG 100 IU</t>
  </si>
  <si>
    <t>INJ SOL 5X3ML/300UT</t>
  </si>
  <si>
    <t>128743</t>
  </si>
  <si>
    <t>28743</t>
  </si>
  <si>
    <t>JANUVIA 100 MG</t>
  </si>
  <si>
    <t>POR TBL FLM 98X100MG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</si>
  <si>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</si>
  <si>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</si>
  <si>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</si>
  <si>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</si>
  <si>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</si>
  <si>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</si>
  <si>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</si>
  <si>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144982</t>
  </si>
  <si>
    <t>44982</t>
  </si>
  <si>
    <t>BETOPTIC S</t>
  </si>
  <si>
    <t>SUS OPH 1X5ML</t>
  </si>
  <si>
    <t>154432</t>
  </si>
  <si>
    <t>54432</t>
  </si>
  <si>
    <t>PROSULPIN 50MG</t>
  </si>
  <si>
    <t>TBL 30X50MG</t>
  </si>
  <si>
    <t>154815</t>
  </si>
  <si>
    <t>TETANOL PUR</t>
  </si>
  <si>
    <t>INJ SUS 1X0.5ML</t>
  </si>
  <si>
    <t>155911</t>
  </si>
  <si>
    <t>PEROXID VODIKU 3%</t>
  </si>
  <si>
    <t>LIQ  1X100ML</t>
  </si>
  <si>
    <t>158659</t>
  </si>
  <si>
    <t>58659</t>
  </si>
  <si>
    <t>ATENOLOL AL 25</t>
  </si>
  <si>
    <t>160480</t>
  </si>
  <si>
    <t>MONACE COMBI 20 MG/12,5 MG</t>
  </si>
  <si>
    <t>167408</t>
  </si>
  <si>
    <t>67408</t>
  </si>
  <si>
    <t>INDOBENE</t>
  </si>
  <si>
    <t>175428</t>
  </si>
  <si>
    <t>75428</t>
  </si>
  <si>
    <t>177279</t>
  </si>
  <si>
    <t>EGIRAMLON 5 MG/5 MG</t>
  </si>
  <si>
    <t>POR CPS DUR 30</t>
  </si>
  <si>
    <t>178635</t>
  </si>
  <si>
    <t>PARACETAMOL B. BRAUN 10 MG/ML</t>
  </si>
  <si>
    <t>INF SOL 10X100ML/1GM</t>
  </si>
  <si>
    <t>192255</t>
  </si>
  <si>
    <t>92255</t>
  </si>
  <si>
    <t>MICTONETTEN</t>
  </si>
  <si>
    <t>DRG 30X5MG</t>
  </si>
  <si>
    <t>194525</t>
  </si>
  <si>
    <t>94525</t>
  </si>
  <si>
    <t>GLUCOBENE</t>
  </si>
  <si>
    <t>TBL 120X3.5MG</t>
  </si>
  <si>
    <t>194810</t>
  </si>
  <si>
    <t>94810</t>
  </si>
  <si>
    <t>HYPOTYLIN</t>
  </si>
  <si>
    <t>TBL 30X2.5MG</t>
  </si>
  <si>
    <t>380758</t>
  </si>
  <si>
    <t>80758</t>
  </si>
  <si>
    <t>OPSITE SPRAY 100 ML TRANSPARENT</t>
  </si>
  <si>
    <t>NI FILM PRO KRYTI R</t>
  </si>
  <si>
    <t>702489</t>
  </si>
  <si>
    <t>Emspoma M 300ml/chladivá</t>
  </si>
  <si>
    <t>788943</t>
  </si>
  <si>
    <t>Dermo-chlorophyl spray 30g (Dr.Muller)</t>
  </si>
  <si>
    <t>798827</t>
  </si>
  <si>
    <t>Dermo-chlorophyl gel 50ml (Dr.Muller)</t>
  </si>
  <si>
    <t>840138</t>
  </si>
  <si>
    <t>58160</t>
  </si>
  <si>
    <t>SANORIN 0.5 PM</t>
  </si>
  <si>
    <t>SPR NAS SOL 1X10ML</t>
  </si>
  <si>
    <t>847585</t>
  </si>
  <si>
    <t>119926</t>
  </si>
  <si>
    <t>IGAMPLIA 160 MG/ML</t>
  </si>
  <si>
    <t>INJ SOL 1X5ML/800MG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</si>
  <si>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</si>
  <si>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</si>
  <si>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</si>
  <si>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</si>
  <si>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</si>
  <si>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</si>
  <si>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900520</t>
  </si>
  <si>
    <t>KL SOL.ACIDI BORICI 3%,100G</t>
  </si>
  <si>
    <t>FAGRON, KULICH</t>
  </si>
  <si>
    <t>900552</t>
  </si>
  <si>
    <t>KL SOL.ACIDI BORICI 3%,250G</t>
  </si>
  <si>
    <t>920060</t>
  </si>
  <si>
    <t>KL SOL.ARG.NITR.20% 10G</t>
  </si>
  <si>
    <t>920064</t>
  </si>
  <si>
    <t>KL SOL.METHYLROS.CHL.1% 10G</t>
  </si>
  <si>
    <t>920154</t>
  </si>
  <si>
    <t>DZ PRONTODERM PENA 200ml</t>
  </si>
  <si>
    <t>920358</t>
  </si>
  <si>
    <t>KL SOL.BORGLYCEROLI 3% 200 G</t>
  </si>
  <si>
    <t>920378</t>
  </si>
  <si>
    <t>KL SOL.HYD.PEROX.3% 250G v sirokohrdle lahvi</t>
  </si>
  <si>
    <t>921048</t>
  </si>
  <si>
    <t>KL SOL.HYD.PEROX.3% 250G</t>
  </si>
  <si>
    <t>930043</t>
  </si>
  <si>
    <t>DZ TRIXO LIND 100 ml</t>
  </si>
  <si>
    <t>988221</t>
  </si>
  <si>
    <t>Čaj ovocný Lesní plody n.s.20x2g JEMČA</t>
  </si>
  <si>
    <t>988709</t>
  </si>
  <si>
    <t>Masážní emulze Emspoma O hřejivá tuba 200ml</t>
  </si>
  <si>
    <t>900506</t>
  </si>
  <si>
    <t>KL CPS KOLITICKA SMES, 100CPS</t>
  </si>
  <si>
    <t>196620</t>
  </si>
  <si>
    <t>96620</t>
  </si>
  <si>
    <t>BISACODYL</t>
  </si>
  <si>
    <t>DRG 105X5MG</t>
  </si>
  <si>
    <t>8504</t>
  </si>
  <si>
    <t>KREON 40 000</t>
  </si>
  <si>
    <t>POR CPS ETD 50X400MG</t>
  </si>
  <si>
    <t>186966</t>
  </si>
  <si>
    <t>86966</t>
  </si>
  <si>
    <t>ARDEANUTRISOL G 5</t>
  </si>
  <si>
    <t>126307</t>
  </si>
  <si>
    <t>26307</t>
  </si>
  <si>
    <t>ACTOS 30 MG</t>
  </si>
  <si>
    <t>PORTBL NOB 28X30MG</t>
  </si>
  <si>
    <t>123795</t>
  </si>
  <si>
    <t>23795</t>
  </si>
  <si>
    <t>GLUCOPHAGE 850 MG</t>
  </si>
  <si>
    <t>POR TBLFLM100X850MG</t>
  </si>
  <si>
    <t>12026</t>
  </si>
  <si>
    <t>GLIMEPIRID SANDOZ 1 MG TABLETY</t>
  </si>
  <si>
    <t>POR TBL NOB 30X1MG</t>
  </si>
  <si>
    <t>116593</t>
  </si>
  <si>
    <t>16593</t>
  </si>
  <si>
    <t>MALTOFER FOL TABLETY</t>
  </si>
  <si>
    <t>POR TBL MND 30</t>
  </si>
  <si>
    <t>56972</t>
  </si>
  <si>
    <t>TRITACE 1,25 MG</t>
  </si>
  <si>
    <t>POR TBL NOB 20X1.25MG</t>
  </si>
  <si>
    <t>110252</t>
  </si>
  <si>
    <t>10252</t>
  </si>
  <si>
    <t>CAVINTON FORTE</t>
  </si>
  <si>
    <t>POR TBL NOB 30X10MG</t>
  </si>
  <si>
    <t>115864</t>
  </si>
  <si>
    <t>15864</t>
  </si>
  <si>
    <t>TRITACE 10</t>
  </si>
  <si>
    <t>116926</t>
  </si>
  <si>
    <t>16926</t>
  </si>
  <si>
    <t>MOXOSTAD 0,3 MG</t>
  </si>
  <si>
    <t>POR TBL FLM 100X0.3MG</t>
  </si>
  <si>
    <t>132063</t>
  </si>
  <si>
    <t>32063</t>
  </si>
  <si>
    <t>INJ SOL 10X0.8ML</t>
  </si>
  <si>
    <t>132087</t>
  </si>
  <si>
    <t>32087</t>
  </si>
  <si>
    <t>TRALGIT 100 INJ</t>
  </si>
  <si>
    <t>INJ SOL 5X2ML/100MG</t>
  </si>
  <si>
    <t>147141</t>
  </si>
  <si>
    <t>47141</t>
  </si>
  <si>
    <t>156102</t>
  </si>
  <si>
    <t>56102</t>
  </si>
  <si>
    <t>CPS 14X30MG</t>
  </si>
  <si>
    <t>158271</t>
  </si>
  <si>
    <t>58271</t>
  </si>
  <si>
    <t>LIPANTHYL 267 M</t>
  </si>
  <si>
    <t>CPS 30X267MG</t>
  </si>
  <si>
    <t>159671</t>
  </si>
  <si>
    <t>59671</t>
  </si>
  <si>
    <t>POR TBL RET10X100MG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</si>
  <si>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</si>
  <si>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</si>
  <si>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</si>
  <si>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</si>
  <si>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</si>
  <si>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</si>
  <si>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</si>
  <si>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</si>
  <si>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TBL OBD 10X10MG</t>
  </si>
  <si>
    <t>166759</t>
  </si>
  <si>
    <t>POR TBL FLM 40X50MG</t>
  </si>
  <si>
    <t>176708</t>
  </si>
  <si>
    <t>76708</t>
  </si>
  <si>
    <t>ACCUZIDE</t>
  </si>
  <si>
    <t>191280</t>
  </si>
  <si>
    <t>91280</t>
  </si>
  <si>
    <t>TBL 30X150MG</t>
  </si>
  <si>
    <t>192340</t>
  </si>
  <si>
    <t>WARFARIN PMCS 2 MG</t>
  </si>
  <si>
    <t>POR TBL NOB 100X2MG</t>
  </si>
  <si>
    <t>193013</t>
  </si>
  <si>
    <t>93013</t>
  </si>
  <si>
    <t>SORTIS 10MG</t>
  </si>
  <si>
    <t>196977</t>
  </si>
  <si>
    <t>96977</t>
  </si>
  <si>
    <t>844410</t>
  </si>
  <si>
    <t>106344</t>
  </si>
  <si>
    <t>LANZUL 15 MG</t>
  </si>
  <si>
    <t>POR CPS ETD 28X15MG</t>
  </si>
  <si>
    <t>848545</t>
  </si>
  <si>
    <t>127546</t>
  </si>
  <si>
    <t>AMESOS 10 MG/5 MG TABLETY</t>
  </si>
  <si>
    <t>849059</t>
  </si>
  <si>
    <t>107885</t>
  </si>
  <si>
    <t>APO-SERTRAL 50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</si>
  <si>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</si>
  <si>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</si>
  <si>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</si>
  <si>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</si>
  <si>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</si>
  <si>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</si>
  <si>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</si>
  <si>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</si>
  <si>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849559</t>
  </si>
  <si>
    <t>125066</t>
  </si>
  <si>
    <t>APO-AMLO 5</t>
  </si>
  <si>
    <t>POR TBL NOB 100X5MG</t>
  </si>
  <si>
    <t>849561</t>
  </si>
  <si>
    <t>125060</t>
  </si>
  <si>
    <t>117425</t>
  </si>
  <si>
    <t>17425</t>
  </si>
  <si>
    <t>CITALEC 10 ZENTIVA</t>
  </si>
  <si>
    <t>POR TBL FLM30X10MG</t>
  </si>
  <si>
    <t>128216</t>
  </si>
  <si>
    <t>28216</t>
  </si>
  <si>
    <t>LYRICA 75 MG</t>
  </si>
  <si>
    <t>POR CPSDUR14X75MG</t>
  </si>
  <si>
    <t>145214</t>
  </si>
  <si>
    <t>45214</t>
  </si>
  <si>
    <t>ZOXON 2</t>
  </si>
  <si>
    <t>193019</t>
  </si>
  <si>
    <t>93019</t>
  </si>
  <si>
    <t>SORTIS 40MG</t>
  </si>
  <si>
    <t>TBL OBD 30X40MG</t>
  </si>
  <si>
    <t>848925</t>
  </si>
  <si>
    <t>148068</t>
  </si>
  <si>
    <t>ROSUCARD 10 MG POTAHOVANÉ TABLETY</t>
  </si>
  <si>
    <t>112319</t>
  </si>
  <si>
    <t>12319</t>
  </si>
  <si>
    <t>TRANSMETIL 500MG INJEKCE</t>
  </si>
  <si>
    <t>INJ SIC 5X500MG+5ML</t>
  </si>
  <si>
    <t>112317</t>
  </si>
  <si>
    <t>12317</t>
  </si>
  <si>
    <t>TRANSMETIL 500MG TABLETY</t>
  </si>
  <si>
    <t>TBL ENT 10X500MG</t>
  </si>
  <si>
    <t>126486</t>
  </si>
  <si>
    <t>26486</t>
  </si>
  <si>
    <t>ACTRAPID PENFILL 100IU/ML</t>
  </si>
  <si>
    <t>INJ SOL 5X3ML</t>
  </si>
  <si>
    <t>132058</t>
  </si>
  <si>
    <t>32058</t>
  </si>
  <si>
    <t>INJ SOL 10X0.3ML</t>
  </si>
  <si>
    <t>147133</t>
  </si>
  <si>
    <t>47133</t>
  </si>
  <si>
    <t>LETROX 150</t>
  </si>
  <si>
    <t>TBL 100X150RG</t>
  </si>
  <si>
    <t>110820</t>
  </si>
  <si>
    <t>10820</t>
  </si>
  <si>
    <t>ZOFRAN</t>
  </si>
  <si>
    <t>INJ SOL 5X4ML/8MG</t>
  </si>
  <si>
    <t>848895</t>
  </si>
  <si>
    <t>151056</t>
  </si>
  <si>
    <t>LAMICTAL 100 MG</t>
  </si>
  <si>
    <t>POR TBL NOB 42X100MG</t>
  </si>
  <si>
    <t>117431</t>
  </si>
  <si>
    <t>17431</t>
  </si>
  <si>
    <t>CITALEC 20 ZENTIVA</t>
  </si>
  <si>
    <t>POR TBL FLM30X20MG</t>
  </si>
  <si>
    <t>130021</t>
  </si>
  <si>
    <t>30021</t>
  </si>
  <si>
    <t>LETROX 125</t>
  </si>
  <si>
    <t>POR TBL NOB 100X125MCG</t>
  </si>
  <si>
    <t>132083</t>
  </si>
  <si>
    <t>32083</t>
  </si>
  <si>
    <t>TRALGIT GTT.</t>
  </si>
  <si>
    <t>POR GTT SOL 1x10ML</t>
  </si>
  <si>
    <t>192034</t>
  </si>
  <si>
    <t>92034</t>
  </si>
  <si>
    <t>DEPAKINE CHRONO 300</t>
  </si>
  <si>
    <t>TBL RET 100X300MG</t>
  </si>
  <si>
    <t>845370</t>
  </si>
  <si>
    <t>105845</t>
  </si>
  <si>
    <t>POR TBL DIS 90X15MG</t>
  </si>
  <si>
    <t>111758</t>
  </si>
  <si>
    <t>125094</t>
  </si>
  <si>
    <t>APO-SIMVA 40</t>
  </si>
  <si>
    <t>POR TBL FLM100X40MG</t>
  </si>
  <si>
    <t>849054</t>
  </si>
  <si>
    <t>107847</t>
  </si>
  <si>
    <t>APO-PAROX</t>
  </si>
  <si>
    <t>849660</t>
  </si>
  <si>
    <t>111904</t>
  </si>
  <si>
    <t>NITRESAN 20 MG</t>
  </si>
  <si>
    <t>POR TBL NOB 100X20MG</t>
  </si>
  <si>
    <t>850106</t>
  </si>
  <si>
    <t>111898</t>
  </si>
  <si>
    <t>NITRESAN 10 MG</t>
  </si>
  <si>
    <t>159505</t>
  </si>
  <si>
    <t>59505</t>
  </si>
  <si>
    <t>LIPANTHYL SUPRA 160 MG</t>
  </si>
  <si>
    <t>POR TBL RET 90X160MG</t>
  </si>
  <si>
    <t>149415</t>
  </si>
  <si>
    <t>49415</t>
  </si>
  <si>
    <t>AMINOPLASMAL B.BRAUN 10%</t>
  </si>
  <si>
    <t>133330</t>
  </si>
  <si>
    <t>33330</t>
  </si>
  <si>
    <t>NUTRIDRINK YOGHURT S VAN A CITR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</si>
  <si>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</si>
  <si>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</si>
  <si>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</si>
  <si>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</si>
  <si>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</si>
  <si>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</si>
  <si>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500732</t>
  </si>
  <si>
    <t>33704</t>
  </si>
  <si>
    <t>DIASIP S PŘÍCHUTÍ CAPPUCHINO</t>
  </si>
  <si>
    <t>33531</t>
  </si>
  <si>
    <t>NUTRISON ENERGY MULTI FIBRE</t>
  </si>
  <si>
    <t>133220</t>
  </si>
  <si>
    <t>33220</t>
  </si>
  <si>
    <t>PROTIFAR</t>
  </si>
  <si>
    <t>POR PLV SOL 1X225GM</t>
  </si>
  <si>
    <t>133322</t>
  </si>
  <si>
    <t>33322</t>
  </si>
  <si>
    <t>NUTRIDRINK S ČOKOL. PŘÍCHUTÍ</t>
  </si>
  <si>
    <t>133323</t>
  </si>
  <si>
    <t>33323</t>
  </si>
  <si>
    <t>NUTRIDRINK S KARAMEL. PŘÍCHUTÍ</t>
  </si>
  <si>
    <t>194453</t>
  </si>
  <si>
    <t>94453</t>
  </si>
  <si>
    <t>CIPRINOL 250</t>
  </si>
  <si>
    <t>TBL OBD 10X250MG</t>
  </si>
  <si>
    <t>101076</t>
  </si>
  <si>
    <t>1076</t>
  </si>
  <si>
    <t>OPHTHALMO-FRAMYKOIN</t>
  </si>
  <si>
    <t>117149</t>
  </si>
  <si>
    <t>17149</t>
  </si>
  <si>
    <t>POR TBL FLM12X375MG</t>
  </si>
  <si>
    <t>168998</t>
  </si>
  <si>
    <t>68998</t>
  </si>
  <si>
    <t>AMPICILIN BIOTIKA</t>
  </si>
  <si>
    <t>INJ 10X1000MG</t>
  </si>
  <si>
    <t>183487</t>
  </si>
  <si>
    <t>83487</t>
  </si>
  <si>
    <t>MERONEM 500MG I.V.</t>
  </si>
  <si>
    <t>INJ SIC 10X500MG</t>
  </si>
  <si>
    <t>850012</t>
  </si>
  <si>
    <t>154748</t>
  </si>
  <si>
    <t>NITROFURANTOIN - RATIOPHARM 100 MG</t>
  </si>
  <si>
    <t>POR CPS PRO 50X100MG</t>
  </si>
  <si>
    <t>113973</t>
  </si>
  <si>
    <t>13973</t>
  </si>
  <si>
    <t>TOBREX LA</t>
  </si>
  <si>
    <t>OPH GTT SOL5ML/15MG</t>
  </si>
  <si>
    <t>114875</t>
  </si>
  <si>
    <t>14875</t>
  </si>
  <si>
    <t>IALUGEN PLUS</t>
  </si>
  <si>
    <t>CRM 1X20GM</t>
  </si>
  <si>
    <t>114877</t>
  </si>
  <si>
    <t>14877</t>
  </si>
  <si>
    <t>CRM 1X60GM</t>
  </si>
  <si>
    <t>194156</t>
  </si>
  <si>
    <t>94156</t>
  </si>
  <si>
    <t>TBL OBD 10X400MG</t>
  </si>
  <si>
    <t>141146</t>
  </si>
  <si>
    <t>41146</t>
  </si>
  <si>
    <t>MACMIROR COMPLEX</t>
  </si>
  <si>
    <t>SUP VAG 12</t>
  </si>
  <si>
    <t>145996</t>
  </si>
  <si>
    <t>45996</t>
  </si>
  <si>
    <t>OSPEN 500</t>
  </si>
  <si>
    <t>POR TBLFLM30X500KU</t>
  </si>
  <si>
    <t>108807</t>
  </si>
  <si>
    <t>8807</t>
  </si>
  <si>
    <t>DALACIN C PHOSPHATE</t>
  </si>
  <si>
    <t>INJ 1X4ML 600MG</t>
  </si>
  <si>
    <t>147727</t>
  </si>
  <si>
    <t>47727</t>
  </si>
  <si>
    <t>ZINNAT 500 MG</t>
  </si>
  <si>
    <t>153922</t>
  </si>
  <si>
    <t>53922</t>
  </si>
  <si>
    <t>CIPHIN PRO INFUSION.200MG/100ML</t>
  </si>
  <si>
    <t>155636</t>
  </si>
  <si>
    <t>55636</t>
  </si>
  <si>
    <t>OFLOXIN 200</t>
  </si>
  <si>
    <t>TBL OBD 10X200MG</t>
  </si>
  <si>
    <t>844576</t>
  </si>
  <si>
    <t>100339</t>
  </si>
  <si>
    <t>DALACIN C 300 MG</t>
  </si>
  <si>
    <t>POR CPS DUR 16X300MG</t>
  </si>
  <si>
    <t>104234</t>
  </si>
  <si>
    <t>4234</t>
  </si>
  <si>
    <t>INJ 1X2ML 300MG</t>
  </si>
  <si>
    <t>108808</t>
  </si>
  <si>
    <t>8808</t>
  </si>
  <si>
    <t>DALACIN C</t>
  </si>
  <si>
    <t>INJ SOL 1X6ML/900MG</t>
  </si>
  <si>
    <t>131109</t>
  </si>
  <si>
    <t>31109</t>
  </si>
  <si>
    <t>NIZORAL</t>
  </si>
  <si>
    <t>TBL 10X200MG</t>
  </si>
  <si>
    <t>75634</t>
  </si>
  <si>
    <t>Prothromplex Total 600 I.U.BAXTER</t>
  </si>
  <si>
    <t>87239</t>
  </si>
  <si>
    <t>Fanhdi 50 I.U./ml(500 I.U) GRIFOLS</t>
  </si>
  <si>
    <t>103801</t>
  </si>
  <si>
    <t>3801</t>
  </si>
  <si>
    <t>CONCOR COR 2.5 MG</t>
  </si>
  <si>
    <t>TBL OBD 28X2.5MG</t>
  </si>
  <si>
    <t>103822</t>
  </si>
  <si>
    <t>3822</t>
  </si>
  <si>
    <t>CONCOR COR 5 MG</t>
  </si>
  <si>
    <t>TBL OBD 28X5MG</t>
  </si>
  <si>
    <t>194163</t>
  </si>
  <si>
    <t>94163</t>
  </si>
  <si>
    <t>CONCOR</t>
  </si>
  <si>
    <t>TBL FC 30X10MG</t>
  </si>
  <si>
    <t>194164</t>
  </si>
  <si>
    <t>94164</t>
  </si>
  <si>
    <t>TBL FC 30X5MG</t>
  </si>
  <si>
    <t>845592</t>
  </si>
  <si>
    <t>114287</t>
  </si>
  <si>
    <t>APO-CITAL 20 MG</t>
  </si>
  <si>
    <t>132970</t>
  </si>
  <si>
    <t>32970</t>
  </si>
  <si>
    <t>BISOPROLOL-RATIOPHARM 10 MG</t>
  </si>
  <si>
    <t>108683</t>
  </si>
  <si>
    <t>QUESTAX 25 MG</t>
  </si>
  <si>
    <t>POR TBL FLM 30X25MG</t>
  </si>
  <si>
    <t>142773</t>
  </si>
  <si>
    <t>42773</t>
  </si>
  <si>
    <t>CORYOL 6,25</t>
  </si>
  <si>
    <t>PORTBLNOB 30X6.25MG</t>
  </si>
  <si>
    <t>850448</t>
  </si>
  <si>
    <t>129827</t>
  </si>
  <si>
    <t>APO-QUETIAPIN 25 MG</t>
  </si>
  <si>
    <t>47244</t>
  </si>
  <si>
    <t>47256</t>
  </si>
  <si>
    <t>INF SOL 20X100ML-PE</t>
  </si>
  <si>
    <t>47995</t>
  </si>
  <si>
    <t>EZETROL 10 MG TABLETY</t>
  </si>
  <si>
    <t>POR TBL NOB 30X10MG B</t>
  </si>
  <si>
    <t>100516</t>
  </si>
  <si>
    <t>516</t>
  </si>
  <si>
    <t>NATRIUM CHLORATUM BIOTIKA ISOT.</t>
  </si>
  <si>
    <t>INJ 10X10ML</t>
  </si>
  <si>
    <t>112894</t>
  </si>
  <si>
    <t>12894</t>
  </si>
  <si>
    <t>GRA 15X100MG(SACKY)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</si>
  <si>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</si>
  <si>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</si>
  <si>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</si>
  <si>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</si>
  <si>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</si>
  <si>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</si>
  <si>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</si>
  <si>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</si>
  <si>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122134</t>
  </si>
  <si>
    <t>22134</t>
  </si>
  <si>
    <t>PERFALGAN 10 MG/ML</t>
  </si>
  <si>
    <t>INFSOL12X50ML/500MG</t>
  </si>
  <si>
    <t>126578</t>
  </si>
  <si>
    <t>26578</t>
  </si>
  <si>
    <t>MICARDISPLUS 80/12.5 MG</t>
  </si>
  <si>
    <t>144307</t>
  </si>
  <si>
    <t>44307</t>
  </si>
  <si>
    <t>EUPHYLLIN CR N 300</t>
  </si>
  <si>
    <t>CPS RET 50X300MG</t>
  </si>
  <si>
    <t>145499</t>
  </si>
  <si>
    <t>45499</t>
  </si>
  <si>
    <t>BETALOC ZOK 100 MG</t>
  </si>
  <si>
    <t>TBL RET 30X100MG</t>
  </si>
  <si>
    <t>154150</t>
  </si>
  <si>
    <t>54150</t>
  </si>
  <si>
    <t>EGILOK 25MG</t>
  </si>
  <si>
    <t>TBL 60X25MG</t>
  </si>
  <si>
    <t>156504</t>
  </si>
  <si>
    <t>56504</t>
  </si>
  <si>
    <t>SIOFOR 850</t>
  </si>
  <si>
    <t>TBL OBD 60X850MG</t>
  </si>
  <si>
    <t>169623</t>
  </si>
  <si>
    <t>KAPIDIN 10 MG</t>
  </si>
  <si>
    <t>176488</t>
  </si>
  <si>
    <t>TANATRIL 10 MG</t>
  </si>
  <si>
    <t>187680</t>
  </si>
  <si>
    <t>87680</t>
  </si>
  <si>
    <t>ANOPYRIN</t>
  </si>
  <si>
    <t>TBL 10X400MG</t>
  </si>
  <si>
    <t>192086</t>
  </si>
  <si>
    <t>92086</t>
  </si>
  <si>
    <t>ROWATINEX</t>
  </si>
  <si>
    <t>GTT 1X10ML</t>
  </si>
  <si>
    <t>844738</t>
  </si>
  <si>
    <t>101227</t>
  </si>
  <si>
    <t>PRESTARIUM NEO FORTE</t>
  </si>
  <si>
    <t>846338</t>
  </si>
  <si>
    <t>122685</t>
  </si>
  <si>
    <t>PRESTARIUM NEO COMBI</t>
  </si>
  <si>
    <t>850551</t>
  </si>
  <si>
    <t>167859</t>
  </si>
  <si>
    <t>TWYNSTA 80 MG/10 MG</t>
  </si>
  <si>
    <t>905098</t>
  </si>
  <si>
    <t>23989</t>
  </si>
  <si>
    <t>DZ OCTENISEPT 1 l</t>
  </si>
  <si>
    <t>DPH 15 %</t>
  </si>
  <si>
    <t>921064</t>
  </si>
  <si>
    <t>KL UNG.LENIENS, 100G</t>
  </si>
  <si>
    <t>51384</t>
  </si>
  <si>
    <t>INF SOL 10X1000MLPLAH</t>
  </si>
  <si>
    <t>100536</t>
  </si>
  <si>
    <t>536</t>
  </si>
  <si>
    <t>NORADRENALIN LECIVA</t>
  </si>
  <si>
    <t>102546</t>
  </si>
  <si>
    <t>2546</t>
  </si>
  <si>
    <t>MAXITROL</t>
  </si>
  <si>
    <t>111242</t>
  </si>
  <si>
    <t>11242</t>
  </si>
  <si>
    <t>GERATAM 1200</t>
  </si>
  <si>
    <t>TBL OBD 60X1200MG</t>
  </si>
  <si>
    <t>131089</t>
  </si>
  <si>
    <t>31089</t>
  </si>
  <si>
    <t>NITROMINT 2.6MG</t>
  </si>
  <si>
    <t>TBL RET 60X2.6MG</t>
  </si>
  <si>
    <t>145981</t>
  </si>
  <si>
    <t>45981</t>
  </si>
  <si>
    <t>CERNEVIT</t>
  </si>
  <si>
    <t>INJ PLV SOL10X750MG</t>
  </si>
  <si>
    <t>158287</t>
  </si>
  <si>
    <t>58287</t>
  </si>
  <si>
    <t>ADDAMEL N</t>
  </si>
  <si>
    <t>INF CNC 20X10ML</t>
  </si>
  <si>
    <t>169059</t>
  </si>
  <si>
    <t>69059</t>
  </si>
  <si>
    <t>CEREBROLYSIN</t>
  </si>
  <si>
    <t>INJ 5X10ML</t>
  </si>
  <si>
    <t>188115</t>
  </si>
  <si>
    <t>88115</t>
  </si>
  <si>
    <t>KETOSTERIL</t>
  </si>
  <si>
    <t>TBL 1X100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</si>
  <si>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</si>
  <si>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</si>
  <si>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</si>
  <si>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</si>
  <si>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</si>
  <si>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</si>
  <si>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</si>
  <si>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</si>
  <si>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196873</t>
  </si>
  <si>
    <t>96873</t>
  </si>
  <si>
    <t>GLUCOSE 5 BRAUN (PLASCO LAHV.), REF. 3600010</t>
  </si>
  <si>
    <t>INF 1X500ML 5%</t>
  </si>
  <si>
    <t>199336</t>
  </si>
  <si>
    <t>99336</t>
  </si>
  <si>
    <t>GLURENORM</t>
  </si>
  <si>
    <t>TBL 30X30MG</t>
  </si>
  <si>
    <t>841541</t>
  </si>
  <si>
    <t>MENALIND Mycí emulze 500ml</t>
  </si>
  <si>
    <t>848172</t>
  </si>
  <si>
    <t>Biopron9  Premium tob.60</t>
  </si>
  <si>
    <t>848625</t>
  </si>
  <si>
    <t>138841</t>
  </si>
  <si>
    <t>DORETA 37,5 MG/325 MG</t>
  </si>
  <si>
    <t>905022</t>
  </si>
  <si>
    <t>DZ Prontosan wound gel 30ml</t>
  </si>
  <si>
    <t>183274</t>
  </si>
  <si>
    <t>83275</t>
  </si>
  <si>
    <t>GELOFUSINE 20x500 ml</t>
  </si>
  <si>
    <t>INF SOL20X500ML</t>
  </si>
  <si>
    <t>847400</t>
  </si>
  <si>
    <t>Cathejell Lidokain gel anestezující inj</t>
  </si>
  <si>
    <t>1x12,5g</t>
  </si>
  <si>
    <t>841565</t>
  </si>
  <si>
    <t>KL BENZINUM 150g</t>
  </si>
  <si>
    <t>846541</t>
  </si>
  <si>
    <t>112586</t>
  </si>
  <si>
    <t>POR TBL NOB 28X5MG</t>
  </si>
  <si>
    <t>100407</t>
  </si>
  <si>
    <t>407</t>
  </si>
  <si>
    <t>CALCIUM BIOTIKA</t>
  </si>
  <si>
    <t>INJ 10X10ML/1GM</t>
  </si>
  <si>
    <t>198864</t>
  </si>
  <si>
    <t>98864</t>
  </si>
  <si>
    <t>FYZIOLOGICKÝ ROZTOK VIAFLO</t>
  </si>
  <si>
    <t>INF SOL 50X100ML</t>
  </si>
  <si>
    <t>114926</t>
  </si>
  <si>
    <t>14926</t>
  </si>
  <si>
    <t>INHIBACE 2.5 MG</t>
  </si>
  <si>
    <t>POR TBL FLM28X2.5MG</t>
  </si>
  <si>
    <t>144357</t>
  </si>
  <si>
    <t>44357</t>
  </si>
  <si>
    <t>REMESTYP 1.0</t>
  </si>
  <si>
    <t>INJ 5X10ML/1MG</t>
  </si>
  <si>
    <t>186616</t>
  </si>
  <si>
    <t>86616</t>
  </si>
  <si>
    <t>PENTASA SR 500MG  (BLISTR)</t>
  </si>
  <si>
    <t>500268</t>
  </si>
  <si>
    <t>KL CHLADIVE MAZANI 900 g KULICH</t>
  </si>
  <si>
    <t>850235</t>
  </si>
  <si>
    <t>160806</t>
  </si>
  <si>
    <t>PICOPREP PRÁŠEK PRO PŘÍPRAVU PERORÁLNÍHO ROZTOKU</t>
  </si>
  <si>
    <t>POR PLV SOL 2</t>
  </si>
  <si>
    <t>118279</t>
  </si>
  <si>
    <t>18279</t>
  </si>
  <si>
    <t>VESICARE 5 MG</t>
  </si>
  <si>
    <t>POR TBL FLM 100X5MG</t>
  </si>
  <si>
    <t>146692</t>
  </si>
  <si>
    <t>46692</t>
  </si>
  <si>
    <t>EUTHYROX 75</t>
  </si>
  <si>
    <t>TBL 100X75RG</t>
  </si>
  <si>
    <t>147454</t>
  </si>
  <si>
    <t>EUTHYROX 88 MIKROGRAMŮ</t>
  </si>
  <si>
    <t>POR TBL NOB 100X88RG II</t>
  </si>
  <si>
    <t>394217</t>
  </si>
  <si>
    <t>KL POLYSAN, OL.HELIANTHI AA AD 300G</t>
  </si>
  <si>
    <t>920356</t>
  </si>
  <si>
    <t>KL SOL.BORGLYCEROLI  3% 100 G</t>
  </si>
  <si>
    <t>161238</t>
  </si>
  <si>
    <t>61238</t>
  </si>
  <si>
    <t>THEOPLUS</t>
  </si>
  <si>
    <t>TBL RET 30X300MG</t>
  </si>
  <si>
    <t>106091</t>
  </si>
  <si>
    <t>6091</t>
  </si>
  <si>
    <t>GUTRON 2.5MG</t>
  </si>
  <si>
    <t>TBL 20X2.5MG</t>
  </si>
  <si>
    <t>106093</t>
  </si>
  <si>
    <t>6093</t>
  </si>
  <si>
    <t>TBL 50X2.5MG</t>
  </si>
  <si>
    <t>395019</t>
  </si>
  <si>
    <t>KL CHLADIVE MAZANI 450 g FAGRON</t>
  </si>
  <si>
    <t>847477</t>
  </si>
  <si>
    <t>151436</t>
  </si>
  <si>
    <t>FERRLECIT</t>
  </si>
  <si>
    <t>INJ SOL 6X5ML/62.5MG</t>
  </si>
  <si>
    <t>930255</t>
  </si>
  <si>
    <t>KL CHLADIVE MAZANI 450 g FAG.,KUL.</t>
  </si>
  <si>
    <t>DPH 21%</t>
  </si>
  <si>
    <t>158654</t>
  </si>
  <si>
    <t>58654</t>
  </si>
  <si>
    <t>CLOTRIMAZOL AL 200</t>
  </si>
  <si>
    <t>TBL VAG 3X200MG+APL</t>
  </si>
  <si>
    <t>930127</t>
  </si>
  <si>
    <t>KL CHLADIVE MAZANI 800 g FAGRON</t>
  </si>
  <si>
    <t>100248</t>
  </si>
  <si>
    <t>248</t>
  </si>
  <si>
    <t>PANTHENOL</t>
  </si>
  <si>
    <t>100966</t>
  </si>
  <si>
    <t>966</t>
  </si>
  <si>
    <t>SPC 1X100GM</t>
  </si>
  <si>
    <t>111243</t>
  </si>
  <si>
    <t>11243</t>
  </si>
  <si>
    <t>TBL OBD 100X1200MG</t>
  </si>
  <si>
    <t>114098</t>
  </si>
  <si>
    <t>14098</t>
  </si>
  <si>
    <t>OSTEOD 0.25 MCG</t>
  </si>
  <si>
    <t>POR CPSMOL30X0.25RG</t>
  </si>
  <si>
    <t>115495</t>
  </si>
  <si>
    <t>15495</t>
  </si>
  <si>
    <t>FENISTIL 24</t>
  </si>
  <si>
    <t>POR CPS PRO 10X4MG</t>
  </si>
  <si>
    <t>115879</t>
  </si>
  <si>
    <t>198313</t>
  </si>
  <si>
    <t>DZ BRAUNOL FOAM 200ml</t>
  </si>
  <si>
    <t>116306</t>
  </si>
  <si>
    <t>16306</t>
  </si>
  <si>
    <t>MIFLONID 400</t>
  </si>
  <si>
    <t>INH PLV CPS60X400RG</t>
  </si>
  <si>
    <t>119188</t>
  </si>
  <si>
    <t>19188</t>
  </si>
  <si>
    <t>SUBCUVIA</t>
  </si>
  <si>
    <t>121393</t>
  </si>
  <si>
    <t>21393</t>
  </si>
  <si>
    <t>PATENTBLAU V</t>
  </si>
  <si>
    <t>127657</t>
  </si>
  <si>
    <t>27657</t>
  </si>
  <si>
    <t>STALEVO 150MG/37.5MG/200MG</t>
  </si>
  <si>
    <t>POR TBL FLM 100</t>
  </si>
  <si>
    <t>140050</t>
  </si>
  <si>
    <t>RIVASTIGMIN-RATIOPHARM 4,5 MG</t>
  </si>
  <si>
    <t>POR CPS DUR 56X4.5MG</t>
  </si>
  <si>
    <t>155871</t>
  </si>
  <si>
    <t>ERCEFURYL 200 MG CPS.</t>
  </si>
  <si>
    <t>POR CPS DUR 14X200MG</t>
  </si>
  <si>
    <t>168096</t>
  </si>
  <si>
    <t>IFIRMACOMBI 150 MG/12,5 MG</t>
  </si>
  <si>
    <t>183105</t>
  </si>
  <si>
    <t>83105</t>
  </si>
  <si>
    <t>MOEX 15</t>
  </si>
  <si>
    <t>191712</t>
  </si>
  <si>
    <t>91712</t>
  </si>
  <si>
    <t>GARASONE</t>
  </si>
  <si>
    <t>192204</t>
  </si>
  <si>
    <t>ELOCOM</t>
  </si>
  <si>
    <t>DRM UNG 1X15GM 0.1%</t>
  </si>
  <si>
    <t>198194</t>
  </si>
  <si>
    <t>98194</t>
  </si>
  <si>
    <t>CYCLO 3 FORT</t>
  </si>
  <si>
    <t>CPS 30</t>
  </si>
  <si>
    <t>500085</t>
  </si>
  <si>
    <t xml:space="preserve"> 100KS</t>
  </si>
  <si>
    <t>500240</t>
  </si>
  <si>
    <t>DZ DEBRIEKASAN push pull 500 ml</t>
  </si>
  <si>
    <t>840572</t>
  </si>
  <si>
    <t>Sonografický gel Vita 520ml</t>
  </si>
  <si>
    <t>841680</t>
  </si>
  <si>
    <t>KL SOL.BORGLYCEROLI 3%  20G</t>
  </si>
  <si>
    <t>842500</t>
  </si>
  <si>
    <t>162391</t>
  </si>
  <si>
    <t>CHAMOMILLA</t>
  </si>
  <si>
    <t>LIQ 25ML</t>
  </si>
  <si>
    <t>850133</t>
  </si>
  <si>
    <t>107917</t>
  </si>
  <si>
    <t>APO-DICLO 25 MG</t>
  </si>
  <si>
    <t>POR TBL ENT 100X25MG</t>
  </si>
  <si>
    <t>850427</t>
  </si>
  <si>
    <t>162857</t>
  </si>
  <si>
    <t>AFLUDITEN 25 MG/ML</t>
  </si>
  <si>
    <t>INJ SOL 5X1ML/25MG</t>
  </si>
  <si>
    <t>900497</t>
  </si>
  <si>
    <t>KL CPS KOLITICKA  SMES, 50 CPS</t>
  </si>
  <si>
    <t>921020</t>
  </si>
  <si>
    <t>KL BENZINUM 130g</t>
  </si>
  <si>
    <t>921256</t>
  </si>
  <si>
    <t>KL ETHER 150G</t>
  </si>
  <si>
    <t>921395</t>
  </si>
  <si>
    <t>50KS</t>
  </si>
  <si>
    <t>930431</t>
  </si>
  <si>
    <t>KL AQUA PURIF. KULICH 5 kg</t>
  </si>
  <si>
    <t>175939</t>
  </si>
  <si>
    <t>75939</t>
  </si>
  <si>
    <t>ACECOR 400MG</t>
  </si>
  <si>
    <t>162321</t>
  </si>
  <si>
    <t>62321</t>
  </si>
  <si>
    <t>SUP VAG 14</t>
  </si>
  <si>
    <t>112895</t>
  </si>
  <si>
    <t>12895</t>
  </si>
  <si>
    <t>POR GRA SOL30SÁČKŮ</t>
  </si>
  <si>
    <t>110598</t>
  </si>
  <si>
    <t>10598</t>
  </si>
  <si>
    <t>INDOCOLLYRE 0.1% OČNÍ KAPKY</t>
  </si>
  <si>
    <t>OPHGTT SOL1X5ML0.1%</t>
  </si>
  <si>
    <t>159746</t>
  </si>
  <si>
    <t>59746</t>
  </si>
  <si>
    <t>HEŘMÁNKOVÝ ČAJ</t>
  </si>
  <si>
    <t>SPC 20X1.5GM(SCCKY)</t>
  </si>
  <si>
    <t>157871</t>
  </si>
  <si>
    <t>PARACETAMOL KABI 10 MG/ML</t>
  </si>
  <si>
    <t>INF SOL 10X50ML/500MG</t>
  </si>
  <si>
    <t>844636</t>
  </si>
  <si>
    <t>27903</t>
  </si>
  <si>
    <t xml:space="preserve">SUBOXONE 8 MG/2 MG </t>
  </si>
  <si>
    <t>ORM TBL SLG 7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</si>
  <si>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</si>
  <si>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</si>
  <si>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</si>
  <si>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</si>
  <si>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</si>
  <si>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</si>
  <si>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</si>
  <si>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</si>
  <si>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184399</t>
  </si>
  <si>
    <t>84399</t>
  </si>
  <si>
    <t>NEURONTIN 300MG</t>
  </si>
  <si>
    <t>CPS 50X300MG</t>
  </si>
  <si>
    <t>849713</t>
  </si>
  <si>
    <t>125046</t>
  </si>
  <si>
    <t>APO-AMLO 10</t>
  </si>
  <si>
    <t>850010</t>
  </si>
  <si>
    <t>149543</t>
  </si>
  <si>
    <t>CLOPIDOGREL APOTEX 75 MG</t>
  </si>
  <si>
    <t>POR TBL FLM 30X75MG</t>
  </si>
  <si>
    <t>29328</t>
  </si>
  <si>
    <t>PRADAXA 110 MG</t>
  </si>
  <si>
    <t>POR CPS DUR 60X1X110MG</t>
  </si>
  <si>
    <t>142755</t>
  </si>
  <si>
    <t>42755</t>
  </si>
  <si>
    <t>TRANSTEC 35 MCG/H</t>
  </si>
  <si>
    <t>DRM EMP TDR 5X20MG</t>
  </si>
  <si>
    <t>844377</t>
  </si>
  <si>
    <t>BETAHISTIN ACTAVIS 16 MG</t>
  </si>
  <si>
    <t>844480</t>
  </si>
  <si>
    <t>114059</t>
  </si>
  <si>
    <t>LOZAP 12.5 ZENTIVA</t>
  </si>
  <si>
    <t>PORTBLFLM 30X12.5MG</t>
  </si>
  <si>
    <t>848923</t>
  </si>
  <si>
    <t>148076</t>
  </si>
  <si>
    <t>ROSUCARD 40 MG POTAHOVANÉ TABLETY</t>
  </si>
  <si>
    <t>POR TBL FLM 30X40MG</t>
  </si>
  <si>
    <t>125677</t>
  </si>
  <si>
    <t>25677</t>
  </si>
  <si>
    <t>INSULATARD PENFILL 100 IU/ML</t>
  </si>
  <si>
    <t>INJ SUS 5X3ML/300UT</t>
  </si>
  <si>
    <t>145958</t>
  </si>
  <si>
    <t>45958</t>
  </si>
  <si>
    <t>SERETIDE DISKUS 50/500</t>
  </si>
  <si>
    <t>INH PLV 60X50/500RG</t>
  </si>
  <si>
    <t>117139</t>
  </si>
  <si>
    <t>17139</t>
  </si>
  <si>
    <t>LAMICTAL 50 MG</t>
  </si>
  <si>
    <t>POR TBL NOB 42X50MG</t>
  </si>
  <si>
    <t>848352</t>
  </si>
  <si>
    <t>130172</t>
  </si>
  <si>
    <t>APO-VENLAFAXIN PROLONG 75 MG</t>
  </si>
  <si>
    <t>POR CPS PRO 30X75MG</t>
  </si>
  <si>
    <t>848987</t>
  </si>
  <si>
    <t>107888</t>
  </si>
  <si>
    <t>APO-SERTRAL 100</t>
  </si>
  <si>
    <t>POR CPS DUR 30X100MG</t>
  </si>
  <si>
    <t>117685</t>
  </si>
  <si>
    <t>17685</t>
  </si>
  <si>
    <t>MIRZATEN 30</t>
  </si>
  <si>
    <t>187809</t>
  </si>
  <si>
    <t>POR TBL NOB 90</t>
  </si>
  <si>
    <t>848751</t>
  </si>
  <si>
    <t>125073</t>
  </si>
  <si>
    <t>APO-SIMVA 10</t>
  </si>
  <si>
    <t>133331</t>
  </si>
  <si>
    <t>33331</t>
  </si>
  <si>
    <t>NUTRIDRINK BALÍČEK 5+1</t>
  </si>
  <si>
    <t>POR SOL 6X200ML</t>
  </si>
  <si>
    <t>197654</t>
  </si>
  <si>
    <t>97654</t>
  </si>
  <si>
    <t>DOXYBENE 100MG</t>
  </si>
  <si>
    <t>CPS 10X100MG</t>
  </si>
  <si>
    <t>103377</t>
  </si>
  <si>
    <t>3377</t>
  </si>
  <si>
    <t>148261</t>
  </si>
  <si>
    <t>48261</t>
  </si>
  <si>
    <t>PLV ADS 1X20GM</t>
  </si>
  <si>
    <t>192490</t>
  </si>
  <si>
    <t>92490</t>
  </si>
  <si>
    <t>MACMIROR COMPLEX 500</t>
  </si>
  <si>
    <t>SUP VAG 8</t>
  </si>
  <si>
    <t>192289</t>
  </si>
  <si>
    <t>92289</t>
  </si>
  <si>
    <t>EDICIN 0,5GM</t>
  </si>
  <si>
    <t>INJ.SICC.1X500MG</t>
  </si>
  <si>
    <t>145010</t>
  </si>
  <si>
    <t>45010</t>
  </si>
  <si>
    <t>AZITROMYCIN SANDOZ 500 MG</t>
  </si>
  <si>
    <t>POR TBL FLM 3X500MG</t>
  </si>
  <si>
    <t>175490</t>
  </si>
  <si>
    <t>75490</t>
  </si>
  <si>
    <t>KLACID 250MG</t>
  </si>
  <si>
    <t>TBL OBD 14X250MG</t>
  </si>
  <si>
    <t>115273</t>
  </si>
  <si>
    <t>15273</t>
  </si>
  <si>
    <t>SULPERAZON 2 G IM/IV</t>
  </si>
  <si>
    <t>INJ 1X(1GM+1GM)</t>
  </si>
  <si>
    <t>117171</t>
  </si>
  <si>
    <t>17171</t>
  </si>
  <si>
    <t>BELOGENT MAST</t>
  </si>
  <si>
    <t>850734</t>
  </si>
  <si>
    <t>149384</t>
  </si>
  <si>
    <t>ECALTA 100 MG</t>
  </si>
  <si>
    <t>INF PLV CSL 100MG+30ML</t>
  </si>
  <si>
    <t>155947</t>
  </si>
  <si>
    <t>55947</t>
  </si>
  <si>
    <t>OPHTAL LIQ 2X50ML</t>
  </si>
  <si>
    <t>842230</t>
  </si>
  <si>
    <t>Vazelina bílá kosmetic.Valinka 100ml</t>
  </si>
  <si>
    <t>988466</t>
  </si>
  <si>
    <t>NO-SPA</t>
  </si>
  <si>
    <t>POR TBL NOB 24X40MG</t>
  </si>
  <si>
    <t>500269</t>
  </si>
  <si>
    <t>KL UNG.LENIENS, 200G</t>
  </si>
  <si>
    <t>841645</t>
  </si>
  <si>
    <t>DZ Ubrousky dětské vlhčené</t>
  </si>
  <si>
    <t>921458</t>
  </si>
  <si>
    <t>KL ETHER 200G</t>
  </si>
  <si>
    <t>841498</t>
  </si>
  <si>
    <t>Carbosorb tbl.20-blistr</t>
  </si>
  <si>
    <t>841543</t>
  </si>
  <si>
    <t>MENALIND Krém na ruce 200ml</t>
  </si>
  <si>
    <t>16321</t>
  </si>
  <si>
    <t>900406</t>
  </si>
  <si>
    <t>KL SOL.NOVIKOV 10G</t>
  </si>
  <si>
    <t>189869</t>
  </si>
  <si>
    <t>89869</t>
  </si>
  <si>
    <t>DIPROPHOS</t>
  </si>
  <si>
    <t>INJ 5X1ML</t>
  </si>
  <si>
    <t>900438</t>
  </si>
  <si>
    <t>KL SOL.FORMALDEHYDI 10%,500G</t>
  </si>
  <si>
    <t>126324</t>
  </si>
  <si>
    <t>26324</t>
  </si>
  <si>
    <t>POR TBL FLM 10X5MG</t>
  </si>
  <si>
    <t>841562</t>
  </si>
  <si>
    <t>KL ETHER 160G</t>
  </si>
  <si>
    <t>921251</t>
  </si>
  <si>
    <t>KL SOL.NOVIKOV 20G</t>
  </si>
  <si>
    <t>921283</t>
  </si>
  <si>
    <t>KL OLIVAE OLEUM 90G</t>
  </si>
  <si>
    <t>921284</t>
  </si>
  <si>
    <t>KL ETHER 180G</t>
  </si>
  <si>
    <t>921308</t>
  </si>
  <si>
    <t>KL SOL.ARG.NITR.10% 20G</t>
  </si>
  <si>
    <t>921525</t>
  </si>
  <si>
    <t>KL MESOCAIN GEL, 250G v láhvi s pumpou</t>
  </si>
  <si>
    <t>NESTERILNÍ</t>
  </si>
  <si>
    <t>921539</t>
  </si>
  <si>
    <t>KL SOL.FORMAL. PUFR. 500 g</t>
  </si>
  <si>
    <t>921564</t>
  </si>
  <si>
    <t>KL VASELINUM ALBUM STERILNI,  10G</t>
  </si>
  <si>
    <t>921566</t>
  </si>
  <si>
    <t>KL VASELINUM ALBUM STERILNI, 200G</t>
  </si>
  <si>
    <t>930078</t>
  </si>
  <si>
    <t>KL ONDREJOVA MAST, 100G</t>
  </si>
  <si>
    <t>988137</t>
  </si>
  <si>
    <t>Bepanthen Care mast 100g</t>
  </si>
  <si>
    <t>500412</t>
  </si>
  <si>
    <t>Kl SOL.PHENOLI CAMPHOR. 50 g RD</t>
  </si>
  <si>
    <t>190044</t>
  </si>
  <si>
    <t>90044</t>
  </si>
  <si>
    <t>DEPO-MEDROL</t>
  </si>
  <si>
    <t>INJ 1X1ML/40MG</t>
  </si>
  <si>
    <t>148262</t>
  </si>
  <si>
    <t>48262</t>
  </si>
  <si>
    <t>PLV ADS 1X5GM</t>
  </si>
  <si>
    <t>120132</t>
  </si>
  <si>
    <t>20132</t>
  </si>
  <si>
    <t>CIPRALEX 10 MG</t>
  </si>
  <si>
    <t>POR TBL FLM 28X10MG</t>
  </si>
  <si>
    <t>185526</t>
  </si>
  <si>
    <t>85526</t>
  </si>
  <si>
    <t>SUFENTA FORTE I.V.</t>
  </si>
  <si>
    <t>INJ 5X1ML/0.05MG</t>
  </si>
  <si>
    <t>196600</t>
  </si>
  <si>
    <t>96600</t>
  </si>
  <si>
    <t>SEDACORON</t>
  </si>
  <si>
    <t>INJ 5X3ML/150MG</t>
  </si>
  <si>
    <t>848395</t>
  </si>
  <si>
    <t>145183</t>
  </si>
  <si>
    <t>ZENARO 5 MG</t>
  </si>
  <si>
    <t>POR TBL FLM 28X5MG III</t>
  </si>
  <si>
    <t>119888</t>
  </si>
  <si>
    <t>19888</t>
  </si>
  <si>
    <t>LAMOTRIGIN ACTAVIS 100 MG</t>
  </si>
  <si>
    <t>POR TBL NOB30X100MG</t>
  </si>
  <si>
    <t>845432</t>
  </si>
  <si>
    <t>107639</t>
  </si>
  <si>
    <t>MIRTAZAPIN SANDOZ 15 MG</t>
  </si>
  <si>
    <t>111696</t>
  </si>
  <si>
    <t>11696</t>
  </si>
  <si>
    <t>PLASMALYTE ROZTOK S GLUKOZOU 5%</t>
  </si>
  <si>
    <t>114773</t>
  </si>
  <si>
    <t>14773</t>
  </si>
  <si>
    <t>ISUPREL inj.</t>
  </si>
  <si>
    <t>5x1 ml</t>
  </si>
  <si>
    <t>125978</t>
  </si>
  <si>
    <t>25978</t>
  </si>
  <si>
    <t>PROCORALAN 7,5 MG</t>
  </si>
  <si>
    <t>POR TBL FLM 56X7,5MG</t>
  </si>
  <si>
    <t>130101</t>
  </si>
  <si>
    <t>30101</t>
  </si>
  <si>
    <t>FENTANYL TORREX 50MCG/ML</t>
  </si>
  <si>
    <t>INJ 5X2ML/100RG</t>
  </si>
  <si>
    <t>152266</t>
  </si>
  <si>
    <t>52266</t>
  </si>
  <si>
    <t>INFADOLAN</t>
  </si>
  <si>
    <t>183974</t>
  </si>
  <si>
    <t>83974</t>
  </si>
  <si>
    <t>BETALOC</t>
  </si>
  <si>
    <t>INJ 5X5ML/5MG</t>
  </si>
  <si>
    <t>188356</t>
  </si>
  <si>
    <t>88356</t>
  </si>
  <si>
    <t>CARDILAN</t>
  </si>
  <si>
    <t>TBL 100X175MG</t>
  </si>
  <si>
    <t>395997</t>
  </si>
  <si>
    <t>DZ SOFTASEPT N BEZBARVÝ 250 ml</t>
  </si>
  <si>
    <t>844831</t>
  </si>
  <si>
    <t>DIGOXIN ORION INJ</t>
  </si>
  <si>
    <t>INJ SOL 25X1ML/0.25MG</t>
  </si>
  <si>
    <t>920304</t>
  </si>
  <si>
    <t>KL EKG GEL 100G</t>
  </si>
  <si>
    <t>100513</t>
  </si>
  <si>
    <t>513</t>
  </si>
  <si>
    <t>NATRIUM CHLORATUM BIOTIKA 10%</t>
  </si>
  <si>
    <t>159104</t>
  </si>
  <si>
    <t>59104</t>
  </si>
  <si>
    <t>UROXAL 5MG</t>
  </si>
  <si>
    <t>TBL 60X5MG</t>
  </si>
  <si>
    <t>185733</t>
  </si>
  <si>
    <t>85733</t>
  </si>
  <si>
    <t>ISOKET LOSUNG 0.1% PRO INFUS.</t>
  </si>
  <si>
    <t>INJ PRO INF 10X10ML</t>
  </si>
  <si>
    <t>196884</t>
  </si>
  <si>
    <t>96884</t>
  </si>
  <si>
    <t>0.9% W/V SODIUM CHLORIDE I.V. REF.3500390</t>
  </si>
  <si>
    <t>INF 1X500ML(PE)</t>
  </si>
  <si>
    <t>100409</t>
  </si>
  <si>
    <t>409</t>
  </si>
  <si>
    <t>CALCIUM CHLORATUM BIOTIKA</t>
  </si>
  <si>
    <t>196885</t>
  </si>
  <si>
    <t>96885</t>
  </si>
  <si>
    <t>0.9% W/V SODIUM CHLORIDE I.V.   REF. 3500403</t>
  </si>
  <si>
    <t>INF 1X1000ML(PE)</t>
  </si>
  <si>
    <t>843740</t>
  </si>
  <si>
    <t>AVIRIL Dětský zásyp s azulenem sypačka</t>
  </si>
  <si>
    <t>157351</t>
  </si>
  <si>
    <t>57351</t>
  </si>
  <si>
    <t>OXANTIL</t>
  </si>
  <si>
    <t>INJ 5X2ML</t>
  </si>
  <si>
    <t>196872</t>
  </si>
  <si>
    <t>96872</t>
  </si>
  <si>
    <t>GLUKÓZA 5 BRAUN, REF.349130</t>
  </si>
  <si>
    <t>INF 1X250ML-PE</t>
  </si>
  <si>
    <t>394712</t>
  </si>
  <si>
    <t>IR  AQUA STERILE OPLACH.1x1000 ml ECOTAINER</t>
  </si>
  <si>
    <t>IR OPLACH</t>
  </si>
  <si>
    <t>500701</t>
  </si>
  <si>
    <t>IR  AQUA STERILE OPLACH 1000 ml Pour Bottle Prom.</t>
  </si>
  <si>
    <t>100113</t>
  </si>
  <si>
    <t>113</t>
  </si>
  <si>
    <t>DILURAN</t>
  </si>
  <si>
    <t>844764</t>
  </si>
  <si>
    <t>105943</t>
  </si>
  <si>
    <t>TETRASPAN 10%</t>
  </si>
  <si>
    <t>INF SOL 20X500ML</t>
  </si>
  <si>
    <t>847149</t>
  </si>
  <si>
    <t>124115</t>
  </si>
  <si>
    <t>PRESTANCE 10 MG/5 MG</t>
  </si>
  <si>
    <t>147671</t>
  </si>
  <si>
    <t>47671</t>
  </si>
  <si>
    <t>PERLINGANIT ROZTOK</t>
  </si>
  <si>
    <t>INF SOL10X10ML AMP</t>
  </si>
  <si>
    <t>116309</t>
  </si>
  <si>
    <t>16309</t>
  </si>
  <si>
    <t>SANDIMMUN NEORAL 100 MG/ML</t>
  </si>
  <si>
    <t>SOL 1X50ML/5GM</t>
  </si>
  <si>
    <t>146270</t>
  </si>
  <si>
    <t>46270</t>
  </si>
  <si>
    <t>MAALOX</t>
  </si>
  <si>
    <t>SUS 1X250ML-PE</t>
  </si>
  <si>
    <t>147085</t>
  </si>
  <si>
    <t>47085</t>
  </si>
  <si>
    <t>TBL OBD 100X400MG</t>
  </si>
  <si>
    <t>158792</t>
  </si>
  <si>
    <t>58792</t>
  </si>
  <si>
    <t>ECOBEC 100 MCG</t>
  </si>
  <si>
    <t>AER DOS 1X200DÁVEK</t>
  </si>
  <si>
    <t>187742</t>
  </si>
  <si>
    <t>87742</t>
  </si>
  <si>
    <t>ARDEAELYTOSOL F 1/1</t>
  </si>
  <si>
    <t>199476</t>
  </si>
  <si>
    <t>99476</t>
  </si>
  <si>
    <t>ULCOGANT</t>
  </si>
  <si>
    <t>SUS 250ML(LAHEV)</t>
  </si>
  <si>
    <t>842266</t>
  </si>
  <si>
    <t>Ubrousky detske vlhčené</t>
  </si>
  <si>
    <t>844242</t>
  </si>
  <si>
    <t>105937</t>
  </si>
  <si>
    <t>TETRASPAN 6%</t>
  </si>
  <si>
    <t>988798</t>
  </si>
  <si>
    <t>Bel Baby vlhké utěrky 60ks</t>
  </si>
  <si>
    <t>184471</t>
  </si>
  <si>
    <t>XOMOLIX 2,5 MG/ML INJEKČNÍ ROZTOK</t>
  </si>
  <si>
    <t>INJ SOL 10X2,5MG/ML</t>
  </si>
  <si>
    <t>501008</t>
  </si>
  <si>
    <t>DZ SANOSIL SUPER</t>
  </si>
  <si>
    <t>1l (250ml)</t>
  </si>
  <si>
    <t>125034</t>
  </si>
  <si>
    <t>25034</t>
  </si>
  <si>
    <t>DORMICUM</t>
  </si>
  <si>
    <t>INJ SOL 10X1ML/5MG</t>
  </si>
  <si>
    <t>133343</t>
  </si>
  <si>
    <t>33343</t>
  </si>
  <si>
    <t>CUBITAN S PŘÍCHUTÍ JAHODOVOU (SOL)</t>
  </si>
  <si>
    <t>153535</t>
  </si>
  <si>
    <t>53535</t>
  </si>
  <si>
    <t>PROPAFENON AL 150</t>
  </si>
  <si>
    <t>TBL OBD 50X150MG</t>
  </si>
  <si>
    <t>848765</t>
  </si>
  <si>
    <t>107938</t>
  </si>
  <si>
    <t>INJ SOL 6X3ML/150MG</t>
  </si>
  <si>
    <t>145964</t>
  </si>
  <si>
    <t>45964</t>
  </si>
  <si>
    <t>SERETIDE DISKUS 50/250</t>
  </si>
  <si>
    <t>INH PLV 60X50/250RG</t>
  </si>
  <si>
    <t>850396</t>
  </si>
  <si>
    <t>131507</t>
  </si>
  <si>
    <t>APO-DONEPEZIL 10 MG POTAHOVANÉ TABLETY</t>
  </si>
  <si>
    <t>120908</t>
  </si>
  <si>
    <t>20908</t>
  </si>
  <si>
    <t>NEPHROTECT</t>
  </si>
  <si>
    <t>196890</t>
  </si>
  <si>
    <t>96890</t>
  </si>
  <si>
    <t>AMINOPLASMAL HEPA-10%</t>
  </si>
  <si>
    <t>102453</t>
  </si>
  <si>
    <t>2453</t>
  </si>
  <si>
    <t>NUTRIFLEX SPECIAL</t>
  </si>
  <si>
    <t>INF 5X1500ML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</si>
  <si>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</si>
  <si>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</si>
  <si>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</si>
  <si>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</si>
  <si>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</si>
  <si>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</si>
  <si>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162496</t>
  </si>
  <si>
    <t>TAZIP 4 G/0,5 G</t>
  </si>
  <si>
    <t>INJ+INF PLV SOL 10X4,5GM</t>
  </si>
  <si>
    <t>165484</t>
  </si>
  <si>
    <t>65484</t>
  </si>
  <si>
    <t>CLOTRIMAZOL AL 1%</t>
  </si>
  <si>
    <t>CRM 1X20GM 1%</t>
  </si>
  <si>
    <t>116895</t>
  </si>
  <si>
    <t>16895</t>
  </si>
  <si>
    <t>IMAZOL KRÉMPASTA</t>
  </si>
  <si>
    <t>DRM PST 1X30GM</t>
  </si>
  <si>
    <t>126902</t>
  </si>
  <si>
    <t>26902</t>
  </si>
  <si>
    <t>VFEND 200 MG</t>
  </si>
  <si>
    <t>INF PLV SOL 1X200MG</t>
  </si>
  <si>
    <t>128176</t>
  </si>
  <si>
    <t>28176</t>
  </si>
  <si>
    <t>TACHOSIL</t>
  </si>
  <si>
    <t>DRM SPO 9.5X4.8CM</t>
  </si>
  <si>
    <t>128178</t>
  </si>
  <si>
    <t>28178</t>
  </si>
  <si>
    <t>DRM SPO 3.0X2.5CM</t>
  </si>
  <si>
    <t>849621</t>
  </si>
  <si>
    <t>Floseal</t>
  </si>
  <si>
    <t>848865</t>
  </si>
  <si>
    <t>107896</t>
  </si>
  <si>
    <t>LIPIREX 200MG</t>
  </si>
  <si>
    <t>POR CPS DUR 30X200MG</t>
  </si>
  <si>
    <t>112770</t>
  </si>
  <si>
    <t>12770</t>
  </si>
  <si>
    <t>SOL 2X67.5ML</t>
  </si>
  <si>
    <t>930444</t>
  </si>
  <si>
    <t>KL AQUA PURIF. KULICH 1 kg</t>
  </si>
  <si>
    <t>146125</t>
  </si>
  <si>
    <t>46125</t>
  </si>
  <si>
    <t>LIDOCAIN 10%</t>
  </si>
  <si>
    <t>SPR 1X38GM</t>
  </si>
  <si>
    <t>847559</t>
  </si>
  <si>
    <t>Calcium pantothenicum 100g</t>
  </si>
  <si>
    <t>900496</t>
  </si>
  <si>
    <t>KL OLIVAE OLEUM 20G</t>
  </si>
  <si>
    <t>920117</t>
  </si>
  <si>
    <t>KL SOL.FORMALDEHYDI 10% 1000 g</t>
  </si>
  <si>
    <t>UN 2209</t>
  </si>
  <si>
    <t>790001</t>
  </si>
  <si>
    <t>TRAUMACEL P 2G</t>
  </si>
  <si>
    <t>neleč.</t>
  </si>
  <si>
    <t>142476</t>
  </si>
  <si>
    <t>42476</t>
  </si>
  <si>
    <t>MILGAMMA</t>
  </si>
  <si>
    <t>POR TBL OBD 50</t>
  </si>
  <si>
    <t>144980</t>
  </si>
  <si>
    <t>44980</t>
  </si>
  <si>
    <t>CONTRACTUBEX</t>
  </si>
  <si>
    <t>155994</t>
  </si>
  <si>
    <t>55994</t>
  </si>
  <si>
    <t>XYLOCAINE 10% SPRAY</t>
  </si>
  <si>
    <t>SPR 1X50ML</t>
  </si>
  <si>
    <t>394080</t>
  </si>
  <si>
    <t>KL MESOCAIN GEL, 500G v láhvi s pumpou</t>
  </si>
  <si>
    <t>395188</t>
  </si>
  <si>
    <t>Peroxid vodíku 3% 100 ml</t>
  </si>
  <si>
    <t>20% DPH</t>
  </si>
  <si>
    <t>500988</t>
  </si>
  <si>
    <t>KL VASELINUM ALBUM STERILNI, 20G</t>
  </si>
  <si>
    <t>798615</t>
  </si>
  <si>
    <t>CRYOS SPRAY</t>
  </si>
  <si>
    <t>921012</t>
  </si>
  <si>
    <t>KL Ethanolum 70% 140,0 g v sirokohrdle lahvi</t>
  </si>
  <si>
    <t>500038</t>
  </si>
  <si>
    <t>KL OBAL</t>
  </si>
  <si>
    <t>lékovky, kelímky</t>
  </si>
  <si>
    <t>130160</t>
  </si>
  <si>
    <t>30160</t>
  </si>
  <si>
    <t>MIDAZOLAM TORREX 1MG/ML</t>
  </si>
  <si>
    <t>INJ 10X2ML/2MG</t>
  </si>
  <si>
    <t>130164</t>
  </si>
  <si>
    <t>30164</t>
  </si>
  <si>
    <t>INJ 10X5ML/5MG</t>
  </si>
  <si>
    <t>0411 - I. Chirurgická klinika, lůžkové oddělení 8</t>
  </si>
  <si>
    <t>0412 - I. Chirurgická klinika, lůžkové oddělení 9</t>
  </si>
  <si>
    <t>0432 - I. Chirurgická klinika, JIP  6</t>
  </si>
  <si>
    <t>0413 - I. Chirurgická klinika, lůžkové oddělení 3</t>
  </si>
  <si>
    <t>0471 - 1CHIR IOP - Mod.tech.vyb.v obl prev. nozokom.inf</t>
  </si>
  <si>
    <t>0421 - I. Chirurgická klinika, ambulance</t>
  </si>
  <si>
    <t>Přehled plnění PL - Spotřeba léčivých přípravků dle objemu Kč mimo PL</t>
  </si>
  <si>
    <t>J01DB04 - Cefazolin</t>
  </si>
  <si>
    <t>J01DD01 - Cefotaxim</t>
  </si>
  <si>
    <t>L04AA06 - Mykofenolová kyselina</t>
  </si>
  <si>
    <t>J01CR05 - Piperacilin a enzymový inhibitor</t>
  </si>
  <si>
    <t>L02BG04 - Letrozol</t>
  </si>
  <si>
    <t>N01AH03 - Sufentanyl</t>
  </si>
  <si>
    <t>N06AB04 - Citalopram</t>
  </si>
  <si>
    <t>A02BA03 - Famotidin</t>
  </si>
  <si>
    <t>A10AE04 - Inzulin glargin</t>
  </si>
  <si>
    <t>A06AD11 - Laktulóza</t>
  </si>
  <si>
    <t>C07AB07 - Bisoprolol</t>
  </si>
  <si>
    <t>A10AB01 - Inzulin lidský</t>
  </si>
  <si>
    <t>M04AA01 - Alopurinol</t>
  </si>
  <si>
    <t>C09CA07 - Telmisartan</t>
  </si>
  <si>
    <t>N06AX11 - Mirtazapin</t>
  </si>
  <si>
    <t>H03AA01 - Levothyroxin, sodná sůl</t>
  </si>
  <si>
    <t>C09BA04 - Perindopril a diuretika</t>
  </si>
  <si>
    <t>C01BD01 - Amiodaron</t>
  </si>
  <si>
    <t>C09AA04 - Perindopril</t>
  </si>
  <si>
    <t>C09BB04 - Perindopril a amlodipin</t>
  </si>
  <si>
    <t>N03AX09 - Lamotrigin</t>
  </si>
  <si>
    <t>N02AX02 - Tramadol</t>
  </si>
  <si>
    <t>B01AB05 - Enoxaparin</t>
  </si>
  <si>
    <t>N06AB03 - Fluoxetin</t>
  </si>
  <si>
    <t>J01CR02 - Amoxicilin a enzymový inhibitor</t>
  </si>
  <si>
    <t>A02BC02 - Pantoprazol</t>
  </si>
  <si>
    <t>A10BA02 - Metformin</t>
  </si>
  <si>
    <t>J01MA02 - Ciprofloxacin</t>
  </si>
  <si>
    <t>M01AX17 - Nimesulid</t>
  </si>
  <si>
    <t>N05AH04 - Kvetiapin</t>
  </si>
  <si>
    <t>N06AB10 - Escitalopram</t>
  </si>
  <si>
    <t>C10AB05 - Fenofibrát</t>
  </si>
  <si>
    <t>N07CA01 - Betahistin</t>
  </si>
  <si>
    <t>C08DA01 - Verapamil</t>
  </si>
  <si>
    <t>R06AE09 - Levocetirizin</t>
  </si>
  <si>
    <t>A02BA02 - Ranitidin</t>
  </si>
  <si>
    <t>C09AA02 - Enalapril</t>
  </si>
  <si>
    <t>C09AA03 - Lisinopril</t>
  </si>
  <si>
    <t>A10BB12 - Glimepirid</t>
  </si>
  <si>
    <t>C03EA01 - Hydrochlorothiazid a kalium šetřící diuretika</t>
  </si>
  <si>
    <t>J01AA02 - Doxycyklin</t>
  </si>
  <si>
    <t>C07AG02 - Karvedilol</t>
  </si>
  <si>
    <t>C07AB05 - Betaxolol</t>
  </si>
  <si>
    <t>N06AB06 - Sertralin</t>
  </si>
  <si>
    <t>N03AX12 - Gabapentin</t>
  </si>
  <si>
    <t>C09DA01 - Losartan a diuretika</t>
  </si>
  <si>
    <t>A04AA01 - Ondansetron</t>
  </si>
  <si>
    <t>C10AA01 - Simvastatin</t>
  </si>
  <si>
    <t>N02AE01 - Buprenorfin</t>
  </si>
  <si>
    <t>C10AA05 - Atorvastatin</t>
  </si>
  <si>
    <t>N05CD08 - Midazolam</t>
  </si>
  <si>
    <t>C10AA07 - Rosuvastatin</t>
  </si>
  <si>
    <t>C09CA01 - Losartan</t>
  </si>
  <si>
    <t>C09BB03 - Lisinopril a amlodipin</t>
  </si>
  <si>
    <t>J02AC03 - Vorikonazol</t>
  </si>
  <si>
    <t>A10AC01 - Inzulin lidský</t>
  </si>
  <si>
    <t>C10BX03 - Atorvastatin a amlodipin</t>
  </si>
  <si>
    <t>B01AC04 - Klopidogrel</t>
  </si>
  <si>
    <t>G04CA02 - Tamsulosin</t>
  </si>
  <si>
    <t>N03AG01 - Kyselina valproová</t>
  </si>
  <si>
    <t>H01CB02 - Oktreotid</t>
  </si>
  <si>
    <t>C09AA05 - Ramipril</t>
  </si>
  <si>
    <t>H02AB04 - Methylprednisolon</t>
  </si>
  <si>
    <t>A16AA02 - Ademethionin</t>
  </si>
  <si>
    <t>C07BB07 - Bisoprolol a thiazidy</t>
  </si>
  <si>
    <t>B01AA03 - Warfarin</t>
  </si>
  <si>
    <t>N06BX18 - Vinpocetin</t>
  </si>
  <si>
    <t>C09BA06 - Chinapril a diuretika</t>
  </si>
  <si>
    <t>R03AK06 - Salmeterol a jiná léčiva onem. spojen. s obstrukcí dých. ces</t>
  </si>
  <si>
    <t>J01AA12 - Tigecyklin</t>
  </si>
  <si>
    <t>J02AC01 - Flukonazol</t>
  </si>
  <si>
    <t>J01CR01 - Ampicilin a enzymový inhibitor</t>
  </si>
  <si>
    <t>J02AX06 - Anidulafungin</t>
  </si>
  <si>
    <t>C08CA01 - Amlodipin</t>
  </si>
  <si>
    <t>A02BC03 - Lansoprazol</t>
  </si>
  <si>
    <t>A02BC01 - Omeprazol</t>
  </si>
  <si>
    <t>A03FA - Prokinetika</t>
  </si>
  <si>
    <t>C08CA08 - Nitrendipin</t>
  </si>
  <si>
    <t>N02AB03 - Fentanyl</t>
  </si>
  <si>
    <t>J01DC02 - Cefuroxim</t>
  </si>
  <si>
    <t>C02AC05 - Moxonidin</t>
  </si>
  <si>
    <t>V06XX - Potraviny pro zvláštní lékařské účely (PZLÚ)</t>
  </si>
  <si>
    <t>C02CA04 - Doxazosin</t>
  </si>
  <si>
    <t>J01DD02 - Ceftazidim</t>
  </si>
  <si>
    <t>N03AX16 - Pregabalin</t>
  </si>
  <si>
    <t>J01DD12 - Cefoperazon</t>
  </si>
  <si>
    <t>N05BA12 - Alprazolam</t>
  </si>
  <si>
    <t>S01EE01 - Latanoprost</t>
  </si>
  <si>
    <t>C09AA10 - Trandolapril</t>
  </si>
  <si>
    <t>J01DH02 - Meropenem</t>
  </si>
  <si>
    <t>N06AB05 - Paroxetin</t>
  </si>
  <si>
    <t>J01DH51 - Imipenem a enzymový inhibitor</t>
  </si>
  <si>
    <t>C01BC03 - Propafenon</t>
  </si>
  <si>
    <t>J01FA09 - Klarithromycin</t>
  </si>
  <si>
    <t>N06AX16 - Venlafaxin</t>
  </si>
  <si>
    <t>J01FA10 - Azithromycin</t>
  </si>
  <si>
    <t>N06DA02 - Donepezil</t>
  </si>
  <si>
    <t>J01FF01 - Klindamycin</t>
  </si>
  <si>
    <t>R03AC02 - Salbutamol</t>
  </si>
  <si>
    <t>J01MA01 - Ofloxacin</t>
  </si>
  <si>
    <t>R06AE07 - Cetirizin</t>
  </si>
  <si>
    <t>C07AB02 - Metoprolol</t>
  </si>
  <si>
    <t>B01AB06 - Nadroparin</t>
  </si>
  <si>
    <t>J01XA01 - Vankomycin</t>
  </si>
  <si>
    <t>J01DD62 - Cefoperazon, kombinace</t>
  </si>
  <si>
    <t>A10AB05 - Inzulin aspart</t>
  </si>
  <si>
    <t>A02BA02</t>
  </si>
  <si>
    <t>RANITAL 50 MG/2 ML</t>
  </si>
  <si>
    <t>INJ SOL 5X2ML/50MG</t>
  </si>
  <si>
    <t>A02BA03</t>
  </si>
  <si>
    <t>A02BC01</t>
  </si>
  <si>
    <t>HELICID 40 INF</t>
  </si>
  <si>
    <t>INF PLV SOL 1X40MG</t>
  </si>
  <si>
    <t>A02BC02</t>
  </si>
  <si>
    <t>A02BC03</t>
  </si>
  <si>
    <t>LANZUL 30 MG</t>
  </si>
  <si>
    <t>POR CPS DUR 28X30MG</t>
  </si>
  <si>
    <t>A03FA</t>
  </si>
  <si>
    <t>A06AD11</t>
  </si>
  <si>
    <t>POR SIR 1X500ML 50%</t>
  </si>
  <si>
    <t>A10AB05</t>
  </si>
  <si>
    <t>A10BA02</t>
  </si>
  <si>
    <t>POR TBL FLM 60X500MG</t>
  </si>
  <si>
    <t>B01AA03</t>
  </si>
  <si>
    <t>WARFARIN ORION 5 MG</t>
  </si>
  <si>
    <t>B01AB05</t>
  </si>
  <si>
    <t>B01AB06</t>
  </si>
  <si>
    <t>INJ SOL 10X5ML/47.5KU</t>
  </si>
  <si>
    <t>B01AC04</t>
  </si>
  <si>
    <t>C01BD01</t>
  </si>
  <si>
    <t>POR TBL NOB 30X200MG</t>
  </si>
  <si>
    <t>POR TBL NOB 60X200MG</t>
  </si>
  <si>
    <t>C02AC05</t>
  </si>
  <si>
    <t>POR TBL FLM 30X0.3MG</t>
  </si>
  <si>
    <t>MOXOSTAD 0,4 MG</t>
  </si>
  <si>
    <t>POR TBL FLM 30X0.4MG</t>
  </si>
  <si>
    <t>C03EA01</t>
  </si>
  <si>
    <t>C07AB02</t>
  </si>
  <si>
    <t>C07AB05</t>
  </si>
  <si>
    <t>C07AB07</t>
  </si>
  <si>
    <t>C07AG02</t>
  </si>
  <si>
    <t>C07BB07</t>
  </si>
  <si>
    <t>13603</t>
  </si>
  <si>
    <t>LODOZ 5 MG</t>
  </si>
  <si>
    <t>C08CA08</t>
  </si>
  <si>
    <t>111902</t>
  </si>
  <si>
    <t>POR TBL NOB 30X20MG</t>
  </si>
  <si>
    <t>C09AA02</t>
  </si>
  <si>
    <t>115480</t>
  </si>
  <si>
    <t>APO-ENALAPRIL 10 MG</t>
  </si>
  <si>
    <t>POR TBL NOB 100X10MG</t>
  </si>
  <si>
    <t>C09AA03</t>
  </si>
  <si>
    <t>53643</t>
  </si>
  <si>
    <t>DIROTON 20 MG</t>
  </si>
  <si>
    <t>POR TBL NOB 28X20MG</t>
  </si>
  <si>
    <t>C09AA04</t>
  </si>
  <si>
    <t>C09AA05</t>
  </si>
  <si>
    <t>TRITACE 5 MG</t>
  </si>
  <si>
    <t>C09AA10</t>
  </si>
  <si>
    <t>GOPTEN 2 MG</t>
  </si>
  <si>
    <t>POR CPS DUR 28X2MG</t>
  </si>
  <si>
    <t>C09BA04</t>
  </si>
  <si>
    <t>C09BB03</t>
  </si>
  <si>
    <t>144794</t>
  </si>
  <si>
    <t>AMESOS 20 MG/10 MG TABLETY</t>
  </si>
  <si>
    <t>C09BB04</t>
  </si>
  <si>
    <t>C09CA01</t>
  </si>
  <si>
    <t>C09CA07</t>
  </si>
  <si>
    <t>C09DA01</t>
  </si>
  <si>
    <t>C10AA01</t>
  </si>
  <si>
    <t>C10AA05</t>
  </si>
  <si>
    <t>C10AA07</t>
  </si>
  <si>
    <t>C10AB05</t>
  </si>
  <si>
    <t>POR CPS DUR 30X267MG</t>
  </si>
  <si>
    <t>C10BX03</t>
  </si>
  <si>
    <t>CADUET 10 MG/10 MG</t>
  </si>
  <si>
    <t>G04CA02</t>
  </si>
  <si>
    <t>POR CPS RDR 30X0.4MG</t>
  </si>
  <si>
    <t>H01CB02</t>
  </si>
  <si>
    <t>SANDOSTATIN 0,1 MG/ML</t>
  </si>
  <si>
    <t>INJ SOL+INF CNC SOL5X1ML/0.1MG</t>
  </si>
  <si>
    <t>H02AB04</t>
  </si>
  <si>
    <t>SOLU-MEDROL 62,5 MG/ML</t>
  </si>
  <si>
    <t>INJ PSO LQF 250MG+4ML</t>
  </si>
  <si>
    <t>SOLU-MEDROL 40 MG/ML</t>
  </si>
  <si>
    <t>INJ PSO LQF 40MG+1ML</t>
  </si>
  <si>
    <t>H03AA01</t>
  </si>
  <si>
    <t>EUTHYROX 125 MIKROGRAMŮ</t>
  </si>
  <si>
    <t>POR TBL NOB 100X125RG</t>
  </si>
  <si>
    <t>POR TBL NOB 100X100RG I</t>
  </si>
  <si>
    <t>EUTHYROX 50 MIKROGRAMŮ</t>
  </si>
  <si>
    <t>POR TBL NOB 100X50RG</t>
  </si>
  <si>
    <t>J01AA12</t>
  </si>
  <si>
    <t>J01CR01</t>
  </si>
  <si>
    <t>J01CR02</t>
  </si>
  <si>
    <t>AMOKSIKLAV 1 G</t>
  </si>
  <si>
    <t>POR TBL FLM 14X1GM</t>
  </si>
  <si>
    <t>AMOKSIKLAV 1,2 G</t>
  </si>
  <si>
    <t>INJ PLV SOL 5X1.2GM</t>
  </si>
  <si>
    <t>AMOKSIKLAV 625 MG</t>
  </si>
  <si>
    <t>POR TBL FLM 21X625MG</t>
  </si>
  <si>
    <t>J01CR05</t>
  </si>
  <si>
    <t>TAZOCIN 4,5 G</t>
  </si>
  <si>
    <t>INJ PLV SOL 12X4.5GM</t>
  </si>
  <si>
    <t>J01DB04</t>
  </si>
  <si>
    <t>INJ PLV SOL 25X1GM</t>
  </si>
  <si>
    <t>VULMIZOLIN 1,0</t>
  </si>
  <si>
    <t>J01DC02</t>
  </si>
  <si>
    <t>ZINACEF 1,5 G</t>
  </si>
  <si>
    <t>J01DD01</t>
  </si>
  <si>
    <t>J01DD02</t>
  </si>
  <si>
    <t>J01DD12</t>
  </si>
  <si>
    <t>J01DH02</t>
  </si>
  <si>
    <t>MERONEM 1 G</t>
  </si>
  <si>
    <t>INJ+INF PLV SOL 10X1GM</t>
  </si>
  <si>
    <t>J01DH51</t>
  </si>
  <si>
    <t>J01FA09</t>
  </si>
  <si>
    <t>POR TBL FLM 14X500MG</t>
  </si>
  <si>
    <t>INF PLV SOL 1X500MG</t>
  </si>
  <si>
    <t>J01MA01</t>
  </si>
  <si>
    <t>INF SOL 1X100ML/200MG</t>
  </si>
  <si>
    <t>J01MA02</t>
  </si>
  <si>
    <t>POR TBL FLM 10X500MG</t>
  </si>
  <si>
    <t>J01XA01</t>
  </si>
  <si>
    <t>EDICIN 1 G</t>
  </si>
  <si>
    <t>J02AC01</t>
  </si>
  <si>
    <t>MYCOMAX INF</t>
  </si>
  <si>
    <t>INF SOL 100ML/200MG</t>
  </si>
  <si>
    <t>L04AA06</t>
  </si>
  <si>
    <t>POR TBL NOB 50X500MG</t>
  </si>
  <si>
    <t>M01AX17</t>
  </si>
  <si>
    <t>POR TBL NOB 15X100MG</t>
  </si>
  <si>
    <t>POR TBL NOB 30X100MG</t>
  </si>
  <si>
    <t>M04AA01</t>
  </si>
  <si>
    <t>MILURIT 100</t>
  </si>
  <si>
    <t>POR TBL NOB 50X100MG</t>
  </si>
  <si>
    <t>N02AB03</t>
  </si>
  <si>
    <t>DUROGESIC 25 MCG/H</t>
  </si>
  <si>
    <t>DRM EMP TDR 5X4.2MG</t>
  </si>
  <si>
    <t>N02AX02</t>
  </si>
  <si>
    <t>32086</t>
  </si>
  <si>
    <t>TRALGIT</t>
  </si>
  <si>
    <t>POR CPS DUR 20X50MG</t>
  </si>
  <si>
    <t>POR TBL PRO 30X100MG</t>
  </si>
  <si>
    <t>N03AG01</t>
  </si>
  <si>
    <t>DEPAKINE CHRONO 500 MG SÉCABLE</t>
  </si>
  <si>
    <t>POR TBL RET 100X500MG</t>
  </si>
  <si>
    <t>POR TBL RET 30X500MG</t>
  </si>
  <si>
    <t>N05BA12</t>
  </si>
  <si>
    <t>XANAX 0,25 MG</t>
  </si>
  <si>
    <t>POR TBL NOB 30X0.25MG</t>
  </si>
  <si>
    <t>XANAX 0,5 MG</t>
  </si>
  <si>
    <t>POR TBL NOB 30X0.5MG</t>
  </si>
  <si>
    <t>N06AB03</t>
  </si>
  <si>
    <t>N06AB04</t>
  </si>
  <si>
    <t>POR TBL FLM 30X20 MG</t>
  </si>
  <si>
    <t>SEROPRAM 20 MG</t>
  </si>
  <si>
    <t>N06AB06</t>
  </si>
  <si>
    <t>ZOLOFT 50 MG</t>
  </si>
  <si>
    <t>POR TBL FLM 28X50MG</t>
  </si>
  <si>
    <t>N06AB10</t>
  </si>
  <si>
    <t>N06AX11</t>
  </si>
  <si>
    <t>N06BX18</t>
  </si>
  <si>
    <t>POR TBL NOB 50X5MG</t>
  </si>
  <si>
    <t>N07CA01</t>
  </si>
  <si>
    <t>R03AC02</t>
  </si>
  <si>
    <t>R06AE07</t>
  </si>
  <si>
    <t>R06AE09</t>
  </si>
  <si>
    <t>V06XX</t>
  </si>
  <si>
    <t>NUTRIDRINK S PŘÍCHUTÍ TROPICKÉHO OVOCE</t>
  </si>
  <si>
    <t>NUTRIDRINK MULTI FIBRE S PŘÍCHUTÍ BANÁNOVOU</t>
  </si>
  <si>
    <t>NUTRIDRINK S PŘÍCHUTÍ VANILKOVOU</t>
  </si>
  <si>
    <t>NUTRIDRINK CREME S PŘÍCHUTÍ LESNÍHO OVOCE</t>
  </si>
  <si>
    <t>POR SOL 4X125GM</t>
  </si>
  <si>
    <t>RANITAL 150 MG POTAHOVANÉ TABLETY</t>
  </si>
  <si>
    <t>POR TBL FLM 30X150MG</t>
  </si>
  <si>
    <t>RANISAN 150 MG</t>
  </si>
  <si>
    <t>FAMOSAN 20 MG</t>
  </si>
  <si>
    <t>POR TBL FLM 20X20MG</t>
  </si>
  <si>
    <t>POR CPS DUR 14X30MG</t>
  </si>
  <si>
    <t>A04AA01</t>
  </si>
  <si>
    <t>POR SIR 1X250ML 50%</t>
  </si>
  <si>
    <t>A10AB01</t>
  </si>
  <si>
    <t>ACTRAPID PENFILL 100 IU/ML</t>
  </si>
  <si>
    <t>INJ SOL 1X10ML/1KU</t>
  </si>
  <si>
    <t>A10AE04</t>
  </si>
  <si>
    <t>A10BB12</t>
  </si>
  <si>
    <t>A16AA02</t>
  </si>
  <si>
    <t>TRANSMETIL 500 MG TABLETY</t>
  </si>
  <si>
    <t>POR TBL ENT 10X500MG</t>
  </si>
  <si>
    <t>TRANSMETIL 500 MG INJEKCE</t>
  </si>
  <si>
    <t>INJ PSO LQF 5X500MG</t>
  </si>
  <si>
    <t>INJ SOL 10X1ML</t>
  </si>
  <si>
    <t>POR TBL NOB 50X200MG</t>
  </si>
  <si>
    <t>C02CA04</t>
  </si>
  <si>
    <t>C08CA01</t>
  </si>
  <si>
    <t>C08DA01</t>
  </si>
  <si>
    <t>ISOPTIN SR 240 MG</t>
  </si>
  <si>
    <t>POR TBL PRO 30X240MG</t>
  </si>
  <si>
    <t>ENAP 20 MG</t>
  </si>
  <si>
    <t>TRITACE 10 MG</t>
  </si>
  <si>
    <t>C09BA06</t>
  </si>
  <si>
    <t>64790</t>
  </si>
  <si>
    <t>ACCUZIDE 20</t>
  </si>
  <si>
    <t>ACCUZIDE 10</t>
  </si>
  <si>
    <t>POR TBL FLM 100X40MG</t>
  </si>
  <si>
    <t>SORTIS 10 MG</t>
  </si>
  <si>
    <t>SORTIS 40 MG</t>
  </si>
  <si>
    <t>30543</t>
  </si>
  <si>
    <t>CADUET 5 MG/10 MG</t>
  </si>
  <si>
    <t>POR TBL NOB 100X150RG</t>
  </si>
  <si>
    <t>POR TBL NOB 100X50RG I</t>
  </si>
  <si>
    <t>POR TBL FLM 21X625MG+SÁČ</t>
  </si>
  <si>
    <t>MERONEM 500 MG</t>
  </si>
  <si>
    <t>INJ+INF PLV SOL 10X500MG</t>
  </si>
  <si>
    <t>J01FF01</t>
  </si>
  <si>
    <t>INJ SOL 1X2ML/300MG</t>
  </si>
  <si>
    <t>INJ SOL 1X4ML/600MG</t>
  </si>
  <si>
    <t>POR TBL FLM 10X200MG</t>
  </si>
  <si>
    <t>CIPHIN PRO INFUSIONE 200 MG/100 ML</t>
  </si>
  <si>
    <t>POR TBL FLM 10X250MG</t>
  </si>
  <si>
    <t>L02BG04</t>
  </si>
  <si>
    <t>POR GRA SUS 30X100MG</t>
  </si>
  <si>
    <t>DUROGESIC 50 MCG/H</t>
  </si>
  <si>
    <t>DRM EMP TDR 5X8.4MG</t>
  </si>
  <si>
    <t>POR GTT SOL 1X10ML</t>
  </si>
  <si>
    <t>TRAMAL KAPKY 100 MG/1 ML</t>
  </si>
  <si>
    <t>TRAMAL RETARD TABLETY 150 MG</t>
  </si>
  <si>
    <t>POR TBL PRO 30X150MG</t>
  </si>
  <si>
    <t>POR TBL PRO 10X100MG</t>
  </si>
  <si>
    <t>DEPAKINE CHRONO 300 MG SÉCABLE</t>
  </si>
  <si>
    <t>POR TBL RET 100X300MG</t>
  </si>
  <si>
    <t>N03AX09</t>
  </si>
  <si>
    <t>N03AX16</t>
  </si>
  <si>
    <t>POR CPS DUR 14X75MG</t>
  </si>
  <si>
    <t>28217</t>
  </si>
  <si>
    <t>POR CPS DUR 56X75MG</t>
  </si>
  <si>
    <t>XANAX 1 MG</t>
  </si>
  <si>
    <t>POR TBL FLM 30X10 MG</t>
  </si>
  <si>
    <t>N06AB05</t>
  </si>
  <si>
    <t>NUTRIDRINK S PŘÍCHUTÍ ČOKOLÁDOVOU</t>
  </si>
  <si>
    <t>NUTRIDRINK S PŘÍCHUTÍ KARAMELOVOU</t>
  </si>
  <si>
    <t>NUTRIDRINK YOGHURT S PŘÍCHUTÍ VANILKA A CITRÓN</t>
  </si>
  <si>
    <t>DIASIP S PŘÍCHUTÍ JAHODOVOU</t>
  </si>
  <si>
    <t>DIASIP S PŘÍCHUTÍ VANILKOVOU</t>
  </si>
  <si>
    <t>DIASIP S PŘÍCHUTÍ CAPPUCCINO</t>
  </si>
  <si>
    <t>A10AC01</t>
  </si>
  <si>
    <t>191922</t>
  </si>
  <si>
    <t>SIOFOR 1000</t>
  </si>
  <si>
    <t>POR TBL FLM 60X1000MG</t>
  </si>
  <si>
    <t>CONCOR COR 2,5 MG</t>
  </si>
  <si>
    <t>POR TBL FLM 28X2.5MG</t>
  </si>
  <si>
    <t>CONCOR 10</t>
  </si>
  <si>
    <t>CONCOR 5</t>
  </si>
  <si>
    <t>CORYOL 6,25 MG</t>
  </si>
  <si>
    <t>POR TBL NOB 30X6.25MG</t>
  </si>
  <si>
    <t>PRESTARIUM NEO COMBI 5 MG/1,25 MG</t>
  </si>
  <si>
    <t>LOZAP 12,5 ZENTIVA</t>
  </si>
  <si>
    <t>POR TBL FLM 30X12.5MG</t>
  </si>
  <si>
    <t>59503</t>
  </si>
  <si>
    <t>POR TBL RET 30X160MG</t>
  </si>
  <si>
    <t>POR TBL NOB 50X16MG</t>
  </si>
  <si>
    <t>EUTHYROX 75 MIKROGRAMŮ</t>
  </si>
  <si>
    <t>POR TBL NOB 100X75RG</t>
  </si>
  <si>
    <t>J01AA02</t>
  </si>
  <si>
    <t>DOXYBENE 100 MG</t>
  </si>
  <si>
    <t>POR CPS MOL 10X100MG</t>
  </si>
  <si>
    <t>J01DD62</t>
  </si>
  <si>
    <t>INJ PLV SOL 1X(1GM+1GM)</t>
  </si>
  <si>
    <t>KLACID 250</t>
  </si>
  <si>
    <t>POR TBL FLM 14X250MG</t>
  </si>
  <si>
    <t>J01FA10</t>
  </si>
  <si>
    <t>EDICIN 0,5 G</t>
  </si>
  <si>
    <t>INJ PLV SOL 1X500MG</t>
  </si>
  <si>
    <t>J02AX06</t>
  </si>
  <si>
    <t>N02AE01</t>
  </si>
  <si>
    <t>N03AX12</t>
  </si>
  <si>
    <t>NEURONTIN 300 MG</t>
  </si>
  <si>
    <t>POR CPS DUR 50X300MG</t>
  </si>
  <si>
    <t>N05AH04</t>
  </si>
  <si>
    <t>MIRZATEN 30 MG</t>
  </si>
  <si>
    <t>N06AX16</t>
  </si>
  <si>
    <t>R03AK06</t>
  </si>
  <si>
    <t>INH PLV 1X60X50/500MCG</t>
  </si>
  <si>
    <t>DEPO-MEDROL 40 MG/ML</t>
  </si>
  <si>
    <t>INJ SUS 1X1ML/40MG</t>
  </si>
  <si>
    <t>C01BC03</t>
  </si>
  <si>
    <t>POR TBL FLM 50X150MG</t>
  </si>
  <si>
    <t>INJ SOL 5X3ML/150MG</t>
  </si>
  <si>
    <t>EUTHYROX 100 MIKROGRAMŮ</t>
  </si>
  <si>
    <t>POR TBL NOB 100X100RG</t>
  </si>
  <si>
    <t>J02AC03</t>
  </si>
  <si>
    <t>N01AH03</t>
  </si>
  <si>
    <t>SUFENTA FORTE</t>
  </si>
  <si>
    <t>INJ SOL 5X1ML/50RG</t>
  </si>
  <si>
    <t>N05CD08</t>
  </si>
  <si>
    <t>POR TBL FLM 28X10MG I</t>
  </si>
  <si>
    <t>N06DA02</t>
  </si>
  <si>
    <t>INH PLV 1X60X50/250RG</t>
  </si>
  <si>
    <t>S01EE01</t>
  </si>
  <si>
    <t>58893</t>
  </si>
  <si>
    <t>XALATAN</t>
  </si>
  <si>
    <t>OPH GTT SOL 1X2.5ML I</t>
  </si>
  <si>
    <t>CUBITAN S PŘÍCHUTÍ VANILKOVOU</t>
  </si>
  <si>
    <t>CUBITAN S PŘÍCHUTÍ ČOKOLÁDOVOU</t>
  </si>
  <si>
    <t>CUBITAN S PŘÍCHUTÍ JAHODOVOU</t>
  </si>
  <si>
    <t>MIDAZOLAM TORREX 1 MG/ML</t>
  </si>
  <si>
    <t>INJ SOL 10X2ML/2MG</t>
  </si>
  <si>
    <t>INJ SOL 10X5ML/5MG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</si>
  <si>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</si>
  <si>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</si>
  <si>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</si>
  <si>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</si>
  <si>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</si>
  <si>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</si>
  <si>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</si>
  <si>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</si>
  <si>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</si>
  <si>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</si>
  <si>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89301046</t>
  </si>
  <si>
    <t>Příjmová ambulance Celkem</t>
  </si>
  <si>
    <t>89301047</t>
  </si>
  <si>
    <t>Ambulance dětská Celkem</t>
  </si>
  <si>
    <t>89301048</t>
  </si>
  <si>
    <t>I. Chirurgická klinika Celkem</t>
  </si>
  <si>
    <t>Aujeský René</t>
  </si>
  <si>
    <t>Bébarová Linda</t>
  </si>
  <si>
    <t>Bohanes Tomáš</t>
  </si>
  <si>
    <t>Čurlejová Eva</t>
  </si>
  <si>
    <t>Dlouhý Michael</t>
  </si>
  <si>
    <t>Halama Jiří</t>
  </si>
  <si>
    <t>Hanuliak Jan</t>
  </si>
  <si>
    <t>Havlík Roman</t>
  </si>
  <si>
    <t>Htoutou Sedláková Miroslava</t>
  </si>
  <si>
    <t>Christodoulou Petros</t>
  </si>
  <si>
    <t>Chudáček Josef</t>
  </si>
  <si>
    <t>Janda Petr</t>
  </si>
  <si>
    <t>Jemelík Petr</t>
  </si>
  <si>
    <t>Jiný</t>
  </si>
  <si>
    <t>Klementa Ivo</t>
  </si>
  <si>
    <t>Klenovcová Lucie</t>
  </si>
  <si>
    <t>Klos Dušan</t>
  </si>
  <si>
    <t>Konečný Jakub</t>
  </si>
  <si>
    <t>Kulísková Jana</t>
  </si>
  <si>
    <t>Kysučan Jiří</t>
  </si>
  <si>
    <t>Loveček Martin</t>
  </si>
  <si>
    <t>Lysák Radek</t>
  </si>
  <si>
    <t>Malý Tomáš</t>
  </si>
  <si>
    <t>Neoral Čestmír</t>
  </si>
  <si>
    <t>Oravcová Darina</t>
  </si>
  <si>
    <t>Rozsívalová Denisa</t>
  </si>
  <si>
    <t>Rýznar Jan</t>
  </si>
  <si>
    <t>Řezáč Tomáš</t>
  </si>
  <si>
    <t>Skalický Pavel</t>
  </si>
  <si>
    <t>Skopal František</t>
  </si>
  <si>
    <t>Starý Lubomír</t>
  </si>
  <si>
    <t>Stašek Martin</t>
  </si>
  <si>
    <t>Stehlík Daniel</t>
  </si>
  <si>
    <t>Szkorupa Marek</t>
  </si>
  <si>
    <t>Šarapatka Jan</t>
  </si>
  <si>
    <t>Šilhánková Jiřina</t>
  </si>
  <si>
    <t>Švach Ivan</t>
  </si>
  <si>
    <t>Vomáčková Katherine</t>
  </si>
  <si>
    <t>Vrba Radek</t>
  </si>
  <si>
    <t>Vysloužil Kamil</t>
  </si>
  <si>
    <t>Zbořil Pavel</t>
  </si>
  <si>
    <t>Zlámal Zdeněk</t>
  </si>
  <si>
    <t>Zlámalová Nora</t>
  </si>
  <si>
    <t>Tesaříková Jana</t>
  </si>
  <si>
    <t>Vaněčková Lucie</t>
  </si>
  <si>
    <t>Podkalská Sommerová Kamila</t>
  </si>
  <si>
    <t>Amoxicilin a enzymový inhibitor</t>
  </si>
  <si>
    <t>Jiná kapiláry stabilizující látky</t>
  </si>
  <si>
    <t>Klarithromycin</t>
  </si>
  <si>
    <t>Kodein</t>
  </si>
  <si>
    <t>CODEIN SLOVAKOFARMA 30 MG</t>
  </si>
  <si>
    <t>POR TBL NOB 10X30MG</t>
  </si>
  <si>
    <t>Laktulóza</t>
  </si>
  <si>
    <t>Makrogol</t>
  </si>
  <si>
    <t>POR PLV SOL 1X4(SÁČKY)</t>
  </si>
  <si>
    <t>Omeprazol</t>
  </si>
  <si>
    <t>Saccharomyces Boulardii</t>
  </si>
  <si>
    <t>10504</t>
  </si>
  <si>
    <t>POR PLV SUS 10X250MG</t>
  </si>
  <si>
    <t>Sodná sůl dokusátu, včetně kombinací</t>
  </si>
  <si>
    <t>RCT SOL 10X67.5ML</t>
  </si>
  <si>
    <t>Sodná sůl metamizolu</t>
  </si>
  <si>
    <t>NOVALGIN TABLETY</t>
  </si>
  <si>
    <t>POR TBL FLM 20X500MG</t>
  </si>
  <si>
    <t>Ademethionin</t>
  </si>
  <si>
    <t>46988</t>
  </si>
  <si>
    <t>POR TBL ENT 30X500MG</t>
  </si>
  <si>
    <t>Furosemid</t>
  </si>
  <si>
    <t>56802</t>
  </si>
  <si>
    <t>POR TBL NOB 20X40MG</t>
  </si>
  <si>
    <t>98218</t>
  </si>
  <si>
    <t>FURON 40 MG</t>
  </si>
  <si>
    <t>Isosorbid-mononitrát</t>
  </si>
  <si>
    <t>44504</t>
  </si>
  <si>
    <t>POR TBL PRO 20X100MG</t>
  </si>
  <si>
    <t>Klopidogrel</t>
  </si>
  <si>
    <t>Kyselina acetylsalicylová</t>
  </si>
  <si>
    <t>151142</t>
  </si>
  <si>
    <t>ANOPYRIN 100 MG</t>
  </si>
  <si>
    <t>21562</t>
  </si>
  <si>
    <t>ASPIRIN PROTECT 100</t>
  </si>
  <si>
    <t>POR TBL ENT 20X100MG</t>
  </si>
  <si>
    <t>Metoklopramid</t>
  </si>
  <si>
    <t>DEGAN 10 MG TABLETY</t>
  </si>
  <si>
    <t>POR TBL NOB 40X10MG</t>
  </si>
  <si>
    <t>Metronidazol</t>
  </si>
  <si>
    <t>POR TBL NOB 20X250MG</t>
  </si>
  <si>
    <t>2430</t>
  </si>
  <si>
    <t>VAG TBL 10X500MG</t>
  </si>
  <si>
    <t>Nadroparin</t>
  </si>
  <si>
    <t>115318</t>
  </si>
  <si>
    <t>132530</t>
  </si>
  <si>
    <t>HELICID 20</t>
  </si>
  <si>
    <t>Pitofenon a analgetika</t>
  </si>
  <si>
    <t>Pregabalin</t>
  </si>
  <si>
    <t>28223</t>
  </si>
  <si>
    <t>LYRICA 150 MG</t>
  </si>
  <si>
    <t>POR CPS DUR 56X150MG</t>
  </si>
  <si>
    <t>Rifaximin</t>
  </si>
  <si>
    <t>POR TBL FLM 12X200MG</t>
  </si>
  <si>
    <t>Spironolakton</t>
  </si>
  <si>
    <t>POR TBL NOB 20X25MG</t>
  </si>
  <si>
    <t>Sulfamethoxazol a trimethoprim</t>
  </si>
  <si>
    <t>POR TBL NOB 20X480MG</t>
  </si>
  <si>
    <t>Sultamicilin</t>
  </si>
  <si>
    <t>POR TBL FLM 12X375MG</t>
  </si>
  <si>
    <t>Theofylin</t>
  </si>
  <si>
    <t>POR CPS PRO 50X200MG</t>
  </si>
  <si>
    <t>Trimetazidin</t>
  </si>
  <si>
    <t>32914</t>
  </si>
  <si>
    <t>POR TBL RET 28X35MG</t>
  </si>
  <si>
    <t>Jiná</t>
  </si>
  <si>
    <t>999999</t>
  </si>
  <si>
    <t>Potraviny pro zvláštní lékařské účely (PZLÚ)</t>
  </si>
  <si>
    <t>33146</t>
  </si>
  <si>
    <t>33148</t>
  </si>
  <si>
    <t>NUTRISON PROTEIN PLUS MULTI FIBRE</t>
  </si>
  <si>
    <t>Multienzymové přípravky (lipáza, proteáza apod.)</t>
  </si>
  <si>
    <t>POR CPS ETD 50</t>
  </si>
  <si>
    <t>RCT SOL 2X67.5ML</t>
  </si>
  <si>
    <t>Cetirizin</t>
  </si>
  <si>
    <t>POR TBL ENT 30X20MG</t>
  </si>
  <si>
    <t>14814</t>
  </si>
  <si>
    <t>KREON 10 000</t>
  </si>
  <si>
    <t>32064</t>
  </si>
  <si>
    <t>Pantoprazol</t>
  </si>
  <si>
    <t>49112</t>
  </si>
  <si>
    <t>CONTROLOC 20 MG</t>
  </si>
  <si>
    <t>POR TBL ENT 14X20MG I</t>
  </si>
  <si>
    <t>Pefloxacin</t>
  </si>
  <si>
    <t>ABAKTAL 400 MG TABLETY</t>
  </si>
  <si>
    <t>POR TBL FLM 10X400MG</t>
  </si>
  <si>
    <t>Prokinetika</t>
  </si>
  <si>
    <t>NOVALGIN INJEKCE</t>
  </si>
  <si>
    <t>INJ SOL 10X2ML/1GM</t>
  </si>
  <si>
    <t>Tramadol</t>
  </si>
  <si>
    <t>84262</t>
  </si>
  <si>
    <t>POR GTT SOL 1X96ML</t>
  </si>
  <si>
    <t>Chlorid draselný</t>
  </si>
  <si>
    <t>POR TBL FLM 100X500MG</t>
  </si>
  <si>
    <t>Neostigmin</t>
  </si>
  <si>
    <t>POR TBL NOB 20X15MG B</t>
  </si>
  <si>
    <t>Ofloxacin</t>
  </si>
  <si>
    <t>Prednison</t>
  </si>
  <si>
    <t>PREDNISON 5 LÉČIVA</t>
  </si>
  <si>
    <t>POR TBL NOB 20X5MG</t>
  </si>
  <si>
    <t>Alopurinol</t>
  </si>
  <si>
    <t>Amlodipin</t>
  </si>
  <si>
    <t>125059</t>
  </si>
  <si>
    <t>Betaxolol</t>
  </si>
  <si>
    <t>Hydrokortison</t>
  </si>
  <si>
    <t>HYDROCORTISON LÉČIVA</t>
  </si>
  <si>
    <t>DRM UNG 1X10GM 1%</t>
  </si>
  <si>
    <t>153270</t>
  </si>
  <si>
    <t>POR TBL NOB 3X20X100MG</t>
  </si>
  <si>
    <t>POR TBL NOB 2X10X100MG</t>
  </si>
  <si>
    <t>Kyselina listová</t>
  </si>
  <si>
    <t>ACIDUM FOLICUM LÉČIVA</t>
  </si>
  <si>
    <t>POR TBL OBD 30X10MG</t>
  </si>
  <si>
    <t>Různé jiné kombinace železa</t>
  </si>
  <si>
    <t>119654</t>
  </si>
  <si>
    <t>POR TBL FLM 100X100MG</t>
  </si>
  <si>
    <t>Salbutamol</t>
  </si>
  <si>
    <t>31934</t>
  </si>
  <si>
    <t>VENTOLIN INHALER N</t>
  </si>
  <si>
    <t>INH SUS PSS 200X100RG</t>
  </si>
  <si>
    <t>Salmeterol a jiná léčiva onem. spojen. s obstrukcí dých. ces</t>
  </si>
  <si>
    <t>Tiotropium-bromid</t>
  </si>
  <si>
    <t>109810</t>
  </si>
  <si>
    <t>SPIRIVA RESPIMAT 2,5 MIKROGRAMU</t>
  </si>
  <si>
    <t>INH SOL 1X60DAV</t>
  </si>
  <si>
    <t>Tramadol, kombinace</t>
  </si>
  <si>
    <t>169791</t>
  </si>
  <si>
    <t>TRAMADOL/PARACETAMOL TEVA 37,5 MG/325 MG</t>
  </si>
  <si>
    <t>POR TBL FLM 90</t>
  </si>
  <si>
    <t>*3009</t>
  </si>
  <si>
    <t>Doxycyklin</t>
  </si>
  <si>
    <t>47718</t>
  </si>
  <si>
    <t>DOXYCYCLIN AL 100</t>
  </si>
  <si>
    <t>POR TBL NOB 10X100MG</t>
  </si>
  <si>
    <t>Léčiva k terapii onemocnění jater</t>
  </si>
  <si>
    <t>125753</t>
  </si>
  <si>
    <t>POR CPS DUR 100</t>
  </si>
  <si>
    <t>Mirtazapin</t>
  </si>
  <si>
    <t>PREDNISON 20 LÉČIVA</t>
  </si>
  <si>
    <t>POR TBL NOB 20X20MG</t>
  </si>
  <si>
    <t>Rutosid, kombinace</t>
  </si>
  <si>
    <t>Zolpidem</t>
  </si>
  <si>
    <t>46861</t>
  </si>
  <si>
    <t>HYPNOGEN</t>
  </si>
  <si>
    <t>POR TBL FLM 15X10MG</t>
  </si>
  <si>
    <t>*1026</t>
  </si>
  <si>
    <t>Pomůcky stomické</t>
  </si>
  <si>
    <t>131004</t>
  </si>
  <si>
    <t>PÁS STOMICKÝ</t>
  </si>
  <si>
    <t>PROTECT.STOMA SUPPORT</t>
  </si>
  <si>
    <t>Nystatin, kombinace</t>
  </si>
  <si>
    <t>VAG GLB 8</t>
  </si>
  <si>
    <t>Metoprolol</t>
  </si>
  <si>
    <t>49937</t>
  </si>
  <si>
    <t>BETALOC ZOK 50 MG</t>
  </si>
  <si>
    <t>POR TBL PRO 28X50MG</t>
  </si>
  <si>
    <t>Perindopril a diuretika</t>
  </si>
  <si>
    <t>122683</t>
  </si>
  <si>
    <t>POR TBL FLM 20</t>
  </si>
  <si>
    <t>44304</t>
  </si>
  <si>
    <t>POR CPS PRO 20X200MG</t>
  </si>
  <si>
    <t>32534</t>
  </si>
  <si>
    <t>INJ SOL 2X0.4ML</t>
  </si>
  <si>
    <t>Diazepam</t>
  </si>
  <si>
    <t>DIAZEPAM SLOVAKOFARMA 5 MG</t>
  </si>
  <si>
    <t>POR TBL NOB 50X40MG</t>
  </si>
  <si>
    <t>CODEIN SLOVAKOFARMA 15 MG</t>
  </si>
  <si>
    <t>POR TBL NOB 10X15MG</t>
  </si>
  <si>
    <t>POR TBL NOB 100X25MG</t>
  </si>
  <si>
    <t>5950</t>
  </si>
  <si>
    <t>POR TBL FLM 10X1GM</t>
  </si>
  <si>
    <t>Indometacin</t>
  </si>
  <si>
    <t>RCT SUP 10X100MG</t>
  </si>
  <si>
    <t>Kombinace a komplexy sloučenin hliníku, vápníku a hořčíku</t>
  </si>
  <si>
    <t>POR SUS 30X5ML</t>
  </si>
  <si>
    <t>Kyselina ursodeoxycholová</t>
  </si>
  <si>
    <t>POR CPS DUR 100X250MG</t>
  </si>
  <si>
    <t>14812</t>
  </si>
  <si>
    <t>POR CPS ETD 100</t>
  </si>
  <si>
    <t>200309</t>
  </si>
  <si>
    <t>Nimesulid</t>
  </si>
  <si>
    <t>132531</t>
  </si>
  <si>
    <t>Silymarin</t>
  </si>
  <si>
    <t>POR TBL OBD 100X150MG</t>
  </si>
  <si>
    <t>Síran železnatý a kyselina listová</t>
  </si>
  <si>
    <t>42776</t>
  </si>
  <si>
    <t>TRALGIT SR 150</t>
  </si>
  <si>
    <t>Diklofenak</t>
  </si>
  <si>
    <t>138844</t>
  </si>
  <si>
    <t>17925</t>
  </si>
  <si>
    <t>ZALDIAR</t>
  </si>
  <si>
    <t>Cefuroxim</t>
  </si>
  <si>
    <t>17188</t>
  </si>
  <si>
    <t>POR TBL FLM 50X500MG</t>
  </si>
  <si>
    <t>Jiná imunostimulancia</t>
  </si>
  <si>
    <t>POR LYO 4X10MG</t>
  </si>
  <si>
    <t>Klindamycin</t>
  </si>
  <si>
    <t>Mesalazin</t>
  </si>
  <si>
    <t>PENTASA SLOW RELEASE TABLETS 500 MG</t>
  </si>
  <si>
    <t>32060</t>
  </si>
  <si>
    <t>INJ SOL 2X0.6ML</t>
  </si>
  <si>
    <t>Nitrofurantoin</t>
  </si>
  <si>
    <t>12687</t>
  </si>
  <si>
    <t>TRAMAL RETARD TABLETY 100 MG</t>
  </si>
  <si>
    <t>59673</t>
  </si>
  <si>
    <t>POR TBL PRO 50X100MG</t>
  </si>
  <si>
    <t>Pomůcky ortopedickoprotetické</t>
  </si>
  <si>
    <t>19442</t>
  </si>
  <si>
    <t>ORTÉZA BŘIŠNÍ PÁS S OPOROU BŘICHA DORSÁLNÍ OPORA</t>
  </si>
  <si>
    <t>SUCHÝ ZIP VEL.S-XL,KAT.Č.6389</t>
  </si>
  <si>
    <t>Acebutolol</t>
  </si>
  <si>
    <t>SECTRAL 400 MG</t>
  </si>
  <si>
    <t>Diosmin, kombinace</t>
  </si>
  <si>
    <t>Hydrochlorothiazid</t>
  </si>
  <si>
    <t>HYDROCHLOROTHIAZID LÉČIVA</t>
  </si>
  <si>
    <t>Indobufen</t>
  </si>
  <si>
    <t>Kyselina aminomethylbenzoová</t>
  </si>
  <si>
    <t>POR TBL NOB 10X250MG</t>
  </si>
  <si>
    <t>Loperamid</t>
  </si>
  <si>
    <t>Moxonidin</t>
  </si>
  <si>
    <t>40384</t>
  </si>
  <si>
    <t>CYNT 0,2</t>
  </si>
  <si>
    <t>POR TBL FLM 30X0.2MG</t>
  </si>
  <si>
    <t>Organismy produkující kyselinu mléčnou</t>
  </si>
  <si>
    <t>POR SOL 1X100ML</t>
  </si>
  <si>
    <t>Propafenon</t>
  </si>
  <si>
    <t>91276</t>
  </si>
  <si>
    <t>PROLEKOFEN 150 MG</t>
  </si>
  <si>
    <t>Trandolapril</t>
  </si>
  <si>
    <t>45875</t>
  </si>
  <si>
    <t>POR CPS DUR 98X2MG</t>
  </si>
  <si>
    <t>146893</t>
  </si>
  <si>
    <t>ZOLPIDEM MYLAN</t>
  </si>
  <si>
    <t>HYDROCORTISON LECIVA</t>
  </si>
  <si>
    <t>1286</t>
  </si>
  <si>
    <t>62563</t>
  </si>
  <si>
    <t>DUPHALAC</t>
  </si>
  <si>
    <t>POR SOL 1X200ML-SKL</t>
  </si>
  <si>
    <t>31536</t>
  </si>
  <si>
    <t>POR TBL PRO 100X25MG</t>
  </si>
  <si>
    <t>59807</t>
  </si>
  <si>
    <t>INJ SOL 2X0.8ML</t>
  </si>
  <si>
    <t>Triamcinolon</t>
  </si>
  <si>
    <t>162502</t>
  </si>
  <si>
    <t>TRIAMCINOLON TEVA</t>
  </si>
  <si>
    <t>DRM EML 1X30GM</t>
  </si>
  <si>
    <t>Cukry</t>
  </si>
  <si>
    <t>146680</t>
  </si>
  <si>
    <t>10% GLUCOSE IN WATER FOR INJECTION FRESENIUS</t>
  </si>
  <si>
    <t>INF SOL 20X500ML-PP</t>
  </si>
  <si>
    <t>INJ SOL 10X2ML/10MG</t>
  </si>
  <si>
    <t>Digoxin</t>
  </si>
  <si>
    <t>DIGOXIN 0,250 LÉČIVA</t>
  </si>
  <si>
    <t>58880</t>
  </si>
  <si>
    <t>DOLMINA 100 SR</t>
  </si>
  <si>
    <t>Elektrolyty</t>
  </si>
  <si>
    <t>INF SOL 10X1000 ML</t>
  </si>
  <si>
    <t>Inzulin lidský</t>
  </si>
  <si>
    <t>92608</t>
  </si>
  <si>
    <t>HUMULIN R CARTRIDGE</t>
  </si>
  <si>
    <t>97864</t>
  </si>
  <si>
    <t>POR CPS DUR 50X250MG</t>
  </si>
  <si>
    <t>Metformin</t>
  </si>
  <si>
    <t>23797</t>
  </si>
  <si>
    <t>GLUCOPHAGE 1000 MG</t>
  </si>
  <si>
    <t>122114</t>
  </si>
  <si>
    <t>APO-OME 20</t>
  </si>
  <si>
    <t>POR CPS ETD 100X20MG</t>
  </si>
  <si>
    <t>POR CPS DUR 10X250MG</t>
  </si>
  <si>
    <t>INJ SOL 5X5ML/2.5GM</t>
  </si>
  <si>
    <t>Thiethylperazin</t>
  </si>
  <si>
    <t>INJ SOL 5X1ML/6.5MG</t>
  </si>
  <si>
    <t>Warfarin</t>
  </si>
  <si>
    <t>94113</t>
  </si>
  <si>
    <t>WARFARIN ORION 3 MG</t>
  </si>
  <si>
    <t>POR TBL NOB 100X3MG</t>
  </si>
  <si>
    <t>Amiodaron</t>
  </si>
  <si>
    <t>Bromazepam</t>
  </si>
  <si>
    <t>LEXAURIN 1,5</t>
  </si>
  <si>
    <t>POR TBL NOB 30X1.5MG</t>
  </si>
  <si>
    <t>Fytomenadion</t>
  </si>
  <si>
    <t>POR GTT EML 1X5ML/100MG</t>
  </si>
  <si>
    <t>141034</t>
  </si>
  <si>
    <t>TROMBEX 75 MG POTAHOVANÉ TABLETY</t>
  </si>
  <si>
    <t>Pyridostigmin</t>
  </si>
  <si>
    <t>Simvastatin</t>
  </si>
  <si>
    <t>Trandolapril a verapamil</t>
  </si>
  <si>
    <t>Citalopram</t>
  </si>
  <si>
    <t>17424</t>
  </si>
  <si>
    <t>POR TBL FLM 20X10 MG</t>
  </si>
  <si>
    <t>Dosulepin</t>
  </si>
  <si>
    <t>PROTHIADEN 25</t>
  </si>
  <si>
    <t>POR TBL OBD 30X25MG</t>
  </si>
  <si>
    <t>Silikony</t>
  </si>
  <si>
    <t>POR CPS MOL 50X40MG</t>
  </si>
  <si>
    <t>Hořčík (různé sole v kombinaci)</t>
  </si>
  <si>
    <t>66555</t>
  </si>
  <si>
    <t>MAGNOSOLV</t>
  </si>
  <si>
    <t>POR GRA SOL 30</t>
  </si>
  <si>
    <t>Amoxicilin</t>
  </si>
  <si>
    <t>32559</t>
  </si>
  <si>
    <t>OSPAMOX 1000 MG</t>
  </si>
  <si>
    <t>POR TBL FLM 14X1000MG</t>
  </si>
  <si>
    <t>Distigmin</t>
  </si>
  <si>
    <t>2130</t>
  </si>
  <si>
    <t>UBRETID 5 MG</t>
  </si>
  <si>
    <t>Escitalopram</t>
  </si>
  <si>
    <t>Tamsulosin</t>
  </si>
  <si>
    <t>49195</t>
  </si>
  <si>
    <t>POR CPS RDR 90X0.4MG</t>
  </si>
  <si>
    <t>192723</t>
  </si>
  <si>
    <t>TRAMYLPA 37,5 MG/325 MG</t>
  </si>
  <si>
    <t>POR TBL FLM 50</t>
  </si>
  <si>
    <t>132526</t>
  </si>
  <si>
    <t>HELICID 10</t>
  </si>
  <si>
    <t>5112</t>
  </si>
  <si>
    <t>PÁS BŘIŠNÍ VERBA 932 521 4</t>
  </si>
  <si>
    <t>OBDVOD TRUPU 105-115CM,VEL.5</t>
  </si>
  <si>
    <t>Domperidon</t>
  </si>
  <si>
    <t>47271</t>
  </si>
  <si>
    <t>MOTILIUM</t>
  </si>
  <si>
    <t>200214</t>
  </si>
  <si>
    <t>POR TBL NOB 56X100MG</t>
  </si>
  <si>
    <t>8505</t>
  </si>
  <si>
    <t>POR CPS ETD 100X400MG</t>
  </si>
  <si>
    <t>115182</t>
  </si>
  <si>
    <t>ORTANOL 20 MG</t>
  </si>
  <si>
    <t>POR CPS ETD 56X20MG</t>
  </si>
  <si>
    <t>122112</t>
  </si>
  <si>
    <t>125052</t>
  </si>
  <si>
    <t>Betamethason a antiinfektiva</t>
  </si>
  <si>
    <t>OPH+AUR GTT SOL 1X5ML</t>
  </si>
  <si>
    <t>Ciprofloxacin</t>
  </si>
  <si>
    <t>15646</t>
  </si>
  <si>
    <t>CIPLOX</t>
  </si>
  <si>
    <t>OPH+AUR GTT SOL 5ML</t>
  </si>
  <si>
    <t>4013</t>
  </si>
  <si>
    <t>DOXYBENE 200 MG TABLETY</t>
  </si>
  <si>
    <t>POR TBL NOB 10X200MG</t>
  </si>
  <si>
    <t>RCT SUP 10X50MG</t>
  </si>
  <si>
    <t>Kombinace různých antibiotik</t>
  </si>
  <si>
    <t>OPH UNG 1X5GM</t>
  </si>
  <si>
    <t>Meloxikam</t>
  </si>
  <si>
    <t>112562</t>
  </si>
  <si>
    <t>RECOXA 15</t>
  </si>
  <si>
    <t>POR TBL NOB 60X15MG</t>
  </si>
  <si>
    <t>40378</t>
  </si>
  <si>
    <t>PANZYNORM FORTE-N</t>
  </si>
  <si>
    <t>Mupirocin</t>
  </si>
  <si>
    <t>Serenový plod</t>
  </si>
  <si>
    <t>7431</t>
  </si>
  <si>
    <t>PROSTAKAN FORTE</t>
  </si>
  <si>
    <t>POR CPS MOL 120</t>
  </si>
  <si>
    <t>Sildenafil</t>
  </si>
  <si>
    <t>26912</t>
  </si>
  <si>
    <t>VIAGRA 100 MG</t>
  </si>
  <si>
    <t>POR TBL FLM 4X100MG</t>
  </si>
  <si>
    <t>26913</t>
  </si>
  <si>
    <t>POR TBL FLM 8X100MG</t>
  </si>
  <si>
    <t>Urapidil</t>
  </si>
  <si>
    <t>164411</t>
  </si>
  <si>
    <t>Kompresivní punčochy a návleky</t>
  </si>
  <si>
    <t>45387</t>
  </si>
  <si>
    <t>PUNČOCHY KOMPRESNÍ LÝTKOVÉ               II.K.T.</t>
  </si>
  <si>
    <t>MAXIS COMFORT  A-D</t>
  </si>
  <si>
    <t>Azithromycin</t>
  </si>
  <si>
    <t>155859</t>
  </si>
  <si>
    <t>SUMAMED 500 MG</t>
  </si>
  <si>
    <t>Cefprozil</t>
  </si>
  <si>
    <t>53129</t>
  </si>
  <si>
    <t>CEFZIL 250 MG</t>
  </si>
  <si>
    <t>53132</t>
  </si>
  <si>
    <t>CEFZIL 500 MG</t>
  </si>
  <si>
    <t>53134</t>
  </si>
  <si>
    <t>15659</t>
  </si>
  <si>
    <t>CIPLOX 500</t>
  </si>
  <si>
    <t>Desloratadin</t>
  </si>
  <si>
    <t>27899</t>
  </si>
  <si>
    <t>POR TBL FLM 90X5MG</t>
  </si>
  <si>
    <t>Dexamethason a antiinfektiva</t>
  </si>
  <si>
    <t>57866</t>
  </si>
  <si>
    <t>TOBRADEX</t>
  </si>
  <si>
    <t>OPH GTT SUS 1X5ML</t>
  </si>
  <si>
    <t>POR TBL FLM 30X500MG</t>
  </si>
  <si>
    <t>Erdostein</t>
  </si>
  <si>
    <t>87073</t>
  </si>
  <si>
    <t>ERDOMED</t>
  </si>
  <si>
    <t>POR PLV SOL 20X225MG</t>
  </si>
  <si>
    <t>Gentamicin</t>
  </si>
  <si>
    <t>51664</t>
  </si>
  <si>
    <t>GENTAMICIN WZF POLFA 0.3%</t>
  </si>
  <si>
    <t>OPH GTT SOL 1X5ML</t>
  </si>
  <si>
    <t>94417</t>
  </si>
  <si>
    <t>OPH GTT SOL 1X10ML</t>
  </si>
  <si>
    <t>Ibuprofen</t>
  </si>
  <si>
    <t>176501</t>
  </si>
  <si>
    <t>IBALGIN DUO EFFECT</t>
  </si>
  <si>
    <t>DRM CRM 1X50GM</t>
  </si>
  <si>
    <t>Jiná antibiotika pro lokální aplikaci</t>
  </si>
  <si>
    <t>DRM UNG 1X10GM</t>
  </si>
  <si>
    <t>Jodovaný povidon</t>
  </si>
  <si>
    <t>POR PLV SOL 1X4(SACKY)</t>
  </si>
  <si>
    <t>Norethisteron a estrogen</t>
  </si>
  <si>
    <t>99950</t>
  </si>
  <si>
    <t>NOVOFEM POTAHOVANÉ TABLETY</t>
  </si>
  <si>
    <t>POR TBL FLM 3X28</t>
  </si>
  <si>
    <t>Progestiny a estrogeny, fixní kombinace</t>
  </si>
  <si>
    <t>58138</t>
  </si>
  <si>
    <t>JEANINE</t>
  </si>
  <si>
    <t>POR TBL OBD 3X21</t>
  </si>
  <si>
    <t>KINITO 50 MG, POTAHOVANE TABLETY</t>
  </si>
  <si>
    <t>166776</t>
  </si>
  <si>
    <t>ITOPRID PMCS 50 MG</t>
  </si>
  <si>
    <t>POR TBL FLM 100X50MG I</t>
  </si>
  <si>
    <t>Sukralfát</t>
  </si>
  <si>
    <t>POR SUS 1X250ML</t>
  </si>
  <si>
    <t>99477</t>
  </si>
  <si>
    <t>POR SUS 50X1GM</t>
  </si>
  <si>
    <t>15140</t>
  </si>
  <si>
    <t>TARKA 240/4 MG TBL.</t>
  </si>
  <si>
    <t>Valsartan a diuretika</t>
  </si>
  <si>
    <t>134281</t>
  </si>
  <si>
    <t>VALSACOMBI 160 MG/12,5 MG</t>
  </si>
  <si>
    <t>45389</t>
  </si>
  <si>
    <t>PUNČOCHY KOMPRESNÍ STEHENNÍ              II.K.T.</t>
  </si>
  <si>
    <t>MAXIS COMFORT  A-G</t>
  </si>
  <si>
    <t>Obvazový materiál</t>
  </si>
  <si>
    <t>169244</t>
  </si>
  <si>
    <t>KRYTÍ ALGINÁTOVÉ SE STŘÍBREM ASKINA CALGITROL PAST</t>
  </si>
  <si>
    <t>BAL. 5X15G, 6241505</t>
  </si>
  <si>
    <t>22441</t>
  </si>
  <si>
    <t>OBINADLO ELASTICKÉ IDEALTEX</t>
  </si>
  <si>
    <t>12CMX5M,1KS</t>
  </si>
  <si>
    <t>80094</t>
  </si>
  <si>
    <t>KRYTÍ HYDROGEL NU-GEL</t>
  </si>
  <si>
    <t>25G</t>
  </si>
  <si>
    <t>80173</t>
  </si>
  <si>
    <t>GÁZA SKLÁDANÁ KOMPRESY STERILNÍ STERILUX</t>
  </si>
  <si>
    <t>10X10CM,8 VRSTEV,25X2KS</t>
  </si>
  <si>
    <t>80176</t>
  </si>
  <si>
    <t>KOMPRESY MESOFT NESTERILNÍ</t>
  </si>
  <si>
    <t>10X10CM,NETKANÝ TEXTIL,4 VRSTVY,100KS</t>
  </si>
  <si>
    <t>80232</t>
  </si>
  <si>
    <t>KOMPRESY ZETUVIT NESTERILNÍ</t>
  </si>
  <si>
    <t>10X10CM,KOMBINOVANÉ,SAVÉ,30KS</t>
  </si>
  <si>
    <t>80573</t>
  </si>
  <si>
    <t>KRYTÍ ABSORPČNÍ MEPILEX</t>
  </si>
  <si>
    <t>10X10CM SE SILIKONOVOU VRSTVOU SAFETAC, 5KS</t>
  </si>
  <si>
    <t>80715</t>
  </si>
  <si>
    <t>FLAMIGEL 250G</t>
  </si>
  <si>
    <t>HYDROAKTIVNÍ GELOVÉ KRYTÍ PRO SUCHÉ AŽ MÍRNĚ EXSUDUJÍCÍ RÁNY, POPÁLENINY, 250G</t>
  </si>
  <si>
    <t>81682</t>
  </si>
  <si>
    <t>KRYTÍ INADINE</t>
  </si>
  <si>
    <t>9,5X9,5CM 25KS</t>
  </si>
  <si>
    <t>81685</t>
  </si>
  <si>
    <t>KRYTÍ PĚNOVÉ ASKINA FOAM</t>
  </si>
  <si>
    <t>10X10CM,10KS</t>
  </si>
  <si>
    <t>81790</t>
  </si>
  <si>
    <t>KRYTÍ ANTIMIKROBIÁLNÍ MEPILEX AG</t>
  </si>
  <si>
    <t>10X10CM SE SILIKONOVOU VRSTVOU SAFETAC,5KS</t>
  </si>
  <si>
    <t>81960</t>
  </si>
  <si>
    <t>KRYTÍ ALGINÁTOVÉ MELGISORB AG</t>
  </si>
  <si>
    <t>86760</t>
  </si>
  <si>
    <t>PRONTOSAN 400416</t>
  </si>
  <si>
    <t>STERILNÍ LAHVIČKA 350ML,1KS</t>
  </si>
  <si>
    <t>169611</t>
  </si>
  <si>
    <t>KRYTÍ ANTIMIKROBIÁLNÍ MEPILEX TRANSFER AG</t>
  </si>
  <si>
    <t>10 X 12,5 CM,SILIKONOVÁ KONTAKTNÍ VRSTVA K?ODVODU EXSUDÁTU,5 KS</t>
  </si>
  <si>
    <t>11660</t>
  </si>
  <si>
    <t>ORTÉZA ZÁPĚSTÍ DLOUHÁ PAN 5.02</t>
  </si>
  <si>
    <t>S DLAHOU, VELIKOST M,L,XL, PRAVÁ-LEVÁ</t>
  </si>
  <si>
    <t>1201</t>
  </si>
  <si>
    <t>EPITÉZA PRSNÍ POOPERAČNÍ AMOENA PRIFORM</t>
  </si>
  <si>
    <t>BAVLNĚNÁ</t>
  </si>
  <si>
    <t>140621</t>
  </si>
  <si>
    <t>EPITÉZA MAMÁRNÍ ESSENTIAL 2S</t>
  </si>
  <si>
    <t>SILIKONOVÁ, SYMETRICKÁ, 440</t>
  </si>
  <si>
    <t>140622</t>
  </si>
  <si>
    <t>EPITÉZA MAMÁRNÍ ESSENTIAL LIGHT 2S</t>
  </si>
  <si>
    <t>SILIKONOVÁ ODLEHČENÁ, SYMETRICKÁ, 442</t>
  </si>
  <si>
    <t>140633</t>
  </si>
  <si>
    <t>EPITÉZA MAMÁRNÍ POOPERAČNÍ PRIFORM STANDARD</t>
  </si>
  <si>
    <t>LEHKÁ TEXTILNÍ, 214</t>
  </si>
  <si>
    <t>5113</t>
  </si>
  <si>
    <t>PÁS BŘIŠNÍ VERBA 932 520 5</t>
  </si>
  <si>
    <t>OBDVOD TRUPU 95-105CM,VEL.4</t>
  </si>
  <si>
    <t>5114</t>
  </si>
  <si>
    <t>PÁS BŘIŠNÍ VERBA 932 519 8</t>
  </si>
  <si>
    <t>OBDVOD TRUPU 85-95CM,VEL.3</t>
  </si>
  <si>
    <t>5115</t>
  </si>
  <si>
    <t>PÁS BŘIŠNÍ VERBA 932 518 9</t>
  </si>
  <si>
    <t>OBDVOD TRUPU 75-85CM,VEL.2</t>
  </si>
  <si>
    <t>78692</t>
  </si>
  <si>
    <t>ORTÉZA KOLENNÍ GENU GENUFIT I</t>
  </si>
  <si>
    <t>SILIKONOVÁ PELOTA,SPIRÁLOVÉ VÝZTUŽE</t>
  </si>
  <si>
    <t>93101</t>
  </si>
  <si>
    <t>PÁS KÝLNÍ TŘÍSELNÝ JEDNOSTRANNÝ  2149</t>
  </si>
  <si>
    <t>VELKOPLOŠNÁ PELOTA, PRAVOSTRANNÝ, LEVOSTRANNÝ,  4 VELIKOSTI, BÉŽOVÝ</t>
  </si>
  <si>
    <t>ODSTRAŇOVAČ LEPU WELLAND REMOVER</t>
  </si>
  <si>
    <t>ROUŠKY 50KS WAD050</t>
  </si>
  <si>
    <t>82587</t>
  </si>
  <si>
    <t>SPRAY OCHRANNÝ ASKINA BARRIER FILM SPRAY</t>
  </si>
  <si>
    <t>28ML, ROZPRAŠOVAČ, NA OŠETŘENÍ RAN</t>
  </si>
  <si>
    <t>PŮLKROUŽKY HYDROKOLOIDNÍ VYROVÁVACÍ SHELTER SAFESE</t>
  </si>
  <si>
    <t>40KS</t>
  </si>
  <si>
    <t>86638</t>
  </si>
  <si>
    <t>SÁČEK 2D VÝPUSTNÝ ALMARYS TWIN PLUS</t>
  </si>
  <si>
    <t>BÉŽOVÝ FLOW CONTROL,60-80MM,30KS, ROLL UP, 038860U, 039160U, 039180U</t>
  </si>
  <si>
    <t>86646</t>
  </si>
  <si>
    <t>PODLOŽKA ALMARYS TWIN PLUS STANDARD 036260U</t>
  </si>
  <si>
    <t>60MM,10KS</t>
  </si>
  <si>
    <t>14870</t>
  </si>
  <si>
    <t>LEXAURIN 3</t>
  </si>
  <si>
    <t>95560</t>
  </si>
  <si>
    <t>POR CPS DUR 30X300MG</t>
  </si>
  <si>
    <t>Flutikason-furoát</t>
  </si>
  <si>
    <t>29816</t>
  </si>
  <si>
    <t>AVAMYS</t>
  </si>
  <si>
    <t>NAS SPR SUS 120X27.5RG</t>
  </si>
  <si>
    <t>21795</t>
  </si>
  <si>
    <t>POR TBL PRO 100X100MG</t>
  </si>
  <si>
    <t>Telmisartan</t>
  </si>
  <si>
    <t>158198</t>
  </si>
  <si>
    <t>POR TBL NOB 100X80MG</t>
  </si>
  <si>
    <t>Pikosíran sodný, kombinace</t>
  </si>
  <si>
    <t>Alprazolam</t>
  </si>
  <si>
    <t>6618</t>
  </si>
  <si>
    <t>NEUROL 0,5</t>
  </si>
  <si>
    <t>Amidy</t>
  </si>
  <si>
    <t>URT GEL 1X20GM/200MG</t>
  </si>
  <si>
    <t>19751</t>
  </si>
  <si>
    <t>DUOMOX 1000</t>
  </si>
  <si>
    <t>POR TBL SUS 14X1000MG</t>
  </si>
  <si>
    <t>Analgetika a anestetika, kombinace</t>
  </si>
  <si>
    <t>107143</t>
  </si>
  <si>
    <t>OTIPAX</t>
  </si>
  <si>
    <t>AUR GTT SOL 1X16GM</t>
  </si>
  <si>
    <t>5496</t>
  </si>
  <si>
    <t>POR TBL FLM 60X10MG</t>
  </si>
  <si>
    <t>28833</t>
  </si>
  <si>
    <t>AERIUS 2,5 MG</t>
  </si>
  <si>
    <t>POR TBL DIS 60X2.5MG</t>
  </si>
  <si>
    <t>28834</t>
  </si>
  <si>
    <t>POR TBL DIS 90X2.5MG</t>
  </si>
  <si>
    <t>28839</t>
  </si>
  <si>
    <t>AERIUS 0,5 MG/ML</t>
  </si>
  <si>
    <t>POR SOL 1X120ML LŽIČKA</t>
  </si>
  <si>
    <t>2146</t>
  </si>
  <si>
    <t>POR TBL RET 30X100MG</t>
  </si>
  <si>
    <t>75633</t>
  </si>
  <si>
    <t>POR TBL RET 100X100MG</t>
  </si>
  <si>
    <t>125184</t>
  </si>
  <si>
    <t>POR TBL FLM 98X10MG I</t>
  </si>
  <si>
    <t>Fenoxymethylpenicilin</t>
  </si>
  <si>
    <t>44708</t>
  </si>
  <si>
    <t>V-PENICILIN 750MG SLOVAKOFARMA</t>
  </si>
  <si>
    <t>POR TBL NOB 30X750MG</t>
  </si>
  <si>
    <t>Fenylefrin</t>
  </si>
  <si>
    <t>15522</t>
  </si>
  <si>
    <t>VIBROCIL</t>
  </si>
  <si>
    <t>NAS GTT SOL 1X15ML</t>
  </si>
  <si>
    <t>15528</t>
  </si>
  <si>
    <t>Jiná antihistaminika pro systémovou aplikaci</t>
  </si>
  <si>
    <t>POR TBL NOB 20X2MG</t>
  </si>
  <si>
    <t>Ketoprofen</t>
  </si>
  <si>
    <t>119940</t>
  </si>
  <si>
    <t>PRONTOFLEX 10%</t>
  </si>
  <si>
    <t>DRM SPR SOL 1X25ML</t>
  </si>
  <si>
    <t>POR TBL NOB 60X100MG</t>
  </si>
  <si>
    <t>71960</t>
  </si>
  <si>
    <t>POR TBL NOB 5X10X100MG</t>
  </si>
  <si>
    <t>Levothyroxin, sodná sůl</t>
  </si>
  <si>
    <t>Losartan</t>
  </si>
  <si>
    <t>169123</t>
  </si>
  <si>
    <t>LORISTA 50</t>
  </si>
  <si>
    <t>POR TBL FLM 90X50MG</t>
  </si>
  <si>
    <t>Mebeverin</t>
  </si>
  <si>
    <t>100301</t>
  </si>
  <si>
    <t>DUSPATALIN RETARD</t>
  </si>
  <si>
    <t>POR CPS RDR 30X200MG</t>
  </si>
  <si>
    <t>Megestrol</t>
  </si>
  <si>
    <t>53145</t>
  </si>
  <si>
    <t>MEGACE SUSP.</t>
  </si>
  <si>
    <t>POR SUS 1X240ML</t>
  </si>
  <si>
    <t>46615</t>
  </si>
  <si>
    <t>SALOFALK 500</t>
  </si>
  <si>
    <t>Methylprednisolon</t>
  </si>
  <si>
    <t>94357</t>
  </si>
  <si>
    <t>VAG TBL 50X500MG</t>
  </si>
  <si>
    <t>Montelukast</t>
  </si>
  <si>
    <t>125133</t>
  </si>
  <si>
    <t>SINGULAIR 5 JUNIOR</t>
  </si>
  <si>
    <t>POR TBL MND 98X5MG</t>
  </si>
  <si>
    <t>17185</t>
  </si>
  <si>
    <t>POR GRA SUS 9X100MG</t>
  </si>
  <si>
    <t>17186</t>
  </si>
  <si>
    <t>POR GRA SUS 15X100MG</t>
  </si>
  <si>
    <t>2181</t>
  </si>
  <si>
    <t>POR GRA SUS 6SÁČ I</t>
  </si>
  <si>
    <t>46645</t>
  </si>
  <si>
    <t>ACTIVELLE</t>
  </si>
  <si>
    <t>POR TBL FLM 1X28</t>
  </si>
  <si>
    <t>14449</t>
  </si>
  <si>
    <t>OMEPRAZOL 20 GALMED</t>
  </si>
  <si>
    <t>POR CPS DUR 56X20MG</t>
  </si>
  <si>
    <t>91003</t>
  </si>
  <si>
    <t>RYTMONORM 150 MG</t>
  </si>
  <si>
    <t>Přípravky pro léčbu bradavic a kuřích ok</t>
  </si>
  <si>
    <t>60890</t>
  </si>
  <si>
    <t>VERRUMAL</t>
  </si>
  <si>
    <t>DRM SOL 1X13ML</t>
  </si>
  <si>
    <t>ASCORUTIN</t>
  </si>
  <si>
    <t>Síran hořečnatý</t>
  </si>
  <si>
    <t>MAGNESIUM SULFURICUM BIOTIKA 10%</t>
  </si>
  <si>
    <t>INJ SOL 5X10ML 10%</t>
  </si>
  <si>
    <t>Solifenacin</t>
  </si>
  <si>
    <t>12475</t>
  </si>
  <si>
    <t>TRAMABENE 50 TOBOLKY</t>
  </si>
  <si>
    <t>4306</t>
  </si>
  <si>
    <t>TRAMAL TOBOLKY 50 MG</t>
  </si>
  <si>
    <t>POR CPS DUR 20X50MG I</t>
  </si>
  <si>
    <t>Urea</t>
  </si>
  <si>
    <t>Valsartan</t>
  </si>
  <si>
    <t>125597</t>
  </si>
  <si>
    <t>POR TBL FLM 98X160MG</t>
  </si>
  <si>
    <t>16286</t>
  </si>
  <si>
    <t>STILNOX</t>
  </si>
  <si>
    <t>17174</t>
  </si>
  <si>
    <t>132603</t>
  </si>
  <si>
    <t>80172</t>
  </si>
  <si>
    <t>7,5X7,5CM,8 VRSTEV,25X2KS</t>
  </si>
  <si>
    <t>80175</t>
  </si>
  <si>
    <t>7,5X7,5CM,NETKANÝ TEXTIL,4 VRSTVY,100KS</t>
  </si>
  <si>
    <t>5116</t>
  </si>
  <si>
    <t>PÁS BŘIŠNÍ VERBA 932 517 0</t>
  </si>
  <si>
    <t>OBDVOD TRUPU 65-75CM,VEL.1</t>
  </si>
  <si>
    <t>Pomůcky ortopedickoprotetické  individuálně zhotovované</t>
  </si>
  <si>
    <t>78164</t>
  </si>
  <si>
    <t>ORTÉZA TRUPOVÁ ELASTICKÁ-STANDARDNÍ</t>
  </si>
  <si>
    <t>S KONSTR.ZÁKL.Z MĚK.I TVRD.MAT.,ZHOTOV.NA PODKL.ODEBRÁNÍ MĚR,VE FUNK.PROVEDENÍ</t>
  </si>
  <si>
    <t>11279</t>
  </si>
  <si>
    <t>ODSTRAŇOVAČ PODLOŽKY CONVACARE</t>
  </si>
  <si>
    <t>100KS</t>
  </si>
  <si>
    <t>11280</t>
  </si>
  <si>
    <t>FILM OCHRANNÝ CONVACARE</t>
  </si>
  <si>
    <t>130007</t>
  </si>
  <si>
    <t>SÁČEK 2D VÝPUSTNÝ FLAIR MAXI</t>
  </si>
  <si>
    <t>BÉŽOVÝ 55MM 30KS XA2D555</t>
  </si>
  <si>
    <t>130020</t>
  </si>
  <si>
    <t>APLIKÁTOR NA KŮŽI WELLAND WBF</t>
  </si>
  <si>
    <t>ROUŠKY 50 KS WBF050</t>
  </si>
  <si>
    <t>130023</t>
  </si>
  <si>
    <t>PŮLKROUŽKY WELLAND HYDROFRAME</t>
  </si>
  <si>
    <t>ŽELATINOVÉ VYROVNÁVACÍ 20KS XWAFH33</t>
  </si>
  <si>
    <t>130027</t>
  </si>
  <si>
    <t>PĚNA TĚLOVÁ ALOE VESTA</t>
  </si>
  <si>
    <t>236ML,PLASTOVÁ NÁDOBA S ROZPRAŠOVAČEM</t>
  </si>
  <si>
    <t>130028</t>
  </si>
  <si>
    <t>UBROUSKY ČISTÍCÍ ALOE VESTA</t>
  </si>
  <si>
    <t>VLHČENÉ KAPESNÍČKY K ČIŠTĚNÍ OKOLÍ STOMIE S ALOE VERA,8KS</t>
  </si>
  <si>
    <t>130029</t>
  </si>
  <si>
    <t>KRÉM ZKLIDŇUJÍCÍ SENSI-CARE</t>
  </si>
  <si>
    <t>85G,ZVLHČUJÍCÍ KRÉM V UMĚLOHMOTNÁ TUBĚ</t>
  </si>
  <si>
    <t>130035</t>
  </si>
  <si>
    <t>SÁČEK 1D VÝPUSTNÝ DANSAC NOVA 1 FOLD UP MAXI</t>
  </si>
  <si>
    <t>BÉŽOVÝ,15-90MM,MAXI,FILTR NOVA,INTEG.UZÁVĚR,10KS,815-15</t>
  </si>
  <si>
    <t>130036</t>
  </si>
  <si>
    <t>PRŮHLEDNÝ,15-90MM,MAXI,FILTR NOVA,INTEG.UZÁVĚR,10KS,816-15</t>
  </si>
  <si>
    <t>130049</t>
  </si>
  <si>
    <t>PASTA VYROVNÁVACÍ STOMOCUR CP 2050</t>
  </si>
  <si>
    <t>56G</t>
  </si>
  <si>
    <t>130050</t>
  </si>
  <si>
    <t>KAPSLE GEL-X</t>
  </si>
  <si>
    <t>140KS</t>
  </si>
  <si>
    <t>130065</t>
  </si>
  <si>
    <t>SÁČEK 1D UZAVŘENÝ STOMOCUR SELECT CS 3020 CW</t>
  </si>
  <si>
    <t>BÉŽOVÝ S OKÉNKEM,FILTR,20-60MM,30KS</t>
  </si>
  <si>
    <t>130073</t>
  </si>
  <si>
    <t xml:space="preserve">SÁČEK 1D VÝPUSTNÝ STOMOCUR PROTECT ILEO VIHF 3020 </t>
  </si>
  <si>
    <t>BÉŽOVÝ S OKÉNKEM,FILTR,HYDROKOLOID,20-60MM,20KS</t>
  </si>
  <si>
    <t>130095</t>
  </si>
  <si>
    <t>ROZTOK STOMICKÝ COLOPLAST 4715</t>
  </si>
  <si>
    <t>ROUŠKY,30KS</t>
  </si>
  <si>
    <t>SÁČEK 1D VÝPUSTNÝ DANSAC NOVA 1 HIGH OUTPUT</t>
  </si>
  <si>
    <t>BÉŽOVÝ, 20-60MM, FILTR NOVA, 10KS, 821-20</t>
  </si>
  <si>
    <t>169269</t>
  </si>
  <si>
    <t>FILM OCHRANNÝ BRAVA</t>
  </si>
  <si>
    <t>SPREJ, 50ML</t>
  </si>
  <si>
    <t>169272</t>
  </si>
  <si>
    <t>ODSTRAŇOVAČ ADHEZIV BRAVA</t>
  </si>
  <si>
    <t>2707</t>
  </si>
  <si>
    <t>PUDR ZÁSYPOVÝ STOMAHESIVE</t>
  </si>
  <si>
    <t>2708</t>
  </si>
  <si>
    <t>PASTA VYPLŇOVACÍ STOMAHESIVE</t>
  </si>
  <si>
    <t>30G</t>
  </si>
  <si>
    <t>2709</t>
  </si>
  <si>
    <t>PASTA VYROVNÁVACÍ STOMAHESIVE</t>
  </si>
  <si>
    <t>60G</t>
  </si>
  <si>
    <t>3341</t>
  </si>
  <si>
    <t>PASTA ADHEZIVNÍ 2650</t>
  </si>
  <si>
    <t>1KS</t>
  </si>
  <si>
    <t>3364</t>
  </si>
  <si>
    <t>KRÉM BARIÉROVÝ COLOPLAST 4720</t>
  </si>
  <si>
    <t>TUBA 60ML,1KS</t>
  </si>
  <si>
    <t>63767</t>
  </si>
  <si>
    <t>PÁS STOMICKÝ OR 14B</t>
  </si>
  <si>
    <t>VELIKOST L,XL,XXL,XXXL</t>
  </si>
  <si>
    <t>82213</t>
  </si>
  <si>
    <t>SÁČEK 1D VÝPUSTNÝ SENSURA S OKÉNKEM</t>
  </si>
  <si>
    <t>BÉŽOVÝ, 10-76, MAXI, FILTR, 30KS</t>
  </si>
  <si>
    <t>82214</t>
  </si>
  <si>
    <t>SÁČEK 1D VÝPUSTNÝ SENSURA CONVEX LIGHT S OKÉNKEM</t>
  </si>
  <si>
    <t>BÉŽOVÝ, 15-43, MIDI, FILTR, 10KS</t>
  </si>
  <si>
    <t>82217</t>
  </si>
  <si>
    <t>SÁČEK 1D UZAVŘENÝ SENSURA S OKÉNKEM</t>
  </si>
  <si>
    <t>BÉŽOVÝ, 10-76, MAXI FILTR, 30KS</t>
  </si>
  <si>
    <t>82263</t>
  </si>
  <si>
    <t>SÁČEK 1D VÝPUSTNÝ CONFIDENCE NATURAL S ALOE VERA</t>
  </si>
  <si>
    <t>VELKÝ S CHLOPNÍ,DO 70 MM, 30 KS</t>
  </si>
  <si>
    <t>82290</t>
  </si>
  <si>
    <t>SÁČEK 1D VÝPUSTNÝ CONFIDENCE CONVEX SUPERSOFT</t>
  </si>
  <si>
    <t>VELKÝ S CHLOPNÍ,13-52 MM, 10 KS</t>
  </si>
  <si>
    <t>82342</t>
  </si>
  <si>
    <t>PÁSEK VYROVNÁVACÍ HYDROKOLOIDNÍ SECUPLAST</t>
  </si>
  <si>
    <t>30 KS</t>
  </si>
  <si>
    <t>82343</t>
  </si>
  <si>
    <t>PÁSEK VYROVNÁVACÍ HYDROKOLOIDNÍ SECUPLAST S ALOE V</t>
  </si>
  <si>
    <t>82344</t>
  </si>
  <si>
    <t>KROUŽEK TĚSNÍCÍ HYDROKOLOIDNÍ TVAROVATELNÝ SECUPLA</t>
  </si>
  <si>
    <t>TENKÝ 50 MM,30 KS</t>
  </si>
  <si>
    <t>82345</t>
  </si>
  <si>
    <t>STANDARD 50 MM,30 KS</t>
  </si>
  <si>
    <t>82346</t>
  </si>
  <si>
    <t>VELKÝ 100 MM,10 KS</t>
  </si>
  <si>
    <t>82349</t>
  </si>
  <si>
    <t>FILM OCHRANNÝ PERI-PREP SENSITIVE</t>
  </si>
  <si>
    <t>82350</t>
  </si>
  <si>
    <t>ODSTRAŇOVAČ ADHEZIV WIPEAWAY</t>
  </si>
  <si>
    <t>82354</t>
  </si>
  <si>
    <t>ROZTOK ČISTÍCÍ SALTAIR</t>
  </si>
  <si>
    <t>28 ML</t>
  </si>
  <si>
    <t>82355</t>
  </si>
  <si>
    <t>MÝDLO ČISTÍCÍ SALTAIR</t>
  </si>
  <si>
    <t>110 ML</t>
  </si>
  <si>
    <t>82547</t>
  </si>
  <si>
    <t>ODSTRAŇOVAČ ADHEZIV WIPEAWAY SPRAY</t>
  </si>
  <si>
    <t>50ML</t>
  </si>
  <si>
    <t>82549</t>
  </si>
  <si>
    <t>SÁČEK 1D UZAVŘENÝ FLEXIMA ACTIVE MIDI</t>
  </si>
  <si>
    <t>4610115, BÉŽOVÝ, 15-50MM, 30 KS</t>
  </si>
  <si>
    <t>82558</t>
  </si>
  <si>
    <t>SÁČEK 1D VÝPUSTNÝ FLEXIMA ACTIVE MIDI</t>
  </si>
  <si>
    <t>4620115, BÉŽOVÝ, 15-50MM, 30 KS</t>
  </si>
  <si>
    <t>82565</t>
  </si>
  <si>
    <t>SÁČEK 1D VÝPUSTNÝ FLEXIMA ACTIVE MAXI</t>
  </si>
  <si>
    <t>4620380, BÉŽOVÝ, 15-80MM, 30 KS</t>
  </si>
  <si>
    <t>82566</t>
  </si>
  <si>
    <t>SÁČEK 1D VÝPUSTNÝ FLEXIMA ACTIVE MINI</t>
  </si>
  <si>
    <t>4620215, BÉŽOVÝ, 15-45MM,  30 KS</t>
  </si>
  <si>
    <t>82588</t>
  </si>
  <si>
    <t>PROSTŘEDEK ČISTÍCÍ B.BRAUN ADHEZIVE REMOVER</t>
  </si>
  <si>
    <t>50ML, SPRAY</t>
  </si>
  <si>
    <t>82604</t>
  </si>
  <si>
    <t>SÁČEK 1D VÝPUSTNÝ STOMOCUR PROTECT CONVEX ILEO VIK</t>
  </si>
  <si>
    <t>BÉŽOVÝ S OKÉNKEM,FILTR,KONVEXNÍ 20-43MM,10KS</t>
  </si>
  <si>
    <t>82611</t>
  </si>
  <si>
    <t>SÁČEK 1D UZAVŘENÝ ESTEEM+</t>
  </si>
  <si>
    <t>BÉŽOVÝ, 60/70 MM, STANDARD, FILTR, 30KS</t>
  </si>
  <si>
    <t>82620</t>
  </si>
  <si>
    <t>SÁČEK 1D VÝPUSTNÝ ESTEEM+ INVISICLOSE</t>
  </si>
  <si>
    <t>BÉŽOVÝ, 60/70 MM, STANDARD, FILTR, 10KS</t>
  </si>
  <si>
    <t>82628</t>
  </si>
  <si>
    <t>BÉŽOVÝ, 35 MM, STANDARD, FILTR, KONVEXNÍ, 10KS</t>
  </si>
  <si>
    <t>82644</t>
  </si>
  <si>
    <t>SÁČEK 2D UZAVŘENÝ NATURA+</t>
  </si>
  <si>
    <t>BÉŽOVÝ, 45 MM, STANDARD, FILTR, 30KS</t>
  </si>
  <si>
    <t>82647</t>
  </si>
  <si>
    <t>BÉŽOVÝ, 57 MM, STANDARD, FILTR, 30KS</t>
  </si>
  <si>
    <t>82653</t>
  </si>
  <si>
    <t>SÁČEK 2D VÝPUSTNÝ NATURA+ INVISICLOSE</t>
  </si>
  <si>
    <t>BÉŽOVÝ, 45 MM, STANDARD, FILTR, 10KS</t>
  </si>
  <si>
    <t>82654</t>
  </si>
  <si>
    <t>BÉŽOVÝ, 57 MM, STANDARD, FILTR, 10KS</t>
  </si>
  <si>
    <t>82966</t>
  </si>
  <si>
    <t>SÁČEK 1D VÝPUSTNÝ FLAIR ACTIVE MAXI</t>
  </si>
  <si>
    <t>BÉŽOVÝ 13-60MM S INTEGROVANOU SPONOU 30KS XPLD513</t>
  </si>
  <si>
    <t>82973</t>
  </si>
  <si>
    <t>SÁČEK 1D UZAVŘENÝ DANSAC NOVALIFE 1C MINI</t>
  </si>
  <si>
    <t>BÉŽOVÝ,OTVOR 10MM,FILTR NOVALIFE, 30KS, 903-10</t>
  </si>
  <si>
    <t>85494</t>
  </si>
  <si>
    <t>SÁČEK 2D UZAVŘENÝ SENSURA CLICK</t>
  </si>
  <si>
    <t>BÉŽOVÝ, 50 MM, MAXI, FILTR, 30KS, 101650</t>
  </si>
  <si>
    <t>85509</t>
  </si>
  <si>
    <t>SÁČEK 2D VÝPUSTNÝ SENSURA CLICK</t>
  </si>
  <si>
    <t>BÉŽOVÝ, 40 MM, MAXI, FILTR, 30KS, 103640</t>
  </si>
  <si>
    <t>85510</t>
  </si>
  <si>
    <t>SÁČEK 2D VÝP SENSURA CLICK</t>
  </si>
  <si>
    <t>BÉŽOVÝ, 50 MM, MAXI, FILTR, 30KS, 103650</t>
  </si>
  <si>
    <t>85511</t>
  </si>
  <si>
    <t>BÉŽOVÝ, 60 MM, MAXI, FILTR, 30KS, 103660</t>
  </si>
  <si>
    <t>85514</t>
  </si>
  <si>
    <t>PODLOŽKA 2D SENSURA CLICK</t>
  </si>
  <si>
    <t>S OUŠKY, 40 MM, 5KS, 100110</t>
  </si>
  <si>
    <t>85515</t>
  </si>
  <si>
    <t>S OUŠKY, 50 MM, 5KS, 100210</t>
  </si>
  <si>
    <t>85518</t>
  </si>
  <si>
    <t>PODLOŽKA 2D SENSURA CLICK CONVEX L</t>
  </si>
  <si>
    <t>MÍRNĚ KONVEXNÍ S OUŠKY, 50 MM, 5KS, 110210</t>
  </si>
  <si>
    <t>85519</t>
  </si>
  <si>
    <t>MÍRNĚ KONVEXNÍ S OUŠKY, 60 MM, 5KS, 110310</t>
  </si>
  <si>
    <t>85524</t>
  </si>
  <si>
    <t>PROUŽKY ADHEZIVNÍ 102X50MM OCHRANNÉ</t>
  </si>
  <si>
    <t>102X50MM, 100KS</t>
  </si>
  <si>
    <t>85543</t>
  </si>
  <si>
    <t>PODLOŽKA 2D CONVEXITY</t>
  </si>
  <si>
    <t>PRSTENEC 55MM 13-35MM 5KS XN2F513</t>
  </si>
  <si>
    <t>85576</t>
  </si>
  <si>
    <t>FILM OCHRANNÝ PREP COLOPLAST</t>
  </si>
  <si>
    <t>85587</t>
  </si>
  <si>
    <t>PASTA OCHRANNÁ BEZ ALKOHOLU,839010</t>
  </si>
  <si>
    <t>COHESIVE PASTE, 60g</t>
  </si>
  <si>
    <t>85588</t>
  </si>
  <si>
    <t>KROUŽEK VYROVNÁVACÍ, 839005</t>
  </si>
  <si>
    <t>COHESIVE KROUŽEK MALÝ,TENKÝ, EAKIN - 48MM, 30KS</t>
  </si>
  <si>
    <t>KROUŽEK VYROVNÁVACÍ,839005</t>
  </si>
  <si>
    <t>85591</t>
  </si>
  <si>
    <t>SÁČEK 1D VÝPUSTNÝ PELICAN MAXI 839312</t>
  </si>
  <si>
    <t>PRŮHLEDNÝ,K ÚPRAVĚ VELIKOSTI, BEZSVORKOVÝ UZÁVĚR, 30KS</t>
  </si>
  <si>
    <t>85595</t>
  </si>
  <si>
    <t>SÁČEK 1D VÝPUSTNÝ PELICAN STANDARD 839336</t>
  </si>
  <si>
    <t>85627</t>
  </si>
  <si>
    <t>SÁČEK 1D UZAVŘENÝ KONVEX PELICAN MAXI 839562</t>
  </si>
  <si>
    <t>PRŮHLEDNÝ,K ÚPRAVĚ VELIKOSTI, 10KS</t>
  </si>
  <si>
    <t>85640</t>
  </si>
  <si>
    <t>SÁČKY GELUJÍCÍ CONVATEC DIAMONDS</t>
  </si>
  <si>
    <t>100 KS</t>
  </si>
  <si>
    <t>85641</t>
  </si>
  <si>
    <t>ODSTRAŇOVAČ MEDICÍNSKÝCH ADHEZIV CONVATEC NILTAC U</t>
  </si>
  <si>
    <t>30KS</t>
  </si>
  <si>
    <t>85642</t>
  </si>
  <si>
    <t>FILM OCHRANNÝ CONVATEC SILESSE SPREJ</t>
  </si>
  <si>
    <t>85643</t>
  </si>
  <si>
    <t>FILM OCHRANNÝ CONVATEC SILESSE UBROUSKY</t>
  </si>
  <si>
    <t>85645</t>
  </si>
  <si>
    <t>PODLOŽKA 2D NATURA PLOCHÁ TVAROVATELNÁ</t>
  </si>
  <si>
    <t>45/22-36MM, 10KS</t>
  </si>
  <si>
    <t>85646</t>
  </si>
  <si>
    <t>57/33-48MM, 10KS</t>
  </si>
  <si>
    <t>85652</t>
  </si>
  <si>
    <t>NEUTRALIZÁTOR ZÁPACHU DEODOUR</t>
  </si>
  <si>
    <t>30 SÁČKŮ V BALENÍ</t>
  </si>
  <si>
    <t>85673</t>
  </si>
  <si>
    <t>PODLOŽKA SENSURA X PRO CLICK</t>
  </si>
  <si>
    <t>MÍRNĚ KONVEXNÍ, S OUŠKY, 50MM, 15 - 33MM, 5KS, 110250</t>
  </si>
  <si>
    <t>85676</t>
  </si>
  <si>
    <t>ODSTRAŇOVAČ MEDICÍNSKÝCH ADHEZIV CONVATEC NILTAC S</t>
  </si>
  <si>
    <t>85696</t>
  </si>
  <si>
    <t>ODSTRAŇOVAČ NÁPLASTI STOMOCUR EMPLASECTAL</t>
  </si>
  <si>
    <t>85697</t>
  </si>
  <si>
    <t>PUDR STOMOCUR HP 30</t>
  </si>
  <si>
    <t>85698</t>
  </si>
  <si>
    <t>PÁSEK PŘÍDRŽNÝ STOMOCUR</t>
  </si>
  <si>
    <t>DÉLKA 1M</t>
  </si>
  <si>
    <t>86236</t>
  </si>
  <si>
    <t>SÁČEK 1D VÝPUSTNÝ DANSAC NOVA 1 INFANT 818-10</t>
  </si>
  <si>
    <t>PRŮHLEDNÝ,10-40MM,DĚTSKÝ,FILTR NOVA,30KS</t>
  </si>
  <si>
    <t>86253</t>
  </si>
  <si>
    <t>PÁSEK ZAJIŠŤOVACÍ DANSAC 09000-00</t>
  </si>
  <si>
    <t>86356</t>
  </si>
  <si>
    <t>SÁČEK 1D DRENÁŽNÍ DRAINA S H08560</t>
  </si>
  <si>
    <t>PRŮHLEDNÝ MINI,30KS</t>
  </si>
  <si>
    <t>86494</t>
  </si>
  <si>
    <t>PODLOŽKA 2D DANSAC NOVA 2 1143-15</t>
  </si>
  <si>
    <t>PRSTENEC 43MM,15-35MM,OMYVATELNÁ,5KS</t>
  </si>
  <si>
    <t>86495</t>
  </si>
  <si>
    <t>PODLOŽKA 2D DANSAC NOVA 2 1155-15</t>
  </si>
  <si>
    <t>PRSTENEC 55MM,15-47MM,OMYVATELNÁ,5KS</t>
  </si>
  <si>
    <t>86516</t>
  </si>
  <si>
    <t>KRÉM DANSAC SKIN CREME 085-00</t>
  </si>
  <si>
    <t>100ML,1KS</t>
  </si>
  <si>
    <t>86519</t>
  </si>
  <si>
    <t>VODA TĚLOVÁ DANSAC SKIN LOTION 70000-0000</t>
  </si>
  <si>
    <t>200ML,1KS</t>
  </si>
  <si>
    <t>86587</t>
  </si>
  <si>
    <t>SÁČEK 1D UZAVŘENÝ DANSAC NOVA 1 801-20</t>
  </si>
  <si>
    <t>BÉŽOVÝ,20-60MM,STANDARD,FILTR NOVA,30KS</t>
  </si>
  <si>
    <t>86595</t>
  </si>
  <si>
    <t>SÁČEK 1D VÝPUSTNÝ DANSAC NOVA 1 FOLD UP 823-15</t>
  </si>
  <si>
    <t>BÉŽOVÝ,15-60MM,STANDARD,FILTR NOVA,INTEG.UZÁVĚR,30KS</t>
  </si>
  <si>
    <t>86618</t>
  </si>
  <si>
    <t>SÁČEK 1D VÝPUSTNÝ FLEXIMA FLOW CONTROL,FLEXIMA ROL</t>
  </si>
  <si>
    <t>BÉŽOVÝ,15-60MM,30KS, 044715A, 42715U</t>
  </si>
  <si>
    <t>86626</t>
  </si>
  <si>
    <t>SÁČEK 2D UZAVŘENÝ ALMARYS TWIN PLUS 037250U</t>
  </si>
  <si>
    <t>BÉŽOVÝ,50MM,30KS</t>
  </si>
  <si>
    <t>86627</t>
  </si>
  <si>
    <t>SÁČEK 2D UZAVŘENÝ ALMARYS TWIN PLUS 037260U</t>
  </si>
  <si>
    <t>BÉŽOVÝ,60MM,30KS</t>
  </si>
  <si>
    <t>86637</t>
  </si>
  <si>
    <t>BÉŽOVÝ FLOW CONTROL,50MM,30KS, ROLL UP, 038850U, 039150U</t>
  </si>
  <si>
    <t>86645</t>
  </si>
  <si>
    <t>PODLOŽKA ALMARYS TWIN PLUS STANDARD 036250U</t>
  </si>
  <si>
    <t>50MM,10KS</t>
  </si>
  <si>
    <t>86670</t>
  </si>
  <si>
    <t>SÁČEK 2D VÝP DANSAC NOVA 2 FOLD UP 1215-43</t>
  </si>
  <si>
    <t>BÉŽOVÝ,PRSTENEC 43MM,STANDARD,FILTR NOVA,INTEG.UZÁVĚR,10KS</t>
  </si>
  <si>
    <t>SÁČEK 2D VÝPUSTNÝ DANSAC NOVA 2 FOLD UP 1215-43</t>
  </si>
  <si>
    <t>86671</t>
  </si>
  <si>
    <t>SÁČEK 2D VÝPUSTNÝ DANSAC NOVA 2 FOLD UP 1215-55</t>
  </si>
  <si>
    <t>BÉŽOVÝ,PRSTENEC 55MM,STANDARD,FILTR NOVA,INTEG.UZÁVĚR,10KS</t>
  </si>
  <si>
    <t>86708</t>
  </si>
  <si>
    <t>SÁČEK 2D UZAVŘENÝ DANSAC NOVA 2</t>
  </si>
  <si>
    <t>PRSTENEC 55MM,STANDARD,BÉŽOVÝ,FILTR NOVA,30KS,1201-55</t>
  </si>
  <si>
    <t>86730</t>
  </si>
  <si>
    <t>PODLOŽKA FLEXIMA KEY 62050U</t>
  </si>
  <si>
    <t>50MM,5KS</t>
  </si>
  <si>
    <t>86731</t>
  </si>
  <si>
    <t>PODLOŽKA FLEXIMA KEY 62060U</t>
  </si>
  <si>
    <t>60MM,5KS</t>
  </si>
  <si>
    <t>86734</t>
  </si>
  <si>
    <t>SÁČEK 2D UZAVŘENÝ FLEXIMA KEY 62150U</t>
  </si>
  <si>
    <t>86735</t>
  </si>
  <si>
    <t>SÁČEK 2D UZAVŘENÝ FLEXIMA KEY 62160U</t>
  </si>
  <si>
    <t>86743</t>
  </si>
  <si>
    <t>SÁČEK 2D VÝPUSTNÝ FLEXIMA KEY</t>
  </si>
  <si>
    <t>BÉŽOVÝ VÝPUST FLOW CONTROL,60MM,30KS, ROLL UP, 62360U, 621280U, 621260U</t>
  </si>
  <si>
    <t>86766</t>
  </si>
  <si>
    <t>PODLOŽKA 2D NATURA FLEXIBILNÍ</t>
  </si>
  <si>
    <t>57 MM,5 KS</t>
  </si>
  <si>
    <t>86772</t>
  </si>
  <si>
    <t>PODLOŽKA 2D NATURA STOMAHESIVE</t>
  </si>
  <si>
    <t>70 MM,10 KS</t>
  </si>
  <si>
    <t>86779</t>
  </si>
  <si>
    <t>SÁČEK 2D UZAVŘENÝ NATURA</t>
  </si>
  <si>
    <t>BÉŽOVÝ,45 MM,30 KS,STANDARD,FILTR</t>
  </si>
  <si>
    <t>86780</t>
  </si>
  <si>
    <t>BÉŽOVÝ,57 MM,30 KS,STANDARD,FILTR</t>
  </si>
  <si>
    <t>86819</t>
  </si>
  <si>
    <t>ROZTOK STOMICKÝ COLOPLAST 4710</t>
  </si>
  <si>
    <t>180ML,1KS</t>
  </si>
  <si>
    <t>86821</t>
  </si>
  <si>
    <t>PODLOŽKA 2D DANSAC NOVA 2 CONVEX</t>
  </si>
  <si>
    <t>43MM,OTVOR 15-30MM,KONVEXNÍ,5KS,1543-15</t>
  </si>
  <si>
    <t>86824</t>
  </si>
  <si>
    <t>55MM,OTVOR 15-42MM,KONVEXNÍ,5KS,1555-15</t>
  </si>
  <si>
    <t>86839</t>
  </si>
  <si>
    <t>SÁČEK 1D VÝP SENSURA 15580</t>
  </si>
  <si>
    <t>DVOUVRSTEVNÁ ADHEZE,BÉŽOVÝ 10-76MM,MAXI,FILTR,30KS</t>
  </si>
  <si>
    <t>SÁČEK 1D VÝPUSTNÝ SENSURA 15580</t>
  </si>
  <si>
    <t>86854</t>
  </si>
  <si>
    <t>POHLČOVAČ PACHU ALP</t>
  </si>
  <si>
    <t>200ML,1KS PP200</t>
  </si>
  <si>
    <t>86855</t>
  </si>
  <si>
    <t>POHLCOCAČ PACHU ALP OIL</t>
  </si>
  <si>
    <t>30ML,1KS  PP030</t>
  </si>
  <si>
    <t>82623</t>
  </si>
  <si>
    <t>PRŮHLEDNÝ, 100 MM, STANDARD, 10KS</t>
  </si>
  <si>
    <t>82348</t>
  </si>
  <si>
    <t>DESTIČKA HYDROKOLOIDNÍ OCHRANNÁ</t>
  </si>
  <si>
    <t>15X15 CM,5 KS</t>
  </si>
  <si>
    <t>82663</t>
  </si>
  <si>
    <t>ROZTOK DEBRIECASAN 3 L</t>
  </si>
  <si>
    <t>KANYSTR  KAT.ČÍSLO  0272</t>
  </si>
  <si>
    <t>86742</t>
  </si>
  <si>
    <t>BÉŽOVÝ VÝPUST FLOW CONTROL,50MM,30KS, ROOLL UP, 62350U, 621250U</t>
  </si>
  <si>
    <t>85520</t>
  </si>
  <si>
    <t>TYČINKY GELATINAČNÍ ABSORBIAN WAND</t>
  </si>
  <si>
    <t>60KS</t>
  </si>
  <si>
    <t>Prostředky pro inkontinenci,kondomy urinál.,sběrné sáčky urinál.</t>
  </si>
  <si>
    <t>87165</t>
  </si>
  <si>
    <t>SÁČEK URINÁLNÍ SU 20 V2</t>
  </si>
  <si>
    <t>2000ML,DOLNÍ VÝPUST-T,1KS</t>
  </si>
  <si>
    <t>87846</t>
  </si>
  <si>
    <t>VLOŽKY ABSORPČNÍ ABRI LIGHT SUPER</t>
  </si>
  <si>
    <t>800ML, 30KS</t>
  </si>
  <si>
    <t>Aciklovir</t>
  </si>
  <si>
    <t>155941</t>
  </si>
  <si>
    <t>HERPESIN KRÉM</t>
  </si>
  <si>
    <t>DRM CRM 1X5GM 5%</t>
  </si>
  <si>
    <t>AMOKSIKLAV 375 MG</t>
  </si>
  <si>
    <t>POR TBL FLM 21X375MG</t>
  </si>
  <si>
    <t>153973</t>
  </si>
  <si>
    <t>AZITROMYCIN MYLAN 500 MG</t>
  </si>
  <si>
    <t>Budesonid</t>
  </si>
  <si>
    <t>83424</t>
  </si>
  <si>
    <t>ENTOCORT KLYZMA 2 MG</t>
  </si>
  <si>
    <t>RCT TBL SUS 7X2MG+SOL</t>
  </si>
  <si>
    <t>47725</t>
  </si>
  <si>
    <t>ZINNAT 250 MG</t>
  </si>
  <si>
    <t>99600</t>
  </si>
  <si>
    <t>POR TBL FLM 90X10MG</t>
  </si>
  <si>
    <t>15652</t>
  </si>
  <si>
    <t>CIPLOX 250</t>
  </si>
  <si>
    <t>POR TBL FLM 100X250MG</t>
  </si>
  <si>
    <t>96039</t>
  </si>
  <si>
    <t>CIPRINOL 500</t>
  </si>
  <si>
    <t>POR TBL RET 20X100MG</t>
  </si>
  <si>
    <t>Formoterol</t>
  </si>
  <si>
    <t>19147</t>
  </si>
  <si>
    <t>FORMOVENT 12 MCG</t>
  </si>
  <si>
    <t>Indapamid</t>
  </si>
  <si>
    <t>96696</t>
  </si>
  <si>
    <t>INDAP</t>
  </si>
  <si>
    <t>POR CPS DUR 30X2.5MG</t>
  </si>
  <si>
    <t>137030</t>
  </si>
  <si>
    <t>DRM UNG 1X20GM</t>
  </si>
  <si>
    <t>Kyselina fusidová</t>
  </si>
  <si>
    <t>84492</t>
  </si>
  <si>
    <t>FUCIDIN</t>
  </si>
  <si>
    <t>DRM CRM 1X15GM 2%</t>
  </si>
  <si>
    <t>Levocetirizin</t>
  </si>
  <si>
    <t>124346</t>
  </si>
  <si>
    <t>Lidokain</t>
  </si>
  <si>
    <t>107495</t>
  </si>
  <si>
    <t>DOBEXIL H UNG</t>
  </si>
  <si>
    <t>RCT UNG 1X20GM</t>
  </si>
  <si>
    <t>3202</t>
  </si>
  <si>
    <t>EMZOK 100 MG</t>
  </si>
  <si>
    <t>14813</t>
  </si>
  <si>
    <t>POR CPS ETD 20</t>
  </si>
  <si>
    <t>1147</t>
  </si>
  <si>
    <t>SILYMARIN AL 50</t>
  </si>
  <si>
    <t>POR TBL OBD 100X50MG</t>
  </si>
  <si>
    <t>INF CNC SOL 10X5ML</t>
  </si>
  <si>
    <t>16285</t>
  </si>
  <si>
    <t>19680</t>
  </si>
  <si>
    <t>GÁZA SKLÁDANÁ KOMPRESY NESTERILNÍ STERILUX ES</t>
  </si>
  <si>
    <t>7,5X7,5CM,8 VRSTEV,100KS</t>
  </si>
  <si>
    <t>19681</t>
  </si>
  <si>
    <t>10X10CM,8 VRSTEV,100KS</t>
  </si>
  <si>
    <t>80178</t>
  </si>
  <si>
    <t>KOMPRESY MESOFT STERILNÍ</t>
  </si>
  <si>
    <t>7,5X7,5CM,NETKANÝ TEXTIL,10X2KS</t>
  </si>
  <si>
    <t>80510</t>
  </si>
  <si>
    <t>KRYTÍ GELOVÉ NORMLGEL,0,9%NACL</t>
  </si>
  <si>
    <t>15G 5X1KS</t>
  </si>
  <si>
    <t>21071</t>
  </si>
  <si>
    <t>GÁZA SKLÁDANÁ KOMPRESY STERILNÍ STERILUX ES</t>
  </si>
  <si>
    <t>5X5CM,8 VRSTEV,2KS</t>
  </si>
  <si>
    <t>1285</t>
  </si>
  <si>
    <t>PÁS KÝLNÍ PUPEČNÍ</t>
  </si>
  <si>
    <t>7 VELIKOSTÍ,PRO OBVOD PASU V ROZSAHU 70-140CM</t>
  </si>
  <si>
    <t>93884</t>
  </si>
  <si>
    <t>PÁS BEDERNÍ LOMBASKIN 0870</t>
  </si>
  <si>
    <t>EXTRA TENKÝ BEDERNÍ PÁS S PEVNÝMI VÝZTUHAMI</t>
  </si>
  <si>
    <t>57860</t>
  </si>
  <si>
    <t>45763</t>
  </si>
  <si>
    <t>MAXIS B /BRILANT/  A-D</t>
  </si>
  <si>
    <t>45011</t>
  </si>
  <si>
    <t>POR TBL FLM 6X500MG</t>
  </si>
  <si>
    <t>POR CPS DUR 20X300MG</t>
  </si>
  <si>
    <t>Flukonazol</t>
  </si>
  <si>
    <t>66036</t>
  </si>
  <si>
    <t>MYCOMAX 100</t>
  </si>
  <si>
    <t>POR CPS DUR 28X100MG</t>
  </si>
  <si>
    <t>Klenbuterol</t>
  </si>
  <si>
    <t>POR TBL NOB 20X0.02MG</t>
  </si>
  <si>
    <t>155334</t>
  </si>
  <si>
    <t>LEVOCETIRIZIN ACTAVIS 5 MG</t>
  </si>
  <si>
    <t>POR TBL FLM 90X5MG II</t>
  </si>
  <si>
    <t>Mefenoxalon</t>
  </si>
  <si>
    <t>3645</t>
  </si>
  <si>
    <t>DIMEXOL</t>
  </si>
  <si>
    <t>56675</t>
  </si>
  <si>
    <t>FLOXAL</t>
  </si>
  <si>
    <t>56676</t>
  </si>
  <si>
    <t>OPH UNG 1X3GM</t>
  </si>
  <si>
    <t>Drotaverin</t>
  </si>
  <si>
    <t>107807</t>
  </si>
  <si>
    <t>Lansoprazol</t>
  </si>
  <si>
    <t>17122</t>
  </si>
  <si>
    <t>POR CPS DUR 56X30MG</t>
  </si>
  <si>
    <t>Moklobemid</t>
  </si>
  <si>
    <t>14953</t>
  </si>
  <si>
    <t>AURORIX 300 MG</t>
  </si>
  <si>
    <t>POR TBL FLM 30X300MG</t>
  </si>
  <si>
    <t>30680</t>
  </si>
  <si>
    <t>ORTANOL 40 MG</t>
  </si>
  <si>
    <t>POR CPS ETD 98X40MG</t>
  </si>
  <si>
    <t>126035</t>
  </si>
  <si>
    <t>166777</t>
  </si>
  <si>
    <t>POR TBL FLM 100X50MG II</t>
  </si>
  <si>
    <t>45773</t>
  </si>
  <si>
    <t>AVICENUM 360 A-D  /MIKROKAPSLE/ UZAVŘENÁ/OTEVŘENÁ ŠPIČKA  SKINTEX</t>
  </si>
  <si>
    <t>83099</t>
  </si>
  <si>
    <t>XANAX SR 0,5 MG</t>
  </si>
  <si>
    <t>POR TBL PRO 30X0.5MG</t>
  </si>
  <si>
    <t>15626</t>
  </si>
  <si>
    <t>VOLTAREN RETARD</t>
  </si>
  <si>
    <t>97632</t>
  </si>
  <si>
    <t>DICLOREUM 100</t>
  </si>
  <si>
    <t>132547</t>
  </si>
  <si>
    <t>169278</t>
  </si>
  <si>
    <t>45188</t>
  </si>
  <si>
    <t>IBU-HEPA</t>
  </si>
  <si>
    <t>DRM CRM 1X30GM</t>
  </si>
  <si>
    <t>Kalcium-pantothenát</t>
  </si>
  <si>
    <t>155181</t>
  </si>
  <si>
    <t>CALCIUM PANTOTHENICUM ZENTIVA</t>
  </si>
  <si>
    <t>DRM UNG 1X100GM</t>
  </si>
  <si>
    <t>13361</t>
  </si>
  <si>
    <t>POR TBL NOB 100X0.02MG</t>
  </si>
  <si>
    <t>Klonazepam</t>
  </si>
  <si>
    <t>RIVOTRIL 0,5 MG</t>
  </si>
  <si>
    <t>POR TBL NOB 50X0.5MG</t>
  </si>
  <si>
    <t>14959</t>
  </si>
  <si>
    <t>POR TBL NOB 150X0.5MG</t>
  </si>
  <si>
    <t>88</t>
  </si>
  <si>
    <t>Kolagenáza, kombinace</t>
  </si>
  <si>
    <t>180745</t>
  </si>
  <si>
    <t>LAKTULOSA SANDOZ 670 MG/ML</t>
  </si>
  <si>
    <t>POR SOL 1X200ML/134GM IIA</t>
  </si>
  <si>
    <t>58828</t>
  </si>
  <si>
    <t>POR PLV SOL 1X50(SÁČ.)</t>
  </si>
  <si>
    <t>PANZYTRAT 25 000</t>
  </si>
  <si>
    <t>POR CPS DUR 50-SKLO</t>
  </si>
  <si>
    <t>54535</t>
  </si>
  <si>
    <t>POR CPS DUR 100-SKLO</t>
  </si>
  <si>
    <t>POR GRA SUS 30SÁČ I</t>
  </si>
  <si>
    <t>87225</t>
  </si>
  <si>
    <t>POR TBL FLM 20X200MG</t>
  </si>
  <si>
    <t>9158</t>
  </si>
  <si>
    <t>POR SOL 1X30ML</t>
  </si>
  <si>
    <t>Ramipril</t>
  </si>
  <si>
    <t>Ranitidin</t>
  </si>
  <si>
    <t>119653</t>
  </si>
  <si>
    <t>POR TBL FLM 60X100MG</t>
  </si>
  <si>
    <t>POR CPS MOL 100X40MG</t>
  </si>
  <si>
    <t>Testosteron</t>
  </si>
  <si>
    <t>80218</t>
  </si>
  <si>
    <t>UNDESTOR</t>
  </si>
  <si>
    <t>POR CPS MOL 60X40MG</t>
  </si>
  <si>
    <t>9844</t>
  </si>
  <si>
    <t>POR TBL OBD 50X6.5MG</t>
  </si>
  <si>
    <t>42775</t>
  </si>
  <si>
    <t>POR TBL PRO 10X150MG</t>
  </si>
  <si>
    <t>179327</t>
  </si>
  <si>
    <t>179333</t>
  </si>
  <si>
    <t>192722</t>
  </si>
  <si>
    <t>POR TBL FLM 40</t>
  </si>
  <si>
    <t>Vinpocetin</t>
  </si>
  <si>
    <t>163147</t>
  </si>
  <si>
    <t>82244</t>
  </si>
  <si>
    <t>19443</t>
  </si>
  <si>
    <t>ORTÉZA BŘIŠNÍ PÁS KÝLNÍ</t>
  </si>
  <si>
    <t>VEL.S-L,KAT.Č.6089</t>
  </si>
  <si>
    <t>78095</t>
  </si>
  <si>
    <t>ORTÉZA BEDERNÍ - HE HYPEREXTENSIONS ORTEX 011C</t>
  </si>
  <si>
    <t>SÁČEK 1D VÝP DANSAC NOVA 1 FOLD UP MAXI</t>
  </si>
  <si>
    <t>130062</t>
  </si>
  <si>
    <t>PODLOŽKA 2D STOMOCUR CFLPE 5715</t>
  </si>
  <si>
    <t>FLEXIBILNÍ,DĚLÍCÍ PRSTENEC 57MM,15-40MM,5KS</t>
  </si>
  <si>
    <t>130069</t>
  </si>
  <si>
    <t>SÁČEK 2D UZAVŘENÝ STOMOCUR CLIC CD 5757 CW</t>
  </si>
  <si>
    <t>BÉŽOVÝ S OKÉNKEM,FILTR,57MM,30KS</t>
  </si>
  <si>
    <t>SÁČEK 1D VÝP STOMOCUR PROTECT ILEO VIHF 3020 CW</t>
  </si>
  <si>
    <t>169034</t>
  </si>
  <si>
    <t>SÁČEK 1D VÝPUSTNÝ CURVEX ACTIVE</t>
  </si>
  <si>
    <t>PRŮHLEDNÝ 13-32MM 10KS XPCDM713</t>
  </si>
  <si>
    <t>169270</t>
  </si>
  <si>
    <t>KROUŽEK TĚSNÍCÍ TVAROVATELNÝ BRAVA</t>
  </si>
  <si>
    <t>TLOUŠŤKA 2MM, 30 KS</t>
  </si>
  <si>
    <t>2702</t>
  </si>
  <si>
    <t>PÁSEK</t>
  </si>
  <si>
    <t>3358</t>
  </si>
  <si>
    <t>DESTIČKA STOMICKÁ COLOPLAST 3250</t>
  </si>
  <si>
    <t>PÁS 200CMX10CM,1KS</t>
  </si>
  <si>
    <t>SÁČEK 1D UZAVŘENÝ CONFIDENCE COMFORT</t>
  </si>
  <si>
    <t>STANDARD S CHLOPNÍ,25 MM, 30 KS</t>
  </si>
  <si>
    <t>82252</t>
  </si>
  <si>
    <t>SÁČEK 1D UZAVŘENÝ CONFIDENCE CONVEX SUPERSOFT</t>
  </si>
  <si>
    <t>82273</t>
  </si>
  <si>
    <t>SÁČEK 1D VÝPUSTNÝ CONFIDENCE COMFORT</t>
  </si>
  <si>
    <t>VELKÝ,BÉŽOVÝ,DO 70 MM, 30 KS</t>
  </si>
  <si>
    <t>82289</t>
  </si>
  <si>
    <t>VELKÝ S CHLOPNÍ,13-38 MM, 10 KS</t>
  </si>
  <si>
    <t>82356</t>
  </si>
  <si>
    <t>PASTA VÝPLŇOVÁ</t>
  </si>
  <si>
    <t>60 G</t>
  </si>
  <si>
    <t>82556</t>
  </si>
  <si>
    <t>SÁČEK 1D UZAVŘENÝ FLEXIMA ACTIVE MAXI</t>
  </si>
  <si>
    <t>4610380, BÉŽOVÝ, 15-80MM, 30 KS</t>
  </si>
  <si>
    <t>82590</t>
  </si>
  <si>
    <t>SÁČEK 1D UZAVŘENÝ DANSAC NOVALIFE 1 C CONVEX MIDI</t>
  </si>
  <si>
    <t>BÉŽOVÝ,OTVOR 10MM,FILTR NOVALIFE,10KS,931-46</t>
  </si>
  <si>
    <t xml:space="preserve">SÁČEK 1D VÝP STOMOCUR PROTECT CONVEX ILEO VIKF 20 </t>
  </si>
  <si>
    <t>82612</t>
  </si>
  <si>
    <t>BÉŽOVÝ, 60/70 MM, MALÝ, FILTR, 30KS</t>
  </si>
  <si>
    <t>82625</t>
  </si>
  <si>
    <t>BÉŽOVÝ, 25 MM, STANDARD, FILTR, KONVEXNÍ, 10KS</t>
  </si>
  <si>
    <t>82626</t>
  </si>
  <si>
    <t>BÉŽOVÝ, 28 MM, STANDARD, FILTR, KONVEXNÍ, 10KS</t>
  </si>
  <si>
    <t>82655</t>
  </si>
  <si>
    <t>BÉŽOVÝ, 70 MM, STANDARD, FILTR, 10KS</t>
  </si>
  <si>
    <t>82656</t>
  </si>
  <si>
    <t>82963</t>
  </si>
  <si>
    <t>SÁČEK 1D UZAVŘENÝ FLAIR ACTIVE EXTRA SPLACHOVATELN</t>
  </si>
  <si>
    <t>BÉŽOVÝ 19-50MM, 30KS XPFL519</t>
  </si>
  <si>
    <t>SÁČEK 1D VÝP FLAIR ACTIVE MAXI</t>
  </si>
  <si>
    <t>82976</t>
  </si>
  <si>
    <t>SÁČEK 1D UZAVŘENÝ DANSAC NOVALIFE 1C MIDI</t>
  </si>
  <si>
    <t>BÉŽOVÝ,OTVOR 30MM,FILTR NOVALIFE, 30KS, 901-30</t>
  </si>
  <si>
    <t>82983</t>
  </si>
  <si>
    <t>SÁČEK 1D UZAVŘENÝ DANSAC NOVALIFE 1C MAXI</t>
  </si>
  <si>
    <t>BÉŽOVÝ,OTVOR 10MM,FILTR NOVALIFE,30KS,905-10</t>
  </si>
  <si>
    <t>82994</t>
  </si>
  <si>
    <t>SÁČEK 2D UZAVŘENÝ DANSAC NOVALIFE 2C MIDI</t>
  </si>
  <si>
    <t>PRSTENEC 43MM,BÉŽOVÝ,30KS,1301-43</t>
  </si>
  <si>
    <t>85495</t>
  </si>
  <si>
    <t>SÁČEK 2D UZAV SENSURA CLICK</t>
  </si>
  <si>
    <t>BÉŽOVÝ, 60 MM, MAXI, FILTR, 30KS, 101660</t>
  </si>
  <si>
    <t>85516</t>
  </si>
  <si>
    <t>S OUŠKY, 60 MM, 5KS, 100310</t>
  </si>
  <si>
    <t>85517</t>
  </si>
  <si>
    <t>MÍRNĚ KONVEXNÍ S OUŠKY, 40 MM, 5KS, 110110</t>
  </si>
  <si>
    <t>85544</t>
  </si>
  <si>
    <t>PRSTENEC 70MM 13-48MM 5KS XN2F713</t>
  </si>
  <si>
    <t>85568</t>
  </si>
  <si>
    <t>SÁČEK 1D VÝPUSTNÝ SENSURA CONVEX LIGHT</t>
  </si>
  <si>
    <t>BÉŽOVÝ, 15-43, MAXI, FILTR, 10KS, MÍRNĚ KONVEXNÍ, 155090</t>
  </si>
  <si>
    <t>85575</t>
  </si>
  <si>
    <t>PUDR COLOPLAST</t>
  </si>
  <si>
    <t>85586</t>
  </si>
  <si>
    <t>PŘÍPRAVEK ABSORPČNÍ PERFORM ABSORBENS,839020</t>
  </si>
  <si>
    <t>SÁČKY 60 KS</t>
  </si>
  <si>
    <t>PASTA OCHRANNÁ BEZ ALKOHOLU, 839010</t>
  </si>
  <si>
    <t>85612</t>
  </si>
  <si>
    <t>SÁČEK 1D VÝPUSTNÝ KONVEX PELICAN MAXI 839489</t>
  </si>
  <si>
    <t>PRŮHLEDNÝ,K ÚPRAVĚ VELIKOSTI, BEZSVORKOVÝ UZÁVĚR,10KS</t>
  </si>
  <si>
    <t>ODSTRAŇOVAČ MEDICÍNSKÝCH ADHEZIV TRIO NILTAC UBROU</t>
  </si>
  <si>
    <t>FILM OCHRANNÝ TRIO SILESSE ROZPRAŠOVAČ</t>
  </si>
  <si>
    <t>FILM OCHRANNÝ TRIO SILESSE UBROUSKY</t>
  </si>
  <si>
    <t>85647</t>
  </si>
  <si>
    <t>70/45-61MM, 10KS</t>
  </si>
  <si>
    <t>85671</t>
  </si>
  <si>
    <t>PLOCHÁ S OUŠKY 60MM, 10 - 55MM, 5KS, 100350</t>
  </si>
  <si>
    <t>ODSTRAŇOVAČ MEDICÍNSKÝCH ADHEZIV TRIO NILTAC SPRAY</t>
  </si>
  <si>
    <t>86050</t>
  </si>
  <si>
    <t>PASTA OCHRANNÁ</t>
  </si>
  <si>
    <t>86496</t>
  </si>
  <si>
    <t>PODLOŽKA 2D DANSAC NOVA 2 1170-15</t>
  </si>
  <si>
    <t>PRSTENEC 70MM,15-62MM,OMYVATELNÁ,5KS</t>
  </si>
  <si>
    <t>86518</t>
  </si>
  <si>
    <t>PASTA DANSAC SOFT PASTE 77550-0</t>
  </si>
  <si>
    <t>50G,1KS</t>
  </si>
  <si>
    <t>86609</t>
  </si>
  <si>
    <t>SÁČEK 1D UZAVŘENÝ FLEXIMA 044015U</t>
  </si>
  <si>
    <t>BÉŽOVÝ,15-50MM,K ÚPRAVĚ,30KS</t>
  </si>
  <si>
    <t>86615</t>
  </si>
  <si>
    <t>SÁČEK 1D UZAVŘENÝ FLEXIMA K ÚPRAVĚ 044070U</t>
  </si>
  <si>
    <t>BÉŽOVÝ,15-70MM,30KS</t>
  </si>
  <si>
    <t>SÁČEK 2D UZAV ALMARYS TWIN PLUS 037260U</t>
  </si>
  <si>
    <t>PODLOŽKA ALMARYS TWIN PLUS STAND.036260U</t>
  </si>
  <si>
    <t>SÁČEK 2D VÝP DANSAC NOVA 2 FOLD UP 1215-55</t>
  </si>
  <si>
    <t>86672</t>
  </si>
  <si>
    <t>SÁČEK 2D VÝPUSTNÝ DANSAC NOVA 2 FOLD UP 1215-70</t>
  </si>
  <si>
    <t>BÉŽOVÝ,PRSTENEC 70MM,STANDARD,FILTR NOVA,INTEG.UZÁVĚR,10KS</t>
  </si>
  <si>
    <t>86707</t>
  </si>
  <si>
    <t>SÁČEK 2D UZAV DANSAC NOVA 2</t>
  </si>
  <si>
    <t>PRSTENEC 43MM,STANDARD,BÉŽOVÝ,FILTR NOVA,30KS,1201-43</t>
  </si>
  <si>
    <t>86709</t>
  </si>
  <si>
    <t>PRSTENEC 70MM,STANDARD,BÉŽOVÝ,FILTR NOVA,30KS,1201-70</t>
  </si>
  <si>
    <t>86773</t>
  </si>
  <si>
    <t>100 MM,5 KS</t>
  </si>
  <si>
    <t>86775</t>
  </si>
  <si>
    <t>PODLOŽKA 2D NATURA CONVEX TVAROVATELNÁ</t>
  </si>
  <si>
    <t>45(22-33)MM,10KS</t>
  </si>
  <si>
    <t>86776</t>
  </si>
  <si>
    <t>57(33-45)MM,10KS</t>
  </si>
  <si>
    <t>86781</t>
  </si>
  <si>
    <t>BÉŽOVÝ,70 MM,30 KS,STANDARD,FILTR</t>
  </si>
  <si>
    <t>86808</t>
  </si>
  <si>
    <t>SÁČEK 2D VÝPUSTNÝ NATURA INVISICLOSE</t>
  </si>
  <si>
    <t>BÉŽOVÝ,70 MM,10KS,STANDARD,FILTR</t>
  </si>
  <si>
    <t>86832</t>
  </si>
  <si>
    <t>SÁČEK 1D UZAVŘENÝ SENSURA 15450</t>
  </si>
  <si>
    <t>BÉŽOVÝ 10-66MM,MIDI,FILTR,30KS</t>
  </si>
  <si>
    <t>POHLCOVAČ PACHU ALP</t>
  </si>
  <si>
    <t>86992</t>
  </si>
  <si>
    <t>PODLOŽKA 2D FLAIR</t>
  </si>
  <si>
    <t>PRSTENEC 55MM 13-50MM 5KS XA2F513</t>
  </si>
  <si>
    <t>82266</t>
  </si>
  <si>
    <t>86517</t>
  </si>
  <si>
    <t>POHLCOVAČ ZÁPACHU DANSAC NODOR S 080-01</t>
  </si>
  <si>
    <t>250ML,1KS</t>
  </si>
  <si>
    <t>130076</t>
  </si>
  <si>
    <t>SÁČEK 2D VÝPUSTNÝ STOMOCUR CLIC ILEO VIDF 5757 CW</t>
  </si>
  <si>
    <t>BÉŽOVÝ S OKÉNKEM,FILTR,DĚLÍCÍ PRSTENEC 57MM,30KS</t>
  </si>
  <si>
    <t>82624</t>
  </si>
  <si>
    <t>BÉŽOVÝ, 22 MM, STANDARD, FILTR, KONVEXNÍ, 10KS</t>
  </si>
  <si>
    <t>86390</t>
  </si>
  <si>
    <t>GEL ABSORPČNÍ-ILEO GEL+</t>
  </si>
  <si>
    <t>F05012,SÁČEK 45KS, UVEDENÁ CENA ZA 90KS</t>
  </si>
  <si>
    <t>82974</t>
  </si>
  <si>
    <t>BÉŽOVÝ,OTVOR 10MM,FILTR NOVALIFE, 30KS, 901-10</t>
  </si>
  <si>
    <t>82224</t>
  </si>
  <si>
    <t>SÁČEK 1D UZAVŘENÝ CONFIDENCE NATURAL S ALOE VERA</t>
  </si>
  <si>
    <t>86746</t>
  </si>
  <si>
    <t>PRŮHLEDNÝ VÝPUST FLOW CONTROL,50MM,30KS, ROLL UP, 62460U, 621281U, 621261U</t>
  </si>
  <si>
    <t>130006</t>
  </si>
  <si>
    <t>BÉŽOVÝ 45MM 30KS XA2D545</t>
  </si>
  <si>
    <t>82567</t>
  </si>
  <si>
    <t>4621215, PRŮHLEDNÝ, 15-45MM, 30 KS</t>
  </si>
  <si>
    <t>82595</t>
  </si>
  <si>
    <t>SÁČEK 1D VÝPUSTNÝ DANSAC NOVALIFE 1 OPEN CONVEX MI</t>
  </si>
  <si>
    <t>BÉŽOVÝ,OTVOR 10MM,FILTR NOVALIFE,10KS,941-46</t>
  </si>
  <si>
    <t>82650</t>
  </si>
  <si>
    <t>BÉŽOVÝ, 70 MM, STANDARD, FILTR, 30KS</t>
  </si>
  <si>
    <t>85542</t>
  </si>
  <si>
    <t>PRSTENEC 45MM 13-25MM 5KS XN2F413</t>
  </si>
  <si>
    <t>85677</t>
  </si>
  <si>
    <t>SÁČEK 1D VÝPUSTNÝ KONVEX PELICAN STANDARD 839512</t>
  </si>
  <si>
    <t>PRŮHLEDNÝ, K ÚPRAVĚ VELIKOSTI DO 60MM, 10KS</t>
  </si>
  <si>
    <t>85684</t>
  </si>
  <si>
    <t>KROUŽEK EAKIN PEG VELKÝ 839012</t>
  </si>
  <si>
    <t>86635</t>
  </si>
  <si>
    <t>SÁČEK 2D VÝPUSTNÝ ALMARYS TWIN PLUS 038760U</t>
  </si>
  <si>
    <t>PRŮHLEDNÝ FLOW CONTROL,60MM,30KS</t>
  </si>
  <si>
    <t>86750</t>
  </si>
  <si>
    <t>SÁČEK 1D VÝPUSTNÝ LITTLE ONES ESTEEM INVISICLOSE</t>
  </si>
  <si>
    <t>PRŮHLEDNÝ,0-27MM,DĚTSKÝ,10KS</t>
  </si>
  <si>
    <t>86986</t>
  </si>
  <si>
    <t>PRSTENEC 45MM 13-40MM 5KS XA2F413</t>
  </si>
  <si>
    <t>Bisoprolol</t>
  </si>
  <si>
    <t>Dimetinden</t>
  </si>
  <si>
    <t>15520</t>
  </si>
  <si>
    <t>POR GTT SOL 1X20ML</t>
  </si>
  <si>
    <t>Enalapril</t>
  </si>
  <si>
    <t>115479</t>
  </si>
  <si>
    <t>APO-ENALAPRIL 5 MG</t>
  </si>
  <si>
    <t>Fluocinolon-acetonid</t>
  </si>
  <si>
    <t>3388</t>
  </si>
  <si>
    <t>FLUCINAR</t>
  </si>
  <si>
    <t>DRM UNG 1X15GM 0.025%</t>
  </si>
  <si>
    <t>Gestoden a ethinylestradiol</t>
  </si>
  <si>
    <t>144185</t>
  </si>
  <si>
    <t>STODETTE OBALENÉ TABLETY</t>
  </si>
  <si>
    <t>Gliklazid</t>
  </si>
  <si>
    <t>112659</t>
  </si>
  <si>
    <t>GLYCLADA 30 MG TABLETY S ŘÍZENÝM UVOLŇOVÁNÍM</t>
  </si>
  <si>
    <t>POR TBL RET 90X30MG</t>
  </si>
  <si>
    <t>187755</t>
  </si>
  <si>
    <t>GLICLAZID ACTAVIS 30 MG</t>
  </si>
  <si>
    <t>POR TBL RET 60X30MG</t>
  </si>
  <si>
    <t>187752</t>
  </si>
  <si>
    <t>POR TBL RET 28X30MG</t>
  </si>
  <si>
    <t>Imichimod</t>
  </si>
  <si>
    <t>26353</t>
  </si>
  <si>
    <t>ALDARA 5% CREAM</t>
  </si>
  <si>
    <t>DRM CRM 12X250MG/12.5MG</t>
  </si>
  <si>
    <t>DRM UNG 1X20GM 10%</t>
  </si>
  <si>
    <t>Kolchicin</t>
  </si>
  <si>
    <t>40444</t>
  </si>
  <si>
    <t>COLCHICUM-DISPERT</t>
  </si>
  <si>
    <t>POR TBL OBD 20X500RG</t>
  </si>
  <si>
    <t>Kombinace levothyroxinu a liothyroninu</t>
  </si>
  <si>
    <t>3876</t>
  </si>
  <si>
    <t>THYREOTOM FORTE</t>
  </si>
  <si>
    <t>POR TBL NOB 60X150RG</t>
  </si>
  <si>
    <t>91017</t>
  </si>
  <si>
    <t>URSOFALK</t>
  </si>
  <si>
    <t>69191</t>
  </si>
  <si>
    <t>EUTHYROX 150 MIKROGRAMŮ</t>
  </si>
  <si>
    <t>Mebendazol</t>
  </si>
  <si>
    <t>122198</t>
  </si>
  <si>
    <t>VERMOX</t>
  </si>
  <si>
    <t>POR TBL NOB 6X100MG</t>
  </si>
  <si>
    <t>15534</t>
  </si>
  <si>
    <t>ASACOL</t>
  </si>
  <si>
    <t>RCT SUP 20X500MG</t>
  </si>
  <si>
    <t>169720</t>
  </si>
  <si>
    <t>ASACOL ENEMA 4 G</t>
  </si>
  <si>
    <t>RCT SUS 7X100ML/4GM</t>
  </si>
  <si>
    <t>122136</t>
  </si>
  <si>
    <t>METFIREX 1 G</t>
  </si>
  <si>
    <t>125519</t>
  </si>
  <si>
    <t>APO-METOPROLOL 100</t>
  </si>
  <si>
    <t>125390</t>
  </si>
  <si>
    <t>CYNT 0,3</t>
  </si>
  <si>
    <t>POR TBL FLM 98X0.3MG</t>
  </si>
  <si>
    <t>40386</t>
  </si>
  <si>
    <t>56167</t>
  </si>
  <si>
    <t>POR TBL ENT 50 I</t>
  </si>
  <si>
    <t>Pentoxifylin</t>
  </si>
  <si>
    <t>PENTOMER RETARD 400 MG</t>
  </si>
  <si>
    <t>POR TBL PRO 100X400MG</t>
  </si>
  <si>
    <t>56982</t>
  </si>
  <si>
    <t>3424</t>
  </si>
  <si>
    <t>AKTIFERRIN COMPOSITUM</t>
  </si>
  <si>
    <t>POR CPS MOL 100</t>
  </si>
  <si>
    <t>125086</t>
  </si>
  <si>
    <t>Vardenafil</t>
  </si>
  <si>
    <t>25894</t>
  </si>
  <si>
    <t>LEVITRA 10 MG</t>
  </si>
  <si>
    <t>POR TBL FLM 4X10MG</t>
  </si>
  <si>
    <t>25898</t>
  </si>
  <si>
    <t>LEVITRA 20 MG</t>
  </si>
  <si>
    <t>POR TBL FLM 4X20MG</t>
  </si>
  <si>
    <t>146877</t>
  </si>
  <si>
    <t>APO-ZOLPIDEM 10 MG</t>
  </si>
  <si>
    <t>80233</t>
  </si>
  <si>
    <t>KOMPRESY MEDICOMP NESTERILNÍ</t>
  </si>
  <si>
    <t>10X10CM,NETKANÝ TEXTIL,100 KS</t>
  </si>
  <si>
    <t>81320</t>
  </si>
  <si>
    <t>KRYTÍ AMORFNÍ ASKINA GEL</t>
  </si>
  <si>
    <t>15G,V TUBĚ 10KS</t>
  </si>
  <si>
    <t>130030</t>
  </si>
  <si>
    <t>SÁČEK 1D UZAV DANSAC NOVALIFE 1 ACTIVE</t>
  </si>
  <si>
    <t>BÉŽOVÝ,20-45MM,FILTR NOVA,30KS,807-20</t>
  </si>
  <si>
    <t>SÁČEK 1D UZAVŘENÝ DANSAC NOVALIFE 1 ACTIVE</t>
  </si>
  <si>
    <t>130085</t>
  </si>
  <si>
    <t>SÁČEK 2D UROSTOMICKÝ ALTERNA MULTIKOMOROVÝ 14225</t>
  </si>
  <si>
    <t>BÍLÝ,50MM,MAXI,30KS</t>
  </si>
  <si>
    <t>86054</t>
  </si>
  <si>
    <t>PÁSEK BIOTROL F00780</t>
  </si>
  <si>
    <t>DÉLKA 120CM,1KS</t>
  </si>
  <si>
    <t>86897</t>
  </si>
  <si>
    <t>SÁČEK 1D UZAV FREEFORM</t>
  </si>
  <si>
    <t>PRŮHLEDNÝ 10-60MM 30KS WEC710</t>
  </si>
  <si>
    <t>130022</t>
  </si>
  <si>
    <t>ODSTRAŇOVAČ LEPU WELLAND REMOVER SPREJ</t>
  </si>
  <si>
    <t>1 KS WAS040</t>
  </si>
  <si>
    <t>169684</t>
  </si>
  <si>
    <t>SÁČEK 1D UZAVŘENÝ AURUM S MANUKOVÝM MEDEM MIDI</t>
  </si>
  <si>
    <t>BÉŽOVÝ 13-60MM(V)X80MM(Š) 30KS XMHCM513</t>
  </si>
  <si>
    <t>86767</t>
  </si>
  <si>
    <t>70 MM,5 KS</t>
  </si>
  <si>
    <t>86806</t>
  </si>
  <si>
    <t>BÉŽOVÝ,45 MM,10KS,STANDARD,FILTR</t>
  </si>
  <si>
    <t>99366</t>
  </si>
  <si>
    <t>AMOKSIKLAV 457 MG/5 ML</t>
  </si>
  <si>
    <t>POR PLV SUS 70ML</t>
  </si>
  <si>
    <t>2829</t>
  </si>
  <si>
    <t>TRIAMCINOLON LÉČIVA UNG</t>
  </si>
  <si>
    <t>Triamcinolon a antiseptika</t>
  </si>
  <si>
    <t>4178</t>
  </si>
  <si>
    <t>TRIAMCINOLON E LÉČIVA</t>
  </si>
  <si>
    <t>13704</t>
  </si>
  <si>
    <t>ZOVIRAX 400 MG</t>
  </si>
  <si>
    <t>POR TBL NOB 70X400MG</t>
  </si>
  <si>
    <t>Benzathin-fenoxymethylpenicilin</t>
  </si>
  <si>
    <t>76213</t>
  </si>
  <si>
    <t>OSPEN 750 KRKA</t>
  </si>
  <si>
    <t>POR SUS 1X60ML/9GM</t>
  </si>
  <si>
    <t>Ciklopirox</t>
  </si>
  <si>
    <t>145960</t>
  </si>
  <si>
    <t>POLINAIL 80 MG/G</t>
  </si>
  <si>
    <t>DRM LAC UGC 1X6.6ML</t>
  </si>
  <si>
    <t>119672</t>
  </si>
  <si>
    <t>DICLOFENAC DUO PHARMASWISS 75 MG</t>
  </si>
  <si>
    <t>POR CPS RDR 30X75MG</t>
  </si>
  <si>
    <t>Esomeprazol</t>
  </si>
  <si>
    <t>147923</t>
  </si>
  <si>
    <t>EMANERA 20 MG</t>
  </si>
  <si>
    <t>POR CPS ETD 100X20MG I</t>
  </si>
  <si>
    <t>147924</t>
  </si>
  <si>
    <t>POR CPS ETD 98X20MG</t>
  </si>
  <si>
    <t>Famotidin</t>
  </si>
  <si>
    <t>155051</t>
  </si>
  <si>
    <t>IBALGIN GEL</t>
  </si>
  <si>
    <t>DRM GEL 1X100GM</t>
  </si>
  <si>
    <t>32018</t>
  </si>
  <si>
    <t>IBUPROFEN AL 400</t>
  </si>
  <si>
    <t>Kyanokobalamin</t>
  </si>
  <si>
    <t>VITAMIN B12 LÉČIVA 1000 MCG</t>
  </si>
  <si>
    <t>INJ SOL 5X1ML/1000RG</t>
  </si>
  <si>
    <t>187983</t>
  </si>
  <si>
    <t>CERUCAL</t>
  </si>
  <si>
    <t>POR TBL NOB 50X10MG</t>
  </si>
  <si>
    <t>Organo-heparinoid</t>
  </si>
  <si>
    <t>HEPAROID LÉČIVA</t>
  </si>
  <si>
    <t>162079</t>
  </si>
  <si>
    <t>POR TBL ENT 98X20MG</t>
  </si>
  <si>
    <t>49114</t>
  </si>
  <si>
    <t>POR TBL ENT 56X20MG</t>
  </si>
  <si>
    <t>49115</t>
  </si>
  <si>
    <t>POR TBL ENT 100X20MG</t>
  </si>
  <si>
    <t>176954</t>
  </si>
  <si>
    <t>166775</t>
  </si>
  <si>
    <t>POR TBL FLM 40X50MG II</t>
  </si>
  <si>
    <t>Pseudoefedrin, kombinace</t>
  </si>
  <si>
    <t>191950</t>
  </si>
  <si>
    <t>CLARINASE REPETABS</t>
  </si>
  <si>
    <t>POR TBL RET 7</t>
  </si>
  <si>
    <t>161784</t>
  </si>
  <si>
    <t>TRAMADOL/PARACETAMOL DISPHAR 37,5 MG/325 MG</t>
  </si>
  <si>
    <t>Etofylin-nikotinát</t>
  </si>
  <si>
    <t>17983</t>
  </si>
  <si>
    <t>OXYPHYLLIN</t>
  </si>
  <si>
    <t>Jiná střevní antiinfektiva</t>
  </si>
  <si>
    <t>POR TBL FLM 20X250MG</t>
  </si>
  <si>
    <t>146256</t>
  </si>
  <si>
    <t>164658</t>
  </si>
  <si>
    <t>POR TBL FLM 60X850MG</t>
  </si>
  <si>
    <t>164660</t>
  </si>
  <si>
    <t>POR TBL FLM 90X850MG</t>
  </si>
  <si>
    <t>POR TBL FLM 100X850MG</t>
  </si>
  <si>
    <t>12893</t>
  </si>
  <si>
    <t>Perindopril</t>
  </si>
  <si>
    <t>101211</t>
  </si>
  <si>
    <t>122690</t>
  </si>
  <si>
    <t>Repaglinid</t>
  </si>
  <si>
    <t>26769</t>
  </si>
  <si>
    <t>NOVONORM 0,5 MG</t>
  </si>
  <si>
    <t>POR TBL NOB 90X0.5MG</t>
  </si>
  <si>
    <t>Rosuvastatin</t>
  </si>
  <si>
    <t>148070</t>
  </si>
  <si>
    <t>132707</t>
  </si>
  <si>
    <t>166984</t>
  </si>
  <si>
    <t>ZALDIAR EFFERVESCENS 37,5 MG/325 MG ŠUMIVÉ TABLETY</t>
  </si>
  <si>
    <t>POR TBL EFF 10</t>
  </si>
  <si>
    <t>Atorvastatin</t>
  </si>
  <si>
    <t>93021</t>
  </si>
  <si>
    <t>Dexamethason</t>
  </si>
  <si>
    <t>52334</t>
  </si>
  <si>
    <t>FORTECORTIN 4</t>
  </si>
  <si>
    <t>POR TBL NOB 20X4MG</t>
  </si>
  <si>
    <t>199680</t>
  </si>
  <si>
    <t>POR CPS DUR 60X300MG</t>
  </si>
  <si>
    <t>Fentermin</t>
  </si>
  <si>
    <t>97375</t>
  </si>
  <si>
    <t>ADIPEX RETARD</t>
  </si>
  <si>
    <t>POR CPS RML 30X15MG</t>
  </si>
  <si>
    <t>46707</t>
  </si>
  <si>
    <t>LOGEST</t>
  </si>
  <si>
    <t>INDAP 2,5 MG</t>
  </si>
  <si>
    <t>POR TBL NOB 30X2.5MG</t>
  </si>
  <si>
    <t>132527</t>
  </si>
  <si>
    <t>16287</t>
  </si>
  <si>
    <t>FASTUM GEL</t>
  </si>
  <si>
    <t>TROMBEX 75 MG</t>
  </si>
  <si>
    <t>POR TBL FLM 90X75MG</t>
  </si>
  <si>
    <t>169252</t>
  </si>
  <si>
    <t>Klotrimazol</t>
  </si>
  <si>
    <t>86397</t>
  </si>
  <si>
    <t>DRM CRM 1X50GM 1%</t>
  </si>
  <si>
    <t>85656</t>
  </si>
  <si>
    <t>DORSIFLEX 200 MG</t>
  </si>
  <si>
    <t>Měkký parafin a tukové produkty</t>
  </si>
  <si>
    <t>89997</t>
  </si>
  <si>
    <t>LINOLA-FETT ÖLBAD</t>
  </si>
  <si>
    <t>DRM BAL 1X400ML</t>
  </si>
  <si>
    <t>POR GRA SUS 15SÁČ I</t>
  </si>
  <si>
    <t>59450</t>
  </si>
  <si>
    <t>POLYGYNAX</t>
  </si>
  <si>
    <t>VAG CPS MOL 6 I</t>
  </si>
  <si>
    <t>Prednisolon a antiseptika</t>
  </si>
  <si>
    <t>Tizanidin</t>
  </si>
  <si>
    <t>16051</t>
  </si>
  <si>
    <t>SIRDALUD 2 MG</t>
  </si>
  <si>
    <t>Tolperison</t>
  </si>
  <si>
    <t>57525</t>
  </si>
  <si>
    <t>MYDOCALM 150 MG</t>
  </si>
  <si>
    <t>146894</t>
  </si>
  <si>
    <t>146900</t>
  </si>
  <si>
    <t>POR TBL FLM 50X10MG</t>
  </si>
  <si>
    <t>163149</t>
  </si>
  <si>
    <t>80153</t>
  </si>
  <si>
    <t>KOMPRESY KOMBINOVANÉ SAVÉ ZETUVIT</t>
  </si>
  <si>
    <t>10X10CM 25X1KS</t>
  </si>
  <si>
    <t>80716</t>
  </si>
  <si>
    <t>FLAMIGEL 50G</t>
  </si>
  <si>
    <t>HYDROAKTIVNÍ GELOVÉ KRYTÍ PRO SUCHÉ AŽ MÍRNĚ EXSUDUJÍCÍ RÁNY, POPÁLENINY, 50G</t>
  </si>
  <si>
    <t>81477</t>
  </si>
  <si>
    <t>KRYTÍ HYDROALGINATE SILVERCEL</t>
  </si>
  <si>
    <t>5X5CM,SE STŘÍBREM,10KS</t>
  </si>
  <si>
    <t>82086</t>
  </si>
  <si>
    <t>KRYTÍ ANTIMIKROBIÁLNÍ-TRAUMACEL BIODRES DISINFECT</t>
  </si>
  <si>
    <t>ÚČINNÁ PLOCHA 10X10CM, 5KS VSTŘEBATELNÉ PROTEÁZY REMODELUJÍCÍ, NEADHERENTNÍ</t>
  </si>
  <si>
    <t>107918</t>
  </si>
  <si>
    <t>APO-DICLO 50 MG</t>
  </si>
  <si>
    <t>POR TBL ENT 100X50MG</t>
  </si>
  <si>
    <t>Guajfenesin</t>
  </si>
  <si>
    <t>POR TBL OBD 30X200MG</t>
  </si>
  <si>
    <t>62316</t>
  </si>
  <si>
    <t>DRM SOL 1X120ML</t>
  </si>
  <si>
    <t>100273</t>
  </si>
  <si>
    <t>LIPOBASE</t>
  </si>
  <si>
    <t>DRM CRM 1X100GM</t>
  </si>
  <si>
    <t>Olanzapin</t>
  </si>
  <si>
    <t>176646</t>
  </si>
  <si>
    <t>STYGAPON 10 MG POTAHOVANÉ TABLETY</t>
  </si>
  <si>
    <t>POR TBL FLM 56X10MG</t>
  </si>
  <si>
    <t>Sumatriptan</t>
  </si>
  <si>
    <t>119115</t>
  </si>
  <si>
    <t>SUMATRIPTAN ACTAVIS 50 MG</t>
  </si>
  <si>
    <t>POR TBL OBD 6X50MG</t>
  </si>
  <si>
    <t>146283</t>
  </si>
  <si>
    <t>SUMATRIPTAN MYLAN 50 MG</t>
  </si>
  <si>
    <t>POR TBL FLM 6X50MG</t>
  </si>
  <si>
    <t>14784</t>
  </si>
  <si>
    <t>ROSEMIG 50 MG</t>
  </si>
  <si>
    <t>POR TBL FLM 2X50MG</t>
  </si>
  <si>
    <t>22094</t>
  </si>
  <si>
    <t>ROSEMIG SPRINTAB 50 MG</t>
  </si>
  <si>
    <t>POR TBL SUS 6X50MG</t>
  </si>
  <si>
    <t>17926</t>
  </si>
  <si>
    <t>201609</t>
  </si>
  <si>
    <t>98933</t>
  </si>
  <si>
    <t>Atenolol a thiazidy</t>
  </si>
  <si>
    <t>76715</t>
  </si>
  <si>
    <t>TENORETIC</t>
  </si>
  <si>
    <t>176913</t>
  </si>
  <si>
    <t>15658</t>
  </si>
  <si>
    <t>DIGOXIN 0,125 LÉČIVA</t>
  </si>
  <si>
    <t>POR TBL NOB 30X0.125MG</t>
  </si>
  <si>
    <t>Drospirenon a ethinylestradiol</t>
  </si>
  <si>
    <t>184708</t>
  </si>
  <si>
    <t>YADINE</t>
  </si>
  <si>
    <t>POR TBL FLM 3X21</t>
  </si>
  <si>
    <t>87074</t>
  </si>
  <si>
    <t>POR GRA SUS 1X200ML</t>
  </si>
  <si>
    <t>95249</t>
  </si>
  <si>
    <t>QUAMATEL 20 MG</t>
  </si>
  <si>
    <t>POR TBL FLM 56X20MG</t>
  </si>
  <si>
    <t>Glimepirid</t>
  </si>
  <si>
    <t>163088</t>
  </si>
  <si>
    <t>POR TBL NOB 90X3MG</t>
  </si>
  <si>
    <t>Hydrochlorothiazid a kalium šetřící diuretika</t>
  </si>
  <si>
    <t>94805</t>
  </si>
  <si>
    <t>76205</t>
  </si>
  <si>
    <t>HYDROCORTISON 10 MG JENAPHARM</t>
  </si>
  <si>
    <t>POR TBL NOB 20X10MG</t>
  </si>
  <si>
    <t>Chinapril</t>
  </si>
  <si>
    <t>94959</t>
  </si>
  <si>
    <t>ACCUPRO 10</t>
  </si>
  <si>
    <t>94966</t>
  </si>
  <si>
    <t>ACCUPRO 5</t>
  </si>
  <si>
    <t>Chinapril a diuretika</t>
  </si>
  <si>
    <t>76710</t>
  </si>
  <si>
    <t>20401</t>
  </si>
  <si>
    <t>DRM GEL 1X50GM</t>
  </si>
  <si>
    <t>100340</t>
  </si>
  <si>
    <t>1674</t>
  </si>
  <si>
    <t>JOX</t>
  </si>
  <si>
    <t>ORM SPR 1X30ML</t>
  </si>
  <si>
    <t>Karvedilol</t>
  </si>
  <si>
    <t>14837</t>
  </si>
  <si>
    <t>DILATREND 25</t>
  </si>
  <si>
    <t>Ketokonazol</t>
  </si>
  <si>
    <t>54516</t>
  </si>
  <si>
    <t>76756</t>
  </si>
  <si>
    <t>KETONAL 5% KRÉM</t>
  </si>
  <si>
    <t>17968</t>
  </si>
  <si>
    <t>13897</t>
  </si>
  <si>
    <t>LOZAP 100 ZENTIVA</t>
  </si>
  <si>
    <t>POR TBL FLM 90X100MG</t>
  </si>
  <si>
    <t>Losartan a diuretika</t>
  </si>
  <si>
    <t>15317</t>
  </si>
  <si>
    <t>112563</t>
  </si>
  <si>
    <t>POR TBL NOB 100X15MG</t>
  </si>
  <si>
    <t>132679</t>
  </si>
  <si>
    <t>119915</t>
  </si>
  <si>
    <t>POR TBL FLM 90X1000MG</t>
  </si>
  <si>
    <t>144458</t>
  </si>
  <si>
    <t>METFORMIN 1000 MG ZENTIVA</t>
  </si>
  <si>
    <t>POR TBL FLM 90X1000 MG</t>
  </si>
  <si>
    <t>18631</t>
  </si>
  <si>
    <t>96974</t>
  </si>
  <si>
    <t>Molsidomin</t>
  </si>
  <si>
    <t>49559</t>
  </si>
  <si>
    <t>MOLSIHEXAL RETARD</t>
  </si>
  <si>
    <t>POR TBL PRO 100X8MG</t>
  </si>
  <si>
    <t>192390</t>
  </si>
  <si>
    <t>POR TBL ENT 60X220MG</t>
  </si>
  <si>
    <t>122873</t>
  </si>
  <si>
    <t>COXTRAL 100 MG TABLETY</t>
  </si>
  <si>
    <t>Norfloxacin</t>
  </si>
  <si>
    <t>93465</t>
  </si>
  <si>
    <t>NOLICIN</t>
  </si>
  <si>
    <t>POR TBL FLM 20X400MG</t>
  </si>
  <si>
    <t>23789</t>
  </si>
  <si>
    <t>LOSEPRAZOL 40 MG</t>
  </si>
  <si>
    <t>POR CPS ETD 28X40MG</t>
  </si>
  <si>
    <t>126036</t>
  </si>
  <si>
    <t>Prednikarbát</t>
  </si>
  <si>
    <t>83155</t>
  </si>
  <si>
    <t>DERMATOP KRÉM</t>
  </si>
  <si>
    <t>DRM CRM 1X50GM/125MG</t>
  </si>
  <si>
    <t>Rilmenidin</t>
  </si>
  <si>
    <t>166424</t>
  </si>
  <si>
    <t>RILMENIDIN TEVA 1 MG TABLETY</t>
  </si>
  <si>
    <t>POR TBL NOB 100X1MG</t>
  </si>
  <si>
    <t>148073</t>
  </si>
  <si>
    <t>POR TBL FLM 84X20MG</t>
  </si>
  <si>
    <t>148074</t>
  </si>
  <si>
    <t>POR TBL FLM 90X20MG</t>
  </si>
  <si>
    <t>Sertralin</t>
  </si>
  <si>
    <t>Silodosin</t>
  </si>
  <si>
    <t>167438</t>
  </si>
  <si>
    <t>UROREC 4 MG</t>
  </si>
  <si>
    <t>POR CPS DUR 30X4MG</t>
  </si>
  <si>
    <t>167439</t>
  </si>
  <si>
    <t>POR CPS DUR 50X4MG</t>
  </si>
  <si>
    <t>75023</t>
  </si>
  <si>
    <t>COTRIMOXAZOL AL FORTE</t>
  </si>
  <si>
    <t>POR TBL NOB 20X960MG</t>
  </si>
  <si>
    <t>Terbinafin</t>
  </si>
  <si>
    <t>15888</t>
  </si>
  <si>
    <t>LAMISIL SPREJ</t>
  </si>
  <si>
    <t>DRM SPR SOL 1X30ML</t>
  </si>
  <si>
    <t>4160</t>
  </si>
  <si>
    <t>TRIAMCINOLON S LÉČIVA</t>
  </si>
  <si>
    <t>32920</t>
  </si>
  <si>
    <t>POR TBL RET 120X35MG</t>
  </si>
  <si>
    <t>125590</t>
  </si>
  <si>
    <t>POR TBL FLM 56X80MG</t>
  </si>
  <si>
    <t>POR TBL FLM 84X80MG</t>
  </si>
  <si>
    <t>125591</t>
  </si>
  <si>
    <t>POR TBL FLM 98X80MG</t>
  </si>
  <si>
    <t>146898</t>
  </si>
  <si>
    <t>47460</t>
  </si>
  <si>
    <t>45700</t>
  </si>
  <si>
    <t>VENOTRAIN MICRO  A-D</t>
  </si>
  <si>
    <t>45775</t>
  </si>
  <si>
    <t>AVICENUM 360 A-G /MIKROKAPSLE/ UZAVŘENÁ/OTEVŘENÁ,SAMODRŽÍCÍ KRAJKA,  SKINTEX</t>
  </si>
  <si>
    <t>45800</t>
  </si>
  <si>
    <t>MAXIS COMFORT  COTTON A-G SE SAMODRŽÍCÍM LEMEM</t>
  </si>
  <si>
    <t>80159</t>
  </si>
  <si>
    <t>NÁPLAST HYPOALERGENNÍ COSMOPOR STERILNÍ</t>
  </si>
  <si>
    <t>5X7,2CM,S POLŠTÁŘKEM,1KS</t>
  </si>
  <si>
    <t>11668</t>
  </si>
  <si>
    <t>ORTÉZA KOLENNÍ S DVOUOSÝM KLOUBEM PAN 7.05</t>
  </si>
  <si>
    <t>ROZEPINATELNÁ,KRÁTKÁ, VEL. S,M,L,XL,XXL UNIV. P-L</t>
  </si>
  <si>
    <t>23204</t>
  </si>
  <si>
    <t>ORTÉZA KOLENNÍHO KLOUBU</t>
  </si>
  <si>
    <t>KRÁTKÁ LÉČEBNÁ S KLOUBEM</t>
  </si>
  <si>
    <t>93987</t>
  </si>
  <si>
    <t>ORTÉZA KOLENNÍ GENUMEDI PLUS</t>
  </si>
  <si>
    <t>BANDÁŽ KOLENE SE ZPEVNĚNÍM POD KOLENEM A NA STEHNĚ</t>
  </si>
  <si>
    <t>Hydrokortison a antibiotika</t>
  </si>
  <si>
    <t>41515</t>
  </si>
  <si>
    <t>PIMAFUCORT</t>
  </si>
  <si>
    <t>DRM CRM 1X15GM</t>
  </si>
  <si>
    <t>Natamycin</t>
  </si>
  <si>
    <t>3800</t>
  </si>
  <si>
    <t>PIMAFUCIN</t>
  </si>
  <si>
    <t>DRM CRM 1X30GM/600MG</t>
  </si>
  <si>
    <t>26914</t>
  </si>
  <si>
    <t>POR TBL FLM 12X100MG</t>
  </si>
  <si>
    <t>45738</t>
  </si>
  <si>
    <t>SOLIDEA CATHERINE 323 PRO PODVAZKOVÝ PÁS A-G  ZAVŘENÁ ŠPIČKA</t>
  </si>
  <si>
    <t>85493</t>
  </si>
  <si>
    <t>BÉŽOVÝ, 40 MM, MAXI, FILTR, 30KS, 101640</t>
  </si>
  <si>
    <t>SÁČEK 1D VÝP PELICAN MAXI 839312</t>
  </si>
  <si>
    <t>SÁČEK 1D VÝP KONVEX PELICAN MAXI 839489</t>
  </si>
  <si>
    <t>PODLOŽKA  FLEXIMA KEY 62060U</t>
  </si>
  <si>
    <t>SÁČEK 2D UZAV FLEXIMA KEY 62160U</t>
  </si>
  <si>
    <t>86861</t>
  </si>
  <si>
    <t>SÁČEK 1D DRENÁŽNÍ EAKIN,839261</t>
  </si>
  <si>
    <t>SÁČEK MEDIUM,S VÝPUSTÍ K NAPOJENÍ,110X75MM,10KS</t>
  </si>
  <si>
    <t>Ambroxol</t>
  </si>
  <si>
    <t>AMBROBENE 30 MG</t>
  </si>
  <si>
    <t>POR TBL NOB 20X30MG</t>
  </si>
  <si>
    <t>46628</t>
  </si>
  <si>
    <t>NO-SPA FORTE</t>
  </si>
  <si>
    <t>Cholekalciferol</t>
  </si>
  <si>
    <t>12023</t>
  </si>
  <si>
    <t>VIGANTOL</t>
  </si>
  <si>
    <t>102600</t>
  </si>
  <si>
    <t>POR TBL NOB 100X6,25MG</t>
  </si>
  <si>
    <t>107135</t>
  </si>
  <si>
    <t>DALACIN C 150 MG</t>
  </si>
  <si>
    <t>POR CPS DUR 16X150MG</t>
  </si>
  <si>
    <t>83458</t>
  </si>
  <si>
    <t>Methylprednisolon-aceponát</t>
  </si>
  <si>
    <t>85350</t>
  </si>
  <si>
    <t>ADVANTAN KRÉM</t>
  </si>
  <si>
    <t>85460</t>
  </si>
  <si>
    <t>ADVANTAN MASTNÝ KRÉM</t>
  </si>
  <si>
    <t>85451</t>
  </si>
  <si>
    <t>POR TBL NOB 50X1GM</t>
  </si>
  <si>
    <t>RCT SUP 6X6.5MG</t>
  </si>
  <si>
    <t>Thiokolchikosid</t>
  </si>
  <si>
    <t>107943</t>
  </si>
  <si>
    <t>MUSCORIL CPS</t>
  </si>
  <si>
    <t>POR CPS DUR 20X4MG</t>
  </si>
  <si>
    <t>*2033</t>
  </si>
  <si>
    <t>45124</t>
  </si>
  <si>
    <t>LASTOFA - UZAVŘENÁ ŠPIČKA  A-D</t>
  </si>
  <si>
    <t>80505</t>
  </si>
  <si>
    <t>KRYTÍ ALGINÁTOVÉ MELGISORB</t>
  </si>
  <si>
    <t>10X10CM 10KS</t>
  </si>
  <si>
    <t>81680</t>
  </si>
  <si>
    <t>KRYTÍ ACTISORB PLUS</t>
  </si>
  <si>
    <t>10,5X10,5CM AKTIVNÍ ČÁST 8X8CM 10KS</t>
  </si>
  <si>
    <t>63128</t>
  </si>
  <si>
    <t>PÁS BEDERNÍ NÍZKÝ KŘÍŽENÝ</t>
  </si>
  <si>
    <t>TYP 031C</t>
  </si>
  <si>
    <t>87095</t>
  </si>
  <si>
    <t>KALHOTKY ABSORPČNÍ TENA PANTS PLUS MEDIUM</t>
  </si>
  <si>
    <t>BOKY 80-110CM,1440ML,14KS</t>
  </si>
  <si>
    <t>74991</t>
  </si>
  <si>
    <t>AMOKSIKLAV 156,25 MG/5 ML SUSPENZE</t>
  </si>
  <si>
    <t>POR PLV SUS 100 ML</t>
  </si>
  <si>
    <t>Cinchokain</t>
  </si>
  <si>
    <t>93124</t>
  </si>
  <si>
    <t>12494</t>
  </si>
  <si>
    <t>AUGMENTIN 1 G</t>
  </si>
  <si>
    <t>Avokádový a sójový olej, nezmýdelnitelné</t>
  </si>
  <si>
    <t>49674</t>
  </si>
  <si>
    <t>PIASCLEDINE 300</t>
  </si>
  <si>
    <t>POR CPS DUR 15</t>
  </si>
  <si>
    <t>10382</t>
  </si>
  <si>
    <t>AZITROX 500</t>
  </si>
  <si>
    <t>47728</t>
  </si>
  <si>
    <t>Cyproteron a estrogen</t>
  </si>
  <si>
    <t>47090</t>
  </si>
  <si>
    <t>DIANE-35</t>
  </si>
  <si>
    <t>POR TBL OBD 1X21</t>
  </si>
  <si>
    <t>47092</t>
  </si>
  <si>
    <t>POR TBL OBD 6X21</t>
  </si>
  <si>
    <t>87739</t>
  </si>
  <si>
    <t>144456</t>
  </si>
  <si>
    <t>26330</t>
  </si>
  <si>
    <t>POR TBL FLM 50X5MG</t>
  </si>
  <si>
    <t>DIAZEPAM SLOVAKOFARMA 10 MG</t>
  </si>
  <si>
    <t>47033</t>
  </si>
  <si>
    <t>POR PLV SUS 1X100ML</t>
  </si>
  <si>
    <t>97374</t>
  </si>
  <si>
    <t>POR CPS RML 100X15MG</t>
  </si>
  <si>
    <t>Formoterol a jiná léčiva onem. spojen. s obstrukcí dých. ces</t>
  </si>
  <si>
    <t>10538</t>
  </si>
  <si>
    <t>SYMBICORT TURBUHALER 200 MIKROGRAMŮ/ 6 MIKROGRAMŮ/ INHALACE</t>
  </si>
  <si>
    <t>INH PLV 1X120DÁV</t>
  </si>
  <si>
    <t>180087</t>
  </si>
  <si>
    <t>180747</t>
  </si>
  <si>
    <t>POR SOL 1X250ML/167.5GM IIA</t>
  </si>
  <si>
    <t>15373</t>
  </si>
  <si>
    <t>SIMEPAR</t>
  </si>
  <si>
    <t>POR CPS DUR 40X70MG</t>
  </si>
  <si>
    <t>Levetiracetam</t>
  </si>
  <si>
    <t>193738</t>
  </si>
  <si>
    <t>KEPPRA 500 MG</t>
  </si>
  <si>
    <t>POR TBL FLM 100X1X500MG</t>
  </si>
  <si>
    <t>85142</t>
  </si>
  <si>
    <t>XYZAL</t>
  </si>
  <si>
    <t>187427</t>
  </si>
  <si>
    <t>POR TBL NOB 100X100RG II</t>
  </si>
  <si>
    <t>Magnesium-laktát</t>
  </si>
  <si>
    <t>Mometason</t>
  </si>
  <si>
    <t>47300</t>
  </si>
  <si>
    <t>DRM CRM 1X30GM 0.1%</t>
  </si>
  <si>
    <t>47301</t>
  </si>
  <si>
    <t>DRM CRM 1X50GM 0.1%</t>
  </si>
  <si>
    <t>Nafazolin</t>
  </si>
  <si>
    <t>811</t>
  </si>
  <si>
    <t>NAS GTT SOL 10ML</t>
  </si>
  <si>
    <t>Nifuroxazid</t>
  </si>
  <si>
    <t>46405</t>
  </si>
  <si>
    <t>162006</t>
  </si>
  <si>
    <t>POR TBL FLM 50X100MG</t>
  </si>
  <si>
    <t>Tetryzolin, kombinace</t>
  </si>
  <si>
    <t>187418</t>
  </si>
  <si>
    <t>SPERSALLERG</t>
  </si>
  <si>
    <t>24736</t>
  </si>
  <si>
    <t>TRAMADOL SANDOZ RETARD 200 MG</t>
  </si>
  <si>
    <t>POR TBL PRO 28X200MG</t>
  </si>
  <si>
    <t>Vápník, kombinace s vitaminem D a/nebo jinými léčivy</t>
  </si>
  <si>
    <t>CALCICHEW D3 200 IU</t>
  </si>
  <si>
    <t>POR TBL MND 60</t>
  </si>
  <si>
    <t>45279</t>
  </si>
  <si>
    <t>NÁVLEK PAŽNÍ                              III.K.T.</t>
  </si>
  <si>
    <t>LONARIS C               VELIKOST 1-3</t>
  </si>
  <si>
    <t>85539</t>
  </si>
  <si>
    <t>SÁČEK 2D VÝPUSTNÝ FLAIR MAXI PLUS</t>
  </si>
  <si>
    <t>BÉŽOVÝ 70MM 10KS XA2D170</t>
  </si>
  <si>
    <t>85541</t>
  </si>
  <si>
    <t>PRSTENEC 70MM 13-70MM 5KS XA2F713</t>
  </si>
  <si>
    <t>86751</t>
  </si>
  <si>
    <t>SÁČEK AT VÝP LITTLE ONES ESTEEM SYNERGY INVISICLOS</t>
  </si>
  <si>
    <t>PRŮHLEDNÝ,4,8MM-31MM,DĚTSKÝ,FILTR,10KS</t>
  </si>
  <si>
    <t>86753</t>
  </si>
  <si>
    <t>PODLOŽKA AT LITTLE ONES ESTEEM SYNERGY FLEXIBILNÍ</t>
  </si>
  <si>
    <t>4,8MM-31MM,DĚTSKÁ,HYDROKOLOIDNÍ,5KS</t>
  </si>
  <si>
    <t>86900</t>
  </si>
  <si>
    <t>SÁČEK 1D UZAVŘENÝ CURVEX</t>
  </si>
  <si>
    <t>BÉŽOVÝ MÍRNĚ KONVEXNÍ13-32MM 10KS CCM513</t>
  </si>
  <si>
    <t>86918</t>
  </si>
  <si>
    <t>SÁČEK 1D UZAVŘENÝ CONVEXITY</t>
  </si>
  <si>
    <t>PRŮHLEDNÝ 13-48MM 10KS XNCL713 KONVEXNÍ</t>
  </si>
  <si>
    <t>86949</t>
  </si>
  <si>
    <t>SÁČEK 1D VÝPUSTNÝ CURVEX</t>
  </si>
  <si>
    <t>PRŮHLEDNÝ MÍRNĚ KONVEXNÍ 13-32MM 10KS  XCDM713, INTEG.SPONA</t>
  </si>
  <si>
    <t>86960</t>
  </si>
  <si>
    <t>SÁČEK 1D VÝPUSTNÝ CONVEXITY</t>
  </si>
  <si>
    <t>BÉŽOVÝ 13-48MM 10KS XNDL513 KONVEXNÍ,INTEG., SPONA</t>
  </si>
  <si>
    <t>Norethisteron</t>
  </si>
  <si>
    <t>125226</t>
  </si>
  <si>
    <t>NORETHISTERON ZENTIVA</t>
  </si>
  <si>
    <t>84128</t>
  </si>
  <si>
    <t>Ezetimib</t>
  </si>
  <si>
    <t>47994</t>
  </si>
  <si>
    <t>POR TBL NOB 28X10MG B</t>
  </si>
  <si>
    <t>47997</t>
  </si>
  <si>
    <t>POR TBL NOB 98X10MG B</t>
  </si>
  <si>
    <t>72812</t>
  </si>
  <si>
    <t>ANOPYRIN 30 MG</t>
  </si>
  <si>
    <t>POR TBL NOB 50X30MG</t>
  </si>
  <si>
    <t>164630</t>
  </si>
  <si>
    <t>GLUCOPHAGE 500 MG</t>
  </si>
  <si>
    <t>POR TBL FLM 90X500MG</t>
  </si>
  <si>
    <t>23747</t>
  </si>
  <si>
    <t>GLUCOPHAGE XR 500 MG TABLETY S PRODLOUŽENÝM UVOLŇOVÁNÍM</t>
  </si>
  <si>
    <t>POR TBL PRO 60X500MG</t>
  </si>
  <si>
    <t>53480</t>
  </si>
  <si>
    <t>101221</t>
  </si>
  <si>
    <t>POR TBL FLM 10X10 MG</t>
  </si>
  <si>
    <t>120796</t>
  </si>
  <si>
    <t>POR TBL NOB 100X4MG</t>
  </si>
  <si>
    <t>PICOPREP PRASEK PRO PRIPRAVU PERORALNIHO ROZTOKU</t>
  </si>
  <si>
    <t>94329</t>
  </si>
  <si>
    <t>AKTIFERRIN</t>
  </si>
  <si>
    <t>POR CPS MOL 20</t>
  </si>
  <si>
    <t>82667</t>
  </si>
  <si>
    <t>DEBRIECASAN ROZTOK 500 ML</t>
  </si>
  <si>
    <t>ROZPRAŠOVAČ  KAT.ČÍSLO  0210</t>
  </si>
  <si>
    <t>91788</t>
  </si>
  <si>
    <t>NEUROL 0,25</t>
  </si>
  <si>
    <t>89831</t>
  </si>
  <si>
    <t>CILOXAN</t>
  </si>
  <si>
    <t>154890</t>
  </si>
  <si>
    <t>2668</t>
  </si>
  <si>
    <t>OPHTHALMO-HYDROCORTISON LÉČIVA</t>
  </si>
  <si>
    <t>OPH UNG 1X5GM/25MG</t>
  </si>
  <si>
    <t>150535</t>
  </si>
  <si>
    <t>CALCIUM PANTOTHENICUM-SLOVAKOFARMA</t>
  </si>
  <si>
    <t>169722</t>
  </si>
  <si>
    <t>192090</t>
  </si>
  <si>
    <t>75569</t>
  </si>
  <si>
    <t>RCT SUP 30X500MG</t>
  </si>
  <si>
    <t>CUBITAN S PRICHUTI COKOLADOVOU</t>
  </si>
  <si>
    <t>92195</t>
  </si>
  <si>
    <t>POR TBL RET 100</t>
  </si>
  <si>
    <t>Sulfadiazin, stříbrná sůl, kombinace</t>
  </si>
  <si>
    <t>DRM CRM 1X60GM</t>
  </si>
  <si>
    <t>81100</t>
  </si>
  <si>
    <t>KRYTÍ TENDERWET 24 ACTIVE</t>
  </si>
  <si>
    <t>5,5CM PRŮMĚR PŘEDAKTIVOVANÉ KRYTÍ 10KS</t>
  </si>
  <si>
    <t>22612</t>
  </si>
  <si>
    <t>SÁČEK 1D VÝPUSTNÝ STOMADRESS VELKOOBJEMOVÝ</t>
  </si>
  <si>
    <t>PRŮHLEDNÝ,8-100MM,10KS</t>
  </si>
  <si>
    <t>3356</t>
  </si>
  <si>
    <t>DESTIČKA STOMICKÁ COLOPLAST 3215</t>
  </si>
  <si>
    <t>15X15CM,5KS</t>
  </si>
  <si>
    <t>82251</t>
  </si>
  <si>
    <t>82292</t>
  </si>
  <si>
    <t>STANDARD S CHLOPNÍ,13-38 MM, 10 KS</t>
  </si>
  <si>
    <t>82347</t>
  </si>
  <si>
    <t>10X10 CM,10 KS</t>
  </si>
  <si>
    <t>82593</t>
  </si>
  <si>
    <t>SÁČEK 1D UZAVŘENÝ DANSAC NOVALIFE 1 C CONVEX MAXI</t>
  </si>
  <si>
    <t>BÉŽOVÝ,OTVOR 50MM,FILTR NOVALIFE,10KS,931-50</t>
  </si>
  <si>
    <t>85579</t>
  </si>
  <si>
    <t>BÉŽOVÝ, 70MM, MAXI, FILTR, 30 KS, 101670</t>
  </si>
  <si>
    <t>85583</t>
  </si>
  <si>
    <t>PODLOŽKA SENSURA CLICK</t>
  </si>
  <si>
    <t>PLOCHÁ, S OUŠKY, 70MM, 5KS, 100410</t>
  </si>
  <si>
    <t>SÁČEK 1D VÝP DANSAC NOVA 1 FOLD UP 823-15</t>
  </si>
  <si>
    <t>86765</t>
  </si>
  <si>
    <t>45 MM,5 KS</t>
  </si>
  <si>
    <t>19014</t>
  </si>
  <si>
    <t>PÁS STOMICKÝ STOMEX 2700</t>
  </si>
  <si>
    <t>STOMICKÝ PÁS TEXTILNÍ ELASTICKÝ,1KS</t>
  </si>
  <si>
    <t>82640</t>
  </si>
  <si>
    <t>BÉŽOVÝ, 32 MM, MALÝ, 30KS</t>
  </si>
  <si>
    <t>88024</t>
  </si>
  <si>
    <t>KALHOTKY ABSORPČNÍ NAVLÉKACÍ PRO ŽENY DEPEND NORMA</t>
  </si>
  <si>
    <t>BOKY 71-117CM, 1000ML, 20KS</t>
  </si>
  <si>
    <t>132591</t>
  </si>
  <si>
    <t>TULIP 10 MG POTAHOVANÉ TABLETY</t>
  </si>
  <si>
    <t>132594</t>
  </si>
  <si>
    <t>TULIP 20 MG POTAHOVANÉ TABLETY</t>
  </si>
  <si>
    <t>50317</t>
  </si>
  <si>
    <t>POR TBL FLM 60X20MG</t>
  </si>
  <si>
    <t>132593</t>
  </si>
  <si>
    <t>163140</t>
  </si>
  <si>
    <t>BETAXA 20</t>
  </si>
  <si>
    <t>125183</t>
  </si>
  <si>
    <t>POR TBL FLM 56X10MG I</t>
  </si>
  <si>
    <t>125188</t>
  </si>
  <si>
    <t>POR TBL FLM 50X10MG II</t>
  </si>
  <si>
    <t>109446</t>
  </si>
  <si>
    <t>Lamotrigin</t>
  </si>
  <si>
    <t>17135</t>
  </si>
  <si>
    <t>LAMICTAL 25 MG</t>
  </si>
  <si>
    <t>POR TBL NOB 42X25MG</t>
  </si>
  <si>
    <t>Leflunomid</t>
  </si>
  <si>
    <t>26258</t>
  </si>
  <si>
    <t>26260</t>
  </si>
  <si>
    <t>155316</t>
  </si>
  <si>
    <t>POR TBL FLM 30X5MG I</t>
  </si>
  <si>
    <t>155328</t>
  </si>
  <si>
    <t>POR TBL FLM 30X5MG II</t>
  </si>
  <si>
    <t>155327</t>
  </si>
  <si>
    <t>POR TBL FLM 28X5MG II</t>
  </si>
  <si>
    <t>155312</t>
  </si>
  <si>
    <t>POR TBL FLM 90X5MG I</t>
  </si>
  <si>
    <t>40369</t>
  </si>
  <si>
    <t>49934</t>
  </si>
  <si>
    <t>POR TBL PRO 30X25MG</t>
  </si>
  <si>
    <t>16456</t>
  </si>
  <si>
    <t>NASONEX</t>
  </si>
  <si>
    <t>NAS SPR SUS 60X50RG</t>
  </si>
  <si>
    <t>16457</t>
  </si>
  <si>
    <t>NAS SPR SUS 140X50RG</t>
  </si>
  <si>
    <t>162191</t>
  </si>
  <si>
    <t>NAS SPR SUS 3X140X50RG</t>
  </si>
  <si>
    <t>125135</t>
  </si>
  <si>
    <t>SINGULAIR 10</t>
  </si>
  <si>
    <t>POR TBL FLM 98X10MG</t>
  </si>
  <si>
    <t>53077</t>
  </si>
  <si>
    <t>132628</t>
  </si>
  <si>
    <t>14815</t>
  </si>
  <si>
    <t>200305</t>
  </si>
  <si>
    <t>125641</t>
  </si>
  <si>
    <t>POR TBL NOB 90X1MG</t>
  </si>
  <si>
    <t>132701</t>
  </si>
  <si>
    <t>167670</t>
  </si>
  <si>
    <t>TOLURA 40 MG</t>
  </si>
  <si>
    <t>POR TBL NOB 90X40MG</t>
  </si>
  <si>
    <t>167671</t>
  </si>
  <si>
    <t>POR TBL NOB 98X40MG</t>
  </si>
  <si>
    <t>167674</t>
  </si>
  <si>
    <t>TOLURA 80 MG</t>
  </si>
  <si>
    <t>167675</t>
  </si>
  <si>
    <t>POR TBL NOB 56X80MG</t>
  </si>
  <si>
    <t>Telmisartan a amlodipin</t>
  </si>
  <si>
    <t>167852</t>
  </si>
  <si>
    <t>TWYNSTA 80 MG/5 MG</t>
  </si>
  <si>
    <t>167855</t>
  </si>
  <si>
    <t>POR TBL NOB 90X1</t>
  </si>
  <si>
    <t>47726</t>
  </si>
  <si>
    <t>55762</t>
  </si>
  <si>
    <t>PAMYCON NA PRÍPRAVU STERILNÉHO ROZTOKU</t>
  </si>
  <si>
    <t>DRM PLV SOL 10X1LAHV</t>
  </si>
  <si>
    <t>40367</t>
  </si>
  <si>
    <t>150035</t>
  </si>
  <si>
    <t>162007</t>
  </si>
  <si>
    <t>46754</t>
  </si>
  <si>
    <t>VEROSPIRON 100 MG</t>
  </si>
  <si>
    <t>15518</t>
  </si>
  <si>
    <t>16050</t>
  </si>
  <si>
    <t>101782</t>
  </si>
  <si>
    <t>NOAX UNO 100 MG</t>
  </si>
  <si>
    <t>Artikain, kombinace</t>
  </si>
  <si>
    <t>93109</t>
  </si>
  <si>
    <t>SUPRACAIN 4%</t>
  </si>
  <si>
    <t>INJ SOL 10X2ML</t>
  </si>
  <si>
    <t>45399</t>
  </si>
  <si>
    <t>KALHOTY PUNČOCHOVÉ KOMPRESNÍ     B      III.K.T.</t>
  </si>
  <si>
    <t>MAXIS C  A-M   TĚHOTENSKÉ</t>
  </si>
  <si>
    <t>80174</t>
  </si>
  <si>
    <t>5X5CM,NETKANÝ TEXTIL,4 VRSTVY,100KS</t>
  </si>
  <si>
    <t>80177</t>
  </si>
  <si>
    <t>5X5CM NETKANÝ TEXTIL,10X2KS</t>
  </si>
  <si>
    <t>82747</t>
  </si>
  <si>
    <t>KRYTÍ VLHKÉ - KÓD PRO OZNÁMENÍ ZAČÁTKU LÉČBY</t>
  </si>
  <si>
    <t>SIGNÁLNÍ KÓD ZP - PROSTŘEDKY PRO VLHKÉ HOJENÍ RAN</t>
  </si>
  <si>
    <t>78945</t>
  </si>
  <si>
    <t>ORTÉZA KOLENNÍ GENUMEDI</t>
  </si>
  <si>
    <t>132600</t>
  </si>
  <si>
    <t>148927</t>
  </si>
  <si>
    <t>URSOFALK 500 MG POTAHOVANÉ TABLETY</t>
  </si>
  <si>
    <t>MAGNESII LACTICI 0,5 TBL. MEDICAMENTA</t>
  </si>
  <si>
    <t>POR TBL NOB 100X0.5GM</t>
  </si>
  <si>
    <t>Trazodon</t>
  </si>
  <si>
    <t>POR TBL RET 30X75MG</t>
  </si>
  <si>
    <t>80186</t>
  </si>
  <si>
    <t>FIXACE HYPOALERGENNÍ MEPORE STERILNÍ</t>
  </si>
  <si>
    <t>6X7CM,SAMOLEPÍCÍ,NETKANÝ TEXTIL,10X1KS</t>
  </si>
  <si>
    <t>78958</t>
  </si>
  <si>
    <t>PÁS KÝLNÍ ŠOURKOVÝ JEDNOSTRANNÝ SCROTUM I/03</t>
  </si>
  <si>
    <t>893135404100,200 7 VEL.70-140CM PO 10CM MĚŘ.PŘES BOKY S PELOTOU,LEVÉ I PRAVÉ</t>
  </si>
  <si>
    <t>147933</t>
  </si>
  <si>
    <t>EMANERA 40 MG</t>
  </si>
  <si>
    <t>POR CPS ETD 90X40MG I</t>
  </si>
  <si>
    <t>HELIDES 20 MG ENTEROSOLVENTNI TVRDE TOBOLKY</t>
  </si>
  <si>
    <t>66037</t>
  </si>
  <si>
    <t>POR CPS DUR 7X100MG</t>
  </si>
  <si>
    <t>109404</t>
  </si>
  <si>
    <t>NOLPAZA 20 MG ENTEROSOLVENTNI TABLETY</t>
  </si>
  <si>
    <t>109415</t>
  </si>
  <si>
    <t>NOLPAZA 40 MG ENTEROSOLVENTNÍ TABLETY</t>
  </si>
  <si>
    <t>POR TBL ENT 84X40MG</t>
  </si>
  <si>
    <t>26556</t>
  </si>
  <si>
    <t>POR TBL NOB 98X80MG</t>
  </si>
  <si>
    <t>83271</t>
  </si>
  <si>
    <t>POR CPS PRO 100X30MG</t>
  </si>
  <si>
    <t>45397</t>
  </si>
  <si>
    <t>PUNČOCHA KOMPRESNÍ S ÚCHYTEM V PASE     III.K.T.</t>
  </si>
  <si>
    <t>MAXIS CLASSIC  A-GM</t>
  </si>
  <si>
    <t>32557</t>
  </si>
  <si>
    <t>OSPAMOX 500 MG</t>
  </si>
  <si>
    <t>63875</t>
  </si>
  <si>
    <t>BANDÁŽ BEDERNÍ ÚPLETOVÁ S VÝZTUHAMI</t>
  </si>
  <si>
    <t>LUMBAMED BASIC, 5 VELIKOSTÍ</t>
  </si>
  <si>
    <t>32546</t>
  </si>
  <si>
    <t>KLACID SR</t>
  </si>
  <si>
    <t>POR TBL RET 14X500MG-D</t>
  </si>
  <si>
    <t>Alverin, kombinace</t>
  </si>
  <si>
    <t>POR CPS MOL 20X60MG</t>
  </si>
  <si>
    <t>76150</t>
  </si>
  <si>
    <t>BATRAFEN KRÉM</t>
  </si>
  <si>
    <t>DRM CRM 1X20GM/200MG</t>
  </si>
  <si>
    <t>707</t>
  </si>
  <si>
    <t>FUCIDIN H</t>
  </si>
  <si>
    <t>46980</t>
  </si>
  <si>
    <t>BETALOC SR 200 MG</t>
  </si>
  <si>
    <t>POR TBL PRO 100X200MG</t>
  </si>
  <si>
    <t>119513</t>
  </si>
  <si>
    <t>LOSEPRAZOL 20 MG</t>
  </si>
  <si>
    <t>25363</t>
  </si>
  <si>
    <t>POR CPS ETD 90X10MG</t>
  </si>
  <si>
    <t>116436</t>
  </si>
  <si>
    <t>APO-PANTO 40</t>
  </si>
  <si>
    <t>POR TBL ENT 100X40MG</t>
  </si>
  <si>
    <t>119688</t>
  </si>
  <si>
    <t>CONTROLOC 40 MG</t>
  </si>
  <si>
    <t>POR TBL ENT 100X40MG I</t>
  </si>
  <si>
    <t>49113</t>
  </si>
  <si>
    <t>POR TBL ENT 28X20MG I</t>
  </si>
  <si>
    <t>176111</t>
  </si>
  <si>
    <t>POR TBL FLM 10X50MG II</t>
  </si>
  <si>
    <t>Síran železnatý</t>
  </si>
  <si>
    <t>169785</t>
  </si>
  <si>
    <t>135896</t>
  </si>
  <si>
    <t>ZOLPIDEM ORION 10 MG</t>
  </si>
  <si>
    <t>146899</t>
  </si>
  <si>
    <t>140454</t>
  </si>
  <si>
    <t>ORTÉZA KOTNÍKU</t>
  </si>
  <si>
    <t>PEVNÁ</t>
  </si>
  <si>
    <t>21939</t>
  </si>
  <si>
    <t>PÁS BŘIŠNÍ JASPER F401</t>
  </si>
  <si>
    <t>VÝŠKA 30CM,VELIKOST XL</t>
  </si>
  <si>
    <t>122113</t>
  </si>
  <si>
    <t>POR CPS ETD 50X20MG</t>
  </si>
  <si>
    <t>17433</t>
  </si>
  <si>
    <t>POR TBL FLM 60X20 MG</t>
  </si>
  <si>
    <t>Etamsylát</t>
  </si>
  <si>
    <t>DICYNONE 500</t>
  </si>
  <si>
    <t>POR CPS DUR 30X500MG</t>
  </si>
  <si>
    <t>122121</t>
  </si>
  <si>
    <t>APO-FAMOTIDINE 40 MG</t>
  </si>
  <si>
    <t>Jiná antiinfektiva</t>
  </si>
  <si>
    <t>OPH GTT SOL 1X10ML SKLO</t>
  </si>
  <si>
    <t>119226</t>
  </si>
  <si>
    <t>MONTELUKAST TEVA 10 MG</t>
  </si>
  <si>
    <t>318</t>
  </si>
  <si>
    <t>POR TBL NOB 20X15MG</t>
  </si>
  <si>
    <t>180645</t>
  </si>
  <si>
    <t>POR TBL ENT 90X40MG II</t>
  </si>
  <si>
    <t>162083</t>
  </si>
  <si>
    <t>Sulpirid</t>
  </si>
  <si>
    <t>11468</t>
  </si>
  <si>
    <t>PROSULPIN 50 MG</t>
  </si>
  <si>
    <t>POR TBL NOB 60X50MG</t>
  </si>
  <si>
    <t>POR TBL NOB 30X50MG</t>
  </si>
  <si>
    <t>97445</t>
  </si>
  <si>
    <t>TRAMAL ČÍPKY 100 MG</t>
  </si>
  <si>
    <t>RCT SUP 20X100MG</t>
  </si>
  <si>
    <t>6201</t>
  </si>
  <si>
    <t>RCT SUP 5X100MG</t>
  </si>
  <si>
    <t>Další osteosyntetický materiál</t>
  </si>
  <si>
    <t>1006</t>
  </si>
  <si>
    <t>62050</t>
  </si>
  <si>
    <t>DUOMOX 500</t>
  </si>
  <si>
    <t>POR TBL SUS 20X500MG</t>
  </si>
  <si>
    <t>114291</t>
  </si>
  <si>
    <t>147934</t>
  </si>
  <si>
    <t>POR CPS ETD 98X40MG I</t>
  </si>
  <si>
    <t>191109</t>
  </si>
  <si>
    <t>POR CPS ETD 98X40MG II</t>
  </si>
  <si>
    <t>45321</t>
  </si>
  <si>
    <t>POR TBL FLM 500X150MG</t>
  </si>
  <si>
    <t>42782</t>
  </si>
  <si>
    <t>TRALGIT SR 200</t>
  </si>
  <si>
    <t>192342</t>
  </si>
  <si>
    <t>WARFARIN PMCS 5 MG</t>
  </si>
  <si>
    <t>184039</t>
  </si>
  <si>
    <t>FORLAX 4 G</t>
  </si>
  <si>
    <t>POR PLV SOL 20X4GM</t>
  </si>
  <si>
    <t>19051</t>
  </si>
  <si>
    <t>POR PLV SOL 50X4GM</t>
  </si>
  <si>
    <t>Antibiotika v kombinaci s ostatními léčivy</t>
  </si>
  <si>
    <t>1077</t>
  </si>
  <si>
    <t>OPHTHALMO-FRAMYKOIN COMP.</t>
  </si>
  <si>
    <t>122629</t>
  </si>
  <si>
    <t>SAB SIMPLEX</t>
  </si>
  <si>
    <t>POR SUS 1X30ML</t>
  </si>
  <si>
    <t>192854</t>
  </si>
  <si>
    <t>Betamethason a antibiotika</t>
  </si>
  <si>
    <t>17170</t>
  </si>
  <si>
    <t>BELOGENT KRÉM</t>
  </si>
  <si>
    <t>53201</t>
  </si>
  <si>
    <t>CIPHIN 250</t>
  </si>
  <si>
    <t>46620</t>
  </si>
  <si>
    <t>UNO</t>
  </si>
  <si>
    <t>POR TBL RET 10X150MG</t>
  </si>
  <si>
    <t>Heparin</t>
  </si>
  <si>
    <t>LIOTON 100 000 GEL</t>
  </si>
  <si>
    <t>OPHTAL</t>
  </si>
  <si>
    <t>OPH AQA 2X50ML</t>
  </si>
  <si>
    <t>57352</t>
  </si>
  <si>
    <t>REPARIL- DRAGÉES</t>
  </si>
  <si>
    <t>POR TBL OBD 40X20MG</t>
  </si>
  <si>
    <t>Metformin a linagliptin</t>
  </si>
  <si>
    <t>185287</t>
  </si>
  <si>
    <t>JENTADUETO 2,5 MG/1000 MG</t>
  </si>
  <si>
    <t>POR TBL FLM 60X1</t>
  </si>
  <si>
    <t>29761</t>
  </si>
  <si>
    <t>ZYPREXA 10 MG</t>
  </si>
  <si>
    <t>POR TBL FLM 35X10MG</t>
  </si>
  <si>
    <t>Paracetamol</t>
  </si>
  <si>
    <t>59092</t>
  </si>
  <si>
    <t>POR TBL NOB 20X500MG</t>
  </si>
  <si>
    <t>53479</t>
  </si>
  <si>
    <t>POR TBL RET 20X400MG</t>
  </si>
  <si>
    <t>56977</t>
  </si>
  <si>
    <t>Tobramycin</t>
  </si>
  <si>
    <t>OPH GTT SOL 5ML/15MG</t>
  </si>
  <si>
    <t>Pomůcky  kompenzační pro tělesně postižené</t>
  </si>
  <si>
    <t>140360</t>
  </si>
  <si>
    <t>BERLE PODPAŽNÍ DURALOVÁ DPB 10</t>
  </si>
  <si>
    <t>VELIKOST STŘEDNÍ,DLOUHÁ A DĚTSKÁ,130 KG VYMĚKČENÁ RUKOJEŤ A PODPAŽNÍ NÁVLEK</t>
  </si>
  <si>
    <t>Hydrogenované námelové alkaloidy</t>
  </si>
  <si>
    <t>SECATOXIN FORTE</t>
  </si>
  <si>
    <t>63737</t>
  </si>
  <si>
    <t>BERLE PODPAŽNÍ HLINÍKOVÁ - SUNRISE MEDICAL</t>
  </si>
  <si>
    <t>OBJEDNACÍ KÓD VÝROBCE 8070C, 8071C, 8072C</t>
  </si>
  <si>
    <t>114569</t>
  </si>
  <si>
    <t>OLANZAPIN SANDOZ 10 MG</t>
  </si>
  <si>
    <t>17924</t>
  </si>
  <si>
    <t>155872</t>
  </si>
  <si>
    <t>146889</t>
  </si>
  <si>
    <t>Acetylcystein</t>
  </si>
  <si>
    <t>57396</t>
  </si>
  <si>
    <t>ACC LONG</t>
  </si>
  <si>
    <t>POR TBL EFF 20X600MG</t>
  </si>
  <si>
    <t>Bromhexin</t>
  </si>
  <si>
    <t>87111</t>
  </si>
  <si>
    <t>BROMHEXIN 8-SIRUP KM</t>
  </si>
  <si>
    <t>138839</t>
  </si>
  <si>
    <t>81419</t>
  </si>
  <si>
    <t>KOMPRESY NESTERILNÍ</t>
  </si>
  <si>
    <t>10X10CM,4 VRSTVY,NETKANÝ TEXTIL,100KS</t>
  </si>
  <si>
    <t>Standardní lůžková péče</t>
  </si>
  <si>
    <t>Všeobecná chirurgická ambulace</t>
  </si>
  <si>
    <t>Gastroenterologie a endoskopie</t>
  </si>
  <si>
    <t>Příjmová ambulance</t>
  </si>
  <si>
    <t>Ambulance dětská</t>
  </si>
  <si>
    <t>Přehled plnění PL - Preskripce léčivých přípravků dle objemu Kč mimo PL</t>
  </si>
  <si>
    <t>R03DC03 - Montelukast</t>
  </si>
  <si>
    <t>N02CC01 - Sumatriptan</t>
  </si>
  <si>
    <t>N05AH03 - Olanzapin</t>
  </si>
  <si>
    <t>A02BC05 - Esomeprazol</t>
  </si>
  <si>
    <t>R03AC13 - Formoterol</t>
  </si>
  <si>
    <t>M01AC06 - Meloxikam</t>
  </si>
  <si>
    <t>N03AX14 - Levetiracetam</t>
  </si>
  <si>
    <t>A02BC05</t>
  </si>
  <si>
    <t>HELIDES 20 MG ENTEROSOLVENTNÍ TVRDÉ TOBOLKY</t>
  </si>
  <si>
    <t>M01AC06</t>
  </si>
  <si>
    <t>R03DC03</t>
  </si>
  <si>
    <t>POR TBL RET 14X500MG-DOUBLE BL</t>
  </si>
  <si>
    <t>R03AC13</t>
  </si>
  <si>
    <t>POR TBL FLM 14X1GM+SÁČ</t>
  </si>
  <si>
    <t>N05AH03</t>
  </si>
  <si>
    <t>POR TBL FLM 3X20X850MG</t>
  </si>
  <si>
    <t>N02CC01</t>
  </si>
  <si>
    <t>N03AX14</t>
  </si>
  <si>
    <t>50115020</t>
  </si>
  <si>
    <t>Diagnostika (132 03 001)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</si>
  <si>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</si>
  <si>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</si>
  <si>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</si>
  <si>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</si>
  <si>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</si>
  <si>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</si>
  <si>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50115004</t>
  </si>
  <si>
    <t>506 SZM umělé tělní náhrady kovové (112 02 030)</t>
  </si>
  <si>
    <t>50115061</t>
  </si>
  <si>
    <t>512 SZM robotické centrum (112 02 103)</t>
  </si>
  <si>
    <t>50115070</t>
  </si>
  <si>
    <t>513 SZM katetry, stenty, porty (112 02 101)</t>
  </si>
  <si>
    <t>50115011</t>
  </si>
  <si>
    <t>515 SZM umělé tělní náhrady ostatní (112 02 030)</t>
  </si>
  <si>
    <t>50115080</t>
  </si>
  <si>
    <t>523 SZM staplery, endosk., extraktory (112 02 102)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</si>
  <si>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</si>
  <si>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</si>
  <si>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</si>
  <si>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</si>
  <si>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</si>
  <si>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</si>
  <si>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</si>
  <si>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</si>
  <si>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0466</t>
  </si>
  <si>
    <t>I. CHIR pracoviště DK COS</t>
  </si>
  <si>
    <t>ZA317</t>
  </si>
  <si>
    <t>Krytí s mastí atrauman 5 x  5 cm bal. á 10 ks 499510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</si>
  <si>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</si>
  <si>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</si>
  <si>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</si>
  <si>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</si>
  <si>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</si>
  <si>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</si>
  <si>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ZA416</t>
  </si>
  <si>
    <t>Krytí mastný tyl grassolind neutral 10 x 10 cm bal. á 10 ks 4993147</t>
  </si>
  <si>
    <t>ZA423</t>
  </si>
  <si>
    <t>Obinadlo elastické idealtex 12 cm x 5 m 9310633</t>
  </si>
  <si>
    <t>ZA444</t>
  </si>
  <si>
    <t>Tampon 20 x 19 cm nesterilní stáčený 1320300404</t>
  </si>
  <si>
    <t>ZA446</t>
  </si>
  <si>
    <t>Vata buničitá přířezy 20 x 30 cm 1230200129</t>
  </si>
  <si>
    <t>ZA453</t>
  </si>
  <si>
    <t>Kompresa vliwazel 10 x 20 nesterilní 30431</t>
  </si>
  <si>
    <t>ZA458</t>
  </si>
  <si>
    <t>Kompresa vliwazel 20 x 40 / 50 ks nesterilní 30436</t>
  </si>
  <si>
    <t>ZA459</t>
  </si>
  <si>
    <t>Kompresa AB 10 x 20 cm / 1 ks sterilní NT savá 1230114021</t>
  </si>
  <si>
    <t>ZA464</t>
  </si>
  <si>
    <t>Kompresa NT 10 x 10 cm / 2 ks sterilní 26520</t>
  </si>
  <si>
    <t>ZA521</t>
  </si>
  <si>
    <t>Kompresa vliwazel 20 x 20 nesterilní 30434</t>
  </si>
  <si>
    <t>ZA530</t>
  </si>
  <si>
    <t>Vložky hygienické samu 7162212</t>
  </si>
  <si>
    <t>ZA544</t>
  </si>
  <si>
    <t>Krytí inadine nepřilnavé 5,0 x 5,0 cm 1/10 SYS01481EE</t>
  </si>
  <si>
    <t>ZA547</t>
  </si>
  <si>
    <t>Krytí inadine nepřilnavé 9,5 x 9,5 cm 1/10 SYS01512EE</t>
  </si>
  <si>
    <t>ZA561</t>
  </si>
  <si>
    <t>Kompresa AB 20 x 40 cm / 1 ks sterilní NT savá 1230114051</t>
  </si>
  <si>
    <t>ZA563</t>
  </si>
  <si>
    <t>Kompresa AB 20 x 20 cm / 1 ks sterilní NT savá 1230114041</t>
  </si>
  <si>
    <t>ZA593</t>
  </si>
  <si>
    <t>Tampon sterilní stáčený 20 x 20 cm   / 5 ks 28003</t>
  </si>
  <si>
    <t>ZA601</t>
  </si>
  <si>
    <t>Obinadlo fixa crep 12 cm x 4 m 1323100105</t>
  </si>
  <si>
    <t>ZB084</t>
  </si>
  <si>
    <t>Náplast transpore 2,50 cm x 9,14 m 1527-1</t>
  </si>
  <si>
    <t>ZC100</t>
  </si>
  <si>
    <t>Vata buničitá dělená 2 role / 500 ks 40 x 50 mm 1230200310</t>
  </si>
  <si>
    <t>ZC845</t>
  </si>
  <si>
    <t>Kompresa NT 10 x 20 cm / 5 ks sterilní 26621</t>
  </si>
  <si>
    <t>ZD104</t>
  </si>
  <si>
    <t>Náplast omniplast 10,0 cm x 10,0 m 9004472 (900535)</t>
  </si>
  <si>
    <t>ZE090</t>
  </si>
  <si>
    <t>Krytí sterilní VECA-C bal. á 50 ks BED:392020</t>
  </si>
  <si>
    <t>ZE748</t>
  </si>
  <si>
    <t>Krytí melgisorb Ag alginátové absorpční 10 x 10 cm bal. á 10 ks 256100-00</t>
  </si>
  <si>
    <t>ZH012</t>
  </si>
  <si>
    <t>Náplast micropore 2,50 cm x 5,00 m 840W</t>
  </si>
  <si>
    <t>ZI558</t>
  </si>
  <si>
    <t>Náplast curapor   7 x   5 cm 22 120 ( náhrada za cosmopor )</t>
  </si>
  <si>
    <t>ZI599</t>
  </si>
  <si>
    <t>Náplast curapor 10 x   8 cm 22121 ( náhrada za cosmopor )</t>
  </si>
  <si>
    <t>ZA065</t>
  </si>
  <si>
    <t>Verba č. 5 - břišní pás 105 - 115 cm 932535</t>
  </si>
  <si>
    <t>ZA629</t>
  </si>
  <si>
    <t>Tampon 19 x 20 cm / 5 ks sterilní stáčený 0442</t>
  </si>
  <si>
    <t>ZA649</t>
  </si>
  <si>
    <t>Set gázový 152 sterilní á 50 ks 1230111152</t>
  </si>
  <si>
    <t>ZL663</t>
  </si>
  <si>
    <t>Krytí mastný tyl pharmatull 10 x 10 cm bal. á 10 ks P-Tull 1010</t>
  </si>
  <si>
    <t>ZL664</t>
  </si>
  <si>
    <t>Krytí mastný tyl pharmatull 10 x 20 cm bal. á 10 ks P-Tull 1020</t>
  </si>
  <si>
    <t>ZA420</t>
  </si>
  <si>
    <t>Krytí comfeel plus ulcer 4 x 6 cm bal. á 30 ks 3146</t>
  </si>
  <si>
    <t>ZL662</t>
  </si>
  <si>
    <t>Krytí mastný tyl pharmatull   5 x   5 cm bal. á 10 ks P-Tull 5050</t>
  </si>
  <si>
    <t>ZA705</t>
  </si>
  <si>
    <t>Hadička spojovací HS 1,8 x 450UNIV</t>
  </si>
  <si>
    <t>ZA713</t>
  </si>
  <si>
    <t>Měřič žilního tlaku 01 646992</t>
  </si>
  <si>
    <t>ZA727</t>
  </si>
  <si>
    <t>Kontejner 30 ml sterilní 331690251750</t>
  </si>
  <si>
    <t>ZA737</t>
  </si>
  <si>
    <t>Filtr mini spike modrý 4550234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</si>
  <si>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</si>
  <si>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</si>
  <si>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</si>
  <si>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</si>
  <si>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</si>
  <si>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</si>
  <si>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</si>
  <si>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</si>
  <si>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ZA812</t>
  </si>
  <si>
    <t>Uzávěr do katetrů 4435001</t>
  </si>
  <si>
    <t>ZA883</t>
  </si>
  <si>
    <t>Rourka rektální CH18, délka 40 cm 19-18.100</t>
  </si>
  <si>
    <t>ZA964</t>
  </si>
  <si>
    <t>Stříkačka janett 60 ml vyplachovací MRG564</t>
  </si>
  <si>
    <t>ZA967</t>
  </si>
  <si>
    <t>Flocare set 800 pump pro enter.vaky-569886  A4323102</t>
  </si>
  <si>
    <t>ZB058</t>
  </si>
  <si>
    <t>Tonometr digitální automatický KVS-LD7</t>
  </si>
  <si>
    <t>ZB102</t>
  </si>
  <si>
    <t>Láhev k odsávačce flovac 1l hadice 1,8 m á 45 ks 000-036-020</t>
  </si>
  <si>
    <t>ZB103</t>
  </si>
  <si>
    <t>Láhev k odsávačce flovac 2l hadice 1,8 m 000-036-021</t>
  </si>
  <si>
    <t>ZB249</t>
  </si>
  <si>
    <t>Sáček močový 2000 ml s křížovou výpustí sterilní ZAR-TNU201601</t>
  </si>
  <si>
    <t>ZB598</t>
  </si>
  <si>
    <t>Spojka přímá symetrická 7 x 7 mm 120 430</t>
  </si>
  <si>
    <t>ZB662</t>
  </si>
  <si>
    <t>Konektor bezjehlový maxplus 7 denní 7010003</t>
  </si>
  <si>
    <t>ZB751</t>
  </si>
  <si>
    <t>Hadice PVC 8/12 á 30 m P00468</t>
  </si>
  <si>
    <t>ZB753</t>
  </si>
  <si>
    <t>Nebulizátor s maskou+hadičkou 1483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</si>
  <si>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</si>
  <si>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</si>
  <si>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</si>
  <si>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</si>
  <si>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</si>
  <si>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</si>
  <si>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ZB767</t>
  </si>
  <si>
    <t>Jehla vakuová 226/38 mm černá 450075</t>
  </si>
  <si>
    <t>ZB768</t>
  </si>
  <si>
    <t>Jehla vakuová 216/38 mm zelená 450076</t>
  </si>
  <si>
    <t>ZB771</t>
  </si>
  <si>
    <t>Držák jehly základní 450201</t>
  </si>
  <si>
    <t>ZB772</t>
  </si>
  <si>
    <t>Přechodka adaptér luer 450070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</si>
  <si>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</si>
  <si>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</si>
  <si>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</si>
  <si>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</si>
  <si>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</si>
  <si>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</si>
  <si>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ZB893</t>
  </si>
  <si>
    <t>Stříkačka inzulinová omnican 0,5 ml 100j s jehlou 30 G 9151125S</t>
  </si>
  <si>
    <t>ZC059</t>
  </si>
  <si>
    <t>Láhev redon drenofast 400 ml-kompletní bal. á 40 ks 28 400</t>
  </si>
  <si>
    <t>ZC498</t>
  </si>
  <si>
    <t>Držák močových sáčků UH 800800100</t>
  </si>
  <si>
    <t>ZC506</t>
  </si>
  <si>
    <t>Kompresa NT 10 x 10 cm / 5 ks sterilní 1325020275</t>
  </si>
  <si>
    <t>ZC768</t>
  </si>
  <si>
    <t>Zkumavka 10 ml sterilní bal. á 1250 ks 1009/TE/SG</t>
  </si>
  <si>
    <t>ZC981</t>
  </si>
  <si>
    <t>Kanyla TS 8,0 bez manžety 100/811/080</t>
  </si>
  <si>
    <t>ZD616</t>
  </si>
  <si>
    <t>Mediset pro močovou katetriz.+ aqua 4753881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</si>
  <si>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</si>
  <si>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</si>
  <si>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</si>
  <si>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</si>
  <si>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</si>
  <si>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</si>
  <si>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ZF159</t>
  </si>
  <si>
    <t>Nádoba na kontaminovaný odpad 1 l 15-0002</t>
  </si>
  <si>
    <t>ZF973</t>
  </si>
  <si>
    <t>Hadička tlaková spojovací unicath 1,5 x 25 cm LL na obou koncích male-male bal. á 40 ks PN 1202</t>
  </si>
  <si>
    <t>ZG515</t>
  </si>
  <si>
    <t>Zkumavka močová vacuette 10,5 ml bal. á 50 ks 331980455007</t>
  </si>
  <si>
    <t>ZH168</t>
  </si>
  <si>
    <t>Stříkačka tuberkulin 1 ml KD-JECT III 831786</t>
  </si>
  <si>
    <t>ZH491</t>
  </si>
  <si>
    <t>Stříkačka 50 - 60 ml LL MRG00711</t>
  </si>
  <si>
    <t>ZH493</t>
  </si>
  <si>
    <t>Katetr močový foley CH16 180605-000160</t>
  </si>
  <si>
    <t>ZH543</t>
  </si>
  <si>
    <t>Víčko zvlhčovače 0,25 l autoklávovatelný P00441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</si>
  <si>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</si>
  <si>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</si>
  <si>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</si>
  <si>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</si>
  <si>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</si>
  <si>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</si>
  <si>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</si>
  <si>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</si>
  <si>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</si>
  <si>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SOFT H-103106</t>
  </si>
  <si>
    <t>ZJ568</t>
  </si>
  <si>
    <t>Roztok Accu-Check senzor komfort Pro Control 1+2 level 03513670</t>
  </si>
  <si>
    <t>ZJ569</t>
  </si>
  <si>
    <t>Proužky Accu-Check senzor komfort Pro Control á 50 ks 04927290</t>
  </si>
  <si>
    <t>ZJ695</t>
  </si>
  <si>
    <t>Sonda žaludeční CH14 1200 mm s RTG linkou bal. á 50 ks 412014</t>
  </si>
  <si>
    <t>ZK798</t>
  </si>
  <si>
    <t xml:space="preserve">Zátka combi modrá 4495152 </t>
  </si>
  <si>
    <t>ZK884</t>
  </si>
  <si>
    <t>Kohout trojcestný discofix modrý 4095111</t>
  </si>
  <si>
    <t>ZL423</t>
  </si>
  <si>
    <t>Hadice odsávací SERRES s koncovkami - sterilní CH 25,bal.50 ks-délka 3 m, FFM 5813303</t>
  </si>
  <si>
    <t>ZA364</t>
  </si>
  <si>
    <t>Sáček kolostomický draina S mini á 30 ks H08560U</t>
  </si>
  <si>
    <t>ZA703</t>
  </si>
  <si>
    <t>Filtr sací AS1-úprava bal. á 50 ks P03079</t>
  </si>
  <si>
    <t>ZA799</t>
  </si>
  <si>
    <t>Trokar hrudní redax F20 s ostrým koncem bal. á 10 ks 11220</t>
  </si>
  <si>
    <t>ZA969</t>
  </si>
  <si>
    <t>Flocare set pro gravitační výživu 35146</t>
  </si>
  <si>
    <t>ZB237</t>
  </si>
  <si>
    <t>Maska anesteziologická vel. 5 MP01505</t>
  </si>
  <si>
    <t>ZB320</t>
  </si>
  <si>
    <t>Irigátor z PVC kompl d712870</t>
  </si>
  <si>
    <t>ZB407</t>
  </si>
  <si>
    <t>Sonda gastrojejunální VANKEMMEL bal. á 5 ks LA6218</t>
  </si>
  <si>
    <t>ZB557</t>
  </si>
  <si>
    <t>Přechodka adapter combifix rekord - luer 4090306</t>
  </si>
  <si>
    <t>ZB671</t>
  </si>
  <si>
    <t>Láhev 0,25 l zvlhčovače autoklávovatelný P00442</t>
  </si>
  <si>
    <t>ZD151</t>
  </si>
  <si>
    <t>Ambuvak pro dospělé vak 1,5 l 7152000</t>
  </si>
  <si>
    <t>ZH567</t>
  </si>
  <si>
    <t>Trokar hrudní 24 CH á 10 ks 184 2401 1</t>
  </si>
  <si>
    <t>ZL424</t>
  </si>
  <si>
    <t>Hadice odsávací SERRES s koncovkami - sterilní CH 25, délka 2,1 m, FF - oddělávatelný, 5813218</t>
  </si>
  <si>
    <t>ZL688</t>
  </si>
  <si>
    <t>Proužky Accu-Check Inform IIStrip 50 EU1 á 50 ks 05942861</t>
  </si>
  <si>
    <t>ZL689</t>
  </si>
  <si>
    <t>Roztok Accu-Check Performa Int´l Controls 1+2 level 04861736</t>
  </si>
  <si>
    <t>ZK158</t>
  </si>
  <si>
    <t xml:space="preserve">Stříkačka inzulinová KD-JECT III 0,5 ml 100j 0,30 x 8 mm 870525 </t>
  </si>
  <si>
    <t>ZD848</t>
  </si>
  <si>
    <t>Katetr CVC 2 lumen certofix duo 730 bal. á 10 ks 4162307E</t>
  </si>
  <si>
    <t>ZE027</t>
  </si>
  <si>
    <t>Katetr CVC 1 lumen certofix mono 330 4160282E</t>
  </si>
  <si>
    <t>ZA715</t>
  </si>
  <si>
    <t>Set infuzní intrafix 4062957</t>
  </si>
  <si>
    <t>ZE079</t>
  </si>
  <si>
    <t>Set transfúzní non PVC s odvzdušněním a bakteriálním filtrem ZAR-I-TS</t>
  </si>
  <si>
    <t>ZA833</t>
  </si>
  <si>
    <t>Jehla injekční 0,8 x   40 mm zelená 4657527</t>
  </si>
  <si>
    <t>ZA834</t>
  </si>
  <si>
    <t>Jehla injekční 0,7 x   40 mm černá 4660021</t>
  </si>
  <si>
    <t>ZA836</t>
  </si>
  <si>
    <t>Jehla injekční 0,9 x   70 mm žlutá</t>
  </si>
  <si>
    <t>ZA999</t>
  </si>
  <si>
    <t>Jehla injekční 0,5 x   16 mm oranžová 4657853</t>
  </si>
  <si>
    <t>ZB556</t>
  </si>
  <si>
    <t>Jehla injekční 1,2 x   40 mm růžová 4665120</t>
  </si>
  <si>
    <t>ZD370</t>
  </si>
  <si>
    <t>Rukavice nitril promedica bez p.M á 100 ks 98897</t>
  </si>
  <si>
    <t>ZL073</t>
  </si>
  <si>
    <t>Rukavice operační gammex bez pudru PF EnLite vel. 7,5 353385</t>
  </si>
  <si>
    <t>ZL074</t>
  </si>
  <si>
    <t>Rukavice operační gammex bez pudru PF EnLite vel. 8,0 353386</t>
  </si>
  <si>
    <t>ZL131</t>
  </si>
  <si>
    <t>Rukavice nitril promedica bez p.L á 100 ks 98898</t>
  </si>
  <si>
    <t>ZL949</t>
  </si>
  <si>
    <t>Rukavice nitril promedica bez p. L bílé 6N á 100 ks 9399W4</t>
  </si>
  <si>
    <t>ZL948</t>
  </si>
  <si>
    <t>Rukavice nitril promedica bez p. M bílé 6N á 100 ks 9399W3</t>
  </si>
  <si>
    <t>803610</t>
  </si>
  <si>
    <t>-Diagnostická souprava ABO set monoklonální na 30 1536</t>
  </si>
  <si>
    <t>803929</t>
  </si>
  <si>
    <t>-Bactec Plus Aerobic 442192</t>
  </si>
  <si>
    <t>803930</t>
  </si>
  <si>
    <t>-Bactec Plus Anaerobic 442193</t>
  </si>
  <si>
    <t>396404</t>
  </si>
  <si>
    <t>-Zinek práškový k likvidaci rtuti 25g</t>
  </si>
  <si>
    <t>ZA436</t>
  </si>
  <si>
    <t>Obinadlo pruban č.12 427312</t>
  </si>
  <si>
    <t>ZA438</t>
  </si>
  <si>
    <t>Obinadlo pruban č.  4 427304</t>
  </si>
  <si>
    <t>ZA439</t>
  </si>
  <si>
    <t>Obinadlo pruban č.  6 427306</t>
  </si>
  <si>
    <t>ZA443</t>
  </si>
  <si>
    <t>Šátek trojcípý 20001</t>
  </si>
  <si>
    <t>ZA451</t>
  </si>
  <si>
    <t>Náplast omniplast 5 cm x 9,2 m 9004540 (900429)</t>
  </si>
  <si>
    <t>ZA463</t>
  </si>
  <si>
    <t>Kompresa NT 10 x 20 cm / 2 ks sterilní 26620</t>
  </si>
  <si>
    <t>ZA478</t>
  </si>
  <si>
    <t>Krytí actisorb plus 10,5 x 10,5 cm bal. á 10 ks SYSMAP105_1/5</t>
  </si>
  <si>
    <t>ZA505</t>
  </si>
  <si>
    <t>Krytí mepore film 15 x 20 cm bal. á 10 ks 273000-02</t>
  </si>
  <si>
    <t>ZA539</t>
  </si>
  <si>
    <t>Kompresa NT 10 x 10 cm nesterilní 06103</t>
  </si>
  <si>
    <t>ZA540</t>
  </si>
  <si>
    <t>Náplast omnifix E 15 cm x 10 m 9006513</t>
  </si>
  <si>
    <t>ZA562</t>
  </si>
  <si>
    <t>Náplast cosmopor i. v. 6 x 8 cm 9008054</t>
  </si>
  <si>
    <t>ZA580</t>
  </si>
  <si>
    <t xml:space="preserve">Podkolenky cambren C  K2 střední 9973952 </t>
  </si>
  <si>
    <t>ZA643</t>
  </si>
  <si>
    <t>Kompresa vliwasoft 10 x 20 nesterilní á 100 ks 12070</t>
  </si>
  <si>
    <t>ZA646</t>
  </si>
  <si>
    <t>Přířez sterilní rolo.12x120 cm/4 vr.á 2 ks, bal.200 ks 1230116032</t>
  </si>
  <si>
    <t>ZA664</t>
  </si>
  <si>
    <t>Flamigel 250 ml FLAM250</t>
  </si>
  <si>
    <t>ZB404</t>
  </si>
  <si>
    <t>Náplast cosmos 8 cm x 1m 5403353</t>
  </si>
  <si>
    <t>ZC096</t>
  </si>
  <si>
    <t>Polštářek vatový 10 x 10 sterilní á 2 ks karton á 600 ks 28500</t>
  </si>
  <si>
    <t>ZC333</t>
  </si>
  <si>
    <t>Krytí mastný tyl s vaselinou 10 x 10 cm 0311</t>
  </si>
  <si>
    <t>ZC334</t>
  </si>
  <si>
    <t>Krytí mastný tyl s vaselinou 5 x  5 cm 0300</t>
  </si>
  <si>
    <t>ZC352</t>
  </si>
  <si>
    <t>Obinadlo elastické universalbinde 12 cm x 10 m bal. á 12 ks 1320200207</t>
  </si>
  <si>
    <t>ZC532</t>
  </si>
  <si>
    <t>Krytí mastný tyl s vaselinou 10 x 20 cm 0312</t>
  </si>
  <si>
    <t>ZC848</t>
  </si>
  <si>
    <t>Obvaz ortho-pad 10 cm x 3 m karton á 120 ks 1320105004</t>
  </si>
  <si>
    <t>ZC885</t>
  </si>
  <si>
    <t>Náplast omnifix E 10 cm x 10 m 900650</t>
  </si>
  <si>
    <t>ZD111</t>
  </si>
  <si>
    <t>Náplast omnifix E 5 cm x 10 m 9006493</t>
  </si>
  <si>
    <t>ZE483</t>
  </si>
  <si>
    <t>Náplast easi-v 49-664M</t>
  </si>
  <si>
    <t>ZI600</t>
  </si>
  <si>
    <t>Náplast curapor 10 x 15 cm 22122 ( náhrada za cosmopor )</t>
  </si>
  <si>
    <t>ZI601</t>
  </si>
  <si>
    <t>Náplast curapor 10 x 20 cm 22123 ( náhrada za cosmopor )</t>
  </si>
  <si>
    <t>ZA066</t>
  </si>
  <si>
    <t>Verba č. 4 - břišní pás   95 - 105 cm 932534</t>
  </si>
  <si>
    <t>ZA437</t>
  </si>
  <si>
    <t>Obinadlo pruban č.14 427314</t>
  </si>
  <si>
    <t>ZA441</t>
  </si>
  <si>
    <t>Steh náplasťový Steri-strip 6 x 38 mm bal. á 200 ks R1542</t>
  </si>
  <si>
    <t>ZA581</t>
  </si>
  <si>
    <t>Krytí mepore film 10 x 12 cm bal. á 70 ks 271500</t>
  </si>
  <si>
    <t>ZF838</t>
  </si>
  <si>
    <t>Krytí tenderwet 24 active 7,5 x 7,5 cm bal. á 8 ks 609817</t>
  </si>
  <si>
    <t>ZG221</t>
  </si>
  <si>
    <t>Přířez skládaný- longeta 23 x 23 cm ster/ 5 ks baleno po 300 ks 1230117105</t>
  </si>
  <si>
    <t>ZG787</t>
  </si>
  <si>
    <t>Krytí askina silikonové silnet 20 x 30 bal. á 5 ks 5192305</t>
  </si>
  <si>
    <t>ZH913</t>
  </si>
  <si>
    <t>Krytí askina derm - sterilní folie 15x 20 cm bal. á 10 ks F72038</t>
  </si>
  <si>
    <t>ZI522</t>
  </si>
  <si>
    <t xml:space="preserve">Krytí askina derm - sterilní folie 10 x 12 cm bal. á 10 ks F72035 </t>
  </si>
  <si>
    <t>ZL410</t>
  </si>
  <si>
    <t>Hemagel 100 g A2681147</t>
  </si>
  <si>
    <t>ZL789</t>
  </si>
  <si>
    <t>Obvaz sterilní hotový č. 2 004091360</t>
  </si>
  <si>
    <t>ZL790</t>
  </si>
  <si>
    <t>Obvaz sterilní hotový č. 3 004101144</t>
  </si>
  <si>
    <t>ZE140</t>
  </si>
  <si>
    <t>Komprese oční Eycopad sterilní 4155407</t>
  </si>
  <si>
    <t>ZL853</t>
  </si>
  <si>
    <t>Krytí mastný tyl jelonet 10 x 40 cm á 10 ks 7459</t>
  </si>
  <si>
    <t>ZA694</t>
  </si>
  <si>
    <t xml:space="preserve">Držák močových sáčků kovový bal. á 20 ks 4490029 </t>
  </si>
  <si>
    <t>ZA746</t>
  </si>
  <si>
    <t>Stříkačka omnifix 1 ml 9161406V</t>
  </si>
  <si>
    <t>ZA749</t>
  </si>
  <si>
    <t>Stříkačka omnifix 50 ml 4617509F</t>
  </si>
  <si>
    <t>ZA753</t>
  </si>
  <si>
    <t>Sonda flocare PUR CH8/110 cm enlock 2778398</t>
  </si>
  <si>
    <t>ZA762</t>
  </si>
  <si>
    <t>Pohár na moč 100 ml UH 712252</t>
  </si>
  <si>
    <t>ZA831</t>
  </si>
  <si>
    <t>Rourka rektální CH20, délka 40 cm 19-20.100</t>
  </si>
  <si>
    <t>ZA897</t>
  </si>
  <si>
    <t>Nůž na stehy krátký sterilní bal. á 100 ks 11.000.00.010</t>
  </si>
  <si>
    <t>ZB066</t>
  </si>
  <si>
    <t>Stříkačka janett 100 ml s adapt. PLS1710</t>
  </si>
  <si>
    <t>ZB173</t>
  </si>
  <si>
    <t>Maska kyslíková dospělá s hadičkou H-103013</t>
  </si>
  <si>
    <t>ZB231</t>
  </si>
  <si>
    <t>Pinzeta anatomická 14 cm P00894</t>
  </si>
  <si>
    <t>ZB449</t>
  </si>
  <si>
    <t>Kanyla ET 7,0 s manžetou 9570Ecen.nab. CZ140004</t>
  </si>
  <si>
    <t>ZB453</t>
  </si>
  <si>
    <t>Lopatka dřevěná ústní sterilní bal. á 100 ks 4700096</t>
  </si>
  <si>
    <t>ZB762</t>
  </si>
  <si>
    <t>Zkumavka červená 6 ml 456092</t>
  </si>
  <si>
    <t>ZB764</t>
  </si>
  <si>
    <t>Zkumavka zelená 4 ml 454051</t>
  </si>
  <si>
    <t>ZB773</t>
  </si>
  <si>
    <t>Zkumavka šedá-glykemie 454085</t>
  </si>
  <si>
    <t>ZC074</t>
  </si>
  <si>
    <t>Nebulizátor Typ 753 pro dospělé 01.000.08.753</t>
  </si>
  <si>
    <t>ZC753</t>
  </si>
  <si>
    <t>Čepelka skalpelová 20 BB520</t>
  </si>
  <si>
    <t>ZC769</t>
  </si>
  <si>
    <t>Hadička spojovací HS 1,8 x 450LL 606301</t>
  </si>
  <si>
    <t>ZC863</t>
  </si>
  <si>
    <t>Hadička spojovací HS 1,8 x 1800LL 606304</t>
  </si>
  <si>
    <t>ZC906</t>
  </si>
  <si>
    <t>Škrtidlo se sponou KVS25500</t>
  </si>
  <si>
    <t>ZE159</t>
  </si>
  <si>
    <t>Nádoba na kontaminovaný odpad 2 l 15-0003</t>
  </si>
  <si>
    <t>ZG492</t>
  </si>
  <si>
    <t xml:space="preserve">Manžeta SCD Express KAMBIA bal. á 5 ks 73042 </t>
  </si>
  <si>
    <t>ZG893</t>
  </si>
  <si>
    <t>Rouška prošívaná na popáleniny 40 x 60 cm karton á 30 ks 28510</t>
  </si>
  <si>
    <t>ZH817</t>
  </si>
  <si>
    <t>Katetr močový foley CH18 180605-000180</t>
  </si>
  <si>
    <t>ZJ312</t>
  </si>
  <si>
    <t>Sonda žaludeční CH16 1200 mm s RTG linkou bal. á 50 ks 412016</t>
  </si>
  <si>
    <t>ZK799</t>
  </si>
  <si>
    <t>Zátka combi červená 4495101</t>
  </si>
  <si>
    <t>ZL105</t>
  </si>
  <si>
    <t xml:space="preserve">Nástavec pro odběr moče ke zkumavce vacuete GREI450251DE </t>
  </si>
  <si>
    <t>ZB224</t>
  </si>
  <si>
    <t>Vak k odsávačce medela 2,5 l s víčkem a bakter.filtrem bal. á 40 ks N077.0086</t>
  </si>
  <si>
    <t>ZB303</t>
  </si>
  <si>
    <t>Spojka asymetrická 4 x 7 mm 120 420</t>
  </si>
  <si>
    <t>ZB369</t>
  </si>
  <si>
    <t>Sáček kolostomický draina S large H28556U</t>
  </si>
  <si>
    <t>ZB969</t>
  </si>
  <si>
    <t>Spojka universální CH 06-15 86180572</t>
  </si>
  <si>
    <t>ZC680</t>
  </si>
  <si>
    <t>Drén Easy Flow 12 mm/30 cm 97.816.92.143</t>
  </si>
  <si>
    <t>ZK927</t>
  </si>
  <si>
    <t>Pinzeta anatomická oční graefe 10 cm b397114920018</t>
  </si>
  <si>
    <t>ZL781</t>
  </si>
  <si>
    <t>Konektor bezjehlový K-NECT 7 denní M79400845</t>
  </si>
  <si>
    <t>ZD815</t>
  </si>
  <si>
    <t>Manžeta na měření TK 14 x 50 cm dospělá k monitoru Philips+tonometr KVS LD7 KVS M1 5ZOM</t>
  </si>
  <si>
    <t>ZD145</t>
  </si>
  <si>
    <t>Vak pro enterální výživu S1814713610</t>
  </si>
  <si>
    <t>ZD909</t>
  </si>
  <si>
    <t>Katetr CVC 2 lumen certofix duo 720 á 10 ks 4162200E</t>
  </si>
  <si>
    <t>ZA869</t>
  </si>
  <si>
    <t>Set transfúzní LLP s filtrem pro provzdušněním hemomed 05223</t>
  </si>
  <si>
    <t>ZB209</t>
  </si>
  <si>
    <t>Set transfúzní BLLP pro přetlakovou transfuzi bez vzdušného filtru hemomed 05123</t>
  </si>
  <si>
    <t>ZA421</t>
  </si>
  <si>
    <t>Obinadlo elastické idealtex 10 cm x 5 m 931062</t>
  </si>
  <si>
    <t>ZA449</t>
  </si>
  <si>
    <t>Obinadlo pruban č.  3 427303</t>
  </si>
  <si>
    <t>ZA504</t>
  </si>
  <si>
    <t>Krytí hypafix transparent ( náhrada za krytí opsite flexifix 10 cm x 10 m ) 7237801</t>
  </si>
  <si>
    <t>ZA507</t>
  </si>
  <si>
    <t>Náplast tegaderm 8,5 cm x 10,5 cm bal. á 50 ks s výřezem 1635W</t>
  </si>
  <si>
    <t>ZA537</t>
  </si>
  <si>
    <t>Krytí mepilex heel 13 x 20 cm bal. á 5 ks 288100-01</t>
  </si>
  <si>
    <t>ZA557</t>
  </si>
  <si>
    <t>Kompresa gáza 10 x 20 cm / 5 ks ster.26013</t>
  </si>
  <si>
    <t>ZA578</t>
  </si>
  <si>
    <t>Krytí hypergel 5 g bal. á 10 ks 360500-00</t>
  </si>
  <si>
    <t>ZC531</t>
  </si>
  <si>
    <t>Krytí mastný tyl s vaselinou 15 x 30 cm 0314</t>
  </si>
  <si>
    <t>ZC550</t>
  </si>
  <si>
    <t>Krytí mepilex silikonový Ag 10 x 10 cm bal. á 5 ks 287110-00</t>
  </si>
  <si>
    <t>ZD633</t>
  </si>
  <si>
    <t>Krytí mepilex border sacrum 18 x 18 cm bal. á 5 ks 282000-01</t>
  </si>
  <si>
    <t>ZE074</t>
  </si>
  <si>
    <t>Tampon   9 x   9 cm / 5 ks sterilní stáčený 435</t>
  </si>
  <si>
    <t>ZG613</t>
  </si>
  <si>
    <t>Krytí mepitel one 8 x 10 cm  bal. á 5 ks 289200-00</t>
  </si>
  <si>
    <t>ZI973</t>
  </si>
  <si>
    <t>Pěna malá  V.A.C M8275051</t>
  </si>
  <si>
    <t>ZI974</t>
  </si>
  <si>
    <t>Pěna střední V.A.C M8275052</t>
  </si>
  <si>
    <t>ZJ384</t>
  </si>
  <si>
    <t>Set pro CŽK bal. á 10 ks 42001174</t>
  </si>
  <si>
    <t>ZJ687</t>
  </si>
  <si>
    <t xml:space="preserve">Gelitaspon tampon   80 x 30 mm bal. á 5 ks GS -210 </t>
  </si>
  <si>
    <t>ZK405</t>
  </si>
  <si>
    <t>Gelitaspon standard 80 x 50 mm x 10 mm bal. á 10 ks 2107861</t>
  </si>
  <si>
    <t>ZD332</t>
  </si>
  <si>
    <t>Náplast microfoam 2,50 cm x 5,00 m bal. á 12 ks 1528-1</t>
  </si>
  <si>
    <t>ZE485</t>
  </si>
  <si>
    <t>Krytí mepore film 20 x 30 cm bal. á 5 ks 273500-02</t>
  </si>
  <si>
    <t>ZG612</t>
  </si>
  <si>
    <t>Krytí mepilex 10 x 10 cm bal. á 5 ks 294100</t>
  </si>
  <si>
    <t>ZA621</t>
  </si>
  <si>
    <t>Krytí tenderwet 24 active kulatý 4 cm bal. á 10 ks 609210(609825)</t>
  </si>
  <si>
    <t>ZL977</t>
  </si>
  <si>
    <t>Kanystr renasys GO 750 ml 66800916</t>
  </si>
  <si>
    <t>ZL976</t>
  </si>
  <si>
    <t>Kanystr renasys EZ 800 ml 66800912</t>
  </si>
  <si>
    <t>ZL975</t>
  </si>
  <si>
    <t>Pěna renasys-F malý set 66800794</t>
  </si>
  <si>
    <t>ZL978</t>
  </si>
  <si>
    <t>Kanystr renasys GO 300 ml 66800914</t>
  </si>
  <si>
    <t>ZL973</t>
  </si>
  <si>
    <t>Pěna renasys-F střední set 66800795</t>
  </si>
  <si>
    <t>ZL988</t>
  </si>
  <si>
    <t>Spojka renasys Y pro soft port 66800971</t>
  </si>
  <si>
    <t>ZL974</t>
  </si>
  <si>
    <t>Pěna renasys-F velký set 66800796</t>
  </si>
  <si>
    <t>ZL984</t>
  </si>
  <si>
    <t>Role gázy 11,4 cm x 3,7 m bal.á 5 ks 66800391</t>
  </si>
  <si>
    <t>ZL985</t>
  </si>
  <si>
    <t>Krytí transparentní filmové 20 x 30 cm bal. á 10 ks 66800394</t>
  </si>
  <si>
    <t>ZL987</t>
  </si>
  <si>
    <t>Soft port 69 cm s koncovkou 15 x 10 cm  66800799</t>
  </si>
  <si>
    <t>ZL979</t>
  </si>
  <si>
    <t>Kanystr renasys GO 250 ml 66800913</t>
  </si>
  <si>
    <t>ZL980</t>
  </si>
  <si>
    <t>Pěna renasys-F softextra velký set 66800797</t>
  </si>
  <si>
    <t>ZA738</t>
  </si>
  <si>
    <t>Filtr mini spike zelený 4550242</t>
  </si>
  <si>
    <t>ZA791</t>
  </si>
  <si>
    <t>Stříkačka janett 140-160 ml MED114408</t>
  </si>
  <si>
    <t>ZB006</t>
  </si>
  <si>
    <t>Teploměr digitální thermoval basic 9250391</t>
  </si>
  <si>
    <t>ZB488</t>
  </si>
  <si>
    <t>Sprej cavilon 28 ml bal. á 12 ks 3346E</t>
  </si>
  <si>
    <t>ZB553</t>
  </si>
  <si>
    <t>Láhev redon hi-vac 400 ml-kompletní 05.000.22.803</t>
  </si>
  <si>
    <t>ZB774</t>
  </si>
  <si>
    <t>Zkumavka červená 5 ml gel 456071</t>
  </si>
  <si>
    <t>ZB804</t>
  </si>
  <si>
    <t>Regulátor průtoku infúze dosicair DF 100</t>
  </si>
  <si>
    <t>ZC751</t>
  </si>
  <si>
    <t>Čepelka skalpelová 11 BB511</t>
  </si>
  <si>
    <t>ZC772</t>
  </si>
  <si>
    <t>Maska aerosolová pro dospělé 13101</t>
  </si>
  <si>
    <t>ZD211</t>
  </si>
  <si>
    <t>Kohout trojcestný modrý á 50 ks, RO 301- pouze pro KNM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</si>
  <si>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</si>
  <si>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</si>
  <si>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</si>
  <si>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</si>
  <si>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</si>
  <si>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</si>
  <si>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ZA099</t>
  </si>
  <si>
    <t>Sáček kolostomický 8-100 mm á 10 ks 680803</t>
  </si>
  <si>
    <t>ZE286</t>
  </si>
  <si>
    <t>Hadička silikon pr. 5 mm KVS-60-020050</t>
  </si>
  <si>
    <t>ZM119</t>
  </si>
  <si>
    <t>Sáček drenážní extra large vertikální 245 x 160 cm bal. á 5 sáčků 839264</t>
  </si>
  <si>
    <t>ZM121</t>
  </si>
  <si>
    <t>Sáček drenážní sáček large horizontální 245 x 160 cm bal. á 5 ks 839263</t>
  </si>
  <si>
    <t>ZC052</t>
  </si>
  <si>
    <t>Tlouček drsný 24 x 115 mm 641331213100</t>
  </si>
  <si>
    <t>ZC858</t>
  </si>
  <si>
    <t>Miska třecí drsná 211/1/0 8,1 cm 641331211116</t>
  </si>
  <si>
    <t>ZD881</t>
  </si>
  <si>
    <t>Katetr CVC 3 lumen certofix trio SB730 bal. á 10 ks 4163303E</t>
  </si>
  <si>
    <t>ZB781</t>
  </si>
  <si>
    <t>Jehla cytocan žlutá bal. á 25 ks 4439767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</si>
  <si>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</si>
  <si>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</si>
  <si>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</si>
  <si>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</si>
  <si>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ZK478</t>
  </si>
  <si>
    <t>Rukavice operační latexové s pudrem ansell medigrip plus vel. 8,5 302927</t>
  </si>
  <si>
    <t>ZL388</t>
  </si>
  <si>
    <t>Rukavice nitril promedica bez p.S á 100 ks 98896</t>
  </si>
  <si>
    <t>ZM051</t>
  </si>
  <si>
    <t>Rukavice nitril promedica bez p. S bílé 6N á 100 ks 9399W2</t>
  </si>
  <si>
    <t>ZA006</t>
  </si>
  <si>
    <t>Obinadlo pruban č.  8 427308</t>
  </si>
  <si>
    <t>ZA452</t>
  </si>
  <si>
    <t>Kompresa vliwazel 10 x 10  nesterilní 30430</t>
  </si>
  <si>
    <t>ZA454</t>
  </si>
  <si>
    <t>Kompresa AB 10 x 10 cm / 1 ks sterilní NT savá 1230114011</t>
  </si>
  <si>
    <t>ZA518</t>
  </si>
  <si>
    <t>Kompresa NT 7,5 x 7,5 cm nesterilní 06102</t>
  </si>
  <si>
    <t>ZA548</t>
  </si>
  <si>
    <t>Náplast wet pruf voduvzd. 2,50 cm x 9,14 m bal. á 12 ks 3142</t>
  </si>
  <si>
    <t>ZA604</t>
  </si>
  <si>
    <t>Tyčinka vatová sterilní á 1000 ks 5100/SG/CS</t>
  </si>
  <si>
    <t>ZC854</t>
  </si>
  <si>
    <t xml:space="preserve">Kompresa NT 7,5 x 7,5 cm / 2 ks sterilní 26510 </t>
  </si>
  <si>
    <t>ZD668</t>
  </si>
  <si>
    <t>Kompresa gáza 10 x 10 cm / 5 ks sterilní 1325019275</t>
  </si>
  <si>
    <t>ZD740</t>
  </si>
  <si>
    <t>Kompresa gáza 7,5 x 7,5 cm / 5 ks sterilní 1325019265</t>
  </si>
  <si>
    <t>ZF225</t>
  </si>
  <si>
    <t>Náplast hypoalergenní á 250 ks 5353811</t>
  </si>
  <si>
    <t>ZF351</t>
  </si>
  <si>
    <t>Náplast transpore bílá 1,25 cm x 9,14 m bal. á 24 ks 1534-0</t>
  </si>
  <si>
    <t>ZF352</t>
  </si>
  <si>
    <t>Náplast transpore bílá 2,50 cm x 9,14 m bal. á 12 ks 1534-1</t>
  </si>
  <si>
    <t>ZH011</t>
  </si>
  <si>
    <t>Náplast micropore 1,25 cm x 9,14 m bal. á 24 ks 1530-0</t>
  </si>
  <si>
    <t>ZK853</t>
  </si>
  <si>
    <t>Set pro malé výkony 41002</t>
  </si>
  <si>
    <t>ZA003</t>
  </si>
  <si>
    <t>Obinadlo pruban č.  2 4273020</t>
  </si>
  <si>
    <t>ZA471</t>
  </si>
  <si>
    <t>Náplast curaplast poinjekční bal. á 250 ks 30625</t>
  </si>
  <si>
    <t>ZC727</t>
  </si>
  <si>
    <t>Kompresa gáza sterilkompres 5 x 5 cm / 5 ks sterilní bal. á 125 ks v krabičce 1324919255</t>
  </si>
  <si>
    <t>ZD167</t>
  </si>
  <si>
    <t>Náplast blenderm 1,25 cm x 4,60 m bal. á 24 ks 1525-0</t>
  </si>
  <si>
    <t>ZI353</t>
  </si>
  <si>
    <t>Krytí mastný tyl impregnovaný čistým parafínem cuticell clasic 10,0 x 10,0 cm bal. á 100 ks ( náhrada za jelonet 7404 ) 7253803</t>
  </si>
  <si>
    <t>ZB758</t>
  </si>
  <si>
    <t>Zkumavka 9 ml K3 edta NR 455036</t>
  </si>
  <si>
    <t>ZC695</t>
  </si>
  <si>
    <t>Průbojník stiefel pr. 4 mm bal. á 10 ks I4 1004</t>
  </si>
  <si>
    <t>ZC752</t>
  </si>
  <si>
    <t>Čepelka skalpelová 15 BB515</t>
  </si>
  <si>
    <t>ZC798</t>
  </si>
  <si>
    <t>Fonendoskop oboustranný KVS-30L</t>
  </si>
  <si>
    <t>ZD801</t>
  </si>
  <si>
    <t>Fonendoskop jednostranný červený P00176</t>
  </si>
  <si>
    <t>ZF677</t>
  </si>
  <si>
    <t>Průbojník stiefel pr. 6 mm bal. á 10 ks</t>
  </si>
  <si>
    <t>ZA783</t>
  </si>
  <si>
    <t>Drén Easy Flow 40 mm/30 cm, á 10 ks, 97.816.92.224</t>
  </si>
  <si>
    <t>ZB965</t>
  </si>
  <si>
    <t>Nůžky rovné chirurgické hrotnaté 13 cm b397113920003</t>
  </si>
  <si>
    <t>ZE857</t>
  </si>
  <si>
    <t>Pinzeta chirurgická 13,0 cm BB 000-13</t>
  </si>
  <si>
    <t>ZJ187</t>
  </si>
  <si>
    <t>Zkumavka 2 ml K3 edta fialová 454087</t>
  </si>
  <si>
    <t>ZF986</t>
  </si>
  <si>
    <t>Kryt ochranný k ušnímu teploměru PC 800 BRN</t>
  </si>
  <si>
    <t>ZA776</t>
  </si>
  <si>
    <t>Průbojník stiefel pr. 5 mm bal. á 10 ks I4 1005</t>
  </si>
  <si>
    <t>ZB963</t>
  </si>
  <si>
    <t>Pinzeta anatomická úzká 14,5 cm b397114920019</t>
  </si>
  <si>
    <t>ZB327</t>
  </si>
  <si>
    <t>Držák skalpelových čepelek 3 112910003</t>
  </si>
  <si>
    <t>ZB033</t>
  </si>
  <si>
    <t>Šití dafilon modrý 3/0 bal. á 36 ks C0935468</t>
  </si>
  <si>
    <t>ZB134</t>
  </si>
  <si>
    <t>Šití dafilon modrý 3/0 bal. á 36 ks C0932213</t>
  </si>
  <si>
    <t>ZB214</t>
  </si>
  <si>
    <t>Šití safil fialový 4/0 bal. á 36 ks C1048029</t>
  </si>
  <si>
    <t>ZB215</t>
  </si>
  <si>
    <t>Šití safil fialový 3/0 bal. á 36 ks C1048041</t>
  </si>
  <si>
    <t>ZB217</t>
  </si>
  <si>
    <t>Šití dafilon modrý 3/0 bal. á 36 ks C0932353</t>
  </si>
  <si>
    <t>ZB220</t>
  </si>
  <si>
    <t>Šití safil fialový 3/0 bal. á 36 ks C1048046</t>
  </si>
  <si>
    <t>ZB840</t>
  </si>
  <si>
    <t>Šití merslen 0 bal. á 36 ks EH6415H</t>
  </si>
  <si>
    <t>ZB978</t>
  </si>
  <si>
    <t>Šití dafilon modrý 5/0 bal. á 36 ks C0932124</t>
  </si>
  <si>
    <t>ZB979</t>
  </si>
  <si>
    <t>Šití dafilon modrý 4/0 bal. á 36 ks C0932205</t>
  </si>
  <si>
    <t>ZD222</t>
  </si>
  <si>
    <t>Šití dafilon modrý 3/0 bal. á 36 ks C0932469</t>
  </si>
  <si>
    <t>ZA927</t>
  </si>
  <si>
    <t>Šití dafilon modrý 3/0 bal. á 36 ks C0935212</t>
  </si>
  <si>
    <t>ZB641</t>
  </si>
  <si>
    <t>Šití merslen 0 bal. á 12 ks  L154_1/6</t>
  </si>
  <si>
    <t>ZC992</t>
  </si>
  <si>
    <t>Šití dafilon modrý 4/0 bal. á 36 ks C0932132</t>
  </si>
  <si>
    <t>ZD654</t>
  </si>
  <si>
    <t>Rukavice nitratex ep S 700122</t>
  </si>
  <si>
    <t>ZD669</t>
  </si>
  <si>
    <t>Rukavice nitratex ep M 700123</t>
  </si>
  <si>
    <t>ZD683</t>
  </si>
  <si>
    <t>Rukavice nitratex ep L 700124</t>
  </si>
  <si>
    <t>ZI492</t>
  </si>
  <si>
    <t>Rukavice latex bez p. XL 01039-XL</t>
  </si>
  <si>
    <t>ZK475</t>
  </si>
  <si>
    <t>Rukavice operační latexové s pudrem ansell medigrip plus vel. 7,0 302924</t>
  </si>
  <si>
    <t>ZK482</t>
  </si>
  <si>
    <t>Rukavice operační latexové bez pudru ortpedic vel. 8,0 5788205</t>
  </si>
  <si>
    <t>ZA324</t>
  </si>
  <si>
    <t>Náplast tegaderm 10,0 cm x 12,0 cm bal. á 50 ks 1626W</t>
  </si>
  <si>
    <t>ZA338</t>
  </si>
  <si>
    <t>Obinadlo hydrofilní   6 cm x   5 m 13005</t>
  </si>
  <si>
    <t>ZA339</t>
  </si>
  <si>
    <t>Obinadlo hydrofilní   8 cm x   5 m 13006</t>
  </si>
  <si>
    <t>ZA502</t>
  </si>
  <si>
    <t>Tampon stáčený 30 x 60 nesterilní 1320300406</t>
  </si>
  <si>
    <t>ZA569</t>
  </si>
  <si>
    <t>Podkolenky cambren C  K3 velké 997396/2</t>
  </si>
  <si>
    <t>ZC702</t>
  </si>
  <si>
    <t>Náplast tegaderm 6,0 cm x 7,0 cm bal. á 100 ks 1624W</t>
  </si>
  <si>
    <t>ZC846</t>
  </si>
  <si>
    <t>Kompresa AB 15 x 25 cm /1 ks sterilní NT savá 1230114031</t>
  </si>
  <si>
    <t>ZA067</t>
  </si>
  <si>
    <t>Verba č. 3 - břišní pás   85 - 95 cm 932533</t>
  </si>
  <si>
    <t>ZA499</t>
  </si>
  <si>
    <t>Krytí allevyn-tracheostomické 9 x 9 cm bal. á 10 ks 66007640</t>
  </si>
  <si>
    <t>ZA525</t>
  </si>
  <si>
    <t>Normlgel   5 g 370500</t>
  </si>
  <si>
    <t>ZA526</t>
  </si>
  <si>
    <t>Krytí sorbalgon 10 x 10 cm bal. á 10 ks 999595</t>
  </si>
  <si>
    <t>ZA591</t>
  </si>
  <si>
    <t>Krytí tenderwet 24 active 10 x 10 cm bal. á 10 ks 609214</t>
  </si>
  <si>
    <t>ZA119</t>
  </si>
  <si>
    <t>Trokar hrudní CH18 636.18</t>
  </si>
  <si>
    <t>ZA688</t>
  </si>
  <si>
    <t>Sáček močový curity s hod.diurézou 400 ml 8150</t>
  </si>
  <si>
    <t>ZA691</t>
  </si>
  <si>
    <t>Rampa 3 kohouty discofix 16600C/4085434/</t>
  </si>
  <si>
    <t>ZA763</t>
  </si>
  <si>
    <t>Pohár na moč 250 ml UH 712253</t>
  </si>
  <si>
    <t>ZA921</t>
  </si>
  <si>
    <t>Lžíce laryngoskopická 4 bal. á 10 ks DS.3940.150.25</t>
  </si>
  <si>
    <t>ZA922</t>
  </si>
  <si>
    <t>Lžíce laryngoskopická 3 bal. á 10 ks DS.3940.150.20</t>
  </si>
  <si>
    <t>ZA996</t>
  </si>
  <si>
    <t>Kanyla TS 8,0 s manžetou 100/800/080</t>
  </si>
  <si>
    <t>ZB337</t>
  </si>
  <si>
    <t>Manžeta na měření TK M1575A</t>
  </si>
  <si>
    <t>ZB387</t>
  </si>
  <si>
    <t>Kanyla ET 8,0 s manžetou 9480E cen.nab. CZ140004</t>
  </si>
  <si>
    <t>ZB477</t>
  </si>
  <si>
    <t>Kohout trojcestný lopez valve AA-011-M9000 S</t>
  </si>
  <si>
    <t>ZB487</t>
  </si>
  <si>
    <t>Peán rovný Rochester 16 cm P00662</t>
  </si>
  <si>
    <t>ZB755</t>
  </si>
  <si>
    <t>Zkumavka 1 ml K3 edta fialová 454034</t>
  </si>
  <si>
    <t>ZB769</t>
  </si>
  <si>
    <t>Jehla vakuová 206/38 mm žlutá 450077</t>
  </si>
  <si>
    <t>ZB770</t>
  </si>
  <si>
    <t>Držák jehly excentrický Holdex 450263</t>
  </si>
  <si>
    <t>ZB824</t>
  </si>
  <si>
    <t>Zvlhčovač TR 200 trvalý + víko šroub. 000-070-000</t>
  </si>
  <si>
    <t>ZB949</t>
  </si>
  <si>
    <t>Pinzeta UH sterilní HAR999565</t>
  </si>
  <si>
    <t>ZC648</t>
  </si>
  <si>
    <t>Elektroda EKG s gelem ovál 51 x 33 mm pro dospělé H-108006</t>
  </si>
  <si>
    <t>ZC872</t>
  </si>
  <si>
    <t>Zátka ke kapiláře á 1500 ks, 140 ml</t>
  </si>
  <si>
    <t>ZD945</t>
  </si>
  <si>
    <t>Filtr bakteriální a virový 1544</t>
  </si>
  <si>
    <t>ZD980</t>
  </si>
  <si>
    <t>Kanyla vasofix 18G zelená safety 4269136S-01</t>
  </si>
  <si>
    <t>ZE468</t>
  </si>
  <si>
    <t>Zkumavka modrá 1 ml 454320</t>
  </si>
  <si>
    <t>ZF233</t>
  </si>
  <si>
    <t>Stříkačka arteriální 3 ml line-draw L/S á 200 ks 4043E</t>
  </si>
  <si>
    <t>ZF967</t>
  </si>
  <si>
    <t>Láhev 0,3 l k thoraxovému odsávání N079.0011</t>
  </si>
  <si>
    <t>ZF968</t>
  </si>
  <si>
    <t>Láhev 0,8 l k thoraxovému odsávání N079.0016</t>
  </si>
  <si>
    <t>ZF969</t>
  </si>
  <si>
    <t>Hadice s jednoduchou konickou spojkou N079.0021</t>
  </si>
  <si>
    <t>ZF996</t>
  </si>
  <si>
    <t>Manžeta přetlaková 500 ml komplet. P00502</t>
  </si>
  <si>
    <t>ZH546</t>
  </si>
  <si>
    <t>Flocare infinity pack set mobile 2778307</t>
  </si>
  <si>
    <t>ZH566</t>
  </si>
  <si>
    <t>Trokar hrudní 20 CH á 10 ks 184 2001 1</t>
  </si>
  <si>
    <t>ZJ310</t>
  </si>
  <si>
    <t>Katetr močový foley CH12 180605-000120</t>
  </si>
  <si>
    <t>ZB647</t>
  </si>
  <si>
    <t>Minitrach seldinger kit 100/461/000</t>
  </si>
  <si>
    <t>ZB689</t>
  </si>
  <si>
    <t>Trokar hrudní redax F18 atraumatický bal. á 10 ks 21118</t>
  </si>
  <si>
    <t>ZB809</t>
  </si>
  <si>
    <t>Vak dýchací 2000 ml P00143</t>
  </si>
  <si>
    <t>ZB947</t>
  </si>
  <si>
    <t>Manžeta na měření TK M1574A</t>
  </si>
  <si>
    <t>ZC132</t>
  </si>
  <si>
    <t>Láhev 2,00 l vsazovací uzávěr s víkem 111-888-201</t>
  </si>
  <si>
    <t>ZD461</t>
  </si>
  <si>
    <t>Maska tracheostomická pro dospělé 032-10-091</t>
  </si>
  <si>
    <t>ZD998</t>
  </si>
  <si>
    <t>Spojka Y 8-10 ster. 884.08</t>
  </si>
  <si>
    <t>ZE957</t>
  </si>
  <si>
    <t>Proužky Accu-Check senzor komfort Pro Control á 50 ks</t>
  </si>
  <si>
    <t>ZF189</t>
  </si>
  <si>
    <t>Maska ambu jednorázová dospělá 000-252-055</t>
  </si>
  <si>
    <t>ZK353</t>
  </si>
  <si>
    <t>Trokar hrudní redax F20 atraumatický bal. á 10 ks 21120</t>
  </si>
  <si>
    <t>ZD730</t>
  </si>
  <si>
    <t>Kanyla ET 7,5 s manžetou 112482-000075</t>
  </si>
  <si>
    <t>ZL803</t>
  </si>
  <si>
    <t>Trokar hrudní redax F24 ostrý konec bal. á 10 ks 11224</t>
  </si>
  <si>
    <t>ZM100</t>
  </si>
  <si>
    <t>Čidlo saturační ušní Nellcor 1,1 m k oxymetru PM 60 U903-01</t>
  </si>
  <si>
    <t>ZC054</t>
  </si>
  <si>
    <t>Válec odměrný vysoký 100 ml 713880</t>
  </si>
  <si>
    <t>ZC065</t>
  </si>
  <si>
    <t>Kapilára hep. sodný 140 ml+drátek 125/140</t>
  </si>
  <si>
    <t>ZC081</t>
  </si>
  <si>
    <t>Močoměr bez teploměru 710363</t>
  </si>
  <si>
    <t>ZC615</t>
  </si>
  <si>
    <t>Katetr CVC 3 lumen certofix trio V720 bal. á 10 ks 4163214P</t>
  </si>
  <si>
    <t>ZD721</t>
  </si>
  <si>
    <t>Set odsávací CH 6-18 05.000.22.641</t>
  </si>
  <si>
    <t>ZA360</t>
  </si>
  <si>
    <t>Jehla sterican 0,5 x 25 mm oranžová 9186158</t>
  </si>
  <si>
    <t>ZA832</t>
  </si>
  <si>
    <t>Jehla injekční 0,9 x   40 mm žlutá 4657519</t>
  </si>
  <si>
    <t>ZA835</t>
  </si>
  <si>
    <t>Jehla injekční 0,6 x   25 mm modrá 4657667</t>
  </si>
  <si>
    <t>ZB481</t>
  </si>
  <si>
    <t>Jehla chirurgická B13</t>
  </si>
  <si>
    <t>DG382</t>
  </si>
  <si>
    <t>Bactec Plus Aerobic</t>
  </si>
  <si>
    <t>DG385</t>
  </si>
  <si>
    <t>Bactec Plus Anaerobic</t>
  </si>
  <si>
    <t>ZE988</t>
  </si>
  <si>
    <t xml:space="preserve">Rouška nevstřebatelné textilní hemostatikum s kaolínem QuikClot 30 x 30cm bal. á 5ks 2090303 </t>
  </si>
  <si>
    <t>KC467</t>
  </si>
  <si>
    <t>stapler kruhový 29 CDH29-X</t>
  </si>
  <si>
    <t>KC469</t>
  </si>
  <si>
    <t>stapler lineární 30 TLH30-X</t>
  </si>
  <si>
    <t>KC472</t>
  </si>
  <si>
    <t>stapler lineární 60 TX60G-X</t>
  </si>
  <si>
    <t>KC478</t>
  </si>
  <si>
    <t>zásobník do lineárního katru TCR55-X</t>
  </si>
  <si>
    <t>KC479</t>
  </si>
  <si>
    <t>zásobník do lineárního katru TRT10-X</t>
  </si>
  <si>
    <t>KC480</t>
  </si>
  <si>
    <t>zásobník do lineárního katru TRT55-X</t>
  </si>
  <si>
    <t>KC481</t>
  </si>
  <si>
    <t>zásobník do lineárního katru TRT75-X</t>
  </si>
  <si>
    <t>KC483</t>
  </si>
  <si>
    <t>contour-zahnutý-kus CS40G-X</t>
  </si>
  <si>
    <t>KC512</t>
  </si>
  <si>
    <t>zásobník ta premium 55-4,8 015458L</t>
  </si>
  <si>
    <t>KD033</t>
  </si>
  <si>
    <t>zásobník zelený Contour CR40G-X</t>
  </si>
  <si>
    <t>KF216</t>
  </si>
  <si>
    <t xml:space="preserve">skalpel harmonický focus long FCS17-X </t>
  </si>
  <si>
    <t>KH721</t>
  </si>
  <si>
    <t>zásobník pro endostapler Echelon, svorky na velmi silnou tkáň ECR60T</t>
  </si>
  <si>
    <t>ZL295</t>
  </si>
  <si>
    <t>Trokar s ostřím a fixačním balonkem 11 x 100 mm CFB33</t>
  </si>
  <si>
    <t>KC465</t>
  </si>
  <si>
    <t>stapler kruhový 21 CDH21-X</t>
  </si>
  <si>
    <t>KC466</t>
  </si>
  <si>
    <t>stapler kruhový 25 CDH25-X</t>
  </si>
  <si>
    <t>KC468</t>
  </si>
  <si>
    <t>stapler kruhový 33 CDH33-X</t>
  </si>
  <si>
    <t>KC471</t>
  </si>
  <si>
    <t>stapler lineární 30 TLV30-X</t>
  </si>
  <si>
    <t>KC511</t>
  </si>
  <si>
    <t>zásobník ta premium 30-4,8 015433L</t>
  </si>
  <si>
    <t>KC513</t>
  </si>
  <si>
    <t>zásobník ta premium 90-4,8 015485L</t>
  </si>
  <si>
    <t>KD044</t>
  </si>
  <si>
    <t>kleště koagul WAVE18S-X</t>
  </si>
  <si>
    <t>KD046</t>
  </si>
  <si>
    <t>sada na hemeroidy PPH03</t>
  </si>
  <si>
    <t>KH023</t>
  </si>
  <si>
    <t>zásobník modrý  75 mm TCR75</t>
  </si>
  <si>
    <t>ZB071</t>
  </si>
  <si>
    <t>Podložka almarys twin+pooperační 39080U</t>
  </si>
  <si>
    <t>ZB072</t>
  </si>
  <si>
    <t>Sáček almarys Twin+pooperační 039980U</t>
  </si>
  <si>
    <t>ZE904</t>
  </si>
  <si>
    <t>Kanyla tracheální XL14 mm 05-620014</t>
  </si>
  <si>
    <t>ZG076</t>
  </si>
  <si>
    <t>Kanyla tracheální 16 mm XL 620016</t>
  </si>
  <si>
    <t>ZL862</t>
  </si>
  <si>
    <t xml:space="preserve">Reservoár balonkový sací J-VAC 100ml bal á 10 ks 2160 </t>
  </si>
  <si>
    <t>ZL860</t>
  </si>
  <si>
    <t>Elektroda jednoduchá cool Tip 10 cm x 3 cm x 1 E serie kit RFA1030</t>
  </si>
  <si>
    <t>ZL861</t>
  </si>
  <si>
    <t xml:space="preserve">Drén silikonový BLAKE plochý 7 mm bal á 10 ks 2211 </t>
  </si>
  <si>
    <t>KC470</t>
  </si>
  <si>
    <t>stapler lineární 60 TLH60-X</t>
  </si>
  <si>
    <t>ZK232</t>
  </si>
  <si>
    <t xml:space="preserve">Nástroj laparoskopický caiman 5 x 360 mmbal. á 6 ks PL720SU </t>
  </si>
  <si>
    <t>ZK231</t>
  </si>
  <si>
    <t xml:space="preserve">Nástroj na otevřenou operativu caiman 12 x 240 mm bal. á 3 ks PL730SU </t>
  </si>
  <si>
    <t>KE389</t>
  </si>
  <si>
    <t>síťka ultrap.hern.sys.l. UHSL1</t>
  </si>
  <si>
    <t>KE390</t>
  </si>
  <si>
    <t>síťka ultrpeo hern.sys.m UHSM1</t>
  </si>
  <si>
    <t>ZA019</t>
  </si>
  <si>
    <t>Šroub kortikální 2.0 mm 201.812</t>
  </si>
  <si>
    <t>ZA023</t>
  </si>
  <si>
    <t>Dlaha adaptační 2,0 mm 243.091</t>
  </si>
  <si>
    <t>ZA039</t>
  </si>
  <si>
    <t>Šroub pr.2,0 mm 201.808</t>
  </si>
  <si>
    <t>ZC143</t>
  </si>
  <si>
    <t>Šroub kortikální 2.0 mm 201.809</t>
  </si>
  <si>
    <t>ZC144</t>
  </si>
  <si>
    <t>Šroub kortikální 2.0 mm 201.810</t>
  </si>
  <si>
    <t>ZC201</t>
  </si>
  <si>
    <t>Šroub kortikální 2.0 mm 201.811</t>
  </si>
  <si>
    <t>ZC203</t>
  </si>
  <si>
    <t>Dlaha LC-DCP 2,0 mm 7 otvorů 243.587</t>
  </si>
  <si>
    <t>ZD227</t>
  </si>
  <si>
    <t>Šroub unilock sternální 3 mm samořezný 413.582</t>
  </si>
  <si>
    <t>ZD487</t>
  </si>
  <si>
    <t xml:space="preserve">Šroub unilock sternální 3 mm samořezný 413.580 </t>
  </si>
  <si>
    <t>ZF684</t>
  </si>
  <si>
    <t>Dlaha sternální uzamykatelná 2,4 mm 460.023</t>
  </si>
  <si>
    <t>ZF685</t>
  </si>
  <si>
    <t>Šroub samořezný unilock sternální 10 mm 04.501.110</t>
  </si>
  <si>
    <t>ZF686</t>
  </si>
  <si>
    <t>Šroub samořezný unilock sternální 12 mm 04.501.112</t>
  </si>
  <si>
    <t>ZG486</t>
  </si>
  <si>
    <t>Dlaha sternální uzamykatelná 2,4 mm 460.019</t>
  </si>
  <si>
    <t>ZG487</t>
  </si>
  <si>
    <t>Šroub unilock sternální 3 mm samořezný 413.584</t>
  </si>
  <si>
    <t>ZH558</t>
  </si>
  <si>
    <t>Šroub samořezný unilock sternální 14 mm 04.501.114</t>
  </si>
  <si>
    <t>ZH559</t>
  </si>
  <si>
    <t>Šroub samořezný unilock sternální 16 mm 04.501.116</t>
  </si>
  <si>
    <t>ZH560</t>
  </si>
  <si>
    <t>Šroub samořezný unilock sternální 18 mm 04.501.118</t>
  </si>
  <si>
    <t>ZI132</t>
  </si>
  <si>
    <t>Dlaha sternální 2,4 mm pro tělo sterna 460.045</t>
  </si>
  <si>
    <t>ZI644</t>
  </si>
  <si>
    <t xml:space="preserve">Dlaha sternální uzamykatelná 2,4 mm rovná 460.046 </t>
  </si>
  <si>
    <t>ZA523</t>
  </si>
  <si>
    <t>Klip hem-o-lok L WK544240</t>
  </si>
  <si>
    <t>ZH575</t>
  </si>
  <si>
    <t>Katetr urologický cystofix FG 15 4440153</t>
  </si>
  <si>
    <t>ZA125</t>
  </si>
  <si>
    <t>Katetr urologický cystofix FG 10 4440129</t>
  </si>
  <si>
    <t>KA781</t>
  </si>
  <si>
    <t>stapler cirkulární EEA 31 SGL EEA31</t>
  </si>
  <si>
    <t>KC475</t>
  </si>
  <si>
    <t>katr lineární 100 mm TCT10-X</t>
  </si>
  <si>
    <t>KC476</t>
  </si>
  <si>
    <t>katr lineární   55 mm TCT55-X</t>
  </si>
  <si>
    <t>KC477</t>
  </si>
  <si>
    <t>katr lineární   75 mm TCT75-X</t>
  </si>
  <si>
    <t>KC486</t>
  </si>
  <si>
    <t>klip titanový střední LT300-X</t>
  </si>
  <si>
    <t>KC507</t>
  </si>
  <si>
    <t>háček laparoskop k HS HDH05-X</t>
  </si>
  <si>
    <t>KC524</t>
  </si>
  <si>
    <t>Nástroj na endoskopické šití a uzlení Endo stitch 10 mm 173016</t>
  </si>
  <si>
    <t>KC527</t>
  </si>
  <si>
    <t>endo babcock 10 mm x 6 174001</t>
  </si>
  <si>
    <t>KC533</t>
  </si>
  <si>
    <t>endoclip L 10 176625</t>
  </si>
  <si>
    <t>KC536</t>
  </si>
  <si>
    <t>endo retract II 10 176647</t>
  </si>
  <si>
    <t>KC539</t>
  </si>
  <si>
    <t>surgipro mesh   3 x 5 SPM35W</t>
  </si>
  <si>
    <t>KC541</t>
  </si>
  <si>
    <t>surgipro mesh 14 x 9 SPM149W</t>
  </si>
  <si>
    <t>KC542</t>
  </si>
  <si>
    <t>surgitie loop EL21L</t>
  </si>
  <si>
    <t>KD034</t>
  </si>
  <si>
    <t>basx kit cholecystekt á 5 ks RLA004A</t>
  </si>
  <si>
    <t>KD041</t>
  </si>
  <si>
    <t>zásobník do Echelonu ECR60D-X</t>
  </si>
  <si>
    <t>KD058</t>
  </si>
  <si>
    <t>endo mf GIA 30-2,5 030805L</t>
  </si>
  <si>
    <t>KD069</t>
  </si>
  <si>
    <t>surgitie loop ED21L</t>
  </si>
  <si>
    <t>KD311</t>
  </si>
  <si>
    <t>endo cath gold 10 173050G</t>
  </si>
  <si>
    <t>KD952</t>
  </si>
  <si>
    <t>stapler kruhový EEA 28 mm SGL EEA28</t>
  </si>
  <si>
    <t>KE017</t>
  </si>
  <si>
    <t>zásobník bílý vaskulární  ECR45W</t>
  </si>
  <si>
    <t>KE304</t>
  </si>
  <si>
    <t>nůžky harmonické otevřené ACE23E-X</t>
  </si>
  <si>
    <t>KE305</t>
  </si>
  <si>
    <t>nůžky harmonické laparoskopické ACE36E-X</t>
  </si>
  <si>
    <t>KE465</t>
  </si>
  <si>
    <t>endoclip III 5 mm 176630</t>
  </si>
  <si>
    <t>KF677</t>
  </si>
  <si>
    <t>nástroj ligasure TM IMPACT, 14 mm, d. 18 cm LF4200</t>
  </si>
  <si>
    <t>KG140</t>
  </si>
  <si>
    <t>katr lineární TLC75</t>
  </si>
  <si>
    <t>ZD790</t>
  </si>
  <si>
    <t>Stapler cirkulární dispsable heamorhoidal WM-CSH-34</t>
  </si>
  <si>
    <t>ZG020</t>
  </si>
  <si>
    <t>Nůžky metzenbaum P0888</t>
  </si>
  <si>
    <t>KC484</t>
  </si>
  <si>
    <t>klip titanový malý LT100-X</t>
  </si>
  <si>
    <t>KC509</t>
  </si>
  <si>
    <t>síťka prolen 30 x 30 cm PML1</t>
  </si>
  <si>
    <t>KC516</t>
  </si>
  <si>
    <t>endo GIA universal 12 030449</t>
  </si>
  <si>
    <t>KC523</t>
  </si>
  <si>
    <t>surgineedle 120 172015</t>
  </si>
  <si>
    <t>KC525</t>
  </si>
  <si>
    <t>endo stitch 2-0 173021</t>
  </si>
  <si>
    <t>KC526</t>
  </si>
  <si>
    <t>endo stitch 0 173026</t>
  </si>
  <si>
    <t>KC528</t>
  </si>
  <si>
    <t>protack 5 174006</t>
  </si>
  <si>
    <t>KC534</t>
  </si>
  <si>
    <t>endo shears 5 176643</t>
  </si>
  <si>
    <t>KC537</t>
  </si>
  <si>
    <t>thoracoport 10,5 179301</t>
  </si>
  <si>
    <t>KC538</t>
  </si>
  <si>
    <t>thoracoport   5,5 179305</t>
  </si>
  <si>
    <t>KC540</t>
  </si>
  <si>
    <t>surgipro mesh   6 x 6 SPM66W</t>
  </si>
  <si>
    <t>KD312</t>
  </si>
  <si>
    <t>katr lineární TLC55-X</t>
  </si>
  <si>
    <t>KD314</t>
  </si>
  <si>
    <t>Jehla ultra veressova UV120-X</t>
  </si>
  <si>
    <t>KD633</t>
  </si>
  <si>
    <t>trokar xcel 11 x 100 mm D11LT-X</t>
  </si>
  <si>
    <t>KD717</t>
  </si>
  <si>
    <t>trokar xcel dilating tip D5LT-X</t>
  </si>
  <si>
    <t>KD743</t>
  </si>
  <si>
    <t>trokar xcel dil D12LT</t>
  </si>
  <si>
    <t>KD749</t>
  </si>
  <si>
    <t>nůžky fokus FCS9</t>
  </si>
  <si>
    <t>KD951</t>
  </si>
  <si>
    <t>stapler kruhový EEA 25 mm SGL EEA25</t>
  </si>
  <si>
    <t>KE019</t>
  </si>
  <si>
    <t>zásobník zelený s. tkáň ECR45G</t>
  </si>
  <si>
    <t>KE993</t>
  </si>
  <si>
    <t>stapler echelon flex EC60A</t>
  </si>
  <si>
    <t>KG986</t>
  </si>
  <si>
    <t>kleště na otevřenou operativu jednorázové NSEAL X 22L-X</t>
  </si>
  <si>
    <t>KH021</t>
  </si>
  <si>
    <t>katr lineární 100 mm TLC10</t>
  </si>
  <si>
    <t>KH042</t>
  </si>
  <si>
    <t>aplikátor klipů LC3010Z</t>
  </si>
  <si>
    <t>KH171</t>
  </si>
  <si>
    <t>klipy titanové 18zásobníků LT400</t>
  </si>
  <si>
    <t>KH234</t>
  </si>
  <si>
    <t xml:space="preserve">nábojnice do endostapleru 35mm TR35W </t>
  </si>
  <si>
    <t>KH418</t>
  </si>
  <si>
    <t>powered Echelon Flex 60 PSE60A</t>
  </si>
  <si>
    <t>KH617</t>
  </si>
  <si>
    <t>nábojnice EGIA 45 Artic med thick sulu EGIA45AMT</t>
  </si>
  <si>
    <t>KH618</t>
  </si>
  <si>
    <t>aplikátor klipů M/L300 LC307</t>
  </si>
  <si>
    <t>KH722</t>
  </si>
  <si>
    <t>NSLG2C25-X -  ENSEAL G2 délka 25cm</t>
  </si>
  <si>
    <t>KH750</t>
  </si>
  <si>
    <t>endostapler s cévním nábojem Multifire endo Gia30V 030811</t>
  </si>
  <si>
    <t>KH859</t>
  </si>
  <si>
    <t>enseal G2 délka 35 mm NSLG2C35</t>
  </si>
  <si>
    <t>ZE132</t>
  </si>
  <si>
    <t>Kleště úchopové atraum. jednoráz. D5/310 PO893SU</t>
  </si>
  <si>
    <t>KD421</t>
  </si>
  <si>
    <t xml:space="preserve">zásobník echelon 45 ECR45D-X </t>
  </si>
  <si>
    <t>KH890</t>
  </si>
  <si>
    <t xml:space="preserve">nůžky laparo k harmon. skalpelu Harmonice ACE+,ATT 36mm HAR36-X </t>
  </si>
  <si>
    <t>KI074</t>
  </si>
  <si>
    <t>nábojnice do endo GIA universal 12mm EGIARADNT</t>
  </si>
  <si>
    <t>KB842</t>
  </si>
  <si>
    <t>trokarový rukávec 12 CB12LT-X</t>
  </si>
  <si>
    <t>KI073</t>
  </si>
  <si>
    <t xml:space="preserve">stapler - endo GIA universal 12mm EGIAUSTND </t>
  </si>
  <si>
    <t>KD042</t>
  </si>
  <si>
    <t>zásobník do Echelonu ECR60G-X</t>
  </si>
  <si>
    <t>KH993</t>
  </si>
  <si>
    <t>stapler lineární 60 mm GIA6048S</t>
  </si>
  <si>
    <t>KF912</t>
  </si>
  <si>
    <t>stapler GIA100 - 4,8 SGL GIA10048S</t>
  </si>
  <si>
    <t>KG098</t>
  </si>
  <si>
    <t>stapler cirkulární EEA 33 EEA33</t>
  </si>
  <si>
    <t>KD742</t>
  </si>
  <si>
    <t>trokar xcel nruk 11 mm CB11LT</t>
  </si>
  <si>
    <t>ZC878</t>
  </si>
  <si>
    <t>Šití vicryl plus 4/0 70 cm bal. á 36 ks VCP3100H</t>
  </si>
  <si>
    <t>ZB304</t>
  </si>
  <si>
    <t>Šití vicryl 2/0 bal. á 12 ks W9158</t>
  </si>
  <si>
    <t>ZF649</t>
  </si>
  <si>
    <t>Šití monomax fialový bal. á 24 ks B0041222</t>
  </si>
  <si>
    <t>ZM044</t>
  </si>
  <si>
    <t>Šití PDS 4-0 bal. á 36 ks W9115H</t>
  </si>
  <si>
    <t>ZB021</t>
  </si>
  <si>
    <t>Síťka vicrylová mesh 8,5 x 10,5 cm VM96</t>
  </si>
  <si>
    <t>KC543</t>
  </si>
  <si>
    <t>royal 35W 054887</t>
  </si>
  <si>
    <t>KC521</t>
  </si>
  <si>
    <t>premium SURGI M11,5 134031</t>
  </si>
  <si>
    <t>ZA782</t>
  </si>
  <si>
    <t>Nůžky oční O/O 110 mm rovné BC110R</t>
  </si>
  <si>
    <t>ZK069</t>
  </si>
  <si>
    <t>Nůžky oční O/O 110 mm zahnuté BC111R</t>
  </si>
  <si>
    <t>KD060</t>
  </si>
  <si>
    <t>endo mf GIA 30-3,5 030813</t>
  </si>
  <si>
    <t>KH232</t>
  </si>
  <si>
    <t>nábojnice do EGIA60AMT</t>
  </si>
  <si>
    <t>ZA442</t>
  </si>
  <si>
    <t>Steh náplasťový Steri-strip 6 x 75 mm bal. á 50 ks R1541</t>
  </si>
  <si>
    <t>ZC914</t>
  </si>
  <si>
    <t>Steh náplasťový Steri-strip 6 x 100 mm bal. á 500 ks R1546</t>
  </si>
  <si>
    <t>ZB550</t>
  </si>
  <si>
    <t>Návlek na vagin. sondu suchý 9040</t>
  </si>
  <si>
    <t>ZB736</t>
  </si>
  <si>
    <t>Stříkačka janett 100 ml + L adaptér á 50 ks 2022C30</t>
  </si>
  <si>
    <t>ZC678</t>
  </si>
  <si>
    <t>Anoskop, šikmé zakončení A.4023.1</t>
  </si>
  <si>
    <t>ZD066</t>
  </si>
  <si>
    <t>Návlek gumový na rektální snímač á 100 ks UA 0799</t>
  </si>
  <si>
    <t>ZM182</t>
  </si>
  <si>
    <t>Sonda endorektální manometrická T-DOCARM 9102-4</t>
  </si>
  <si>
    <t>ZK812</t>
  </si>
  <si>
    <t>kleště bioptické á 20 ks FB-210K E0482100</t>
  </si>
  <si>
    <t>ZA206</t>
  </si>
  <si>
    <t>Set perkutální PEG-24-PULL-I-S</t>
  </si>
  <si>
    <t>800007</t>
  </si>
  <si>
    <t>-ITEST-HELICOBACTER SO331</t>
  </si>
  <si>
    <t xml:space="preserve">Týdenní plán lékařských pracovních hodin nutný k zajištění provozu pracoviště - VÝKON (zůčtované hodiny v rámci úvazku + nad rámec úvazku ve sloupcích 8,9) </t>
  </si>
  <si>
    <t>5F1 - Pracov. standard. úst. lůž. péče chirurgické - F t</t>
  </si>
  <si>
    <t xml:space="preserve">501 - Pracoviště chirurgie                              </t>
  </si>
  <si>
    <t xml:space="preserve">502 - Pracoviště dětské chirurgie                       </t>
  </si>
  <si>
    <t>501</t>
  </si>
  <si>
    <t>1</t>
  </si>
  <si>
    <t>0000498</t>
  </si>
  <si>
    <t xml:space="preserve">MAGNESIUM SULFURICUM BIOTIKA 10%                  </t>
  </si>
  <si>
    <t>0000502</t>
  </si>
  <si>
    <t xml:space="preserve">MESOCAIN 1%                                       </t>
  </si>
  <si>
    <t>0002439</t>
  </si>
  <si>
    <t xml:space="preserve">MARCAINE 0,5%                                     </t>
  </si>
  <si>
    <t>0003433</t>
  </si>
  <si>
    <t xml:space="preserve">10% DEXTROSE IN WATER FOR INJECTION FRESENIUS     </t>
  </si>
  <si>
    <t>0006200</t>
  </si>
  <si>
    <t xml:space="preserve">TRAMAL INJEKČNÍ ROZTOK 50 MG/1 ML                 </t>
  </si>
  <si>
    <t>0007981</t>
  </si>
  <si>
    <t xml:space="preserve">NOVALGIN INJEKCE                                  </t>
  </si>
  <si>
    <t>0030187</t>
  </si>
  <si>
    <t xml:space="preserve">MIDAZOLAM TORREX 5 MG/ML                          </t>
  </si>
  <si>
    <t>0083947</t>
  </si>
  <si>
    <t xml:space="preserve">INFUSIO NATRII CHLORATI ISOTONICA MEDIEKOS F 1/1  </t>
  </si>
  <si>
    <t>0090719</t>
  </si>
  <si>
    <t xml:space="preserve">TRAMAL INJEKČNÍ ROZTOK 100 MG/2 ML                </t>
  </si>
  <si>
    <t>0098169</t>
  </si>
  <si>
    <t xml:space="preserve">BUSCOPAN                                          </t>
  </si>
  <si>
    <t>0146683</t>
  </si>
  <si>
    <t xml:space="preserve">10% GLUCOSE IN WATER FOR INJECTION FRESENIUS      </t>
  </si>
  <si>
    <t>0146680</t>
  </si>
  <si>
    <t>3</t>
  </si>
  <si>
    <t>0051607</t>
  </si>
  <si>
    <t xml:space="preserve">SADA GASTROSTOMICKÁ - PEG                         </t>
  </si>
  <si>
    <t>0052160</t>
  </si>
  <si>
    <t xml:space="preserve">EXTRAKTOR - KOŠÍČEK - 4 DRÁT - OPAK.POUŽ. 026755  </t>
  </si>
  <si>
    <t>0059756</t>
  </si>
  <si>
    <t xml:space="preserve">KATÉTR PH METRICKÝ 2 KANÁLOVÝ - OPAK.POUŽ.        </t>
  </si>
  <si>
    <t>0094600</t>
  </si>
  <si>
    <t xml:space="preserve">KLIČKA POLYPEKTOMICKÁ                             </t>
  </si>
  <si>
    <t>0099942</t>
  </si>
  <si>
    <t>ANOSKOP JEDNORÁZOVÝ OPERAČNÍ              A.4023.1</t>
  </si>
  <si>
    <t>0099943</t>
  </si>
  <si>
    <t>ANOSKOP JEDNORÁZOVÝ OPERAČNÍ              A.4024.1</t>
  </si>
  <si>
    <t>0099944</t>
  </si>
  <si>
    <t>ANOSKOP JEDNORÁZOVÝ DIAGNOSTICKÝ, DĚTSKÝ    A.4018</t>
  </si>
  <si>
    <t>V</t>
  </si>
  <si>
    <t xml:space="preserve">09547  </t>
  </si>
  <si>
    <t>REGULAČNÍ POPLATEK -- POJIŠTĚNEC OD ÚHRADY POPLATK</t>
  </si>
  <si>
    <t xml:space="preserve">09544  </t>
  </si>
  <si>
    <t>REGULAČNÍ POPLATEK ZA KAŽDÝ DEN LŮŽKOVÉ PÉČE -- PO</t>
  </si>
  <si>
    <t xml:space="preserve">09543  </t>
  </si>
  <si>
    <t>REGULAČNÍ POPLATEK ZA NÁVŠTĚVU -- POPLATEK UHRAZEN</t>
  </si>
  <si>
    <t xml:space="preserve">09511  </t>
  </si>
  <si>
    <t xml:space="preserve">MINIMÁLNÍ KONTAKT LÉKAŘE S PACIENTEM              </t>
  </si>
  <si>
    <t xml:space="preserve">09220  </t>
  </si>
  <si>
    <t xml:space="preserve">KANYLACE PERIFERNÍ ŽÍLY VČETNĚ INFÚZE             </t>
  </si>
  <si>
    <t xml:space="preserve">09233  </t>
  </si>
  <si>
    <t xml:space="preserve">INJEKČNÍ OKRSKOVÁ ANESTÉZIE                       </t>
  </si>
  <si>
    <t xml:space="preserve">78210  </t>
  </si>
  <si>
    <t xml:space="preserve">ANALGOSEDACE INTRAVENÓZNÍ                         </t>
  </si>
  <si>
    <t xml:space="preserve">09545  </t>
  </si>
  <si>
    <t>REGULAČNÍ POPLATEK ZA POHOTOVOSTNÍ SLUŽBU -- POPLA</t>
  </si>
  <si>
    <t xml:space="preserve">09119  </t>
  </si>
  <si>
    <t xml:space="preserve">ODBĚR KRVE ZE ŽÍLY U DOSPĚLÉHO NEBO DÍTĚTE NAD 10 </t>
  </si>
  <si>
    <t xml:space="preserve">09223  </t>
  </si>
  <si>
    <t>INTRAVENÓZNÍ INFÚZE U DOSPĚLÉHO NEBO DÍTĚTE NAD 10</t>
  </si>
  <si>
    <t xml:space="preserve">51811  </t>
  </si>
  <si>
    <t>ABSCES NEBO HEMATOM SUBKUTANNÍ, PILONIDÁLNÍ, INTRA</t>
  </si>
  <si>
    <t xml:space="preserve">09215  </t>
  </si>
  <si>
    <t xml:space="preserve">INJEKCE I. M., S. C., I. D.                       </t>
  </si>
  <si>
    <t xml:space="preserve">09115  </t>
  </si>
  <si>
    <t>ODBĚR BIOLOGICKÉHO MATERIÁLU JINÉHO NEŽ KREV NA KV</t>
  </si>
  <si>
    <t xml:space="preserve">15404  </t>
  </si>
  <si>
    <t xml:space="preserve">TOTÁLNÍ KOLOSKOPIE                                </t>
  </si>
  <si>
    <t xml:space="preserve">15900  </t>
  </si>
  <si>
    <t xml:space="preserve">ENDOSKOPICKÁ DILATACE STENÓZ TRÁVICÍ TRUBICE      </t>
  </si>
  <si>
    <t xml:space="preserve">15445  </t>
  </si>
  <si>
    <t xml:space="preserve">POUŽITÍ VIDEOENDOSKOPU PŘI ENDOSKOPICKÉM VÝKONU Á </t>
  </si>
  <si>
    <t xml:space="preserve">15403  </t>
  </si>
  <si>
    <t xml:space="preserve">KOLOSKOPIE NEÚPLNÁ  (NEBO SIGMOIDEOSKOPIE)        </t>
  </si>
  <si>
    <t xml:space="preserve">15920  </t>
  </si>
  <si>
    <t xml:space="preserve">ENDOSKOPICKÉ STAVĚNÍ KRVÁCENÍ                     </t>
  </si>
  <si>
    <t xml:space="preserve">15440  </t>
  </si>
  <si>
    <t xml:space="preserve">ODBĚR BIOPTICKÉHO MATERIÁLU PŘI ENDOSKOPII        </t>
  </si>
  <si>
    <t xml:space="preserve">15180  </t>
  </si>
  <si>
    <t xml:space="preserve">RYCHLÝ UREÁZOVÝ TEST (CLO TEST)                   </t>
  </si>
  <si>
    <t xml:space="preserve">15950  </t>
  </si>
  <si>
    <t xml:space="preserve">POLYPEKTOMIE  ENDOSKOPICKÁ                        </t>
  </si>
  <si>
    <t xml:space="preserve">15402  </t>
  </si>
  <si>
    <t xml:space="preserve">REKTOSKOPIE                                       </t>
  </si>
  <si>
    <t xml:space="preserve">15475  </t>
  </si>
  <si>
    <t>ENDOSKOPICKÁ MUKÓZNÍ RESEKCE (EMR) A ODSTRANĚNÍ PŘ</t>
  </si>
  <si>
    <t xml:space="preserve">15401  </t>
  </si>
  <si>
    <t xml:space="preserve">ESOFAGOGASTRODUODENOSKOPIE                        </t>
  </si>
  <si>
    <t xml:space="preserve">15960  </t>
  </si>
  <si>
    <t>ENDOSKOPICKÁ GASTROSTOMIE - PŘIČTI K CENĚ ZÁKLADNÍ</t>
  </si>
  <si>
    <t xml:space="preserve">15910  </t>
  </si>
  <si>
    <t>ENDOSKOPICKÁ EXTRAKCE CIZÍHO TĚLESA Z JÍCNU A ŽALU</t>
  </si>
  <si>
    <t xml:space="preserve">22110  </t>
  </si>
  <si>
    <t xml:space="preserve">PUNKCE UZLINY TENKOU JEHLOU A ASPIRACE            </t>
  </si>
  <si>
    <t xml:space="preserve">15110  </t>
  </si>
  <si>
    <t xml:space="preserve">ŽALUDEČNÍ LAVÁŽ DIAGNOSTICKÁ                      </t>
  </si>
  <si>
    <t xml:space="preserve">51877  </t>
  </si>
  <si>
    <t xml:space="preserve">PŘILOŽENÍ LÉČEBNÉ POMŮCKY - ORTÉZY                </t>
  </si>
  <si>
    <t xml:space="preserve">09219  </t>
  </si>
  <si>
    <t xml:space="preserve">INTRAVENÓZNÍ INJEKCE U DOSPĚLÉHO ČI DÍTĚTE NAD 10 </t>
  </si>
  <si>
    <t xml:space="preserve">51111  </t>
  </si>
  <si>
    <t>OPERACE CYSTY NEBO HEMANGIOMU NEBO LIPOMU NEBO PIL</t>
  </si>
  <si>
    <t xml:space="preserve">51023  </t>
  </si>
  <si>
    <t xml:space="preserve">KONTROLNÍ VYŠETŘENÍ CHIRURGEM                     </t>
  </si>
  <si>
    <t xml:space="preserve">09237  </t>
  </si>
  <si>
    <t>OŠETŘENÍ A PŘEVAZ RÁNY VČETNĚ OŠETŘENÍ KOŽNÍCH A P</t>
  </si>
  <si>
    <t xml:space="preserve">66867  </t>
  </si>
  <si>
    <t xml:space="preserve">EXCIZE A EXSTIRPACE SVALOVÉ - JEDNODUCHÉ          </t>
  </si>
  <si>
    <t xml:space="preserve">51022  </t>
  </si>
  <si>
    <t xml:space="preserve">CÍLENÉ VYŠETŘENÍ CHIRURGEM                        </t>
  </si>
  <si>
    <t xml:space="preserve">52022  </t>
  </si>
  <si>
    <t xml:space="preserve">CÍLENÉ VYŠETŘENÍ DĚTSKÝM CHIRURGEM                </t>
  </si>
  <si>
    <t xml:space="preserve">61129  </t>
  </si>
  <si>
    <t xml:space="preserve">EXCIZE KOŽNÍ LÉZE, SUTURA OD 2 DO 10 CM           </t>
  </si>
  <si>
    <t xml:space="preserve">51851  </t>
  </si>
  <si>
    <t xml:space="preserve">FIXAČNÍ SÁDROVÁ DLAHA - RUKA, PŘEDLOKTÍ           </t>
  </si>
  <si>
    <t xml:space="preserve">51818  </t>
  </si>
  <si>
    <t>OŠETŘENÍ A PŘEVAZ RÁNY, KOŽNÍCH A PODKOŽNÍCH AFEKC</t>
  </si>
  <si>
    <t xml:space="preserve">51821  </t>
  </si>
  <si>
    <t xml:space="preserve">CHIRURGICKÉ ODSTRANĚNÍ CIZÍHO TĚLESA              </t>
  </si>
  <si>
    <t xml:space="preserve">09532  </t>
  </si>
  <si>
    <t xml:space="preserve">PROHLÍDKA OSOBY DISPENZARIZOVANÉ                  </t>
  </si>
  <si>
    <t xml:space="preserve">15408  </t>
  </si>
  <si>
    <t xml:space="preserve">ANOSKOPIE                                         </t>
  </si>
  <si>
    <t xml:space="preserve">15162  </t>
  </si>
  <si>
    <t xml:space="preserve">STACIONÁRNÍ JÍCNOVÁ MANOMETRIE                    </t>
  </si>
  <si>
    <t xml:space="preserve">09235  </t>
  </si>
  <si>
    <t xml:space="preserve">ODSTRANĚNÍ MALÝCH LÉZÍ KŮŽE                       </t>
  </si>
  <si>
    <t xml:space="preserve">51021  </t>
  </si>
  <si>
    <t xml:space="preserve">KOMPLEXNÍ VYŠETŘENÍ CHIRURGEM                     </t>
  </si>
  <si>
    <t xml:space="preserve">51413  </t>
  </si>
  <si>
    <t xml:space="preserve">ANOREKTÁLNÍ MANOMETRIE                            </t>
  </si>
  <si>
    <t xml:space="preserve">66839  </t>
  </si>
  <si>
    <t>EXSTIRPACE NÁDORU MĚKKÝCH TKÁNÍ - POVRCHOVĚ ULOŽEN</t>
  </si>
  <si>
    <t xml:space="preserve">15160  </t>
  </si>
  <si>
    <t xml:space="preserve">PH METRIE JÍCNU                                   </t>
  </si>
  <si>
    <t xml:space="preserve">51817  </t>
  </si>
  <si>
    <t>OŠETŘENÍ NEHTU NA RUCE, NOZE (FENESTRACE, PARCIÁLN</t>
  </si>
  <si>
    <t xml:space="preserve">61123  </t>
  </si>
  <si>
    <t>EXCIZE KOŽNÍ LÉZE OD 2 DO 10 CM^2, BEZ UZAVŘENÍ VZ</t>
  </si>
  <si>
    <t xml:space="preserve">09551  </t>
  </si>
  <si>
    <t>SIGNÁLNÍ VÝKON - INFORMACE O VYDÁNÍ ROZHODNUTÍ O U</t>
  </si>
  <si>
    <t xml:space="preserve">09550  </t>
  </si>
  <si>
    <t>SIGNÁLNÍ VÝKON - INFORMACE O VYDÁNÍ ROZHODNUTÍ O D</t>
  </si>
  <si>
    <t xml:space="preserve">51825  </t>
  </si>
  <si>
    <t xml:space="preserve">SEKUNDÁRNÍ SUTURA RÁNY                            </t>
  </si>
  <si>
    <t xml:space="preserve">09125  </t>
  </si>
  <si>
    <t xml:space="preserve">PULZNÍ OXYMETRIE                                  </t>
  </si>
  <si>
    <t xml:space="preserve">51417  </t>
  </si>
  <si>
    <t>MALÝ CHIRURGICKÝ VÝKON V OBLASTI ANU NEBO REKTA VČ</t>
  </si>
  <si>
    <t xml:space="preserve">66811  </t>
  </si>
  <si>
    <t xml:space="preserve">INJEKCE DO BURZY, GANGLIA, POCHVY ŠLACHOVÉ        </t>
  </si>
  <si>
    <t xml:space="preserve">09239  </t>
  </si>
  <si>
    <t xml:space="preserve">SUTURA RÁNY A PODKOŽÍ DO 5 CM                     </t>
  </si>
  <si>
    <t xml:space="preserve">09523  </t>
  </si>
  <si>
    <t xml:space="preserve">EDUKAČNÍ POHOVOR LÉKAŘE S NEMOCNÝM ČI RODINOU     </t>
  </si>
  <si>
    <t xml:space="preserve">76211  </t>
  </si>
  <si>
    <t xml:space="preserve">KATETRIZACE MOČOVÉHO MĚCHÝŘE PERMANENTNÍ CÉVKOU   </t>
  </si>
  <si>
    <t xml:space="preserve">09253  </t>
  </si>
  <si>
    <t>UVOLNĚNÍ PREPUCIA, VČETNĚ NEOPERAČNÍ REPOZICE PARA</t>
  </si>
  <si>
    <t xml:space="preserve">89511  </t>
  </si>
  <si>
    <t xml:space="preserve">UZ INTRAKAVITÁLNÍ VYŠETŘENÍ                       </t>
  </si>
  <si>
    <t xml:space="preserve">09509  </t>
  </si>
  <si>
    <t xml:space="preserve">OŠETŘENÍ HANDICAPOVANÉHO PACIENTA                 </t>
  </si>
  <si>
    <t xml:space="preserve">51233  </t>
  </si>
  <si>
    <t xml:space="preserve">EXCIZE TUMORU MAMMY NEBO ODBĚR TKÁNĚ PRO BIOPSII  </t>
  </si>
  <si>
    <t xml:space="preserve">51013  </t>
  </si>
  <si>
    <t xml:space="preserve">                                                  </t>
  </si>
  <si>
    <t xml:space="preserve">66421  </t>
  </si>
  <si>
    <t xml:space="preserve">BIOPSIE, INCIZE A DRENÁŽ NA RUCE ČI ZÁPĚSTÍ       </t>
  </si>
  <si>
    <t xml:space="preserve">09527  </t>
  </si>
  <si>
    <t xml:space="preserve">PROHLÍDKA ZEMŘELÉHO - MIMO LŮŽKOVÉ ODDĚLENÍ       </t>
  </si>
  <si>
    <t xml:space="preserve">99999  </t>
  </si>
  <si>
    <t xml:space="preserve">Nespecifikovany vykon                             </t>
  </si>
  <si>
    <t xml:space="preserve">52023  </t>
  </si>
  <si>
    <t xml:space="preserve">KONTROLNÍ VYŠETŘENÍ DĚTSKÝM CHIRURGEM             </t>
  </si>
  <si>
    <t xml:space="preserve">09247  </t>
  </si>
  <si>
    <t xml:space="preserve">ŽALUDEČNÍ LAVÁŽ LÉČEBNÁ                           </t>
  </si>
  <si>
    <t xml:space="preserve">15980  </t>
  </si>
  <si>
    <t>ENDOSKOPICKÁ LIGACE HEMOROIDŮ - PŘIČTI K  ZÁKLADNÍ</t>
  </si>
  <si>
    <t xml:space="preserve">51881  </t>
  </si>
  <si>
    <t>MULTIDISCIPLINÁRNÍ INDIKAČNÍ SEMINÁŘ K URČENÍ OPTI</t>
  </si>
  <si>
    <t xml:space="preserve">09555  </t>
  </si>
  <si>
    <t xml:space="preserve">OŠETŘENÍ DÍTĚTE DO 6 LET                          </t>
  </si>
  <si>
    <t xml:space="preserve">52021  </t>
  </si>
  <si>
    <t xml:space="preserve">KOMPLEXNÍ VYŠETŘENÍ DĚTSKÝM CHIRURGEM             </t>
  </si>
  <si>
    <t>5F1</t>
  </si>
  <si>
    <t xml:space="preserve">01 - I. INTERNÍ  KLINIKA                                                             </t>
  </si>
  <si>
    <t xml:space="preserve">02 - II. INTERNÍ  KLINIKA                                                            </t>
  </si>
  <si>
    <t xml:space="preserve">03 - III. INTERNÍ  KLINIKA                                                           </t>
  </si>
  <si>
    <t xml:space="preserve">04 - I. CHIRURGICKÁ KLINIKA                                                          </t>
  </si>
  <si>
    <t xml:space="preserve">05 - II. CHIRURGICKÁ KLINIKA                                                         </t>
  </si>
  <si>
    <t xml:space="preserve">06 - NEUROCHIRURGICKÁ KLINIKA                                                        </t>
  </si>
  <si>
    <t xml:space="preserve">07 - KLINIKA ANESTEZIOLOGIE A RESUSCITACE                                            </t>
  </si>
  <si>
    <t xml:space="preserve">08 - PORODNICKO-GYNEKOLOGICKÁ KLINIKA                                                </t>
  </si>
  <si>
    <t xml:space="preserve">09 - NOVOROZENECKÉ ODDĚLENÍ                                                          </t>
  </si>
  <si>
    <t xml:space="preserve">10 - DĚTSKÁ KLINIKA                                                                  </t>
  </si>
  <si>
    <t xml:space="preserve">11 - ORTOPEDICKÁ KLINIKA                                                             </t>
  </si>
  <si>
    <t xml:space="preserve">12 - UROLOGICKÁ KLINIKA                                                              </t>
  </si>
  <si>
    <t xml:space="preserve">13 - OTOLARYNGOLOGICKÁ KLINIKA                                                       </t>
  </si>
  <si>
    <t xml:space="preserve">14 - OČNÍ KLINIKA                                                                    </t>
  </si>
  <si>
    <t xml:space="preserve">16 - KLINIKA PLICNÍCH NEMOCÍ A TUBERKULÓZY                                           </t>
  </si>
  <si>
    <t xml:space="preserve">17 - NEUROLOGICKÁ KLINIKA                                                            </t>
  </si>
  <si>
    <t xml:space="preserve">18 - KLINIKA PSYCHIATRIE                                                             </t>
  </si>
  <si>
    <t xml:space="preserve">19 - KLINIKA PRACOVNÍHO LÉKAŘSTVÍ                                                    </t>
  </si>
  <si>
    <t xml:space="preserve">20 - KLINIKA CHOROB KOŽNÍCH A POHLAVNÍCH                                             </t>
  </si>
  <si>
    <t xml:space="preserve">21 - ONKOLOGICKÁ KLINIKA                                                             </t>
  </si>
  <si>
    <t xml:space="preserve">22 - KLINIKA NUKLEÁRNÍ MEDICÍNY                                                      </t>
  </si>
  <si>
    <t xml:space="preserve">25 - KLINIKA ÚSTNÍ, ČELISTNÍ A OBLIČEJOVÉ CHIRURGIE                                  </t>
  </si>
  <si>
    <t xml:space="preserve">26 - ODDĚLENÍ REHABILITACE                                                           </t>
  </si>
  <si>
    <t xml:space="preserve">30 - ODDĚLENÍ GERIATRIE                                                              </t>
  </si>
  <si>
    <t xml:space="preserve">31 - TRAUMATOLOGICKÉ ODDĚLENÍ                                                        </t>
  </si>
  <si>
    <t xml:space="preserve">32 - HEMATO-ONKOLOGICKÁ KLINIKA                                                      </t>
  </si>
  <si>
    <t xml:space="preserve">50 - KARDIOCHIRURGICKÁ KLINIKA                                                       </t>
  </si>
  <si>
    <t xml:space="preserve">59 - ODD. INTENZIVNÍ PÉČE CHIRURGICKÝCH OBORŮ                                        </t>
  </si>
  <si>
    <t>01</t>
  </si>
  <si>
    <t>02</t>
  </si>
  <si>
    <t>03</t>
  </si>
  <si>
    <t>3F1</t>
  </si>
  <si>
    <t>0051598</t>
  </si>
  <si>
    <t xml:space="preserve">SADA GASTROSTOMICKÁ - VÝMĚNNÁ SONDA PEG           </t>
  </si>
  <si>
    <t>0151180</t>
  </si>
  <si>
    <t xml:space="preserve">KAUTER MONOPOLÁRNÍ - 8MM - ZAHNUTÉ NŮŽKY          </t>
  </si>
  <si>
    <t>0151183</t>
  </si>
  <si>
    <t xml:space="preserve">KAUTER BIPOLÁRNÍ - 8MM - KLEŠTĚ MARYLAND          </t>
  </si>
  <si>
    <t>0151193</t>
  </si>
  <si>
    <t xml:space="preserve">KLEŠTĚ - 8MM                                      </t>
  </si>
  <si>
    <t>0151210</t>
  </si>
  <si>
    <t>PŘÍSLUŠENSTVÍ - KRYTKA NA MONOPOLÁRNÍ NŮŽKY (PRO P</t>
  </si>
  <si>
    <t>0151218</t>
  </si>
  <si>
    <t>PŘÍSLUŠENSTVÍ - ROUŠKY STERILNÍ ROBOTICKÉ - NÁSTRO</t>
  </si>
  <si>
    <t>0151220</t>
  </si>
  <si>
    <t>PŘÍSLUŠENSTVÍ - ROUŠKY STERILNÍ ROBOTICKÉ - KAMERO</t>
  </si>
  <si>
    <t>0151221</t>
  </si>
  <si>
    <t>PŘÍSLUŠENSTVÍ - ROUŠKY STERILNÍ ROBOTICKÉ - KAMERA</t>
  </si>
  <si>
    <t xml:space="preserve">15972  </t>
  </si>
  <si>
    <t xml:space="preserve">ENDOSKOPICKÁ SKLEROTIZACE JÍCNOVÝCH VARIXŮ        </t>
  </si>
  <si>
    <t xml:space="preserve">51423  </t>
  </si>
  <si>
    <t>DIVULZE ANU EV. S VYNĚTÍM CIZÍHO TĚLESA A MANUÁLNÍ</t>
  </si>
  <si>
    <t xml:space="preserve">51997  </t>
  </si>
  <si>
    <t xml:space="preserve">(VZP) roboticka resekce karcinomu rekta           </t>
  </si>
  <si>
    <t>0003952</t>
  </si>
  <si>
    <t xml:space="preserve">AMIKIN 500 MG                                     </t>
  </si>
  <si>
    <t>0005113</t>
  </si>
  <si>
    <t xml:space="preserve">TARGOCID 400 MG                                   </t>
  </si>
  <si>
    <t>0006480</t>
  </si>
  <si>
    <t xml:space="preserve">OCPLEX                                            </t>
  </si>
  <si>
    <t>0008807</t>
  </si>
  <si>
    <t xml:space="preserve">DALACIN C                                         </t>
  </si>
  <si>
    <t>0008808</t>
  </si>
  <si>
    <t>0011692</t>
  </si>
  <si>
    <t xml:space="preserve">METRONIDAZOL B. BRAUN 5 MG/ML                     </t>
  </si>
  <si>
    <t>0011706</t>
  </si>
  <si>
    <t xml:space="preserve">BISEPTOL 480                                      </t>
  </si>
  <si>
    <t>0011785</t>
  </si>
  <si>
    <t xml:space="preserve">AMIKIN 1 G                                        </t>
  </si>
  <si>
    <t>0014583</t>
  </si>
  <si>
    <t xml:space="preserve">TIENAM 500 MG/500 MG I.V.                         </t>
  </si>
  <si>
    <t>0015273</t>
  </si>
  <si>
    <t xml:space="preserve">SULPERAZON 2 G IM/IV                              </t>
  </si>
  <si>
    <t>0015651</t>
  </si>
  <si>
    <t xml:space="preserve">CIPLOX INFÚZNÍ ROZTOK                             </t>
  </si>
  <si>
    <t>0015669</t>
  </si>
  <si>
    <t xml:space="preserve">CEFTAX 1000                                       </t>
  </si>
  <si>
    <t>0016600</t>
  </si>
  <si>
    <t xml:space="preserve">UNASYN                                            </t>
  </si>
  <si>
    <t>0017038</t>
  </si>
  <si>
    <t xml:space="preserve">VISIPAQUE 270 MG I/ML                             </t>
  </si>
  <si>
    <t>0017041</t>
  </si>
  <si>
    <t xml:space="preserve">CEFOBID 1 G                                       </t>
  </si>
  <si>
    <t>0017377</t>
  </si>
  <si>
    <t xml:space="preserve">GAMMAGARD S/D                                     </t>
  </si>
  <si>
    <t>0017810</t>
  </si>
  <si>
    <t xml:space="preserve">TAZOCIN 4,5 G                                     </t>
  </si>
  <si>
    <t>0020605</t>
  </si>
  <si>
    <t xml:space="preserve">COLOMYCIN INJEKCE 1000000 IU                      </t>
  </si>
  <si>
    <t>0025746</t>
  </si>
  <si>
    <t xml:space="preserve">INVANZ 1 G                                        </t>
  </si>
  <si>
    <t>0026039</t>
  </si>
  <si>
    <t xml:space="preserve">KIOVIG 100MG/ML                                   </t>
  </si>
  <si>
    <t>0026127</t>
  </si>
  <si>
    <t xml:space="preserve">TYGACIL 50 MG                                     </t>
  </si>
  <si>
    <t>0026902</t>
  </si>
  <si>
    <t xml:space="preserve">VFEND 200 MG                                      </t>
  </si>
  <si>
    <t>0028137</t>
  </si>
  <si>
    <t>0029191</t>
  </si>
  <si>
    <t xml:space="preserve">ECALTA 100 MG                                     </t>
  </si>
  <si>
    <t>0031547</t>
  </si>
  <si>
    <t xml:space="preserve">SPORANOX I.V.                                     </t>
  </si>
  <si>
    <t>0049193</t>
  </si>
  <si>
    <t>0053922</t>
  </si>
  <si>
    <t xml:space="preserve">CIPHIN PRO INFUSIONE 200 MG/100 ML                </t>
  </si>
  <si>
    <t>0055680</t>
  </si>
  <si>
    <t xml:space="preserve">GARAMYCIN SCHWAMM                                 </t>
  </si>
  <si>
    <t>0056801</t>
  </si>
  <si>
    <t xml:space="preserve">KLACID I.V.                                       </t>
  </si>
  <si>
    <t>0058092</t>
  </si>
  <si>
    <t xml:space="preserve">CEFAZOLIN SANDOZ 1 G                              </t>
  </si>
  <si>
    <t>0059830</t>
  </si>
  <si>
    <t xml:space="preserve">CIPRINOL 200 MG/100 ML                            </t>
  </si>
  <si>
    <t>0064630</t>
  </si>
  <si>
    <t xml:space="preserve">KLIMICIN                                          </t>
  </si>
  <si>
    <t>0064831</t>
  </si>
  <si>
    <t xml:space="preserve">AXETINE 1,5 G                                     </t>
  </si>
  <si>
    <t>0065989</t>
  </si>
  <si>
    <t xml:space="preserve">MYCOMAX INF    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</si>
  <si>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</si>
  <si>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</si>
  <si>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</si>
  <si>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</si>
  <si>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0072972</t>
  </si>
  <si>
    <t xml:space="preserve">AMOKSIKLAV 1,2 G                                  </t>
  </si>
  <si>
    <t>0072973</t>
  </si>
  <si>
    <t xml:space="preserve">AMOKSIKLAV 600 MG                                 </t>
  </si>
  <si>
    <t>0075634</t>
  </si>
  <si>
    <t xml:space="preserve">PROTHROMPLEX TOTAL NF                             </t>
  </si>
  <si>
    <t>0076353</t>
  </si>
  <si>
    <t xml:space="preserve">FORTUM 1 G                                        </t>
  </si>
  <si>
    <t>0076354</t>
  </si>
  <si>
    <t xml:space="preserve">FORTUM 2 G                                        </t>
  </si>
  <si>
    <t>0076360</t>
  </si>
  <si>
    <t xml:space="preserve">ZINACEF 1,5 G                                     </t>
  </si>
  <si>
    <t>0077018</t>
  </si>
  <si>
    <t xml:space="preserve">ULTRAVIST 370                                     </t>
  </si>
  <si>
    <t>0081678</t>
  </si>
  <si>
    <t xml:space="preserve">METRONIDAZOL-SERAG                                </t>
  </si>
  <si>
    <t>0083050</t>
  </si>
  <si>
    <t xml:space="preserve">SEFOTAK 1 G                                       </t>
  </si>
  <si>
    <t>0083417</t>
  </si>
  <si>
    <t xml:space="preserve">MERONEM 1 G                                       </t>
  </si>
  <si>
    <t>0085516</t>
  </si>
  <si>
    <t xml:space="preserve">FLEBOGAMMA 5%                                     </t>
  </si>
  <si>
    <t>0087200</t>
  </si>
  <si>
    <t xml:space="preserve">MAXIPIME 2 G                                      </t>
  </si>
  <si>
    <t>0087239</t>
  </si>
  <si>
    <t xml:space="preserve">FANHDI 50 I.U./ML                                 </t>
  </si>
  <si>
    <t>0087240</t>
  </si>
  <si>
    <t xml:space="preserve">FANHDI 100 I.U./ML                                </t>
  </si>
  <si>
    <t>0090099</t>
  </si>
  <si>
    <t xml:space="preserve">FACTOR VII BAXTER 600 IU                          </t>
  </si>
  <si>
    <t>0092289</t>
  </si>
  <si>
    <t xml:space="preserve">EDICIN 0,5 G                                      </t>
  </si>
  <si>
    <t>0092290</t>
  </si>
  <si>
    <t xml:space="preserve">EDICIN 1 G                                        </t>
  </si>
  <si>
    <t>0094155</t>
  </si>
  <si>
    <t xml:space="preserve">ABAKTAL 400 MG/5 ML                               </t>
  </si>
  <si>
    <t>0094176</t>
  </si>
  <si>
    <t xml:space="preserve">CEFOTAXIME LEK 1 G PRÁŠEK PRO PŘÍPRAVU INJEKČNÍHO </t>
  </si>
  <si>
    <t>0096414</t>
  </si>
  <si>
    <t xml:space="preserve">GENTAMICIN LEK 80 MG/2 ML                         </t>
  </si>
  <si>
    <t>0097000</t>
  </si>
  <si>
    <t xml:space="preserve">METRONIDAZOLE 0.5%-POLPHARMA                      </t>
  </si>
  <si>
    <t>0097687</t>
  </si>
  <si>
    <t>0097910</t>
  </si>
  <si>
    <t xml:space="preserve">HUMAN ALBUMIN GRIFOLS 20%                         </t>
  </si>
  <si>
    <t>0119095</t>
  </si>
  <si>
    <t xml:space="preserve">FLEXBUMIN 200 G/L                                 </t>
  </si>
  <si>
    <t>0125249</t>
  </si>
  <si>
    <t xml:space="preserve">CIPROFLOXACIN KABI 400 MG/200 ML INFUZNÍ ROZTOK   </t>
  </si>
  <si>
    <t>0127511</t>
  </si>
  <si>
    <t xml:space="preserve">CEFTAZIDIM MYLAN 1 G                              </t>
  </si>
  <si>
    <t>0130149</t>
  </si>
  <si>
    <t xml:space="preserve">AVELOX 400 MG/250 ML INFUZNÍ ROZTOK               </t>
  </si>
  <si>
    <t>0131654</t>
  </si>
  <si>
    <t xml:space="preserve">CEFTAZIDIM KABI 1 GM                              </t>
  </si>
  <si>
    <t>0131656</t>
  </si>
  <si>
    <t xml:space="preserve">CEFTAZIDIM KABI 2 GM                              </t>
  </si>
  <si>
    <t>0137499</t>
  </si>
  <si>
    <t>0162180</t>
  </si>
  <si>
    <t xml:space="preserve">CIPROFLOXACIN KABI 200 MG/100 ML INFUZNÍ ROZTOK   </t>
  </si>
  <si>
    <t>0162187</t>
  </si>
  <si>
    <t>0164350</t>
  </si>
  <si>
    <t xml:space="preserve">TAZOCIN 4 G/0,5 G                                 </t>
  </si>
  <si>
    <t>0149384</t>
  </si>
  <si>
    <t>2</t>
  </si>
  <si>
    <t>0007905</t>
  </si>
  <si>
    <t xml:space="preserve">ERYTROCYTY Z ODBĚRU PLNÉ KRVE                     </t>
  </si>
  <si>
    <t>0007909</t>
  </si>
  <si>
    <t xml:space="preserve">Erytrocyty resuspendované                         </t>
  </si>
  <si>
    <t>0007917</t>
  </si>
  <si>
    <t xml:space="preserve">ERYTROCYTY BEZ BUFFY COATU                        </t>
  </si>
  <si>
    <t>0007955</t>
  </si>
  <si>
    <t xml:space="preserve">ERYTROCYTY DELEUKOTIZOVANÉ                        </t>
  </si>
  <si>
    <t>0007957</t>
  </si>
  <si>
    <t>0007963</t>
  </si>
  <si>
    <t xml:space="preserve">ERYTROCYTY Z AFERÉZY                              </t>
  </si>
  <si>
    <t>0007964</t>
  </si>
  <si>
    <t xml:space="preserve">ERYTROCYTY Z AFERÉZY DELEUKOTIZOVANÉ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</si>
  <si>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</si>
  <si>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</si>
  <si>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</si>
  <si>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</si>
  <si>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0207921</t>
  </si>
  <si>
    <t xml:space="preserve">PLAZMA ČERSTVÁ ZMRAZENÁ                           </t>
  </si>
  <si>
    <t>0407942</t>
  </si>
  <si>
    <t xml:space="preserve">PŘÍPLATEK ZA OZÁŘENÍ                              </t>
  </si>
  <si>
    <t>0001203</t>
  </si>
  <si>
    <t xml:space="preserve">ŠROUB SAMOŘEZNÝ KORTIKÁLNÍ RUKA OCEL              </t>
  </si>
  <si>
    <t>0001282</t>
  </si>
  <si>
    <t xml:space="preserve">DLAHA ADAPTAČNÍ  MINI FRAGMENT OCEL               </t>
  </si>
  <si>
    <t>0001291</t>
  </si>
  <si>
    <t xml:space="preserve">DLAHA LC-DCP ROVNÁ MINI FRAGMENT OCEL             </t>
  </si>
  <si>
    <t>0012785</t>
  </si>
  <si>
    <t xml:space="preserve">HŘEB STEINMANNŮV                                  </t>
  </si>
  <si>
    <t>0012881</t>
  </si>
  <si>
    <t xml:space="preserve">TROKAR, PRŮMĚR 10/12 MM                (512 SD)   </t>
  </si>
  <si>
    <t>0012886</t>
  </si>
  <si>
    <t xml:space="preserve">JEHLA ULTRA VERESSIHO                  (PN 150)   </t>
  </si>
  <si>
    <t>0012932</t>
  </si>
  <si>
    <t>STAPLER ENDOSKOPICKÝ LINEÁRNÍ S KLOUBEM (TSB,EZ 45</t>
  </si>
  <si>
    <t>0012979</t>
  </si>
  <si>
    <t xml:space="preserve">STAPLER CIRKULÁRNÍ ZAHNUTÝ - CDH                  </t>
  </si>
  <si>
    <t>0012985</t>
  </si>
  <si>
    <t xml:space="preserve">STAPLER LINEÁRNÍ TL30.TLH30.TLV30.TX30B.30G.30V   </t>
  </si>
  <si>
    <t>0012996</t>
  </si>
  <si>
    <t>ZÁSOBNÍK DO LINEÁRNÍHO STAPLERU S BŘITEM TCR,TVR,T</t>
  </si>
  <si>
    <t>0012999</t>
  </si>
  <si>
    <t xml:space="preserve">STAPLER LINEÁRNÍ S BŘITEM TCT55 TLC55             </t>
  </si>
  <si>
    <t>0013002</t>
  </si>
  <si>
    <t xml:space="preserve">STAPLER LINEÁRNÍ TL60 TLH60                       </t>
  </si>
  <si>
    <t>0013004</t>
  </si>
  <si>
    <t xml:space="preserve">STAPLER LINEÁRNÍ TX 60B TX60G                     </t>
  </si>
  <si>
    <t>0013009</t>
  </si>
  <si>
    <t>ZÁSOBNÍK DO LINEÁRNÍHO STAPLERU S BŘITEM TCR75,TRT</t>
  </si>
  <si>
    <t>0013010</t>
  </si>
  <si>
    <t xml:space="preserve">STAPLER LINEÁRNÍ S BŘITEM TCT75,TLC75,TCD75       </t>
  </si>
  <si>
    <t>0018524</t>
  </si>
  <si>
    <t xml:space="preserve">STAPLER ZAHNUTÝ - ROTIKULÁTOR    AX 55B,AX 55G    </t>
  </si>
  <si>
    <t>0018678</t>
  </si>
  <si>
    <t>CEMENT KOSTNÍ PALACOS R - 40 + GENTAMICINUM  2X40G</t>
  </si>
  <si>
    <t>0021836</t>
  </si>
  <si>
    <t xml:space="preserve">HŘEB TIBIÁLNÍ  TT   8;9 L260-395                  </t>
  </si>
  <si>
    <t>0026096</t>
  </si>
  <si>
    <t xml:space="preserve">ROURKA ENDOBRONCHIÁLNÍ DOUBLE LUMEN LEVÝ BRONCHUS </t>
  </si>
  <si>
    <t>0027930</t>
  </si>
  <si>
    <t>STENT PERIFERNÍ URETERÁLNÍ WHITE STAR INTRAOPERATI</t>
  </si>
  <si>
    <t>0028382</t>
  </si>
  <si>
    <t xml:space="preserve">SET RENÁLNÍ A NEFROSTOMICKÝ RE 440720             </t>
  </si>
  <si>
    <t>0030494</t>
  </si>
  <si>
    <t xml:space="preserve">ŠROUB LCP SAMOŘEZNÝ VELKÝ FRAGMENT TITAN          </t>
  </si>
  <si>
    <t>0030501</t>
  </si>
  <si>
    <t>0030509</t>
  </si>
  <si>
    <t>0030512</t>
  </si>
  <si>
    <t>ZÁSOBNÍK PRO LINEÁRNÍ STAPLER TA PREMIUM 30-4.8 DL</t>
  </si>
  <si>
    <t>0030514</t>
  </si>
  <si>
    <t>ZÁSOBNÍK PRO LINEÁRNÍ STAPLER TA PREMIUM 55-3.5 DL</t>
  </si>
  <si>
    <t>0030515</t>
  </si>
  <si>
    <t>ZÁSOBNÍK PRO LINEÁRNÍ STAPLER TA PREMIUM 55-4.8 DL</t>
  </si>
  <si>
    <t>0030518</t>
  </si>
  <si>
    <t>ZÁSOBNÍK PRO LINEÁRNÍ STAPLER TA PREMIUM 90-4.8 DL</t>
  </si>
  <si>
    <t>0030617</t>
  </si>
  <si>
    <t xml:space="preserve">STAPLER KOŽNÍ ROYAL - 35W                         </t>
  </si>
  <si>
    <t>0030636</t>
  </si>
  <si>
    <t xml:space="preserve">KLIPOVAČ ENDO CLIP L 10MM                         </t>
  </si>
  <si>
    <t>0030641</t>
  </si>
  <si>
    <t>ZÁSOBNÍK PRO STAPLER MULTIFIRE ENDO GIA 30-2.5 DLU</t>
  </si>
  <si>
    <t>0030642</t>
  </si>
  <si>
    <t xml:space="preserve">STAPLER LINEÁRNÍ S NOŽEM MF ENDO GIA 30-3.5       </t>
  </si>
  <si>
    <t>0030647</t>
  </si>
  <si>
    <t xml:space="preserve">SÍŤKA SURGIPRO MESH                               </t>
  </si>
  <si>
    <t>0030648</t>
  </si>
  <si>
    <t>0037145</t>
  </si>
  <si>
    <t xml:space="preserve">PROTÉZA GORE-TEX CÉVNÍ - PRUŽNÁ TENKOSTĚNNÁ       </t>
  </si>
  <si>
    <t>0038274</t>
  </si>
  <si>
    <t xml:space="preserve">STAPLER PREMIUM PLUS CEEA PRŮM.21;25;28,31;34MM   </t>
  </si>
  <si>
    <t>0042251</t>
  </si>
  <si>
    <t>CEMENT KOSTNÍ COPAL G+C - 40 GENTAMICIN A CLINDAMY</t>
  </si>
  <si>
    <t>0043119</t>
  </si>
  <si>
    <t xml:space="preserve">ŠTĚP ALLOGENNÍ KOSTNÍ ZMRAZENÝ                    </t>
  </si>
  <si>
    <t>0047518</t>
  </si>
  <si>
    <t xml:space="preserve">STAPLER LINEÁRNÍ TA4548S                          </t>
  </si>
  <si>
    <t>0048989</t>
  </si>
  <si>
    <t xml:space="preserve">ELEKTRODA KOAGULAČNÍ JEDNORÁZOVÁ GN211            </t>
  </si>
  <si>
    <t>0049488</t>
  </si>
  <si>
    <t>STAPLER LINEÁRNÍ -  ECHELON, ETS FLEX 45MM,60MM, D</t>
  </si>
  <si>
    <t>0049489</t>
  </si>
  <si>
    <t>ZÁSOBNÍK DO STAPLERU - ECHELON, ETS FLEX BÍLÝ,MODR</t>
  </si>
  <si>
    <t>0052021</t>
  </si>
  <si>
    <t xml:space="preserve">ENDOŠITÍ MIC250H                                  </t>
  </si>
  <si>
    <t>0052025</t>
  </si>
  <si>
    <t xml:space="preserve">ENDOŠITÍ MIC173H                                  </t>
  </si>
  <si>
    <t>0053463</t>
  </si>
  <si>
    <t>STAPLER LINEÁRNÍ-BEZ ZÁSOBNÍKU - ENDO GIA - UNIVER</t>
  </si>
  <si>
    <t>0053464</t>
  </si>
  <si>
    <t>0053476</t>
  </si>
  <si>
    <t xml:space="preserve">GRASPR ENDO GRASP 5MM                             </t>
  </si>
  <si>
    <t>0053479</t>
  </si>
  <si>
    <t xml:space="preserve">RETRAKTOR SKLOPNÝ- ENDO RETRACT II 10MM           </t>
  </si>
  <si>
    <t>0053481</t>
  </si>
  <si>
    <t xml:space="preserve">SÁČEK - ENDO CATCH 10MM                           </t>
  </si>
  <si>
    <t>0053529</t>
  </si>
  <si>
    <t>0053772</t>
  </si>
  <si>
    <t xml:space="preserve">STAPLER LINEÁRNÍ S BŘITEM  TCT10,TLC10            </t>
  </si>
  <si>
    <t>0053774</t>
  </si>
  <si>
    <t>ZÁSOBNÍK DO LINEÁRNÍHO STAPLERU S BŘITEM  TRT10,TC</t>
  </si>
  <si>
    <t>0056288</t>
  </si>
  <si>
    <t xml:space="preserve">KATETR BALONKOVÝ FOGARTY 120403F                  </t>
  </si>
  <si>
    <t>0056290</t>
  </si>
  <si>
    <t xml:space="preserve">KATETR BALONKOVÝ FOGARTY 120404F                  </t>
  </si>
  <si>
    <t>0056292</t>
  </si>
  <si>
    <t xml:space="preserve">KATETR BALONKOVÝ FOGARTY 120805F                  </t>
  </si>
  <si>
    <t>0056293</t>
  </si>
  <si>
    <t xml:space="preserve">KATETR BALONKOVÝ FOGARTY 120806F                  </t>
  </si>
  <si>
    <t>0056294</t>
  </si>
  <si>
    <t xml:space="preserve">KATETR BALONKOVÝ FOGARTY 120807F                  </t>
  </si>
  <si>
    <t>0056311</t>
  </si>
  <si>
    <t xml:space="preserve">KATETR FOGARTY 1408010                            </t>
  </si>
  <si>
    <t>0056490</t>
  </si>
  <si>
    <t xml:space="preserve">STAPLER CIRKULÁRNÍ EEA                            </t>
  </si>
  <si>
    <t>0056491</t>
  </si>
  <si>
    <t xml:space="preserve">STAPLER CIRKULÁRNÍ EEAXL                          </t>
  </si>
  <si>
    <t>0058164</t>
  </si>
  <si>
    <t xml:space="preserve">GRASPER SE ZÁMKEM ATRAUMATICKÝ     5DSG, 10AG     </t>
  </si>
  <si>
    <t>0058352</t>
  </si>
  <si>
    <t xml:space="preserve">CÍLENÝ ODBĚR BIOPSIE DRG 90781                    </t>
  </si>
  <si>
    <t>0058353</t>
  </si>
  <si>
    <t xml:space="preserve">LAVÁŽ A ODSÁTÍ DUTINY PERITONEÁLNÍ DRG 90782      </t>
  </si>
  <si>
    <t>0058358</t>
  </si>
  <si>
    <t xml:space="preserve">JEJUNOSTOMIE  DRG 90787                           </t>
  </si>
  <si>
    <t>0058362</t>
  </si>
  <si>
    <t xml:space="preserve">APPENDEKTOMIE DRG 90795                           </t>
  </si>
  <si>
    <t>0058364</t>
  </si>
  <si>
    <t xml:space="preserve">ESOFAGOKARDIOMYOTOMIE DRG 90797                   </t>
  </si>
  <si>
    <t>0058366</t>
  </si>
  <si>
    <t xml:space="preserve">DESTRUKCE NÁDORU NEBO METASTÁZ DRG 90799          </t>
  </si>
  <si>
    <t>0058368</t>
  </si>
  <si>
    <t xml:space="preserve">LOKÁLNÍ EXCIZE Z JATER DRG 90801                  </t>
  </si>
  <si>
    <t>0058371</t>
  </si>
  <si>
    <t xml:space="preserve">CHOLECYSTEKTOMIE PROSTÁ DRG 90818                 </t>
  </si>
  <si>
    <t>0058375</t>
  </si>
  <si>
    <t xml:space="preserve">KOLOSTOMIE DRG 90822                              </t>
  </si>
  <si>
    <t>0058376</t>
  </si>
  <si>
    <t xml:space="preserve">ANTIREFLUXNÍ PLASTIKA DRG 90823                   </t>
  </si>
  <si>
    <t>0058377</t>
  </si>
  <si>
    <t xml:space="preserve">HERNIOPLASTIKA RECID.KÝLY DRG 90824               </t>
  </si>
  <si>
    <t>0058384</t>
  </si>
  <si>
    <t xml:space="preserve">HERNIOPLASTIKA OBOUSTRANNÁ PRIMÁRNÍ DRG 90838     </t>
  </si>
  <si>
    <t>0058387</t>
  </si>
  <si>
    <t xml:space="preserve">LYMFADENEKTOMIE PARAAORTÁLNÍ DRG 90841            </t>
  </si>
  <si>
    <t>0058388</t>
  </si>
  <si>
    <t xml:space="preserve">KLÍNOVITÁ RESEKCE PLIC DRG 90842                  </t>
  </si>
  <si>
    <t>0058389</t>
  </si>
  <si>
    <t xml:space="preserve">ENUKLEACE TUMORU PLIC DRG 90843                   </t>
  </si>
  <si>
    <t>0058390</t>
  </si>
  <si>
    <t xml:space="preserve">PLEUREKTOMIE ABRAZE DRG 90844                     </t>
  </si>
  <si>
    <t>0058392</t>
  </si>
  <si>
    <t xml:space="preserve">FUNDOPLIKACE DRG 90853                            </t>
  </si>
  <si>
    <t>0058399</t>
  </si>
  <si>
    <t xml:space="preserve">RESEKCE TLUSTÉHO STŘEVA DRG 90864                 </t>
  </si>
  <si>
    <t>0058400</t>
  </si>
  <si>
    <t xml:space="preserve">EZOFAGOKARDIOMYOTOMIE S FUNDOPLIKACÍ DRG 90865    </t>
  </si>
  <si>
    <t>0058402</t>
  </si>
  <si>
    <t xml:space="preserve">ODSTRANĚNÍ TUMORU MEDIASTINA DRG 90867            </t>
  </si>
  <si>
    <t>0058405</t>
  </si>
  <si>
    <t xml:space="preserve">LOBEKTOMIE PLIC DRG 90870                         </t>
  </si>
  <si>
    <t>0058408</t>
  </si>
  <si>
    <t xml:space="preserve">RESEKCE ŽALUDKU BI DRG 90875                      </t>
  </si>
  <si>
    <t>0058412</t>
  </si>
  <si>
    <t xml:space="preserve">NÍZKÁ PŘEDNÍ RESEKCE REKTA DRG 90880              </t>
  </si>
  <si>
    <t>0058423</t>
  </si>
  <si>
    <t xml:space="preserve">ENUKLEACE JEDNODUCHÉ CYSTY DRG 90805              </t>
  </si>
  <si>
    <t>0058427</t>
  </si>
  <si>
    <t xml:space="preserve">ADNEXEKTOMIE DRG 90809                            </t>
  </si>
  <si>
    <t>0058434</t>
  </si>
  <si>
    <t xml:space="preserve">DRENÁŽ ABSCESU DRG 90816                          </t>
  </si>
  <si>
    <t>0058435</t>
  </si>
  <si>
    <t xml:space="preserve">ADHESIOLÝZA I.STUPNĚ DRG 90817                    </t>
  </si>
  <si>
    <t>0058442</t>
  </si>
  <si>
    <t xml:space="preserve">ADHESIOLÝZA II.STUPNĚ DRG 90836                   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</si>
  <si>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</si>
  <si>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</si>
  <si>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</si>
  <si>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</si>
  <si>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</si>
  <si>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 xml:space="preserve">GRASPR ATRAUMATICKÝ ENDOBABCOCK 10MM 174001       </t>
  </si>
  <si>
    <t>0062220</t>
  </si>
  <si>
    <t xml:space="preserve">SÍŤKA VICRYLOVÁ VM96                              </t>
  </si>
  <si>
    <t>0062228</t>
  </si>
  <si>
    <t xml:space="preserve">SÍŤKA PROLENOVÁ PML1                              </t>
  </si>
  <si>
    <t>0067892</t>
  </si>
  <si>
    <t>IMPLANTÁT SPINÁL.NÁHRADA OBRATLOVÁ        HRUDNÍ/B</t>
  </si>
  <si>
    <t>0077021</t>
  </si>
  <si>
    <t xml:space="preserve">NÁHRADA KOLENNÍHO KLOUBU,PE- TIBIÁLNÍ PLATO       </t>
  </si>
  <si>
    <t>0077439</t>
  </si>
  <si>
    <t xml:space="preserve">ŠROUB KORTIKÁLNÍ SAMOŘEZNÝ                        </t>
  </si>
  <si>
    <t>0081997</t>
  </si>
  <si>
    <t xml:space="preserve">V.A.C. ATS SBĚRNÁ NÁDOBA S GELEM                  </t>
  </si>
  <si>
    <t>0081998</t>
  </si>
  <si>
    <t xml:space="preserve">V.A.C.FREEDOM SBĚRNÁ NÁDOBA S GELEM               </t>
  </si>
  <si>
    <t>0081999</t>
  </si>
  <si>
    <t xml:space="preserve">V.A.C.GRANUFOAM(PU PĚNA) VELIKOST S               </t>
  </si>
  <si>
    <t>0082000</t>
  </si>
  <si>
    <t xml:space="preserve">V.A.C.GRANUFOAM(PU PĚNA) VELIKOST M               </t>
  </si>
  <si>
    <t>0082001</t>
  </si>
  <si>
    <t xml:space="preserve">V.A.C.GRANUFOAM(PU PĚNA) VELIKOST L               </t>
  </si>
  <si>
    <t>0082002</t>
  </si>
  <si>
    <t xml:space="preserve">V.A.C.GRANUFOAM(PU PĚNA) VELIKOST XL              </t>
  </si>
  <si>
    <t>0082043</t>
  </si>
  <si>
    <t xml:space="preserve">KRYTÍ MŘÍŽKA SILIKONOVÁ ASKINA SILNET             </t>
  </si>
  <si>
    <t>0082077</t>
  </si>
  <si>
    <t xml:space="preserve">KRYTÍ COM 30 OBVAZOVÁ TEXTÍLIE KOMBINOVANÁ        </t>
  </si>
  <si>
    <t>0082079</t>
  </si>
  <si>
    <t>0082153</t>
  </si>
  <si>
    <t xml:space="preserve">KRYCÍ FÓLIE                                       </t>
  </si>
  <si>
    <t>0083068</t>
  </si>
  <si>
    <t xml:space="preserve">DLAHA STERNÁLNÍ TITAN                             </t>
  </si>
  <si>
    <t>0083070</t>
  </si>
  <si>
    <t>0083529</t>
  </si>
  <si>
    <t xml:space="preserve">SÍŤKA ULTRAPRO KÝLNÍ                              </t>
  </si>
  <si>
    <t>0092078</t>
  </si>
  <si>
    <t>STAPLER LINEÁRNÍ ZAHNUTÝ S NOŽEM - NÍZKÁ RESEKCE -</t>
  </si>
  <si>
    <t>0092079</t>
  </si>
  <si>
    <t>ZÁSOBNÍK DO LINEÁRNÍHO STAPLERU CR40B,CR40G (PRO P</t>
  </si>
  <si>
    <t>0092260</t>
  </si>
  <si>
    <t>SYSTÉM MONITOROVACÍ INTRAKRANIÁLNÍ TKÁŇOVÁ O2 INTE</t>
  </si>
  <si>
    <t>0092435</t>
  </si>
  <si>
    <t xml:space="preserve">STAPLER LIN. BEZ NOŽE SGIA DST 60-3,8 SGIA6038S   </t>
  </si>
  <si>
    <t>0092436</t>
  </si>
  <si>
    <t xml:space="preserve">STAPLER LIN. S NOŽEM GIA DST 60-4,8   GIA6048S    </t>
  </si>
  <si>
    <t>0092438</t>
  </si>
  <si>
    <t xml:space="preserve">STAPLER LIN. S NOŽEM GIA DST 80-4,8   GIA8048S    </t>
  </si>
  <si>
    <t>0092440</t>
  </si>
  <si>
    <t xml:space="preserve">STAPLER LIN. S NOŽEM GIA DST 100-4,8  GIA10048S   </t>
  </si>
  <si>
    <t>0092441</t>
  </si>
  <si>
    <t xml:space="preserve">ZÁSOBNÍK GIA DST 60-2,5 SULU          GIA6025L    </t>
  </si>
  <si>
    <t>0092446</t>
  </si>
  <si>
    <t xml:space="preserve">ZÁSOBNÍK GIA DST 80-4,8 SULU          GIA8048L    </t>
  </si>
  <si>
    <t>0092448</t>
  </si>
  <si>
    <t xml:space="preserve">ZÁSOBNÍK GIA DST 100-4,8 SULU         GIA10048L   </t>
  </si>
  <si>
    <t>0094479</t>
  </si>
  <si>
    <t xml:space="preserve">SADA PRO OPERACI DLE LONGA VČETNĚ STAPLERU        </t>
  </si>
  <si>
    <t>0099752</t>
  </si>
  <si>
    <t xml:space="preserve">ŠROUB SAMOŘEZNÝ STERNÁLNÍ TITAN                   </t>
  </si>
  <si>
    <t>0108124</t>
  </si>
  <si>
    <t xml:space="preserve">DLAHA ŽEBRA TITAN                                 </t>
  </si>
  <si>
    <t>0108126</t>
  </si>
  <si>
    <t xml:space="preserve">ŠROUB SAMOŘEZNÝ ŽEBRA TITAN                       </t>
  </si>
  <si>
    <t>0108130</t>
  </si>
  <si>
    <t xml:space="preserve">DLAHA ROVNÁ STERNÁLNÍ TITAN                       </t>
  </si>
  <si>
    <t>0108768</t>
  </si>
  <si>
    <t xml:space="preserve">ŠROUB SAMOVRTNÝ STERNÁLNÍ TITAN                   </t>
  </si>
  <si>
    <t>0110580</t>
  </si>
  <si>
    <t>NÁHRADA KOLENNÍHO KLOUBU COLUMBUS REVISION CEMENT.</t>
  </si>
  <si>
    <t>0130181</t>
  </si>
  <si>
    <t xml:space="preserve">SET AUTOTRANSFÚZNÍ DRENTECH SURGICAL              </t>
  </si>
  <si>
    <t>0151185</t>
  </si>
  <si>
    <t xml:space="preserve">KAUTER BIPOLÁRNÍ - 8MM - KLEŠTĚ OKÉNKOVÉ          </t>
  </si>
  <si>
    <t>0151509</t>
  </si>
  <si>
    <t xml:space="preserve">SADA PRO OPERACI DLE LONGA VČ. STAPLERU           </t>
  </si>
  <si>
    <t>0151607</t>
  </si>
  <si>
    <t xml:space="preserve">TROKAR S NOŽEM - 5;10;12 MM                       </t>
  </si>
  <si>
    <t>9999999</t>
  </si>
  <si>
    <t xml:space="preserve">Nespecifikovanř PZT                               </t>
  </si>
  <si>
    <t>0058372</t>
  </si>
  <si>
    <t xml:space="preserve">APPENDEKTOMIE PŘI PERITONITIDĚ DRG 90819          </t>
  </si>
  <si>
    <t>0046490</t>
  </si>
  <si>
    <t xml:space="preserve">ZÁPLATA CHIRURGICKÁ HEMACAROTID PLETENÁ           </t>
  </si>
  <si>
    <t>0053470</t>
  </si>
  <si>
    <t>ZÁSOBNÍK PRO ENDO GIA UNIVERSAL 60-2.5;3.5;4.8 DLU</t>
  </si>
  <si>
    <t>0012877</t>
  </si>
  <si>
    <t xml:space="preserve">TROKAR HRUDNÍ PRŮMĚR 10/12MM TT 012               </t>
  </si>
  <si>
    <t>0092444</t>
  </si>
  <si>
    <t xml:space="preserve">ZÁSOBNÍK GIA DST 60-4,8 SULU          GIA6048L    </t>
  </si>
  <si>
    <t>0046491</t>
  </si>
  <si>
    <t>0030635</t>
  </si>
  <si>
    <t xml:space="preserve">KLIPOVAČ ENDO CLIP ML 10MM                        </t>
  </si>
  <si>
    <t>0106885</t>
  </si>
  <si>
    <t xml:space="preserve">SÍŤKA BARD COMPOSIX L/P MESH KRUH 0134450         </t>
  </si>
  <si>
    <t>0013006</t>
  </si>
  <si>
    <t xml:space="preserve">ZÁSOBNÍK DO LINEÁRNÍHO  STAPLERU TR60 TRH60       </t>
  </si>
  <si>
    <t>0047510</t>
  </si>
  <si>
    <t xml:space="preserve">ZÁSOBNÍK PRO LINEÁRNÍ STAPLER TA6035L SULU        </t>
  </si>
  <si>
    <t>0106890</t>
  </si>
  <si>
    <t xml:space="preserve">SÍŤKA BARD COMPOSIX L/P MESH ELIPSA 0134810       </t>
  </si>
  <si>
    <t>0053532</t>
  </si>
  <si>
    <t xml:space="preserve">STAPLER PROTACK 5MM DISP.                         </t>
  </si>
  <si>
    <t>0058351</t>
  </si>
  <si>
    <t xml:space="preserve">CÍLENÁ PUNKCE ORGÁNU NEBO LOŽISKA DRG 90780       </t>
  </si>
  <si>
    <t>0058409</t>
  </si>
  <si>
    <t xml:space="preserve">RESEKCE JATER DRG 90876                           </t>
  </si>
  <si>
    <t>0082421</t>
  </si>
  <si>
    <t xml:space="preserve">VIVANOMED (PU PĚNA) VELIKOST M                    </t>
  </si>
  <si>
    <t>0082418</t>
  </si>
  <si>
    <t xml:space="preserve">NÁDOBA SBĚRNÁ VIVANOTEC 800 ML                    </t>
  </si>
  <si>
    <t>0069509</t>
  </si>
  <si>
    <t xml:space="preserve">KANYLA TRACHEOSTOMICKÁ  SOUPRAVA PERKUTÁNNÍ       </t>
  </si>
  <si>
    <t>0030643</t>
  </si>
  <si>
    <t xml:space="preserve">STAPLER LINEÁRNÍ S NOŽEM MF ENDO GIA 30-2.5       </t>
  </si>
  <si>
    <t>0094630</t>
  </si>
  <si>
    <t xml:space="preserve">KLIPOVAČ ENDO CLIP III 5MM                        </t>
  </si>
  <si>
    <t xml:space="preserve">00698  </t>
  </si>
  <si>
    <t>OD TYPU 98 - PRO NEMOCNICE TYPU 3, (KATEGORIE 6) -</t>
  </si>
  <si>
    <t xml:space="preserve">00880  </t>
  </si>
  <si>
    <t>ROZLIŠENÍ VYKÁZANÉ HOSPITALIZACE JAKO: = NOVÁ HOSP</t>
  </si>
  <si>
    <t xml:space="preserve">00881  </t>
  </si>
  <si>
    <t>ROZLIŠENÍ VYKÁZANÉ HOSPITALIZACE JAKO: = POKRAČOVÁ</t>
  </si>
  <si>
    <t xml:space="preserve">54190  </t>
  </si>
  <si>
    <t xml:space="preserve">OSTATNÍ REKONSTRUKCE TEPEN A BY-PASSY             </t>
  </si>
  <si>
    <t xml:space="preserve">09227  </t>
  </si>
  <si>
    <t xml:space="preserve">I. V. APLIKACE KRVE NEBO KREVNÍCH DERIVÁTŮ        </t>
  </si>
  <si>
    <t xml:space="preserve">09225  </t>
  </si>
  <si>
    <t>KANYLACE CENTRÁLNÍ ŽÍLY ZA KONTROLY CELKOVÉHO STAV</t>
  </si>
  <si>
    <t xml:space="preserve">51393  </t>
  </si>
  <si>
    <t xml:space="preserve">EXPLORATIVNÍ LAPAROTOMIE                          </t>
  </si>
  <si>
    <t xml:space="preserve">09213  </t>
  </si>
  <si>
    <t>NEODKLADNÁ KARDIOPULMONÁLNÍ RESUSCITACE ZÁKLADNÍ Á</t>
  </si>
  <si>
    <t xml:space="preserve">15370  </t>
  </si>
  <si>
    <t>PUNKCE TENKOU JEHLOU JAKÉHOKOLIV BŘIŠNÍHO ORGÁNU D</t>
  </si>
  <si>
    <t xml:space="preserve">51395  </t>
  </si>
  <si>
    <t xml:space="preserve">PUNKCE PERITONEÁLNÍ DIAGNOSTICKÁ ČI TERAPEUTICKÁ  </t>
  </si>
  <si>
    <t xml:space="preserve">11506  </t>
  </si>
  <si>
    <t xml:space="preserve">PLNOHODNOTNÁ PARENTERÁLNÍ VÝŽIVA                  </t>
  </si>
  <si>
    <t xml:space="preserve">51353  </t>
  </si>
  <si>
    <t>PUNKCE, ODSÁTÍ TENKÉHO STŘEVA, MANIPULACE SE STŘEV</t>
  </si>
  <si>
    <t xml:space="preserve">66851  </t>
  </si>
  <si>
    <t>AMPUTACE DLOUHÉ KOSTI / EXARTIKULACE VELKÉHO KLOUB</t>
  </si>
  <si>
    <t xml:space="preserve">11501  </t>
  </si>
  <si>
    <t xml:space="preserve">ENTERÁLNÍ VÝŽIVA                                  </t>
  </si>
  <si>
    <t xml:space="preserve">09245  </t>
  </si>
  <si>
    <t xml:space="preserve">ZAVEDENÍ GASTRICKÉ SONDY PRO ENTERÁLNÍ VÝŽIVU     </t>
  </si>
  <si>
    <t xml:space="preserve">76213  </t>
  </si>
  <si>
    <t>KATETRIZACE MOČOVÉHO MĚCHÝŘE PERMANENTNÍ CÉVKOU DL</t>
  </si>
  <si>
    <t xml:space="preserve">71717  </t>
  </si>
  <si>
    <t xml:space="preserve">TRACHEOTOMIE                                      </t>
  </si>
  <si>
    <t xml:space="preserve">00602  </t>
  </si>
  <si>
    <t xml:space="preserve">OD TYPU 02 - PRO NEMOCNICE TYPU 3, (KATEGORIE 6)  </t>
  </si>
  <si>
    <t xml:space="preserve">51239  </t>
  </si>
  <si>
    <t xml:space="preserve">RADIKÁLNÍ EXSTIRPACE AXILÁRNÍCH NEBO INQUINÁLNÍCH </t>
  </si>
  <si>
    <t xml:space="preserve">51357  </t>
  </si>
  <si>
    <t>JEJUNOSTOMIE, ILEOSTOMIE NEBO KOLOSTOMIE, ANTEPOZI</t>
  </si>
  <si>
    <t xml:space="preserve">51365  </t>
  </si>
  <si>
    <t xml:space="preserve">UZÁVĚR A ÚPRAVA STOMIÍ NA TLUSTÉM STŘEVĚ          </t>
  </si>
  <si>
    <t xml:space="preserve">51515  </t>
  </si>
  <si>
    <t>OPERACE KÝLY UMBILIKÁLNÍ NEBO EPIGASTRICKÁ - DOSPĚ</t>
  </si>
  <si>
    <t xml:space="preserve">51711  </t>
  </si>
  <si>
    <t xml:space="preserve">VÝKON LAPAROSKOPICKÝ A TORAKOSKOPICKÝ             </t>
  </si>
  <si>
    <t xml:space="preserve">57253  </t>
  </si>
  <si>
    <t xml:space="preserve">PLEUREKTOMIE - ABRAZE                             </t>
  </si>
  <si>
    <t xml:space="preserve">51323  </t>
  </si>
  <si>
    <t xml:space="preserve">HEMIPANKREATODUODENEKTOMIE (WHIPPLE)              </t>
  </si>
  <si>
    <t xml:space="preserve">51415  </t>
  </si>
  <si>
    <t>ABDOMINOPERINEÁLNÍ, VAGINÁLNÍ, SAKRÁLNÍ AMPUTACE R</t>
  </si>
  <si>
    <t xml:space="preserve">55250  </t>
  </si>
  <si>
    <t xml:space="preserve">STERNOTOMIE, TORAKOTOMIE                          </t>
  </si>
  <si>
    <t xml:space="preserve">57245  </t>
  </si>
  <si>
    <t xml:space="preserve">PNEUMONEKTOMIE ROZŠÍŘENÁ                          </t>
  </si>
  <si>
    <t xml:space="preserve">57247  </t>
  </si>
  <si>
    <t>PNEUMONEKTOMIE, NEBO LOBEKTOMIE, NEBO BILOBEKTOMIE</t>
  </si>
  <si>
    <t xml:space="preserve">66127  </t>
  </si>
  <si>
    <t xml:space="preserve">MANIPULACE V CELKOVÉ NEBO LOKÁLNÍ ANESTÉZII       </t>
  </si>
  <si>
    <t xml:space="preserve">63596  </t>
  </si>
  <si>
    <t xml:space="preserve">TOTÁLNÍ OMENTEKTOMIE                              </t>
  </si>
  <si>
    <t xml:space="preserve">25113  </t>
  </si>
  <si>
    <t>FLEXIBILNÍ BRONCHOSKOPIE DIAGNOSTICKÁ NEBO TERAPEU</t>
  </si>
  <si>
    <t xml:space="preserve">66841  </t>
  </si>
  <si>
    <t>EXSTIRPACE NÁDORU MĚKKÝCH TKÁNÍ - HLUBOKO ULOŽENÝC</t>
  </si>
  <si>
    <t xml:space="preserve">66879  </t>
  </si>
  <si>
    <t xml:space="preserve">OTEVŘENÁ SPONGIOPLASTIKA                          </t>
  </si>
  <si>
    <t xml:space="preserve">66895  </t>
  </si>
  <si>
    <t xml:space="preserve">OTEVŘENÁ BIOPSIE KOSTI NEBO KLOUBU                </t>
  </si>
  <si>
    <t xml:space="preserve">78117  </t>
  </si>
  <si>
    <t xml:space="preserve">ANESTÉZIE S ŘÍZENOU VENTILACÍ Á 20 MIN.           </t>
  </si>
  <si>
    <t xml:space="preserve">76425  </t>
  </si>
  <si>
    <t>REPOZICE PARAFIMOZY NEBO UVOLNĚNÍ PREPUCIA, DĚTI O</t>
  </si>
  <si>
    <t xml:space="preserve">90797  </t>
  </si>
  <si>
    <t xml:space="preserve">(DRG) ESOFAGOKARDIOMYOTOMIE LAPAROSKOPICKY        </t>
  </si>
  <si>
    <t xml:space="preserve">51397  </t>
  </si>
  <si>
    <t>OTEVŘENÁ LAVÁŽ PERITONEÁLNÍ DUTINY, SEC. LOOK, LAP</t>
  </si>
  <si>
    <t xml:space="preserve">51115  </t>
  </si>
  <si>
    <t xml:space="preserve">OPERACE KRČNÍHO DIVERTIKLU JÍCNU                  </t>
  </si>
  <si>
    <t xml:space="preserve">51237  </t>
  </si>
  <si>
    <t>KLÍNOVITÁ RESEKCE MAMMY S RADIKÁLNÍM ODSTRANĚNÍM A</t>
  </si>
  <si>
    <t xml:space="preserve">51371  </t>
  </si>
  <si>
    <t xml:space="preserve">CHOLECYSTEKTOMIE                                  </t>
  </si>
  <si>
    <t xml:space="preserve">51396  </t>
  </si>
  <si>
    <t xml:space="preserve">PUNKCE DUTINY BŘIŠNÍ S DRENÁŽÍ EV. LAVAŽÍ         </t>
  </si>
  <si>
    <t xml:space="preserve">51518  </t>
  </si>
  <si>
    <t xml:space="preserve">OPERACE VNITŘNÍ KÝLY                              </t>
  </si>
  <si>
    <t xml:space="preserve">51613  </t>
  </si>
  <si>
    <t xml:space="preserve">PEROPERAČNÍ CHOLEDOCHOSKOPIE                      </t>
  </si>
  <si>
    <t xml:space="preserve">51713  </t>
  </si>
  <si>
    <t>DIAGNOSTICKÁ VIDEOLAPAROSKOPIE A VIDEOTORAKOSKOPIE</t>
  </si>
  <si>
    <t xml:space="preserve">51347  </t>
  </si>
  <si>
    <t>RESEKCE PRAVÉHO NEBO LEVÉHO LALOKU JATER NEBO LOBE</t>
  </si>
  <si>
    <t xml:space="preserve">55210  </t>
  </si>
  <si>
    <t xml:space="preserve">VÝKONY NA ZAVŘENÉM SRDCI                          </t>
  </si>
  <si>
    <t xml:space="preserve">51329  </t>
  </si>
  <si>
    <t>LOKÁLNÍ EXCIZE NEBO ENUKLEACE TUMORU NEBO JINÉ LÉZ</t>
  </si>
  <si>
    <t xml:space="preserve">51377  </t>
  </si>
  <si>
    <t xml:space="preserve">BILIODIGESTIVNÍ SPOJKA SE ŽALUDKEM, DUODENEM NEBO </t>
  </si>
  <si>
    <t xml:space="preserve">51379  </t>
  </si>
  <si>
    <t xml:space="preserve">CHOLEDOCHOTOMIE                                   </t>
  </si>
  <si>
    <t xml:space="preserve">51392  </t>
  </si>
  <si>
    <t>RELAPAROTOMIE PRO POOPERAČNÍ KRVÁCENÍ, PERITONITID</t>
  </si>
  <si>
    <t xml:space="preserve">51394  </t>
  </si>
  <si>
    <t xml:space="preserve">UZÁVĚR STĚNY BŘIŠNÍ PO EVISCERACI                 </t>
  </si>
  <si>
    <t xml:space="preserve">51519  </t>
  </si>
  <si>
    <t xml:space="preserve">OPERACE RECIDIVUJÍCÍ KÝLY                         </t>
  </si>
  <si>
    <t xml:space="preserve">51359  </t>
  </si>
  <si>
    <t>RESEKCE A ANASTOMÓZA TLUSTÉHO STŘEVA NEBO REKTOSIG</t>
  </si>
  <si>
    <t xml:space="preserve">51419  </t>
  </si>
  <si>
    <t>MÍSTNÍ EXCIZE LÉZE REKTA TRANSSFINKTERICKÁ, TRANSV</t>
  </si>
  <si>
    <t xml:space="preserve">51623  </t>
  </si>
  <si>
    <t xml:space="preserve">POUŽITÍ ULTRAZVUKOVÉHO SKALPELU                   </t>
  </si>
  <si>
    <t xml:space="preserve">51863  </t>
  </si>
  <si>
    <t xml:space="preserve">FIXAČNÍ SÁDROVÁ DLAHA CELÉ DOLNÍ KONČETINY        </t>
  </si>
  <si>
    <t xml:space="preserve">51850  </t>
  </si>
  <si>
    <t>PŘEVAZ RÁNY METODOU V. A. C. (VACUUM ASISTED CLOSU</t>
  </si>
  <si>
    <t xml:space="preserve">51367  </t>
  </si>
  <si>
    <t>APENDEKTOMIE NEBO OPERAČNÍ DRENÁŽ PERIAPENDIKULÁRN</t>
  </si>
  <si>
    <t xml:space="preserve">51369  </t>
  </si>
  <si>
    <t>APENDEKTOMIE PŘI PERFORAČNÍ APENDICITIDĚ S PERITON</t>
  </si>
  <si>
    <t xml:space="preserve">51389  </t>
  </si>
  <si>
    <t xml:space="preserve">KMENOVÁ A SELEKTIVNÍ  PŘÍP. PROXIMÁLNÍ SELEKTIVNÍ </t>
  </si>
  <si>
    <t xml:space="preserve">51411  </t>
  </si>
  <si>
    <t>OPERACE KONEČNÍKU TRANSANÁLNÍ ENDOSKOPICKOU MIKROC</t>
  </si>
  <si>
    <t xml:space="preserve">51813  </t>
  </si>
  <si>
    <t>OPERACE ROZSÁHLÉHO PILONIDÁLNÍHO SINU, DERMOIDNÍ C</t>
  </si>
  <si>
    <t xml:space="preserve">57111  </t>
  </si>
  <si>
    <t xml:space="preserve">TORAKOSKOPIE KLASICKÁ DIAGNOSTICKÁ                </t>
  </si>
  <si>
    <t xml:space="preserve">51311  </t>
  </si>
  <si>
    <t xml:space="preserve">SPLENEKTOMIE                                      </t>
  </si>
  <si>
    <t xml:space="preserve">51361  </t>
  </si>
  <si>
    <t>KOLEKTOMIE SUBTOTÁLNÍ S ILEOSTOMIÍ A UZÁVĚREM REKT</t>
  </si>
  <si>
    <t xml:space="preserve">57213  </t>
  </si>
  <si>
    <t xml:space="preserve">PLASTICKÉ VÝKONY NA PRŮDUŠNICI A VELKÝCH BRONŠÍCH </t>
  </si>
  <si>
    <t xml:space="preserve">57237  </t>
  </si>
  <si>
    <t xml:space="preserve">SUTURA RUPTUTY BRÁNICE TORAKOTOMICKÝM PŘÍSTUPEM   </t>
  </si>
  <si>
    <t xml:space="preserve">57117  </t>
  </si>
  <si>
    <t xml:space="preserve">MEDIASTINOSKOPIE                                  </t>
  </si>
  <si>
    <t xml:space="preserve">57235  </t>
  </si>
  <si>
    <t>TORAKOTOMIE PROSTÁ NEBO S BIOPSIÍ, EVAKUACÍ HEMATO</t>
  </si>
  <si>
    <t xml:space="preserve">51345  </t>
  </si>
  <si>
    <t>PARCIÁLNÍ RESEKCE JATER NEBO OŠETŘENÍ VĚTŠÍHO PORA</t>
  </si>
  <si>
    <t xml:space="preserve">57217  </t>
  </si>
  <si>
    <t xml:space="preserve">ODSTRANĚNÍ TUMORU MEDIASTINA - TYMEKTOMIE         </t>
  </si>
  <si>
    <t xml:space="preserve">57251  </t>
  </si>
  <si>
    <t xml:space="preserve">KLÍNOVITÁ RESEKCE PLIC NEBO ENUKLEACE TUMORU      </t>
  </si>
  <si>
    <t xml:space="preserve">66829  </t>
  </si>
  <si>
    <t xml:space="preserve">ZAVEDENÍ PROPLACHOVÉ LAVÁŽE                       </t>
  </si>
  <si>
    <t xml:space="preserve">66919  </t>
  </si>
  <si>
    <t xml:space="preserve">SEKVESTROTOMIE                                    </t>
  </si>
  <si>
    <t xml:space="preserve">78022  </t>
  </si>
  <si>
    <t xml:space="preserve">CÍLENÉ VYŠETŘENÍ ANESTEZIOLOGEM                   </t>
  </si>
  <si>
    <t xml:space="preserve">76441  </t>
  </si>
  <si>
    <t xml:space="preserve">LYMFADENEKTOMIE RETROPERITONEÁLNÍ                 </t>
  </si>
  <si>
    <t xml:space="preserve">66659  </t>
  </si>
  <si>
    <t xml:space="preserve">SYNOVEKTOMIE KOLENA A DALŠÍCH VELKÝCH KLOUBŮ      </t>
  </si>
  <si>
    <t xml:space="preserve">78820  </t>
  </si>
  <si>
    <t xml:space="preserve">ZAJIŠTĚNÍ DÝCHACÍCH CEST PŘI ANESTEZII            </t>
  </si>
  <si>
    <t xml:space="preserve">76343  </t>
  </si>
  <si>
    <t xml:space="preserve">RESEKCE, SUTURA URETERU JEDNOSTRANNÁ              </t>
  </si>
  <si>
    <t xml:space="preserve">76439  </t>
  </si>
  <si>
    <t xml:space="preserve">ORCHIECTOMIE JEDNOSTRANNÁ                         </t>
  </si>
  <si>
    <t xml:space="preserve">90844  </t>
  </si>
  <si>
    <t xml:space="preserve">(DRG) PLEUREKTOMIE ABRAZE THORAKOSKOPICKY         </t>
  </si>
  <si>
    <t xml:space="preserve">51125  </t>
  </si>
  <si>
    <t>TYREOIDEKTOMIE TOTÁLNÍ NEBO OBOUSTRANNÁ SUBTOTÁLNÍ</t>
  </si>
  <si>
    <t xml:space="preserve">51313  </t>
  </si>
  <si>
    <t xml:space="preserve">ZÁCHOVNÉ OPERACE SLEZINY                          </t>
  </si>
  <si>
    <t xml:space="preserve">51511  </t>
  </si>
  <si>
    <t>OPERACE KÝLY INQUINÁLNÍ A FEMORÁLNÍ - DOSPĚLÍ, VČE</t>
  </si>
  <si>
    <t xml:space="preserve">51386  </t>
  </si>
  <si>
    <t>SUTURA EV. EXCIZE A SUTURA LÉZE STĚNY ŽALUDKU NEBO</t>
  </si>
  <si>
    <t xml:space="preserve">51381  </t>
  </si>
  <si>
    <t xml:space="preserve">REKONSTRUKČNÍ VÝKON NA ŽLUČOVÝCH CESTÁCH          </t>
  </si>
  <si>
    <t xml:space="preserve">57231  </t>
  </si>
  <si>
    <t xml:space="preserve">MEDIASTINOTOMIE                                   </t>
  </si>
  <si>
    <t xml:space="preserve">66039  </t>
  </si>
  <si>
    <t xml:space="preserve">SLOŽITÁ OPERAČNÍ ARTROSKOPIE                      </t>
  </si>
  <si>
    <t xml:space="preserve">63589  </t>
  </si>
  <si>
    <t>SALPINGEKTOMIE NEBO ADNEXEKTOMIE A NEBO RESEKCE OV</t>
  </si>
  <si>
    <t xml:space="preserve">66133  </t>
  </si>
  <si>
    <t xml:space="preserve">UDRŽOVÁNÍ PROPLACHOVÉ LAVÁŽE ZA JEDEN DEN         </t>
  </si>
  <si>
    <t xml:space="preserve">78121  </t>
  </si>
  <si>
    <t xml:space="preserve">KAPNOMETRIE PŘI ANESTEZII Á 20 MIN.               </t>
  </si>
  <si>
    <t xml:space="preserve">78140  </t>
  </si>
  <si>
    <t>ANESTÉZIE U PACIENTA S ASA 3E A VÍCE Á 20 MIN, PŘI</t>
  </si>
  <si>
    <t xml:space="preserve">90781  </t>
  </si>
  <si>
    <t>(DRG) CÍLENÝ ODBĚR BIOPSIE LAPAROSKOPICKY NEBO THO</t>
  </si>
  <si>
    <t xml:space="preserve">90823  </t>
  </si>
  <si>
    <t xml:space="preserve">(DRG) ANTIREFLUXNÍ PLASTIKA LAPAROSKOPICKY        </t>
  </si>
  <si>
    <t xml:space="preserve">90853  </t>
  </si>
  <si>
    <t xml:space="preserve">(DRG) FUNDOPLIKACE LAPAROSKOPICKY                 </t>
  </si>
  <si>
    <t xml:space="preserve">51513  </t>
  </si>
  <si>
    <t>INQUINÁLNÍ, FEMORÁLNÍ KÝLA PRO USKŘINUTÍ VYŽADUJÍC</t>
  </si>
  <si>
    <t xml:space="preserve">51355  </t>
  </si>
  <si>
    <t>DVOJ - A VÍCENÁSOBNÁ RESEKCE A (NEBO) ANASTOMÓZA T</t>
  </si>
  <si>
    <t xml:space="preserve">51383  </t>
  </si>
  <si>
    <t>GASTROTOMIE, DUODENOTOMIE NEBO JEDNODUCHÁ PYLOROPL</t>
  </si>
  <si>
    <t xml:space="preserve">51388  </t>
  </si>
  <si>
    <t>GASTROENTEROANASTOMÓZA  NEBO RESEKCE A (NEBO) ANAS</t>
  </si>
  <si>
    <t xml:space="preserve">54990  </t>
  </si>
  <si>
    <t xml:space="preserve">ODBĚR ŽILNÍHO ŠTĚPU                               </t>
  </si>
  <si>
    <t xml:space="preserve">62310  </t>
  </si>
  <si>
    <t xml:space="preserve">NEKREKTOMIE DO 1% POVRCHU TĚLA                    </t>
  </si>
  <si>
    <t xml:space="preserve">56324  </t>
  </si>
  <si>
    <t xml:space="preserve">DEKOMPRESE OSTATNÍCH VELKÝCH A STŘEDNÍCH NERVŮ    </t>
  </si>
  <si>
    <t xml:space="preserve">66321  </t>
  </si>
  <si>
    <t>RESEKCE OBRATLOVÉHO TĚLA - SOMATEKTONIE - KOMPLETN</t>
  </si>
  <si>
    <t xml:space="preserve">66329  </t>
  </si>
  <si>
    <t>FŮZE PÁTEŘE - STANDARDNÍ - PŘEDNÍ - INTERSOMATICKÁ</t>
  </si>
  <si>
    <t xml:space="preserve">66319  </t>
  </si>
  <si>
    <t>RESEKCE JINÉ NS ČÁSTI OBRATLE - INTERVERTEBRÁLNÍHO</t>
  </si>
  <si>
    <t xml:space="preserve">89311  </t>
  </si>
  <si>
    <t xml:space="preserve">INTERVENČNÍ VÝKON ŘÍZENÝ RDG METODOU (SKIASKOPIE, </t>
  </si>
  <si>
    <t xml:space="preserve">66313  </t>
  </si>
  <si>
    <t xml:space="preserve">DELIBERACE - ODSTRANĚNÍ ÚTLAKU - DURÁLNÍHO VAKU A </t>
  </si>
  <si>
    <t xml:space="preserve">66323  </t>
  </si>
  <si>
    <t>PŘEDNÍ RESEKCE OBRATLOVÉHO TĚLA - SOMATEKTOMIE - I</t>
  </si>
  <si>
    <t xml:space="preserve">51819  </t>
  </si>
  <si>
    <t>OŠETŘENÍ A OBVAZ ROZSÁHLÉ RÁNY V CELKOVÉ ANESTEZII</t>
  </si>
  <si>
    <t xml:space="preserve">99981  </t>
  </si>
  <si>
    <t xml:space="preserve">(VZP) PACIENT HOSPITALIZOVANÝ V LŮŽKOVÉM ZAŘÍZENÍ </t>
  </si>
  <si>
    <t xml:space="preserve">51425  </t>
  </si>
  <si>
    <t xml:space="preserve">HEMOROIDEKTOMIE                                   </t>
  </si>
  <si>
    <t xml:space="preserve">51517  </t>
  </si>
  <si>
    <t>OPERACE KÝLY S POUŽITÍM ŠTĚPU ČI IMPLANTÁTU, OPERA</t>
  </si>
  <si>
    <t xml:space="preserve">51127  </t>
  </si>
  <si>
    <t>HEMITYROIDEKTOMIE (TOTÁLNÍ LOBEKTOMIE ŠTÍTNÉ ŽLÁZY</t>
  </si>
  <si>
    <t xml:space="preserve">51421  </t>
  </si>
  <si>
    <t>KOREKCE ANÁLNÍHO SFINKTERU A ANOREKTÁLNÍHO PŘECHOD</t>
  </si>
  <si>
    <t xml:space="preserve">51812  </t>
  </si>
  <si>
    <t xml:space="preserve">ODSTRANĚNÍ RETROPERITONEÁLNÍHO NEBO PRESAKRÁLNÍHO </t>
  </si>
  <si>
    <t xml:space="preserve">66949  </t>
  </si>
  <si>
    <t xml:space="preserve">PUNKCE KLOUBNÍ S APLIKACÍ LÉČIVA                  </t>
  </si>
  <si>
    <t xml:space="preserve">66425  </t>
  </si>
  <si>
    <t xml:space="preserve">SYNOVEKTOMIE KLOUBU PRSTU RUKY ČI NOHY - ZA PRVNÍ </t>
  </si>
  <si>
    <t xml:space="preserve">63599  </t>
  </si>
  <si>
    <t xml:space="preserve">PUNKCE DOUGLASOVA PROSTORU S INCIZÍ A DRENÁŽÍ     </t>
  </si>
  <si>
    <t xml:space="preserve">66865  </t>
  </si>
  <si>
    <t>EXCIZE A EXSTIRPACE KOSTI - RESEKCE A NÁHRADA JINÝ</t>
  </si>
  <si>
    <t xml:space="preserve">66623  </t>
  </si>
  <si>
    <t xml:space="preserve">PROSTÁ EXTRAKCE ENDOPROTÉZY - CEMENTOVANÉ         </t>
  </si>
  <si>
    <t xml:space="preserve">90842  </t>
  </si>
  <si>
    <t xml:space="preserve">(DRG) KLÍNOVITÁ RESEKCE PLIC THORAKOSKOPICKY      </t>
  </si>
  <si>
    <t xml:space="preserve">90809  </t>
  </si>
  <si>
    <t xml:space="preserve">(DRG) ADNEXEKTOMIE LAPAROSKOPICKY                 </t>
  </si>
  <si>
    <t xml:space="preserve">51375  </t>
  </si>
  <si>
    <t xml:space="preserve">TRANSDUODENÁLNÍ SFINKTEROTOMIE S CHOLEDOCHOTOMIÍ  </t>
  </si>
  <si>
    <t xml:space="preserve">56419  </t>
  </si>
  <si>
    <t xml:space="preserve">POUŽITÍ OPERAČNÍHO MIKROSKOPU Á 15 MINUT          </t>
  </si>
  <si>
    <t xml:space="preserve">61473  </t>
  </si>
  <si>
    <t xml:space="preserve">IMPLANTACE TKÁŇOVÉHO EXPANDERU                    </t>
  </si>
  <si>
    <t xml:space="preserve">76451  </t>
  </si>
  <si>
    <t>EXCIZE SPERMATOKÉLY NEBO OPERACE HYDROKÉLY JEDNOST</t>
  </si>
  <si>
    <t xml:space="preserve">56251  </t>
  </si>
  <si>
    <t>ČÁSTEČNÉ NEBO TOTÁLNÍ ODSTRANĚNÍ INTRADURÁLNÍHO TU</t>
  </si>
  <si>
    <t xml:space="preserve">66337  </t>
  </si>
  <si>
    <t xml:space="preserve">OPERAČNÍ PŘÍSTUP K PÁTEŘI - STANDARDNÍ - PŘEDNÍ - </t>
  </si>
  <si>
    <t xml:space="preserve">66315  </t>
  </si>
  <si>
    <t xml:space="preserve">INSTRUMENTACE C, T, L, S PÁTEŘE - PŘEDNÍ I ZADNÍ, </t>
  </si>
  <si>
    <t xml:space="preserve">76365  </t>
  </si>
  <si>
    <t xml:space="preserve">PUNKČNÍ EPICYSTOSTOMIE                            </t>
  </si>
  <si>
    <t xml:space="preserve">51343  </t>
  </si>
  <si>
    <t>LOKÁLNÍ EXCIZE JATER NEBO OŠETŘENÍ MALÉ TRHLINY JA</t>
  </si>
  <si>
    <t xml:space="preserve">61149  </t>
  </si>
  <si>
    <t xml:space="preserve">UZAVŘENÍ DEFEKTU  KOŽNÍM LALOKEM MÍSTNÍM OD 10 DO </t>
  </si>
  <si>
    <t xml:space="preserve">66411  </t>
  </si>
  <si>
    <t>AMPUTACE PRSTU RUKY NEBO ČLÁNKU PRSTU - ZA PRVNÍ P</t>
  </si>
  <si>
    <t xml:space="preserve">61453  </t>
  </si>
  <si>
    <t xml:space="preserve">KAPSULOTOMIE POUZDRA IMPLANTÁTU                   </t>
  </si>
  <si>
    <t xml:space="preserve">66437  </t>
  </si>
  <si>
    <t xml:space="preserve">REKONSTRUKCE VAZŮ ZÁPĚSTÍ A RUKY                  </t>
  </si>
  <si>
    <t xml:space="preserve">61113  </t>
  </si>
  <si>
    <t xml:space="preserve">REVIZE, EXCIZE A SUTURA PORANĚNÍ KŮŽE A PODKOŽÍ A </t>
  </si>
  <si>
    <t xml:space="preserve">61221  </t>
  </si>
  <si>
    <t xml:space="preserve">REKONSTRUKCE EXTENZOROVÉHO APARÁTU PRSTU RUKY     </t>
  </si>
  <si>
    <t xml:space="preserve">61125  </t>
  </si>
  <si>
    <t>EXCIZE KOŽNÍ LÉZE NAD 10 CM^2, BEZ UZAVŘENÍ VZNIKL</t>
  </si>
  <si>
    <t xml:space="preserve">66813  </t>
  </si>
  <si>
    <t xml:space="preserve">ODSTRANĚNÍ OSTEOSYNTETICKÉHO MATERIÁLU            </t>
  </si>
  <si>
    <t xml:space="preserve">61153  </t>
  </si>
  <si>
    <t xml:space="preserve">UZAVŘENÍ DEFEKTU NA KONČETINÁCH NEBO TRUPU KOŽNÍM </t>
  </si>
  <si>
    <t xml:space="preserve">57223  </t>
  </si>
  <si>
    <t xml:space="preserve">KOREKCE VPÁČENÉHO NEBO PTAČÍHO HRUDNÍKU           </t>
  </si>
  <si>
    <t xml:space="preserve">90795  </t>
  </si>
  <si>
    <t xml:space="preserve">(DRG) APPENDEKTOMIE LAPAROSKOPICKY                </t>
  </si>
  <si>
    <t xml:space="preserve">66821  </t>
  </si>
  <si>
    <t xml:space="preserve">PERKUTÁNNÍ FIXACE K-DRÁTEM                        </t>
  </si>
  <si>
    <t xml:space="preserve">61255  </t>
  </si>
  <si>
    <t>ROZŠÍŘENÁ APONEUREKTOMIE U FORMY DUPUYTRENOVY KONT</t>
  </si>
  <si>
    <t xml:space="preserve">61241  </t>
  </si>
  <si>
    <t xml:space="preserve">IMPLANTACE KOSTNÍHO ŠTĚPU NA RUCE                 </t>
  </si>
  <si>
    <t xml:space="preserve">61231  </t>
  </si>
  <si>
    <t xml:space="preserve">IMPLANTACE UMĚLÉHO MP NEBO IP KLOUBU              </t>
  </si>
  <si>
    <t xml:space="preserve">61169  </t>
  </si>
  <si>
    <t xml:space="preserve">TRANSPOZICE MUSKULÁRNÍHO LALOKU                   </t>
  </si>
  <si>
    <t xml:space="preserve">76473  </t>
  </si>
  <si>
    <t>ADRENALEKTOMIE JEDNOSTRANNÁ (JAKO SAMOSTATNÝ VÝKON</t>
  </si>
  <si>
    <t xml:space="preserve">90780  </t>
  </si>
  <si>
    <t>(DRG) CÍLENÁ PUNKCE ORGÁNU NEBO LOŽISKA LAPAROSKOP</t>
  </si>
  <si>
    <t xml:space="preserve">51611  </t>
  </si>
  <si>
    <t xml:space="preserve">PEROPERAČNÍ POUŽITÍ SONOGRAFU CHIRURGEM           </t>
  </si>
  <si>
    <t xml:space="preserve">51113  </t>
  </si>
  <si>
    <t xml:space="preserve">MYOTOMIE MUSCULUS KRIKOFARINGIKUS                 </t>
  </si>
  <si>
    <t xml:space="preserve">51433  </t>
  </si>
  <si>
    <t xml:space="preserve">OPERACE HEMEROIDŮ DLE LONGA                       </t>
  </si>
  <si>
    <t xml:space="preserve">51815  </t>
  </si>
  <si>
    <t xml:space="preserve">EXSTIRPACE JEDNOSTRANNÉHO CYSTICKÉHO HYGROMU      </t>
  </si>
  <si>
    <t xml:space="preserve">57113  </t>
  </si>
  <si>
    <t xml:space="preserve">TORAKOSKOPIE KLASICKÁ LÉČEBNÁ                     </t>
  </si>
  <si>
    <t xml:space="preserve">57233  </t>
  </si>
  <si>
    <t xml:space="preserve">HRUDNÍ DRENÁŽ                                     </t>
  </si>
  <si>
    <t xml:space="preserve">51215  </t>
  </si>
  <si>
    <t>SUBTOTÁLNÍ NEBO TOTÁLNÍ RESEKCE JÍCNU TRANSTORAKÁL</t>
  </si>
  <si>
    <t xml:space="preserve">51387  </t>
  </si>
  <si>
    <t xml:space="preserve">TOTÁLNÍ GASTREKTOMIE, SUBTOTÁLNÍ GASTREKTOMIE     </t>
  </si>
  <si>
    <t xml:space="preserve">57221  </t>
  </si>
  <si>
    <t>OPERAČNÍ STABILIZACE HRUDNÍKU PO ÚRAZE - JEDNA STR</t>
  </si>
  <si>
    <t xml:space="preserve">57249  </t>
  </si>
  <si>
    <t>RESEKCE PLIC - LOBEKTOMIE ČI BILOBEKTOMIE S BROCHO</t>
  </si>
  <si>
    <t xml:space="preserve">61147  </t>
  </si>
  <si>
    <t>UZAVŘENÍ DEFEKTU KOŽNÍM LALOKEM MÍSTNÍM DO 10 CM^2</t>
  </si>
  <si>
    <t xml:space="preserve">51331  </t>
  </si>
  <si>
    <t>VNITŘNÍ DRENÁŽ PSEUDOCYSTY DO ŽALUDKU, DUODENA NEB</t>
  </si>
  <si>
    <t xml:space="preserve">61165  </t>
  </si>
  <si>
    <t xml:space="preserve">ROZPROSTŘENÍ NEBO MODELACE LALOKU                 </t>
  </si>
  <si>
    <t xml:space="preserve">76369  </t>
  </si>
  <si>
    <t xml:space="preserve">RESEKCE MĚCHÝŘE, EV. DIVERTIKULEKTOMIE            </t>
  </si>
  <si>
    <t xml:space="preserve">76440  </t>
  </si>
  <si>
    <t xml:space="preserve">ORCHIEKTOMIE RADIKÁLNÍ JEDNOSTRANNÁ               </t>
  </si>
  <si>
    <t xml:space="preserve">90818  </t>
  </si>
  <si>
    <t xml:space="preserve">(DRG) CHOLECYSTEKTOMIE PROSTÁ LAPAROSKOPICKY      </t>
  </si>
  <si>
    <t xml:space="preserve">51859  </t>
  </si>
  <si>
    <t xml:space="preserve">FIXAČNÍ SÁDROVÁ DLAHA - NOHA, BÉREC               </t>
  </si>
  <si>
    <t xml:space="preserve">61115  </t>
  </si>
  <si>
    <t xml:space="preserve">90801  </t>
  </si>
  <si>
    <t xml:space="preserve">(DRG) LOKÁLNÍ EXCIZE Z JATER LAPAROSKOPICKY       </t>
  </si>
  <si>
    <t xml:space="preserve">90864  </t>
  </si>
  <si>
    <t xml:space="preserve">(DRG) RESEKCE TLUSTÉHO STŘEVA LAPAROSKOPICKY      </t>
  </si>
  <si>
    <t xml:space="preserve">61233  </t>
  </si>
  <si>
    <t xml:space="preserve">KAPSULOTOMIE MP NEBO IP KLOUBU                    </t>
  </si>
  <si>
    <t xml:space="preserve">61127  </t>
  </si>
  <si>
    <t xml:space="preserve">EXSTIRPACE PSEUDOCYSTY DEKUBITU                   </t>
  </si>
  <si>
    <t xml:space="preserve">76375  </t>
  </si>
  <si>
    <t xml:space="preserve">CYSTEKTOMIE KOMPLETNÍ S URETEROILEÁLNÍM KONDUITEM </t>
  </si>
  <si>
    <t xml:space="preserve">90794  </t>
  </si>
  <si>
    <t xml:space="preserve">(DRG) VÝKON NA LYMFATICKÉM SYSTÉMU LAPAROSKOPICKY </t>
  </si>
  <si>
    <t xml:space="preserve">62710  </t>
  </si>
  <si>
    <t>SÍŤOVÁNÍ (MESHOVÁNÍ) ŠTĚPU DO ROZSAHU 5 % Z POVRCH</t>
  </si>
  <si>
    <t xml:space="preserve">57243  </t>
  </si>
  <si>
    <t xml:space="preserve">HRUDNÍ PUNKCE                                     </t>
  </si>
  <si>
    <t xml:space="preserve">62440  </t>
  </si>
  <si>
    <t>ŠTĚP PŘI POPÁLENÍ (A OSTATNÍCH KOŽNÍCH ZTRÁTÁCH) D</t>
  </si>
  <si>
    <t xml:space="preserve">61021  </t>
  </si>
  <si>
    <t xml:space="preserve">KOMPLEXNÍ VYŠETŘENÍ PLASTICKÝM CHIRURGEM          </t>
  </si>
  <si>
    <t xml:space="preserve">62610  </t>
  </si>
  <si>
    <t>ODBĚR DERMOEPIDERMÁLNÍHO ŠTĚPU DO 1 % POVRCHU TĚLA</t>
  </si>
  <si>
    <t xml:space="preserve">61143  </t>
  </si>
  <si>
    <t>ODBĚR CÉVNÍHO ŠTĚPU MALÉHO KALIBRU (PRO MIKROCHIRU</t>
  </si>
  <si>
    <t xml:space="preserve">62460  </t>
  </si>
  <si>
    <t>ŠTĚP PŘI POPÁLENÍ (A OSTATNCH KOŽNÍCH ZTRÁTÁCH), 5</t>
  </si>
  <si>
    <t xml:space="preserve">62640  </t>
  </si>
  <si>
    <t>ODBĚR DERMOEPIDERMÁLNÍHO ŠTĚPU: 1 - 5 % Z PLOCHY P</t>
  </si>
  <si>
    <t xml:space="preserve">62720  </t>
  </si>
  <si>
    <t xml:space="preserve">SÍŤOVÁNÍ (MESHOVÁNÍ) ŠTĚPU NAD 5 % MAX. DO 20 %   </t>
  </si>
  <si>
    <t xml:space="preserve">61209  </t>
  </si>
  <si>
    <t xml:space="preserve">TENOLÝZA FLEXORU                                  </t>
  </si>
  <si>
    <t xml:space="preserve">62410  </t>
  </si>
  <si>
    <t>ŠTĚP PŘI POPÁLENÍ - DLAŇ, DORSUM RUKY, NOHY NEBO D</t>
  </si>
  <si>
    <t xml:space="preserve">61022  </t>
  </si>
  <si>
    <t xml:space="preserve">CÍLENÉ VYŠETŘENÍ PLASTICKÝM CHIRURGEM             </t>
  </si>
  <si>
    <t xml:space="preserve">61121  </t>
  </si>
  <si>
    <t xml:space="preserve">CÉVNÍ ANASTOMOSA MIKROCHIRURGICKOU TECHNIKOU      </t>
  </si>
  <si>
    <t xml:space="preserve">61119  </t>
  </si>
  <si>
    <t>SUTURA PERIFERNÍHO NERVU MIKROCHIRURGICKOU TECHNIK</t>
  </si>
  <si>
    <t xml:space="preserve">61167  </t>
  </si>
  <si>
    <t xml:space="preserve">TRANSPOZICE FASCIOKUTÁNNÍHO LALOKU                </t>
  </si>
  <si>
    <t xml:space="preserve">61413  </t>
  </si>
  <si>
    <t>KOREKCE PTÓZY VÍČKA (RIESE-BURIAN, HESS, ... U FAS</t>
  </si>
  <si>
    <t xml:space="preserve">61447  </t>
  </si>
  <si>
    <t>EXSTIRPACE ŽLÁZY Z PERIAREOLÁRNÍHO ŘEZU U GYNEKOMA</t>
  </si>
  <si>
    <t xml:space="preserve">61461  </t>
  </si>
  <si>
    <t xml:space="preserve">VENTER PENDULUS S DIASTÁZOU                       </t>
  </si>
  <si>
    <t xml:space="preserve">61145  </t>
  </si>
  <si>
    <t xml:space="preserve">ODBĚR KORIOTUKOVÉHO ŠTĚPU                         </t>
  </si>
  <si>
    <t xml:space="preserve">66877  </t>
  </si>
  <si>
    <t xml:space="preserve">TREPANACE A DRENÁŽ KOSTI                          </t>
  </si>
  <si>
    <t xml:space="preserve">51853  </t>
  </si>
  <si>
    <t xml:space="preserve">CIRKULÁRNÍ SÁDROVÝ OBVAZ - PRSTY, RUKA, PŘEDLOKTÍ </t>
  </si>
  <si>
    <t xml:space="preserve">61135  </t>
  </si>
  <si>
    <t>AUTOTRANSPLANTACE KOŽNÍM ŠTĚPEM V PLNÉ TLOUŠTCE DO</t>
  </si>
  <si>
    <t xml:space="preserve">51349  </t>
  </si>
  <si>
    <t>OTEVŘENÁ DRENÁŽ ABSCESU JATER, CYSTY JATER NEBO SU</t>
  </si>
  <si>
    <t xml:space="preserve">53517  </t>
  </si>
  <si>
    <t>SUTURA NEBO REINSERCE ŠLACHY FLEXORU RUKY A ZÁPĚST</t>
  </si>
  <si>
    <t xml:space="preserve">61131  </t>
  </si>
  <si>
    <t xml:space="preserve">EXCIZE KOŽNÍ LÉZE, SUTURA VÍCE NEŽ 10 CM          </t>
  </si>
  <si>
    <t xml:space="preserve">66413  </t>
  </si>
  <si>
    <t>AMPUTACE PRSTU RUKY NEBO ČLÁNKU PRSTU - ZA KAŽDÝ D</t>
  </si>
  <si>
    <t xml:space="preserve">61445  </t>
  </si>
  <si>
    <t xml:space="preserve">OPERACE GIGANTOMASTIE                             </t>
  </si>
  <si>
    <t xml:space="preserve">62660  </t>
  </si>
  <si>
    <t xml:space="preserve">ODBĚR DERMOEPIDERMÁLNÍHO ŠTĚPU: 5 - 10 % Z PLOCHY </t>
  </si>
  <si>
    <t xml:space="preserve">61211  </t>
  </si>
  <si>
    <t xml:space="preserve">REKONSTRUKCE ŠLACHOVÉHO POUTKA                    </t>
  </si>
  <si>
    <t xml:space="preserve">51391  </t>
  </si>
  <si>
    <t>LAPAROTOMIE A OŠETŘENÍ VÍCEČETNÉHO VISCERÁLNÍHO PO</t>
  </si>
  <si>
    <t xml:space="preserve">61151  </t>
  </si>
  <si>
    <t>UZAVŘENÍ DEFEKTU KOŽNÍM LALOKEM MÍSTNÍM NAD 20 CM^</t>
  </si>
  <si>
    <t xml:space="preserve">90836  </t>
  </si>
  <si>
    <t>(DRG) ADHEZIOLÝZA DRUHÉHO STUPNĚ LAPAROSKOPICKY NE</t>
  </si>
  <si>
    <t xml:space="preserve">62320  </t>
  </si>
  <si>
    <t>NEKREKTOMIE DO 5 % POVRCHU TĚLA - TANGENCIÁLNÍ NEB</t>
  </si>
  <si>
    <t xml:space="preserve">61443  </t>
  </si>
  <si>
    <t xml:space="preserve">REKONSTRUKCE PRSU SYNTETICKOU VLOŽKOU             </t>
  </si>
  <si>
    <t xml:space="preserve">61219  </t>
  </si>
  <si>
    <t xml:space="preserve">TENOLÝZA EXTENZORU                                </t>
  </si>
  <si>
    <t xml:space="preserve">61215  </t>
  </si>
  <si>
    <t xml:space="preserve">REKONSTRUKCE ŠLACHY FLEXORU ŠTĚPEM                </t>
  </si>
  <si>
    <t xml:space="preserve">54930  </t>
  </si>
  <si>
    <t xml:space="preserve">VYSOKÁ LIGATURA VENAE SAPHENAE MAGNAE + STRIPPING </t>
  </si>
  <si>
    <t xml:space="preserve">51235  </t>
  </si>
  <si>
    <t>PARCIÁLNÍ NEBO KLÍNOVITÁ RESEKCE MAMMY S BIOPIÍ NE</t>
  </si>
  <si>
    <t xml:space="preserve">61173  </t>
  </si>
  <si>
    <t>VOLNÝ PŘENOS SVALOVÉHO A SVALOVĚ KOŽNÍHO LALOKU MI</t>
  </si>
  <si>
    <t xml:space="preserve">61237  </t>
  </si>
  <si>
    <t xml:space="preserve">KOREKČNÍ OSTEOTOMIE FALANGY NEBO METAKARPU        </t>
  </si>
  <si>
    <t xml:space="preserve">51363  </t>
  </si>
  <si>
    <t>KOLEKTOMIE TOTÁLNÍ S ILEÁLNÍM POUCHEM A ILEOANÁLNÍ</t>
  </si>
  <si>
    <t xml:space="preserve">51385  </t>
  </si>
  <si>
    <t xml:space="preserve">RESEKCE ŽALUDKU S ANASTOMÓZOU                     </t>
  </si>
  <si>
    <t xml:space="preserve">51213  </t>
  </si>
  <si>
    <t>SUBTOTÁLNÍ NEBO TOTÁLNÍ EXSTIRPACE JÍCNU BEZ TORAK</t>
  </si>
  <si>
    <t xml:space="preserve">51221  </t>
  </si>
  <si>
    <t>REKONSTRUKCE JÍCNU TENKÝM NEBO TLUSTÝM STŘEVEM EVE</t>
  </si>
  <si>
    <t xml:space="preserve">51333  </t>
  </si>
  <si>
    <t xml:space="preserve">PANKREATODIGESTIVNÍ SPOJKY                        </t>
  </si>
  <si>
    <t xml:space="preserve">54220  </t>
  </si>
  <si>
    <t xml:space="preserve">PORTOSYSTÉMOVÉ SPOJKY                             </t>
  </si>
  <si>
    <t xml:space="preserve">57211  </t>
  </si>
  <si>
    <t xml:space="preserve">REVIZE OBOU HRUDNÍCH DUTIN ZE STERNOTOMIE         </t>
  </si>
  <si>
    <t xml:space="preserve">90782  </t>
  </si>
  <si>
    <t>(DRG) LAVÁŽ A ODSÁTÍ DUTINY PERITONEÁLNÍ LAPAROSKO</t>
  </si>
  <si>
    <t xml:space="preserve">90805  </t>
  </si>
  <si>
    <t xml:space="preserve">(DRG) ENUKLEACE JEDNODUCHÉ CYSTY LAPAROSKOPICKY   </t>
  </si>
  <si>
    <t xml:space="preserve">90822  </t>
  </si>
  <si>
    <t xml:space="preserve">(DRG) KOLOSTOMIE LAPAROSKOPICKY                   </t>
  </si>
  <si>
    <t xml:space="preserve">90865  </t>
  </si>
  <si>
    <t>(DRG) EZOFAGOKARDIOMYOTOMIE S FUNDOPLIKACÍ LAPAROS</t>
  </si>
  <si>
    <t xml:space="preserve">66333  </t>
  </si>
  <si>
    <t xml:space="preserve">PŘÍSTUPY NA PÁTEŘ - NESTANDARDNÍ - PŘEDNÍ         </t>
  </si>
  <si>
    <t xml:space="preserve">71319  </t>
  </si>
  <si>
    <t xml:space="preserve">ESOFAGOSKOPIE RIGIDNÍ                             </t>
  </si>
  <si>
    <t xml:space="preserve">15450  </t>
  </si>
  <si>
    <t xml:space="preserve">LAPAROSKOPIE DIAGNOSTICKÁ (MIMO GYNEKOLOGICKOU)   </t>
  </si>
  <si>
    <t xml:space="preserve">51217  </t>
  </si>
  <si>
    <t>EZOFAGEKTOMIE BEZ TORAKOTOMIE S NÁHRADOU JÍCNU ŽAL</t>
  </si>
  <si>
    <t xml:space="preserve">51321  </t>
  </si>
  <si>
    <t xml:space="preserve">LEVOSTRANNÁ PANKREATEKTOMIE SE SPLENEKTOMIÍ       </t>
  </si>
  <si>
    <t xml:space="preserve">57215  </t>
  </si>
  <si>
    <t xml:space="preserve">RESEKCE HRUDNÍ STĚNY                              </t>
  </si>
  <si>
    <t xml:space="preserve">57241  </t>
  </si>
  <si>
    <t xml:space="preserve">DEKORTIKACE PLÍCE                                 </t>
  </si>
  <si>
    <t xml:space="preserve">66853  </t>
  </si>
  <si>
    <t xml:space="preserve">OTEVŘENÁ BIOPSIE MĚKKÝCH TKÁNÍ                    </t>
  </si>
  <si>
    <t xml:space="preserve">47277  </t>
  </si>
  <si>
    <t>RADIAČNĚ NAVIGOVANÝ CHIRURGICKÝ VÝKON (PŘIČTI K CH</t>
  </si>
  <si>
    <t xml:space="preserve">90867  </t>
  </si>
  <si>
    <t>(DRG) ODSTRANĚNÍ TUMORU MEDIASTINA THORAKOSKOPICKY</t>
  </si>
  <si>
    <t xml:space="preserve">90880  </t>
  </si>
  <si>
    <t xml:space="preserve">(DRG) NÍZKÁ PŘEDNÍ RESEKCE REKTA LAPAROSKOPICKY   </t>
  </si>
  <si>
    <t xml:space="preserve">90817  </t>
  </si>
  <si>
    <t xml:space="preserve">(DRG) ADHEZIOLÝZA PRVNÍHO STUPNĚ LAPAROSKOPICKY   </t>
  </si>
  <si>
    <t xml:space="preserve">66439  </t>
  </si>
  <si>
    <t>REKONSTRUKCE JEDNODUCHÉ ŠLACHY - RUKA, ZÁPĚSTÍ - P</t>
  </si>
  <si>
    <t xml:space="preserve">61133  </t>
  </si>
  <si>
    <t xml:space="preserve">RADIKÁLNÍ EXCIZE MALIGNÍHO MELANOBLASTOMU         </t>
  </si>
  <si>
    <t xml:space="preserve">61441  </t>
  </si>
  <si>
    <t xml:space="preserve">AUGMENTACE PRSU Z MÍSTNÍHO MATERIÁLU U HYPOPLAZIE </t>
  </si>
  <si>
    <t xml:space="preserve">61117  </t>
  </si>
  <si>
    <t>SUTURA DIGITÁLNÍHO NEBO KOMUNÁLNÍHO DIGITÁLNÍHO NE</t>
  </si>
  <si>
    <t xml:space="preserve">65920  </t>
  </si>
  <si>
    <t xml:space="preserve">ODBĚR KOSTNÍHO ŠTĚPU Z PÁNVE                      </t>
  </si>
  <si>
    <t xml:space="preserve">61421  </t>
  </si>
  <si>
    <t>OPERACE TVRDÉHO A MĚKKÉHO NOSU PRO FUNKČNÍ PORUCHU</t>
  </si>
  <si>
    <t xml:space="preserve">63573  </t>
  </si>
  <si>
    <t>HYSTEREKTOMIE ABDOMINÁLNÍ NEBO VAGINÁLNÍ S NEBO BE</t>
  </si>
  <si>
    <t xml:space="preserve">51312  </t>
  </si>
  <si>
    <t xml:space="preserve">SPLENEKTOMIE S AUTOTRANSPLANTACÍ SLEZINNÉ TKÁNĚ   </t>
  </si>
  <si>
    <t xml:space="preserve">51211  </t>
  </si>
  <si>
    <t xml:space="preserve">MYOTOMIE JÍCNU, HRUDNÍ PŘÍSTUP                    </t>
  </si>
  <si>
    <t xml:space="preserve">51225  </t>
  </si>
  <si>
    <t>INKOMPLETNÍ NEBO KOMPLETNÍ EZOFAGOTOMIE Z TORAKOTO</t>
  </si>
  <si>
    <t xml:space="preserve">90841  </t>
  </si>
  <si>
    <t xml:space="preserve">(DRG) LYMFADENEKTOMIE PARAAORTÁLNÍ LAPAROSKOPICKY </t>
  </si>
  <si>
    <t xml:space="preserve">61139  </t>
  </si>
  <si>
    <t xml:space="preserve">ODBĚR ŠLACHOVÉHO ŠTĚPU                            </t>
  </si>
  <si>
    <t xml:space="preserve">61155  </t>
  </si>
  <si>
    <t>UZAVŘENÍ DEFEKTU KOŽNÍM LALOKEM PŘÍMÝM ZE VZDÁLENÉ</t>
  </si>
  <si>
    <t xml:space="preserve">66441  </t>
  </si>
  <si>
    <t>REKONSTRUKCE JEDNODUCHÉ ŠLACHY - RUKA, ZÁPĚSTÍ - D</t>
  </si>
  <si>
    <t xml:space="preserve">51351  </t>
  </si>
  <si>
    <t>EXCIZE PAPILY VATERSKÉ S REIMPLANTACÍ VÝVODU SLINI</t>
  </si>
  <si>
    <t xml:space="preserve">51615  </t>
  </si>
  <si>
    <t xml:space="preserve">PEROPERAČNÍ CHOLANGIOGRAFIE /CYSTOGRAFIE A  POD.  </t>
  </si>
  <si>
    <t xml:space="preserve">90816  </t>
  </si>
  <si>
    <t>(DRG) DRENÁŽ ABSCESU LAPAROSKOPICKY NEBO THORAKOSK</t>
  </si>
  <si>
    <t xml:space="preserve">62421  </t>
  </si>
  <si>
    <t>ŠTĚP PŘI POPÁLENÍ (A OSTATNÍCH KOŽNÍCH ZTRÁTÁCH) -</t>
  </si>
  <si>
    <t xml:space="preserve">61449  </t>
  </si>
  <si>
    <t>ABLACE PRSU SE ZACHOVÁNÍM DVORCE (SUBKUTÁNNÍ MASTE</t>
  </si>
  <si>
    <t xml:space="preserve">76335  </t>
  </si>
  <si>
    <t>OPERAČNÍ REVIZE PERIRENÁLNÍCH NEBO PERIURETERÁLNÍC</t>
  </si>
  <si>
    <t xml:space="preserve">51327  </t>
  </si>
  <si>
    <t xml:space="preserve">TOTÁLNÍ PANKREATODUODENEKTOMIE                    </t>
  </si>
  <si>
    <t xml:space="preserve">90843  </t>
  </si>
  <si>
    <t xml:space="preserve">(DRG) ENUKLEACE TUMORU PLIC THORAKOSKOPICKY       </t>
  </si>
  <si>
    <t xml:space="preserve">90785  </t>
  </si>
  <si>
    <t xml:space="preserve">(DRG) CHOLANGIOGRAFIE LAPAROSKOPICKY              </t>
  </si>
  <si>
    <t xml:space="preserve">90870  </t>
  </si>
  <si>
    <t xml:space="preserve">(DRG) LOBEKTOMIE PLIC THORAKOSKOPICKY             </t>
  </si>
  <si>
    <t xml:space="preserve">61217  </t>
  </si>
  <si>
    <t xml:space="preserve">TRANSPOZICE ŠLACHY FLEXORU                        </t>
  </si>
  <si>
    <t xml:space="preserve">90787  </t>
  </si>
  <si>
    <t xml:space="preserve">(DRG) JEJUNOSTOMIE LAPAROSKOPICKY                 </t>
  </si>
  <si>
    <t xml:space="preserve">51326  </t>
  </si>
  <si>
    <t>DRENÁŽNÍ OPERACE PŘI AKUTNÍ PANKEATITIDĚ, DRENÁŽ A</t>
  </si>
  <si>
    <t xml:space="preserve">90881  </t>
  </si>
  <si>
    <t xml:space="preserve">(DRG) SPLENEKTOMIE LAPAROSKOPICKY                 </t>
  </si>
  <si>
    <t xml:space="preserve">51373  </t>
  </si>
  <si>
    <t xml:space="preserve">CHOLECYSTOSTOMIE                                  </t>
  </si>
  <si>
    <t xml:space="preserve">57227  </t>
  </si>
  <si>
    <t xml:space="preserve">EXCIZE Z HRUDNÍ STĚNY - SKALENOVÁ BIOPSIE         </t>
  </si>
  <si>
    <t xml:space="preserve">51631  </t>
  </si>
  <si>
    <t>RFA - RADIOFREKVENČNÍ ABLACE METASTÁZ ČI PRIMÁRNÍC</t>
  </si>
  <si>
    <t xml:space="preserve">90876  </t>
  </si>
  <si>
    <t xml:space="preserve">(DRG) RESEKCE JATER LAPAROSKOPICKY                </t>
  </si>
  <si>
    <t xml:space="preserve">57239  </t>
  </si>
  <si>
    <t xml:space="preserve">UZAVŘENÍ BRONCHOPLEURÁLNÍ PÍŠTĚLE                 </t>
  </si>
  <si>
    <t xml:space="preserve">76361  </t>
  </si>
  <si>
    <t xml:space="preserve">LALOK Z MOČOVÉHO MĚCHÝŘE S REIMPLANTACÍ URETERU   </t>
  </si>
  <si>
    <t xml:space="preserve">90808  </t>
  </si>
  <si>
    <t xml:space="preserve">(DRG) OVAREKTOMIE LAPAROSKOPICKY                  </t>
  </si>
  <si>
    <t xml:space="preserve">51219  </t>
  </si>
  <si>
    <t xml:space="preserve">EZOFAGEKTOMIE BEZ TORAKOTOMIE S NÁHRADOU STŘEVEM, </t>
  </si>
  <si>
    <t xml:space="preserve">51117  </t>
  </si>
  <si>
    <t xml:space="preserve">KRČNÍ EZOFAGOSTOMIE                               </t>
  </si>
  <si>
    <t xml:space="preserve">76225  </t>
  </si>
  <si>
    <t xml:space="preserve">SUPRAPUBICKÁ PUNKCE MĚCHÝŘE JEHLOU                </t>
  </si>
  <si>
    <t xml:space="preserve">57225  </t>
  </si>
  <si>
    <t xml:space="preserve">TORAKOPLASTIKA                                    </t>
  </si>
  <si>
    <t xml:space="preserve">90855  </t>
  </si>
  <si>
    <t xml:space="preserve">(DRG) SUPRASELEKTIVNÍ VAGOTOMIE LAPAROSKOPICKY    </t>
  </si>
  <si>
    <t xml:space="preserve">90799  </t>
  </si>
  <si>
    <t>(DRG) DESTRUKCE NÁDORU NEBO METASTÁZ LAPAROSKOPICK</t>
  </si>
  <si>
    <t xml:space="preserve">90824  </t>
  </si>
  <si>
    <t>(DRG) HERNIOPLASTIKA RECIDIVUJÍCÍ KÝLY LAPAROSKOPI</t>
  </si>
  <si>
    <t xml:space="preserve">11505  </t>
  </si>
  <si>
    <t xml:space="preserve">SPECIÁLNÍ PARENTERÁLNÍ VÝŽIVA                     </t>
  </si>
  <si>
    <t xml:space="preserve">90875  </t>
  </si>
  <si>
    <t xml:space="preserve">(DRG) RESEKCE ŽALUDKU BL LAPAROSKOPICKY           </t>
  </si>
  <si>
    <t xml:space="preserve">90838  </t>
  </si>
  <si>
    <t>(DRG) HERNIOPLASTIKA OBOUSTRANNÁ PRIMÁRNÍ LAPAROSK</t>
  </si>
  <si>
    <t xml:space="preserve">54140  </t>
  </si>
  <si>
    <t xml:space="preserve">ARTERIA MESENTERICA - TROMBEKTOMIE, EMBOLEKTOMIE, </t>
  </si>
  <si>
    <t xml:space="preserve">51119  </t>
  </si>
  <si>
    <t>KOREKCE STRIKTURY KRČNÍHO JÍCNU NEBO KRČNÍCH ANAST</t>
  </si>
  <si>
    <t xml:space="preserve">57229  </t>
  </si>
  <si>
    <t xml:space="preserve">PLEUROSTOMIE                                      </t>
  </si>
  <si>
    <t xml:space="preserve">90819  </t>
  </si>
  <si>
    <t>(DRG) APPENDEKTOMIE PřI PERITONITIDĚ LAPAROSKOPICK</t>
  </si>
  <si>
    <t xml:space="preserve">51342  </t>
  </si>
  <si>
    <t xml:space="preserve">PUNKCE A DRENÁŽ JATERNÍHO ABSCESU                 </t>
  </si>
  <si>
    <t>5F3</t>
  </si>
  <si>
    <t xml:space="preserve">53151  </t>
  </si>
  <si>
    <t>OTEVĚNÁ REPOZICE A OSTEOSYNTÉZA ZLOMENINY NEBO LUX</t>
  </si>
  <si>
    <t xml:space="preserve">53111  </t>
  </si>
  <si>
    <t>ZAVŘENÁ REPOZICE ZLOMENINY NEBO LUXACE JEDNÉ FALAN</t>
  </si>
  <si>
    <t xml:space="preserve">66819  </t>
  </si>
  <si>
    <t xml:space="preserve">APLIKACE ZEVNÍHO FIXATÉRU                         </t>
  </si>
  <si>
    <t>5F4</t>
  </si>
  <si>
    <t xml:space="preserve">07546  </t>
  </si>
  <si>
    <t xml:space="preserve">(DRG) OTEVŘENÝ PŘÍSTUP                            </t>
  </si>
  <si>
    <t xml:space="preserve">07543  </t>
  </si>
  <si>
    <t xml:space="preserve">(DRG) PRIMOOPERACE                                </t>
  </si>
  <si>
    <t xml:space="preserve">07552  </t>
  </si>
  <si>
    <t xml:space="preserve">(DRG) OPERAČNÍ VÝKON BEZ MIMOTĚLNÍHO OBĚHU        </t>
  </si>
  <si>
    <t xml:space="preserve">07563  </t>
  </si>
  <si>
    <t xml:space="preserve">(DRG) URGENTNÍ OPERACE KVCH                       </t>
  </si>
  <si>
    <t xml:space="preserve">07519  </t>
  </si>
  <si>
    <t xml:space="preserve">(VZP) JINÉ OPERACE NA ŽILNÍM SYSTÉMU              </t>
  </si>
  <si>
    <t>5F5</t>
  </si>
  <si>
    <t xml:space="preserve">78116  </t>
  </si>
  <si>
    <t>5T1</t>
  </si>
  <si>
    <t>0104051</t>
  </si>
  <si>
    <t xml:space="preserve">HUMAN ALBUMIN 200 G/L BAXTER                      </t>
  </si>
  <si>
    <t>0107931</t>
  </si>
  <si>
    <t xml:space="preserve">TROMBOCYTY Z AFERÉZY                              </t>
  </si>
  <si>
    <t>0053469</t>
  </si>
  <si>
    <t>ZÁSOBNÍK PRO ENDO GIA UNIVERSAL 45-2.0;2.5;3.5;4.8</t>
  </si>
  <si>
    <t xml:space="preserve">00657  </t>
  </si>
  <si>
    <t>OD TYPU 57 - PRO NEMOCNICE TYPU 3, (KATEGORIE 6) -</t>
  </si>
  <si>
    <t xml:space="preserve">00655  </t>
  </si>
  <si>
    <t>OD TYPU 55 - PRO NEMOCNICE TYPU 3, (KATEGORIE 6) -</t>
  </si>
  <si>
    <t xml:space="preserve">00658  </t>
  </si>
  <si>
    <t>OD TYPU 58 - PRO NEMOCNICE TYPU 3, (KATEGORIE 6) -</t>
  </si>
  <si>
    <t xml:space="preserve">71729  </t>
  </si>
  <si>
    <t>ODSTRANĚNÍ POLYPU NEBO JINÉHO NOVOTVARU Z HRTANU N</t>
  </si>
  <si>
    <t xml:space="preserve">71311  </t>
  </si>
  <si>
    <t xml:space="preserve">LARYNGOSKOPIE PŘÍMÁ                               </t>
  </si>
  <si>
    <t>6F1</t>
  </si>
  <si>
    <t>0004234</t>
  </si>
  <si>
    <t>0066020</t>
  </si>
  <si>
    <t xml:space="preserve">AUGMENTIN 1,2 G                                   </t>
  </si>
  <si>
    <t>0154704</t>
  </si>
  <si>
    <t xml:space="preserve">TETANOL PUR                                       </t>
  </si>
  <si>
    <t>0001137</t>
  </si>
  <si>
    <t>0001154</t>
  </si>
  <si>
    <t>0001288</t>
  </si>
  <si>
    <t xml:space="preserve">DLAHA ADAPTAČNÍ  MINI FRAGMENT OCEL TITAN         </t>
  </si>
  <si>
    <t>0001341</t>
  </si>
  <si>
    <t xml:space="preserve">DRÁT KIRSCHNERŮV OCEL                             </t>
  </si>
  <si>
    <t>0001369</t>
  </si>
  <si>
    <t xml:space="preserve">FIXÁTOR ZEVNÍ, MALÝ, SYNTHES                      </t>
  </si>
  <si>
    <t>0001380</t>
  </si>
  <si>
    <t>0001387</t>
  </si>
  <si>
    <t>0001749</t>
  </si>
  <si>
    <t>0010767</t>
  </si>
  <si>
    <t>0010768</t>
  </si>
  <si>
    <t>0017424</t>
  </si>
  <si>
    <t xml:space="preserve">ŠROUB KORTIKÁLNÍ VELKÝ FRAGMENT OCEL              </t>
  </si>
  <si>
    <t>0017751</t>
  </si>
  <si>
    <t>0024982</t>
  </si>
  <si>
    <t xml:space="preserve">KOTVIČKA TITANOVÁ PRO CHIR.RUKY MINI,MINI LS,MINI </t>
  </si>
  <si>
    <t>0030935</t>
  </si>
  <si>
    <t xml:space="preserve">DRÁT TI; VRTACÍ; VODÍCÍ                           </t>
  </si>
  <si>
    <t>0031246</t>
  </si>
  <si>
    <t xml:space="preserve">NÁHRADA ŠLACHY RUKY - SILIKONOVÁ                  </t>
  </si>
  <si>
    <t>0059978</t>
  </si>
  <si>
    <t xml:space="preserve">KLIPY EXTRA TITAN LT100,LT200                     </t>
  </si>
  <si>
    <t>0059979</t>
  </si>
  <si>
    <t xml:space="preserve">KLIPY EXTRA TITAN LT300,LT400                     </t>
  </si>
  <si>
    <t>0065071</t>
  </si>
  <si>
    <t xml:space="preserve">IMPLANTÁT BRADOVÝ  MEDPOR                         </t>
  </si>
  <si>
    <t>0068059</t>
  </si>
  <si>
    <t xml:space="preserve">IMPLANTÁT MAMMÁRNÍ EXPANDER TKÁŇOVÝ               </t>
  </si>
  <si>
    <t>0068060</t>
  </si>
  <si>
    <t>0074784</t>
  </si>
  <si>
    <t xml:space="preserve">ŠROUB DO KOSTI FIXAČNÍ                            </t>
  </si>
  <si>
    <t>0074790</t>
  </si>
  <si>
    <t xml:space="preserve">MATKA                                             </t>
  </si>
  <si>
    <t>0082042</t>
  </si>
  <si>
    <t>0082509</t>
  </si>
  <si>
    <t xml:space="preserve">DLAHA FIXAČNÍ - RUKA,PŘEDLOKTÍ - SÁDRA            </t>
  </si>
  <si>
    <t>0082514</t>
  </si>
  <si>
    <t xml:space="preserve">DLAHA FIXAČNÍ CELÉ HORNÍ KONČETINY - POLYMEROVANÝ </t>
  </si>
  <si>
    <t>0082517</t>
  </si>
  <si>
    <t xml:space="preserve">DLAHA FIXAČNÍ - NOHA,BÉREC - SÁDRA                </t>
  </si>
  <si>
    <t>0082519</t>
  </si>
  <si>
    <t xml:space="preserve">OBVAZ CIRKULÁRNÍ - NOHA,BÉREC - SÁDRA             </t>
  </si>
  <si>
    <t>0082521</t>
  </si>
  <si>
    <t xml:space="preserve">DLAHA FIXAČNÍ CELÉ DOLNÍ KONČETINY - SÁDRA        </t>
  </si>
  <si>
    <t>0107459</t>
  </si>
  <si>
    <t xml:space="preserve">SET PRO APLIKACI LAREV - DÁVKA CCA 150 LAREV      </t>
  </si>
  <si>
    <t>0110664</t>
  </si>
  <si>
    <t xml:space="preserve">K-DRÁT ODLAMOVACÍ PRO PRSTY RUKY K-SNAP           </t>
  </si>
  <si>
    <t>0166153</t>
  </si>
  <si>
    <t>IMPLANTÁT MAMMÁRNÍ CUI PLNĚNÝ KOHEZIVNÍM GELEM  KU</t>
  </si>
  <si>
    <t>0166154</t>
  </si>
  <si>
    <t>IMPLANTÁT MAMMÁRNÍ CUI PLNĚNÝ KOHEZIVNÍM GELEM  AN</t>
  </si>
  <si>
    <t>0166174</t>
  </si>
  <si>
    <t>IMPLANTÁT MAMMÁRNÍ MONOBLOC SOFT ONE PLNĚNÝ KOHEZI</t>
  </si>
  <si>
    <t>0166175</t>
  </si>
  <si>
    <t>0166176</t>
  </si>
  <si>
    <t>0166177</t>
  </si>
  <si>
    <t>0077983</t>
  </si>
  <si>
    <t xml:space="preserve">NÁHRADA PRSTNÍHO KLOUBU - SILIKONOVÁ              </t>
  </si>
  <si>
    <t>0166173</t>
  </si>
  <si>
    <t>0082004</t>
  </si>
  <si>
    <t xml:space="preserve">V.A.C.WHITEFOAM (PVA PĚNA)                        </t>
  </si>
  <si>
    <t>0073263</t>
  </si>
  <si>
    <t xml:space="preserve">K-DRÁT MEDIN                                      </t>
  </si>
  <si>
    <t>0013054</t>
  </si>
  <si>
    <t xml:space="preserve">STAPLER KOŽNÍ, 35 NEREZ.OCEL. NÁPLNÍ PMW35,PMR35  </t>
  </si>
  <si>
    <t>0068901</t>
  </si>
  <si>
    <t>0074964</t>
  </si>
  <si>
    <t xml:space="preserve">ŠROUB ZAJIŠŤOVACÍ SE ZÁVITEM, PŘÍMÝ               </t>
  </si>
  <si>
    <t>0073264</t>
  </si>
  <si>
    <t xml:space="preserve">61247  </t>
  </si>
  <si>
    <t xml:space="preserve">OPERACE KARPÁLNÍHO TUNELU                         </t>
  </si>
  <si>
    <t xml:space="preserve">62330  </t>
  </si>
  <si>
    <t>NEKREKTOMIE 5 - 10 % POVRCHU TĚLA - TANGENCIÁLNÍ N</t>
  </si>
  <si>
    <t xml:space="preserve">61137  </t>
  </si>
  <si>
    <t xml:space="preserve">ODBĚR FASCIÁLNÍHO ŠTĚPU Z FASCIA LATA             </t>
  </si>
  <si>
    <t xml:space="preserve">51855  </t>
  </si>
  <si>
    <t xml:space="preserve">FIXAČNÍ SÁDROVÁ DLAHA CELÉ HORNÍ KONČETINY        </t>
  </si>
  <si>
    <t xml:space="preserve">66681  </t>
  </si>
  <si>
    <t>EXARTIKULACE (AMPUTACE METATARZÁLNÍ) FALANGEÁLNÍ -</t>
  </si>
  <si>
    <t xml:space="preserve">65617  </t>
  </si>
  <si>
    <t>KLÍNOVITÁ NEBO KVADRATICKÁ EXCIZE DOLNÍHO NEBO HOR</t>
  </si>
  <si>
    <t xml:space="preserve">61225  </t>
  </si>
  <si>
    <t xml:space="preserve">NEUROLÝZA                                         </t>
  </si>
  <si>
    <t xml:space="preserve">65611  </t>
  </si>
  <si>
    <t xml:space="preserve">EXCIZE LÉZE V DUTINĚ ÚSTNÍ NAD 4 CM               </t>
  </si>
  <si>
    <t xml:space="preserve">62150  </t>
  </si>
  <si>
    <t xml:space="preserve">POPÁLENINY - OŠETŘENÍ A PŘEVAZ, OSTATNÍ DO 5%     </t>
  </si>
  <si>
    <t xml:space="preserve">61161  </t>
  </si>
  <si>
    <t xml:space="preserve">ZHOTOVENÍ DVOUSTOPKOVÉHO TUBULOVANÉHO LALOKU      </t>
  </si>
  <si>
    <t xml:space="preserve">61351  </t>
  </si>
  <si>
    <t xml:space="preserve">OPERACE FIMÓZY DLE BURIANA                        </t>
  </si>
  <si>
    <t xml:space="preserve">62680  </t>
  </si>
  <si>
    <t>ODBĚR DERMOEPIDERMÁLNÍHO ŠTĚPU: 15 - 20 %  Z PLOCH</t>
  </si>
  <si>
    <t xml:space="preserve">66915  </t>
  </si>
  <si>
    <t xml:space="preserve">DEKOMPRESE FASCIÁLNÍHO LOŽE                       </t>
  </si>
  <si>
    <t xml:space="preserve">53515  </t>
  </si>
  <si>
    <t xml:space="preserve">SUTURA ŠLACHY EXTENSORU RUKY A ZÁPĚSTÍ            </t>
  </si>
  <si>
    <t xml:space="preserve">62420  </t>
  </si>
  <si>
    <t xml:space="preserve">61431  </t>
  </si>
  <si>
    <t>STATICKODYNAMICKÝ FASC. ZÁVĚS U PARÉZY N. FACIALIS</t>
  </si>
  <si>
    <t xml:space="preserve">62810  </t>
  </si>
  <si>
    <t xml:space="preserve">ODBĚR KOŽNÍHO ŠTĚPU V PLNÉ TLOUŠŤCE DO ROZSAHU 20 </t>
  </si>
  <si>
    <t xml:space="preserve">61227  </t>
  </si>
  <si>
    <t xml:space="preserve">CHIRURGICKÉ OŠETŘENÍ NEUROMU                      </t>
  </si>
  <si>
    <t xml:space="preserve">65922  </t>
  </si>
  <si>
    <t xml:space="preserve">ODBĚR KOSTNÍHO ŠTĚPU ZE ŽEBRA                     </t>
  </si>
  <si>
    <t xml:space="preserve">62120  </t>
  </si>
  <si>
    <t>POPÁLENINY - OŠETŘENÍ A PŘEVAZ (NOS, TVÁŘ, RET, UC</t>
  </si>
  <si>
    <t xml:space="preserve">61141  </t>
  </si>
  <si>
    <t xml:space="preserve">ODBĚR NERVOVÉHO ŠTĚPU PRO MIKROCHIRURGICKÉ VÝKONY </t>
  </si>
  <si>
    <t xml:space="preserve">66833  </t>
  </si>
  <si>
    <t xml:space="preserve">ODSTRANĚNÍ CIZÍHO TĚLESA Z RÁNY                   </t>
  </si>
  <si>
    <t xml:space="preserve">56413  </t>
  </si>
  <si>
    <t>MIKROCHIRURGICKÁ SUTURA NERVU PŘÍMÁ BEZ AUTOTRANSP</t>
  </si>
  <si>
    <t xml:space="preserve">61213  </t>
  </si>
  <si>
    <t xml:space="preserve">IMPLANTACE SILIKONU PŘI DEFEKTU ŠLACHY            </t>
  </si>
  <si>
    <t xml:space="preserve">66939  </t>
  </si>
  <si>
    <t xml:space="preserve">PRODLOUŽENÍ / ZKRÁCENÍ JEDNÉ ŠLACHY - MIMO RUKY   </t>
  </si>
  <si>
    <t xml:space="preserve">66417  </t>
  </si>
  <si>
    <t xml:space="preserve">ARTRODÉZA MALÝCH KLOUBŮ RUKY A NOHY - JEDNOHO     </t>
  </si>
  <si>
    <t xml:space="preserve">75371  </t>
  </si>
  <si>
    <t xml:space="preserve">ENUKLEACE A EVISCERACE BULBU                      </t>
  </si>
  <si>
    <t xml:space="preserve">13071  </t>
  </si>
  <si>
    <t xml:space="preserve">LARVÁLNÍ LÉČBA RAN                                </t>
  </si>
  <si>
    <t xml:space="preserve">61463  </t>
  </si>
  <si>
    <t xml:space="preserve">REDUKCE STEHNA NEBO PAŽE EXCIZÍ                   </t>
  </si>
  <si>
    <t xml:space="preserve">62110  </t>
  </si>
  <si>
    <t xml:space="preserve">PŘEVAZ POPÁLENINY V ROZSAHU OD 1 % DO 10 %  A EV. </t>
  </si>
  <si>
    <t xml:space="preserve">61163  </t>
  </si>
  <si>
    <t xml:space="preserve">PŘENOS NEBO ODPOJENÍ STOPKY KOŽNÍHO LALOKU        </t>
  </si>
  <si>
    <t xml:space="preserve">66929  </t>
  </si>
  <si>
    <t>TENOLÝZA - ROZSÁHLÉ UVOLNĚNÍ JEDNÉ ŠLACHY - MIMO R</t>
  </si>
  <si>
    <t xml:space="preserve">61201  </t>
  </si>
  <si>
    <t xml:space="preserve">REPLANTACE JEDNOHO PRSTU                          </t>
  </si>
  <si>
    <t xml:space="preserve">61235  </t>
  </si>
  <si>
    <t xml:space="preserve">ARTHRODÉZA MP NEBO IP KLOUBU                      </t>
  </si>
  <si>
    <t xml:space="preserve">71655  </t>
  </si>
  <si>
    <t xml:space="preserve">OTEVŘENÁ REPOZICE ZLOMENINY NOSNÍCH KŮSTEK        </t>
  </si>
  <si>
    <t xml:space="preserve">66869  </t>
  </si>
  <si>
    <t xml:space="preserve">EXCIZE A EXSTIRPACE SVALOVÉ - ROZSÁHLÉ - TAKÉ PRO </t>
  </si>
  <si>
    <t xml:space="preserve">62670  </t>
  </si>
  <si>
    <t>ODBĚR DERMOEPIDERMÁLNÍHO ŠTĚPU: 10 - 15 % Z PLOCHY</t>
  </si>
  <si>
    <t xml:space="preserve">61175  </t>
  </si>
  <si>
    <t>VOLNÝ PŘENOS VASKULARIZOVANÉ KOSTI, PŘENOS PRSTU Z</t>
  </si>
  <si>
    <t xml:space="preserve">61465  </t>
  </si>
  <si>
    <t xml:space="preserve">OPERACE LYMFEDÉMU DOLNÍ KONČETINY SUPERDERMATOMEM </t>
  </si>
  <si>
    <t xml:space="preserve">61423  </t>
  </si>
  <si>
    <t>RINOPLASTIKA - SEDLOVITÝ NOS (L-ŠTĚP, VČETNĚ ODBĚR</t>
  </si>
  <si>
    <t xml:space="preserve">61391  </t>
  </si>
  <si>
    <t xml:space="preserve">VYTVOŘENÍ NOVÉ PRSNÍ BRADAVKY A PRSNÍHO DVORCE    </t>
  </si>
  <si>
    <t xml:space="preserve">61455  </t>
  </si>
  <si>
    <t xml:space="preserve">ODSTRANĚNÍ IMPLANTÁTU PRSU S KAPSULEKTOMIÍ        </t>
  </si>
  <si>
    <t xml:space="preserve">61433  </t>
  </si>
  <si>
    <t>DYNAMICKÝ ZÁVĚS PŘI PARÉZE N. VII. POMOCÍ M. MASSE</t>
  </si>
  <si>
    <t xml:space="preserve">61425  </t>
  </si>
  <si>
    <t xml:space="preserve">OPERACE RINOFYMY                                  </t>
  </si>
  <si>
    <t xml:space="preserve">61239  </t>
  </si>
  <si>
    <t xml:space="preserve">DISTRAKCE FALANGY NEBO METAKARPU                  </t>
  </si>
  <si>
    <t>6F6</t>
  </si>
  <si>
    <t xml:space="preserve">66883  </t>
  </si>
  <si>
    <t>EXCIZE / EXSTIRPACE TUMORU KOSTI - RESEKCE JEDNODU</t>
  </si>
  <si>
    <t xml:space="preserve">66675  </t>
  </si>
  <si>
    <t xml:space="preserve">REKONSTRUKCE PSEUDOARTRÓZY NA DK - NE PROX. FEMUR </t>
  </si>
  <si>
    <t xml:space="preserve">66871  </t>
  </si>
  <si>
    <t xml:space="preserve">EXSTIRPACE BURZY - HLUBOKÁ                        </t>
  </si>
  <si>
    <t xml:space="preserve">66893  </t>
  </si>
  <si>
    <t xml:space="preserve">PUNKČNÍ BIOPSIE KOSTI NEBO KLOUBU                 </t>
  </si>
  <si>
    <t xml:space="preserve">66643  </t>
  </si>
  <si>
    <t xml:space="preserve">ARTRODÉZA NA DK S VÝJIMKOU KYČELNÍHO A SI KLOUBU  </t>
  </si>
  <si>
    <t xml:space="preserve">66679  </t>
  </si>
  <si>
    <t xml:space="preserve">66861  </t>
  </si>
  <si>
    <t>RESEKCE ROZSÁHLÁ NEBO RADIKÁLNÍ KLOUBŮ, MIMO KYČEL</t>
  </si>
  <si>
    <t xml:space="preserve">66657  </t>
  </si>
  <si>
    <t>DEBRIDEMENT V OBLASTI KOLENNÍHO KLOUBU BEZ SYNOVIA</t>
  </si>
  <si>
    <t xml:space="preserve">66897  </t>
  </si>
  <si>
    <t xml:space="preserve">EXCIZE / EXSTIRPACE BAKEROVY CYSTY                </t>
  </si>
  <si>
    <t xml:space="preserve">66817  </t>
  </si>
  <si>
    <t xml:space="preserve">VÝPLŇ DUTINY                                      </t>
  </si>
  <si>
    <t xml:space="preserve">66621  </t>
  </si>
  <si>
    <t xml:space="preserve">PROSTÁ EXTRAKCE ENDOPROTÉZY - NECEMENTOVANÉ       </t>
  </si>
  <si>
    <t xml:space="preserve">66533  </t>
  </si>
  <si>
    <t xml:space="preserve">ARTROTOMIE SAKROILIAKÁLNÍHO KLOUBU NEBO KYČLE     </t>
  </si>
  <si>
    <t>708</t>
  </si>
  <si>
    <t>7F1</t>
  </si>
  <si>
    <t xml:space="preserve">71769  </t>
  </si>
  <si>
    <t>EXSTIRPACE SUBMANDIBULÁRNÍ NEBO SUBLINGUÁLNÍ ŽLÁZY</t>
  </si>
  <si>
    <t xml:space="preserve">71747  </t>
  </si>
  <si>
    <t xml:space="preserve">ČÁSTEČNÁ EXSTIRPACE KRČNÍCH UZLIN                 </t>
  </si>
  <si>
    <t xml:space="preserve">71763  </t>
  </si>
  <si>
    <t xml:space="preserve">TONZILEKTOMIE                                     </t>
  </si>
  <si>
    <t>7F6</t>
  </si>
  <si>
    <t xml:space="preserve">76121  </t>
  </si>
  <si>
    <t xml:space="preserve">NEFROSTOMOGRAM (JEN KLINICKÝ VÝKON)               </t>
  </si>
  <si>
    <t xml:space="preserve">76345  </t>
  </si>
  <si>
    <t xml:space="preserve">REIMPLANTACE URETERU (UCNA)                       </t>
  </si>
  <si>
    <t xml:space="preserve">89313  </t>
  </si>
  <si>
    <t xml:space="preserve">PERKUTÁNNÍ PUNKCE NEBO BIOPSIE ŘÍZENÁ RDG METODOU </t>
  </si>
  <si>
    <t xml:space="preserve">89455  </t>
  </si>
  <si>
    <t xml:space="preserve">PERKUTÁNNÍ NEFROSTOMIE JEDNOSTRANNÁ               </t>
  </si>
  <si>
    <t xml:space="preserve">76479  </t>
  </si>
  <si>
    <t xml:space="preserve">NEFREKTOMIE TRANSPERITONEÁLNÍ                     </t>
  </si>
  <si>
    <t xml:space="preserve">76385  </t>
  </si>
  <si>
    <t>UZAVŘENÍ PÍŠTĚLE VEZIKOREKTÁLNÍ NEBO VEZIKOSIGMOID</t>
  </si>
  <si>
    <t xml:space="preserve">89327  </t>
  </si>
  <si>
    <t xml:space="preserve">KONTROLNÍ NÁSTŘIK DRENÁŽNÍHO KATÉTRU              </t>
  </si>
  <si>
    <t xml:space="preserve">76427  </t>
  </si>
  <si>
    <t xml:space="preserve">CIRKUMCIZE, DĚTI OD 3 LET A DOSPĚLÍ               </t>
  </si>
  <si>
    <t xml:space="preserve">76483  </t>
  </si>
  <si>
    <t xml:space="preserve">RESEKCE LEDVINY NEBO HEMINEFREKTOMIE JEDNOSTRANNÁ </t>
  </si>
  <si>
    <t xml:space="preserve">76459  </t>
  </si>
  <si>
    <t xml:space="preserve">LIGATURA VAS DEFERENS (VAZEKTOMIE) JEDNOSTRANNÁ   </t>
  </si>
  <si>
    <t>5F7</t>
  </si>
  <si>
    <t>05</t>
  </si>
  <si>
    <t>06</t>
  </si>
  <si>
    <t>07</t>
  </si>
  <si>
    <t>08</t>
  </si>
  <si>
    <t>09</t>
  </si>
  <si>
    <t>10</t>
  </si>
  <si>
    <t xml:space="preserve">52311  </t>
  </si>
  <si>
    <t xml:space="preserve">OPERACE TŘÍSELNÉ NEBO FEMORÁLNÍ NEBO PUPEČNÍ KÝLY 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</si>
  <si>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</si>
  <si>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</si>
  <si>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</si>
  <si>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</si>
  <si>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</si>
  <si>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</si>
  <si>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</si>
  <si>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</si>
  <si>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</si>
  <si>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</si>
  <si>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</si>
  <si>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</si>
  <si>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</si>
  <si>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</si>
  <si>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0051597</t>
  </si>
  <si>
    <t xml:space="preserve">SOUPRAVA ZAVÁDĚCÍ DESTINATION                     </t>
  </si>
  <si>
    <t>31</t>
  </si>
  <si>
    <t>32</t>
  </si>
  <si>
    <t>50</t>
  </si>
  <si>
    <t>59</t>
  </si>
  <si>
    <t xml:space="preserve">51091  </t>
  </si>
  <si>
    <t xml:space="preserve">Roboticka nizka predni resekce rekta              </t>
  </si>
  <si>
    <t>00053</t>
  </si>
  <si>
    <t>A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</si>
  <si>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</si>
  <si>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</si>
  <si>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EKONOMICKY NÁROČNÝM VÝKONEM               </t>
  </si>
  <si>
    <t>00123</t>
  </si>
  <si>
    <t xml:space="preserve">DLOUHODOBÁ MECHANICKÁ VENTILACE &gt; 240 HODIN (11-21 DNÍ) S EKONOMICKY NÁROČNÝM VÝKONEM S MCC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</si>
  <si>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</si>
  <si>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</si>
  <si>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</si>
  <si>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</si>
  <si>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</si>
  <si>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</si>
  <si>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</si>
  <si>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</si>
  <si>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01041</t>
  </si>
  <si>
    <t xml:space="preserve">VÝKONY NA KRANIÁLNÍCH A PERIFERNÍCH NERVECH BEZ CC                                                  </t>
  </si>
  <si>
    <t>01042</t>
  </si>
  <si>
    <t xml:space="preserve">VÝKONY NA KRANIÁLNÍCH A PERIFERNÍCH NERVECH S CC                                                    </t>
  </si>
  <si>
    <t>01051</t>
  </si>
  <si>
    <t xml:space="preserve">UVOLNĚNÍ KARPÁLNÍHO TUNELU BEZ CC                                                                   </t>
  </si>
  <si>
    <t>01052</t>
  </si>
  <si>
    <t xml:space="preserve">UVOLNĚNÍ KARPÁLNÍHO TUNELU S CC        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</si>
  <si>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</si>
  <si>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</si>
  <si>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</si>
  <si>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</si>
  <si>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01371</t>
  </si>
  <si>
    <t xml:space="preserve">PORUCHY KRANIÁLNÍCH A PERIFERNÍCH NERVŮ BEZ CC                                                      </t>
  </si>
  <si>
    <t>02013</t>
  </si>
  <si>
    <t xml:space="preserve">ENUKLEACE A VÝKONY NA OČNICI S MCC                                                                  </t>
  </si>
  <si>
    <t>02021</t>
  </si>
  <si>
    <t xml:space="preserve">EXTRAOKULÁRNÍ VÝKONY. KROMĚ OČNICE BEZ CC                                                           </t>
  </si>
  <si>
    <t>02022</t>
  </si>
  <si>
    <t xml:space="preserve">EXTRAOKULÁRNÍ VÝKONY. KROMĚ OČNICE S CC                                                             </t>
  </si>
  <si>
    <t>02023</t>
  </si>
  <si>
    <t xml:space="preserve">EXTRAOKULÁRNÍ VÝKONY. KROMĚ OČNICE S MCC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</si>
  <si>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</si>
  <si>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</si>
  <si>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</si>
  <si>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</si>
  <si>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03013</t>
  </si>
  <si>
    <t xml:space="preserve">VELKÉ VÝKONY NA HRTANU A PRŮDUŠNICI S MCC                                                           </t>
  </si>
  <si>
    <t>03091</t>
  </si>
  <si>
    <t xml:space="preserve">JINÉ VÝKONY PŘI PORUCHÁCH A ONEMOCNĚNÍCH UŠÍ. NOSU. ÚST A HRDLA BEZ CC                              </t>
  </si>
  <si>
    <t>03092</t>
  </si>
  <si>
    <t xml:space="preserve">JINÉ VÝKONY PŘI PORUCHÁCH A ONEMOCNĚNÍCH UŠÍ. NOSU. ÚST A HRDLA S CC                                </t>
  </si>
  <si>
    <t>03301</t>
  </si>
  <si>
    <t xml:space="preserve">MALIGNÍ ONEMOCNĚNÍ UCHA. NOSU. ÚST A HRDLA BEZ CC                                                   </t>
  </si>
  <si>
    <t>03331</t>
  </si>
  <si>
    <t xml:space="preserve">EPIGLOTITIS. OTITIS MEDIA. INFEKCE HORNÍCH CEST DÝCHACÍCH. LARYNGOTRACHEITIS BEZ CC                 </t>
  </si>
  <si>
    <t>03351</t>
  </si>
  <si>
    <t xml:space="preserve">JINÉ PORUCHY UŠÍ. NOSU. ÚST A HRDLA BEZ CC      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</si>
  <si>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</si>
  <si>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</si>
  <si>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</si>
  <si>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</si>
  <si>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</si>
  <si>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</si>
  <si>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</si>
  <si>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</si>
  <si>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</si>
  <si>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</si>
  <si>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</si>
  <si>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</si>
  <si>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</si>
  <si>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BEZ CC                                   </t>
  </si>
  <si>
    <t>04032</t>
  </si>
  <si>
    <t xml:space="preserve">JINÉ VÝKONY PŘI PORUCHÁCH A ONEMOCNĚNÍCH DÝCHACÍHO SYSTÉMU S CC                                     </t>
  </si>
  <si>
    <t>04033</t>
  </si>
  <si>
    <t xml:space="preserve">JINÉ VÝKONY PŘI PORUCHÁCH A ONEMOCNĚNÍCH DÝCHACÍHO SYSTÉMU S MCC                                    </t>
  </si>
  <si>
    <t>04310</t>
  </si>
  <si>
    <t xml:space="preserve">RESPIRAČNÍ SELHÁNÍ                                                                                  </t>
  </si>
  <si>
    <t>04333</t>
  </si>
  <si>
    <t xml:space="preserve">ZÁVAŽNÉ TRAUMA HRUDNÍKU S MCC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</si>
  <si>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</si>
  <si>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</si>
  <si>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</si>
  <si>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</si>
  <si>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</si>
  <si>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</si>
  <si>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</si>
  <si>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</si>
  <si>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</si>
  <si>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</si>
  <si>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</si>
  <si>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</si>
  <si>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</si>
  <si>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</si>
  <si>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</si>
  <si>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</si>
  <si>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</si>
  <si>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</si>
  <si>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</si>
  <si>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</si>
  <si>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</si>
  <si>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</si>
  <si>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04413</t>
  </si>
  <si>
    <t xml:space="preserve">PŘÍZNAKY. SYMPTOMY A JINÉ DIAGNÓZY DÝCHACÍHO SYSTÉMU S MCC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</si>
  <si>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</si>
  <si>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</si>
  <si>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</si>
  <si>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</si>
  <si>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</si>
  <si>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</si>
  <si>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</si>
  <si>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</si>
  <si>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05172</t>
  </si>
  <si>
    <t xml:space="preserve">AMPUTACE HORNÍ KONČETINY A PRSTU U NOHY PRO PORUCHU OBĚHOVÉHO SYSTÉMU S CC                          </t>
  </si>
  <si>
    <t>05173</t>
  </si>
  <si>
    <t xml:space="preserve">AMPUTACE HORNÍ KONČETINY A PRSTU U NOHY PRO PORUCHU OBĚHOVÉHO SYSTÉMU S MCC                         </t>
  </si>
  <si>
    <t>05191</t>
  </si>
  <si>
    <t xml:space="preserve">LIGATURA A STRIPPING CÉV BEZ CC                                                                     </t>
  </si>
  <si>
    <t>05201</t>
  </si>
  <si>
    <t xml:space="preserve">JINÉ VÝKONY PŘI ONEMOCNĚNÍCH A PORUCHÁCH OBĚHOVÉHO SYSTÉMU BEZ CC                                   </t>
  </si>
  <si>
    <t>05202</t>
  </si>
  <si>
    <t xml:space="preserve">JINÉ VÝKONY PŘI ONEMOCNĚNÍCH A PORUCHÁCH OBĚHOVÉHO SYSTÉMU S CC                                     </t>
  </si>
  <si>
    <t>05203</t>
  </si>
  <si>
    <t xml:space="preserve">JINÉ VÝKONY PŘI ONEMOCNĚNÍCH A PORUCHÁCH OBĚHOVÉHO SYSTÉMU S MCC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</si>
  <si>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</si>
  <si>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</si>
  <si>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</si>
  <si>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</si>
  <si>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05462</t>
  </si>
  <si>
    <t xml:space="preserve">SELHÁNÍ.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</si>
  <si>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</si>
  <si>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</si>
  <si>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</si>
  <si>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</si>
  <si>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</si>
  <si>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</si>
  <si>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</si>
  <si>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</si>
  <si>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</si>
  <si>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ŽALUDKU. JÍCNU A DVANÁCTNÍKU BEZ CC                                                 </t>
  </si>
  <si>
    <t>06022</t>
  </si>
  <si>
    <t xml:space="preserve">VELKÉ VÝKONY NA ŽALUDKU. JÍCNU A DVANÁCTNÍKU S CC                                                   </t>
  </si>
  <si>
    <t>06023</t>
  </si>
  <si>
    <t xml:space="preserve">VELKÉ VÝKONY NA ŽALUDKU.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</si>
  <si>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</si>
  <si>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</si>
  <si>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</si>
  <si>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</si>
  <si>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</si>
  <si>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</si>
  <si>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</si>
  <si>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</si>
  <si>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</si>
  <si>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</si>
  <si>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</si>
  <si>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</si>
  <si>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</si>
  <si>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</si>
  <si>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</si>
  <si>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</si>
  <si>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</si>
  <si>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TŘÍSELNÉ. STEHENNÍ. UMBILIKÁLNÍ NEBO EPIGASTRICKÉ KÝLE BEZ CC             </t>
  </si>
  <si>
    <t>06071</t>
  </si>
  <si>
    <t xml:space="preserve">MENŠÍ VÝKONY NA ŽALUDKU. JÍCNU A DVANÁCTNÍKU BEZ CC                                                 </t>
  </si>
  <si>
    <t>06072</t>
  </si>
  <si>
    <t xml:space="preserve">MENŠÍ VÝKONY NA ŽALUDKU. JÍCNU A DVANÁCTNÍKU S CC                                                   </t>
  </si>
  <si>
    <t>06073</t>
  </si>
  <si>
    <t xml:space="preserve">MENŠÍ VÝKONY NA ŽALUDKU. JÍCNU A DVANÁCTNÍKU S MCC                                                  </t>
  </si>
  <si>
    <t>06081</t>
  </si>
  <si>
    <t xml:space="preserve">LAPAROTOMICKÉ VÝKONY PŘI TŘÍSELNÉ. STEHENNÍ. UMBILIKÁLNÍ NEBO EPIGASTRICKÉ KÝLE BEZ CC              </t>
  </si>
  <si>
    <t>06082</t>
  </si>
  <si>
    <t xml:space="preserve">LAPAROTOMICKÉ VÝKONY PŘI TŘÍSELNÉ. STEHENNÍ. UMBILIKÁLNÍ NEBO EPIGASTRICKÉ KÝLE S CC                </t>
  </si>
  <si>
    <t>06083</t>
  </si>
  <si>
    <t xml:space="preserve">LAPAROTOMICKÉ VÝKONY PŘI TŘÍSELNÉ. STEHENNÍ. UMBILIKÁLNÍ NEBO EPIGASTRICKÉ KÝLE S MCC               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</si>
  <si>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</si>
  <si>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</si>
  <si>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</si>
  <si>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</si>
  <si>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</si>
  <si>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</si>
  <si>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</si>
  <si>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</si>
  <si>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</si>
  <si>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</si>
  <si>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</si>
  <si>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</si>
  <si>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</si>
  <si>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</si>
  <si>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</si>
  <si>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</si>
  <si>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</si>
  <si>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</si>
  <si>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</si>
  <si>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</si>
  <si>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</si>
  <si>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</si>
  <si>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</si>
  <si>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</si>
  <si>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</si>
  <si>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</si>
  <si>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</si>
  <si>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</si>
  <si>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</si>
  <si>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</si>
  <si>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</si>
  <si>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</si>
  <si>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</si>
  <si>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</si>
  <si>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</si>
  <si>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</si>
  <si>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</si>
  <si>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</si>
  <si>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</si>
  <si>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</si>
  <si>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</si>
  <si>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</si>
  <si>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06341</t>
  </si>
  <si>
    <t xml:space="preserve">VASKULÁRNÍ INSUFICIENCE GASTROINTESTINÁLNÍHO SYSTÉMU BEZ CC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</si>
  <si>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</si>
  <si>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</si>
  <si>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</si>
  <si>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</si>
  <si>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</si>
  <si>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</si>
  <si>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</si>
  <si>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</si>
  <si>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</si>
  <si>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</si>
  <si>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</si>
  <si>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</si>
  <si>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</si>
  <si>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</si>
  <si>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</si>
  <si>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</si>
  <si>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</si>
  <si>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</si>
  <si>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</si>
  <si>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</si>
  <si>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</si>
  <si>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</si>
  <si>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</si>
  <si>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PANKREATU. JÁTRECH A SPOJKY BEZ CC                                                        </t>
  </si>
  <si>
    <t>07012</t>
  </si>
  <si>
    <t xml:space="preserve">VÝKONY NA PANKREATU. JÁTRECH A SPOJKY S CC                                                          </t>
  </si>
  <si>
    <t>07013</t>
  </si>
  <si>
    <t xml:space="preserve">VÝKONY NA PANKREATU.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</si>
  <si>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</si>
  <si>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</si>
  <si>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</si>
  <si>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</si>
  <si>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</si>
  <si>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</si>
  <si>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</si>
  <si>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CHOLECYSTEKTOMIE. KROMĚ LAPAROSKOPICKÉ BEZ CC                                                       </t>
  </si>
  <si>
    <t>07032</t>
  </si>
  <si>
    <t xml:space="preserve">CHOLECYSTEKTOMIE. KROMĚ LAPAROSKOPICKÉ S CC                                                         </t>
  </si>
  <si>
    <t>07033</t>
  </si>
  <si>
    <t xml:space="preserve">CHOLECYSTEKTOMIE.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</si>
  <si>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</si>
  <si>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</si>
  <si>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</si>
  <si>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</si>
  <si>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</si>
  <si>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</si>
  <si>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</si>
  <si>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</si>
  <si>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</si>
  <si>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</si>
  <si>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</si>
  <si>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</si>
  <si>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</si>
  <si>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</si>
  <si>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</si>
  <si>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</si>
  <si>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</si>
  <si>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</si>
  <si>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</si>
  <si>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</si>
  <si>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</si>
  <si>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</si>
  <si>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</si>
  <si>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</si>
  <si>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</si>
  <si>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</si>
  <si>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</si>
  <si>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</si>
  <si>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</si>
  <si>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</si>
  <si>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</si>
  <si>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</si>
  <si>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</si>
  <si>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</si>
  <si>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</si>
  <si>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</si>
  <si>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08021</t>
  </si>
  <si>
    <t xml:space="preserve">BILATERÁLNÍ A VÍCENÁSOBNÉ VELKÉ VÝKONY NA KLOUBECH DOLNÍCH KONČETIN BEZ CC                          </t>
  </si>
  <si>
    <t>08061</t>
  </si>
  <si>
    <t xml:space="preserve">VELKÉ VÝKONY REPLANTACE HORNÍCH KONČETIN A JEJICH KLOUBŮ BEZ CC                                     </t>
  </si>
  <si>
    <t>08071</t>
  </si>
  <si>
    <t xml:space="preserve">AMPUTACE PŘI PORUCHÁCH MUSKULOSKELETÁLNÍHO SYSTÉMU A POJIVOVÉ TKÁNĚ BEZ CC                          </t>
  </si>
  <si>
    <t>08072</t>
  </si>
  <si>
    <t xml:space="preserve">AMPUTACE PŘI PORUCHÁCH MUSKULOSKELETÁLNÍHO SYSTÉMU A POJIVOVÉ TKÁNĚ S CC                            </t>
  </si>
  <si>
    <t>08073</t>
  </si>
  <si>
    <t xml:space="preserve">AMPUTACE PŘI PORUCHÁCH MUSKULOSKELETÁLNÍHO SYSTÉMU A POJIVOVÉ TKÁNĚ S MCC                           </t>
  </si>
  <si>
    <t>08081</t>
  </si>
  <si>
    <t xml:space="preserve">VÝKONY NA KYČLÍCH A STEHENNÍ KOSTI. KROMĚ REPLANTACE VELKÝCH KLOUBŮ BEZ CC                          </t>
  </si>
  <si>
    <t>08082</t>
  </si>
  <si>
    <t xml:space="preserve">VÝKONY NA KYČLÍCH A STEHENNÍ KOSTI. KROMĚ REPLANTACE VELKÝCH KLOUBŮ S CC                            </t>
  </si>
  <si>
    <t>08083</t>
  </si>
  <si>
    <t xml:space="preserve">VÝKONY NA KYČLÍCH A STEHENNÍ KOSTI. KROMĚ REPLANTACE VELKÝCH KLOUBŮ S MCC                           </t>
  </si>
  <si>
    <t>08091</t>
  </si>
  <si>
    <t>C</t>
  </si>
  <si>
    <t>TRANSPLANTACE KŮŽE NEBO TKÁNĚ PRO PORUCHY MUSKULOSKELETÁLNÍHO SYSTÉMU NEBO POJIVOVÉ TKÁNĚ KROMĚ RUKY</t>
  </si>
  <si>
    <t>08092</t>
  </si>
  <si>
    <t>08093</t>
  </si>
  <si>
    <t>08111</t>
  </si>
  <si>
    <t xml:space="preserve">VÝKONY NA KOLENU. BÉRCI A HLEZNU. KROMĚ CHODIDLA BEZ CC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</si>
  <si>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</si>
  <si>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</si>
  <si>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</si>
  <si>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</si>
  <si>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</si>
  <si>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</si>
  <si>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</si>
  <si>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</si>
  <si>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</si>
  <si>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</si>
  <si>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</si>
  <si>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</si>
  <si>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</si>
  <si>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</si>
  <si>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</si>
  <si>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</si>
  <si>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</si>
  <si>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</si>
  <si>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</si>
  <si>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</si>
  <si>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</si>
  <si>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</si>
  <si>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</si>
  <si>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</si>
  <si>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08172</t>
  </si>
  <si>
    <t xml:space="preserve">JINÉ VÝKONY PŘI PORUCHÁCH A ONEMOCNĚNÍCH MUSKULOSKELETÁLNÍHO SYSTÉMU A POJIVOVÉ TKÁNĚ S CC          </t>
  </si>
  <si>
    <t>08173</t>
  </si>
  <si>
    <t xml:space="preserve">JINÉ VÝKONY PŘI PORUCHÁCH A ONEMOCNĚNÍCH MUSKULOSKELETÁLNÍHO SYSTÉMU A POJIVOVÉ TKÁNĚ S MCC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</si>
  <si>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</si>
  <si>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</si>
  <si>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</si>
  <si>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</si>
  <si>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</si>
  <si>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</si>
  <si>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08321</t>
  </si>
  <si>
    <t xml:space="preserve">ZLOMENINA NEBO DISLOKACE. KROMĚ STEHENNÍ KOSTI A PÁNVE BEZ CC                                       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</si>
  <si>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</si>
  <si>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</si>
  <si>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</si>
  <si>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</si>
  <si>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</si>
  <si>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</si>
  <si>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</si>
  <si>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</si>
  <si>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</si>
  <si>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</si>
  <si>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</si>
  <si>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</si>
  <si>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</si>
  <si>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</si>
  <si>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08391</t>
  </si>
  <si>
    <t xml:space="preserve">SELHÁNÍ. REAKCE A KOMPLIKACE ORTOPEDICKÉHO PŘÍSTROJE NEBO VÝKONU BEZ CC                             </t>
  </si>
  <si>
    <t>08392</t>
  </si>
  <si>
    <t xml:space="preserve">SELHÁNÍ. REAKCE A KOMPLIKACE ORTOPEDICKÉHO PŘÍSTROJE NEBO VÝKONU S CC                               </t>
  </si>
  <si>
    <t>08401</t>
  </si>
  <si>
    <t xml:space="preserve">MUSKULOSKELETÁLNÍ PŘÍZNAKY. SYMPTOMY. VÝRONY A MÉNĚ VÝZNAMNÉ ZÁNĚTLIVÉ CHOROBY BEZ CC               </t>
  </si>
  <si>
    <t>08411</t>
  </si>
  <si>
    <t xml:space="preserve">JINÉ PORUCHY MUSKULOSKELETÁLNÍHO SYSTÉMU A POJIVOVÉ TKÁNĚ BEZ CC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</si>
  <si>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</si>
  <si>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</si>
  <si>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</si>
  <si>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</si>
  <si>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</si>
  <si>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</si>
  <si>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</si>
  <si>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</si>
  <si>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</si>
  <si>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</si>
  <si>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</si>
  <si>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</si>
  <si>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</si>
  <si>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KŮŽE. PODKOŽNÍ TKÁNĚ A PRSU BEZ CC                         </t>
  </si>
  <si>
    <t>09032</t>
  </si>
  <si>
    <t xml:space="preserve">JINÉ VÝKONY PŘI PORUCHÁCH A ONEMOCNĚNÍCH KŮŽE. PODKOŽNÍ TKÁNĚ A PRSU S CC                           </t>
  </si>
  <si>
    <t>09033</t>
  </si>
  <si>
    <t xml:space="preserve">JINÉ VÝKONY PŘI PORUCHÁCH A ONEMOCNĚNÍCH KŮŽE. PODKOŽNÍ TKÁNĚ A PRSU S MCC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</si>
  <si>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</si>
  <si>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</si>
  <si>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</si>
  <si>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</si>
  <si>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</si>
  <si>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</si>
  <si>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</si>
  <si>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</si>
  <si>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</si>
  <si>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</si>
  <si>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</si>
  <si>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</si>
  <si>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</si>
  <si>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</si>
  <si>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</si>
  <si>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</si>
  <si>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09332</t>
  </si>
  <si>
    <t xml:space="preserve">PORANĚNÍ KŮŽE.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</si>
  <si>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</si>
  <si>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</si>
  <si>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</si>
  <si>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</si>
  <si>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10013</t>
  </si>
  <si>
    <t xml:space="preserve">VÝKONY NA NADLEDVINKÁCH A PODVĚSKU MOZKOVÉM S MCC                                                   </t>
  </si>
  <si>
    <t>10021</t>
  </si>
  <si>
    <t xml:space="preserve">KOŽNÍ ŠTĚP A DEBRIDEMENT RÁNY PŘI ENDOKRINNÍCH. NUTRIČNÍCH A METABOLICKÝCH PORUCHÁCH BEZ CC         </t>
  </si>
  <si>
    <t>10022</t>
  </si>
  <si>
    <t xml:space="preserve">KOŽNÍ ŠTĚP A DEBRIDEMENT RÁNY PŘI ENDOKRINNÍCH. NUTRIČNÍCH A METABOLICKÝCH PORUCHÁCH S CC           </t>
  </si>
  <si>
    <t>10023</t>
  </si>
  <si>
    <t xml:space="preserve">KOŽNÍ ŠTĚP A DEBRIDEMENT RÁNY PŘI ENDOKRINNÍCH. NUTRIČNÍCH A METABOLICKÝCH PORUCHÁCH S MCC          </t>
  </si>
  <si>
    <t>10031</t>
  </si>
  <si>
    <t xml:space="preserve">VÝKONY PRO OBEZITU BEZ CC                                                                           </t>
  </si>
  <si>
    <t>10042</t>
  </si>
  <si>
    <t xml:space="preserve">AMPUTACE DOLNÍ KONČETINY PŘI ENDOKRINNÍCH. NUTRIČNÍCH A METABOLICKÝCH PORUCHÁCH S CC                </t>
  </si>
  <si>
    <t>10061</t>
  </si>
  <si>
    <t xml:space="preserve">JINÉ VÝKONY PŘI ENDOKRINNÍCH. NUTRIČNÍCH A METABOLICKÝCH PORUCHÁCH BEZ CC                           </t>
  </si>
  <si>
    <t>10063</t>
  </si>
  <si>
    <t xml:space="preserve">JINÉ VÝKONY PŘI ENDOKRINNÍCH. NUTRIČNÍCH A METABOLICKÝCH PORUCHÁCH S MCC                            </t>
  </si>
  <si>
    <t>10321</t>
  </si>
  <si>
    <t xml:space="preserve">VROZENÉ PORUCHY METABOLISMU BEZ CC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</si>
  <si>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</si>
  <si>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</si>
  <si>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</si>
  <si>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LEDVINÁCH. MOČOVÝCH CESTÁCH A MOČOVÉM MĚCHÝŘI BEZ CC                                </t>
  </si>
  <si>
    <t>11052</t>
  </si>
  <si>
    <t xml:space="preserve">MENŠÍ VÝKONY NA LEDVINÁCH. MOČOVÝCH CESTÁCH A MOČOVÉM MĚCHÝŘI S CC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</si>
  <si>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</si>
  <si>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</si>
  <si>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</si>
  <si>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</si>
  <si>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11341</t>
  </si>
  <si>
    <t xml:space="preserve">MOČOVÉ KAMENY BEZ EXTRAKORPORÁLNÍ LITOTRYPSE BEZ CC                                                 </t>
  </si>
  <si>
    <t>12021</t>
  </si>
  <si>
    <t xml:space="preserve">VÝKONY NA PENISU BEZ CC                                                                             </t>
  </si>
  <si>
    <t>12311</t>
  </si>
  <si>
    <t xml:space="preserve">PORUCHY MUŽSKÉHO REPRODUKČNÍHO SYSTÉMU. KROMĚ MALIGNÍHO ONEMOCNĚNÍ BEZ CC                           </t>
  </si>
  <si>
    <t>13023</t>
  </si>
  <si>
    <t xml:space="preserve">VÝKONY NA DĚLOZE A ADNEXECH PRO MALIGNÍ ONEMOCNĚNÍ NA OVARIÍCH A ADNEXECH S MCC                     </t>
  </si>
  <si>
    <t>13043</t>
  </si>
  <si>
    <t xml:space="preserve">DĚLOŽNÍ A ADNEXÁLNÍ VÝKONY PŘI CA IN SITU A NEZHOUBNÝCH ONEMOCNĚNÍCH S MCC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</si>
  <si>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</si>
  <si>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</si>
  <si>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</si>
  <si>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</si>
  <si>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</si>
  <si>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</si>
  <si>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13321</t>
  </si>
  <si>
    <t xml:space="preserve">MENSTRUAČNÍ A JINÉ PORUCHY ŽENSKÉHO REPRODUKČNÍHO SYSTÉMU BEZ CC                                    </t>
  </si>
  <si>
    <t>13322</t>
  </si>
  <si>
    <t xml:space="preserve">MENSTRUAČNÍ A JINÉ PORUCHY ŽENSKÉHO REPRODUKČNÍHO SYSTÉMU S CC                                      </t>
  </si>
  <si>
    <t>16011</t>
  </si>
  <si>
    <t>B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</si>
  <si>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</si>
  <si>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</si>
  <si>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</si>
  <si>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16013</t>
  </si>
  <si>
    <t xml:space="preserve">VÝKONY NA SLEZINĚ S MCC                                                                             </t>
  </si>
  <si>
    <t>16021</t>
  </si>
  <si>
    <t xml:space="preserve">JINÉ VÝKONY PRO KREVNÍ ONEMOCNĚNÍ A NA KRVETVORNÝCH ORGÁNECH BEZ CC                                 </t>
  </si>
  <si>
    <t>16022</t>
  </si>
  <si>
    <t xml:space="preserve">JINÉ VÝKONY PRO KREVNÍ ONEMOCNĚNÍ A NA KRVETVORNÝCH ORGÁNECH S CC                                   </t>
  </si>
  <si>
    <t>16311</t>
  </si>
  <si>
    <t xml:space="preserve">PORUCHY SRÁŽLIVOSTI BEZ CC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</si>
  <si>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</si>
  <si>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</si>
  <si>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</si>
  <si>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</si>
  <si>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16341</t>
  </si>
  <si>
    <t xml:space="preserve">JINÉ PORUCHY KRVE A KRVETVORNÝCH ORGÁNŮ BEZ CC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</si>
  <si>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</si>
  <si>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</si>
  <si>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</si>
  <si>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</si>
  <si>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</si>
  <si>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</si>
  <si>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</si>
  <si>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</si>
  <si>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</si>
  <si>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</si>
  <si>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</si>
  <si>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</si>
  <si>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</si>
  <si>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</si>
  <si>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</si>
  <si>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</si>
  <si>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17311</t>
  </si>
  <si>
    <t xml:space="preserve">LYMFOM A NEAKUTNÍ LEUKÉMIE BEZ CC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</si>
  <si>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</si>
  <si>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</si>
  <si>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</si>
  <si>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</si>
  <si>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</si>
  <si>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</si>
  <si>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</si>
  <si>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</si>
  <si>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</si>
  <si>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</si>
  <si>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</si>
  <si>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</si>
  <si>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19011</t>
  </si>
  <si>
    <t xml:space="preserve">OPERAČNÍ VÝKONY S HLAVNÍ DIAGNÓZOU DUŠEVNÍ NEMOCI BEZ CC                                            </t>
  </si>
  <si>
    <t>19012</t>
  </si>
  <si>
    <t xml:space="preserve">OPERAČNÍ VÝKONY S HLAVNÍ DIAGNÓZOU DUŠEVNÍ NEMOCI S CC                                              </t>
  </si>
  <si>
    <t>19013</t>
  </si>
  <si>
    <t xml:space="preserve">OPERAČNÍ VÝKONY S HLAVNÍ DIAGNÓZOU DUŠEVNÍ NEMOCI S MCC                                             </t>
  </si>
  <si>
    <t>21011</t>
  </si>
  <si>
    <t xml:space="preserve">MIKROVASKULÁRNÍ PŘENOS TKÁNĚ NEBO KOŽNÍ ŠTĚP PŘI ÚRAZECH BEZ CC                                     </t>
  </si>
  <si>
    <t>21012</t>
  </si>
  <si>
    <t xml:space="preserve">MIKROVASKULÁRNÍ PŘENOS TKÁNĚ NEBO KOŽNÍ ŠTĚP PŘI ÚRAZECH S CC                                       </t>
  </si>
  <si>
    <t>21013</t>
  </si>
  <si>
    <t xml:space="preserve">MIKROVASKULÁRNÍ PŘENOS TKÁNĚ NEBO KOŽNÍ ŠTĚP PŘI ÚRAZECH S MCC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</si>
  <si>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</si>
  <si>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</si>
  <si>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</si>
  <si>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</si>
  <si>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21023</t>
  </si>
  <si>
    <t xml:space="preserve">JINÉ VÝKONY PŘI ÚRAZECH A KOMPLIKACÍCH S MCC 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</si>
  <si>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</si>
  <si>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</si>
  <si>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</si>
  <si>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</si>
  <si>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</si>
  <si>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</si>
  <si>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21352</t>
  </si>
  <si>
    <t xml:space="preserve">JINÉ DIAGNÓZY ZRANĚNÍ. OTRAVY A TOXICKÝCH ÚČINKŮ S CC                                               </t>
  </si>
  <si>
    <t>22521</t>
  </si>
  <si>
    <t xml:space="preserve">NEROZSÁHLÉ POPÁLENINY SKRZ CELOU KŮŽI. S KOŽNÍM ŠTĚPEM NEBO INHAL. PORANĚNÍM BEZ CC                 </t>
  </si>
  <si>
    <t>22522</t>
  </si>
  <si>
    <t xml:space="preserve">NEROZSÁHLÉ POPÁLENINY SKRZ CELOU KŮŽI. S KOŽNÍM ŠTĚPEM NEBO INHAL. PORANĚNÍM S CC                   </t>
  </si>
  <si>
    <t>22541</t>
  </si>
  <si>
    <t>POPÁLENINY OMEZENÉHO ROZSAHU POSTIHUJÍCÍ VŠECHNY VRSTVY KŮŽE. BEZ KOŽNÍHO ŠTĚPU NEBO INHALAČNÍHO POR</t>
  </si>
  <si>
    <t>22551</t>
  </si>
  <si>
    <t xml:space="preserve">POPÁLENINY OMEZENÉHO ROZSAHU NEPOSTIHUJÍCÍ VŠECHNY VRSTVY KŮŽE BEZ CC                               </t>
  </si>
  <si>
    <t>22552</t>
  </si>
  <si>
    <t xml:space="preserve">POPÁLENINY OMEZENÉHO ROZSAHU NEPOSTIHUJÍCÍ VŠECHNY VRSTVY KŮŽE S CC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</si>
  <si>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</si>
  <si>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</si>
  <si>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</si>
  <si>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</si>
  <si>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</si>
  <si>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</si>
  <si>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</si>
  <si>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</si>
  <si>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</si>
  <si>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</si>
  <si>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</si>
  <si>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</si>
  <si>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25021</t>
  </si>
  <si>
    <t xml:space="preserve">JINÉ VÝKONY PŘI MNOHOČETNÉM ZÁVAŽNÉM TRAUMATU BEZ CC                                                </t>
  </si>
  <si>
    <t>25022</t>
  </si>
  <si>
    <t xml:space="preserve">JINÉ VÝKONY PŘI MNOHOČETNÉM ZÁVAŽNÉM TRAUMATU S CC                                                  </t>
  </si>
  <si>
    <t>25023</t>
  </si>
  <si>
    <t xml:space="preserve">JINÉ VÝKONY PŘI MNOHOČETNÉM ZÁVAŽNÉM TRAUMATU S MCC                                                 </t>
  </si>
  <si>
    <t>25301</t>
  </si>
  <si>
    <t xml:space="preserve">DIAGNÓZY TÝKAJÍCÍ SE HLAVY. HRUDNÍKU A DOLNÍCH KONČETIN PŘI MNOHOČETNÉM ZÁVAŽNÉM TRAUMATU BEZ CC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</si>
  <si>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</si>
  <si>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</si>
  <si>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</si>
  <si>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</si>
  <si>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</si>
  <si>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</si>
  <si>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</si>
  <si>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</si>
  <si>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</si>
  <si>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</si>
  <si>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</si>
  <si>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</si>
  <si>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</si>
  <si>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</si>
  <si>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 xml:space="preserve">28 - ODDĚLENÍ LÉKAŘSKÉ GENETIKY                                                      </t>
  </si>
  <si>
    <t xml:space="preserve">33 - ODDĚLENÍ KLINICKÉ BIOCHEMIE                                                     </t>
  </si>
  <si>
    <t xml:space="preserve">34 - KLINIKA RADIOLOGICKÁ                                                            </t>
  </si>
  <si>
    <t xml:space="preserve">35 - TRANSFÚZNÍ ODDĚLENÍ                                                             </t>
  </si>
  <si>
    <t xml:space="preserve">37 - ÚSTAV PATOLOGIE                                                                 </t>
  </si>
  <si>
    <t xml:space="preserve">40 - ÚSTAV MIKROBIOLOGIE                                                             </t>
  </si>
  <si>
    <t xml:space="preserve">41 - ÚSTAV IMUNOLOGIE                                                                </t>
  </si>
  <si>
    <t>107</t>
  </si>
  <si>
    <t xml:space="preserve">89198  </t>
  </si>
  <si>
    <t xml:space="preserve">SKIASKOPIE                                        </t>
  </si>
  <si>
    <t>202</t>
  </si>
  <si>
    <t xml:space="preserve">87427  </t>
  </si>
  <si>
    <t>CYTOLOGICKÉ NÁTĚRY  NECENTRIFUGOVANÉ TEKUTINY - 4-</t>
  </si>
  <si>
    <t>603</t>
  </si>
  <si>
    <t xml:space="preserve">82056  </t>
  </si>
  <si>
    <t>MIKROSKOPICKÉ STANOVENÍ MIKROBIÁLNÍHO OBRAZU POŠEV</t>
  </si>
  <si>
    <t>816</t>
  </si>
  <si>
    <t xml:space="preserve">94200  </t>
  </si>
  <si>
    <t xml:space="preserve">(VZP) KVANTITATIVNÍ PCR (qPCR) V REÁLNÉM ČASE PRO </t>
  </si>
  <si>
    <t xml:space="preserve">94119  </t>
  </si>
  <si>
    <t xml:space="preserve">IZOLACE A UCHOVÁNÍ LIDSKÉ DNA (RNA)               </t>
  </si>
  <si>
    <t xml:space="preserve">91431  </t>
  </si>
  <si>
    <t>ZVLÁŠTĚ NÁROČNÉ IZOLACE BUNĚK GRADIENTOVOU CENTRIF</t>
  </si>
  <si>
    <t xml:space="preserve">94115  </t>
  </si>
  <si>
    <t xml:space="preserve">IN SITU HYBRIDIZACE LIDSKÉ DNA SE ZNAČENOU SONDOU </t>
  </si>
  <si>
    <t xml:space="preserve">94211  </t>
  </si>
  <si>
    <t>DLOUHODOBÁ KULTIVACE BUNĚK RŮZNÝCH TKÁNÍ Z PRENATÁ</t>
  </si>
  <si>
    <t xml:space="preserve">87435  </t>
  </si>
  <si>
    <t>STANDARDNÍ CYTOLOGICKÉ BARVENÍ,  ZA 4-10  PREPARÁT</t>
  </si>
  <si>
    <t xml:space="preserve">94199  </t>
  </si>
  <si>
    <t xml:space="preserve">AMPLIFIKACE METODOU PCR                           </t>
  </si>
  <si>
    <t xml:space="preserve">94201  </t>
  </si>
  <si>
    <t>(VZP) FLUORESCENČNÍ IN SITU HYBRIDIZACE LIDSKÉ DNA</t>
  </si>
  <si>
    <t xml:space="preserve">87415  </t>
  </si>
  <si>
    <t xml:space="preserve">CYTOLOGICKÉ OTISKY A STĚRY -  ZA 4-10 PREPARÁTŮ   </t>
  </si>
  <si>
    <t xml:space="preserve">94123  </t>
  </si>
  <si>
    <t xml:space="preserve">PCR ANALÝZA LIDSKÉ DNA                            </t>
  </si>
  <si>
    <t xml:space="preserve">94127  </t>
  </si>
  <si>
    <t xml:space="preserve">ELEKTROFORÉZA NUKLEOVÝCH KYSELIN V POLYAKRYLAMIDU </t>
  </si>
  <si>
    <t xml:space="preserve">94195  </t>
  </si>
  <si>
    <t xml:space="preserve">SYNTÉZA cDNA REVERZNÍ TRANSKRIPCÍ                 </t>
  </si>
  <si>
    <t xml:space="preserve">94189  </t>
  </si>
  <si>
    <t xml:space="preserve">HYBRIDIZACE DNA SE ZNAČENOU SONDOU                </t>
  </si>
  <si>
    <t>706</t>
  </si>
  <si>
    <t xml:space="preserve">89173  </t>
  </si>
  <si>
    <t xml:space="preserve">ANTEGRÁDNÍ PYELOGRAFIE JEDNOSTRANNÁ               </t>
  </si>
  <si>
    <t xml:space="preserve">89143  </t>
  </si>
  <si>
    <t xml:space="preserve">RTG BŘICHA                                        </t>
  </si>
  <si>
    <t xml:space="preserve">89163  </t>
  </si>
  <si>
    <t xml:space="preserve">VYLUČOVACÍ UROGRAFIE                              </t>
  </si>
  <si>
    <t xml:space="preserve">89167  </t>
  </si>
  <si>
    <t xml:space="preserve">CYSTOGRAFIE                                       </t>
  </si>
  <si>
    <t xml:space="preserve">89169  </t>
  </si>
  <si>
    <t xml:space="preserve">CYSTOURETROGRAFIE                                 </t>
  </si>
  <si>
    <t xml:space="preserve">89165  </t>
  </si>
  <si>
    <t xml:space="preserve">RETROGRÁDNÍ PYELOGRAFIE JEDNOSTRANNÁ              </t>
  </si>
  <si>
    <t>809</t>
  </si>
  <si>
    <t>205</t>
  </si>
  <si>
    <t xml:space="preserve">87447  </t>
  </si>
  <si>
    <t xml:space="preserve">CYTOLOGICKÉ PREPARÁTY ZHOTOVENÉ CYTOCENTRIFUGOU   </t>
  </si>
  <si>
    <t xml:space="preserve">87525  </t>
  </si>
  <si>
    <t>STANOVENÍ CYTOLOGICKÉ DIAGNÓZY III. STUPNĚ OBTÍŽNO</t>
  </si>
  <si>
    <t xml:space="preserve">87437  </t>
  </si>
  <si>
    <t>STANDARDNÍ CYTOLOGICKÉ BARVENÍ,  ZA VÍCE NEŽ 10 PR</t>
  </si>
  <si>
    <t xml:space="preserve">87449  </t>
  </si>
  <si>
    <t xml:space="preserve">SCREENINGOVÉ ODEČÍTÁNÍ CYTOLOGICKÝCH NÁLEZŮ (ZA 1 </t>
  </si>
  <si>
    <t xml:space="preserve">87421  </t>
  </si>
  <si>
    <t>CYTOLOGICKÉ NÁTĚRY SEDIMENTU CENTRIFUGOVANÉ TEKUTI</t>
  </si>
  <si>
    <t xml:space="preserve">87433  </t>
  </si>
  <si>
    <t xml:space="preserve">STANDARDNÍ CYTOLOGICKÉ BARVENÍ,  ZA 1-3 PREPARÁTY </t>
  </si>
  <si>
    <t xml:space="preserve">87413  </t>
  </si>
  <si>
    <t xml:space="preserve">CYTOLOGICKÉ OTISKY A STĚRY -  ZA 1-3 PREPARÁTY    </t>
  </si>
  <si>
    <t xml:space="preserve">87519  </t>
  </si>
  <si>
    <t>STANOVENÍ CYTOLOGICKÉ DIAGNÓZY II. STUPNĚ OBTÍŽNOS</t>
  </si>
  <si>
    <t>0022077</t>
  </si>
  <si>
    <t xml:space="preserve">IOMERON 400                                       </t>
  </si>
  <si>
    <t>0093625</t>
  </si>
  <si>
    <t>0093626</t>
  </si>
  <si>
    <t>0095609</t>
  </si>
  <si>
    <t xml:space="preserve">MICROPAQUE CT                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</si>
  <si>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</si>
  <si>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</si>
  <si>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</si>
  <si>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</si>
  <si>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0002030</t>
  </si>
  <si>
    <t xml:space="preserve">99MTC SÍRA KOLOIDNÍ INJ.  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</si>
  <si>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</si>
  <si>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</si>
  <si>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</si>
  <si>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</si>
  <si>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</si>
  <si>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</si>
  <si>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0002087</t>
  </si>
  <si>
    <t xml:space="preserve">18F-FDG                                           </t>
  </si>
  <si>
    <t>0002095</t>
  </si>
  <si>
    <t xml:space="preserve">99MTC-NANOKOLOID ALB.INJ.                         </t>
  </si>
  <si>
    <t>0110740</t>
  </si>
  <si>
    <t>VÁLCE (DVA) STERILNÍ, JEDNORÁZOVÉ DO INJEKTORU, CE</t>
  </si>
  <si>
    <t xml:space="preserve">47241  </t>
  </si>
  <si>
    <t xml:space="preserve">SCINTIGRAFIE SKELETU                              </t>
  </si>
  <si>
    <t xml:space="preserve">47269  </t>
  </si>
  <si>
    <t xml:space="preserve">TOMOGRAFICKÁ SCINTIGRAFIE - SPECT                 </t>
  </si>
  <si>
    <t xml:space="preserve">47237  </t>
  </si>
  <si>
    <t>DETEKCE ZÁNĚTLIVÝCH LOŽISEK POMOCI AUTOLOGNÍCH LEU</t>
  </si>
  <si>
    <t xml:space="preserve">47259  </t>
  </si>
  <si>
    <t xml:space="preserve">SCINTIGRAFIE PLIC VENTILAČNÍ STATICKÁ             </t>
  </si>
  <si>
    <t xml:space="preserve">47273  </t>
  </si>
  <si>
    <t>KVANTIFIKACE DYNAMICKÝCH A TOMOGRAFICKÝCH SCINTIGR</t>
  </si>
  <si>
    <t xml:space="preserve">47257  </t>
  </si>
  <si>
    <t xml:space="preserve">SCINTIGRAFIE PLIC PERFÚZNÍ                        </t>
  </si>
  <si>
    <t xml:space="preserve">47163  </t>
  </si>
  <si>
    <t xml:space="preserve">SCINTIGRAFIE EVAKUACE ŽALUDKU                     </t>
  </si>
  <si>
    <t xml:space="preserve">47267  </t>
  </si>
  <si>
    <t xml:space="preserve">SCINTIGRAFIE  NÁDORU                              </t>
  </si>
  <si>
    <t xml:space="preserve">47263  </t>
  </si>
  <si>
    <t xml:space="preserve">RADIONUKLIDOVÁ LYMFOGRAFIE                        </t>
  </si>
  <si>
    <t xml:space="preserve">47275  </t>
  </si>
  <si>
    <t xml:space="preserve">SCINTIGRAFIE SENTINELOVÉ UZLINY                   </t>
  </si>
  <si>
    <t xml:space="preserve">47351  </t>
  </si>
  <si>
    <t xml:space="preserve">POZITRONOVÁ EMISNÍ TOMOGRAFIE (PET) TRUPU         </t>
  </si>
  <si>
    <t xml:space="preserve">47355  </t>
  </si>
  <si>
    <t>HYBRIDNÍ VÝPOČETNÍ A POZITRONOVÁ EMISNÍ TOMOGRAFIE</t>
  </si>
  <si>
    <t>28</t>
  </si>
  <si>
    <t xml:space="preserve">22365  </t>
  </si>
  <si>
    <t xml:space="preserve">ODBĚR PERIFERNÍCH KMENOVÝCH BUŇEK                 </t>
  </si>
  <si>
    <t xml:space="preserve">94181  </t>
  </si>
  <si>
    <t xml:space="preserve">ZHOTOVENÍ KARYOTYPU Z JEDNÉ MITÓZY                </t>
  </si>
  <si>
    <t xml:space="preserve">94145  </t>
  </si>
  <si>
    <t>RUTINNÍ VYŠETŘENÍ KOSTNÍ DŘENĚ PŘÍMÉ A S KULTIVACÍ</t>
  </si>
  <si>
    <t xml:space="preserve">94845  </t>
  </si>
  <si>
    <t>(VZP) RUTINNÍ VYŠETŘENÍ KOSTNÍ DŘENĚ PŘÍMÉ A S KUL</t>
  </si>
  <si>
    <t xml:space="preserve">94881  </t>
  </si>
  <si>
    <t xml:space="preserve">(VZP) ZHOTOVENÍ KARYOTYPU Z JEDNÉ MITÓZY          </t>
  </si>
  <si>
    <t>818</t>
  </si>
  <si>
    <t xml:space="preserve">96715  </t>
  </si>
  <si>
    <t>ANALÝZA NÁTĚRU KOSTNÍ DŘENĚ, MÍZNÍ UZLINY NEBO TKÁ</t>
  </si>
  <si>
    <t xml:space="preserve">96199  </t>
  </si>
  <si>
    <t xml:space="preserve">PROTEIN C - FUNKČNÍ AKTIVITA                      </t>
  </si>
  <si>
    <t xml:space="preserve">96265  </t>
  </si>
  <si>
    <t xml:space="preserve">PROTEIN S - VOLNÝ                                 </t>
  </si>
  <si>
    <t xml:space="preserve">91427  </t>
  </si>
  <si>
    <t>IZOLACE MONONUKLEÁRŮ Z PERIFERNÍ KRVE GRADIENTOVOU</t>
  </si>
  <si>
    <t xml:space="preserve">96167  </t>
  </si>
  <si>
    <t>KREVNÍ OBRAZ S PĚTI POPULAČNÍM DIFERENCIÁLNÍM POČT</t>
  </si>
  <si>
    <t xml:space="preserve">96315  </t>
  </si>
  <si>
    <t>ANALÝZA KREVNÍHO NÁTĚRU PANOPTICKY OBARVENÉHO. IND</t>
  </si>
  <si>
    <t xml:space="preserve">96185  </t>
  </si>
  <si>
    <t xml:space="preserve">FAKTOR II. - STANOVENÍ AKTIVITY                   </t>
  </si>
  <si>
    <t xml:space="preserve">96193  </t>
  </si>
  <si>
    <t xml:space="preserve">FAKTOR IX - STANOVENÍ AKTIVITY                    </t>
  </si>
  <si>
    <t xml:space="preserve">96145  </t>
  </si>
  <si>
    <t xml:space="preserve">DAPTT - SCREENING LA                              </t>
  </si>
  <si>
    <t xml:space="preserve">96191  </t>
  </si>
  <si>
    <t xml:space="preserve">FAKTOR VIII - STANOVENÍ AKTIVITY                  </t>
  </si>
  <si>
    <t xml:space="preserve">96239  </t>
  </si>
  <si>
    <t xml:space="preserve">DESTIČKOVÝ NEUTRALIZAČNÍ TEST (PNP)               </t>
  </si>
  <si>
    <t xml:space="preserve">96813  </t>
  </si>
  <si>
    <t xml:space="preserve">ANTITROMBIN III, CHROMOGENNÍ METODOU (SÉRIE)      </t>
  </si>
  <si>
    <t xml:space="preserve">96839  </t>
  </si>
  <si>
    <t xml:space="preserve">FAKTOR XII - STANOVENÍ AKTIVITY                   </t>
  </si>
  <si>
    <t xml:space="preserve">96847  </t>
  </si>
  <si>
    <t>FIBRIN/FIBRINOGEN DEGRADAČNÍ PRODUKTY SEMIKVANTITA</t>
  </si>
  <si>
    <t xml:space="preserve">96325  </t>
  </si>
  <si>
    <t xml:space="preserve">FIBRINOGEN (SÉRIE)                                </t>
  </si>
  <si>
    <t xml:space="preserve">96215  </t>
  </si>
  <si>
    <t xml:space="preserve">APC REZISTENCE                                    </t>
  </si>
  <si>
    <t xml:space="preserve">96113  </t>
  </si>
  <si>
    <t xml:space="preserve">PLAZMINOGEN - AKTIVITA                            </t>
  </si>
  <si>
    <t xml:space="preserve">96197  </t>
  </si>
  <si>
    <t xml:space="preserve">FAKTOR XI - STANOVENÍ AKTIVITY                    </t>
  </si>
  <si>
    <t xml:space="preserve">96189  </t>
  </si>
  <si>
    <t xml:space="preserve">FAKTOR VII - STANOVENÍ AKTIVITY                   </t>
  </si>
  <si>
    <t xml:space="preserve">96621  </t>
  </si>
  <si>
    <t xml:space="preserve">AKTIVOVANÝ PARTIALNÍ TROMBOPLASTINOVÝ TEST (APTT) </t>
  </si>
  <si>
    <t xml:space="preserve">96247  </t>
  </si>
  <si>
    <t>AGREGACE TROMBOCYTŮ INDUKOVANÁ BĚŽNÝMI INDUKTORY -</t>
  </si>
  <si>
    <t xml:space="preserve">96881  </t>
  </si>
  <si>
    <t>AGREGAČNÍ TEST NA HEPARINEM INDUKOVANOU TROMBOCYTO</t>
  </si>
  <si>
    <t xml:space="preserve">91439  </t>
  </si>
  <si>
    <t>IMUNOFENOTYPIZACE BUNĚČNÝCH SUBPOPULACÍ DLE POVRCH</t>
  </si>
  <si>
    <t xml:space="preserve">96711  </t>
  </si>
  <si>
    <t>PANOPTICKÉ OBARVENÍ NÁTĚRU PERIFERNÍ KRVE NEBO ASP</t>
  </si>
  <si>
    <t xml:space="preserve">96249  </t>
  </si>
  <si>
    <t>AGREGACE TROMBOCYTŮ INDUKOVANÁ OSTATNÍMI INDUKTORY</t>
  </si>
  <si>
    <t xml:space="preserve">96157  </t>
  </si>
  <si>
    <t xml:space="preserve">STANOVENÍ HEPARINOVÝCH JEDNOTEK ANTI XA           </t>
  </si>
  <si>
    <t xml:space="preserve">96155  </t>
  </si>
  <si>
    <t xml:space="preserve">VON WILLEBRANDŮV  FAKTOR KVANTITATIVNĚ            </t>
  </si>
  <si>
    <t xml:space="preserve">96187  </t>
  </si>
  <si>
    <t xml:space="preserve">FAKTOR V - STANOVENÍ AKTIVITY                     </t>
  </si>
  <si>
    <t xml:space="preserve">96857  </t>
  </si>
  <si>
    <t>STANOVENÍ POČTU RETIKULOCYTŮ NA AUTOMATICKÉM ANALY</t>
  </si>
  <si>
    <t xml:space="preserve">96321  </t>
  </si>
  <si>
    <t xml:space="preserve">POČET TROMBOCYTŮ MIKROSKOPICKY                    </t>
  </si>
  <si>
    <t xml:space="preserve">96617  </t>
  </si>
  <si>
    <t xml:space="preserve">TROMBINOVÝ ČAS                                    </t>
  </si>
  <si>
    <t xml:space="preserve">96515  </t>
  </si>
  <si>
    <t xml:space="preserve">FIBRIN DEGRADAČNÍ PRODUKTY KVANTITATIVNĚ          </t>
  </si>
  <si>
    <t xml:space="preserve">96629  </t>
  </si>
  <si>
    <t xml:space="preserve">VON WILLEBRANDOVŮV FAKTOR - RISTOCETIN KOFAKTOR - </t>
  </si>
  <si>
    <t xml:space="preserve">96127  </t>
  </si>
  <si>
    <t xml:space="preserve">ALFA 2 - ANTIPLAZMIN - AKTIVITA                   </t>
  </si>
  <si>
    <t xml:space="preserve">96613  </t>
  </si>
  <si>
    <t xml:space="preserve">VYŠETŘENÍ NÁTĚRU NA SCHIZOCYTY                    </t>
  </si>
  <si>
    <t xml:space="preserve">96863  </t>
  </si>
  <si>
    <t>STANOVENÍ POČTU ERYTROBLASTŮ NA AUTOMATICKÉM ANALY</t>
  </si>
  <si>
    <t xml:space="preserve">96821  </t>
  </si>
  <si>
    <t>CYTOCHEMICKÉ VYŠETŘENÍ ALKALICKÉ FOSFATÁZY V NEUTR</t>
  </si>
  <si>
    <t>33</t>
  </si>
  <si>
    <t>801</t>
  </si>
  <si>
    <t xml:space="preserve">81443  </t>
  </si>
  <si>
    <t xml:space="preserve">GLUKOZOVÝ TOLERANČNÍ TEST (WHO)                   </t>
  </si>
  <si>
    <t xml:space="preserve">81481  </t>
  </si>
  <si>
    <t xml:space="preserve">AMYLÁZA PANKREATICKÁ                              </t>
  </si>
  <si>
    <t xml:space="preserve">81717  </t>
  </si>
  <si>
    <t>STANOVENÍ KONCENTRACE PROTEINU S-100B (S-100BB, S-</t>
  </si>
  <si>
    <t xml:space="preserve">93151  </t>
  </si>
  <si>
    <t xml:space="preserve">FERRITIN                                          </t>
  </si>
  <si>
    <t xml:space="preserve">93215  </t>
  </si>
  <si>
    <t xml:space="preserve">ALFA - 1 - FETOPROTEIN (AFP)                      </t>
  </si>
  <si>
    <t xml:space="preserve">81681  </t>
  </si>
  <si>
    <t xml:space="preserve">25-HYDROXYVITAMIN D (25 OHD)                      </t>
  </si>
  <si>
    <t xml:space="preserve">81269  </t>
  </si>
  <si>
    <t xml:space="preserve">ANGIOTENSIN KONVERTUJÍCÍ ENZYM V SÉRU (ACE)       </t>
  </si>
  <si>
    <t xml:space="preserve">81665  </t>
  </si>
  <si>
    <t>VYŠ. DPM - AKTIVITA LYZOSOMÁLNÍCH ENZYMŮ S NERADIO</t>
  </si>
  <si>
    <t xml:space="preserve">91131  </t>
  </si>
  <si>
    <t xml:space="preserve">STANOVENÍ IgA                                     </t>
  </si>
  <si>
    <t xml:space="preserve">81249  </t>
  </si>
  <si>
    <t xml:space="preserve">CEA (MEIA)                                        </t>
  </si>
  <si>
    <t xml:space="preserve">81427  </t>
  </si>
  <si>
    <t xml:space="preserve">FOSFOR ANORGANICKÝ                                </t>
  </si>
  <si>
    <t xml:space="preserve">93195  </t>
  </si>
  <si>
    <t xml:space="preserve">TYREOTROPIN (TSH)                                 </t>
  </si>
  <si>
    <t xml:space="preserve">81465  </t>
  </si>
  <si>
    <t xml:space="preserve">HOŘČÍK                                            </t>
  </si>
  <si>
    <t xml:space="preserve">81563  </t>
  </si>
  <si>
    <t xml:space="preserve">OSMOLALITA (SÉRUM, MOČ)                           </t>
  </si>
  <si>
    <t xml:space="preserve">93145  </t>
  </si>
  <si>
    <t xml:space="preserve">C-PEPTID                                          </t>
  </si>
  <si>
    <t xml:space="preserve">93159  </t>
  </si>
  <si>
    <t xml:space="preserve">CHORIOGONADOTROPIN (HCG)                          </t>
  </si>
  <si>
    <t xml:space="preserve">93185  </t>
  </si>
  <si>
    <t xml:space="preserve">TRIJODTYRONIN CELKOVÝ (TT3)                       </t>
  </si>
  <si>
    <t xml:space="preserve">93129  </t>
  </si>
  <si>
    <t xml:space="preserve">FOLITROPIN (FSH)                                  </t>
  </si>
  <si>
    <t xml:space="preserve">93217  </t>
  </si>
  <si>
    <t xml:space="preserve">AUTOPROTILÁTKY PROTI MIKROSOMÁLNÍMU ANTIGENU      </t>
  </si>
  <si>
    <t xml:space="preserve">81585  </t>
  </si>
  <si>
    <t xml:space="preserve">ACIDOBAZICKÁ ROVNOVÁHA                            </t>
  </si>
  <si>
    <t xml:space="preserve">93249  </t>
  </si>
  <si>
    <t xml:space="preserve">TELOPEPTID PROKOLAGENU I. TYPU: IC - TP           </t>
  </si>
  <si>
    <t xml:space="preserve">81703  </t>
  </si>
  <si>
    <t xml:space="preserve">CYSTATIN C                                        </t>
  </si>
  <si>
    <t xml:space="preserve">93225  </t>
  </si>
  <si>
    <t xml:space="preserve">PROSTATICKÝ SPECIFICKÝ ANTIGEN (PSA)              </t>
  </si>
  <si>
    <t xml:space="preserve">81169  </t>
  </si>
  <si>
    <t xml:space="preserve">KREATININ STATIM                                  </t>
  </si>
  <si>
    <t xml:space="preserve">81329  </t>
  </si>
  <si>
    <t xml:space="preserve">ALBUMIN (SÉRUM)                                   </t>
  </si>
  <si>
    <t xml:space="preserve">81383  </t>
  </si>
  <si>
    <t xml:space="preserve">LAKTÁTDEHYDROGENÁZA (L D)                         </t>
  </si>
  <si>
    <t xml:space="preserve">81473  </t>
  </si>
  <si>
    <t xml:space="preserve">CHOLESTEROL HDL                                   </t>
  </si>
  <si>
    <t xml:space="preserve">93231  </t>
  </si>
  <si>
    <t xml:space="preserve">TYREOGLOBULIN AUTOPROTILÁTKY                      </t>
  </si>
  <si>
    <t xml:space="preserve">81527  </t>
  </si>
  <si>
    <t xml:space="preserve">CHOLESTEROL LDL                                   </t>
  </si>
  <si>
    <t xml:space="preserve">91397  </t>
  </si>
  <si>
    <t>ELEKTROFORESA S NÁSLEDNOU IMUNOFIXACÍ (KOMPLEX - I</t>
  </si>
  <si>
    <t xml:space="preserve">93263  </t>
  </si>
  <si>
    <t xml:space="preserve">KARBOHYDRÁT-DEFICIENTNÍ TRANSFERIN (CDT)          </t>
  </si>
  <si>
    <t xml:space="preserve">81111  </t>
  </si>
  <si>
    <t xml:space="preserve">A L T  STATIM                                     </t>
  </si>
  <si>
    <t xml:space="preserve">81137  </t>
  </si>
  <si>
    <t xml:space="preserve">UREA STATIM                                       </t>
  </si>
  <si>
    <t xml:space="preserve">81153  </t>
  </si>
  <si>
    <t xml:space="preserve">GAMA-GLUTAMYLTRANSFERÁZA (GMT) STATIM             </t>
  </si>
  <si>
    <t xml:space="preserve">81397  </t>
  </si>
  <si>
    <t xml:space="preserve">ELEKTROFORÉZA PROTEINŮ (SÉRUM)                    </t>
  </si>
  <si>
    <t xml:space="preserve">81495  </t>
  </si>
  <si>
    <t xml:space="preserve">KREATINKINÁZA (CK)                                </t>
  </si>
  <si>
    <t xml:space="preserve">93153  </t>
  </si>
  <si>
    <t xml:space="preserve">GASTRIN                                           </t>
  </si>
  <si>
    <t xml:space="preserve">81533  </t>
  </si>
  <si>
    <t xml:space="preserve">LIPÁZA                                            </t>
  </si>
  <si>
    <t xml:space="preserve">91133  </t>
  </si>
  <si>
    <t xml:space="preserve">STANOVENÍ IgM                                     </t>
  </si>
  <si>
    <t xml:space="preserve">93193  </t>
  </si>
  <si>
    <t xml:space="preserve">THYMIDINKINÁZA                                    </t>
  </si>
  <si>
    <t xml:space="preserve">81123  </t>
  </si>
  <si>
    <t xml:space="preserve">BILIRUBIN KONJUGOVANÝ STATIM                      </t>
  </si>
  <si>
    <t xml:space="preserve">81641  </t>
  </si>
  <si>
    <t xml:space="preserve">ŽELEZO CELKOVÉ                                    </t>
  </si>
  <si>
    <t xml:space="preserve">81363  </t>
  </si>
  <si>
    <t xml:space="preserve">BILIRUBIN KONJUGOVANÝ                             </t>
  </si>
  <si>
    <t xml:space="preserve">81707  </t>
  </si>
  <si>
    <t>CHORIOGONADOTROPIN V SÉRU - VOLNÁ \BETA - PODJEDNO</t>
  </si>
  <si>
    <t xml:space="preserve">91193  </t>
  </si>
  <si>
    <t xml:space="preserve">STANOVENÍ B2 - MIKROGLOBULINU ELISA               </t>
  </si>
  <si>
    <t xml:space="preserve">81423  </t>
  </si>
  <si>
    <t xml:space="preserve">FOSFATÁZA ALKALICKÁ IZOENZYMY                     </t>
  </si>
  <si>
    <t xml:space="preserve">93131  </t>
  </si>
  <si>
    <t xml:space="preserve">KORTISOL                                          </t>
  </si>
  <si>
    <t xml:space="preserve">81625  </t>
  </si>
  <si>
    <t xml:space="preserve">VÁPNÍK CELKOVÝ                                    </t>
  </si>
  <si>
    <t xml:space="preserve">93189  </t>
  </si>
  <si>
    <t xml:space="preserve">TYROXIN VOLNÝ (FT4)                               </t>
  </si>
  <si>
    <t xml:space="preserve">81731  </t>
  </si>
  <si>
    <t>STANOVENÍ NATRIURETICKÝCH PEPTIDŮ V SÉRU A V PLAZM</t>
  </si>
  <si>
    <t xml:space="preserve">81235  </t>
  </si>
  <si>
    <t xml:space="preserve">TUMORMARKERY CA 19-9, CA 15-3, CA 72-4, CA 125    </t>
  </si>
  <si>
    <t xml:space="preserve">81237  </t>
  </si>
  <si>
    <t xml:space="preserve">TROPONIN - T NEBO I ELISA                         </t>
  </si>
  <si>
    <t xml:space="preserve">81675  </t>
  </si>
  <si>
    <t xml:space="preserve">MIKROALBUMINURIE                                  </t>
  </si>
  <si>
    <t xml:space="preserve">93135  </t>
  </si>
  <si>
    <t xml:space="preserve">MYOGLOBIN V SÉRII                                 </t>
  </si>
  <si>
    <t xml:space="preserve">93141  </t>
  </si>
  <si>
    <t xml:space="preserve">KALCITONIN                                        </t>
  </si>
  <si>
    <t xml:space="preserve">93187  </t>
  </si>
  <si>
    <t xml:space="preserve">TYROXIN CELKOVÝ (TT4)                             </t>
  </si>
  <si>
    <t xml:space="preserve">93245  </t>
  </si>
  <si>
    <t xml:space="preserve">TRIJODTYRONIN VOLNÝ (FT3)                         </t>
  </si>
  <si>
    <t xml:space="preserve">81561  </t>
  </si>
  <si>
    <t xml:space="preserve">PRŮKAZ OKULTNÍHO KRVÁCENÍ                         </t>
  </si>
  <si>
    <t xml:space="preserve">81345  </t>
  </si>
  <si>
    <t xml:space="preserve">AMYLÁZA                                           </t>
  </si>
  <si>
    <t xml:space="preserve">93265  </t>
  </si>
  <si>
    <t>CYFRA 21-1 (NÁDOROVÝ ANTIGEN, CYTOKERATIN FRAGMENT</t>
  </si>
  <si>
    <t xml:space="preserve">81139  </t>
  </si>
  <si>
    <t xml:space="preserve">VÁPNÍK CELKOVÝ STATIM                             </t>
  </si>
  <si>
    <t xml:space="preserve">81155  </t>
  </si>
  <si>
    <t xml:space="preserve">GLUKÓZA KVANTITATIVNÍ STANOVENÍ STATIM            </t>
  </si>
  <si>
    <t xml:space="preserve">81541  </t>
  </si>
  <si>
    <t xml:space="preserve">LIPOPROTEIN - Lp (a)                              </t>
  </si>
  <si>
    <t xml:space="preserve">81119  </t>
  </si>
  <si>
    <t xml:space="preserve">AMONIAK STATIM                                    </t>
  </si>
  <si>
    <t xml:space="preserve">81227  </t>
  </si>
  <si>
    <t xml:space="preserve">PROSTATICKÝ SPECIFICKÝ ANTIGEN (PSA) - VOLNÝ      </t>
  </si>
  <si>
    <t xml:space="preserve">81451  </t>
  </si>
  <si>
    <t xml:space="preserve">HEMOGLOBIN VOLNÝ V PLAZMĚ                         </t>
  </si>
  <si>
    <t xml:space="preserve">81629  </t>
  </si>
  <si>
    <t xml:space="preserve">VAZEBNÁ KAPACITA ŽELEZA                           </t>
  </si>
  <si>
    <t xml:space="preserve">93115  </t>
  </si>
  <si>
    <t xml:space="preserve">FOLÁTY                                            </t>
  </si>
  <si>
    <t xml:space="preserve">93235  </t>
  </si>
  <si>
    <t xml:space="preserve">AUTOPROTILÁTKY PROTI RECEPTORŮM (hTSH)            </t>
  </si>
  <si>
    <t xml:space="preserve">91153  </t>
  </si>
  <si>
    <t xml:space="preserve">STANOVENÍ  C - REAKTIVNÍHO PROTEINU               </t>
  </si>
  <si>
    <t xml:space="preserve">81115  </t>
  </si>
  <si>
    <t xml:space="preserve">ALBUMIN SÉRUM (STATIM)                            </t>
  </si>
  <si>
    <t xml:space="preserve">93229  </t>
  </si>
  <si>
    <t xml:space="preserve">TKÁŇOVÝ POLYPEPTIDICKÝ ANTIGEN (TPA)              </t>
  </si>
  <si>
    <t xml:space="preserve">81143  </t>
  </si>
  <si>
    <t xml:space="preserve">LAKTÁTDEHYDROGENÁZA STATIM                        </t>
  </si>
  <si>
    <t xml:space="preserve">81159  </t>
  </si>
  <si>
    <t xml:space="preserve">CHOLINESTERÁZA STATIM                             </t>
  </si>
  <si>
    <t xml:space="preserve">81341  </t>
  </si>
  <si>
    <t xml:space="preserve">AMONIAK                                           </t>
  </si>
  <si>
    <t xml:space="preserve">81355  </t>
  </si>
  <si>
    <t xml:space="preserve">APOLIPOPROTEINY AI NEBO B                         </t>
  </si>
  <si>
    <t xml:space="preserve">91141  </t>
  </si>
  <si>
    <t xml:space="preserve">STANOVENÍ CERULOPLASMINU                          </t>
  </si>
  <si>
    <t xml:space="preserve">93161  </t>
  </si>
  <si>
    <t xml:space="preserve">INZULÍN                                           </t>
  </si>
  <si>
    <t xml:space="preserve">81171  </t>
  </si>
  <si>
    <t xml:space="preserve">KYSELINA MLÉČNÁ (LAKTÁT) STATIM                   </t>
  </si>
  <si>
    <t xml:space="preserve">91143  </t>
  </si>
  <si>
    <t xml:space="preserve">STANOVENÍ PREALBUMINU                             </t>
  </si>
  <si>
    <t xml:space="preserve">93213  </t>
  </si>
  <si>
    <t xml:space="preserve">VITAMIN B12                                       </t>
  </si>
  <si>
    <t xml:space="preserve">81145  </t>
  </si>
  <si>
    <t xml:space="preserve">DRASLÍK STATIM                                    </t>
  </si>
  <si>
    <t xml:space="preserve">93223  </t>
  </si>
  <si>
    <t xml:space="preserve">NÁDOROVÉ ANTIGENY CA - TYPU                       </t>
  </si>
  <si>
    <t xml:space="preserve">81369  </t>
  </si>
  <si>
    <t>BÍLKOVINA KVANTITATIVNĚ (MOČ, MOZKOM. MOK, VÝPOTEK</t>
  </si>
  <si>
    <t xml:space="preserve">91169  </t>
  </si>
  <si>
    <t xml:space="preserve">STANOVENÍ LEHKÝCH ŘETĚZCŮ LAMBDA                  </t>
  </si>
  <si>
    <t xml:space="preserve">91145  </t>
  </si>
  <si>
    <t xml:space="preserve">STANOVENÍ HAPTOGLOBINU                            </t>
  </si>
  <si>
    <t xml:space="preserve">81475  </t>
  </si>
  <si>
    <t xml:space="preserve">CHOLINESTERÁZA                                    </t>
  </si>
  <si>
    <t xml:space="preserve">81149  </t>
  </si>
  <si>
    <t xml:space="preserve">FOSFOR ANORGANICKÝ STATIM                         </t>
  </si>
  <si>
    <t xml:space="preserve">81135  </t>
  </si>
  <si>
    <t xml:space="preserve">SODÍK STATIM                                      </t>
  </si>
  <si>
    <t xml:space="preserve">81147  </t>
  </si>
  <si>
    <t xml:space="preserve">FOSFATÁZA ALKALICKÁ STATIM                        </t>
  </si>
  <si>
    <t xml:space="preserve">81165  </t>
  </si>
  <si>
    <t xml:space="preserve">KREATINKINÁZA (CK) STATIM                         </t>
  </si>
  <si>
    <t xml:space="preserve">81167  </t>
  </si>
  <si>
    <t xml:space="preserve">KREATINKINÁZA IZOENZYMY (CK-MB) STATIM            </t>
  </si>
  <si>
    <t xml:space="preserve">91137  </t>
  </si>
  <si>
    <t xml:space="preserve">STANOVENÍ TRANSFERINU                             </t>
  </si>
  <si>
    <t xml:space="preserve">81173  </t>
  </si>
  <si>
    <t xml:space="preserve">LIPÁZA STATIM                                     </t>
  </si>
  <si>
    <t xml:space="preserve">81121  </t>
  </si>
  <si>
    <t xml:space="preserve">BILIRUBIN CELKOVÝ STATIM                          </t>
  </si>
  <si>
    <t xml:space="preserve">81161  </t>
  </si>
  <si>
    <t xml:space="preserve">AMYLÁZA PANKREATICKÁ STATIM                       </t>
  </si>
  <si>
    <t xml:space="preserve">81247  </t>
  </si>
  <si>
    <t xml:space="preserve">BILIRUBIN NOVOROZENECKÝ                           </t>
  </si>
  <si>
    <t xml:space="preserve">81125  </t>
  </si>
  <si>
    <t xml:space="preserve">BÍLKOVINY CELKOVÉ (SÉRUM) STATIM                  </t>
  </si>
  <si>
    <t xml:space="preserve">93199  </t>
  </si>
  <si>
    <t xml:space="preserve">TYREOGLOBULIN (TG)                                </t>
  </si>
  <si>
    <t xml:space="preserve">91167  </t>
  </si>
  <si>
    <t xml:space="preserve">STANOVENÍ LEHKÝCH ŘETĚZCU KAPPA                   </t>
  </si>
  <si>
    <t xml:space="preserve">93171  </t>
  </si>
  <si>
    <t xml:space="preserve">PARATHORMON                                       </t>
  </si>
  <si>
    <t xml:space="preserve">81157  </t>
  </si>
  <si>
    <t xml:space="preserve">CHLORIDY STATIM                                   </t>
  </si>
  <si>
    <t xml:space="preserve">81395  </t>
  </si>
  <si>
    <t xml:space="preserve">ELEKTROFORÉZA PROTEINŮ (MOČ, MOZKOMÍŠNÍ MOK)      </t>
  </si>
  <si>
    <t xml:space="preserve">81245  </t>
  </si>
  <si>
    <t>POČÍTÁNÍ LEUKOCYTŮ A ERYTROCYTŮ V PERITONEÁLNÍM DI</t>
  </si>
  <si>
    <t xml:space="preserve">81537  </t>
  </si>
  <si>
    <t xml:space="preserve">LIPOPROTEINY - ELEKTROFORÉZA                      </t>
  </si>
  <si>
    <t xml:space="preserve">91129  </t>
  </si>
  <si>
    <t xml:space="preserve">STANOVENÍ IgG                                     </t>
  </si>
  <si>
    <t xml:space="preserve">81449  </t>
  </si>
  <si>
    <t xml:space="preserve">GLYKOVANÝ HEMOGLOBIN                              </t>
  </si>
  <si>
    <t xml:space="preserve">81721  </t>
  </si>
  <si>
    <t>IMUNOTURBIDIMETRICKÉ A/NEBO IMUNONEFELOMETRICKÉ ST</t>
  </si>
  <si>
    <t xml:space="preserve">81117  </t>
  </si>
  <si>
    <t xml:space="preserve">AMYLASA (SÉRUM, MOČ) STATIM                       </t>
  </si>
  <si>
    <t xml:space="preserve">81113  </t>
  </si>
  <si>
    <t xml:space="preserve">A S T  STATIM                                     </t>
  </si>
  <si>
    <t xml:space="preserve">81325  </t>
  </si>
  <si>
    <t xml:space="preserve">ANALÝZA MOČI MIKROSKOPICKY KVANTITATIVNĚ          </t>
  </si>
  <si>
    <t xml:space="preserve">93149  </t>
  </si>
  <si>
    <t xml:space="preserve">ESTRADIOL                                         </t>
  </si>
  <si>
    <t xml:space="preserve">93227  </t>
  </si>
  <si>
    <t xml:space="preserve">ANTIGEN SQUAMÓZNÍCH NÁDOROVÝCH BUNĚK (SCC)        </t>
  </si>
  <si>
    <t xml:space="preserve">81141  </t>
  </si>
  <si>
    <t xml:space="preserve">VÁPNÍK IONIZOVANÝ STATIM                          </t>
  </si>
  <si>
    <t xml:space="preserve">91481  </t>
  </si>
  <si>
    <t xml:space="preserve">STANOVENÍ KONCENTRACE PROCALCITONINU              </t>
  </si>
  <si>
    <t xml:space="preserve">81267  </t>
  </si>
  <si>
    <t xml:space="preserve">GLUTATHIONPEROXIDÁZA                              </t>
  </si>
  <si>
    <t xml:space="preserve">93167  </t>
  </si>
  <si>
    <t xml:space="preserve">NEURON - SPECIFICKÁ ENOLÁZA (NSE)                 </t>
  </si>
  <si>
    <t xml:space="preserve">81129  </t>
  </si>
  <si>
    <t>BÍLKOVINA KVANTITATIVNĚ (MOČ, VÝPOTEK, CSF) STATIM</t>
  </si>
  <si>
    <t xml:space="preserve">81733  </t>
  </si>
  <si>
    <t>KVANTITATIVNÍ STANOVENÍ KRVE VE STOLICI NA ANALYZÁ</t>
  </si>
  <si>
    <t xml:space="preserve">81233  </t>
  </si>
  <si>
    <t xml:space="preserve">KARBONYLHEMOGLOBIN KVANTITATIVNĚ                  </t>
  </si>
  <si>
    <t xml:space="preserve">81231  </t>
  </si>
  <si>
    <t xml:space="preserve">METHEMOGLOBIN - KVANTITATIVNÍ STANOVENÍ           </t>
  </si>
  <si>
    <t>813</t>
  </si>
  <si>
    <t xml:space="preserve">91197  </t>
  </si>
  <si>
    <t xml:space="preserve">STANOVENÍ CYTOKINU ELISA                          </t>
  </si>
  <si>
    <t>34</t>
  </si>
  <si>
    <t>0002920</t>
  </si>
  <si>
    <t xml:space="preserve">MULTIHANCE                                        </t>
  </si>
  <si>
    <t>0003132</t>
  </si>
  <si>
    <t xml:space="preserve">GADOVIST 1,0 MMOL/ML                              </t>
  </si>
  <si>
    <t>0003134</t>
  </si>
  <si>
    <t>0022032</t>
  </si>
  <si>
    <t xml:space="preserve">IOMERON 250                                       </t>
  </si>
  <si>
    <t>0022064</t>
  </si>
  <si>
    <t xml:space="preserve">IOMERON 350                                       </t>
  </si>
  <si>
    <t>0022075</t>
  </si>
  <si>
    <t>0042411</t>
  </si>
  <si>
    <t>0042431</t>
  </si>
  <si>
    <t xml:space="preserve">VISIPAQUE 320 MG I/ML                             </t>
  </si>
  <si>
    <t>0042433</t>
  </si>
  <si>
    <t>0042439</t>
  </si>
  <si>
    <t>0042443</t>
  </si>
  <si>
    <t>0045119</t>
  </si>
  <si>
    <t>0045122</t>
  </si>
  <si>
    <t>0045123</t>
  </si>
  <si>
    <t>0045124</t>
  </si>
  <si>
    <t>0059494</t>
  </si>
  <si>
    <t xml:space="preserve">LIPIODOL ULTRA-FLUIDE                             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</si>
  <si>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</si>
  <si>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</si>
  <si>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</si>
  <si>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</si>
  <si>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</si>
  <si>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0077016</t>
  </si>
  <si>
    <t xml:space="preserve">ULTRAVIST 300                                     </t>
  </si>
  <si>
    <t>0077019</t>
  </si>
  <si>
    <t>0077024</t>
  </si>
  <si>
    <t>0095607</t>
  </si>
  <si>
    <t xml:space="preserve">MICROPAQUE                                        </t>
  </si>
  <si>
    <t>0032932</t>
  </si>
  <si>
    <t xml:space="preserve">TELEBRIX 30 MEGLUMINE                             </t>
  </si>
  <si>
    <t>0042423</t>
  </si>
  <si>
    <t>0029900</t>
  </si>
  <si>
    <t xml:space="preserve">JEHLA  K BIOPSII                                  </t>
  </si>
  <si>
    <t>0034038</t>
  </si>
  <si>
    <t xml:space="preserve">JEHLA BIOPTICKÁ ASPIRAČNÍ, CHIBA,ECHOTIP          </t>
  </si>
  <si>
    <t>0034132</t>
  </si>
  <si>
    <t xml:space="preserve">JEHLA BIOPTICKÁ, TIP CUT,ECHOTIP                  </t>
  </si>
  <si>
    <t>0034146</t>
  </si>
  <si>
    <t xml:space="preserve">JEHLA ASPIRAČNÍ HOWELL,ECHOTIP                    </t>
  </si>
  <si>
    <t>0034215</t>
  </si>
  <si>
    <t xml:space="preserve">JEHLA K LOKALIZACI PRSNÍCH LÉZÍ,TIP B             </t>
  </si>
  <si>
    <t>0034283</t>
  </si>
  <si>
    <t xml:space="preserve">JEHLA K LOKALIZACI PRSNÍCH LÉZÍ, X-REIDY          </t>
  </si>
  <si>
    <t>0037821</t>
  </si>
  <si>
    <t xml:space="preserve">VODIČ ANGIOGRAFICKÝ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</si>
  <si>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</si>
  <si>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</si>
  <si>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</si>
  <si>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</si>
  <si>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</si>
  <si>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</si>
  <si>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</si>
  <si>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 xml:space="preserve">SOUPRAVA ZAVÁDĚCÍ INTRODUCER                      </t>
  </si>
  <si>
    <t>0038505</t>
  </si>
  <si>
    <t>0046109</t>
  </si>
  <si>
    <t xml:space="preserve">STENT ENDOVASKULÁRNÍ SX-ELLA-EXPANDELLA           </t>
  </si>
  <si>
    <t>0046273</t>
  </si>
  <si>
    <t>STENT JÍCNOVÝ,DUODENÁLNÍ,REKTÁLNÍ,BILIÁRNÍ BRONCHI</t>
  </si>
  <si>
    <t>0046507</t>
  </si>
  <si>
    <t xml:space="preserve">SOUPRAVA K INVAZIVNÍMU MĚŘENÍ 1 TLAKU             </t>
  </si>
  <si>
    <t>0047480</t>
  </si>
  <si>
    <t xml:space="preserve">KATETR DILATAČNÍ PTCA                             </t>
  </si>
  <si>
    <t>0048264</t>
  </si>
  <si>
    <t xml:space="preserve">DRÁT NEUROINTERVENČNÍ                             </t>
  </si>
  <si>
    <t>0048523</t>
  </si>
  <si>
    <t xml:space="preserve">VODIČ INTERVENČNÍ SELECTIVA DO 145CM              </t>
  </si>
  <si>
    <t>0048668</t>
  </si>
  <si>
    <t xml:space="preserve">DRÁT VODÍCÍ NITINOL                               </t>
  </si>
  <si>
    <t>0048828</t>
  </si>
  <si>
    <t xml:space="preserve">STENT JÍCNOVÝ FERX-ELLA-BOUBELLA-E                </t>
  </si>
  <si>
    <t>0049926</t>
  </si>
  <si>
    <t>STENT BILIÁRNÍ-PERIFERNÍ ABSOLUTE .035;PRO.035;PRO</t>
  </si>
  <si>
    <t>0050237</t>
  </si>
  <si>
    <t xml:space="preserve">DRÁT VODÍCÍ CHOICE PLUS                           </t>
  </si>
  <si>
    <t>0052140</t>
  </si>
  <si>
    <t xml:space="preserve">KATETR DILATAČNÍ PTA WANDA, SMASH                 </t>
  </si>
  <si>
    <t>0052399</t>
  </si>
  <si>
    <t xml:space="preserve">KATETR DRENÁŽNÍ BILIÁRNÍ                          </t>
  </si>
  <si>
    <t>0052704</t>
  </si>
  <si>
    <t xml:space="preserve">KATETR DRENÁŽNÍ                                   </t>
  </si>
  <si>
    <t>0053358</t>
  </si>
  <si>
    <t xml:space="preserve">KATETR ANGIOGRAFICKÝ SLIP-CATH HYDROFILNÍ         </t>
  </si>
  <si>
    <t>0053374</t>
  </si>
  <si>
    <t xml:space="preserve">KATETR ANGIOPLASTICKÝ LARGE OMEGA, PRŮMĚR 7 - 8.5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</si>
  <si>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</si>
  <si>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</si>
  <si>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</si>
  <si>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</si>
  <si>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0053905</t>
  </si>
  <si>
    <t xml:space="preserve">KATETR DILATAČNÍ XXL                 14-5XX       </t>
  </si>
  <si>
    <t>0053925</t>
  </si>
  <si>
    <t xml:space="preserve">KATETR BALÓNKOVÝ PTA SYMMETRY, MUSTANG            </t>
  </si>
  <si>
    <t>0053934</t>
  </si>
  <si>
    <t xml:space="preserve">SYSTÉM ZAVÁDĚCÍ ACCUSTICK II 20-702,20-703        </t>
  </si>
  <si>
    <t>0053936</t>
  </si>
  <si>
    <t xml:space="preserve">SYSTÉM ZAVÁDĚCÍ ACCUSTICK II 20-705               </t>
  </si>
  <si>
    <t>0054358</t>
  </si>
  <si>
    <t xml:space="preserve">KATETR DIAGNOSTICKÝ SUPER TORQUE 5F,6F 533525-686 </t>
  </si>
  <si>
    <t>0054475</t>
  </si>
  <si>
    <t>STENT BILIÁRNÍ ZILVER 635,SAMOEXPANDIBILNÍ,NITINOL</t>
  </si>
  <si>
    <t>0056021</t>
  </si>
  <si>
    <t>SET PRO ENTEROKLÝZU- HADIČKA K OMEZOVAČI TLAKU 834</t>
  </si>
  <si>
    <t>0056025</t>
  </si>
  <si>
    <t xml:space="preserve">SET PRO ENTEROKLÝZU - VAK NÁLEVOVÝ 857            </t>
  </si>
  <si>
    <t>0056030</t>
  </si>
  <si>
    <t xml:space="preserve">SET PRO ENTEROKLÝZU - MEZISPOJKA Y 879            </t>
  </si>
  <si>
    <t>0056301</t>
  </si>
  <si>
    <t xml:space="preserve">KATETR BALONKOVÝ FOGARTY TRU-LUMEN 12TLW805F      </t>
  </si>
  <si>
    <t>0056302</t>
  </si>
  <si>
    <t xml:space="preserve">KATETR BALONKOVÝ FOGARTY TRU-LUMEN 12TLW806F      </t>
  </si>
  <si>
    <t>0056361</t>
  </si>
  <si>
    <t xml:space="preserve">ZAVADĚČ FLEXOR BALKIN RADIOOPÁKNÍ ZNAČKA          </t>
  </si>
  <si>
    <t>0057769</t>
  </si>
  <si>
    <t xml:space="preserve">DILATÁTOR COPE-SADDEKNI SFA ACCESS                </t>
  </si>
  <si>
    <t>0057775</t>
  </si>
  <si>
    <t xml:space="preserve">KATETR MICROFERRET                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</si>
  <si>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</si>
  <si>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</si>
  <si>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</si>
  <si>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</si>
  <si>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</si>
  <si>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0057832</t>
  </si>
  <si>
    <t xml:space="preserve">KATETR ANGIOGRAFICKÝ TFE,PRŮMĚR 3 AŽ 7 FRENCH     </t>
  </si>
  <si>
    <t>0057844</t>
  </si>
  <si>
    <t xml:space="preserve">TĚLÍSKO EMBOLIZAČNÍ TORNADO                       </t>
  </si>
  <si>
    <t>0058000</t>
  </si>
  <si>
    <t xml:space="preserve">DRÁT VODÍCÍ JINDO PRO PTA           503451-503657 </t>
  </si>
  <si>
    <t>0058462</t>
  </si>
  <si>
    <t xml:space="preserve">VODIČ DRÁTĚNÝ LUNDERQUIST EXTRA STIFF, ZAHNUTÝ    </t>
  </si>
  <si>
    <t>0058463</t>
  </si>
  <si>
    <t xml:space="preserve">VODIČ DRÁTĚNÝ LUNDERQUIST EXTRA STIFF             </t>
  </si>
  <si>
    <t>0058736</t>
  </si>
  <si>
    <t xml:space="preserve">TĚLÍSKO EMBOLIZAČNÍ NESTER                        </t>
  </si>
  <si>
    <t>0058743</t>
  </si>
  <si>
    <t xml:space="preserve">KOŠÍK EXTRAKČNÍ N-CIRCLE, RUKOJEŤ PLAST           </t>
  </si>
  <si>
    <t>0059345</t>
  </si>
  <si>
    <t xml:space="preserve">INDEFLÁTOR 622510                                 </t>
  </si>
  <si>
    <t>0059568</t>
  </si>
  <si>
    <t xml:space="preserve">SPIRÁLA EMBOLIZAČNÍ                               </t>
  </si>
  <si>
    <t>0059579</t>
  </si>
  <si>
    <t>STENT PERIFERNÍ HEPATICKÝ GORE VIATORR TIPS,SAMOEX</t>
  </si>
  <si>
    <t>0059795</t>
  </si>
  <si>
    <t xml:space="preserve">DRÁT VODÍCÍ ANGIODYN J3 FC-FS 150-0,35            </t>
  </si>
  <si>
    <t>0059982</t>
  </si>
  <si>
    <t xml:space="preserve">DRÁT ZAVÁDĚCÍ MIRAGE 103-0608-200                 </t>
  </si>
  <si>
    <t>0075314</t>
  </si>
  <si>
    <t xml:space="preserve">JEHLA BIOPTICKÁ MN1610                            </t>
  </si>
  <si>
    <t>0075316</t>
  </si>
  <si>
    <t xml:space="preserve">JEHLA BIOPTICKÁ MN1616                            </t>
  </si>
  <si>
    <t>0075319</t>
  </si>
  <si>
    <t xml:space="preserve">JEHLA BIOPTICKÁ MN1413                            </t>
  </si>
  <si>
    <t>0092014</t>
  </si>
  <si>
    <t xml:space="preserve">BUŽIE DILATAČNÍ JÍCNOVÁ                           </t>
  </si>
  <si>
    <t>0092054</t>
  </si>
  <si>
    <t xml:space="preserve">KATETR EXTRAKČNÍ KOŠÍK NTRAP                      </t>
  </si>
  <si>
    <t>0092125</t>
  </si>
  <si>
    <t xml:space="preserve">MIKROKATETR PROGREAT PC2411-2813, PP27111-27131   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</si>
  <si>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</si>
  <si>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</si>
  <si>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</si>
  <si>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</si>
  <si>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</si>
  <si>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 xml:space="preserve">SADA DRENÁŽNÍ                                     </t>
  </si>
  <si>
    <t>0094542</t>
  </si>
  <si>
    <t xml:space="preserve">STENT JÍCNOVÝ SX-ELLA DEGRADABILNÍ BD (BD STENT)  </t>
  </si>
  <si>
    <t>0141695</t>
  </si>
  <si>
    <t xml:space="preserve">STENT JÍCNOVÝ FERX-ELLA-BOUBELLA                  </t>
  </si>
  <si>
    <t>0141907</t>
  </si>
  <si>
    <t>STENT JÍC.BILIÁRNÍ,KOLOREK.DUODEN.TRACH.BRONCH.SX-</t>
  </si>
  <si>
    <t>0151457</t>
  </si>
  <si>
    <t xml:space="preserve">KATETR BALÓNKOVÝ PTA - PROFILER                   </t>
  </si>
  <si>
    <t>0151633</t>
  </si>
  <si>
    <t xml:space="preserve">SPIRÁLA EMBOLIZAČNÍ - PERIFERNÍ - AZUR - PUSHABLE </t>
  </si>
  <si>
    <t>0057776</t>
  </si>
  <si>
    <t xml:space="preserve">KATETR MICROFERRET, SET                           </t>
  </si>
  <si>
    <t>0034219</t>
  </si>
  <si>
    <t xml:space="preserve">JEHLA ASPIRAČNÍ CHIBA,TEFLONOVANÁ                 </t>
  </si>
  <si>
    <t>0034225</t>
  </si>
  <si>
    <t xml:space="preserve">JEHLA PUNKČNÍ TROKAR,TEFLONOVANÁ                  </t>
  </si>
  <si>
    <t>0034209</t>
  </si>
  <si>
    <t xml:space="preserve">JEHLA BIOPTICKÁ ASPIRAČNÍ, S TROCAR MANDRENEM     </t>
  </si>
  <si>
    <t>0037955</t>
  </si>
  <si>
    <t>STENT PERIFERNÍ BILIÁRNÍ WALLSTENT,SAMOEXPANDIBILN</t>
  </si>
  <si>
    <t>0053550</t>
  </si>
  <si>
    <t xml:space="preserve">DRÁT VODÍCÍ PRO PTA KATETR  612-348-648           </t>
  </si>
  <si>
    <t xml:space="preserve">89421  </t>
  </si>
  <si>
    <t xml:space="preserve">MĚŘENÍ TLAKU PŘI ANGIOGRAFII                      </t>
  </si>
  <si>
    <t xml:space="preserve">89411  </t>
  </si>
  <si>
    <t xml:space="preserve">PŘEHLEDNÁ  ČI SELEKTIVNÍ ANGIOGRAFIE              </t>
  </si>
  <si>
    <t xml:space="preserve">89201  </t>
  </si>
  <si>
    <t>SKIASKOPIE NA OPERAČNÍM ČI ZÁKROKOVÉM SÁLE MOBILNÍ</t>
  </si>
  <si>
    <t xml:space="preserve">89131  </t>
  </si>
  <si>
    <t xml:space="preserve">RTG HRUDNÍKU                                      </t>
  </si>
  <si>
    <t xml:space="preserve">89725  </t>
  </si>
  <si>
    <t xml:space="preserve">OPAKOVANÉ ČI DOPLŇUJÍCÍ VYŠETŘENÍ MR              </t>
  </si>
  <si>
    <t xml:space="preserve">89713  </t>
  </si>
  <si>
    <t>MR ZOBRAZENÍ HLAVY, KONČETIN, KLOUBU, JEDNOHO ÚSEK</t>
  </si>
  <si>
    <t xml:space="preserve">89145  </t>
  </si>
  <si>
    <t xml:space="preserve">RTG JÍCNU                                         </t>
  </si>
  <si>
    <t xml:space="preserve">89337  </t>
  </si>
  <si>
    <t xml:space="preserve">DILATACE STENÓZ JÍCNU, GASTROINTESTINÁLNÍ TRUBICE </t>
  </si>
  <si>
    <t xml:space="preserve">89419  </t>
  </si>
  <si>
    <t xml:space="preserve">PUNKČNÍ ANGIOGRAFIE                               </t>
  </si>
  <si>
    <t xml:space="preserve">89615  </t>
  </si>
  <si>
    <t>CT VYŠETŘENÍ S VĚTŠÍM POČTEM SKENŮ (NAD 30), BEZ P</t>
  </si>
  <si>
    <t xml:space="preserve">89715  </t>
  </si>
  <si>
    <t>MR ZOBRAZENÍ KRKU, HRUDNÍKU, BŘICHA, PÁNVE (VČETNĚ</t>
  </si>
  <si>
    <t xml:space="preserve">89617  </t>
  </si>
  <si>
    <t>CT VYŠETŘENÍ KTERÉHOKOLIV ORGÁNU NEBO OBLASTI S AP</t>
  </si>
  <si>
    <t xml:space="preserve">89415  </t>
  </si>
  <si>
    <t xml:space="preserve">PŘEHLEDNÁ ČI SELEKTIVNÍ ANGIOGRAFIE NAVAZUJÍCÍ NA </t>
  </si>
  <si>
    <t xml:space="preserve">89423  </t>
  </si>
  <si>
    <t xml:space="preserve">PERKUTÁNNÍ TRANSLUMINÁLNÍ ANGIOPLASTIKA           </t>
  </si>
  <si>
    <t xml:space="preserve">89453  </t>
  </si>
  <si>
    <t xml:space="preserve">PERKUTÁNNÍ TRANSHEPATÁLNÍ CHOLANGIOGRAFIE         </t>
  </si>
  <si>
    <t xml:space="preserve">89323  </t>
  </si>
  <si>
    <t xml:space="preserve">TERAPEUTICKÁ EMBOLIZACE V CÉVNÍM ŘEČIŠTI          </t>
  </si>
  <si>
    <t xml:space="preserve">89339  </t>
  </si>
  <si>
    <t>STEREOTAKTICKÁ BIOPSIE NEBO  STEREOTAKTICKÁ LOKALI</t>
  </si>
  <si>
    <t xml:space="preserve">89619  </t>
  </si>
  <si>
    <t>CT VYŠETŘENÍ TĚLA S PODÁNÍM K. L. PER OS, EVENT. P</t>
  </si>
  <si>
    <t xml:space="preserve">89155  </t>
  </si>
  <si>
    <t xml:space="preserve">RTG VYŠETŘENÍ TLUSTÉHO STŘEVA                     </t>
  </si>
  <si>
    <t xml:space="preserve">89127  </t>
  </si>
  <si>
    <t xml:space="preserve">RTG KOSTÍ A KLOUBŮ KONČETIN                       </t>
  </si>
  <si>
    <t xml:space="preserve">89123  </t>
  </si>
  <si>
    <t xml:space="preserve">RTG PÁNVE NEBO KYČELNÍHO KLOUBU                   </t>
  </si>
  <si>
    <t xml:space="preserve">89179  </t>
  </si>
  <si>
    <t xml:space="preserve">DIAGNOSTICKÁ MAMOGRAFIE NEBO  DUKTOGRAFIE         </t>
  </si>
  <si>
    <t xml:space="preserve">89611  </t>
  </si>
  <si>
    <t xml:space="preserve">CT VYŠETŘENÍ HLAVY NEBO TĚLA NATIVNÍ A KONTRASTNÍ </t>
  </si>
  <si>
    <t xml:space="preserve">89111  </t>
  </si>
  <si>
    <t xml:space="preserve">RTG PRSTŮ A ZÁPRSTNÍCH KŮSTEK RUKY NEBO NOHY      </t>
  </si>
  <si>
    <t xml:space="preserve">89125  </t>
  </si>
  <si>
    <t xml:space="preserve">RTG RAMENNÍHO KLOUBU                              </t>
  </si>
  <si>
    <t xml:space="preserve">89113  </t>
  </si>
  <si>
    <t xml:space="preserve">RTG LEBKY, CÍLENÉ SNÍMKY                          </t>
  </si>
  <si>
    <t xml:space="preserve">89119  </t>
  </si>
  <si>
    <t xml:space="preserve">RTG HRUDNÍ NEBO BEDERNÍ PÁTEŘE                    </t>
  </si>
  <si>
    <t xml:space="preserve">89151  </t>
  </si>
  <si>
    <t xml:space="preserve">PASÁŽ TRÁVICÍ TRUBICÍ                             </t>
  </si>
  <si>
    <t xml:space="preserve">89417  </t>
  </si>
  <si>
    <t xml:space="preserve">89333  </t>
  </si>
  <si>
    <t>PERKUTÁNNÍ DRENÁŽ ŽLUČOVÝCH CEST (EV. ZAVEDENÍ STE</t>
  </si>
  <si>
    <t xml:space="preserve">89613  </t>
  </si>
  <si>
    <t>CT VYŠETŘENÍ BEZ POUŽITÍ KONTRASTNÍ LÁTKY DO 30 SK</t>
  </si>
  <si>
    <t xml:space="preserve">89147  </t>
  </si>
  <si>
    <t xml:space="preserve">RTG ŽALUDKU A DUODENA                             </t>
  </si>
  <si>
    <t xml:space="preserve">89117  </t>
  </si>
  <si>
    <t xml:space="preserve">RTG KRKU A KRČNÍ PÁTEŘE                           </t>
  </si>
  <si>
    <t xml:space="preserve">89115  </t>
  </si>
  <si>
    <t xml:space="preserve">RTG LEBKY, PŘEHLEDNÉ SNÍMKY                       </t>
  </si>
  <si>
    <t xml:space="preserve">89129  </t>
  </si>
  <si>
    <t xml:space="preserve">RTG ŽEBER A STERNA                                </t>
  </si>
  <si>
    <t xml:space="preserve">89121  </t>
  </si>
  <si>
    <t xml:space="preserve">RTG KŘÍŽOVÉ KOSTI A SI KLOUBŮ                     </t>
  </si>
  <si>
    <t xml:space="preserve">89335  </t>
  </si>
  <si>
    <t xml:space="preserve">ZAVEDENÍ LOKALIZÁTORU K NEHMATNÝM LOŽISKŮM VČETNĚ </t>
  </si>
  <si>
    <t xml:space="preserve">89723  </t>
  </si>
  <si>
    <t xml:space="preserve">MR ANGIOGRAFIE                                    </t>
  </si>
  <si>
    <t xml:space="preserve">89325  </t>
  </si>
  <si>
    <t>PERKUTÁNNÍ DRENÁŽ ABSCESU, CYSTY EV. JINÉ DUTINY R</t>
  </si>
  <si>
    <t xml:space="preserve">89161  </t>
  </si>
  <si>
    <t xml:space="preserve">CHOLANGIOGRAFIE PEROPERAČNÍ NEBO T-DRÉNEM         </t>
  </si>
  <si>
    <t xml:space="preserve">89189  </t>
  </si>
  <si>
    <t xml:space="preserve">FISTULOGRAFIE                                     </t>
  </si>
  <si>
    <t xml:space="preserve">89329  </t>
  </si>
  <si>
    <t>PERKUTÁNNÍ EXTRAKCE REZIDUÁLNÍCH KONKREMENTŮ ZE ŽL</t>
  </si>
  <si>
    <t xml:space="preserve">89331  </t>
  </si>
  <si>
    <t xml:space="preserve">ZAVEDENÍ STENTU DO TEPENNÉHO ČI ŽILNÍHO ŘEČIŠTĚ   </t>
  </si>
  <si>
    <t xml:space="preserve">89443  </t>
  </si>
  <si>
    <t>ŽÍLY DOLNÍ KONČETINY - FLEBOGRAFIE PERIFERNÍ (ASCE</t>
  </si>
  <si>
    <t xml:space="preserve">89153  </t>
  </si>
  <si>
    <t xml:space="preserve">ENTEROKLÝZA                                       </t>
  </si>
  <si>
    <t xml:space="preserve">89141  </t>
  </si>
  <si>
    <t>VYŠETŘENÍ DOLNÍCH KONČETIN VCELKU JEDNÍM RENTGENOV</t>
  </si>
  <si>
    <t>35</t>
  </si>
  <si>
    <t>222</t>
  </si>
  <si>
    <t xml:space="preserve">22129  </t>
  </si>
  <si>
    <t xml:space="preserve">VYŠETŘENÍ JEDNOHO ERYTROCYTÁRNÍHO ANTIGENU (KROMĚ </t>
  </si>
  <si>
    <t xml:space="preserve">22214  </t>
  </si>
  <si>
    <t>SCREENING ANTIERYTROCYTÁRNÍCH PROTILÁTEK - V SÉRII</t>
  </si>
  <si>
    <t xml:space="preserve">22112  </t>
  </si>
  <si>
    <t xml:space="preserve">VYŠETŘENÍ KREVNÍ SKUPINY ABO, RH (D) V SÉRII      </t>
  </si>
  <si>
    <t xml:space="preserve">22219  </t>
  </si>
  <si>
    <t xml:space="preserve">22221  </t>
  </si>
  <si>
    <t>DOPLNĚNÍ SCREENINGU ANTIERYTROCYTÁRNÍCH PROTILÁTEK</t>
  </si>
  <si>
    <t xml:space="preserve">22119  </t>
  </si>
  <si>
    <t>VYŠETŘENÍ KOMPATIBILITY TRANSFÚZNÍHO PŘÍPRAVKU OBS</t>
  </si>
  <si>
    <t xml:space="preserve">22341  </t>
  </si>
  <si>
    <t>IDENTIFIKACE ANTIERYTROCYTÁRNÍCH PROTILÁTEK - ZKUM</t>
  </si>
  <si>
    <t xml:space="preserve">22355  </t>
  </si>
  <si>
    <t>KONZULTACE ODBORNÉHO TRANSFÚZIOLOGA - IMUNOHEMATOL</t>
  </si>
  <si>
    <t xml:space="preserve">22111  </t>
  </si>
  <si>
    <t xml:space="preserve">VYŠETŘENÍ KREVNÍ SKUPINY ABO RH (D) - STATIM      </t>
  </si>
  <si>
    <t xml:space="preserve">22212  </t>
  </si>
  <si>
    <t>SCREENING ANTIERYTROCYTÁRNÍCH PROTILÁTEK - STATIM,</t>
  </si>
  <si>
    <t xml:space="preserve">22223  </t>
  </si>
  <si>
    <t xml:space="preserve">22117  </t>
  </si>
  <si>
    <t xml:space="preserve">82079  </t>
  </si>
  <si>
    <t>STANOVENÍ PROTILÁTEK PROTI ANTIGENŮM VIRŮ (MIMO VI</t>
  </si>
  <si>
    <t xml:space="preserve">22347  </t>
  </si>
  <si>
    <t>IDENTIFIKACE ANTIERYTROCYTÁRNÍCH PROTILÁTEK - SLOU</t>
  </si>
  <si>
    <t xml:space="preserve">22133  </t>
  </si>
  <si>
    <t xml:space="preserve">PŘÍMÝ ANTIGLOBULINOVÝ TEST                        </t>
  </si>
  <si>
    <t xml:space="preserve">22317  </t>
  </si>
  <si>
    <t>ELUCE ANTIERYTROCYTÁRNÍCH PROTILÁTEK - POUŽITÍ KOM</t>
  </si>
  <si>
    <t xml:space="preserve">22325  </t>
  </si>
  <si>
    <t>ABSORPCE PROTILÁTEK PROTI ERYTROCYTUM PŘI URČOVÁNÍ</t>
  </si>
  <si>
    <t xml:space="preserve">22339  </t>
  </si>
  <si>
    <t xml:space="preserve">TITRACE ANTIERYTROCYTÁRNÍCH PROTILÁTEK            </t>
  </si>
  <si>
    <t xml:space="preserve">22357  </t>
  </si>
  <si>
    <t>KONZULTACE DISKREPANTNÍHO A DIAGNOSTICKY OBTÍŽNÉHO</t>
  </si>
  <si>
    <t xml:space="preserve">22135  </t>
  </si>
  <si>
    <t>PŘÍMÝ ANTIGLOBULINOVÝ TEST - KVANTITATIVNÍ VYŠETŘE</t>
  </si>
  <si>
    <t xml:space="preserve">82077  </t>
  </si>
  <si>
    <t>STANOVENÍ PROTILÁTEK PROTI ANTIGENŮM VIRŮ HEPATITI</t>
  </si>
  <si>
    <t xml:space="preserve">22134  </t>
  </si>
  <si>
    <t xml:space="preserve">UPŘESNĚNÍ TYPU SENZIBILIZACE ERYTROCYTŮ           </t>
  </si>
  <si>
    <t xml:space="preserve">22131  </t>
  </si>
  <si>
    <t xml:space="preserve">VYŠETŘENÍ CHLADOVÝCH AGLUTININŮ                   </t>
  </si>
  <si>
    <t>37</t>
  </si>
  <si>
    <t>807</t>
  </si>
  <si>
    <t xml:space="preserve">87135  </t>
  </si>
  <si>
    <t xml:space="preserve">VYŠETŘENÍ MORFOMETRICKÉ - ZA KAŽDÝ PARAMETR       </t>
  </si>
  <si>
    <t xml:space="preserve">87217  </t>
  </si>
  <si>
    <t>PROKRAJOVÁNÍ BLOKU (POLOSÉRIOVÉ ŘEZY) S 1-3 PREPAR</t>
  </si>
  <si>
    <t xml:space="preserve">87517  </t>
  </si>
  <si>
    <t>STANOVENÍ BIOPTICKÉ DIAGNÓZY II. STUPNĚ OBTÍŽNOSTI</t>
  </si>
  <si>
    <t xml:space="preserve">87215  </t>
  </si>
  <si>
    <t>DALŠÍ BLOK SE STANDARTNÍM PREPARÁTEM (OD 3. BIOPTI</t>
  </si>
  <si>
    <t xml:space="preserve">87523  </t>
  </si>
  <si>
    <t>STANOVENÍ BIOPTICKÉ DIAGNÓZY III. STUPNĚ OBTÍŽNOST</t>
  </si>
  <si>
    <t xml:space="preserve">87696  </t>
  </si>
  <si>
    <t xml:space="preserve">(VZP) IMUNOHISTOCHEMICKÉ VYŠETŘENÍ CERTIFIKOVANÝM </t>
  </si>
  <si>
    <t xml:space="preserve">87231  </t>
  </si>
  <si>
    <t xml:space="preserve">IMUNOHISTOCHEMIE (ZA KAŽDÝ MARKER Z 1 BLOKU)      </t>
  </si>
  <si>
    <t xml:space="preserve">87219  </t>
  </si>
  <si>
    <t>ODVÁPNĚNÍ, ZMĚKČOVÁNÍ MATERIÁLU (ZA KAŽDÉ ZAPOČATÉ</t>
  </si>
  <si>
    <t xml:space="preserve">87617  </t>
  </si>
  <si>
    <t xml:space="preserve">STANOVENÍ DIAGNÓZY IV. STUPNĚ OBTÍŽNOSTI Z JINÉHO </t>
  </si>
  <si>
    <t xml:space="preserve">87127  </t>
  </si>
  <si>
    <t>JEDNODUCHÝ BIOPTICKÝ VZOREK: MAKROSKOPICKÉ POSOUZE</t>
  </si>
  <si>
    <t xml:space="preserve">87131  </t>
  </si>
  <si>
    <t>BIOPTICKÝ MATERIÁL S ČÁSTEČNÉ NEBO RADIKÁLNÍ EKTOM</t>
  </si>
  <si>
    <t xml:space="preserve">87225  </t>
  </si>
  <si>
    <t>SPECIELNI BARVENÍ SLOŽITÉ (ZA KAŽDÝ PREPARÁT ZE ZM</t>
  </si>
  <si>
    <t xml:space="preserve">87227  </t>
  </si>
  <si>
    <t>ENZYMOVÁ HISTOCHEMIE I. (ZA KAŽDÝ MARKER Z 1 BLOKU</t>
  </si>
  <si>
    <t xml:space="preserve">87513  </t>
  </si>
  <si>
    <t>STANOVENÍ CYTOLOGICKÉ DIAGNÓZY I. STUPNĚ OBTÍŽNOST</t>
  </si>
  <si>
    <t xml:space="preserve">87511  </t>
  </si>
  <si>
    <t xml:space="preserve">STANOVENÍ BIOPTICKÉ DIAGNÓZY I. STUPNĚ OBTÍŽNOSTI </t>
  </si>
  <si>
    <t xml:space="preserve">87425  </t>
  </si>
  <si>
    <t xml:space="preserve">CYTOLOGICKÉ NÁTĚRY Z NECENTRIFUGOVANÉ TEKUTINY -  </t>
  </si>
  <si>
    <t xml:space="preserve">87223  </t>
  </si>
  <si>
    <t>SPECIELNÍ BARVENÍ JEDNODUCHÉ (KAŽDÝ PREPARÁT Z PAR</t>
  </si>
  <si>
    <t xml:space="preserve">87613  </t>
  </si>
  <si>
    <t>TECHNICKO ADMINISTRATIVNÍ KOMPONENTA BIOPSIE (STAN</t>
  </si>
  <si>
    <t xml:space="preserve">87133  </t>
  </si>
  <si>
    <t>BIOPTICKÝ MATERIÁL ZÍSKANÝ KOMPLEXNÍ EKTOMIÍ: MAKR</t>
  </si>
  <si>
    <t xml:space="preserve">87213  </t>
  </si>
  <si>
    <t>PEROPERAČNÍ BIOPSIE (TECHNICKÁ KOMPONENTA ZA KAŽDÝ</t>
  </si>
  <si>
    <t xml:space="preserve">87611  </t>
  </si>
  <si>
    <t>TECHNICKÁ KOMPONENTA MIKROSKOPICKÉHO VYŠETŘENÍ PIT</t>
  </si>
  <si>
    <t xml:space="preserve">87129  </t>
  </si>
  <si>
    <t>VÍCEČETNÉ MALÉ BIOPTICKÉ VZORKY: MAKROSKOPICKÉ POS</t>
  </si>
  <si>
    <t xml:space="preserve">87431  </t>
  </si>
  <si>
    <t xml:space="preserve">PREPARÁTY METODOU CYTOBLOKU - ZA KAŽDÝ PREPARÁT   </t>
  </si>
  <si>
    <t xml:space="preserve">87235  </t>
  </si>
  <si>
    <t>VYŠETŘENÍ PREPARÁTU SPECIELNĚ BARVENÉHO NA MIKROOR</t>
  </si>
  <si>
    <t xml:space="preserve">87411  </t>
  </si>
  <si>
    <t>PEROPERAČNÍ CYTOLOGIE (TECHNICKÁ KOMPONENTA ZA KAŽ</t>
  </si>
  <si>
    <t xml:space="preserve">87311  </t>
  </si>
  <si>
    <t>ELEKTRONOVĚ MIKROSKOPICKÁ METODA ULTRATENKÝCH ŘEZŮ</t>
  </si>
  <si>
    <t xml:space="preserve">87317  </t>
  </si>
  <si>
    <t>VYŠETŘENÍ ELEKTRONOVĚ MIKROSKOPICKÉ STANDARDNÍ S F</t>
  </si>
  <si>
    <t xml:space="preserve">87429  </t>
  </si>
  <si>
    <t>CYTOLOGICKÉ NÁTĚRY  NECENTRIFUGOVANÉ TEKUTINY - VÍ</t>
  </si>
  <si>
    <t xml:space="preserve">87011  </t>
  </si>
  <si>
    <t>KONZULTACE NÁLEZU PATOLOGEM CÍLENÁ NA ŽÁDOST OŠETŘ</t>
  </si>
  <si>
    <t xml:space="preserve">87211  </t>
  </si>
  <si>
    <t>ZMRAZOVACÍ HISTOLOGICKÉ  VYŠETŘENÍ PITEVNÍHO MATER</t>
  </si>
  <si>
    <t xml:space="preserve">87443  </t>
  </si>
  <si>
    <t>ENZYMOVÁ CYTOCHEMIE II. -  ZA KAŽDÝ MARKER Z 1 VZO</t>
  </si>
  <si>
    <t>40</t>
  </si>
  <si>
    <t xml:space="preserve">82063  </t>
  </si>
  <si>
    <t xml:space="preserve">STANOVENÍ CITLIVOSTI NA ATB KVALITATIVNÍ METODOU  </t>
  </si>
  <si>
    <t xml:space="preserve">82025  </t>
  </si>
  <si>
    <t xml:space="preserve">KULTIVAČNÍ VYŠETŘENÍ NA GO                        </t>
  </si>
  <si>
    <t xml:space="preserve">82069  </t>
  </si>
  <si>
    <t xml:space="preserve">STANOVENÍ PRODUKCE BETA-LAKTAMÁZY                 </t>
  </si>
  <si>
    <t xml:space="preserve">82233  </t>
  </si>
  <si>
    <t xml:space="preserve">IDENTIFIKACE MYKOPLASMAT                          </t>
  </si>
  <si>
    <t xml:space="preserve">82065  </t>
  </si>
  <si>
    <t xml:space="preserve">STANOVENÍ CITLIVOSTI NA ATB KVANTITATIVNÍ METODOU </t>
  </si>
  <si>
    <t xml:space="preserve">82003  </t>
  </si>
  <si>
    <t>TELEFONICKÁ KONZULTACE K MIKROBIOLOGICKÉMU, PARAZI</t>
  </si>
  <si>
    <t xml:space="preserve">82061  </t>
  </si>
  <si>
    <t xml:space="preserve">IDENTIFIKACE ANAEROBNÍHO KMENE PODROBNÁ           </t>
  </si>
  <si>
    <t xml:space="preserve">82041  </t>
  </si>
  <si>
    <t>PRŮKAZ DNA MIKROORGANISMU V KLINICKÉM MATERIÁLU HY</t>
  </si>
  <si>
    <t xml:space="preserve">82117  </t>
  </si>
  <si>
    <t>PRŮKAZ ANTIGENU VIRU (MIMO VIRY HEPATITID), BAKTER</t>
  </si>
  <si>
    <t xml:space="preserve">82057  </t>
  </si>
  <si>
    <t xml:space="preserve">IDENTIFIKACE KMENE ORIENTAČNÍ JEDNODUCHÝM TESTEM  </t>
  </si>
  <si>
    <t xml:space="preserve">82149  </t>
  </si>
  <si>
    <t xml:space="preserve">SEROTYPIZACE STŘEVNÍCH A JINÝCH PATOGENŮ          </t>
  </si>
  <si>
    <t xml:space="preserve">82211  </t>
  </si>
  <si>
    <t xml:space="preserve">KULTIVAČNÍ VYŠETŘENÍ NA MYKOBAKTERIA              </t>
  </si>
  <si>
    <t xml:space="preserve">82097  </t>
  </si>
  <si>
    <t xml:space="preserve">STANOVENÍ PROTILÁTEK PROTI EBV (ELISA)            </t>
  </si>
  <si>
    <t xml:space="preserve">91399  </t>
  </si>
  <si>
    <t>CHARAKTERISTIKA ANTIGENŮ A PROTILÁTEK ELEKTROFORÉZ</t>
  </si>
  <si>
    <t xml:space="preserve">82111  </t>
  </si>
  <si>
    <t>PRŮKAZ PROTILÁTEK NEPŘÍMOU HEMAGLUTINACÍ NA NOSIČÍ</t>
  </si>
  <si>
    <t xml:space="preserve">82087  </t>
  </si>
  <si>
    <t xml:space="preserve">STANOVENÍ PROTILÁTEK AGLUTINACÍ                   </t>
  </si>
  <si>
    <t xml:space="preserve">82001  </t>
  </si>
  <si>
    <t>KONSULTACE K MIKROBIOLOGICKÉMU, PARAZITOLOGICKÉMU,</t>
  </si>
  <si>
    <t xml:space="preserve">82083  </t>
  </si>
  <si>
    <t>PRŮKAZ BAKTERIÁLNÍHO TOXINU BIOLOGICKÝM POKUSEM NA</t>
  </si>
  <si>
    <t xml:space="preserve">82221  </t>
  </si>
  <si>
    <t>PRIMÁRNÍ ISOLACE MYKOBAKTERIÍ RYCHLOU KULTIVAČNÍ M</t>
  </si>
  <si>
    <t xml:space="preserve">82093  </t>
  </si>
  <si>
    <t>STANOVENÍ PROTILÁTEK METODOU KONSUMPCE KOMPLEMENTU</t>
  </si>
  <si>
    <t xml:space="preserve">82231  </t>
  </si>
  <si>
    <t>KULTIVAČNÍ VYŠETŘENÍ MYKOPLASMAT A L-FOREM BAKTÉRI</t>
  </si>
  <si>
    <t xml:space="preserve">82131  </t>
  </si>
  <si>
    <t>IDENTIFIKACE BAKTERIÁLNÍHO KMENE V KULTUŘE (POMNOŽ</t>
  </si>
  <si>
    <t xml:space="preserve">91483  </t>
  </si>
  <si>
    <t xml:space="preserve">STANOVENÍ ANTIGENU HELICOBACTER PYLORI VE STOLICI </t>
  </si>
  <si>
    <t>41</t>
  </si>
  <si>
    <t xml:space="preserve">91173  </t>
  </si>
  <si>
    <t xml:space="preserve">STANOVENÍ IgA ELISA                               </t>
  </si>
  <si>
    <t xml:space="preserve">91171  </t>
  </si>
  <si>
    <t xml:space="preserve">STANOVENÍ IgG ELISA                               </t>
  </si>
  <si>
    <t xml:space="preserve">91199  </t>
  </si>
  <si>
    <t xml:space="preserve">STANOVENÍ IgA PROTI POTRAVINOVÝM ALERGENŮM ELISA  </t>
  </si>
  <si>
    <t xml:space="preserve">91211  </t>
  </si>
  <si>
    <t xml:space="preserve">STANOVENÍ IgG PROTI POTRAVINOVÝM ALERGENŮM ELISA  </t>
  </si>
  <si>
    <t xml:space="preserve">91565  </t>
  </si>
  <si>
    <t>IMUNOANALYTICKÉ STANOVENÍ AUTOPROTILÁTEK PROTI TKÁ</t>
  </si>
  <si>
    <t xml:space="preserve">86413  </t>
  </si>
  <si>
    <t xml:space="preserve">SCREENING PROTILÁTEK NA PANELU 30TI DÁRCŮ         </t>
  </si>
  <si>
    <t xml:space="preserve">91277  </t>
  </si>
  <si>
    <t xml:space="preserve">STANOVENÍ p-ANCA ELISA                            </t>
  </si>
  <si>
    <t xml:space="preserve">91253  </t>
  </si>
  <si>
    <t xml:space="preserve">STANOVENÍ ANTI ds-DNA Ab ELISA                    </t>
  </si>
  <si>
    <t xml:space="preserve">91317  </t>
  </si>
  <si>
    <t>PRŮKAZ ANTINUKLEÁRNÍCH PROTILÁTEK - JINÉ SUBSTRÁTY</t>
  </si>
  <si>
    <t xml:space="preserve">91487  </t>
  </si>
  <si>
    <t>DETEKCE AUTOPROTILÁTEK METODOU NEPŘÍMÉ IMUNOFLUORE</t>
  </si>
  <si>
    <t xml:space="preserve">91279  </t>
  </si>
  <si>
    <t xml:space="preserve">STANOVENÍ c-ANCA ELISA                            </t>
  </si>
  <si>
    <t xml:space="preserve">91285  </t>
  </si>
  <si>
    <t xml:space="preserve">STANOVENÍ REVMATOIDNÍHO FAKTORU IgM ELISA         </t>
  </si>
  <si>
    <t xml:space="preserve">91189  </t>
  </si>
  <si>
    <t xml:space="preserve">STANOVENÍ IgE                                     </t>
  </si>
  <si>
    <t xml:space="preserve">91501  </t>
  </si>
  <si>
    <t>STANOVENÍ HLADIN REVMATOIDNÍHO FAKTORU (RF) NEFELO</t>
  </si>
  <si>
    <t xml:space="preserve">91323  </t>
  </si>
  <si>
    <t xml:space="preserve">PRŮKAZ ANCA IF                                    </t>
  </si>
  <si>
    <t xml:space="preserve">91355  </t>
  </si>
  <si>
    <t xml:space="preserve">STANOVENÍ CIK METODOU PEG-IKEM                    </t>
  </si>
  <si>
    <t xml:space="preserve">82241  </t>
  </si>
  <si>
    <t>IN VITRO STIMULACE T LYMFOCYTŮ SPECIFICKÝMI ANTIGE</t>
  </si>
  <si>
    <t xml:space="preserve">91116  </t>
  </si>
  <si>
    <t xml:space="preserve">STANOVENÍ IgG4 RID                                </t>
  </si>
  <si>
    <t xml:space="preserve">91489  </t>
  </si>
  <si>
    <t>IMUNOANALYTICKÉ STANOVENÍ AUTOPROTILÁTEK PROTI LKM</t>
  </si>
  <si>
    <t xml:space="preserve">91493  </t>
  </si>
  <si>
    <t>IMUNOANALYTICKÉ STANOVENÍ AUTOPROTILÁTEK PROTI SPE</t>
  </si>
  <si>
    <t xml:space="preserve">86217  </t>
  </si>
  <si>
    <t xml:space="preserve">URČOVÁNÍ HLA-B 27                                 </t>
  </si>
  <si>
    <t xml:space="preserve">91567  </t>
  </si>
  <si>
    <t xml:space="preserve">IMUNOANALYTICKÉ STANOVENÍ AUTOPROTILÁTEK          </t>
  </si>
  <si>
    <t xml:space="preserve">91113  </t>
  </si>
  <si>
    <t xml:space="preserve">STANOVENÍ IgG2 RID                                </t>
  </si>
  <si>
    <t xml:space="preserve">91161  </t>
  </si>
  <si>
    <t xml:space="preserve">STANOVENÍ C4 SLOŽKY KOMPLEMENTU                   </t>
  </si>
  <si>
    <t xml:space="preserve">91259  </t>
  </si>
  <si>
    <t xml:space="preserve">STANOVENÍ ANTI NUKLEOHISTON Ab ELISA              </t>
  </si>
  <si>
    <t xml:space="preserve">91159  </t>
  </si>
  <si>
    <t xml:space="preserve">STANOVENÍ C3 SLOŽKY KOMPLEMENTU                   </t>
  </si>
  <si>
    <t xml:space="preserve">91111  </t>
  </si>
  <si>
    <t xml:space="preserve">STANOVENÍ IgG1 RID                                </t>
  </si>
  <si>
    <t xml:space="preserve">91451  </t>
  </si>
  <si>
    <t>STANOVENÍ OPSONOFAGOCYTÁRNÍHO INDEXU INGESCÍ MIKRO</t>
  </si>
  <si>
    <t xml:space="preserve">91149  </t>
  </si>
  <si>
    <t xml:space="preserve">STANOVENÍ A1 - ANTITRYPSINU                       </t>
  </si>
  <si>
    <t xml:space="preserve">91261  </t>
  </si>
  <si>
    <t xml:space="preserve">STANOVENÍ ANTI ENA Ab ELISA                       </t>
  </si>
  <si>
    <t xml:space="preserve">91289  </t>
  </si>
  <si>
    <t xml:space="preserve">STANOVENÍ REVMATOIDNÍHO FAKTORU IgA ELISA         </t>
  </si>
  <si>
    <t xml:space="preserve">91287  </t>
  </si>
  <si>
    <t xml:space="preserve">STANOVENÍ REVMATOIDNÍHO FAKTORU IgG ELISA         </t>
  </si>
  <si>
    <t xml:space="preserve">91115  </t>
  </si>
  <si>
    <t xml:space="preserve">STANOVENÍ IgG3 RID                                </t>
  </si>
  <si>
    <t>00602</t>
  </si>
  <si>
    <t xml:space="preserve">Ošetřovací den      </t>
  </si>
  <si>
    <t>00655</t>
  </si>
  <si>
    <t xml:space="preserve">TISS                </t>
  </si>
  <si>
    <t>00657</t>
  </si>
  <si>
    <t>00658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</si>
</sst>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color indexed="63"/>
      <name val="Calibri"/>
      <family val="2"/>
      <charset val="238"/>
    </font>
    <font>
      <b/>
      <sz val="10"/>
      <color indexed="63"/>
      <name val="Calibri"/>
      <family val="2"/>
      <charset val="238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0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2"/>
      </top>
      <bottom style="medium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64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64"/>
      </top>
      <bottom style="medium">
        <color indexed="9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898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168" fontId="77" fillId="5" borderId="20" xfId="2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82" fillId="8" borderId="93" xfId="0" applyNumberFormat="1" applyFont="1" applyFill="1" applyBorder="1" applyAlignment="1">
      <alignment horizontal="right" vertical="top"/>
    </xf>
    <xf numFmtId="174" fontId="82" fillId="8" borderId="94" xfId="0" applyNumberFormat="1" applyFont="1" applyFill="1" applyBorder="1" applyAlignment="1">
      <alignment horizontal="right" vertical="top"/>
    </xf>
    <xf numFmtId="3" fontId="82" fillId="0" borderId="93" xfId="0" applyNumberFormat="1" applyFont="1" applyBorder="1" applyAlignment="1">
      <alignment horizontal="right" vertical="top"/>
    </xf>
    <xf numFmtId="3" fontId="83" fillId="8" borderId="96" xfId="0" applyNumberFormat="1" applyFont="1" applyFill="1" applyBorder="1" applyAlignment="1">
      <alignment horizontal="right" vertical="top"/>
    </xf>
    <xf numFmtId="174" fontId="83" fillId="8" borderId="97" xfId="0" applyNumberFormat="1" applyFont="1" applyFill="1" applyBorder="1" applyAlignment="1">
      <alignment horizontal="right" vertical="top"/>
    </xf>
    <xf numFmtId="3" fontId="83" fillId="0" borderId="96" xfId="0" applyNumberFormat="1" applyFont="1" applyBorder="1" applyAlignment="1">
      <alignment horizontal="right" vertical="top"/>
    </xf>
    <xf numFmtId="0" fontId="83" fillId="8" borderId="97" xfId="0" applyFont="1" applyFill="1" applyBorder="1" applyAlignment="1">
      <alignment horizontal="right" vertical="top"/>
    </xf>
    <xf numFmtId="0" fontId="82" fillId="8" borderId="94" xfId="0" applyFont="1" applyFill="1" applyBorder="1" applyAlignment="1">
      <alignment horizontal="right" vertical="top"/>
    </xf>
    <xf numFmtId="3" fontId="83" fillId="0" borderId="98" xfId="0" applyNumberFormat="1" applyFont="1" applyBorder="1" applyAlignment="1">
      <alignment horizontal="right" vertical="top"/>
    </xf>
    <xf numFmtId="0" fontId="83" fillId="0" borderId="99" xfId="0" applyFont="1" applyBorder="1" applyAlignment="1">
      <alignment horizontal="right" vertical="top"/>
    </xf>
    <xf numFmtId="174" fontId="83" fillId="8" borderId="99" xfId="0" applyNumberFormat="1" applyFont="1" applyFill="1" applyBorder="1" applyAlignment="1">
      <alignment horizontal="right" vertical="top"/>
    </xf>
    <xf numFmtId="0" fontId="82" fillId="9" borderId="92" xfId="0" applyFont="1" applyFill="1" applyBorder="1" applyAlignment="1">
      <alignment vertical="top"/>
    </xf>
    <xf numFmtId="0" fontId="82" fillId="9" borderId="92" xfId="0" applyFont="1" applyFill="1" applyBorder="1" applyAlignment="1">
      <alignment vertical="top" indent="2"/>
    </xf>
    <xf numFmtId="0" fontId="82" fillId="9" borderId="92" xfId="0" applyFont="1" applyFill="1" applyBorder="1" applyAlignment="1">
      <alignment vertical="top" indent="4"/>
    </xf>
    <xf numFmtId="0" fontId="83" fillId="9" borderId="95" xfId="0" applyFont="1" applyFill="1" applyBorder="1" applyAlignment="1">
      <alignment vertical="top" indent="6"/>
    </xf>
    <xf numFmtId="0" fontId="82" fillId="9" borderId="92" xfId="0" applyFont="1" applyFill="1" applyBorder="1" applyAlignment="1">
      <alignment vertical="top" indent="8"/>
    </xf>
    <xf numFmtId="0" fontId="83" fillId="9" borderId="95" xfId="0" applyFont="1" applyFill="1" applyBorder="1" applyAlignment="1">
      <alignment vertical="top" indent="2"/>
    </xf>
    <xf numFmtId="0" fontId="83" fillId="9" borderId="95" xfId="0" applyFont="1" applyFill="1" applyBorder="1" applyAlignment="1">
      <alignment vertical="top" indent="4"/>
    </xf>
    <xf numFmtId="0" fontId="82" fillId="9" borderId="92" xfId="0" applyFont="1" applyFill="1" applyBorder="1" applyAlignment="1">
      <alignment vertical="top" indent="6"/>
    </xf>
    <xf numFmtId="0" fontId="83" fillId="9" borderId="95" xfId="0" applyFont="1" applyFill="1" applyBorder="1" applyAlignment="1">
      <alignment vertical="top"/>
    </xf>
    <xf numFmtId="0" fontId="57" fillId="9" borderId="92" xfId="0" applyFont="1" applyFill="1" applyBorder="1"/>
    <xf numFmtId="0" fontId="8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1" xfId="79" applyFont="1" applyFill="1" applyBorder="1" applyAlignment="1">
      <alignment horizontal="left"/>
    </xf>
    <xf numFmtId="0" fontId="3" fillId="2" borderId="102" xfId="79" applyFont="1" applyFill="1" applyBorder="1" applyAlignment="1">
      <alignment horizontal="left"/>
    </xf>
    <xf numFmtId="0" fontId="3" fillId="2" borderId="103" xfId="80" applyFont="1" applyFill="1" applyBorder="1" applyAlignment="1">
      <alignment horizontal="left"/>
    </xf>
    <xf numFmtId="0" fontId="3" fillId="2" borderId="103" xfId="79" applyFont="1" applyFill="1" applyBorder="1" applyAlignment="1">
      <alignment horizontal="left"/>
    </xf>
    <xf numFmtId="0" fontId="3" fillId="2" borderId="104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6" fillId="0" borderId="0" xfId="63" applyNumberFormat="1" applyFont="1"/>
    <xf numFmtId="1" fontId="87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1" fontId="87" fillId="0" borderId="11" xfId="63" applyNumberFormat="1" applyFont="1" applyBorder="1" applyAlignment="1">
      <alignment horizontal="center" vertical="center"/>
    </xf>
    <xf numFmtId="0" fontId="87" fillId="0" borderId="0" xfId="63" applyFont="1"/>
    <xf numFmtId="0" fontId="87" fillId="0" borderId="0" xfId="63" applyFont="1" applyAlignment="1">
      <alignment horizontal="center"/>
    </xf>
    <xf numFmtId="0" fontId="86" fillId="0" borderId="11" xfId="63" applyFont="1" applyBorder="1" applyAlignment="1">
      <alignment horizontal="center" vertical="center"/>
    </xf>
    <xf numFmtId="0" fontId="87" fillId="0" borderId="11" xfId="63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/>
    </xf>
    <xf numFmtId="1" fontId="88" fillId="0" borderId="11" xfId="63" applyNumberFormat="1" applyFont="1" applyBorder="1" applyAlignment="1">
      <alignment horizontal="center" vertical="center"/>
    </xf>
    <xf numFmtId="0" fontId="88" fillId="0" borderId="11" xfId="63" applyFont="1" applyBorder="1" applyAlignment="1">
      <alignment horizontal="center" vertical="center"/>
    </xf>
    <xf numFmtId="1" fontId="88" fillId="0" borderId="0" xfId="63" applyNumberFormat="1" applyFont="1" applyFill="1"/>
    <xf numFmtId="0" fontId="85" fillId="0" borderId="0" xfId="63" applyFont="1"/>
    <xf numFmtId="0" fontId="87" fillId="0" borderId="0" xfId="63" applyFont="1" applyFill="1"/>
    <xf numFmtId="1" fontId="89" fillId="0" borderId="0" xfId="63" applyNumberFormat="1" applyFont="1" applyFill="1" applyBorder="1"/>
    <xf numFmtId="0" fontId="90" fillId="0" borderId="0" xfId="63" applyFont="1"/>
    <xf numFmtId="0" fontId="91" fillId="0" borderId="0" xfId="63" applyFont="1"/>
    <xf numFmtId="0" fontId="90" fillId="0" borderId="0" xfId="63" applyFont="1" applyFill="1"/>
    <xf numFmtId="0" fontId="84" fillId="3" borderId="11" xfId="63" applyFont="1" applyFill="1" applyBorder="1" applyAlignment="1">
      <alignment horizontal="center" vertical="center"/>
    </xf>
    <xf numFmtId="0" fontId="85" fillId="3" borderId="11" xfId="63" applyFont="1" applyFill="1" applyBorder="1" applyAlignment="1">
      <alignment horizontal="center" vertical="center"/>
    </xf>
    <xf numFmtId="169" fontId="85" fillId="3" borderId="0" xfId="63" applyNumberFormat="1" applyFont="1" applyFill="1"/>
    <xf numFmtId="0" fontId="87" fillId="3" borderId="0" xfId="63" applyFont="1" applyFill="1"/>
    <xf numFmtId="0" fontId="90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3" fontId="25" fillId="0" borderId="100" xfId="0" applyNumberFormat="1" applyFont="1" applyBorder="1"/>
    <xf numFmtId="167" fontId="25" fillId="0" borderId="100" xfId="0" applyNumberFormat="1" applyFont="1" applyBorder="1"/>
    <xf numFmtId="167" fontId="25" fillId="0" borderId="60" xfId="0" applyNumberFormat="1" applyFont="1" applyBorder="1"/>
    <xf numFmtId="167" fontId="5" fillId="0" borderId="100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5" fillId="0" borderId="100" xfId="0" applyNumberFormat="1" applyFont="1" applyBorder="1" applyAlignment="1">
      <alignment horizontal="right"/>
    </xf>
    <xf numFmtId="175" fontId="5" fillId="0" borderId="100" xfId="0" applyNumberFormat="1" applyFont="1" applyBorder="1" applyAlignment="1">
      <alignment horizontal="right"/>
    </xf>
    <xf numFmtId="4" fontId="5" fillId="0" borderId="100" xfId="0" applyNumberFormat="1" applyFont="1" applyBorder="1" applyAlignment="1">
      <alignment horizontal="right"/>
    </xf>
    <xf numFmtId="3" fontId="5" fillId="0" borderId="100" xfId="0" applyNumberFormat="1" applyFont="1" applyBorder="1"/>
    <xf numFmtId="3" fontId="16" fillId="0" borderId="22" xfId="0" applyNumberFormat="1" applyFont="1" applyBorder="1" applyAlignment="1">
      <alignment horizontal="center"/>
    </xf>
    <xf numFmtId="3" fontId="25" fillId="0" borderId="100" xfId="0" applyNumberFormat="1" applyFont="1" applyBorder="1" applyAlignment="1">
      <alignment horizontal="right"/>
    </xf>
    <xf numFmtId="167" fontId="25" fillId="0" borderId="100" xfId="0" applyNumberFormat="1" applyFont="1" applyBorder="1" applyAlignment="1">
      <alignment horizontal="right"/>
    </xf>
    <xf numFmtId="167" fontId="16" fillId="0" borderId="60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167" fontId="5" fillId="0" borderId="21" xfId="0" applyNumberFormat="1" applyFont="1" applyBorder="1" applyAlignment="1">
      <alignment horizontal="right"/>
    </xf>
    <xf numFmtId="167" fontId="16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25" fillId="0" borderId="21" xfId="0" applyNumberFormat="1" applyFont="1" applyBorder="1" applyAlignment="1">
      <alignment horizontal="right"/>
    </xf>
    <xf numFmtId="167" fontId="25" fillId="0" borderId="21" xfId="0" applyNumberFormat="1" applyFont="1" applyBorder="1"/>
    <xf numFmtId="3" fontId="57" fillId="0" borderId="100" xfId="0" applyNumberFormat="1" applyFont="1" applyBorder="1" applyAlignment="1">
      <alignment horizontal="right"/>
    </xf>
    <xf numFmtId="0" fontId="5" fillId="0" borderId="100" xfId="0" applyFont="1" applyBorder="1"/>
    <xf numFmtId="3" fontId="57" fillId="0" borderId="100" xfId="0" applyNumberFormat="1" applyFont="1" applyBorder="1"/>
    <xf numFmtId="9" fontId="57" fillId="0" borderId="100" xfId="0" applyNumberFormat="1" applyFont="1" applyBorder="1"/>
    <xf numFmtId="167" fontId="57" fillId="0" borderId="100" xfId="0" applyNumberFormat="1" applyFont="1" applyBorder="1"/>
    <xf numFmtId="167" fontId="57" fillId="0" borderId="60" xfId="0" applyNumberFormat="1" applyFont="1" applyBorder="1"/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25" fillId="0" borderId="58" xfId="0" applyNumberFormat="1" applyFont="1" applyBorder="1"/>
    <xf numFmtId="167" fontId="25" fillId="0" borderId="58" xfId="0" applyNumberFormat="1" applyFont="1" applyBorder="1"/>
    <xf numFmtId="167" fontId="25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3" fontId="57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25" fillId="0" borderId="0" xfId="0" applyNumberFormat="1" applyFont="1" applyBorder="1"/>
    <xf numFmtId="167" fontId="25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25" fillId="0" borderId="51" xfId="0" applyNumberFormat="1" applyFont="1" applyBorder="1"/>
    <xf numFmtId="167" fontId="25" fillId="0" borderId="51" xfId="0" applyNumberFormat="1" applyFont="1" applyBorder="1"/>
    <xf numFmtId="167" fontId="25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3" fontId="57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05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1.4960736123010541</c:v>
                </c:pt>
                <c:pt idx="1">
                  <c:v>1.4681308891475966</c:v>
                </c:pt>
                <c:pt idx="2">
                  <c:v>1.4561242384639275</c:v>
                </c:pt>
                <c:pt idx="3">
                  <c:v>1.3330283909998322</c:v>
                </c:pt>
                <c:pt idx="4">
                  <c:v>1.4425006169566363</c:v>
                </c:pt>
                <c:pt idx="5">
                  <c:v>1.5081739232707549</c:v>
                </c:pt>
                <c:pt idx="6">
                  <c:v>1.4496887783971049</c:v>
                </c:pt>
                <c:pt idx="7">
                  <c:v>1.4674739233163812</c:v>
                </c:pt>
                <c:pt idx="8">
                  <c:v>1.4422837393949326</c:v>
                </c:pt>
                <c:pt idx="9">
                  <c:v>1.4892118138371551</c:v>
                </c:pt>
                <c:pt idx="10">
                  <c:v>1.4881658483809885</c:v>
                </c:pt>
                <c:pt idx="11">
                  <c:v>1.4411218791520159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409536"/>
        <c:axId val="106141145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1.3962288827017066</c:v>
                </c:pt>
                <c:pt idx="1">
                  <c:v>1.3962288827017066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955712"/>
        <c:axId val="1065957248"/>
      </c:scatterChart>
      <c:catAx>
        <c:axId val="106140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6141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14114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61409536"/>
        <c:crosses val="autoZero"/>
        <c:crossBetween val="between"/>
      </c:valAx>
      <c:valAx>
        <c:axId val="10659557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65957248"/>
        <c:crosses val="max"/>
        <c:crossBetween val="midCat"/>
      </c:valAx>
      <c:valAx>
        <c:axId val="10659572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6595571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0.86966886785705777</c:v>
                </c:pt>
                <c:pt idx="1">
                  <c:v>0.91064741574383723</c:v>
                </c:pt>
                <c:pt idx="2">
                  <c:v>0.92052303877038155</c:v>
                </c:pt>
                <c:pt idx="3">
                  <c:v>0.90898079275003485</c:v>
                </c:pt>
                <c:pt idx="4">
                  <c:v>0.90863715320761285</c:v>
                </c:pt>
                <c:pt idx="5">
                  <c:v>0.92088632909367252</c:v>
                </c:pt>
                <c:pt idx="6">
                  <c:v>0.92283203037517614</c:v>
                </c:pt>
                <c:pt idx="7">
                  <c:v>0.93384908283219004</c:v>
                </c:pt>
                <c:pt idx="8">
                  <c:v>0.92333280669366236</c:v>
                </c:pt>
                <c:pt idx="9">
                  <c:v>0.91695678691977522</c:v>
                </c:pt>
                <c:pt idx="10">
                  <c:v>0.9180612068856695</c:v>
                </c:pt>
                <c:pt idx="11">
                  <c:v>0.9155710559927801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928192"/>
        <c:axId val="117193011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1931904"/>
        <c:axId val="1171933440"/>
      </c:scatterChart>
      <c:catAx>
        <c:axId val="1171928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7193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19301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71928192"/>
        <c:crosses val="autoZero"/>
        <c:crossBetween val="between"/>
      </c:valAx>
      <c:valAx>
        <c:axId val="117193190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71933440"/>
        <c:crosses val="max"/>
        <c:crossBetween val="midCat"/>
      </c:valAx>
      <c:valAx>
        <c:axId val="11719334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7193190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3525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6248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7357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9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416.09999999999997</v>
      </c>
      <c r="G3" s="56">
        <f>SUBTOTAL(9,G6:G1048576)</f>
        <v>45014.091684106592</v>
      </c>
      <c r="H3" s="57">
        <f>IF(M3=0,0,G3/M3)</f>
        <v>1.5637329653698347E-2</v>
      </c>
      <c r="I3" s="56">
        <f>SUBTOTAL(9,I6:I1048576)</f>
        <v>11101.137333333336</v>
      </c>
      <c r="J3" s="56">
        <f>SUBTOTAL(9,J6:J1048576)</f>
        <v>2833616.2551194103</v>
      </c>
      <c r="K3" s="57">
        <f>IF(M3=0,0,J3/M3)</f>
        <v>0.98436267034630176</v>
      </c>
      <c r="L3" s="56">
        <f>SUBTOTAL(9,L6:L1048576)</f>
        <v>11517.237333333336</v>
      </c>
      <c r="M3" s="58">
        <f>SUBTOTAL(9,M6:M1048576)</f>
        <v>2878630.3468035166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0" t="s">
        <v>258</v>
      </c>
      <c r="B5" s="647" t="s">
        <v>259</v>
      </c>
      <c r="C5" s="647" t="s">
        <v>175</v>
      </c>
      <c r="D5" s="647" t="s">
        <v>260</v>
      </c>
      <c r="E5" s="647" t="s">
        <v>261</v>
      </c>
      <c r="F5" s="648" t="s">
        <v>31</v>
      </c>
      <c r="G5" s="648" t="s">
        <v>17</v>
      </c>
      <c r="H5" s="632" t="s">
        <v>262</v>
      </c>
      <c r="I5" s="631" t="s">
        <v>31</v>
      </c>
      <c r="J5" s="648" t="s">
        <v>17</v>
      </c>
      <c r="K5" s="632" t="s">
        <v>262</v>
      </c>
      <c r="L5" s="631" t="s">
        <v>31</v>
      </c>
      <c r="M5" s="649" t="s">
        <v>17</v>
      </c>
    </row>
    <row r="6" spans="1:13" ht="14.4" customHeight="1" x14ac:dyDescent="0.3">
      <c r="A6" s="612" t="s">
        <v>572</v>
      </c>
      <c r="B6" s="613" t="s">
        <v>3632</v>
      </c>
      <c r="C6" s="613" t="s">
        <v>1550</v>
      </c>
      <c r="D6" s="613" t="s">
        <v>3633</v>
      </c>
      <c r="E6" s="613" t="s">
        <v>3634</v>
      </c>
      <c r="F6" s="616"/>
      <c r="G6" s="616"/>
      <c r="H6" s="634">
        <v>0</v>
      </c>
      <c r="I6" s="616">
        <v>22</v>
      </c>
      <c r="J6" s="616">
        <v>1570.6376527105067</v>
      </c>
      <c r="K6" s="634">
        <v>1</v>
      </c>
      <c r="L6" s="616">
        <v>22</v>
      </c>
      <c r="M6" s="617">
        <v>1570.6376527105067</v>
      </c>
    </row>
    <row r="7" spans="1:13" ht="14.4" customHeight="1" x14ac:dyDescent="0.3">
      <c r="A7" s="618" t="s">
        <v>572</v>
      </c>
      <c r="B7" s="619" t="s">
        <v>3635</v>
      </c>
      <c r="C7" s="619" t="s">
        <v>1640</v>
      </c>
      <c r="D7" s="619" t="s">
        <v>1641</v>
      </c>
      <c r="E7" s="619" t="s">
        <v>1642</v>
      </c>
      <c r="F7" s="622"/>
      <c r="G7" s="622"/>
      <c r="H7" s="635">
        <v>0</v>
      </c>
      <c r="I7" s="622">
        <v>6</v>
      </c>
      <c r="J7" s="622">
        <v>789.05957493820495</v>
      </c>
      <c r="K7" s="635">
        <v>1</v>
      </c>
      <c r="L7" s="622">
        <v>6</v>
      </c>
      <c r="M7" s="623">
        <v>789.05957493820495</v>
      </c>
    </row>
    <row r="8" spans="1:13" ht="14.4" customHeight="1" x14ac:dyDescent="0.3">
      <c r="A8" s="618" t="s">
        <v>572</v>
      </c>
      <c r="B8" s="619" t="s">
        <v>3635</v>
      </c>
      <c r="C8" s="619" t="s">
        <v>1533</v>
      </c>
      <c r="D8" s="619" t="s">
        <v>1534</v>
      </c>
      <c r="E8" s="619" t="s">
        <v>1535</v>
      </c>
      <c r="F8" s="622"/>
      <c r="G8" s="622"/>
      <c r="H8" s="635">
        <v>0</v>
      </c>
      <c r="I8" s="622">
        <v>6</v>
      </c>
      <c r="J8" s="622">
        <v>1008.2428449812251</v>
      </c>
      <c r="K8" s="635">
        <v>1</v>
      </c>
      <c r="L8" s="622">
        <v>6</v>
      </c>
      <c r="M8" s="623">
        <v>1008.2428449812251</v>
      </c>
    </row>
    <row r="9" spans="1:13" ht="14.4" customHeight="1" x14ac:dyDescent="0.3">
      <c r="A9" s="618" t="s">
        <v>572</v>
      </c>
      <c r="B9" s="619" t="s">
        <v>3636</v>
      </c>
      <c r="C9" s="619" t="s">
        <v>1328</v>
      </c>
      <c r="D9" s="619" t="s">
        <v>769</v>
      </c>
      <c r="E9" s="619" t="s">
        <v>1329</v>
      </c>
      <c r="F9" s="622"/>
      <c r="G9" s="622"/>
      <c r="H9" s="635">
        <v>0</v>
      </c>
      <c r="I9" s="622">
        <v>4</v>
      </c>
      <c r="J9" s="622">
        <v>263.24</v>
      </c>
      <c r="K9" s="635">
        <v>1</v>
      </c>
      <c r="L9" s="622">
        <v>4</v>
      </c>
      <c r="M9" s="623">
        <v>263.24</v>
      </c>
    </row>
    <row r="10" spans="1:13" ht="14.4" customHeight="1" x14ac:dyDescent="0.3">
      <c r="A10" s="618" t="s">
        <v>572</v>
      </c>
      <c r="B10" s="619" t="s">
        <v>3636</v>
      </c>
      <c r="C10" s="619" t="s">
        <v>768</v>
      </c>
      <c r="D10" s="619" t="s">
        <v>769</v>
      </c>
      <c r="E10" s="619" t="s">
        <v>770</v>
      </c>
      <c r="F10" s="622"/>
      <c r="G10" s="622"/>
      <c r="H10" s="635">
        <v>0</v>
      </c>
      <c r="I10" s="622">
        <v>4</v>
      </c>
      <c r="J10" s="622">
        <v>572.28392564371995</v>
      </c>
      <c r="K10" s="635">
        <v>1</v>
      </c>
      <c r="L10" s="622">
        <v>4</v>
      </c>
      <c r="M10" s="623">
        <v>572.28392564371995</v>
      </c>
    </row>
    <row r="11" spans="1:13" ht="14.4" customHeight="1" x14ac:dyDescent="0.3">
      <c r="A11" s="618" t="s">
        <v>572</v>
      </c>
      <c r="B11" s="619" t="s">
        <v>3636</v>
      </c>
      <c r="C11" s="619" t="s">
        <v>772</v>
      </c>
      <c r="D11" s="619" t="s">
        <v>769</v>
      </c>
      <c r="E11" s="619" t="s">
        <v>773</v>
      </c>
      <c r="F11" s="622"/>
      <c r="G11" s="622"/>
      <c r="H11" s="635">
        <v>0</v>
      </c>
      <c r="I11" s="622">
        <v>32</v>
      </c>
      <c r="J11" s="622">
        <v>9470.0279023266121</v>
      </c>
      <c r="K11" s="635">
        <v>1</v>
      </c>
      <c r="L11" s="622">
        <v>32</v>
      </c>
      <c r="M11" s="623">
        <v>9470.0279023266121</v>
      </c>
    </row>
    <row r="12" spans="1:13" ht="14.4" customHeight="1" x14ac:dyDescent="0.3">
      <c r="A12" s="618" t="s">
        <v>572</v>
      </c>
      <c r="B12" s="619" t="s">
        <v>3636</v>
      </c>
      <c r="C12" s="619" t="s">
        <v>597</v>
      </c>
      <c r="D12" s="619" t="s">
        <v>3637</v>
      </c>
      <c r="E12" s="619" t="s">
        <v>3638</v>
      </c>
      <c r="F12" s="622"/>
      <c r="G12" s="622"/>
      <c r="H12" s="635">
        <v>0</v>
      </c>
      <c r="I12" s="622">
        <v>150</v>
      </c>
      <c r="J12" s="622">
        <v>11805.931423270102</v>
      </c>
      <c r="K12" s="635">
        <v>1</v>
      </c>
      <c r="L12" s="622">
        <v>150</v>
      </c>
      <c r="M12" s="623">
        <v>11805.931423270102</v>
      </c>
    </row>
    <row r="13" spans="1:13" ht="14.4" customHeight="1" x14ac:dyDescent="0.3">
      <c r="A13" s="618" t="s">
        <v>572</v>
      </c>
      <c r="B13" s="619" t="s">
        <v>3639</v>
      </c>
      <c r="C13" s="619" t="s">
        <v>1610</v>
      </c>
      <c r="D13" s="619" t="s">
        <v>1611</v>
      </c>
      <c r="E13" s="619" t="s">
        <v>1612</v>
      </c>
      <c r="F13" s="622"/>
      <c r="G13" s="622"/>
      <c r="H13" s="635">
        <v>0</v>
      </c>
      <c r="I13" s="622">
        <v>200</v>
      </c>
      <c r="J13" s="622">
        <v>14208.447460177875</v>
      </c>
      <c r="K13" s="635">
        <v>1</v>
      </c>
      <c r="L13" s="622">
        <v>200</v>
      </c>
      <c r="M13" s="623">
        <v>14208.447460177875</v>
      </c>
    </row>
    <row r="14" spans="1:13" ht="14.4" customHeight="1" x14ac:dyDescent="0.3">
      <c r="A14" s="618" t="s">
        <v>572</v>
      </c>
      <c r="B14" s="619" t="s">
        <v>3640</v>
      </c>
      <c r="C14" s="619" t="s">
        <v>1473</v>
      </c>
      <c r="D14" s="619" t="s">
        <v>3641</v>
      </c>
      <c r="E14" s="619" t="s">
        <v>3642</v>
      </c>
      <c r="F14" s="622"/>
      <c r="G14" s="622"/>
      <c r="H14" s="635">
        <v>0</v>
      </c>
      <c r="I14" s="622">
        <v>1</v>
      </c>
      <c r="J14" s="622">
        <v>123.58</v>
      </c>
      <c r="K14" s="635">
        <v>1</v>
      </c>
      <c r="L14" s="622">
        <v>1</v>
      </c>
      <c r="M14" s="623">
        <v>123.58</v>
      </c>
    </row>
    <row r="15" spans="1:13" ht="14.4" customHeight="1" x14ac:dyDescent="0.3">
      <c r="A15" s="618" t="s">
        <v>572</v>
      </c>
      <c r="B15" s="619" t="s">
        <v>3643</v>
      </c>
      <c r="C15" s="619" t="s">
        <v>1650</v>
      </c>
      <c r="D15" s="619" t="s">
        <v>1651</v>
      </c>
      <c r="E15" s="619" t="s">
        <v>1652</v>
      </c>
      <c r="F15" s="622"/>
      <c r="G15" s="622"/>
      <c r="H15" s="635">
        <v>0</v>
      </c>
      <c r="I15" s="622">
        <v>20</v>
      </c>
      <c r="J15" s="622">
        <v>2453.3380468450268</v>
      </c>
      <c r="K15" s="635">
        <v>1</v>
      </c>
      <c r="L15" s="622">
        <v>20</v>
      </c>
      <c r="M15" s="623">
        <v>2453.3380468450268</v>
      </c>
    </row>
    <row r="16" spans="1:13" ht="14.4" customHeight="1" x14ac:dyDescent="0.3">
      <c r="A16" s="618" t="s">
        <v>572</v>
      </c>
      <c r="B16" s="619" t="s">
        <v>3644</v>
      </c>
      <c r="C16" s="619" t="s">
        <v>600</v>
      </c>
      <c r="D16" s="619" t="s">
        <v>601</v>
      </c>
      <c r="E16" s="619" t="s">
        <v>3645</v>
      </c>
      <c r="F16" s="622">
        <v>2</v>
      </c>
      <c r="G16" s="622">
        <v>252.26034193170301</v>
      </c>
      <c r="H16" s="635">
        <v>1</v>
      </c>
      <c r="I16" s="622"/>
      <c r="J16" s="622"/>
      <c r="K16" s="635">
        <v>0</v>
      </c>
      <c r="L16" s="622">
        <v>2</v>
      </c>
      <c r="M16" s="623">
        <v>252.26034193170301</v>
      </c>
    </row>
    <row r="17" spans="1:13" ht="14.4" customHeight="1" x14ac:dyDescent="0.3">
      <c r="A17" s="618" t="s">
        <v>572</v>
      </c>
      <c r="B17" s="619" t="s">
        <v>3644</v>
      </c>
      <c r="C17" s="619" t="s">
        <v>1607</v>
      </c>
      <c r="D17" s="619" t="s">
        <v>1489</v>
      </c>
      <c r="E17" s="619" t="s">
        <v>1608</v>
      </c>
      <c r="F17" s="622"/>
      <c r="G17" s="622"/>
      <c r="H17" s="635">
        <v>0</v>
      </c>
      <c r="I17" s="622">
        <v>5</v>
      </c>
      <c r="J17" s="622">
        <v>401.54000000000008</v>
      </c>
      <c r="K17" s="635">
        <v>1</v>
      </c>
      <c r="L17" s="622">
        <v>5</v>
      </c>
      <c r="M17" s="623">
        <v>401.54000000000008</v>
      </c>
    </row>
    <row r="18" spans="1:13" ht="14.4" customHeight="1" x14ac:dyDescent="0.3">
      <c r="A18" s="618" t="s">
        <v>572</v>
      </c>
      <c r="B18" s="619" t="s">
        <v>3644</v>
      </c>
      <c r="C18" s="619" t="s">
        <v>1488</v>
      </c>
      <c r="D18" s="619" t="s">
        <v>1489</v>
      </c>
      <c r="E18" s="619" t="s">
        <v>1490</v>
      </c>
      <c r="F18" s="622"/>
      <c r="G18" s="622"/>
      <c r="H18" s="635">
        <v>0</v>
      </c>
      <c r="I18" s="622">
        <v>5</v>
      </c>
      <c r="J18" s="622">
        <v>605.59255780513604</v>
      </c>
      <c r="K18" s="635">
        <v>1</v>
      </c>
      <c r="L18" s="622">
        <v>5</v>
      </c>
      <c r="M18" s="623">
        <v>605.59255780513604</v>
      </c>
    </row>
    <row r="19" spans="1:13" ht="14.4" customHeight="1" x14ac:dyDescent="0.3">
      <c r="A19" s="618" t="s">
        <v>572</v>
      </c>
      <c r="B19" s="619" t="s">
        <v>3646</v>
      </c>
      <c r="C19" s="619" t="s">
        <v>1603</v>
      </c>
      <c r="D19" s="619" t="s">
        <v>1604</v>
      </c>
      <c r="E19" s="619" t="s">
        <v>1605</v>
      </c>
      <c r="F19" s="622"/>
      <c r="G19" s="622"/>
      <c r="H19" s="635">
        <v>0</v>
      </c>
      <c r="I19" s="622">
        <v>5</v>
      </c>
      <c r="J19" s="622">
        <v>2357.8385176567617</v>
      </c>
      <c r="K19" s="635">
        <v>1</v>
      </c>
      <c r="L19" s="622">
        <v>5</v>
      </c>
      <c r="M19" s="623">
        <v>2357.8385176567617</v>
      </c>
    </row>
    <row r="20" spans="1:13" ht="14.4" customHeight="1" x14ac:dyDescent="0.3">
      <c r="A20" s="618" t="s">
        <v>572</v>
      </c>
      <c r="B20" s="619" t="s">
        <v>3647</v>
      </c>
      <c r="C20" s="619" t="s">
        <v>1510</v>
      </c>
      <c r="D20" s="619" t="s">
        <v>1511</v>
      </c>
      <c r="E20" s="619" t="s">
        <v>3648</v>
      </c>
      <c r="F20" s="622"/>
      <c r="G20" s="622"/>
      <c r="H20" s="635">
        <v>0</v>
      </c>
      <c r="I20" s="622">
        <v>2</v>
      </c>
      <c r="J20" s="622">
        <v>153.28</v>
      </c>
      <c r="K20" s="635">
        <v>1</v>
      </c>
      <c r="L20" s="622">
        <v>2</v>
      </c>
      <c r="M20" s="623">
        <v>153.28</v>
      </c>
    </row>
    <row r="21" spans="1:13" ht="14.4" customHeight="1" x14ac:dyDescent="0.3">
      <c r="A21" s="618" t="s">
        <v>572</v>
      </c>
      <c r="B21" s="619" t="s">
        <v>3649</v>
      </c>
      <c r="C21" s="619" t="s">
        <v>1554</v>
      </c>
      <c r="D21" s="619" t="s">
        <v>3650</v>
      </c>
      <c r="E21" s="619" t="s">
        <v>2560</v>
      </c>
      <c r="F21" s="622"/>
      <c r="G21" s="622"/>
      <c r="H21" s="635">
        <v>0</v>
      </c>
      <c r="I21" s="622">
        <v>1</v>
      </c>
      <c r="J21" s="622">
        <v>144.79</v>
      </c>
      <c r="K21" s="635">
        <v>1</v>
      </c>
      <c r="L21" s="622">
        <v>1</v>
      </c>
      <c r="M21" s="623">
        <v>144.79</v>
      </c>
    </row>
    <row r="22" spans="1:13" ht="14.4" customHeight="1" x14ac:dyDescent="0.3">
      <c r="A22" s="618" t="s">
        <v>572</v>
      </c>
      <c r="B22" s="619" t="s">
        <v>3651</v>
      </c>
      <c r="C22" s="619" t="s">
        <v>1370</v>
      </c>
      <c r="D22" s="619" t="s">
        <v>1371</v>
      </c>
      <c r="E22" s="619" t="s">
        <v>1372</v>
      </c>
      <c r="F22" s="622">
        <v>1</v>
      </c>
      <c r="G22" s="622">
        <v>343.44</v>
      </c>
      <c r="H22" s="635">
        <v>1</v>
      </c>
      <c r="I22" s="622"/>
      <c r="J22" s="622"/>
      <c r="K22" s="635">
        <v>0</v>
      </c>
      <c r="L22" s="622">
        <v>1</v>
      </c>
      <c r="M22" s="623">
        <v>343.44</v>
      </c>
    </row>
    <row r="23" spans="1:13" ht="14.4" customHeight="1" x14ac:dyDescent="0.3">
      <c r="A23" s="618" t="s">
        <v>572</v>
      </c>
      <c r="B23" s="619" t="s">
        <v>3652</v>
      </c>
      <c r="C23" s="619" t="s">
        <v>1627</v>
      </c>
      <c r="D23" s="619" t="s">
        <v>1481</v>
      </c>
      <c r="E23" s="619" t="s">
        <v>1628</v>
      </c>
      <c r="F23" s="622"/>
      <c r="G23" s="622"/>
      <c r="H23" s="635">
        <v>0</v>
      </c>
      <c r="I23" s="622">
        <v>16</v>
      </c>
      <c r="J23" s="622">
        <v>6623.9926923806943</v>
      </c>
      <c r="K23" s="635">
        <v>1</v>
      </c>
      <c r="L23" s="622">
        <v>16</v>
      </c>
      <c r="M23" s="623">
        <v>6623.9926923806943</v>
      </c>
    </row>
    <row r="24" spans="1:13" ht="14.4" customHeight="1" x14ac:dyDescent="0.3">
      <c r="A24" s="618" t="s">
        <v>572</v>
      </c>
      <c r="B24" s="619" t="s">
        <v>3652</v>
      </c>
      <c r="C24" s="619" t="s">
        <v>1480</v>
      </c>
      <c r="D24" s="619" t="s">
        <v>1481</v>
      </c>
      <c r="E24" s="619" t="s">
        <v>1482</v>
      </c>
      <c r="F24" s="622"/>
      <c r="G24" s="622"/>
      <c r="H24" s="635">
        <v>0</v>
      </c>
      <c r="I24" s="622">
        <v>10</v>
      </c>
      <c r="J24" s="622">
        <v>4921.99803351837</v>
      </c>
      <c r="K24" s="635">
        <v>1</v>
      </c>
      <c r="L24" s="622">
        <v>10</v>
      </c>
      <c r="M24" s="623">
        <v>4921.99803351837</v>
      </c>
    </row>
    <row r="25" spans="1:13" ht="14.4" customHeight="1" x14ac:dyDescent="0.3">
      <c r="A25" s="618" t="s">
        <v>572</v>
      </c>
      <c r="B25" s="619" t="s">
        <v>3652</v>
      </c>
      <c r="C25" s="619" t="s">
        <v>1506</v>
      </c>
      <c r="D25" s="619" t="s">
        <v>1507</v>
      </c>
      <c r="E25" s="619" t="s">
        <v>3653</v>
      </c>
      <c r="F25" s="622"/>
      <c r="G25" s="622"/>
      <c r="H25" s="635">
        <v>0</v>
      </c>
      <c r="I25" s="622">
        <v>43</v>
      </c>
      <c r="J25" s="622">
        <v>148349.90265302322</v>
      </c>
      <c r="K25" s="635">
        <v>1</v>
      </c>
      <c r="L25" s="622">
        <v>43</v>
      </c>
      <c r="M25" s="623">
        <v>148349.90265302322</v>
      </c>
    </row>
    <row r="26" spans="1:13" ht="14.4" customHeight="1" x14ac:dyDescent="0.3">
      <c r="A26" s="618" t="s">
        <v>572</v>
      </c>
      <c r="B26" s="619" t="s">
        <v>3652</v>
      </c>
      <c r="C26" s="619" t="s">
        <v>1525</v>
      </c>
      <c r="D26" s="619" t="s">
        <v>1526</v>
      </c>
      <c r="E26" s="619" t="s">
        <v>1482</v>
      </c>
      <c r="F26" s="622"/>
      <c r="G26" s="622"/>
      <c r="H26" s="635">
        <v>0</v>
      </c>
      <c r="I26" s="622">
        <v>2</v>
      </c>
      <c r="J26" s="622">
        <v>2903.8</v>
      </c>
      <c r="K26" s="635">
        <v>1</v>
      </c>
      <c r="L26" s="622">
        <v>2</v>
      </c>
      <c r="M26" s="623">
        <v>2903.8</v>
      </c>
    </row>
    <row r="27" spans="1:13" ht="14.4" customHeight="1" x14ac:dyDescent="0.3">
      <c r="A27" s="618" t="s">
        <v>572</v>
      </c>
      <c r="B27" s="619" t="s">
        <v>3654</v>
      </c>
      <c r="C27" s="619" t="s">
        <v>3111</v>
      </c>
      <c r="D27" s="619" t="s">
        <v>3112</v>
      </c>
      <c r="E27" s="619" t="s">
        <v>3113</v>
      </c>
      <c r="F27" s="622"/>
      <c r="G27" s="622"/>
      <c r="H27" s="635">
        <v>0</v>
      </c>
      <c r="I27" s="622">
        <v>1</v>
      </c>
      <c r="J27" s="622">
        <v>101.07</v>
      </c>
      <c r="K27" s="635">
        <v>1</v>
      </c>
      <c r="L27" s="622">
        <v>1</v>
      </c>
      <c r="M27" s="623">
        <v>101.07</v>
      </c>
    </row>
    <row r="28" spans="1:13" ht="14.4" customHeight="1" x14ac:dyDescent="0.3">
      <c r="A28" s="618" t="s">
        <v>572</v>
      </c>
      <c r="B28" s="619" t="s">
        <v>3655</v>
      </c>
      <c r="C28" s="619" t="s">
        <v>1455</v>
      </c>
      <c r="D28" s="619" t="s">
        <v>1456</v>
      </c>
      <c r="E28" s="619" t="s">
        <v>3656</v>
      </c>
      <c r="F28" s="622"/>
      <c r="G28" s="622"/>
      <c r="H28" s="635">
        <v>0</v>
      </c>
      <c r="I28" s="622">
        <v>4</v>
      </c>
      <c r="J28" s="622">
        <v>189.14028843559851</v>
      </c>
      <c r="K28" s="635">
        <v>1</v>
      </c>
      <c r="L28" s="622">
        <v>4</v>
      </c>
      <c r="M28" s="623">
        <v>189.14028843559851</v>
      </c>
    </row>
    <row r="29" spans="1:13" ht="14.4" customHeight="1" x14ac:dyDescent="0.3">
      <c r="A29" s="618" t="s">
        <v>572</v>
      </c>
      <c r="B29" s="619" t="s">
        <v>3655</v>
      </c>
      <c r="C29" s="619" t="s">
        <v>1459</v>
      </c>
      <c r="D29" s="619" t="s">
        <v>1456</v>
      </c>
      <c r="E29" s="619" t="s">
        <v>3657</v>
      </c>
      <c r="F29" s="622"/>
      <c r="G29" s="622"/>
      <c r="H29" s="635">
        <v>0</v>
      </c>
      <c r="I29" s="622">
        <v>2</v>
      </c>
      <c r="J29" s="622">
        <v>188.9594533639733</v>
      </c>
      <c r="K29" s="635">
        <v>1</v>
      </c>
      <c r="L29" s="622">
        <v>2</v>
      </c>
      <c r="M29" s="623">
        <v>188.9594533639733</v>
      </c>
    </row>
    <row r="30" spans="1:13" ht="14.4" customHeight="1" x14ac:dyDescent="0.3">
      <c r="A30" s="618" t="s">
        <v>572</v>
      </c>
      <c r="B30" s="619" t="s">
        <v>3658</v>
      </c>
      <c r="C30" s="619" t="s">
        <v>1596</v>
      </c>
      <c r="D30" s="619" t="s">
        <v>2493</v>
      </c>
      <c r="E30" s="619" t="s">
        <v>3659</v>
      </c>
      <c r="F30" s="622"/>
      <c r="G30" s="622"/>
      <c r="H30" s="635">
        <v>0</v>
      </c>
      <c r="I30" s="622">
        <v>3</v>
      </c>
      <c r="J30" s="622">
        <v>293.34000000000003</v>
      </c>
      <c r="K30" s="635">
        <v>1</v>
      </c>
      <c r="L30" s="622">
        <v>3</v>
      </c>
      <c r="M30" s="623">
        <v>293.34000000000003</v>
      </c>
    </row>
    <row r="31" spans="1:13" ht="14.4" customHeight="1" x14ac:dyDescent="0.3">
      <c r="A31" s="618" t="s">
        <v>572</v>
      </c>
      <c r="B31" s="619" t="s">
        <v>3658</v>
      </c>
      <c r="C31" s="619" t="s">
        <v>1469</v>
      </c>
      <c r="D31" s="619" t="s">
        <v>3660</v>
      </c>
      <c r="E31" s="619" t="s">
        <v>3661</v>
      </c>
      <c r="F31" s="622"/>
      <c r="G31" s="622"/>
      <c r="H31" s="635">
        <v>0</v>
      </c>
      <c r="I31" s="622">
        <v>1</v>
      </c>
      <c r="J31" s="622">
        <v>133.81</v>
      </c>
      <c r="K31" s="635">
        <v>1</v>
      </c>
      <c r="L31" s="622">
        <v>1</v>
      </c>
      <c r="M31" s="623">
        <v>133.81</v>
      </c>
    </row>
    <row r="32" spans="1:13" ht="14.4" customHeight="1" x14ac:dyDescent="0.3">
      <c r="A32" s="618" t="s">
        <v>572</v>
      </c>
      <c r="B32" s="619" t="s">
        <v>3662</v>
      </c>
      <c r="C32" s="619" t="s">
        <v>1572</v>
      </c>
      <c r="D32" s="619" t="s">
        <v>1573</v>
      </c>
      <c r="E32" s="619" t="s">
        <v>1574</v>
      </c>
      <c r="F32" s="622"/>
      <c r="G32" s="622"/>
      <c r="H32" s="635">
        <v>0</v>
      </c>
      <c r="I32" s="622">
        <v>1</v>
      </c>
      <c r="J32" s="622">
        <v>115.32</v>
      </c>
      <c r="K32" s="635">
        <v>1</v>
      </c>
      <c r="L32" s="622">
        <v>1</v>
      </c>
      <c r="M32" s="623">
        <v>115.32</v>
      </c>
    </row>
    <row r="33" spans="1:13" ht="14.4" customHeight="1" x14ac:dyDescent="0.3">
      <c r="A33" s="618" t="s">
        <v>572</v>
      </c>
      <c r="B33" s="619" t="s">
        <v>3663</v>
      </c>
      <c r="C33" s="619" t="s">
        <v>1599</v>
      </c>
      <c r="D33" s="619" t="s">
        <v>1600</v>
      </c>
      <c r="E33" s="619" t="s">
        <v>1601</v>
      </c>
      <c r="F33" s="622"/>
      <c r="G33" s="622"/>
      <c r="H33" s="635">
        <v>0</v>
      </c>
      <c r="I33" s="622">
        <v>1</v>
      </c>
      <c r="J33" s="622">
        <v>105.620195960071</v>
      </c>
      <c r="K33" s="635">
        <v>1</v>
      </c>
      <c r="L33" s="622">
        <v>1</v>
      </c>
      <c r="M33" s="623">
        <v>105.620195960071</v>
      </c>
    </row>
    <row r="34" spans="1:13" ht="14.4" customHeight="1" x14ac:dyDescent="0.3">
      <c r="A34" s="618" t="s">
        <v>572</v>
      </c>
      <c r="B34" s="619" t="s">
        <v>3664</v>
      </c>
      <c r="C34" s="619" t="s">
        <v>1502</v>
      </c>
      <c r="D34" s="619" t="s">
        <v>1503</v>
      </c>
      <c r="E34" s="619" t="s">
        <v>1504</v>
      </c>
      <c r="F34" s="622"/>
      <c r="G34" s="622"/>
      <c r="H34" s="635">
        <v>0</v>
      </c>
      <c r="I34" s="622">
        <v>4</v>
      </c>
      <c r="J34" s="622">
        <v>319.32</v>
      </c>
      <c r="K34" s="635">
        <v>1</v>
      </c>
      <c r="L34" s="622">
        <v>4</v>
      </c>
      <c r="M34" s="623">
        <v>319.32</v>
      </c>
    </row>
    <row r="35" spans="1:13" ht="14.4" customHeight="1" x14ac:dyDescent="0.3">
      <c r="A35" s="618" t="s">
        <v>572</v>
      </c>
      <c r="B35" s="619" t="s">
        <v>3665</v>
      </c>
      <c r="C35" s="619" t="s">
        <v>1495</v>
      </c>
      <c r="D35" s="619" t="s">
        <v>1496</v>
      </c>
      <c r="E35" s="619" t="s">
        <v>1079</v>
      </c>
      <c r="F35" s="622"/>
      <c r="G35" s="622"/>
      <c r="H35" s="635">
        <v>0</v>
      </c>
      <c r="I35" s="622">
        <v>12</v>
      </c>
      <c r="J35" s="622">
        <v>525.27948287143317</v>
      </c>
      <c r="K35" s="635">
        <v>1</v>
      </c>
      <c r="L35" s="622">
        <v>12</v>
      </c>
      <c r="M35" s="623">
        <v>525.27948287143317</v>
      </c>
    </row>
    <row r="36" spans="1:13" ht="14.4" customHeight="1" x14ac:dyDescent="0.3">
      <c r="A36" s="618" t="s">
        <v>572</v>
      </c>
      <c r="B36" s="619" t="s">
        <v>3665</v>
      </c>
      <c r="C36" s="619" t="s">
        <v>1498</v>
      </c>
      <c r="D36" s="619" t="s">
        <v>1499</v>
      </c>
      <c r="E36" s="619" t="s">
        <v>1500</v>
      </c>
      <c r="F36" s="622"/>
      <c r="G36" s="622"/>
      <c r="H36" s="635">
        <v>0</v>
      </c>
      <c r="I36" s="622">
        <v>1</v>
      </c>
      <c r="J36" s="622">
        <v>55.509783346436201</v>
      </c>
      <c r="K36" s="635">
        <v>1</v>
      </c>
      <c r="L36" s="622">
        <v>1</v>
      </c>
      <c r="M36" s="623">
        <v>55.509783346436201</v>
      </c>
    </row>
    <row r="37" spans="1:13" ht="14.4" customHeight="1" x14ac:dyDescent="0.3">
      <c r="A37" s="618" t="s">
        <v>572</v>
      </c>
      <c r="B37" s="619" t="s">
        <v>3666</v>
      </c>
      <c r="C37" s="619" t="s">
        <v>1579</v>
      </c>
      <c r="D37" s="619" t="s">
        <v>1580</v>
      </c>
      <c r="E37" s="619" t="s">
        <v>1581</v>
      </c>
      <c r="F37" s="622"/>
      <c r="G37" s="622"/>
      <c r="H37" s="635">
        <v>0</v>
      </c>
      <c r="I37" s="622">
        <v>2</v>
      </c>
      <c r="J37" s="622">
        <v>51.960445090238395</v>
      </c>
      <c r="K37" s="635">
        <v>1</v>
      </c>
      <c r="L37" s="622">
        <v>2</v>
      </c>
      <c r="M37" s="623">
        <v>51.960445090238395</v>
      </c>
    </row>
    <row r="38" spans="1:13" ht="14.4" customHeight="1" x14ac:dyDescent="0.3">
      <c r="A38" s="618" t="s">
        <v>572</v>
      </c>
      <c r="B38" s="619" t="s">
        <v>3666</v>
      </c>
      <c r="C38" s="619" t="s">
        <v>1583</v>
      </c>
      <c r="D38" s="619" t="s">
        <v>1584</v>
      </c>
      <c r="E38" s="619" t="s">
        <v>1585</v>
      </c>
      <c r="F38" s="622"/>
      <c r="G38" s="622"/>
      <c r="H38" s="635">
        <v>0</v>
      </c>
      <c r="I38" s="622">
        <v>1</v>
      </c>
      <c r="J38" s="622">
        <v>46.13</v>
      </c>
      <c r="K38" s="635">
        <v>1</v>
      </c>
      <c r="L38" s="622">
        <v>1</v>
      </c>
      <c r="M38" s="623">
        <v>46.13</v>
      </c>
    </row>
    <row r="39" spans="1:13" ht="14.4" customHeight="1" x14ac:dyDescent="0.3">
      <c r="A39" s="618" t="s">
        <v>572</v>
      </c>
      <c r="B39" s="619" t="s">
        <v>3667</v>
      </c>
      <c r="C39" s="619" t="s">
        <v>3668</v>
      </c>
      <c r="D39" s="619" t="s">
        <v>3669</v>
      </c>
      <c r="E39" s="619" t="s">
        <v>1027</v>
      </c>
      <c r="F39" s="622"/>
      <c r="G39" s="622"/>
      <c r="H39" s="635">
        <v>0</v>
      </c>
      <c r="I39" s="622">
        <v>1</v>
      </c>
      <c r="J39" s="622">
        <v>130.64893899497599</v>
      </c>
      <c r="K39" s="635">
        <v>1</v>
      </c>
      <c r="L39" s="622">
        <v>1</v>
      </c>
      <c r="M39" s="623">
        <v>130.64893899497599</v>
      </c>
    </row>
    <row r="40" spans="1:13" ht="14.4" customHeight="1" x14ac:dyDescent="0.3">
      <c r="A40" s="618" t="s">
        <v>572</v>
      </c>
      <c r="B40" s="619" t="s">
        <v>3670</v>
      </c>
      <c r="C40" s="619" t="s">
        <v>3671</v>
      </c>
      <c r="D40" s="619" t="s">
        <v>2636</v>
      </c>
      <c r="E40" s="619" t="s">
        <v>3672</v>
      </c>
      <c r="F40" s="622"/>
      <c r="G40" s="622"/>
      <c r="H40" s="635">
        <v>0</v>
      </c>
      <c r="I40" s="622">
        <v>1</v>
      </c>
      <c r="J40" s="622">
        <v>41.519813654514898</v>
      </c>
      <c r="K40" s="635">
        <v>1</v>
      </c>
      <c r="L40" s="622">
        <v>1</v>
      </c>
      <c r="M40" s="623">
        <v>41.519813654514898</v>
      </c>
    </row>
    <row r="41" spans="1:13" ht="14.4" customHeight="1" x14ac:dyDescent="0.3">
      <c r="A41" s="618" t="s">
        <v>572</v>
      </c>
      <c r="B41" s="619" t="s">
        <v>3673</v>
      </c>
      <c r="C41" s="619" t="s">
        <v>3674</v>
      </c>
      <c r="D41" s="619" t="s">
        <v>3675</v>
      </c>
      <c r="E41" s="619" t="s">
        <v>3676</v>
      </c>
      <c r="F41" s="622"/>
      <c r="G41" s="622"/>
      <c r="H41" s="635">
        <v>0</v>
      </c>
      <c r="I41" s="622">
        <v>1</v>
      </c>
      <c r="J41" s="622">
        <v>128.96</v>
      </c>
      <c r="K41" s="635">
        <v>1</v>
      </c>
      <c r="L41" s="622">
        <v>1</v>
      </c>
      <c r="M41" s="623">
        <v>128.96</v>
      </c>
    </row>
    <row r="42" spans="1:13" ht="14.4" customHeight="1" x14ac:dyDescent="0.3">
      <c r="A42" s="618" t="s">
        <v>572</v>
      </c>
      <c r="B42" s="619" t="s">
        <v>3677</v>
      </c>
      <c r="C42" s="619" t="s">
        <v>3678</v>
      </c>
      <c r="D42" s="619" t="s">
        <v>3679</v>
      </c>
      <c r="E42" s="619" t="s">
        <v>3680</v>
      </c>
      <c r="F42" s="622"/>
      <c r="G42" s="622"/>
      <c r="H42" s="635">
        <v>0</v>
      </c>
      <c r="I42" s="622">
        <v>1</v>
      </c>
      <c r="J42" s="622">
        <v>47.17</v>
      </c>
      <c r="K42" s="635">
        <v>1</v>
      </c>
      <c r="L42" s="622">
        <v>1</v>
      </c>
      <c r="M42" s="623">
        <v>47.17</v>
      </c>
    </row>
    <row r="43" spans="1:13" ht="14.4" customHeight="1" x14ac:dyDescent="0.3">
      <c r="A43" s="618" t="s">
        <v>572</v>
      </c>
      <c r="B43" s="619" t="s">
        <v>3681</v>
      </c>
      <c r="C43" s="619" t="s">
        <v>1587</v>
      </c>
      <c r="D43" s="619" t="s">
        <v>1588</v>
      </c>
      <c r="E43" s="619" t="s">
        <v>1319</v>
      </c>
      <c r="F43" s="622"/>
      <c r="G43" s="622"/>
      <c r="H43" s="635">
        <v>0</v>
      </c>
      <c r="I43" s="622">
        <v>4</v>
      </c>
      <c r="J43" s="622">
        <v>276.65999999999997</v>
      </c>
      <c r="K43" s="635">
        <v>1</v>
      </c>
      <c r="L43" s="622">
        <v>4</v>
      </c>
      <c r="M43" s="623">
        <v>276.65999999999997</v>
      </c>
    </row>
    <row r="44" spans="1:13" ht="14.4" customHeight="1" x14ac:dyDescent="0.3">
      <c r="A44" s="618" t="s">
        <v>572</v>
      </c>
      <c r="B44" s="619" t="s">
        <v>3682</v>
      </c>
      <c r="C44" s="619" t="s">
        <v>1440</v>
      </c>
      <c r="D44" s="619" t="s">
        <v>1441</v>
      </c>
      <c r="E44" s="619" t="s">
        <v>1442</v>
      </c>
      <c r="F44" s="622"/>
      <c r="G44" s="622"/>
      <c r="H44" s="635">
        <v>0</v>
      </c>
      <c r="I44" s="622">
        <v>3</v>
      </c>
      <c r="J44" s="622">
        <v>188.9900240220575</v>
      </c>
      <c r="K44" s="635">
        <v>1</v>
      </c>
      <c r="L44" s="622">
        <v>3</v>
      </c>
      <c r="M44" s="623">
        <v>188.9900240220575</v>
      </c>
    </row>
    <row r="45" spans="1:13" ht="14.4" customHeight="1" x14ac:dyDescent="0.3">
      <c r="A45" s="618" t="s">
        <v>572</v>
      </c>
      <c r="B45" s="619" t="s">
        <v>3682</v>
      </c>
      <c r="C45" s="619" t="s">
        <v>1514</v>
      </c>
      <c r="D45" s="619" t="s">
        <v>3683</v>
      </c>
      <c r="E45" s="619" t="s">
        <v>1864</v>
      </c>
      <c r="F45" s="622"/>
      <c r="G45" s="622"/>
      <c r="H45" s="635">
        <v>0</v>
      </c>
      <c r="I45" s="622">
        <v>2</v>
      </c>
      <c r="J45" s="622">
        <v>101.17</v>
      </c>
      <c r="K45" s="635">
        <v>1</v>
      </c>
      <c r="L45" s="622">
        <v>2</v>
      </c>
      <c r="M45" s="623">
        <v>101.17</v>
      </c>
    </row>
    <row r="46" spans="1:13" ht="14.4" customHeight="1" x14ac:dyDescent="0.3">
      <c r="A46" s="618" t="s">
        <v>572</v>
      </c>
      <c r="B46" s="619" t="s">
        <v>3684</v>
      </c>
      <c r="C46" s="619" t="s">
        <v>1630</v>
      </c>
      <c r="D46" s="619" t="s">
        <v>3685</v>
      </c>
      <c r="E46" s="619" t="s">
        <v>3686</v>
      </c>
      <c r="F46" s="622"/>
      <c r="G46" s="622"/>
      <c r="H46" s="635">
        <v>0</v>
      </c>
      <c r="I46" s="622">
        <v>2</v>
      </c>
      <c r="J46" s="622">
        <v>238.62</v>
      </c>
      <c r="K46" s="635">
        <v>1</v>
      </c>
      <c r="L46" s="622">
        <v>2</v>
      </c>
      <c r="M46" s="623">
        <v>238.62</v>
      </c>
    </row>
    <row r="47" spans="1:13" ht="14.4" customHeight="1" x14ac:dyDescent="0.3">
      <c r="A47" s="618" t="s">
        <v>572</v>
      </c>
      <c r="B47" s="619" t="s">
        <v>3687</v>
      </c>
      <c r="C47" s="619" t="s">
        <v>1562</v>
      </c>
      <c r="D47" s="619" t="s">
        <v>1563</v>
      </c>
      <c r="E47" s="619" t="s">
        <v>1141</v>
      </c>
      <c r="F47" s="622"/>
      <c r="G47" s="622"/>
      <c r="H47" s="635">
        <v>0</v>
      </c>
      <c r="I47" s="622">
        <v>1</v>
      </c>
      <c r="J47" s="622">
        <v>82.25</v>
      </c>
      <c r="K47" s="635">
        <v>1</v>
      </c>
      <c r="L47" s="622">
        <v>1</v>
      </c>
      <c r="M47" s="623">
        <v>82.25</v>
      </c>
    </row>
    <row r="48" spans="1:13" ht="14.4" customHeight="1" x14ac:dyDescent="0.3">
      <c r="A48" s="618" t="s">
        <v>572</v>
      </c>
      <c r="B48" s="619" t="s">
        <v>3687</v>
      </c>
      <c r="C48" s="619" t="s">
        <v>1025</v>
      </c>
      <c r="D48" s="619" t="s">
        <v>1026</v>
      </c>
      <c r="E48" s="619" t="s">
        <v>1027</v>
      </c>
      <c r="F48" s="622">
        <v>1</v>
      </c>
      <c r="G48" s="622">
        <v>198.06</v>
      </c>
      <c r="H48" s="635">
        <v>1</v>
      </c>
      <c r="I48" s="622"/>
      <c r="J48" s="622"/>
      <c r="K48" s="635">
        <v>0</v>
      </c>
      <c r="L48" s="622">
        <v>1</v>
      </c>
      <c r="M48" s="623">
        <v>198.06</v>
      </c>
    </row>
    <row r="49" spans="1:13" ht="14.4" customHeight="1" x14ac:dyDescent="0.3">
      <c r="A49" s="618" t="s">
        <v>572</v>
      </c>
      <c r="B49" s="619" t="s">
        <v>3688</v>
      </c>
      <c r="C49" s="619" t="s">
        <v>3689</v>
      </c>
      <c r="D49" s="619" t="s">
        <v>3690</v>
      </c>
      <c r="E49" s="619" t="s">
        <v>1141</v>
      </c>
      <c r="F49" s="622"/>
      <c r="G49" s="622"/>
      <c r="H49" s="635">
        <v>0</v>
      </c>
      <c r="I49" s="622">
        <v>1</v>
      </c>
      <c r="J49" s="622">
        <v>164.53</v>
      </c>
      <c r="K49" s="635">
        <v>1</v>
      </c>
      <c r="L49" s="622">
        <v>1</v>
      </c>
      <c r="M49" s="623">
        <v>164.53</v>
      </c>
    </row>
    <row r="50" spans="1:13" ht="14.4" customHeight="1" x14ac:dyDescent="0.3">
      <c r="A50" s="618" t="s">
        <v>572</v>
      </c>
      <c r="B50" s="619" t="s">
        <v>3691</v>
      </c>
      <c r="C50" s="619" t="s">
        <v>1139</v>
      </c>
      <c r="D50" s="619" t="s">
        <v>1140</v>
      </c>
      <c r="E50" s="619" t="s">
        <v>1141</v>
      </c>
      <c r="F50" s="622">
        <v>1</v>
      </c>
      <c r="G50" s="622">
        <v>191.27</v>
      </c>
      <c r="H50" s="635">
        <v>1</v>
      </c>
      <c r="I50" s="622"/>
      <c r="J50" s="622"/>
      <c r="K50" s="635">
        <v>0</v>
      </c>
      <c r="L50" s="622">
        <v>1</v>
      </c>
      <c r="M50" s="623">
        <v>191.27</v>
      </c>
    </row>
    <row r="51" spans="1:13" ht="14.4" customHeight="1" x14ac:dyDescent="0.3">
      <c r="A51" s="618" t="s">
        <v>572</v>
      </c>
      <c r="B51" s="619" t="s">
        <v>3691</v>
      </c>
      <c r="C51" s="619" t="s">
        <v>1536</v>
      </c>
      <c r="D51" s="619" t="s">
        <v>1537</v>
      </c>
      <c r="E51" s="619" t="s">
        <v>1141</v>
      </c>
      <c r="F51" s="622"/>
      <c r="G51" s="622"/>
      <c r="H51" s="635">
        <v>0</v>
      </c>
      <c r="I51" s="622">
        <v>2</v>
      </c>
      <c r="J51" s="622">
        <v>303.72000000000003</v>
      </c>
      <c r="K51" s="635">
        <v>1</v>
      </c>
      <c r="L51" s="622">
        <v>2</v>
      </c>
      <c r="M51" s="623">
        <v>303.72000000000003</v>
      </c>
    </row>
    <row r="52" spans="1:13" ht="14.4" customHeight="1" x14ac:dyDescent="0.3">
      <c r="A52" s="618" t="s">
        <v>572</v>
      </c>
      <c r="B52" s="619" t="s">
        <v>3691</v>
      </c>
      <c r="C52" s="619" t="s">
        <v>1657</v>
      </c>
      <c r="D52" s="619" t="s">
        <v>1658</v>
      </c>
      <c r="E52" s="619" t="s">
        <v>1141</v>
      </c>
      <c r="F52" s="622"/>
      <c r="G52" s="622"/>
      <c r="H52" s="635">
        <v>0</v>
      </c>
      <c r="I52" s="622">
        <v>1</v>
      </c>
      <c r="J52" s="622">
        <v>171.37</v>
      </c>
      <c r="K52" s="635">
        <v>1</v>
      </c>
      <c r="L52" s="622">
        <v>1</v>
      </c>
      <c r="M52" s="623">
        <v>171.37</v>
      </c>
    </row>
    <row r="53" spans="1:13" ht="14.4" customHeight="1" x14ac:dyDescent="0.3">
      <c r="A53" s="618" t="s">
        <v>572</v>
      </c>
      <c r="B53" s="619" t="s">
        <v>3692</v>
      </c>
      <c r="C53" s="619" t="s">
        <v>1558</v>
      </c>
      <c r="D53" s="619" t="s">
        <v>1559</v>
      </c>
      <c r="E53" s="619" t="s">
        <v>1560</v>
      </c>
      <c r="F53" s="622"/>
      <c r="G53" s="622"/>
      <c r="H53" s="635">
        <v>0</v>
      </c>
      <c r="I53" s="622">
        <v>1</v>
      </c>
      <c r="J53" s="622">
        <v>102.55</v>
      </c>
      <c r="K53" s="635">
        <v>1</v>
      </c>
      <c r="L53" s="622">
        <v>1</v>
      </c>
      <c r="M53" s="623">
        <v>102.55</v>
      </c>
    </row>
    <row r="54" spans="1:13" ht="14.4" customHeight="1" x14ac:dyDescent="0.3">
      <c r="A54" s="618" t="s">
        <v>572</v>
      </c>
      <c r="B54" s="619" t="s">
        <v>3693</v>
      </c>
      <c r="C54" s="619" t="s">
        <v>1613</v>
      </c>
      <c r="D54" s="619" t="s">
        <v>1614</v>
      </c>
      <c r="E54" s="619" t="s">
        <v>1615</v>
      </c>
      <c r="F54" s="622"/>
      <c r="G54" s="622"/>
      <c r="H54" s="635">
        <v>0</v>
      </c>
      <c r="I54" s="622">
        <v>1</v>
      </c>
      <c r="J54" s="622">
        <v>107.94</v>
      </c>
      <c r="K54" s="635">
        <v>1</v>
      </c>
      <c r="L54" s="622">
        <v>1</v>
      </c>
      <c r="M54" s="623">
        <v>107.94</v>
      </c>
    </row>
    <row r="55" spans="1:13" ht="14.4" customHeight="1" x14ac:dyDescent="0.3">
      <c r="A55" s="618" t="s">
        <v>572</v>
      </c>
      <c r="B55" s="619" t="s">
        <v>3693</v>
      </c>
      <c r="C55" s="619" t="s">
        <v>593</v>
      </c>
      <c r="D55" s="619" t="s">
        <v>594</v>
      </c>
      <c r="E55" s="619" t="s">
        <v>595</v>
      </c>
      <c r="F55" s="622">
        <v>2</v>
      </c>
      <c r="G55" s="622">
        <v>390.38</v>
      </c>
      <c r="H55" s="635">
        <v>1</v>
      </c>
      <c r="I55" s="622"/>
      <c r="J55" s="622"/>
      <c r="K55" s="635">
        <v>0</v>
      </c>
      <c r="L55" s="622">
        <v>2</v>
      </c>
      <c r="M55" s="623">
        <v>390.38</v>
      </c>
    </row>
    <row r="56" spans="1:13" ht="14.4" customHeight="1" x14ac:dyDescent="0.3">
      <c r="A56" s="618" t="s">
        <v>572</v>
      </c>
      <c r="B56" s="619" t="s">
        <v>3694</v>
      </c>
      <c r="C56" s="619" t="s">
        <v>1466</v>
      </c>
      <c r="D56" s="619" t="s">
        <v>1467</v>
      </c>
      <c r="E56" s="619" t="s">
        <v>1027</v>
      </c>
      <c r="F56" s="622"/>
      <c r="G56" s="622"/>
      <c r="H56" s="635">
        <v>0</v>
      </c>
      <c r="I56" s="622">
        <v>1</v>
      </c>
      <c r="J56" s="622">
        <v>84.51</v>
      </c>
      <c r="K56" s="635">
        <v>1</v>
      </c>
      <c r="L56" s="622">
        <v>1</v>
      </c>
      <c r="M56" s="623">
        <v>84.51</v>
      </c>
    </row>
    <row r="57" spans="1:13" ht="14.4" customHeight="1" x14ac:dyDescent="0.3">
      <c r="A57" s="618" t="s">
        <v>572</v>
      </c>
      <c r="B57" s="619" t="s">
        <v>3695</v>
      </c>
      <c r="C57" s="619" t="s">
        <v>1590</v>
      </c>
      <c r="D57" s="619" t="s">
        <v>1591</v>
      </c>
      <c r="E57" s="619" t="s">
        <v>993</v>
      </c>
      <c r="F57" s="622"/>
      <c r="G57" s="622"/>
      <c r="H57" s="635">
        <v>0</v>
      </c>
      <c r="I57" s="622">
        <v>2</v>
      </c>
      <c r="J57" s="622">
        <v>246.88042276919199</v>
      </c>
      <c r="K57" s="635">
        <v>1</v>
      </c>
      <c r="L57" s="622">
        <v>2</v>
      </c>
      <c r="M57" s="623">
        <v>246.88042276919199</v>
      </c>
    </row>
    <row r="58" spans="1:13" ht="14.4" customHeight="1" x14ac:dyDescent="0.3">
      <c r="A58" s="618" t="s">
        <v>572</v>
      </c>
      <c r="B58" s="619" t="s">
        <v>3696</v>
      </c>
      <c r="C58" s="619" t="s">
        <v>1542</v>
      </c>
      <c r="D58" s="619" t="s">
        <v>1547</v>
      </c>
      <c r="E58" s="619" t="s">
        <v>993</v>
      </c>
      <c r="F58" s="622"/>
      <c r="G58" s="622"/>
      <c r="H58" s="635">
        <v>0</v>
      </c>
      <c r="I58" s="622">
        <v>9</v>
      </c>
      <c r="J58" s="622">
        <v>1607.0374300244366</v>
      </c>
      <c r="K58" s="635">
        <v>1</v>
      </c>
      <c r="L58" s="622">
        <v>9</v>
      </c>
      <c r="M58" s="623">
        <v>1607.0374300244366</v>
      </c>
    </row>
    <row r="59" spans="1:13" ht="14.4" customHeight="1" x14ac:dyDescent="0.3">
      <c r="A59" s="618" t="s">
        <v>572</v>
      </c>
      <c r="B59" s="619" t="s">
        <v>3696</v>
      </c>
      <c r="C59" s="619" t="s">
        <v>1546</v>
      </c>
      <c r="D59" s="619" t="s">
        <v>1547</v>
      </c>
      <c r="E59" s="619" t="s">
        <v>1642</v>
      </c>
      <c r="F59" s="622"/>
      <c r="G59" s="622"/>
      <c r="H59" s="635">
        <v>0</v>
      </c>
      <c r="I59" s="622">
        <v>2</v>
      </c>
      <c r="J59" s="622">
        <v>1028.57</v>
      </c>
      <c r="K59" s="635">
        <v>1</v>
      </c>
      <c r="L59" s="622">
        <v>2</v>
      </c>
      <c r="M59" s="623">
        <v>1028.57</v>
      </c>
    </row>
    <row r="60" spans="1:13" ht="14.4" customHeight="1" x14ac:dyDescent="0.3">
      <c r="A60" s="618" t="s">
        <v>572</v>
      </c>
      <c r="B60" s="619" t="s">
        <v>3697</v>
      </c>
      <c r="C60" s="619" t="s">
        <v>1576</v>
      </c>
      <c r="D60" s="619" t="s">
        <v>1577</v>
      </c>
      <c r="E60" s="619" t="s">
        <v>993</v>
      </c>
      <c r="F60" s="622"/>
      <c r="G60" s="622"/>
      <c r="H60" s="635">
        <v>0</v>
      </c>
      <c r="I60" s="622">
        <v>1</v>
      </c>
      <c r="J60" s="622">
        <v>265.27</v>
      </c>
      <c r="K60" s="635">
        <v>1</v>
      </c>
      <c r="L60" s="622">
        <v>1</v>
      </c>
      <c r="M60" s="623">
        <v>265.27</v>
      </c>
    </row>
    <row r="61" spans="1:13" ht="14.4" customHeight="1" x14ac:dyDescent="0.3">
      <c r="A61" s="618" t="s">
        <v>572</v>
      </c>
      <c r="B61" s="619" t="s">
        <v>3698</v>
      </c>
      <c r="C61" s="619" t="s">
        <v>2508</v>
      </c>
      <c r="D61" s="619" t="s">
        <v>2509</v>
      </c>
      <c r="E61" s="619" t="s">
        <v>3699</v>
      </c>
      <c r="F61" s="622"/>
      <c r="G61" s="622"/>
      <c r="H61" s="635">
        <v>0</v>
      </c>
      <c r="I61" s="622">
        <v>1</v>
      </c>
      <c r="J61" s="622">
        <v>140.94</v>
      </c>
      <c r="K61" s="635">
        <v>1</v>
      </c>
      <c r="L61" s="622">
        <v>1</v>
      </c>
      <c r="M61" s="623">
        <v>140.94</v>
      </c>
    </row>
    <row r="62" spans="1:13" ht="14.4" customHeight="1" x14ac:dyDescent="0.3">
      <c r="A62" s="618" t="s">
        <v>572</v>
      </c>
      <c r="B62" s="619" t="s">
        <v>3700</v>
      </c>
      <c r="C62" s="619" t="s">
        <v>1477</v>
      </c>
      <c r="D62" s="619" t="s">
        <v>3701</v>
      </c>
      <c r="E62" s="619" t="s">
        <v>1027</v>
      </c>
      <c r="F62" s="622"/>
      <c r="G62" s="622"/>
      <c r="H62" s="635">
        <v>0</v>
      </c>
      <c r="I62" s="622">
        <v>1</v>
      </c>
      <c r="J62" s="622">
        <v>209.28</v>
      </c>
      <c r="K62" s="635">
        <v>1</v>
      </c>
      <c r="L62" s="622">
        <v>1</v>
      </c>
      <c r="M62" s="623">
        <v>209.28</v>
      </c>
    </row>
    <row r="63" spans="1:13" ht="14.4" customHeight="1" x14ac:dyDescent="0.3">
      <c r="A63" s="618" t="s">
        <v>572</v>
      </c>
      <c r="B63" s="619" t="s">
        <v>3702</v>
      </c>
      <c r="C63" s="619" t="s">
        <v>1462</v>
      </c>
      <c r="D63" s="619" t="s">
        <v>1463</v>
      </c>
      <c r="E63" s="619" t="s">
        <v>3703</v>
      </c>
      <c r="F63" s="622"/>
      <c r="G63" s="622"/>
      <c r="H63" s="635">
        <v>0</v>
      </c>
      <c r="I63" s="622">
        <v>2</v>
      </c>
      <c r="J63" s="622">
        <v>246.09895582014701</v>
      </c>
      <c r="K63" s="635">
        <v>1</v>
      </c>
      <c r="L63" s="622">
        <v>2</v>
      </c>
      <c r="M63" s="623">
        <v>246.09895582014701</v>
      </c>
    </row>
    <row r="64" spans="1:13" ht="14.4" customHeight="1" x14ac:dyDescent="0.3">
      <c r="A64" s="618" t="s">
        <v>572</v>
      </c>
      <c r="B64" s="619" t="s">
        <v>3704</v>
      </c>
      <c r="C64" s="619" t="s">
        <v>1654</v>
      </c>
      <c r="D64" s="619" t="s">
        <v>3705</v>
      </c>
      <c r="E64" s="619" t="s">
        <v>3706</v>
      </c>
      <c r="F64" s="622"/>
      <c r="G64" s="622"/>
      <c r="H64" s="635">
        <v>0</v>
      </c>
      <c r="I64" s="622">
        <v>4</v>
      </c>
      <c r="J64" s="622">
        <v>2750.51</v>
      </c>
      <c r="K64" s="635">
        <v>1</v>
      </c>
      <c r="L64" s="622">
        <v>4</v>
      </c>
      <c r="M64" s="623">
        <v>2750.51</v>
      </c>
    </row>
    <row r="65" spans="1:13" ht="14.4" customHeight="1" x14ac:dyDescent="0.3">
      <c r="A65" s="618" t="s">
        <v>572</v>
      </c>
      <c r="B65" s="619" t="s">
        <v>3707</v>
      </c>
      <c r="C65" s="619" t="s">
        <v>1634</v>
      </c>
      <c r="D65" s="619" t="s">
        <v>3708</v>
      </c>
      <c r="E65" s="619" t="s">
        <v>3709</v>
      </c>
      <c r="F65" s="622"/>
      <c r="G65" s="622"/>
      <c r="H65" s="635">
        <v>0</v>
      </c>
      <c r="I65" s="622">
        <v>3</v>
      </c>
      <c r="J65" s="622">
        <v>390.115795155699</v>
      </c>
      <c r="K65" s="635">
        <v>1</v>
      </c>
      <c r="L65" s="622">
        <v>3</v>
      </c>
      <c r="M65" s="623">
        <v>390.115795155699</v>
      </c>
    </row>
    <row r="66" spans="1:13" ht="14.4" customHeight="1" x14ac:dyDescent="0.3">
      <c r="A66" s="618" t="s">
        <v>572</v>
      </c>
      <c r="B66" s="619" t="s">
        <v>3707</v>
      </c>
      <c r="C66" s="619" t="s">
        <v>1447</v>
      </c>
      <c r="D66" s="619" t="s">
        <v>3710</v>
      </c>
      <c r="E66" s="619" t="s">
        <v>3711</v>
      </c>
      <c r="F66" s="622"/>
      <c r="G66" s="622"/>
      <c r="H66" s="635">
        <v>0</v>
      </c>
      <c r="I66" s="622">
        <v>36</v>
      </c>
      <c r="J66" s="622">
        <v>1306.8292570449089</v>
      </c>
      <c r="K66" s="635">
        <v>1</v>
      </c>
      <c r="L66" s="622">
        <v>36</v>
      </c>
      <c r="M66" s="623">
        <v>1306.8292570449089</v>
      </c>
    </row>
    <row r="67" spans="1:13" ht="14.4" customHeight="1" x14ac:dyDescent="0.3">
      <c r="A67" s="618" t="s">
        <v>572</v>
      </c>
      <c r="B67" s="619" t="s">
        <v>3712</v>
      </c>
      <c r="C67" s="619" t="s">
        <v>1089</v>
      </c>
      <c r="D67" s="619" t="s">
        <v>3713</v>
      </c>
      <c r="E67" s="619" t="s">
        <v>3714</v>
      </c>
      <c r="F67" s="622">
        <v>1</v>
      </c>
      <c r="G67" s="622">
        <v>106.63</v>
      </c>
      <c r="H67" s="635">
        <v>1</v>
      </c>
      <c r="I67" s="622"/>
      <c r="J67" s="622"/>
      <c r="K67" s="635">
        <v>0</v>
      </c>
      <c r="L67" s="622">
        <v>1</v>
      </c>
      <c r="M67" s="623">
        <v>106.63</v>
      </c>
    </row>
    <row r="68" spans="1:13" ht="14.4" customHeight="1" x14ac:dyDescent="0.3">
      <c r="A68" s="618" t="s">
        <v>572</v>
      </c>
      <c r="B68" s="619" t="s">
        <v>3712</v>
      </c>
      <c r="C68" s="619" t="s">
        <v>1492</v>
      </c>
      <c r="D68" s="619" t="s">
        <v>1493</v>
      </c>
      <c r="E68" s="619" t="s">
        <v>3715</v>
      </c>
      <c r="F68" s="622"/>
      <c r="G68" s="622"/>
      <c r="H68" s="635">
        <v>0</v>
      </c>
      <c r="I68" s="622">
        <v>1</v>
      </c>
      <c r="J68" s="622">
        <v>61.939937538254497</v>
      </c>
      <c r="K68" s="635">
        <v>1</v>
      </c>
      <c r="L68" s="622">
        <v>1</v>
      </c>
      <c r="M68" s="623">
        <v>61.939937538254497</v>
      </c>
    </row>
    <row r="69" spans="1:13" ht="14.4" customHeight="1" x14ac:dyDescent="0.3">
      <c r="A69" s="618" t="s">
        <v>572</v>
      </c>
      <c r="B69" s="619" t="s">
        <v>3712</v>
      </c>
      <c r="C69" s="619" t="s">
        <v>1103</v>
      </c>
      <c r="D69" s="619" t="s">
        <v>3716</v>
      </c>
      <c r="E69" s="619" t="s">
        <v>3717</v>
      </c>
      <c r="F69" s="622">
        <v>1</v>
      </c>
      <c r="G69" s="622">
        <v>67.410259361818007</v>
      </c>
      <c r="H69" s="635">
        <v>1</v>
      </c>
      <c r="I69" s="622"/>
      <c r="J69" s="622"/>
      <c r="K69" s="635">
        <v>0</v>
      </c>
      <c r="L69" s="622">
        <v>1</v>
      </c>
      <c r="M69" s="623">
        <v>67.410259361818007</v>
      </c>
    </row>
    <row r="70" spans="1:13" ht="14.4" customHeight="1" x14ac:dyDescent="0.3">
      <c r="A70" s="618" t="s">
        <v>572</v>
      </c>
      <c r="B70" s="619" t="s">
        <v>3718</v>
      </c>
      <c r="C70" s="619" t="s">
        <v>1844</v>
      </c>
      <c r="D70" s="619" t="s">
        <v>1845</v>
      </c>
      <c r="E70" s="619" t="s">
        <v>1846</v>
      </c>
      <c r="F70" s="622"/>
      <c r="G70" s="622"/>
      <c r="H70" s="635">
        <v>0</v>
      </c>
      <c r="I70" s="622">
        <v>2.4</v>
      </c>
      <c r="J70" s="622">
        <v>30124.076000000001</v>
      </c>
      <c r="K70" s="635">
        <v>1</v>
      </c>
      <c r="L70" s="622">
        <v>2.4</v>
      </c>
      <c r="M70" s="623">
        <v>30124.076000000001</v>
      </c>
    </row>
    <row r="71" spans="1:13" ht="14.4" customHeight="1" x14ac:dyDescent="0.3">
      <c r="A71" s="618" t="s">
        <v>572</v>
      </c>
      <c r="B71" s="619" t="s">
        <v>3719</v>
      </c>
      <c r="C71" s="619" t="s">
        <v>1797</v>
      </c>
      <c r="D71" s="619" t="s">
        <v>1798</v>
      </c>
      <c r="E71" s="619" t="s">
        <v>1799</v>
      </c>
      <c r="F71" s="622"/>
      <c r="G71" s="622"/>
      <c r="H71" s="635">
        <v>0</v>
      </c>
      <c r="I71" s="622">
        <v>119</v>
      </c>
      <c r="J71" s="622">
        <v>5456.1472040746821</v>
      </c>
      <c r="K71" s="635">
        <v>1</v>
      </c>
      <c r="L71" s="622">
        <v>119</v>
      </c>
      <c r="M71" s="623">
        <v>5456.1472040746821</v>
      </c>
    </row>
    <row r="72" spans="1:13" ht="14.4" customHeight="1" x14ac:dyDescent="0.3">
      <c r="A72" s="618" t="s">
        <v>572</v>
      </c>
      <c r="B72" s="619" t="s">
        <v>3720</v>
      </c>
      <c r="C72" s="619" t="s">
        <v>1793</v>
      </c>
      <c r="D72" s="619" t="s">
        <v>3721</v>
      </c>
      <c r="E72" s="619" t="s">
        <v>3722</v>
      </c>
      <c r="F72" s="622"/>
      <c r="G72" s="622"/>
      <c r="H72" s="635">
        <v>0</v>
      </c>
      <c r="I72" s="622">
        <v>19</v>
      </c>
      <c r="J72" s="622">
        <v>5070.1386453340692</v>
      </c>
      <c r="K72" s="635">
        <v>1</v>
      </c>
      <c r="L72" s="622">
        <v>19</v>
      </c>
      <c r="M72" s="623">
        <v>5070.1386453340692</v>
      </c>
    </row>
    <row r="73" spans="1:13" ht="14.4" customHeight="1" x14ac:dyDescent="0.3">
      <c r="A73" s="618" t="s">
        <v>572</v>
      </c>
      <c r="B73" s="619" t="s">
        <v>3720</v>
      </c>
      <c r="C73" s="619" t="s">
        <v>1820</v>
      </c>
      <c r="D73" s="619" t="s">
        <v>3723</v>
      </c>
      <c r="E73" s="619" t="s">
        <v>3724</v>
      </c>
      <c r="F73" s="622"/>
      <c r="G73" s="622"/>
      <c r="H73" s="635">
        <v>0</v>
      </c>
      <c r="I73" s="622">
        <v>294.8</v>
      </c>
      <c r="J73" s="622">
        <v>66704.769035611156</v>
      </c>
      <c r="K73" s="635">
        <v>1</v>
      </c>
      <c r="L73" s="622">
        <v>294.8</v>
      </c>
      <c r="M73" s="623">
        <v>66704.769035611156</v>
      </c>
    </row>
    <row r="74" spans="1:13" ht="14.4" customHeight="1" x14ac:dyDescent="0.3">
      <c r="A74" s="618" t="s">
        <v>572</v>
      </c>
      <c r="B74" s="619" t="s">
        <v>3720</v>
      </c>
      <c r="C74" s="619" t="s">
        <v>1828</v>
      </c>
      <c r="D74" s="619" t="s">
        <v>3725</v>
      </c>
      <c r="E74" s="619" t="s">
        <v>3726</v>
      </c>
      <c r="F74" s="622"/>
      <c r="G74" s="622"/>
      <c r="H74" s="635">
        <v>0</v>
      </c>
      <c r="I74" s="622">
        <v>4</v>
      </c>
      <c r="J74" s="622">
        <v>1202.890884868506</v>
      </c>
      <c r="K74" s="635">
        <v>1</v>
      </c>
      <c r="L74" s="622">
        <v>4</v>
      </c>
      <c r="M74" s="623">
        <v>1202.890884868506</v>
      </c>
    </row>
    <row r="75" spans="1:13" ht="14.4" customHeight="1" x14ac:dyDescent="0.3">
      <c r="A75" s="618" t="s">
        <v>572</v>
      </c>
      <c r="B75" s="619" t="s">
        <v>3727</v>
      </c>
      <c r="C75" s="619" t="s">
        <v>1801</v>
      </c>
      <c r="D75" s="619" t="s">
        <v>3728</v>
      </c>
      <c r="E75" s="619" t="s">
        <v>3729</v>
      </c>
      <c r="F75" s="622"/>
      <c r="G75" s="622"/>
      <c r="H75" s="635">
        <v>0</v>
      </c>
      <c r="I75" s="622">
        <v>36.926333333333332</v>
      </c>
      <c r="J75" s="622">
        <v>139375.20678055007</v>
      </c>
      <c r="K75" s="635">
        <v>1</v>
      </c>
      <c r="L75" s="622">
        <v>36.926333333333332</v>
      </c>
      <c r="M75" s="623">
        <v>139375.20678055007</v>
      </c>
    </row>
    <row r="76" spans="1:13" ht="14.4" customHeight="1" x14ac:dyDescent="0.3">
      <c r="A76" s="618" t="s">
        <v>572</v>
      </c>
      <c r="B76" s="619" t="s">
        <v>3730</v>
      </c>
      <c r="C76" s="619" t="s">
        <v>1727</v>
      </c>
      <c r="D76" s="619" t="s">
        <v>1728</v>
      </c>
      <c r="E76" s="619" t="s">
        <v>3731</v>
      </c>
      <c r="F76" s="622">
        <v>6.48</v>
      </c>
      <c r="G76" s="622">
        <v>4927.233754607194</v>
      </c>
      <c r="H76" s="635">
        <v>1</v>
      </c>
      <c r="I76" s="622"/>
      <c r="J76" s="622"/>
      <c r="K76" s="635">
        <v>0</v>
      </c>
      <c r="L76" s="622">
        <v>6.48</v>
      </c>
      <c r="M76" s="623">
        <v>4927.233754607194</v>
      </c>
    </row>
    <row r="77" spans="1:13" ht="14.4" customHeight="1" x14ac:dyDescent="0.3">
      <c r="A77" s="618" t="s">
        <v>572</v>
      </c>
      <c r="B77" s="619" t="s">
        <v>3730</v>
      </c>
      <c r="C77" s="619" t="s">
        <v>1817</v>
      </c>
      <c r="D77" s="619" t="s">
        <v>1818</v>
      </c>
      <c r="E77" s="619" t="s">
        <v>784</v>
      </c>
      <c r="F77" s="622"/>
      <c r="G77" s="622"/>
      <c r="H77" s="635">
        <v>0</v>
      </c>
      <c r="I77" s="622">
        <v>79.2</v>
      </c>
      <c r="J77" s="622">
        <v>24346.076499339175</v>
      </c>
      <c r="K77" s="635">
        <v>1</v>
      </c>
      <c r="L77" s="622">
        <v>79.2</v>
      </c>
      <c r="M77" s="623">
        <v>24346.076499339175</v>
      </c>
    </row>
    <row r="78" spans="1:13" ht="14.4" customHeight="1" x14ac:dyDescent="0.3">
      <c r="A78" s="618" t="s">
        <v>572</v>
      </c>
      <c r="B78" s="619" t="s">
        <v>3730</v>
      </c>
      <c r="C78" s="619" t="s">
        <v>1731</v>
      </c>
      <c r="D78" s="619" t="s">
        <v>3732</v>
      </c>
      <c r="E78" s="619" t="s">
        <v>784</v>
      </c>
      <c r="F78" s="622">
        <v>3.3</v>
      </c>
      <c r="G78" s="622">
        <v>910.8</v>
      </c>
      <c r="H78" s="635">
        <v>1</v>
      </c>
      <c r="I78" s="622"/>
      <c r="J78" s="622"/>
      <c r="K78" s="635">
        <v>0</v>
      </c>
      <c r="L78" s="622">
        <v>3.3</v>
      </c>
      <c r="M78" s="623">
        <v>910.8</v>
      </c>
    </row>
    <row r="79" spans="1:13" ht="14.4" customHeight="1" x14ac:dyDescent="0.3">
      <c r="A79" s="618" t="s">
        <v>572</v>
      </c>
      <c r="B79" s="619" t="s">
        <v>3733</v>
      </c>
      <c r="C79" s="619" t="s">
        <v>1824</v>
      </c>
      <c r="D79" s="619" t="s">
        <v>3734</v>
      </c>
      <c r="E79" s="619" t="s">
        <v>1799</v>
      </c>
      <c r="F79" s="622"/>
      <c r="G79" s="622"/>
      <c r="H79" s="635">
        <v>0</v>
      </c>
      <c r="I79" s="622">
        <v>18</v>
      </c>
      <c r="J79" s="622">
        <v>1355.4020579053104</v>
      </c>
      <c r="K79" s="635">
        <v>1</v>
      </c>
      <c r="L79" s="622">
        <v>18</v>
      </c>
      <c r="M79" s="623">
        <v>1355.4020579053104</v>
      </c>
    </row>
    <row r="80" spans="1:13" ht="14.4" customHeight="1" x14ac:dyDescent="0.3">
      <c r="A80" s="618" t="s">
        <v>572</v>
      </c>
      <c r="B80" s="619" t="s">
        <v>3735</v>
      </c>
      <c r="C80" s="619" t="s">
        <v>1723</v>
      </c>
      <c r="D80" s="619" t="s">
        <v>1724</v>
      </c>
      <c r="E80" s="619" t="s">
        <v>1725</v>
      </c>
      <c r="F80" s="622">
        <v>62</v>
      </c>
      <c r="G80" s="622">
        <v>2064.4031542541006</v>
      </c>
      <c r="H80" s="635">
        <v>1</v>
      </c>
      <c r="I80" s="622"/>
      <c r="J80" s="622"/>
      <c r="K80" s="635">
        <v>0</v>
      </c>
      <c r="L80" s="622">
        <v>62</v>
      </c>
      <c r="M80" s="623">
        <v>2064.4031542541006</v>
      </c>
    </row>
    <row r="81" spans="1:13" ht="14.4" customHeight="1" x14ac:dyDescent="0.3">
      <c r="A81" s="618" t="s">
        <v>572</v>
      </c>
      <c r="B81" s="619" t="s">
        <v>3736</v>
      </c>
      <c r="C81" s="619" t="s">
        <v>782</v>
      </c>
      <c r="D81" s="619" t="s">
        <v>783</v>
      </c>
      <c r="E81" s="619" t="s">
        <v>784</v>
      </c>
      <c r="F81" s="622"/>
      <c r="G81" s="622"/>
      <c r="H81" s="635">
        <v>0</v>
      </c>
      <c r="I81" s="622">
        <v>4.9000000000000004</v>
      </c>
      <c r="J81" s="622">
        <v>2693.7597361162034</v>
      </c>
      <c r="K81" s="635">
        <v>1</v>
      </c>
      <c r="L81" s="622">
        <v>4.9000000000000004</v>
      </c>
      <c r="M81" s="623">
        <v>2693.7597361162034</v>
      </c>
    </row>
    <row r="82" spans="1:13" ht="14.4" customHeight="1" x14ac:dyDescent="0.3">
      <c r="A82" s="618" t="s">
        <v>572</v>
      </c>
      <c r="B82" s="619" t="s">
        <v>3736</v>
      </c>
      <c r="C82" s="619" t="s">
        <v>1171</v>
      </c>
      <c r="D82" s="619" t="s">
        <v>1172</v>
      </c>
      <c r="E82" s="619" t="s">
        <v>1173</v>
      </c>
      <c r="F82" s="622"/>
      <c r="G82" s="622"/>
      <c r="H82" s="635">
        <v>0</v>
      </c>
      <c r="I82" s="622">
        <v>2.4</v>
      </c>
      <c r="J82" s="622">
        <v>1935.9745044866772</v>
      </c>
      <c r="K82" s="635">
        <v>1</v>
      </c>
      <c r="L82" s="622">
        <v>2.4</v>
      </c>
      <c r="M82" s="623">
        <v>1935.9745044866772</v>
      </c>
    </row>
    <row r="83" spans="1:13" ht="14.4" customHeight="1" x14ac:dyDescent="0.3">
      <c r="A83" s="618" t="s">
        <v>572</v>
      </c>
      <c r="B83" s="619" t="s">
        <v>3737</v>
      </c>
      <c r="C83" s="619" t="s">
        <v>1836</v>
      </c>
      <c r="D83" s="619" t="s">
        <v>1837</v>
      </c>
      <c r="E83" s="619" t="s">
        <v>1725</v>
      </c>
      <c r="F83" s="622"/>
      <c r="G83" s="622"/>
      <c r="H83" s="635">
        <v>0</v>
      </c>
      <c r="I83" s="622">
        <v>3</v>
      </c>
      <c r="J83" s="622">
        <v>462.15000000000003</v>
      </c>
      <c r="K83" s="635">
        <v>1</v>
      </c>
      <c r="L83" s="622">
        <v>3</v>
      </c>
      <c r="M83" s="623">
        <v>462.15000000000003</v>
      </c>
    </row>
    <row r="84" spans="1:13" ht="14.4" customHeight="1" x14ac:dyDescent="0.3">
      <c r="A84" s="618" t="s">
        <v>572</v>
      </c>
      <c r="B84" s="619" t="s">
        <v>3738</v>
      </c>
      <c r="C84" s="619" t="s">
        <v>1755</v>
      </c>
      <c r="D84" s="619" t="s">
        <v>3739</v>
      </c>
      <c r="E84" s="619" t="s">
        <v>3740</v>
      </c>
      <c r="F84" s="622"/>
      <c r="G84" s="622"/>
      <c r="H84" s="635">
        <v>0</v>
      </c>
      <c r="I84" s="622">
        <v>3.1</v>
      </c>
      <c r="J84" s="622">
        <v>13193.357149167899</v>
      </c>
      <c r="K84" s="635">
        <v>1</v>
      </c>
      <c r="L84" s="622">
        <v>3.1</v>
      </c>
      <c r="M84" s="623">
        <v>13193.357149167899</v>
      </c>
    </row>
    <row r="85" spans="1:13" ht="14.4" customHeight="1" x14ac:dyDescent="0.3">
      <c r="A85" s="618" t="s">
        <v>572</v>
      </c>
      <c r="B85" s="619" t="s">
        <v>3741</v>
      </c>
      <c r="C85" s="619" t="s">
        <v>1623</v>
      </c>
      <c r="D85" s="619" t="s">
        <v>1624</v>
      </c>
      <c r="E85" s="619" t="s">
        <v>1625</v>
      </c>
      <c r="F85" s="622"/>
      <c r="G85" s="622"/>
      <c r="H85" s="635">
        <v>0</v>
      </c>
      <c r="I85" s="622">
        <v>4.6999999999999993</v>
      </c>
      <c r="J85" s="622">
        <v>10035.194191503087</v>
      </c>
      <c r="K85" s="635">
        <v>1</v>
      </c>
      <c r="L85" s="622">
        <v>4.6999999999999993</v>
      </c>
      <c r="M85" s="623">
        <v>10035.194191503087</v>
      </c>
    </row>
    <row r="86" spans="1:13" ht="14.4" customHeight="1" x14ac:dyDescent="0.3">
      <c r="A86" s="618" t="s">
        <v>572</v>
      </c>
      <c r="B86" s="619" t="s">
        <v>3742</v>
      </c>
      <c r="C86" s="619" t="s">
        <v>1809</v>
      </c>
      <c r="D86" s="619" t="s">
        <v>1810</v>
      </c>
      <c r="E86" s="619" t="s">
        <v>3743</v>
      </c>
      <c r="F86" s="622"/>
      <c r="G86" s="622"/>
      <c r="H86" s="635">
        <v>0</v>
      </c>
      <c r="I86" s="622">
        <v>9</v>
      </c>
      <c r="J86" s="622">
        <v>2210.7866917945657</v>
      </c>
      <c r="K86" s="635">
        <v>1</v>
      </c>
      <c r="L86" s="622">
        <v>9</v>
      </c>
      <c r="M86" s="623">
        <v>2210.7866917945657</v>
      </c>
    </row>
    <row r="87" spans="1:13" ht="14.4" customHeight="1" x14ac:dyDescent="0.3">
      <c r="A87" s="618" t="s">
        <v>572</v>
      </c>
      <c r="B87" s="619" t="s">
        <v>3742</v>
      </c>
      <c r="C87" s="619" t="s">
        <v>1813</v>
      </c>
      <c r="D87" s="619" t="s">
        <v>1814</v>
      </c>
      <c r="E87" s="619" t="s">
        <v>3744</v>
      </c>
      <c r="F87" s="622"/>
      <c r="G87" s="622"/>
      <c r="H87" s="635">
        <v>0</v>
      </c>
      <c r="I87" s="622">
        <v>28</v>
      </c>
      <c r="J87" s="622">
        <v>7346.3</v>
      </c>
      <c r="K87" s="635">
        <v>1</v>
      </c>
      <c r="L87" s="622">
        <v>28</v>
      </c>
      <c r="M87" s="623">
        <v>7346.3</v>
      </c>
    </row>
    <row r="88" spans="1:13" ht="14.4" customHeight="1" x14ac:dyDescent="0.3">
      <c r="A88" s="618" t="s">
        <v>572</v>
      </c>
      <c r="B88" s="619" t="s">
        <v>3745</v>
      </c>
      <c r="C88" s="619" t="s">
        <v>1840</v>
      </c>
      <c r="D88" s="619" t="s">
        <v>1841</v>
      </c>
      <c r="E88" s="619" t="s">
        <v>3746</v>
      </c>
      <c r="F88" s="622"/>
      <c r="G88" s="622"/>
      <c r="H88" s="635">
        <v>0</v>
      </c>
      <c r="I88" s="622">
        <v>118</v>
      </c>
      <c r="J88" s="622">
        <v>6422.729283657749</v>
      </c>
      <c r="K88" s="635">
        <v>1</v>
      </c>
      <c r="L88" s="622">
        <v>118</v>
      </c>
      <c r="M88" s="623">
        <v>6422.729283657749</v>
      </c>
    </row>
    <row r="89" spans="1:13" ht="14.4" customHeight="1" x14ac:dyDescent="0.3">
      <c r="A89" s="618" t="s">
        <v>572</v>
      </c>
      <c r="B89" s="619" t="s">
        <v>3747</v>
      </c>
      <c r="C89" s="619" t="s">
        <v>1805</v>
      </c>
      <c r="D89" s="619" t="s">
        <v>1806</v>
      </c>
      <c r="E89" s="619" t="s">
        <v>3748</v>
      </c>
      <c r="F89" s="622"/>
      <c r="G89" s="622"/>
      <c r="H89" s="635">
        <v>0</v>
      </c>
      <c r="I89" s="622">
        <v>1</v>
      </c>
      <c r="J89" s="622">
        <v>57.37</v>
      </c>
      <c r="K89" s="635">
        <v>1</v>
      </c>
      <c r="L89" s="622">
        <v>1</v>
      </c>
      <c r="M89" s="623">
        <v>57.37</v>
      </c>
    </row>
    <row r="90" spans="1:13" ht="14.4" customHeight="1" x14ac:dyDescent="0.3">
      <c r="A90" s="618" t="s">
        <v>572</v>
      </c>
      <c r="B90" s="619" t="s">
        <v>3749</v>
      </c>
      <c r="C90" s="619" t="s">
        <v>1832</v>
      </c>
      <c r="D90" s="619" t="s">
        <v>3750</v>
      </c>
      <c r="E90" s="619" t="s">
        <v>1725</v>
      </c>
      <c r="F90" s="622"/>
      <c r="G90" s="622"/>
      <c r="H90" s="635">
        <v>0</v>
      </c>
      <c r="I90" s="622">
        <v>48</v>
      </c>
      <c r="J90" s="622">
        <v>15545.284193401596</v>
      </c>
      <c r="K90" s="635">
        <v>1</v>
      </c>
      <c r="L90" s="622">
        <v>48</v>
      </c>
      <c r="M90" s="623">
        <v>15545.284193401596</v>
      </c>
    </row>
    <row r="91" spans="1:13" ht="14.4" customHeight="1" x14ac:dyDescent="0.3">
      <c r="A91" s="618" t="s">
        <v>572</v>
      </c>
      <c r="B91" s="619" t="s">
        <v>3751</v>
      </c>
      <c r="C91" s="619" t="s">
        <v>1848</v>
      </c>
      <c r="D91" s="619" t="s">
        <v>3752</v>
      </c>
      <c r="E91" s="619" t="s">
        <v>3753</v>
      </c>
      <c r="F91" s="622"/>
      <c r="G91" s="622"/>
      <c r="H91" s="635">
        <v>0</v>
      </c>
      <c r="I91" s="622">
        <v>248</v>
      </c>
      <c r="J91" s="622">
        <v>22744.098791507069</v>
      </c>
      <c r="K91" s="635">
        <v>1</v>
      </c>
      <c r="L91" s="622">
        <v>248</v>
      </c>
      <c r="M91" s="623">
        <v>22744.098791507069</v>
      </c>
    </row>
    <row r="92" spans="1:13" ht="14.4" customHeight="1" x14ac:dyDescent="0.3">
      <c r="A92" s="618" t="s">
        <v>572</v>
      </c>
      <c r="B92" s="619" t="s">
        <v>3754</v>
      </c>
      <c r="C92" s="619" t="s">
        <v>620</v>
      </c>
      <c r="D92" s="619" t="s">
        <v>621</v>
      </c>
      <c r="E92" s="619" t="s">
        <v>3755</v>
      </c>
      <c r="F92" s="622">
        <v>1</v>
      </c>
      <c r="G92" s="622">
        <v>3075.48</v>
      </c>
      <c r="H92" s="635">
        <v>1</v>
      </c>
      <c r="I92" s="622"/>
      <c r="J92" s="622"/>
      <c r="K92" s="635">
        <v>0</v>
      </c>
      <c r="L92" s="622">
        <v>1</v>
      </c>
      <c r="M92" s="623">
        <v>3075.48</v>
      </c>
    </row>
    <row r="93" spans="1:13" ht="14.4" customHeight="1" x14ac:dyDescent="0.3">
      <c r="A93" s="618" t="s">
        <v>572</v>
      </c>
      <c r="B93" s="619" t="s">
        <v>3756</v>
      </c>
      <c r="C93" s="619" t="s">
        <v>1593</v>
      </c>
      <c r="D93" s="619" t="s">
        <v>1452</v>
      </c>
      <c r="E93" s="619" t="s">
        <v>3757</v>
      </c>
      <c r="F93" s="622"/>
      <c r="G93" s="622"/>
      <c r="H93" s="635">
        <v>0</v>
      </c>
      <c r="I93" s="622">
        <v>3</v>
      </c>
      <c r="J93" s="622">
        <v>215.55</v>
      </c>
      <c r="K93" s="635">
        <v>1</v>
      </c>
      <c r="L93" s="622">
        <v>3</v>
      </c>
      <c r="M93" s="623">
        <v>215.55</v>
      </c>
    </row>
    <row r="94" spans="1:13" ht="14.4" customHeight="1" x14ac:dyDescent="0.3">
      <c r="A94" s="618" t="s">
        <v>572</v>
      </c>
      <c r="B94" s="619" t="s">
        <v>3756</v>
      </c>
      <c r="C94" s="619" t="s">
        <v>1451</v>
      </c>
      <c r="D94" s="619" t="s">
        <v>1452</v>
      </c>
      <c r="E94" s="619" t="s">
        <v>3758</v>
      </c>
      <c r="F94" s="622"/>
      <c r="G94" s="622"/>
      <c r="H94" s="635">
        <v>0</v>
      </c>
      <c r="I94" s="622">
        <v>2</v>
      </c>
      <c r="J94" s="622">
        <v>267.71891813832099</v>
      </c>
      <c r="K94" s="635">
        <v>1</v>
      </c>
      <c r="L94" s="622">
        <v>2</v>
      </c>
      <c r="M94" s="623">
        <v>267.71891813832099</v>
      </c>
    </row>
    <row r="95" spans="1:13" ht="14.4" customHeight="1" x14ac:dyDescent="0.3">
      <c r="A95" s="618" t="s">
        <v>572</v>
      </c>
      <c r="B95" s="619" t="s">
        <v>3759</v>
      </c>
      <c r="C95" s="619" t="s">
        <v>1568</v>
      </c>
      <c r="D95" s="619" t="s">
        <v>1569</v>
      </c>
      <c r="E95" s="619" t="s">
        <v>1570</v>
      </c>
      <c r="F95" s="622"/>
      <c r="G95" s="622"/>
      <c r="H95" s="635">
        <v>0</v>
      </c>
      <c r="I95" s="622">
        <v>2</v>
      </c>
      <c r="J95" s="622">
        <v>143.62</v>
      </c>
      <c r="K95" s="635">
        <v>1</v>
      </c>
      <c r="L95" s="622">
        <v>2</v>
      </c>
      <c r="M95" s="623">
        <v>143.62</v>
      </c>
    </row>
    <row r="96" spans="1:13" ht="14.4" customHeight="1" x14ac:dyDescent="0.3">
      <c r="A96" s="618" t="s">
        <v>572</v>
      </c>
      <c r="B96" s="619" t="s">
        <v>3759</v>
      </c>
      <c r="C96" s="619" t="s">
        <v>589</v>
      </c>
      <c r="D96" s="619" t="s">
        <v>3760</v>
      </c>
      <c r="E96" s="619" t="s">
        <v>3761</v>
      </c>
      <c r="F96" s="622">
        <v>1</v>
      </c>
      <c r="G96" s="622">
        <v>61.940159159322498</v>
      </c>
      <c r="H96" s="635">
        <v>1</v>
      </c>
      <c r="I96" s="622"/>
      <c r="J96" s="622"/>
      <c r="K96" s="635">
        <v>0</v>
      </c>
      <c r="L96" s="622">
        <v>1</v>
      </c>
      <c r="M96" s="623">
        <v>61.940159159322498</v>
      </c>
    </row>
    <row r="97" spans="1:13" ht="14.4" customHeight="1" x14ac:dyDescent="0.3">
      <c r="A97" s="618" t="s">
        <v>572</v>
      </c>
      <c r="B97" s="619" t="s">
        <v>3762</v>
      </c>
      <c r="C97" s="619" t="s">
        <v>1099</v>
      </c>
      <c r="D97" s="619" t="s">
        <v>3763</v>
      </c>
      <c r="E97" s="619" t="s">
        <v>3764</v>
      </c>
      <c r="F97" s="622"/>
      <c r="G97" s="622"/>
      <c r="H97" s="635">
        <v>0</v>
      </c>
      <c r="I97" s="622">
        <v>6</v>
      </c>
      <c r="J97" s="622">
        <v>4208.2879999999996</v>
      </c>
      <c r="K97" s="635">
        <v>1</v>
      </c>
      <c r="L97" s="622">
        <v>6</v>
      </c>
      <c r="M97" s="623">
        <v>4208.2879999999996</v>
      </c>
    </row>
    <row r="98" spans="1:13" ht="14.4" customHeight="1" x14ac:dyDescent="0.3">
      <c r="A98" s="618" t="s">
        <v>572</v>
      </c>
      <c r="B98" s="619" t="s">
        <v>3765</v>
      </c>
      <c r="C98" s="619" t="s">
        <v>3766</v>
      </c>
      <c r="D98" s="619" t="s">
        <v>3767</v>
      </c>
      <c r="E98" s="619" t="s">
        <v>3768</v>
      </c>
      <c r="F98" s="622"/>
      <c r="G98" s="622"/>
      <c r="H98" s="635">
        <v>0</v>
      </c>
      <c r="I98" s="622">
        <v>1</v>
      </c>
      <c r="J98" s="622">
        <v>40.270039727649099</v>
      </c>
      <c r="K98" s="635">
        <v>1</v>
      </c>
      <c r="L98" s="622">
        <v>1</v>
      </c>
      <c r="M98" s="623">
        <v>40.270039727649099</v>
      </c>
    </row>
    <row r="99" spans="1:13" ht="14.4" customHeight="1" x14ac:dyDescent="0.3">
      <c r="A99" s="618" t="s">
        <v>572</v>
      </c>
      <c r="B99" s="619" t="s">
        <v>3765</v>
      </c>
      <c r="C99" s="619" t="s">
        <v>1484</v>
      </c>
      <c r="D99" s="619" t="s">
        <v>1485</v>
      </c>
      <c r="E99" s="619" t="s">
        <v>1486</v>
      </c>
      <c r="F99" s="622"/>
      <c r="G99" s="622"/>
      <c r="H99" s="635">
        <v>0</v>
      </c>
      <c r="I99" s="622">
        <v>4</v>
      </c>
      <c r="J99" s="622">
        <v>233.68</v>
      </c>
      <c r="K99" s="635">
        <v>1</v>
      </c>
      <c r="L99" s="622">
        <v>4</v>
      </c>
      <c r="M99" s="623">
        <v>233.68</v>
      </c>
    </row>
    <row r="100" spans="1:13" ht="14.4" customHeight="1" x14ac:dyDescent="0.3">
      <c r="A100" s="618" t="s">
        <v>572</v>
      </c>
      <c r="B100" s="619" t="s">
        <v>3765</v>
      </c>
      <c r="C100" s="619" t="s">
        <v>1521</v>
      </c>
      <c r="D100" s="619" t="s">
        <v>1522</v>
      </c>
      <c r="E100" s="619" t="s">
        <v>3769</v>
      </c>
      <c r="F100" s="622"/>
      <c r="G100" s="622"/>
      <c r="H100" s="635">
        <v>0</v>
      </c>
      <c r="I100" s="622">
        <v>1</v>
      </c>
      <c r="J100" s="622">
        <v>99.21</v>
      </c>
      <c r="K100" s="635">
        <v>1</v>
      </c>
      <c r="L100" s="622">
        <v>1</v>
      </c>
      <c r="M100" s="623">
        <v>99.21</v>
      </c>
    </row>
    <row r="101" spans="1:13" ht="14.4" customHeight="1" x14ac:dyDescent="0.3">
      <c r="A101" s="618" t="s">
        <v>572</v>
      </c>
      <c r="B101" s="619" t="s">
        <v>3770</v>
      </c>
      <c r="C101" s="619" t="s">
        <v>1647</v>
      </c>
      <c r="D101" s="619" t="s">
        <v>3771</v>
      </c>
      <c r="E101" s="619" t="s">
        <v>3772</v>
      </c>
      <c r="F101" s="622"/>
      <c r="G101" s="622"/>
      <c r="H101" s="635">
        <v>0</v>
      </c>
      <c r="I101" s="622">
        <v>1</v>
      </c>
      <c r="J101" s="622">
        <v>374.28972312469801</v>
      </c>
      <c r="K101" s="635">
        <v>1</v>
      </c>
      <c r="L101" s="622">
        <v>1</v>
      </c>
      <c r="M101" s="623">
        <v>374.28972312469801</v>
      </c>
    </row>
    <row r="102" spans="1:13" ht="14.4" customHeight="1" x14ac:dyDescent="0.3">
      <c r="A102" s="618" t="s">
        <v>572</v>
      </c>
      <c r="B102" s="619" t="s">
        <v>3770</v>
      </c>
      <c r="C102" s="619" t="s">
        <v>1617</v>
      </c>
      <c r="D102" s="619" t="s">
        <v>3771</v>
      </c>
      <c r="E102" s="619" t="s">
        <v>3773</v>
      </c>
      <c r="F102" s="622"/>
      <c r="G102" s="622"/>
      <c r="H102" s="635">
        <v>0</v>
      </c>
      <c r="I102" s="622">
        <v>1</v>
      </c>
      <c r="J102" s="622">
        <v>102.7</v>
      </c>
      <c r="K102" s="635">
        <v>1</v>
      </c>
      <c r="L102" s="622">
        <v>1</v>
      </c>
      <c r="M102" s="623">
        <v>102.7</v>
      </c>
    </row>
    <row r="103" spans="1:13" ht="14.4" customHeight="1" x14ac:dyDescent="0.3">
      <c r="A103" s="618" t="s">
        <v>572</v>
      </c>
      <c r="B103" s="619" t="s">
        <v>3774</v>
      </c>
      <c r="C103" s="619" t="s">
        <v>1539</v>
      </c>
      <c r="D103" s="619" t="s">
        <v>3775</v>
      </c>
      <c r="E103" s="619" t="s">
        <v>3776</v>
      </c>
      <c r="F103" s="622"/>
      <c r="G103" s="622"/>
      <c r="H103" s="635">
        <v>0</v>
      </c>
      <c r="I103" s="622">
        <v>4</v>
      </c>
      <c r="J103" s="622">
        <v>172.70981984156342</v>
      </c>
      <c r="K103" s="635">
        <v>1</v>
      </c>
      <c r="L103" s="622">
        <v>4</v>
      </c>
      <c r="M103" s="623">
        <v>172.70981984156342</v>
      </c>
    </row>
    <row r="104" spans="1:13" ht="14.4" customHeight="1" x14ac:dyDescent="0.3">
      <c r="A104" s="618" t="s">
        <v>572</v>
      </c>
      <c r="B104" s="619" t="s">
        <v>3774</v>
      </c>
      <c r="C104" s="619" t="s">
        <v>1637</v>
      </c>
      <c r="D104" s="619" t="s">
        <v>3777</v>
      </c>
      <c r="E104" s="619" t="s">
        <v>3778</v>
      </c>
      <c r="F104" s="622"/>
      <c r="G104" s="622"/>
      <c r="H104" s="635">
        <v>0</v>
      </c>
      <c r="I104" s="622">
        <v>2</v>
      </c>
      <c r="J104" s="622">
        <v>113.22</v>
      </c>
      <c r="K104" s="635">
        <v>1</v>
      </c>
      <c r="L104" s="622">
        <v>2</v>
      </c>
      <c r="M104" s="623">
        <v>113.22</v>
      </c>
    </row>
    <row r="105" spans="1:13" ht="14.4" customHeight="1" x14ac:dyDescent="0.3">
      <c r="A105" s="618" t="s">
        <v>572</v>
      </c>
      <c r="B105" s="619" t="s">
        <v>3779</v>
      </c>
      <c r="C105" s="619" t="s">
        <v>624</v>
      </c>
      <c r="D105" s="619" t="s">
        <v>625</v>
      </c>
      <c r="E105" s="619" t="s">
        <v>626</v>
      </c>
      <c r="F105" s="622">
        <v>1</v>
      </c>
      <c r="G105" s="622">
        <v>336.61</v>
      </c>
      <c r="H105" s="635">
        <v>1</v>
      </c>
      <c r="I105" s="622"/>
      <c r="J105" s="622"/>
      <c r="K105" s="635">
        <v>0</v>
      </c>
      <c r="L105" s="622">
        <v>1</v>
      </c>
      <c r="M105" s="623">
        <v>336.61</v>
      </c>
    </row>
    <row r="106" spans="1:13" ht="14.4" customHeight="1" x14ac:dyDescent="0.3">
      <c r="A106" s="618" t="s">
        <v>572</v>
      </c>
      <c r="B106" s="619" t="s">
        <v>3780</v>
      </c>
      <c r="C106" s="619" t="s">
        <v>2609</v>
      </c>
      <c r="D106" s="619" t="s">
        <v>2610</v>
      </c>
      <c r="E106" s="619" t="s">
        <v>3781</v>
      </c>
      <c r="F106" s="622"/>
      <c r="G106" s="622"/>
      <c r="H106" s="635">
        <v>0</v>
      </c>
      <c r="I106" s="622">
        <v>2</v>
      </c>
      <c r="J106" s="622">
        <v>324.39751548514602</v>
      </c>
      <c r="K106" s="635">
        <v>1</v>
      </c>
      <c r="L106" s="622">
        <v>2</v>
      </c>
      <c r="M106" s="623">
        <v>324.39751548514602</v>
      </c>
    </row>
    <row r="107" spans="1:13" ht="14.4" customHeight="1" x14ac:dyDescent="0.3">
      <c r="A107" s="618" t="s">
        <v>572</v>
      </c>
      <c r="B107" s="619" t="s">
        <v>3780</v>
      </c>
      <c r="C107" s="619" t="s">
        <v>608</v>
      </c>
      <c r="D107" s="619" t="s">
        <v>3782</v>
      </c>
      <c r="E107" s="619" t="s">
        <v>1504</v>
      </c>
      <c r="F107" s="622">
        <v>3</v>
      </c>
      <c r="G107" s="622">
        <v>453.99911945901397</v>
      </c>
      <c r="H107" s="635">
        <v>1</v>
      </c>
      <c r="I107" s="622"/>
      <c r="J107" s="622"/>
      <c r="K107" s="635">
        <v>0</v>
      </c>
      <c r="L107" s="622">
        <v>3</v>
      </c>
      <c r="M107" s="623">
        <v>453.99911945901397</v>
      </c>
    </row>
    <row r="108" spans="1:13" ht="14.4" customHeight="1" x14ac:dyDescent="0.3">
      <c r="A108" s="618" t="s">
        <v>572</v>
      </c>
      <c r="B108" s="619" t="s">
        <v>3783</v>
      </c>
      <c r="C108" s="619" t="s">
        <v>1644</v>
      </c>
      <c r="D108" s="619" t="s">
        <v>3784</v>
      </c>
      <c r="E108" s="619" t="s">
        <v>3785</v>
      </c>
      <c r="F108" s="622"/>
      <c r="G108" s="622"/>
      <c r="H108" s="635">
        <v>0</v>
      </c>
      <c r="I108" s="622">
        <v>1</v>
      </c>
      <c r="J108" s="622">
        <v>151.25013269607001</v>
      </c>
      <c r="K108" s="635">
        <v>1</v>
      </c>
      <c r="L108" s="622">
        <v>1</v>
      </c>
      <c r="M108" s="623">
        <v>151.25013269607001</v>
      </c>
    </row>
    <row r="109" spans="1:13" ht="14.4" customHeight="1" x14ac:dyDescent="0.3">
      <c r="A109" s="618" t="s">
        <v>572</v>
      </c>
      <c r="B109" s="619" t="s">
        <v>3786</v>
      </c>
      <c r="C109" s="619" t="s">
        <v>1621</v>
      </c>
      <c r="D109" s="619" t="s">
        <v>1622</v>
      </c>
      <c r="E109" s="619" t="s">
        <v>1500</v>
      </c>
      <c r="F109" s="622"/>
      <c r="G109" s="622"/>
      <c r="H109" s="635">
        <v>0</v>
      </c>
      <c r="I109" s="622">
        <v>1</v>
      </c>
      <c r="J109" s="622">
        <v>174.24</v>
      </c>
      <c r="K109" s="635">
        <v>1</v>
      </c>
      <c r="L109" s="622">
        <v>1</v>
      </c>
      <c r="M109" s="623">
        <v>174.24</v>
      </c>
    </row>
    <row r="110" spans="1:13" ht="14.4" customHeight="1" x14ac:dyDescent="0.3">
      <c r="A110" s="618" t="s">
        <v>572</v>
      </c>
      <c r="B110" s="619" t="s">
        <v>3787</v>
      </c>
      <c r="C110" s="619" t="s">
        <v>616</v>
      </c>
      <c r="D110" s="619" t="s">
        <v>617</v>
      </c>
      <c r="E110" s="619" t="s">
        <v>618</v>
      </c>
      <c r="F110" s="622">
        <v>3</v>
      </c>
      <c r="G110" s="622">
        <v>314.189621625136</v>
      </c>
      <c r="H110" s="635">
        <v>1</v>
      </c>
      <c r="I110" s="622"/>
      <c r="J110" s="622"/>
      <c r="K110" s="635">
        <v>0</v>
      </c>
      <c r="L110" s="622">
        <v>3</v>
      </c>
      <c r="M110" s="623">
        <v>314.189621625136</v>
      </c>
    </row>
    <row r="111" spans="1:13" ht="14.4" customHeight="1" x14ac:dyDescent="0.3">
      <c r="A111" s="618" t="s">
        <v>572</v>
      </c>
      <c r="B111" s="619" t="s">
        <v>3787</v>
      </c>
      <c r="C111" s="619" t="s">
        <v>612</v>
      </c>
      <c r="D111" s="619" t="s">
        <v>613</v>
      </c>
      <c r="E111" s="619" t="s">
        <v>614</v>
      </c>
      <c r="F111" s="622">
        <v>1</v>
      </c>
      <c r="G111" s="622">
        <v>139.36000000000001</v>
      </c>
      <c r="H111" s="635">
        <v>1</v>
      </c>
      <c r="I111" s="622"/>
      <c r="J111" s="622"/>
      <c r="K111" s="635">
        <v>0</v>
      </c>
      <c r="L111" s="622">
        <v>1</v>
      </c>
      <c r="M111" s="623">
        <v>139.36000000000001</v>
      </c>
    </row>
    <row r="112" spans="1:13" ht="14.4" customHeight="1" x14ac:dyDescent="0.3">
      <c r="A112" s="618" t="s">
        <v>572</v>
      </c>
      <c r="B112" s="619" t="s">
        <v>3788</v>
      </c>
      <c r="C112" s="619" t="s">
        <v>1444</v>
      </c>
      <c r="D112" s="619" t="s">
        <v>1445</v>
      </c>
      <c r="E112" s="619" t="s">
        <v>3789</v>
      </c>
      <c r="F112" s="622"/>
      <c r="G112" s="622"/>
      <c r="H112" s="635">
        <v>0</v>
      </c>
      <c r="I112" s="622">
        <v>1</v>
      </c>
      <c r="J112" s="622">
        <v>106.85</v>
      </c>
      <c r="K112" s="635">
        <v>1</v>
      </c>
      <c r="L112" s="622">
        <v>1</v>
      </c>
      <c r="M112" s="623">
        <v>106.85</v>
      </c>
    </row>
    <row r="113" spans="1:13" ht="14.4" customHeight="1" x14ac:dyDescent="0.3">
      <c r="A113" s="618" t="s">
        <v>572</v>
      </c>
      <c r="B113" s="619" t="s">
        <v>3790</v>
      </c>
      <c r="C113" s="619" t="s">
        <v>1154</v>
      </c>
      <c r="D113" s="619" t="s">
        <v>3122</v>
      </c>
      <c r="E113" s="619" t="s">
        <v>606</v>
      </c>
      <c r="F113" s="622"/>
      <c r="G113" s="622"/>
      <c r="H113" s="635">
        <v>0</v>
      </c>
      <c r="I113" s="622">
        <v>1</v>
      </c>
      <c r="J113" s="622">
        <v>101.44</v>
      </c>
      <c r="K113" s="635">
        <v>1</v>
      </c>
      <c r="L113" s="622">
        <v>1</v>
      </c>
      <c r="M113" s="623">
        <v>101.44</v>
      </c>
    </row>
    <row r="114" spans="1:13" ht="14.4" customHeight="1" x14ac:dyDescent="0.3">
      <c r="A114" s="618" t="s">
        <v>572</v>
      </c>
      <c r="B114" s="619" t="s">
        <v>3790</v>
      </c>
      <c r="C114" s="619" t="s">
        <v>604</v>
      </c>
      <c r="D114" s="619" t="s">
        <v>605</v>
      </c>
      <c r="E114" s="619" t="s">
        <v>606</v>
      </c>
      <c r="F114" s="622">
        <v>1</v>
      </c>
      <c r="G114" s="622">
        <v>125.19</v>
      </c>
      <c r="H114" s="635">
        <v>1</v>
      </c>
      <c r="I114" s="622"/>
      <c r="J114" s="622"/>
      <c r="K114" s="635">
        <v>0</v>
      </c>
      <c r="L114" s="622">
        <v>1</v>
      </c>
      <c r="M114" s="623">
        <v>125.19</v>
      </c>
    </row>
    <row r="115" spans="1:13" ht="14.4" customHeight="1" x14ac:dyDescent="0.3">
      <c r="A115" s="618" t="s">
        <v>572</v>
      </c>
      <c r="B115" s="619" t="s">
        <v>3791</v>
      </c>
      <c r="C115" s="619" t="s">
        <v>1517</v>
      </c>
      <c r="D115" s="619" t="s">
        <v>1518</v>
      </c>
      <c r="E115" s="619" t="s">
        <v>1519</v>
      </c>
      <c r="F115" s="622"/>
      <c r="G115" s="622"/>
      <c r="H115" s="635">
        <v>0</v>
      </c>
      <c r="I115" s="622">
        <v>1</v>
      </c>
      <c r="J115" s="622">
        <v>85.479579914858505</v>
      </c>
      <c r="K115" s="635">
        <v>1</v>
      </c>
      <c r="L115" s="622">
        <v>1</v>
      </c>
      <c r="M115" s="623">
        <v>85.479579914858505</v>
      </c>
    </row>
    <row r="116" spans="1:13" ht="14.4" customHeight="1" x14ac:dyDescent="0.3">
      <c r="A116" s="618" t="s">
        <v>572</v>
      </c>
      <c r="B116" s="619" t="s">
        <v>3792</v>
      </c>
      <c r="C116" s="619" t="s">
        <v>1529</v>
      </c>
      <c r="D116" s="619" t="s">
        <v>1530</v>
      </c>
      <c r="E116" s="619" t="s">
        <v>1500</v>
      </c>
      <c r="F116" s="622"/>
      <c r="G116" s="622"/>
      <c r="H116" s="635">
        <v>0</v>
      </c>
      <c r="I116" s="622">
        <v>5</v>
      </c>
      <c r="J116" s="622">
        <v>544.79999999999995</v>
      </c>
      <c r="K116" s="635">
        <v>1</v>
      </c>
      <c r="L116" s="622">
        <v>5</v>
      </c>
      <c r="M116" s="623">
        <v>544.79999999999995</v>
      </c>
    </row>
    <row r="117" spans="1:13" ht="14.4" customHeight="1" x14ac:dyDescent="0.3">
      <c r="A117" s="618" t="s">
        <v>572</v>
      </c>
      <c r="B117" s="619" t="s">
        <v>3793</v>
      </c>
      <c r="C117" s="619" t="s">
        <v>1565</v>
      </c>
      <c r="D117" s="619" t="s">
        <v>1566</v>
      </c>
      <c r="E117" s="619" t="s">
        <v>1079</v>
      </c>
      <c r="F117" s="622"/>
      <c r="G117" s="622"/>
      <c r="H117" s="635">
        <v>0</v>
      </c>
      <c r="I117" s="622">
        <v>1</v>
      </c>
      <c r="J117" s="622">
        <v>103.260309652499</v>
      </c>
      <c r="K117" s="635">
        <v>1</v>
      </c>
      <c r="L117" s="622">
        <v>1</v>
      </c>
      <c r="M117" s="623">
        <v>103.260309652499</v>
      </c>
    </row>
    <row r="118" spans="1:13" ht="14.4" customHeight="1" x14ac:dyDescent="0.3">
      <c r="A118" s="618" t="s">
        <v>572</v>
      </c>
      <c r="B118" s="619" t="s">
        <v>3794</v>
      </c>
      <c r="C118" s="619" t="s">
        <v>1695</v>
      </c>
      <c r="D118" s="619" t="s">
        <v>1696</v>
      </c>
      <c r="E118" s="619" t="s">
        <v>1697</v>
      </c>
      <c r="F118" s="622"/>
      <c r="G118" s="622"/>
      <c r="H118" s="635">
        <v>0</v>
      </c>
      <c r="I118" s="622">
        <v>20</v>
      </c>
      <c r="J118" s="622">
        <v>810.75</v>
      </c>
      <c r="K118" s="635">
        <v>1</v>
      </c>
      <c r="L118" s="622">
        <v>20</v>
      </c>
      <c r="M118" s="623">
        <v>810.75</v>
      </c>
    </row>
    <row r="119" spans="1:13" ht="14.4" customHeight="1" x14ac:dyDescent="0.3">
      <c r="A119" s="618" t="s">
        <v>572</v>
      </c>
      <c r="B119" s="619" t="s">
        <v>3794</v>
      </c>
      <c r="C119" s="619" t="s">
        <v>1699</v>
      </c>
      <c r="D119" s="619" t="s">
        <v>3795</v>
      </c>
      <c r="E119" s="619" t="s">
        <v>1697</v>
      </c>
      <c r="F119" s="622"/>
      <c r="G119" s="622"/>
      <c r="H119" s="635">
        <v>0</v>
      </c>
      <c r="I119" s="622">
        <v>10</v>
      </c>
      <c r="J119" s="622">
        <v>405</v>
      </c>
      <c r="K119" s="635">
        <v>1</v>
      </c>
      <c r="L119" s="622">
        <v>10</v>
      </c>
      <c r="M119" s="623">
        <v>405</v>
      </c>
    </row>
    <row r="120" spans="1:13" ht="14.4" customHeight="1" x14ac:dyDescent="0.3">
      <c r="A120" s="618" t="s">
        <v>572</v>
      </c>
      <c r="B120" s="619" t="s">
        <v>3794</v>
      </c>
      <c r="C120" s="619" t="s">
        <v>1714</v>
      </c>
      <c r="D120" s="619" t="s">
        <v>3796</v>
      </c>
      <c r="E120" s="619" t="s">
        <v>1697</v>
      </c>
      <c r="F120" s="622"/>
      <c r="G120" s="622"/>
      <c r="H120" s="635">
        <v>0</v>
      </c>
      <c r="I120" s="622">
        <v>11</v>
      </c>
      <c r="J120" s="622">
        <v>492.57995477486384</v>
      </c>
      <c r="K120" s="635">
        <v>1</v>
      </c>
      <c r="L120" s="622">
        <v>11</v>
      </c>
      <c r="M120" s="623">
        <v>492.57995477486384</v>
      </c>
    </row>
    <row r="121" spans="1:13" ht="14.4" customHeight="1" x14ac:dyDescent="0.3">
      <c r="A121" s="618" t="s">
        <v>572</v>
      </c>
      <c r="B121" s="619" t="s">
        <v>3794</v>
      </c>
      <c r="C121" s="619" t="s">
        <v>1702</v>
      </c>
      <c r="D121" s="619" t="s">
        <v>1703</v>
      </c>
      <c r="E121" s="619" t="s">
        <v>1697</v>
      </c>
      <c r="F121" s="622"/>
      <c r="G121" s="622"/>
      <c r="H121" s="635">
        <v>0</v>
      </c>
      <c r="I121" s="622">
        <v>10</v>
      </c>
      <c r="J121" s="622">
        <v>427.59999999999997</v>
      </c>
      <c r="K121" s="635">
        <v>1</v>
      </c>
      <c r="L121" s="622">
        <v>10</v>
      </c>
      <c r="M121" s="623">
        <v>427.59999999999997</v>
      </c>
    </row>
    <row r="122" spans="1:13" ht="14.4" customHeight="1" x14ac:dyDescent="0.3">
      <c r="A122" s="618" t="s">
        <v>572</v>
      </c>
      <c r="B122" s="619" t="s">
        <v>3794</v>
      </c>
      <c r="C122" s="619" t="s">
        <v>1711</v>
      </c>
      <c r="D122" s="619" t="s">
        <v>1705</v>
      </c>
      <c r="E122" s="619" t="s">
        <v>1712</v>
      </c>
      <c r="F122" s="622"/>
      <c r="G122" s="622"/>
      <c r="H122" s="635">
        <v>0</v>
      </c>
      <c r="I122" s="622">
        <v>156</v>
      </c>
      <c r="J122" s="622">
        <v>28605.723450796777</v>
      </c>
      <c r="K122" s="635">
        <v>1</v>
      </c>
      <c r="L122" s="622">
        <v>156</v>
      </c>
      <c r="M122" s="623">
        <v>28605.723450796777</v>
      </c>
    </row>
    <row r="123" spans="1:13" ht="14.4" customHeight="1" x14ac:dyDescent="0.3">
      <c r="A123" s="618" t="s">
        <v>572</v>
      </c>
      <c r="B123" s="619" t="s">
        <v>3794</v>
      </c>
      <c r="C123" s="619" t="s">
        <v>1704</v>
      </c>
      <c r="D123" s="619" t="s">
        <v>1705</v>
      </c>
      <c r="E123" s="619" t="s">
        <v>1706</v>
      </c>
      <c r="F123" s="622"/>
      <c r="G123" s="622"/>
      <c r="H123" s="635">
        <v>0</v>
      </c>
      <c r="I123" s="622">
        <v>23</v>
      </c>
      <c r="J123" s="622">
        <v>1651.52</v>
      </c>
      <c r="K123" s="635">
        <v>1</v>
      </c>
      <c r="L123" s="622">
        <v>23</v>
      </c>
      <c r="M123" s="623">
        <v>1651.52</v>
      </c>
    </row>
    <row r="124" spans="1:13" ht="14.4" customHeight="1" x14ac:dyDescent="0.3">
      <c r="A124" s="618" t="s">
        <v>572</v>
      </c>
      <c r="B124" s="619" t="s">
        <v>3794</v>
      </c>
      <c r="C124" s="619" t="s">
        <v>1708</v>
      </c>
      <c r="D124" s="619" t="s">
        <v>1709</v>
      </c>
      <c r="E124" s="619" t="s">
        <v>1712</v>
      </c>
      <c r="F124" s="622"/>
      <c r="G124" s="622"/>
      <c r="H124" s="635">
        <v>0</v>
      </c>
      <c r="I124" s="622">
        <v>112</v>
      </c>
      <c r="J124" s="622">
        <v>23184.001717882951</v>
      </c>
      <c r="K124" s="635">
        <v>1</v>
      </c>
      <c r="L124" s="622">
        <v>112</v>
      </c>
      <c r="M124" s="623">
        <v>23184.001717882951</v>
      </c>
    </row>
    <row r="125" spans="1:13" ht="14.4" customHeight="1" x14ac:dyDescent="0.3">
      <c r="A125" s="618" t="s">
        <v>572</v>
      </c>
      <c r="B125" s="619" t="s">
        <v>3794</v>
      </c>
      <c r="C125" s="619" t="s">
        <v>1720</v>
      </c>
      <c r="D125" s="619" t="s">
        <v>3797</v>
      </c>
      <c r="E125" s="619" t="s">
        <v>1697</v>
      </c>
      <c r="F125" s="622"/>
      <c r="G125" s="622"/>
      <c r="H125" s="635">
        <v>0</v>
      </c>
      <c r="I125" s="622">
        <v>6</v>
      </c>
      <c r="J125" s="622">
        <v>243.42008289996841</v>
      </c>
      <c r="K125" s="635">
        <v>1</v>
      </c>
      <c r="L125" s="622">
        <v>6</v>
      </c>
      <c r="M125" s="623">
        <v>243.42008289996841</v>
      </c>
    </row>
    <row r="126" spans="1:13" ht="14.4" customHeight="1" x14ac:dyDescent="0.3">
      <c r="A126" s="618" t="s">
        <v>572</v>
      </c>
      <c r="B126" s="619" t="s">
        <v>3794</v>
      </c>
      <c r="C126" s="619" t="s">
        <v>1717</v>
      </c>
      <c r="D126" s="619" t="s">
        <v>3798</v>
      </c>
      <c r="E126" s="619" t="s">
        <v>3799</v>
      </c>
      <c r="F126" s="622"/>
      <c r="G126" s="622"/>
      <c r="H126" s="635">
        <v>0</v>
      </c>
      <c r="I126" s="622">
        <v>6</v>
      </c>
      <c r="J126" s="622">
        <v>888.419850458106</v>
      </c>
      <c r="K126" s="635">
        <v>1</v>
      </c>
      <c r="L126" s="622">
        <v>6</v>
      </c>
      <c r="M126" s="623">
        <v>888.419850458106</v>
      </c>
    </row>
    <row r="127" spans="1:13" ht="14.4" customHeight="1" x14ac:dyDescent="0.3">
      <c r="A127" s="618" t="s">
        <v>576</v>
      </c>
      <c r="B127" s="619" t="s">
        <v>3632</v>
      </c>
      <c r="C127" s="619" t="s">
        <v>2529</v>
      </c>
      <c r="D127" s="619" t="s">
        <v>3800</v>
      </c>
      <c r="E127" s="619" t="s">
        <v>3801</v>
      </c>
      <c r="F127" s="622"/>
      <c r="G127" s="622"/>
      <c r="H127" s="635">
        <v>0</v>
      </c>
      <c r="I127" s="622">
        <v>2</v>
      </c>
      <c r="J127" s="622">
        <v>94.389768284810202</v>
      </c>
      <c r="K127" s="635">
        <v>1</v>
      </c>
      <c r="L127" s="622">
        <v>2</v>
      </c>
      <c r="M127" s="623">
        <v>94.389768284810202</v>
      </c>
    </row>
    <row r="128" spans="1:13" ht="14.4" customHeight="1" x14ac:dyDescent="0.3">
      <c r="A128" s="618" t="s">
        <v>576</v>
      </c>
      <c r="B128" s="619" t="s">
        <v>3632</v>
      </c>
      <c r="C128" s="619" t="s">
        <v>1550</v>
      </c>
      <c r="D128" s="619" t="s">
        <v>3633</v>
      </c>
      <c r="E128" s="619" t="s">
        <v>3634</v>
      </c>
      <c r="F128" s="622"/>
      <c r="G128" s="622"/>
      <c r="H128" s="635">
        <v>0</v>
      </c>
      <c r="I128" s="622">
        <v>25</v>
      </c>
      <c r="J128" s="622">
        <v>1848.7467617520269</v>
      </c>
      <c r="K128" s="635">
        <v>1</v>
      </c>
      <c r="L128" s="622">
        <v>25</v>
      </c>
      <c r="M128" s="623">
        <v>1848.7467617520269</v>
      </c>
    </row>
    <row r="129" spans="1:13" ht="14.4" customHeight="1" x14ac:dyDescent="0.3">
      <c r="A129" s="618" t="s">
        <v>576</v>
      </c>
      <c r="B129" s="619" t="s">
        <v>3632</v>
      </c>
      <c r="C129" s="619" t="s">
        <v>1888</v>
      </c>
      <c r="D129" s="619" t="s">
        <v>3802</v>
      </c>
      <c r="E129" s="619" t="s">
        <v>3801</v>
      </c>
      <c r="F129" s="622">
        <v>2</v>
      </c>
      <c r="G129" s="622">
        <v>65.620005034879</v>
      </c>
      <c r="H129" s="635">
        <v>1</v>
      </c>
      <c r="I129" s="622"/>
      <c r="J129" s="622"/>
      <c r="K129" s="635">
        <v>0</v>
      </c>
      <c r="L129" s="622">
        <v>2</v>
      </c>
      <c r="M129" s="623">
        <v>65.620005034879</v>
      </c>
    </row>
    <row r="130" spans="1:13" ht="14.4" customHeight="1" x14ac:dyDescent="0.3">
      <c r="A130" s="618" t="s">
        <v>576</v>
      </c>
      <c r="B130" s="619" t="s">
        <v>3635</v>
      </c>
      <c r="C130" s="619" t="s">
        <v>1533</v>
      </c>
      <c r="D130" s="619" t="s">
        <v>1534</v>
      </c>
      <c r="E130" s="619" t="s">
        <v>1535</v>
      </c>
      <c r="F130" s="622"/>
      <c r="G130" s="622"/>
      <c r="H130" s="635">
        <v>0</v>
      </c>
      <c r="I130" s="622">
        <v>4</v>
      </c>
      <c r="J130" s="622">
        <v>672.15510068593994</v>
      </c>
      <c r="K130" s="635">
        <v>1</v>
      </c>
      <c r="L130" s="622">
        <v>4</v>
      </c>
      <c r="M130" s="623">
        <v>672.15510068593994</v>
      </c>
    </row>
    <row r="131" spans="1:13" ht="14.4" customHeight="1" x14ac:dyDescent="0.3">
      <c r="A131" s="618" t="s">
        <v>576</v>
      </c>
      <c r="B131" s="619" t="s">
        <v>3635</v>
      </c>
      <c r="C131" s="619" t="s">
        <v>1869</v>
      </c>
      <c r="D131" s="619" t="s">
        <v>3803</v>
      </c>
      <c r="E131" s="619" t="s">
        <v>3804</v>
      </c>
      <c r="F131" s="622">
        <v>6</v>
      </c>
      <c r="G131" s="622">
        <v>235.81999763660599</v>
      </c>
      <c r="H131" s="635">
        <v>1</v>
      </c>
      <c r="I131" s="622"/>
      <c r="J131" s="622"/>
      <c r="K131" s="635">
        <v>0</v>
      </c>
      <c r="L131" s="622">
        <v>6</v>
      </c>
      <c r="M131" s="623">
        <v>235.81999763660599</v>
      </c>
    </row>
    <row r="132" spans="1:13" ht="14.4" customHeight="1" x14ac:dyDescent="0.3">
      <c r="A132" s="618" t="s">
        <v>576</v>
      </c>
      <c r="B132" s="619" t="s">
        <v>3636</v>
      </c>
      <c r="C132" s="619" t="s">
        <v>768</v>
      </c>
      <c r="D132" s="619" t="s">
        <v>769</v>
      </c>
      <c r="E132" s="619" t="s">
        <v>770</v>
      </c>
      <c r="F132" s="622"/>
      <c r="G132" s="622"/>
      <c r="H132" s="635">
        <v>0</v>
      </c>
      <c r="I132" s="622">
        <v>51</v>
      </c>
      <c r="J132" s="622">
        <v>6077.7641732549473</v>
      </c>
      <c r="K132" s="635">
        <v>1</v>
      </c>
      <c r="L132" s="622">
        <v>51</v>
      </c>
      <c r="M132" s="623">
        <v>6077.7641732549473</v>
      </c>
    </row>
    <row r="133" spans="1:13" ht="14.4" customHeight="1" x14ac:dyDescent="0.3">
      <c r="A133" s="618" t="s">
        <v>576</v>
      </c>
      <c r="B133" s="619" t="s">
        <v>3636</v>
      </c>
      <c r="C133" s="619" t="s">
        <v>597</v>
      </c>
      <c r="D133" s="619" t="s">
        <v>3637</v>
      </c>
      <c r="E133" s="619" t="s">
        <v>3638</v>
      </c>
      <c r="F133" s="622"/>
      <c r="G133" s="622"/>
      <c r="H133" s="635">
        <v>0</v>
      </c>
      <c r="I133" s="622">
        <v>212</v>
      </c>
      <c r="J133" s="622">
        <v>16648.601845659145</v>
      </c>
      <c r="K133" s="635">
        <v>1</v>
      </c>
      <c r="L133" s="622">
        <v>212</v>
      </c>
      <c r="M133" s="623">
        <v>16648.601845659145</v>
      </c>
    </row>
    <row r="134" spans="1:13" ht="14.4" customHeight="1" x14ac:dyDescent="0.3">
      <c r="A134" s="618" t="s">
        <v>576</v>
      </c>
      <c r="B134" s="619" t="s">
        <v>3639</v>
      </c>
      <c r="C134" s="619" t="s">
        <v>1877</v>
      </c>
      <c r="D134" s="619" t="s">
        <v>1878</v>
      </c>
      <c r="E134" s="619" t="s">
        <v>1879</v>
      </c>
      <c r="F134" s="622">
        <v>1</v>
      </c>
      <c r="G134" s="622">
        <v>99.410294413207495</v>
      </c>
      <c r="H134" s="635">
        <v>1</v>
      </c>
      <c r="I134" s="622"/>
      <c r="J134" s="622"/>
      <c r="K134" s="635">
        <v>0</v>
      </c>
      <c r="L134" s="622">
        <v>1</v>
      </c>
      <c r="M134" s="623">
        <v>99.410294413207495</v>
      </c>
    </row>
    <row r="135" spans="1:13" ht="14.4" customHeight="1" x14ac:dyDescent="0.3">
      <c r="A135" s="618" t="s">
        <v>576</v>
      </c>
      <c r="B135" s="619" t="s">
        <v>3639</v>
      </c>
      <c r="C135" s="619" t="s">
        <v>1610</v>
      </c>
      <c r="D135" s="619" t="s">
        <v>1611</v>
      </c>
      <c r="E135" s="619" t="s">
        <v>1612</v>
      </c>
      <c r="F135" s="622"/>
      <c r="G135" s="622"/>
      <c r="H135" s="635">
        <v>0</v>
      </c>
      <c r="I135" s="622">
        <v>200</v>
      </c>
      <c r="J135" s="622">
        <v>14204.656570706326</v>
      </c>
      <c r="K135" s="635">
        <v>1</v>
      </c>
      <c r="L135" s="622">
        <v>200</v>
      </c>
      <c r="M135" s="623">
        <v>14204.656570706326</v>
      </c>
    </row>
    <row r="136" spans="1:13" ht="14.4" customHeight="1" x14ac:dyDescent="0.3">
      <c r="A136" s="618" t="s">
        <v>576</v>
      </c>
      <c r="B136" s="619" t="s">
        <v>3640</v>
      </c>
      <c r="C136" s="619" t="s">
        <v>2540</v>
      </c>
      <c r="D136" s="619" t="s">
        <v>2541</v>
      </c>
      <c r="E136" s="619" t="s">
        <v>2542</v>
      </c>
      <c r="F136" s="622"/>
      <c r="G136" s="622"/>
      <c r="H136" s="635">
        <v>0</v>
      </c>
      <c r="I136" s="622">
        <v>1</v>
      </c>
      <c r="J136" s="622">
        <v>96.19</v>
      </c>
      <c r="K136" s="635">
        <v>1</v>
      </c>
      <c r="L136" s="622">
        <v>1</v>
      </c>
      <c r="M136" s="623">
        <v>96.19</v>
      </c>
    </row>
    <row r="137" spans="1:13" ht="14.4" customHeight="1" x14ac:dyDescent="0.3">
      <c r="A137" s="618" t="s">
        <v>576</v>
      </c>
      <c r="B137" s="619" t="s">
        <v>3640</v>
      </c>
      <c r="C137" s="619" t="s">
        <v>2505</v>
      </c>
      <c r="D137" s="619" t="s">
        <v>3641</v>
      </c>
      <c r="E137" s="619" t="s">
        <v>3805</v>
      </c>
      <c r="F137" s="622"/>
      <c r="G137" s="622"/>
      <c r="H137" s="635">
        <v>0</v>
      </c>
      <c r="I137" s="622">
        <v>1</v>
      </c>
      <c r="J137" s="622">
        <v>71.390685256287398</v>
      </c>
      <c r="K137" s="635">
        <v>1</v>
      </c>
      <c r="L137" s="622">
        <v>1</v>
      </c>
      <c r="M137" s="623">
        <v>71.390685256287398</v>
      </c>
    </row>
    <row r="138" spans="1:13" ht="14.4" customHeight="1" x14ac:dyDescent="0.3">
      <c r="A138" s="618" t="s">
        <v>576</v>
      </c>
      <c r="B138" s="619" t="s">
        <v>3643</v>
      </c>
      <c r="C138" s="619" t="s">
        <v>2523</v>
      </c>
      <c r="D138" s="619" t="s">
        <v>1651</v>
      </c>
      <c r="E138" s="619" t="s">
        <v>2524</v>
      </c>
      <c r="F138" s="622"/>
      <c r="G138" s="622"/>
      <c r="H138" s="635">
        <v>0</v>
      </c>
      <c r="I138" s="622">
        <v>13</v>
      </c>
      <c r="J138" s="622">
        <v>827.70868356366577</v>
      </c>
      <c r="K138" s="635">
        <v>1</v>
      </c>
      <c r="L138" s="622">
        <v>13</v>
      </c>
      <c r="M138" s="623">
        <v>827.70868356366577</v>
      </c>
    </row>
    <row r="139" spans="1:13" ht="14.4" customHeight="1" x14ac:dyDescent="0.3">
      <c r="A139" s="618" t="s">
        <v>576</v>
      </c>
      <c r="B139" s="619" t="s">
        <v>3643</v>
      </c>
      <c r="C139" s="619" t="s">
        <v>1650</v>
      </c>
      <c r="D139" s="619" t="s">
        <v>1651</v>
      </c>
      <c r="E139" s="619" t="s">
        <v>1652</v>
      </c>
      <c r="F139" s="622"/>
      <c r="G139" s="622"/>
      <c r="H139" s="635">
        <v>0</v>
      </c>
      <c r="I139" s="622">
        <v>2</v>
      </c>
      <c r="J139" s="622">
        <v>256.68</v>
      </c>
      <c r="K139" s="635">
        <v>1</v>
      </c>
      <c r="L139" s="622">
        <v>2</v>
      </c>
      <c r="M139" s="623">
        <v>256.68</v>
      </c>
    </row>
    <row r="140" spans="1:13" ht="14.4" customHeight="1" x14ac:dyDescent="0.3">
      <c r="A140" s="618" t="s">
        <v>576</v>
      </c>
      <c r="B140" s="619" t="s">
        <v>3806</v>
      </c>
      <c r="C140" s="619" t="s">
        <v>2601</v>
      </c>
      <c r="D140" s="619" t="s">
        <v>2602</v>
      </c>
      <c r="E140" s="619" t="s">
        <v>2603</v>
      </c>
      <c r="F140" s="622"/>
      <c r="G140" s="622"/>
      <c r="H140" s="635">
        <v>0</v>
      </c>
      <c r="I140" s="622">
        <v>9</v>
      </c>
      <c r="J140" s="622">
        <v>3425.4203518956451</v>
      </c>
      <c r="K140" s="635">
        <v>1</v>
      </c>
      <c r="L140" s="622">
        <v>9</v>
      </c>
      <c r="M140" s="623">
        <v>3425.4203518956451</v>
      </c>
    </row>
    <row r="141" spans="1:13" ht="14.4" customHeight="1" x14ac:dyDescent="0.3">
      <c r="A141" s="618" t="s">
        <v>576</v>
      </c>
      <c r="B141" s="619" t="s">
        <v>3644</v>
      </c>
      <c r="C141" s="619" t="s">
        <v>1881</v>
      </c>
      <c r="D141" s="619" t="s">
        <v>601</v>
      </c>
      <c r="E141" s="619" t="s">
        <v>3807</v>
      </c>
      <c r="F141" s="622">
        <v>3</v>
      </c>
      <c r="G141" s="622">
        <v>284.86790971365639</v>
      </c>
      <c r="H141" s="635">
        <v>1</v>
      </c>
      <c r="I141" s="622"/>
      <c r="J141" s="622"/>
      <c r="K141" s="635">
        <v>0</v>
      </c>
      <c r="L141" s="622">
        <v>3</v>
      </c>
      <c r="M141" s="623">
        <v>284.86790971365639</v>
      </c>
    </row>
    <row r="142" spans="1:13" ht="14.4" customHeight="1" x14ac:dyDescent="0.3">
      <c r="A142" s="618" t="s">
        <v>576</v>
      </c>
      <c r="B142" s="619" t="s">
        <v>3644</v>
      </c>
      <c r="C142" s="619" t="s">
        <v>1607</v>
      </c>
      <c r="D142" s="619" t="s">
        <v>1489</v>
      </c>
      <c r="E142" s="619" t="s">
        <v>1608</v>
      </c>
      <c r="F142" s="622"/>
      <c r="G142" s="622"/>
      <c r="H142" s="635">
        <v>0</v>
      </c>
      <c r="I142" s="622">
        <v>45</v>
      </c>
      <c r="J142" s="622">
        <v>3451.4769691434067</v>
      </c>
      <c r="K142" s="635">
        <v>1</v>
      </c>
      <c r="L142" s="622">
        <v>45</v>
      </c>
      <c r="M142" s="623">
        <v>3451.4769691434067</v>
      </c>
    </row>
    <row r="143" spans="1:13" ht="14.4" customHeight="1" x14ac:dyDescent="0.3">
      <c r="A143" s="618" t="s">
        <v>576</v>
      </c>
      <c r="B143" s="619" t="s">
        <v>3808</v>
      </c>
      <c r="C143" s="619" t="s">
        <v>2590</v>
      </c>
      <c r="D143" s="619" t="s">
        <v>3809</v>
      </c>
      <c r="E143" s="619" t="s">
        <v>2592</v>
      </c>
      <c r="F143" s="622"/>
      <c r="G143" s="622"/>
      <c r="H143" s="635">
        <v>0</v>
      </c>
      <c r="I143" s="622">
        <v>1</v>
      </c>
      <c r="J143" s="622">
        <v>653.26</v>
      </c>
      <c r="K143" s="635">
        <v>1</v>
      </c>
      <c r="L143" s="622">
        <v>1</v>
      </c>
      <c r="M143" s="623">
        <v>653.26</v>
      </c>
    </row>
    <row r="144" spans="1:13" ht="14.4" customHeight="1" x14ac:dyDescent="0.3">
      <c r="A144" s="618" t="s">
        <v>576</v>
      </c>
      <c r="B144" s="619" t="s">
        <v>3808</v>
      </c>
      <c r="C144" s="619" t="s">
        <v>813</v>
      </c>
      <c r="D144" s="619" t="s">
        <v>814</v>
      </c>
      <c r="E144" s="619" t="s">
        <v>3810</v>
      </c>
      <c r="F144" s="622">
        <v>1</v>
      </c>
      <c r="G144" s="622">
        <v>344.58939102062197</v>
      </c>
      <c r="H144" s="635">
        <v>1</v>
      </c>
      <c r="I144" s="622"/>
      <c r="J144" s="622"/>
      <c r="K144" s="635">
        <v>0</v>
      </c>
      <c r="L144" s="622">
        <v>1</v>
      </c>
      <c r="M144" s="623">
        <v>344.58939102062197</v>
      </c>
    </row>
    <row r="145" spans="1:13" ht="14.4" customHeight="1" x14ac:dyDescent="0.3">
      <c r="A145" s="618" t="s">
        <v>576</v>
      </c>
      <c r="B145" s="619" t="s">
        <v>3646</v>
      </c>
      <c r="C145" s="619" t="s">
        <v>1603</v>
      </c>
      <c r="D145" s="619" t="s">
        <v>1604</v>
      </c>
      <c r="E145" s="619" t="s">
        <v>1605</v>
      </c>
      <c r="F145" s="622"/>
      <c r="G145" s="622"/>
      <c r="H145" s="635">
        <v>0</v>
      </c>
      <c r="I145" s="622">
        <v>7</v>
      </c>
      <c r="J145" s="622">
        <v>3314.2055898145336</v>
      </c>
      <c r="K145" s="635">
        <v>1</v>
      </c>
      <c r="L145" s="622">
        <v>7</v>
      </c>
      <c r="M145" s="623">
        <v>3314.2055898145336</v>
      </c>
    </row>
    <row r="146" spans="1:13" ht="14.4" customHeight="1" x14ac:dyDescent="0.3">
      <c r="A146" s="618" t="s">
        <v>576</v>
      </c>
      <c r="B146" s="619" t="s">
        <v>3811</v>
      </c>
      <c r="C146" s="619" t="s">
        <v>2315</v>
      </c>
      <c r="D146" s="619" t="s">
        <v>2316</v>
      </c>
      <c r="E146" s="619" t="s">
        <v>2317</v>
      </c>
      <c r="F146" s="622">
        <v>1</v>
      </c>
      <c r="G146" s="622">
        <v>1314.24</v>
      </c>
      <c r="H146" s="635">
        <v>1</v>
      </c>
      <c r="I146" s="622"/>
      <c r="J146" s="622"/>
      <c r="K146" s="635">
        <v>0</v>
      </c>
      <c r="L146" s="622">
        <v>1</v>
      </c>
      <c r="M146" s="623">
        <v>1314.24</v>
      </c>
    </row>
    <row r="147" spans="1:13" ht="14.4" customHeight="1" x14ac:dyDescent="0.3">
      <c r="A147" s="618" t="s">
        <v>576</v>
      </c>
      <c r="B147" s="619" t="s">
        <v>3647</v>
      </c>
      <c r="C147" s="619" t="s">
        <v>1510</v>
      </c>
      <c r="D147" s="619" t="s">
        <v>1511</v>
      </c>
      <c r="E147" s="619" t="s">
        <v>3648</v>
      </c>
      <c r="F147" s="622"/>
      <c r="G147" s="622"/>
      <c r="H147" s="635">
        <v>0</v>
      </c>
      <c r="I147" s="622">
        <v>1</v>
      </c>
      <c r="J147" s="622">
        <v>76.490092512319706</v>
      </c>
      <c r="K147" s="635">
        <v>1</v>
      </c>
      <c r="L147" s="622">
        <v>1</v>
      </c>
      <c r="M147" s="623">
        <v>76.490092512319706</v>
      </c>
    </row>
    <row r="148" spans="1:13" ht="14.4" customHeight="1" x14ac:dyDescent="0.3">
      <c r="A148" s="618" t="s">
        <v>576</v>
      </c>
      <c r="B148" s="619" t="s">
        <v>3647</v>
      </c>
      <c r="C148" s="619" t="s">
        <v>1910</v>
      </c>
      <c r="D148" s="619" t="s">
        <v>1911</v>
      </c>
      <c r="E148" s="619" t="s">
        <v>3648</v>
      </c>
      <c r="F148" s="622">
        <v>1</v>
      </c>
      <c r="G148" s="622">
        <v>64.77</v>
      </c>
      <c r="H148" s="635">
        <v>1</v>
      </c>
      <c r="I148" s="622"/>
      <c r="J148" s="622"/>
      <c r="K148" s="635">
        <v>0</v>
      </c>
      <c r="L148" s="622">
        <v>1</v>
      </c>
      <c r="M148" s="623">
        <v>64.77</v>
      </c>
    </row>
    <row r="149" spans="1:13" ht="14.4" customHeight="1" x14ac:dyDescent="0.3">
      <c r="A149" s="618" t="s">
        <v>576</v>
      </c>
      <c r="B149" s="619" t="s">
        <v>3812</v>
      </c>
      <c r="C149" s="619" t="s">
        <v>1855</v>
      </c>
      <c r="D149" s="619" t="s">
        <v>1856</v>
      </c>
      <c r="E149" s="619" t="s">
        <v>1319</v>
      </c>
      <c r="F149" s="622">
        <v>1</v>
      </c>
      <c r="G149" s="622">
        <v>49.379989131393103</v>
      </c>
      <c r="H149" s="635">
        <v>1</v>
      </c>
      <c r="I149" s="622"/>
      <c r="J149" s="622"/>
      <c r="K149" s="635">
        <v>0</v>
      </c>
      <c r="L149" s="622">
        <v>1</v>
      </c>
      <c r="M149" s="623">
        <v>49.379989131393103</v>
      </c>
    </row>
    <row r="150" spans="1:13" ht="14.4" customHeight="1" x14ac:dyDescent="0.3">
      <c r="A150" s="618" t="s">
        <v>576</v>
      </c>
      <c r="B150" s="619" t="s">
        <v>3812</v>
      </c>
      <c r="C150" s="619" t="s">
        <v>2554</v>
      </c>
      <c r="D150" s="619" t="s">
        <v>2555</v>
      </c>
      <c r="E150" s="619" t="s">
        <v>2556</v>
      </c>
      <c r="F150" s="622"/>
      <c r="G150" s="622"/>
      <c r="H150" s="635">
        <v>0</v>
      </c>
      <c r="I150" s="622">
        <v>1</v>
      </c>
      <c r="J150" s="622">
        <v>63.799824214714</v>
      </c>
      <c r="K150" s="635">
        <v>1</v>
      </c>
      <c r="L150" s="622">
        <v>1</v>
      </c>
      <c r="M150" s="623">
        <v>63.799824214714</v>
      </c>
    </row>
    <row r="151" spans="1:13" ht="14.4" customHeight="1" x14ac:dyDescent="0.3">
      <c r="A151" s="618" t="s">
        <v>576</v>
      </c>
      <c r="B151" s="619" t="s">
        <v>3812</v>
      </c>
      <c r="C151" s="619" t="s">
        <v>2550</v>
      </c>
      <c r="D151" s="619" t="s">
        <v>2551</v>
      </c>
      <c r="E151" s="619" t="s">
        <v>2552</v>
      </c>
      <c r="F151" s="622"/>
      <c r="G151" s="622"/>
      <c r="H151" s="635">
        <v>0</v>
      </c>
      <c r="I151" s="622">
        <v>2</v>
      </c>
      <c r="J151" s="622">
        <v>61.3</v>
      </c>
      <c r="K151" s="635">
        <v>1</v>
      </c>
      <c r="L151" s="622">
        <v>2</v>
      </c>
      <c r="M151" s="623">
        <v>61.3</v>
      </c>
    </row>
    <row r="152" spans="1:13" ht="14.4" customHeight="1" x14ac:dyDescent="0.3">
      <c r="A152" s="618" t="s">
        <v>576</v>
      </c>
      <c r="B152" s="619" t="s">
        <v>3813</v>
      </c>
      <c r="C152" s="619" t="s">
        <v>2586</v>
      </c>
      <c r="D152" s="619" t="s">
        <v>3814</v>
      </c>
      <c r="E152" s="619" t="s">
        <v>3815</v>
      </c>
      <c r="F152" s="622"/>
      <c r="G152" s="622"/>
      <c r="H152" s="635">
        <v>0</v>
      </c>
      <c r="I152" s="622">
        <v>5</v>
      </c>
      <c r="J152" s="622">
        <v>1530.960301602604</v>
      </c>
      <c r="K152" s="635">
        <v>1</v>
      </c>
      <c r="L152" s="622">
        <v>5</v>
      </c>
      <c r="M152" s="623">
        <v>1530.960301602604</v>
      </c>
    </row>
    <row r="153" spans="1:13" ht="14.4" customHeight="1" x14ac:dyDescent="0.3">
      <c r="A153" s="618" t="s">
        <v>576</v>
      </c>
      <c r="B153" s="619" t="s">
        <v>3813</v>
      </c>
      <c r="C153" s="619" t="s">
        <v>2582</v>
      </c>
      <c r="D153" s="619" t="s">
        <v>3816</v>
      </c>
      <c r="E153" s="619" t="s">
        <v>3817</v>
      </c>
      <c r="F153" s="622"/>
      <c r="G153" s="622"/>
      <c r="H153" s="635">
        <v>0</v>
      </c>
      <c r="I153" s="622">
        <v>3</v>
      </c>
      <c r="J153" s="622">
        <v>1170.1494047952401</v>
      </c>
      <c r="K153" s="635">
        <v>1</v>
      </c>
      <c r="L153" s="622">
        <v>3</v>
      </c>
      <c r="M153" s="623">
        <v>1170.1494047952401</v>
      </c>
    </row>
    <row r="154" spans="1:13" ht="14.4" customHeight="1" x14ac:dyDescent="0.3">
      <c r="A154" s="618" t="s">
        <v>576</v>
      </c>
      <c r="B154" s="619" t="s">
        <v>3649</v>
      </c>
      <c r="C154" s="619" t="s">
        <v>2531</v>
      </c>
      <c r="D154" s="619" t="s">
        <v>2532</v>
      </c>
      <c r="E154" s="619" t="s">
        <v>2533</v>
      </c>
      <c r="F154" s="622"/>
      <c r="G154" s="622"/>
      <c r="H154" s="635">
        <v>0</v>
      </c>
      <c r="I154" s="622">
        <v>1</v>
      </c>
      <c r="J154" s="622">
        <v>99.83</v>
      </c>
      <c r="K154" s="635">
        <v>1</v>
      </c>
      <c r="L154" s="622">
        <v>1</v>
      </c>
      <c r="M154" s="623">
        <v>99.83</v>
      </c>
    </row>
    <row r="155" spans="1:13" ht="14.4" customHeight="1" x14ac:dyDescent="0.3">
      <c r="A155" s="618" t="s">
        <v>576</v>
      </c>
      <c r="B155" s="619" t="s">
        <v>3652</v>
      </c>
      <c r="C155" s="619" t="s">
        <v>2594</v>
      </c>
      <c r="D155" s="619" t="s">
        <v>1481</v>
      </c>
      <c r="E155" s="619" t="s">
        <v>2595</v>
      </c>
      <c r="F155" s="622"/>
      <c r="G155" s="622"/>
      <c r="H155" s="635">
        <v>0</v>
      </c>
      <c r="I155" s="622">
        <v>33</v>
      </c>
      <c r="J155" s="622">
        <v>11764.494427054919</v>
      </c>
      <c r="K155" s="635">
        <v>1</v>
      </c>
      <c r="L155" s="622">
        <v>33</v>
      </c>
      <c r="M155" s="623">
        <v>11764.494427054919</v>
      </c>
    </row>
    <row r="156" spans="1:13" ht="14.4" customHeight="1" x14ac:dyDescent="0.3">
      <c r="A156" s="618" t="s">
        <v>576</v>
      </c>
      <c r="B156" s="619" t="s">
        <v>3652</v>
      </c>
      <c r="C156" s="619" t="s">
        <v>1627</v>
      </c>
      <c r="D156" s="619" t="s">
        <v>1481</v>
      </c>
      <c r="E156" s="619" t="s">
        <v>1628</v>
      </c>
      <c r="F156" s="622"/>
      <c r="G156" s="622"/>
      <c r="H156" s="635">
        <v>0</v>
      </c>
      <c r="I156" s="622">
        <v>190</v>
      </c>
      <c r="J156" s="622">
        <v>78638.36675082882</v>
      </c>
      <c r="K156" s="635">
        <v>1</v>
      </c>
      <c r="L156" s="622">
        <v>190</v>
      </c>
      <c r="M156" s="623">
        <v>78638.36675082882</v>
      </c>
    </row>
    <row r="157" spans="1:13" ht="14.4" customHeight="1" x14ac:dyDescent="0.3">
      <c r="A157" s="618" t="s">
        <v>576</v>
      </c>
      <c r="B157" s="619" t="s">
        <v>3652</v>
      </c>
      <c r="C157" s="619" t="s">
        <v>1480</v>
      </c>
      <c r="D157" s="619" t="s">
        <v>1481</v>
      </c>
      <c r="E157" s="619" t="s">
        <v>1482</v>
      </c>
      <c r="F157" s="622"/>
      <c r="G157" s="622"/>
      <c r="H157" s="635">
        <v>0</v>
      </c>
      <c r="I157" s="622">
        <v>13</v>
      </c>
      <c r="J157" s="622">
        <v>6390.0404299602451</v>
      </c>
      <c r="K157" s="635">
        <v>1</v>
      </c>
      <c r="L157" s="622">
        <v>13</v>
      </c>
      <c r="M157" s="623">
        <v>6390.0404299602451</v>
      </c>
    </row>
    <row r="158" spans="1:13" ht="14.4" customHeight="1" x14ac:dyDescent="0.3">
      <c r="A158" s="618" t="s">
        <v>576</v>
      </c>
      <c r="B158" s="619" t="s">
        <v>3652</v>
      </c>
      <c r="C158" s="619" t="s">
        <v>2496</v>
      </c>
      <c r="D158" s="619" t="s">
        <v>1481</v>
      </c>
      <c r="E158" s="619" t="s">
        <v>2497</v>
      </c>
      <c r="F158" s="622"/>
      <c r="G158" s="622"/>
      <c r="H158" s="635">
        <v>0</v>
      </c>
      <c r="I158" s="622">
        <v>2</v>
      </c>
      <c r="J158" s="622">
        <v>1886.0027927940318</v>
      </c>
      <c r="K158" s="635">
        <v>1</v>
      </c>
      <c r="L158" s="622">
        <v>2</v>
      </c>
      <c r="M158" s="623">
        <v>1886.0027927940318</v>
      </c>
    </row>
    <row r="159" spans="1:13" ht="14.4" customHeight="1" x14ac:dyDescent="0.3">
      <c r="A159" s="618" t="s">
        <v>576</v>
      </c>
      <c r="B159" s="619" t="s">
        <v>3652</v>
      </c>
      <c r="C159" s="619" t="s">
        <v>1506</v>
      </c>
      <c r="D159" s="619" t="s">
        <v>1507</v>
      </c>
      <c r="E159" s="619" t="s">
        <v>3653</v>
      </c>
      <c r="F159" s="622"/>
      <c r="G159" s="622"/>
      <c r="H159" s="635">
        <v>0</v>
      </c>
      <c r="I159" s="622">
        <v>29</v>
      </c>
      <c r="J159" s="622">
        <v>100049.94003547568</v>
      </c>
      <c r="K159" s="635">
        <v>1</v>
      </c>
      <c r="L159" s="622">
        <v>29</v>
      </c>
      <c r="M159" s="623">
        <v>100049.94003547568</v>
      </c>
    </row>
    <row r="160" spans="1:13" ht="14.4" customHeight="1" x14ac:dyDescent="0.3">
      <c r="A160" s="618" t="s">
        <v>576</v>
      </c>
      <c r="B160" s="619" t="s">
        <v>3652</v>
      </c>
      <c r="C160" s="619" t="s">
        <v>1525</v>
      </c>
      <c r="D160" s="619" t="s">
        <v>1526</v>
      </c>
      <c r="E160" s="619" t="s">
        <v>1482</v>
      </c>
      <c r="F160" s="622"/>
      <c r="G160" s="622"/>
      <c r="H160" s="635">
        <v>0</v>
      </c>
      <c r="I160" s="622">
        <v>2</v>
      </c>
      <c r="J160" s="622">
        <v>2904.12</v>
      </c>
      <c r="K160" s="635">
        <v>1</v>
      </c>
      <c r="L160" s="622">
        <v>2</v>
      </c>
      <c r="M160" s="623">
        <v>2904.12</v>
      </c>
    </row>
    <row r="161" spans="1:13" ht="14.4" customHeight="1" x14ac:dyDescent="0.3">
      <c r="A161" s="618" t="s">
        <v>576</v>
      </c>
      <c r="B161" s="619" t="s">
        <v>3652</v>
      </c>
      <c r="C161" s="619" t="s">
        <v>2515</v>
      </c>
      <c r="D161" s="619" t="s">
        <v>1526</v>
      </c>
      <c r="E161" s="619" t="s">
        <v>2497</v>
      </c>
      <c r="F161" s="622"/>
      <c r="G161" s="622"/>
      <c r="H161" s="635">
        <v>0</v>
      </c>
      <c r="I161" s="622">
        <v>1</v>
      </c>
      <c r="J161" s="622">
        <v>1963.9985390178899</v>
      </c>
      <c r="K161" s="635">
        <v>1</v>
      </c>
      <c r="L161" s="622">
        <v>1</v>
      </c>
      <c r="M161" s="623">
        <v>1963.9985390178899</v>
      </c>
    </row>
    <row r="162" spans="1:13" ht="14.4" customHeight="1" x14ac:dyDescent="0.3">
      <c r="A162" s="618" t="s">
        <v>576</v>
      </c>
      <c r="B162" s="619" t="s">
        <v>3652</v>
      </c>
      <c r="C162" s="619" t="s">
        <v>2518</v>
      </c>
      <c r="D162" s="619" t="s">
        <v>1526</v>
      </c>
      <c r="E162" s="619" t="s">
        <v>3818</v>
      </c>
      <c r="F162" s="622"/>
      <c r="G162" s="622"/>
      <c r="H162" s="635">
        <v>0</v>
      </c>
      <c r="I162" s="622">
        <v>0.7</v>
      </c>
      <c r="J162" s="622">
        <v>1736.546</v>
      </c>
      <c r="K162" s="635">
        <v>1</v>
      </c>
      <c r="L162" s="622">
        <v>0.7</v>
      </c>
      <c r="M162" s="623">
        <v>1736.546</v>
      </c>
    </row>
    <row r="163" spans="1:13" ht="14.4" customHeight="1" x14ac:dyDescent="0.3">
      <c r="A163" s="618" t="s">
        <v>576</v>
      </c>
      <c r="B163" s="619" t="s">
        <v>3655</v>
      </c>
      <c r="C163" s="619" t="s">
        <v>1873</v>
      </c>
      <c r="D163" s="619" t="s">
        <v>3271</v>
      </c>
      <c r="E163" s="619" t="s">
        <v>3819</v>
      </c>
      <c r="F163" s="622">
        <v>1</v>
      </c>
      <c r="G163" s="622">
        <v>162.16999999999999</v>
      </c>
      <c r="H163" s="635">
        <v>1</v>
      </c>
      <c r="I163" s="622"/>
      <c r="J163" s="622"/>
      <c r="K163" s="635">
        <v>0</v>
      </c>
      <c r="L163" s="622">
        <v>1</v>
      </c>
      <c r="M163" s="623">
        <v>162.16999999999999</v>
      </c>
    </row>
    <row r="164" spans="1:13" ht="14.4" customHeight="1" x14ac:dyDescent="0.3">
      <c r="A164" s="618" t="s">
        <v>576</v>
      </c>
      <c r="B164" s="619" t="s">
        <v>3658</v>
      </c>
      <c r="C164" s="619" t="s">
        <v>2492</v>
      </c>
      <c r="D164" s="619" t="s">
        <v>2493</v>
      </c>
      <c r="E164" s="619" t="s">
        <v>2494</v>
      </c>
      <c r="F164" s="622"/>
      <c r="G164" s="622"/>
      <c r="H164" s="635">
        <v>0</v>
      </c>
      <c r="I164" s="622">
        <v>1</v>
      </c>
      <c r="J164" s="622">
        <v>331.05</v>
      </c>
      <c r="K164" s="635">
        <v>1</v>
      </c>
      <c r="L164" s="622">
        <v>1</v>
      </c>
      <c r="M164" s="623">
        <v>331.05</v>
      </c>
    </row>
    <row r="165" spans="1:13" ht="14.4" customHeight="1" x14ac:dyDescent="0.3">
      <c r="A165" s="618" t="s">
        <v>576</v>
      </c>
      <c r="B165" s="619" t="s">
        <v>3658</v>
      </c>
      <c r="C165" s="619" t="s">
        <v>1469</v>
      </c>
      <c r="D165" s="619" t="s">
        <v>3660</v>
      </c>
      <c r="E165" s="619" t="s">
        <v>3661</v>
      </c>
      <c r="F165" s="622"/>
      <c r="G165" s="622"/>
      <c r="H165" s="635">
        <v>0</v>
      </c>
      <c r="I165" s="622">
        <v>1</v>
      </c>
      <c r="J165" s="622">
        <v>130.30021900760801</v>
      </c>
      <c r="K165" s="635">
        <v>1</v>
      </c>
      <c r="L165" s="622">
        <v>1</v>
      </c>
      <c r="M165" s="623">
        <v>130.30021900760801</v>
      </c>
    </row>
    <row r="166" spans="1:13" ht="14.4" customHeight="1" x14ac:dyDescent="0.3">
      <c r="A166" s="618" t="s">
        <v>576</v>
      </c>
      <c r="B166" s="619" t="s">
        <v>3820</v>
      </c>
      <c r="C166" s="619" t="s">
        <v>2572</v>
      </c>
      <c r="D166" s="619" t="s">
        <v>2573</v>
      </c>
      <c r="E166" s="619" t="s">
        <v>2556</v>
      </c>
      <c r="F166" s="622"/>
      <c r="G166" s="622"/>
      <c r="H166" s="635">
        <v>0</v>
      </c>
      <c r="I166" s="622">
        <v>1</v>
      </c>
      <c r="J166" s="622">
        <v>106.05</v>
      </c>
      <c r="K166" s="635">
        <v>1</v>
      </c>
      <c r="L166" s="622">
        <v>1</v>
      </c>
      <c r="M166" s="623">
        <v>106.05</v>
      </c>
    </row>
    <row r="167" spans="1:13" ht="14.4" customHeight="1" x14ac:dyDescent="0.3">
      <c r="A167" s="618" t="s">
        <v>576</v>
      </c>
      <c r="B167" s="619" t="s">
        <v>3662</v>
      </c>
      <c r="C167" s="619" t="s">
        <v>1572</v>
      </c>
      <c r="D167" s="619" t="s">
        <v>1573</v>
      </c>
      <c r="E167" s="619" t="s">
        <v>1574</v>
      </c>
      <c r="F167" s="622"/>
      <c r="G167" s="622"/>
      <c r="H167" s="635">
        <v>0</v>
      </c>
      <c r="I167" s="622">
        <v>1</v>
      </c>
      <c r="J167" s="622">
        <v>115.320086134587</v>
      </c>
      <c r="K167" s="635">
        <v>1</v>
      </c>
      <c r="L167" s="622">
        <v>1</v>
      </c>
      <c r="M167" s="623">
        <v>115.320086134587</v>
      </c>
    </row>
    <row r="168" spans="1:13" ht="14.4" customHeight="1" x14ac:dyDescent="0.3">
      <c r="A168" s="618" t="s">
        <v>576</v>
      </c>
      <c r="B168" s="619" t="s">
        <v>3662</v>
      </c>
      <c r="C168" s="619" t="s">
        <v>1866</v>
      </c>
      <c r="D168" s="619" t="s">
        <v>1867</v>
      </c>
      <c r="E168" s="619" t="s">
        <v>1141</v>
      </c>
      <c r="F168" s="622">
        <v>1</v>
      </c>
      <c r="G168" s="622">
        <v>41.08</v>
      </c>
      <c r="H168" s="635">
        <v>1</v>
      </c>
      <c r="I168" s="622"/>
      <c r="J168" s="622"/>
      <c r="K168" s="635">
        <v>0</v>
      </c>
      <c r="L168" s="622">
        <v>1</v>
      </c>
      <c r="M168" s="623">
        <v>41.08</v>
      </c>
    </row>
    <row r="169" spans="1:13" ht="14.4" customHeight="1" x14ac:dyDescent="0.3">
      <c r="A169" s="618" t="s">
        <v>576</v>
      </c>
      <c r="B169" s="619" t="s">
        <v>3664</v>
      </c>
      <c r="C169" s="619" t="s">
        <v>1502</v>
      </c>
      <c r="D169" s="619" t="s">
        <v>1503</v>
      </c>
      <c r="E169" s="619" t="s">
        <v>1504</v>
      </c>
      <c r="F169" s="622"/>
      <c r="G169" s="622"/>
      <c r="H169" s="635">
        <v>0</v>
      </c>
      <c r="I169" s="622">
        <v>14</v>
      </c>
      <c r="J169" s="622">
        <v>1117.6197065871377</v>
      </c>
      <c r="K169" s="635">
        <v>1</v>
      </c>
      <c r="L169" s="622">
        <v>14</v>
      </c>
      <c r="M169" s="623">
        <v>1117.6197065871377</v>
      </c>
    </row>
    <row r="170" spans="1:13" ht="14.4" customHeight="1" x14ac:dyDescent="0.3">
      <c r="A170" s="618" t="s">
        <v>576</v>
      </c>
      <c r="B170" s="619" t="s">
        <v>3665</v>
      </c>
      <c r="C170" s="619" t="s">
        <v>1862</v>
      </c>
      <c r="D170" s="619" t="s">
        <v>1863</v>
      </c>
      <c r="E170" s="619" t="s">
        <v>1864</v>
      </c>
      <c r="F170" s="622">
        <v>3</v>
      </c>
      <c r="G170" s="622">
        <v>101.16</v>
      </c>
      <c r="H170" s="635">
        <v>1</v>
      </c>
      <c r="I170" s="622"/>
      <c r="J170" s="622"/>
      <c r="K170" s="635">
        <v>0</v>
      </c>
      <c r="L170" s="622">
        <v>3</v>
      </c>
      <c r="M170" s="623">
        <v>101.16</v>
      </c>
    </row>
    <row r="171" spans="1:13" ht="14.4" customHeight="1" x14ac:dyDescent="0.3">
      <c r="A171" s="618" t="s">
        <v>576</v>
      </c>
      <c r="B171" s="619" t="s">
        <v>3665</v>
      </c>
      <c r="C171" s="619" t="s">
        <v>1495</v>
      </c>
      <c r="D171" s="619" t="s">
        <v>1496</v>
      </c>
      <c r="E171" s="619" t="s">
        <v>1079</v>
      </c>
      <c r="F171" s="622"/>
      <c r="G171" s="622"/>
      <c r="H171" s="635">
        <v>0</v>
      </c>
      <c r="I171" s="622">
        <v>2</v>
      </c>
      <c r="J171" s="622">
        <v>86.759649401168303</v>
      </c>
      <c r="K171" s="635">
        <v>1</v>
      </c>
      <c r="L171" s="622">
        <v>2</v>
      </c>
      <c r="M171" s="623">
        <v>86.759649401168303</v>
      </c>
    </row>
    <row r="172" spans="1:13" ht="14.4" customHeight="1" x14ac:dyDescent="0.3">
      <c r="A172" s="618" t="s">
        <v>576</v>
      </c>
      <c r="B172" s="619" t="s">
        <v>3666</v>
      </c>
      <c r="C172" s="619" t="s">
        <v>1579</v>
      </c>
      <c r="D172" s="619" t="s">
        <v>1580</v>
      </c>
      <c r="E172" s="619" t="s">
        <v>1581</v>
      </c>
      <c r="F172" s="622"/>
      <c r="G172" s="622"/>
      <c r="H172" s="635">
        <v>0</v>
      </c>
      <c r="I172" s="622">
        <v>6</v>
      </c>
      <c r="J172" s="622">
        <v>156.3598331319744</v>
      </c>
      <c r="K172" s="635">
        <v>1</v>
      </c>
      <c r="L172" s="622">
        <v>6</v>
      </c>
      <c r="M172" s="623">
        <v>156.3598331319744</v>
      </c>
    </row>
    <row r="173" spans="1:13" ht="14.4" customHeight="1" x14ac:dyDescent="0.3">
      <c r="A173" s="618" t="s">
        <v>576</v>
      </c>
      <c r="B173" s="619" t="s">
        <v>3821</v>
      </c>
      <c r="C173" s="619" t="s">
        <v>2562</v>
      </c>
      <c r="D173" s="619" t="s">
        <v>2559</v>
      </c>
      <c r="E173" s="619" t="s">
        <v>1864</v>
      </c>
      <c r="F173" s="622"/>
      <c r="G173" s="622"/>
      <c r="H173" s="635">
        <v>0</v>
      </c>
      <c r="I173" s="622">
        <v>13</v>
      </c>
      <c r="J173" s="622">
        <v>586.12244548595413</v>
      </c>
      <c r="K173" s="635">
        <v>1</v>
      </c>
      <c r="L173" s="622">
        <v>13</v>
      </c>
      <c r="M173" s="623">
        <v>586.12244548595413</v>
      </c>
    </row>
    <row r="174" spans="1:13" ht="14.4" customHeight="1" x14ac:dyDescent="0.3">
      <c r="A174" s="618" t="s">
        <v>576</v>
      </c>
      <c r="B174" s="619" t="s">
        <v>3821</v>
      </c>
      <c r="C174" s="619" t="s">
        <v>2558</v>
      </c>
      <c r="D174" s="619" t="s">
        <v>2559</v>
      </c>
      <c r="E174" s="619" t="s">
        <v>2560</v>
      </c>
      <c r="F174" s="622"/>
      <c r="G174" s="622"/>
      <c r="H174" s="635">
        <v>0</v>
      </c>
      <c r="I174" s="622">
        <v>1</v>
      </c>
      <c r="J174" s="622">
        <v>152.22999999999999</v>
      </c>
      <c r="K174" s="635">
        <v>1</v>
      </c>
      <c r="L174" s="622">
        <v>1</v>
      </c>
      <c r="M174" s="623">
        <v>152.22999999999999</v>
      </c>
    </row>
    <row r="175" spans="1:13" ht="14.4" customHeight="1" x14ac:dyDescent="0.3">
      <c r="A175" s="618" t="s">
        <v>576</v>
      </c>
      <c r="B175" s="619" t="s">
        <v>3670</v>
      </c>
      <c r="C175" s="619" t="s">
        <v>2639</v>
      </c>
      <c r="D175" s="619" t="s">
        <v>2640</v>
      </c>
      <c r="E175" s="619" t="s">
        <v>2487</v>
      </c>
      <c r="F175" s="622"/>
      <c r="G175" s="622"/>
      <c r="H175" s="635">
        <v>0</v>
      </c>
      <c r="I175" s="622">
        <v>1</v>
      </c>
      <c r="J175" s="622">
        <v>40.6</v>
      </c>
      <c r="K175" s="635">
        <v>1</v>
      </c>
      <c r="L175" s="622">
        <v>1</v>
      </c>
      <c r="M175" s="623">
        <v>40.6</v>
      </c>
    </row>
    <row r="176" spans="1:13" ht="14.4" customHeight="1" x14ac:dyDescent="0.3">
      <c r="A176" s="618" t="s">
        <v>576</v>
      </c>
      <c r="B176" s="619" t="s">
        <v>3670</v>
      </c>
      <c r="C176" s="619" t="s">
        <v>2635</v>
      </c>
      <c r="D176" s="619" t="s">
        <v>2636</v>
      </c>
      <c r="E176" s="619" t="s">
        <v>2637</v>
      </c>
      <c r="F176" s="622"/>
      <c r="G176" s="622"/>
      <c r="H176" s="635">
        <v>0</v>
      </c>
      <c r="I176" s="622">
        <v>1</v>
      </c>
      <c r="J176" s="622">
        <v>138.66</v>
      </c>
      <c r="K176" s="635">
        <v>1</v>
      </c>
      <c r="L176" s="622">
        <v>1</v>
      </c>
      <c r="M176" s="623">
        <v>138.66</v>
      </c>
    </row>
    <row r="177" spans="1:13" ht="14.4" customHeight="1" x14ac:dyDescent="0.3">
      <c r="A177" s="618" t="s">
        <v>576</v>
      </c>
      <c r="B177" s="619" t="s">
        <v>3822</v>
      </c>
      <c r="C177" s="619" t="s">
        <v>1884</v>
      </c>
      <c r="D177" s="619" t="s">
        <v>3823</v>
      </c>
      <c r="E177" s="619" t="s">
        <v>3824</v>
      </c>
      <c r="F177" s="622">
        <v>1</v>
      </c>
      <c r="G177" s="622">
        <v>114.78</v>
      </c>
      <c r="H177" s="635">
        <v>1</v>
      </c>
      <c r="I177" s="622"/>
      <c r="J177" s="622"/>
      <c r="K177" s="635">
        <v>0</v>
      </c>
      <c r="L177" s="622">
        <v>1</v>
      </c>
      <c r="M177" s="623">
        <v>114.78</v>
      </c>
    </row>
    <row r="178" spans="1:13" ht="14.4" customHeight="1" x14ac:dyDescent="0.3">
      <c r="A178" s="618" t="s">
        <v>576</v>
      </c>
      <c r="B178" s="619" t="s">
        <v>3673</v>
      </c>
      <c r="C178" s="619" t="s">
        <v>1899</v>
      </c>
      <c r="D178" s="619" t="s">
        <v>3825</v>
      </c>
      <c r="E178" s="619" t="s">
        <v>3672</v>
      </c>
      <c r="F178" s="622">
        <v>1</v>
      </c>
      <c r="G178" s="622">
        <v>54.04</v>
      </c>
      <c r="H178" s="635">
        <v>1</v>
      </c>
      <c r="I178" s="622"/>
      <c r="J178" s="622"/>
      <c r="K178" s="635">
        <v>0</v>
      </c>
      <c r="L178" s="622">
        <v>1</v>
      </c>
      <c r="M178" s="623">
        <v>54.04</v>
      </c>
    </row>
    <row r="179" spans="1:13" ht="14.4" customHeight="1" x14ac:dyDescent="0.3">
      <c r="A179" s="618" t="s">
        <v>576</v>
      </c>
      <c r="B179" s="619" t="s">
        <v>3677</v>
      </c>
      <c r="C179" s="619" t="s">
        <v>1907</v>
      </c>
      <c r="D179" s="619" t="s">
        <v>1908</v>
      </c>
      <c r="E179" s="619" t="s">
        <v>1864</v>
      </c>
      <c r="F179" s="622">
        <v>1</v>
      </c>
      <c r="G179" s="622">
        <v>53.680000732302901</v>
      </c>
      <c r="H179" s="635">
        <v>1</v>
      </c>
      <c r="I179" s="622"/>
      <c r="J179" s="622"/>
      <c r="K179" s="635">
        <v>0</v>
      </c>
      <c r="L179" s="622">
        <v>1</v>
      </c>
      <c r="M179" s="623">
        <v>53.680000732302901</v>
      </c>
    </row>
    <row r="180" spans="1:13" ht="14.4" customHeight="1" x14ac:dyDescent="0.3">
      <c r="A180" s="618" t="s">
        <v>576</v>
      </c>
      <c r="B180" s="619" t="s">
        <v>3681</v>
      </c>
      <c r="C180" s="619" t="s">
        <v>2103</v>
      </c>
      <c r="D180" s="619" t="s">
        <v>2104</v>
      </c>
      <c r="E180" s="619" t="s">
        <v>1079</v>
      </c>
      <c r="F180" s="622">
        <v>3</v>
      </c>
      <c r="G180" s="622">
        <v>364.399533419031</v>
      </c>
      <c r="H180" s="635">
        <v>1</v>
      </c>
      <c r="I180" s="622"/>
      <c r="J180" s="622"/>
      <c r="K180" s="635">
        <v>0</v>
      </c>
      <c r="L180" s="622">
        <v>3</v>
      </c>
      <c r="M180" s="623">
        <v>364.399533419031</v>
      </c>
    </row>
    <row r="181" spans="1:13" ht="14.4" customHeight="1" x14ac:dyDescent="0.3">
      <c r="A181" s="618" t="s">
        <v>576</v>
      </c>
      <c r="B181" s="619" t="s">
        <v>3681</v>
      </c>
      <c r="C181" s="619" t="s">
        <v>1587</v>
      </c>
      <c r="D181" s="619" t="s">
        <v>1588</v>
      </c>
      <c r="E181" s="619" t="s">
        <v>1319</v>
      </c>
      <c r="F181" s="622"/>
      <c r="G181" s="622"/>
      <c r="H181" s="635">
        <v>0</v>
      </c>
      <c r="I181" s="622">
        <v>4</v>
      </c>
      <c r="J181" s="622">
        <v>305.91049369717621</v>
      </c>
      <c r="K181" s="635">
        <v>1</v>
      </c>
      <c r="L181" s="622">
        <v>4</v>
      </c>
      <c r="M181" s="623">
        <v>305.91049369717621</v>
      </c>
    </row>
    <row r="182" spans="1:13" ht="14.4" customHeight="1" x14ac:dyDescent="0.3">
      <c r="A182" s="618" t="s">
        <v>576</v>
      </c>
      <c r="B182" s="619" t="s">
        <v>3682</v>
      </c>
      <c r="C182" s="619" t="s">
        <v>2489</v>
      </c>
      <c r="D182" s="619" t="s">
        <v>3826</v>
      </c>
      <c r="E182" s="619" t="s">
        <v>2487</v>
      </c>
      <c r="F182" s="622"/>
      <c r="G182" s="622"/>
      <c r="H182" s="635">
        <v>0</v>
      </c>
      <c r="I182" s="622">
        <v>2</v>
      </c>
      <c r="J182" s="622">
        <v>270.20919530467</v>
      </c>
      <c r="K182" s="635">
        <v>1</v>
      </c>
      <c r="L182" s="622">
        <v>2</v>
      </c>
      <c r="M182" s="623">
        <v>270.20919530467</v>
      </c>
    </row>
    <row r="183" spans="1:13" ht="14.4" customHeight="1" x14ac:dyDescent="0.3">
      <c r="A183" s="618" t="s">
        <v>576</v>
      </c>
      <c r="B183" s="619" t="s">
        <v>3682</v>
      </c>
      <c r="C183" s="619" t="s">
        <v>2481</v>
      </c>
      <c r="D183" s="619" t="s">
        <v>2482</v>
      </c>
      <c r="E183" s="619" t="s">
        <v>2483</v>
      </c>
      <c r="F183" s="622"/>
      <c r="G183" s="622"/>
      <c r="H183" s="635">
        <v>0</v>
      </c>
      <c r="I183" s="622">
        <v>2</v>
      </c>
      <c r="J183" s="622">
        <v>36.96</v>
      </c>
      <c r="K183" s="635">
        <v>1</v>
      </c>
      <c r="L183" s="622">
        <v>2</v>
      </c>
      <c r="M183" s="623">
        <v>36.96</v>
      </c>
    </row>
    <row r="184" spans="1:13" ht="14.4" customHeight="1" x14ac:dyDescent="0.3">
      <c r="A184" s="618" t="s">
        <v>576</v>
      </c>
      <c r="B184" s="619" t="s">
        <v>3682</v>
      </c>
      <c r="C184" s="619" t="s">
        <v>1440</v>
      </c>
      <c r="D184" s="619" t="s">
        <v>1441</v>
      </c>
      <c r="E184" s="619" t="s">
        <v>1442</v>
      </c>
      <c r="F184" s="622"/>
      <c r="G184" s="622"/>
      <c r="H184" s="635">
        <v>0</v>
      </c>
      <c r="I184" s="622">
        <v>6</v>
      </c>
      <c r="J184" s="622">
        <v>440.92999999999984</v>
      </c>
      <c r="K184" s="635">
        <v>1</v>
      </c>
      <c r="L184" s="622">
        <v>6</v>
      </c>
      <c r="M184" s="623">
        <v>440.92999999999984</v>
      </c>
    </row>
    <row r="185" spans="1:13" ht="14.4" customHeight="1" x14ac:dyDescent="0.3">
      <c r="A185" s="618" t="s">
        <v>576</v>
      </c>
      <c r="B185" s="619" t="s">
        <v>3684</v>
      </c>
      <c r="C185" s="619" t="s">
        <v>1630</v>
      </c>
      <c r="D185" s="619" t="s">
        <v>3685</v>
      </c>
      <c r="E185" s="619" t="s">
        <v>3686</v>
      </c>
      <c r="F185" s="622"/>
      <c r="G185" s="622"/>
      <c r="H185" s="635">
        <v>0</v>
      </c>
      <c r="I185" s="622">
        <v>4</v>
      </c>
      <c r="J185" s="622">
        <v>454.38991141866103</v>
      </c>
      <c r="K185" s="635">
        <v>1</v>
      </c>
      <c r="L185" s="622">
        <v>4</v>
      </c>
      <c r="M185" s="623">
        <v>454.38991141866103</v>
      </c>
    </row>
    <row r="186" spans="1:13" ht="14.4" customHeight="1" x14ac:dyDescent="0.3">
      <c r="A186" s="618" t="s">
        <v>576</v>
      </c>
      <c r="B186" s="619" t="s">
        <v>3687</v>
      </c>
      <c r="C186" s="619" t="s">
        <v>1562</v>
      </c>
      <c r="D186" s="619" t="s">
        <v>1563</v>
      </c>
      <c r="E186" s="619" t="s">
        <v>1141</v>
      </c>
      <c r="F186" s="622"/>
      <c r="G186" s="622"/>
      <c r="H186" s="635">
        <v>0</v>
      </c>
      <c r="I186" s="622">
        <v>3</v>
      </c>
      <c r="J186" s="622">
        <v>250.67001311599302</v>
      </c>
      <c r="K186" s="635">
        <v>1</v>
      </c>
      <c r="L186" s="622">
        <v>3</v>
      </c>
      <c r="M186" s="623">
        <v>250.67001311599302</v>
      </c>
    </row>
    <row r="187" spans="1:13" ht="14.4" customHeight="1" x14ac:dyDescent="0.3">
      <c r="A187" s="618" t="s">
        <v>576</v>
      </c>
      <c r="B187" s="619" t="s">
        <v>3687</v>
      </c>
      <c r="C187" s="619" t="s">
        <v>1025</v>
      </c>
      <c r="D187" s="619" t="s">
        <v>1026</v>
      </c>
      <c r="E187" s="619" t="s">
        <v>1027</v>
      </c>
      <c r="F187" s="622">
        <v>1</v>
      </c>
      <c r="G187" s="622">
        <v>198.06</v>
      </c>
      <c r="H187" s="635">
        <v>1</v>
      </c>
      <c r="I187" s="622"/>
      <c r="J187" s="622"/>
      <c r="K187" s="635">
        <v>0</v>
      </c>
      <c r="L187" s="622">
        <v>1</v>
      </c>
      <c r="M187" s="623">
        <v>198.06</v>
      </c>
    </row>
    <row r="188" spans="1:13" ht="14.4" customHeight="1" x14ac:dyDescent="0.3">
      <c r="A188" s="618" t="s">
        <v>576</v>
      </c>
      <c r="B188" s="619" t="s">
        <v>3827</v>
      </c>
      <c r="C188" s="619" t="s">
        <v>3828</v>
      </c>
      <c r="D188" s="619" t="s">
        <v>3829</v>
      </c>
      <c r="E188" s="619" t="s">
        <v>3019</v>
      </c>
      <c r="F188" s="622"/>
      <c r="G188" s="622"/>
      <c r="H188" s="635">
        <v>0</v>
      </c>
      <c r="I188" s="622">
        <v>1</v>
      </c>
      <c r="J188" s="622">
        <v>289.45791712808199</v>
      </c>
      <c r="K188" s="635">
        <v>1</v>
      </c>
      <c r="L188" s="622">
        <v>1</v>
      </c>
      <c r="M188" s="623">
        <v>289.45791712808199</v>
      </c>
    </row>
    <row r="189" spans="1:13" ht="14.4" customHeight="1" x14ac:dyDescent="0.3">
      <c r="A189" s="618" t="s">
        <v>576</v>
      </c>
      <c r="B189" s="619" t="s">
        <v>3827</v>
      </c>
      <c r="C189" s="619" t="s">
        <v>2526</v>
      </c>
      <c r="D189" s="619" t="s">
        <v>3830</v>
      </c>
      <c r="E189" s="619" t="s">
        <v>1027</v>
      </c>
      <c r="F189" s="622"/>
      <c r="G189" s="622"/>
      <c r="H189" s="635">
        <v>0</v>
      </c>
      <c r="I189" s="622">
        <v>1</v>
      </c>
      <c r="J189" s="622">
        <v>98.27</v>
      </c>
      <c r="K189" s="635">
        <v>1</v>
      </c>
      <c r="L189" s="622">
        <v>1</v>
      </c>
      <c r="M189" s="623">
        <v>98.27</v>
      </c>
    </row>
    <row r="190" spans="1:13" ht="14.4" customHeight="1" x14ac:dyDescent="0.3">
      <c r="A190" s="618" t="s">
        <v>576</v>
      </c>
      <c r="B190" s="619" t="s">
        <v>3688</v>
      </c>
      <c r="C190" s="619" t="s">
        <v>2544</v>
      </c>
      <c r="D190" s="619" t="s">
        <v>2545</v>
      </c>
      <c r="E190" s="619" t="s">
        <v>1141</v>
      </c>
      <c r="F190" s="622"/>
      <c r="G190" s="622"/>
      <c r="H190" s="635">
        <v>0</v>
      </c>
      <c r="I190" s="622">
        <v>2</v>
      </c>
      <c r="J190" s="622">
        <v>164.20024619862619</v>
      </c>
      <c r="K190" s="635">
        <v>1</v>
      </c>
      <c r="L190" s="622">
        <v>2</v>
      </c>
      <c r="M190" s="623">
        <v>164.20024619862619</v>
      </c>
    </row>
    <row r="191" spans="1:13" ht="14.4" customHeight="1" x14ac:dyDescent="0.3">
      <c r="A191" s="618" t="s">
        <v>576</v>
      </c>
      <c r="B191" s="619" t="s">
        <v>3691</v>
      </c>
      <c r="C191" s="619" t="s">
        <v>1536</v>
      </c>
      <c r="D191" s="619" t="s">
        <v>1537</v>
      </c>
      <c r="E191" s="619" t="s">
        <v>1141</v>
      </c>
      <c r="F191" s="622"/>
      <c r="G191" s="622"/>
      <c r="H191" s="635">
        <v>0</v>
      </c>
      <c r="I191" s="622">
        <v>1</v>
      </c>
      <c r="J191" s="622">
        <v>152.01</v>
      </c>
      <c r="K191" s="635">
        <v>1</v>
      </c>
      <c r="L191" s="622">
        <v>1</v>
      </c>
      <c r="M191" s="623">
        <v>152.01</v>
      </c>
    </row>
    <row r="192" spans="1:13" ht="14.4" customHeight="1" x14ac:dyDescent="0.3">
      <c r="A192" s="618" t="s">
        <v>576</v>
      </c>
      <c r="B192" s="619" t="s">
        <v>3692</v>
      </c>
      <c r="C192" s="619" t="s">
        <v>1558</v>
      </c>
      <c r="D192" s="619" t="s">
        <v>1559</v>
      </c>
      <c r="E192" s="619" t="s">
        <v>1560</v>
      </c>
      <c r="F192" s="622"/>
      <c r="G192" s="622"/>
      <c r="H192" s="635">
        <v>0</v>
      </c>
      <c r="I192" s="622">
        <v>5</v>
      </c>
      <c r="J192" s="622">
        <v>512.750050691448</v>
      </c>
      <c r="K192" s="635">
        <v>1</v>
      </c>
      <c r="L192" s="622">
        <v>5</v>
      </c>
      <c r="M192" s="623">
        <v>512.750050691448</v>
      </c>
    </row>
    <row r="193" spans="1:13" ht="14.4" customHeight="1" x14ac:dyDescent="0.3">
      <c r="A193" s="618" t="s">
        <v>576</v>
      </c>
      <c r="B193" s="619" t="s">
        <v>3694</v>
      </c>
      <c r="C193" s="619" t="s">
        <v>1466</v>
      </c>
      <c r="D193" s="619" t="s">
        <v>1467</v>
      </c>
      <c r="E193" s="619" t="s">
        <v>1027</v>
      </c>
      <c r="F193" s="622"/>
      <c r="G193" s="622"/>
      <c r="H193" s="635">
        <v>0</v>
      </c>
      <c r="I193" s="622">
        <v>1</v>
      </c>
      <c r="J193" s="622">
        <v>84.349805487561994</v>
      </c>
      <c r="K193" s="635">
        <v>1</v>
      </c>
      <c r="L193" s="622">
        <v>1</v>
      </c>
      <c r="M193" s="623">
        <v>84.349805487561994</v>
      </c>
    </row>
    <row r="194" spans="1:13" ht="14.4" customHeight="1" x14ac:dyDescent="0.3">
      <c r="A194" s="618" t="s">
        <v>576</v>
      </c>
      <c r="B194" s="619" t="s">
        <v>3695</v>
      </c>
      <c r="C194" s="619" t="s">
        <v>1590</v>
      </c>
      <c r="D194" s="619" t="s">
        <v>1591</v>
      </c>
      <c r="E194" s="619" t="s">
        <v>993</v>
      </c>
      <c r="F194" s="622"/>
      <c r="G194" s="622"/>
      <c r="H194" s="635">
        <v>0</v>
      </c>
      <c r="I194" s="622">
        <v>1</v>
      </c>
      <c r="J194" s="622">
        <v>63.869925369646303</v>
      </c>
      <c r="K194" s="635">
        <v>1</v>
      </c>
      <c r="L194" s="622">
        <v>1</v>
      </c>
      <c r="M194" s="623">
        <v>63.869925369646303</v>
      </c>
    </row>
    <row r="195" spans="1:13" ht="14.4" customHeight="1" x14ac:dyDescent="0.3">
      <c r="A195" s="618" t="s">
        <v>576</v>
      </c>
      <c r="B195" s="619" t="s">
        <v>3695</v>
      </c>
      <c r="C195" s="619" t="s">
        <v>2628</v>
      </c>
      <c r="D195" s="619" t="s">
        <v>2629</v>
      </c>
      <c r="E195" s="619" t="s">
        <v>3831</v>
      </c>
      <c r="F195" s="622"/>
      <c r="G195" s="622"/>
      <c r="H195" s="635">
        <v>0</v>
      </c>
      <c r="I195" s="622">
        <v>1</v>
      </c>
      <c r="J195" s="622">
        <v>642</v>
      </c>
      <c r="K195" s="635">
        <v>1</v>
      </c>
      <c r="L195" s="622">
        <v>1</v>
      </c>
      <c r="M195" s="623">
        <v>642</v>
      </c>
    </row>
    <row r="196" spans="1:13" ht="14.4" customHeight="1" x14ac:dyDescent="0.3">
      <c r="A196" s="618" t="s">
        <v>576</v>
      </c>
      <c r="B196" s="619" t="s">
        <v>3696</v>
      </c>
      <c r="C196" s="619" t="s">
        <v>2535</v>
      </c>
      <c r="D196" s="619" t="s">
        <v>3832</v>
      </c>
      <c r="E196" s="619" t="s">
        <v>1500</v>
      </c>
      <c r="F196" s="622"/>
      <c r="G196" s="622"/>
      <c r="H196" s="635">
        <v>0</v>
      </c>
      <c r="I196" s="622">
        <v>7</v>
      </c>
      <c r="J196" s="622">
        <v>916.77</v>
      </c>
      <c r="K196" s="635">
        <v>1</v>
      </c>
      <c r="L196" s="622">
        <v>7</v>
      </c>
      <c r="M196" s="623">
        <v>916.77</v>
      </c>
    </row>
    <row r="197" spans="1:13" ht="14.4" customHeight="1" x14ac:dyDescent="0.3">
      <c r="A197" s="618" t="s">
        <v>576</v>
      </c>
      <c r="B197" s="619" t="s">
        <v>3696</v>
      </c>
      <c r="C197" s="619" t="s">
        <v>1542</v>
      </c>
      <c r="D197" s="619" t="s">
        <v>1547</v>
      </c>
      <c r="E197" s="619" t="s">
        <v>993</v>
      </c>
      <c r="F197" s="622"/>
      <c r="G197" s="622"/>
      <c r="H197" s="635">
        <v>0</v>
      </c>
      <c r="I197" s="622">
        <v>3</v>
      </c>
      <c r="J197" s="622">
        <v>554.93784573727203</v>
      </c>
      <c r="K197" s="635">
        <v>1</v>
      </c>
      <c r="L197" s="622">
        <v>3</v>
      </c>
      <c r="M197" s="623">
        <v>554.93784573727203</v>
      </c>
    </row>
    <row r="198" spans="1:13" ht="14.4" customHeight="1" x14ac:dyDescent="0.3">
      <c r="A198" s="618" t="s">
        <v>576</v>
      </c>
      <c r="B198" s="619" t="s">
        <v>3696</v>
      </c>
      <c r="C198" s="619" t="s">
        <v>2575</v>
      </c>
      <c r="D198" s="619" t="s">
        <v>3833</v>
      </c>
      <c r="E198" s="619" t="s">
        <v>3130</v>
      </c>
      <c r="F198" s="622"/>
      <c r="G198" s="622"/>
      <c r="H198" s="635">
        <v>0</v>
      </c>
      <c r="I198" s="622">
        <v>1</v>
      </c>
      <c r="J198" s="622">
        <v>266.97000000000003</v>
      </c>
      <c r="K198" s="635">
        <v>1</v>
      </c>
      <c r="L198" s="622">
        <v>1</v>
      </c>
      <c r="M198" s="623">
        <v>266.97000000000003</v>
      </c>
    </row>
    <row r="199" spans="1:13" ht="14.4" customHeight="1" x14ac:dyDescent="0.3">
      <c r="A199" s="618" t="s">
        <v>576</v>
      </c>
      <c r="B199" s="619" t="s">
        <v>3697</v>
      </c>
      <c r="C199" s="619" t="s">
        <v>2579</v>
      </c>
      <c r="D199" s="619" t="s">
        <v>2580</v>
      </c>
      <c r="E199" s="619" t="s">
        <v>1500</v>
      </c>
      <c r="F199" s="622"/>
      <c r="G199" s="622"/>
      <c r="H199" s="635"/>
      <c r="I199" s="622">
        <v>0</v>
      </c>
      <c r="J199" s="622">
        <v>0</v>
      </c>
      <c r="K199" s="635"/>
      <c r="L199" s="622">
        <v>0</v>
      </c>
      <c r="M199" s="623">
        <v>0</v>
      </c>
    </row>
    <row r="200" spans="1:13" ht="14.4" customHeight="1" x14ac:dyDescent="0.3">
      <c r="A200" s="618" t="s">
        <v>576</v>
      </c>
      <c r="B200" s="619" t="s">
        <v>3698</v>
      </c>
      <c r="C200" s="619" t="s">
        <v>2508</v>
      </c>
      <c r="D200" s="619" t="s">
        <v>2509</v>
      </c>
      <c r="E200" s="619" t="s">
        <v>3699</v>
      </c>
      <c r="F200" s="622"/>
      <c r="G200" s="622"/>
      <c r="H200" s="635">
        <v>0</v>
      </c>
      <c r="I200" s="622">
        <v>2</v>
      </c>
      <c r="J200" s="622">
        <v>287.2</v>
      </c>
      <c r="K200" s="635">
        <v>1</v>
      </c>
      <c r="L200" s="622">
        <v>2</v>
      </c>
      <c r="M200" s="623">
        <v>287.2</v>
      </c>
    </row>
    <row r="201" spans="1:13" ht="14.4" customHeight="1" x14ac:dyDescent="0.3">
      <c r="A201" s="618" t="s">
        <v>576</v>
      </c>
      <c r="B201" s="619" t="s">
        <v>3698</v>
      </c>
      <c r="C201" s="619" t="s">
        <v>2642</v>
      </c>
      <c r="D201" s="619" t="s">
        <v>2643</v>
      </c>
      <c r="E201" s="619" t="s">
        <v>2644</v>
      </c>
      <c r="F201" s="622"/>
      <c r="G201" s="622"/>
      <c r="H201" s="635">
        <v>0</v>
      </c>
      <c r="I201" s="622">
        <v>1</v>
      </c>
      <c r="J201" s="622">
        <v>345.54</v>
      </c>
      <c r="K201" s="635">
        <v>1</v>
      </c>
      <c r="L201" s="622">
        <v>1</v>
      </c>
      <c r="M201" s="623">
        <v>345.54</v>
      </c>
    </row>
    <row r="202" spans="1:13" ht="14.4" customHeight="1" x14ac:dyDescent="0.3">
      <c r="A202" s="618" t="s">
        <v>576</v>
      </c>
      <c r="B202" s="619" t="s">
        <v>3700</v>
      </c>
      <c r="C202" s="619" t="s">
        <v>3834</v>
      </c>
      <c r="D202" s="619" t="s">
        <v>3835</v>
      </c>
      <c r="E202" s="619" t="s">
        <v>1027</v>
      </c>
      <c r="F202" s="622"/>
      <c r="G202" s="622"/>
      <c r="H202" s="635">
        <v>0</v>
      </c>
      <c r="I202" s="622">
        <v>1</v>
      </c>
      <c r="J202" s="622">
        <v>193.60904851796599</v>
      </c>
      <c r="K202" s="635">
        <v>1</v>
      </c>
      <c r="L202" s="622">
        <v>1</v>
      </c>
      <c r="M202" s="623">
        <v>193.60904851796599</v>
      </c>
    </row>
    <row r="203" spans="1:13" ht="14.4" customHeight="1" x14ac:dyDescent="0.3">
      <c r="A203" s="618" t="s">
        <v>576</v>
      </c>
      <c r="B203" s="619" t="s">
        <v>3702</v>
      </c>
      <c r="C203" s="619" t="s">
        <v>1462</v>
      </c>
      <c r="D203" s="619" t="s">
        <v>1463</v>
      </c>
      <c r="E203" s="619" t="s">
        <v>3703</v>
      </c>
      <c r="F203" s="622"/>
      <c r="G203" s="622"/>
      <c r="H203" s="635">
        <v>0</v>
      </c>
      <c r="I203" s="622">
        <v>2</v>
      </c>
      <c r="J203" s="622">
        <v>331.76</v>
      </c>
      <c r="K203" s="635">
        <v>1</v>
      </c>
      <c r="L203" s="622">
        <v>2</v>
      </c>
      <c r="M203" s="623">
        <v>331.76</v>
      </c>
    </row>
    <row r="204" spans="1:13" ht="14.4" customHeight="1" x14ac:dyDescent="0.3">
      <c r="A204" s="618" t="s">
        <v>576</v>
      </c>
      <c r="B204" s="619" t="s">
        <v>3704</v>
      </c>
      <c r="C204" s="619" t="s">
        <v>1654</v>
      </c>
      <c r="D204" s="619" t="s">
        <v>3705</v>
      </c>
      <c r="E204" s="619" t="s">
        <v>3706</v>
      </c>
      <c r="F204" s="622"/>
      <c r="G204" s="622"/>
      <c r="H204" s="635">
        <v>0</v>
      </c>
      <c r="I204" s="622">
        <v>16</v>
      </c>
      <c r="J204" s="622">
        <v>7954.9155401466323</v>
      </c>
      <c r="K204" s="635">
        <v>1</v>
      </c>
      <c r="L204" s="622">
        <v>16</v>
      </c>
      <c r="M204" s="623">
        <v>7954.9155401466323</v>
      </c>
    </row>
    <row r="205" spans="1:13" ht="14.4" customHeight="1" x14ac:dyDescent="0.3">
      <c r="A205" s="618" t="s">
        <v>576</v>
      </c>
      <c r="B205" s="619" t="s">
        <v>3707</v>
      </c>
      <c r="C205" s="619" t="s">
        <v>1447</v>
      </c>
      <c r="D205" s="619" t="s">
        <v>3710</v>
      </c>
      <c r="E205" s="619" t="s">
        <v>3711</v>
      </c>
      <c r="F205" s="622"/>
      <c r="G205" s="622"/>
      <c r="H205" s="635">
        <v>0</v>
      </c>
      <c r="I205" s="622">
        <v>46</v>
      </c>
      <c r="J205" s="622">
        <v>1670.9678257592936</v>
      </c>
      <c r="K205" s="635">
        <v>1</v>
      </c>
      <c r="L205" s="622">
        <v>46</v>
      </c>
      <c r="M205" s="623">
        <v>1670.9678257592936</v>
      </c>
    </row>
    <row r="206" spans="1:13" ht="14.4" customHeight="1" x14ac:dyDescent="0.3">
      <c r="A206" s="618" t="s">
        <v>576</v>
      </c>
      <c r="B206" s="619" t="s">
        <v>3712</v>
      </c>
      <c r="C206" s="619" t="s">
        <v>1917</v>
      </c>
      <c r="D206" s="619" t="s">
        <v>1918</v>
      </c>
      <c r="E206" s="619" t="s">
        <v>1919</v>
      </c>
      <c r="F206" s="622">
        <v>1</v>
      </c>
      <c r="G206" s="622">
        <v>49.8</v>
      </c>
      <c r="H206" s="635">
        <v>1</v>
      </c>
      <c r="I206" s="622"/>
      <c r="J206" s="622"/>
      <c r="K206" s="635">
        <v>0</v>
      </c>
      <c r="L206" s="622">
        <v>1</v>
      </c>
      <c r="M206" s="623">
        <v>49.8</v>
      </c>
    </row>
    <row r="207" spans="1:13" ht="14.4" customHeight="1" x14ac:dyDescent="0.3">
      <c r="A207" s="618" t="s">
        <v>576</v>
      </c>
      <c r="B207" s="619" t="s">
        <v>3712</v>
      </c>
      <c r="C207" s="619" t="s">
        <v>2613</v>
      </c>
      <c r="D207" s="619" t="s">
        <v>2614</v>
      </c>
      <c r="E207" s="619" t="s">
        <v>2615</v>
      </c>
      <c r="F207" s="622"/>
      <c r="G207" s="622"/>
      <c r="H207" s="635">
        <v>0</v>
      </c>
      <c r="I207" s="622">
        <v>2</v>
      </c>
      <c r="J207" s="622">
        <v>163.09</v>
      </c>
      <c r="K207" s="635">
        <v>1</v>
      </c>
      <c r="L207" s="622">
        <v>2</v>
      </c>
      <c r="M207" s="623">
        <v>163.09</v>
      </c>
    </row>
    <row r="208" spans="1:13" ht="14.4" customHeight="1" x14ac:dyDescent="0.3">
      <c r="A208" s="618" t="s">
        <v>576</v>
      </c>
      <c r="B208" s="619" t="s">
        <v>3712</v>
      </c>
      <c r="C208" s="619" t="s">
        <v>2597</v>
      </c>
      <c r="D208" s="619" t="s">
        <v>2598</v>
      </c>
      <c r="E208" s="619" t="s">
        <v>3836</v>
      </c>
      <c r="F208" s="622"/>
      <c r="G208" s="622"/>
      <c r="H208" s="635">
        <v>0</v>
      </c>
      <c r="I208" s="622">
        <v>6</v>
      </c>
      <c r="J208" s="622">
        <v>586.18069751886821</v>
      </c>
      <c r="K208" s="635">
        <v>1</v>
      </c>
      <c r="L208" s="622">
        <v>6</v>
      </c>
      <c r="M208" s="623">
        <v>586.18069751886821</v>
      </c>
    </row>
    <row r="209" spans="1:13" ht="14.4" customHeight="1" x14ac:dyDescent="0.3">
      <c r="A209" s="618" t="s">
        <v>576</v>
      </c>
      <c r="B209" s="619" t="s">
        <v>3712</v>
      </c>
      <c r="C209" s="619" t="s">
        <v>2503</v>
      </c>
      <c r="D209" s="619" t="s">
        <v>1918</v>
      </c>
      <c r="E209" s="619" t="s">
        <v>3837</v>
      </c>
      <c r="F209" s="622"/>
      <c r="G209" s="622"/>
      <c r="H209" s="635">
        <v>0</v>
      </c>
      <c r="I209" s="622">
        <v>2</v>
      </c>
      <c r="J209" s="622">
        <v>99.689912160736299</v>
      </c>
      <c r="K209" s="635">
        <v>1</v>
      </c>
      <c r="L209" s="622">
        <v>2</v>
      </c>
      <c r="M209" s="623">
        <v>99.689912160736299</v>
      </c>
    </row>
    <row r="210" spans="1:13" ht="14.4" customHeight="1" x14ac:dyDescent="0.3">
      <c r="A210" s="618" t="s">
        <v>576</v>
      </c>
      <c r="B210" s="619" t="s">
        <v>3712</v>
      </c>
      <c r="C210" s="619" t="s">
        <v>1103</v>
      </c>
      <c r="D210" s="619" t="s">
        <v>3716</v>
      </c>
      <c r="E210" s="619" t="s">
        <v>3717</v>
      </c>
      <c r="F210" s="622">
        <v>1</v>
      </c>
      <c r="G210" s="622">
        <v>67.41</v>
      </c>
      <c r="H210" s="635">
        <v>1</v>
      </c>
      <c r="I210" s="622"/>
      <c r="J210" s="622"/>
      <c r="K210" s="635">
        <v>0</v>
      </c>
      <c r="L210" s="622">
        <v>1</v>
      </c>
      <c r="M210" s="623">
        <v>67.41</v>
      </c>
    </row>
    <row r="211" spans="1:13" ht="14.4" customHeight="1" x14ac:dyDescent="0.3">
      <c r="A211" s="618" t="s">
        <v>576</v>
      </c>
      <c r="B211" s="619" t="s">
        <v>3718</v>
      </c>
      <c r="C211" s="619" t="s">
        <v>1844</v>
      </c>
      <c r="D211" s="619" t="s">
        <v>1845</v>
      </c>
      <c r="E211" s="619" t="s">
        <v>1846</v>
      </c>
      <c r="F211" s="622"/>
      <c r="G211" s="622"/>
      <c r="H211" s="635">
        <v>0</v>
      </c>
      <c r="I211" s="622">
        <v>4</v>
      </c>
      <c r="J211" s="622">
        <v>50369.995796080999</v>
      </c>
      <c r="K211" s="635">
        <v>1</v>
      </c>
      <c r="L211" s="622">
        <v>4</v>
      </c>
      <c r="M211" s="623">
        <v>50369.995796080999</v>
      </c>
    </row>
    <row r="212" spans="1:13" ht="14.4" customHeight="1" x14ac:dyDescent="0.3">
      <c r="A212" s="618" t="s">
        <v>576</v>
      </c>
      <c r="B212" s="619" t="s">
        <v>3719</v>
      </c>
      <c r="C212" s="619" t="s">
        <v>1797</v>
      </c>
      <c r="D212" s="619" t="s">
        <v>1798</v>
      </c>
      <c r="E212" s="619" t="s">
        <v>1799</v>
      </c>
      <c r="F212" s="622"/>
      <c r="G212" s="622"/>
      <c r="H212" s="635">
        <v>0</v>
      </c>
      <c r="I212" s="622">
        <v>594</v>
      </c>
      <c r="J212" s="622">
        <v>30374.201172940906</v>
      </c>
      <c r="K212" s="635">
        <v>1</v>
      </c>
      <c r="L212" s="622">
        <v>594</v>
      </c>
      <c r="M212" s="623">
        <v>30374.201172940906</v>
      </c>
    </row>
    <row r="213" spans="1:13" ht="14.4" customHeight="1" x14ac:dyDescent="0.3">
      <c r="A213" s="618" t="s">
        <v>576</v>
      </c>
      <c r="B213" s="619" t="s">
        <v>3720</v>
      </c>
      <c r="C213" s="619" t="s">
        <v>1793</v>
      </c>
      <c r="D213" s="619" t="s">
        <v>3721</v>
      </c>
      <c r="E213" s="619" t="s">
        <v>3722</v>
      </c>
      <c r="F213" s="622"/>
      <c r="G213" s="622"/>
      <c r="H213" s="635">
        <v>0</v>
      </c>
      <c r="I213" s="622">
        <v>64</v>
      </c>
      <c r="J213" s="622">
        <v>17091.64696459781</v>
      </c>
      <c r="K213" s="635">
        <v>1</v>
      </c>
      <c r="L213" s="622">
        <v>64</v>
      </c>
      <c r="M213" s="623">
        <v>17091.64696459781</v>
      </c>
    </row>
    <row r="214" spans="1:13" ht="14.4" customHeight="1" x14ac:dyDescent="0.3">
      <c r="A214" s="618" t="s">
        <v>576</v>
      </c>
      <c r="B214" s="619" t="s">
        <v>3720</v>
      </c>
      <c r="C214" s="619" t="s">
        <v>1820</v>
      </c>
      <c r="D214" s="619" t="s">
        <v>3723</v>
      </c>
      <c r="E214" s="619" t="s">
        <v>3724</v>
      </c>
      <c r="F214" s="622"/>
      <c r="G214" s="622"/>
      <c r="H214" s="635">
        <v>0</v>
      </c>
      <c r="I214" s="622">
        <v>555.6</v>
      </c>
      <c r="J214" s="622">
        <v>125805.14633911231</v>
      </c>
      <c r="K214" s="635">
        <v>1</v>
      </c>
      <c r="L214" s="622">
        <v>555.6</v>
      </c>
      <c r="M214" s="623">
        <v>125805.14633911231</v>
      </c>
    </row>
    <row r="215" spans="1:13" ht="14.4" customHeight="1" x14ac:dyDescent="0.3">
      <c r="A215" s="618" t="s">
        <v>576</v>
      </c>
      <c r="B215" s="619" t="s">
        <v>3720</v>
      </c>
      <c r="C215" s="619" t="s">
        <v>1828</v>
      </c>
      <c r="D215" s="619" t="s">
        <v>3725</v>
      </c>
      <c r="E215" s="619" t="s">
        <v>3726</v>
      </c>
      <c r="F215" s="622"/>
      <c r="G215" s="622"/>
      <c r="H215" s="635">
        <v>0</v>
      </c>
      <c r="I215" s="622">
        <v>5</v>
      </c>
      <c r="J215" s="622">
        <v>1262.703166686995</v>
      </c>
      <c r="K215" s="635">
        <v>1</v>
      </c>
      <c r="L215" s="622">
        <v>5</v>
      </c>
      <c r="M215" s="623">
        <v>1262.703166686995</v>
      </c>
    </row>
    <row r="216" spans="1:13" ht="14.4" customHeight="1" x14ac:dyDescent="0.3">
      <c r="A216" s="618" t="s">
        <v>576</v>
      </c>
      <c r="B216" s="619" t="s">
        <v>3720</v>
      </c>
      <c r="C216" s="619" t="s">
        <v>1895</v>
      </c>
      <c r="D216" s="619" t="s">
        <v>1896</v>
      </c>
      <c r="E216" s="619" t="s">
        <v>3838</v>
      </c>
      <c r="F216" s="622">
        <v>1</v>
      </c>
      <c r="G216" s="622">
        <v>300.48</v>
      </c>
      <c r="H216" s="635">
        <v>1</v>
      </c>
      <c r="I216" s="622"/>
      <c r="J216" s="622"/>
      <c r="K216" s="635">
        <v>0</v>
      </c>
      <c r="L216" s="622">
        <v>1</v>
      </c>
      <c r="M216" s="623">
        <v>300.48</v>
      </c>
    </row>
    <row r="217" spans="1:13" ht="14.4" customHeight="1" x14ac:dyDescent="0.3">
      <c r="A217" s="618" t="s">
        <v>576</v>
      </c>
      <c r="B217" s="619" t="s">
        <v>3727</v>
      </c>
      <c r="C217" s="619" t="s">
        <v>1801</v>
      </c>
      <c r="D217" s="619" t="s">
        <v>3728</v>
      </c>
      <c r="E217" s="619" t="s">
        <v>3729</v>
      </c>
      <c r="F217" s="622"/>
      <c r="G217" s="622"/>
      <c r="H217" s="635">
        <v>0</v>
      </c>
      <c r="I217" s="622">
        <v>30.492666666666658</v>
      </c>
      <c r="J217" s="622">
        <v>115846.40957978081</v>
      </c>
      <c r="K217" s="635">
        <v>1</v>
      </c>
      <c r="L217" s="622">
        <v>30.492666666666658</v>
      </c>
      <c r="M217" s="623">
        <v>115846.40957978081</v>
      </c>
    </row>
    <row r="218" spans="1:13" ht="14.4" customHeight="1" x14ac:dyDescent="0.3">
      <c r="A218" s="618" t="s">
        <v>576</v>
      </c>
      <c r="B218" s="619" t="s">
        <v>3730</v>
      </c>
      <c r="C218" s="619" t="s">
        <v>1727</v>
      </c>
      <c r="D218" s="619" t="s">
        <v>1728</v>
      </c>
      <c r="E218" s="619" t="s">
        <v>3731</v>
      </c>
      <c r="F218" s="622">
        <v>4.5999999999999979</v>
      </c>
      <c r="G218" s="622">
        <v>3453.7369978376246</v>
      </c>
      <c r="H218" s="635">
        <v>1</v>
      </c>
      <c r="I218" s="622"/>
      <c r="J218" s="622"/>
      <c r="K218" s="635">
        <v>0</v>
      </c>
      <c r="L218" s="622">
        <v>4.5999999999999979</v>
      </c>
      <c r="M218" s="623">
        <v>3453.7369978376246</v>
      </c>
    </row>
    <row r="219" spans="1:13" ht="14.4" customHeight="1" x14ac:dyDescent="0.3">
      <c r="A219" s="618" t="s">
        <v>576</v>
      </c>
      <c r="B219" s="619" t="s">
        <v>3730</v>
      </c>
      <c r="C219" s="619" t="s">
        <v>1817</v>
      </c>
      <c r="D219" s="619" t="s">
        <v>1818</v>
      </c>
      <c r="E219" s="619" t="s">
        <v>784</v>
      </c>
      <c r="F219" s="622"/>
      <c r="G219" s="622"/>
      <c r="H219" s="635">
        <v>0</v>
      </c>
      <c r="I219" s="622">
        <v>95.000000000000014</v>
      </c>
      <c r="J219" s="622">
        <v>29198.802258177537</v>
      </c>
      <c r="K219" s="635">
        <v>1</v>
      </c>
      <c r="L219" s="622">
        <v>95.000000000000014</v>
      </c>
      <c r="M219" s="623">
        <v>29198.802258177537</v>
      </c>
    </row>
    <row r="220" spans="1:13" ht="14.4" customHeight="1" x14ac:dyDescent="0.3">
      <c r="A220" s="618" t="s">
        <v>576</v>
      </c>
      <c r="B220" s="619" t="s">
        <v>3730</v>
      </c>
      <c r="C220" s="619" t="s">
        <v>1731</v>
      </c>
      <c r="D220" s="619" t="s">
        <v>3732</v>
      </c>
      <c r="E220" s="619" t="s">
        <v>784</v>
      </c>
      <c r="F220" s="622">
        <v>1.7000000000000002</v>
      </c>
      <c r="G220" s="622">
        <v>469.20000000000005</v>
      </c>
      <c r="H220" s="635">
        <v>1</v>
      </c>
      <c r="I220" s="622"/>
      <c r="J220" s="622"/>
      <c r="K220" s="635">
        <v>0</v>
      </c>
      <c r="L220" s="622">
        <v>1.7000000000000002</v>
      </c>
      <c r="M220" s="623">
        <v>469.20000000000005</v>
      </c>
    </row>
    <row r="221" spans="1:13" ht="14.4" customHeight="1" x14ac:dyDescent="0.3">
      <c r="A221" s="618" t="s">
        <v>576</v>
      </c>
      <c r="B221" s="619" t="s">
        <v>3733</v>
      </c>
      <c r="C221" s="619" t="s">
        <v>2721</v>
      </c>
      <c r="D221" s="619" t="s">
        <v>2722</v>
      </c>
      <c r="E221" s="619" t="s">
        <v>3748</v>
      </c>
      <c r="F221" s="622"/>
      <c r="G221" s="622"/>
      <c r="H221" s="635">
        <v>0</v>
      </c>
      <c r="I221" s="622">
        <v>5</v>
      </c>
      <c r="J221" s="622">
        <v>891.45</v>
      </c>
      <c r="K221" s="635">
        <v>1</v>
      </c>
      <c r="L221" s="622">
        <v>5</v>
      </c>
      <c r="M221" s="623">
        <v>891.45</v>
      </c>
    </row>
    <row r="222" spans="1:13" ht="14.4" customHeight="1" x14ac:dyDescent="0.3">
      <c r="A222" s="618" t="s">
        <v>576</v>
      </c>
      <c r="B222" s="619" t="s">
        <v>3733</v>
      </c>
      <c r="C222" s="619" t="s">
        <v>1824</v>
      </c>
      <c r="D222" s="619" t="s">
        <v>3734</v>
      </c>
      <c r="E222" s="619" t="s">
        <v>1799</v>
      </c>
      <c r="F222" s="622"/>
      <c r="G222" s="622"/>
      <c r="H222" s="635">
        <v>0</v>
      </c>
      <c r="I222" s="622">
        <v>58</v>
      </c>
      <c r="J222" s="622">
        <v>4367.4058038260537</v>
      </c>
      <c r="K222" s="635">
        <v>1</v>
      </c>
      <c r="L222" s="622">
        <v>58</v>
      </c>
      <c r="M222" s="623">
        <v>4367.4058038260537</v>
      </c>
    </row>
    <row r="223" spans="1:13" ht="14.4" customHeight="1" x14ac:dyDescent="0.3">
      <c r="A223" s="618" t="s">
        <v>576</v>
      </c>
      <c r="B223" s="619" t="s">
        <v>3735</v>
      </c>
      <c r="C223" s="619" t="s">
        <v>1723</v>
      </c>
      <c r="D223" s="619" t="s">
        <v>1724</v>
      </c>
      <c r="E223" s="619" t="s">
        <v>1725</v>
      </c>
      <c r="F223" s="622">
        <v>60</v>
      </c>
      <c r="G223" s="622">
        <v>1956.9984639117019</v>
      </c>
      <c r="H223" s="635">
        <v>1</v>
      </c>
      <c r="I223" s="622"/>
      <c r="J223" s="622"/>
      <c r="K223" s="635">
        <v>0</v>
      </c>
      <c r="L223" s="622">
        <v>60</v>
      </c>
      <c r="M223" s="623">
        <v>1956.9984639117019</v>
      </c>
    </row>
    <row r="224" spans="1:13" ht="14.4" customHeight="1" x14ac:dyDescent="0.3">
      <c r="A224" s="618" t="s">
        <v>576</v>
      </c>
      <c r="B224" s="619" t="s">
        <v>3736</v>
      </c>
      <c r="C224" s="619" t="s">
        <v>1171</v>
      </c>
      <c r="D224" s="619" t="s">
        <v>1172</v>
      </c>
      <c r="E224" s="619" t="s">
        <v>1173</v>
      </c>
      <c r="F224" s="622"/>
      <c r="G224" s="622"/>
      <c r="H224" s="635">
        <v>0</v>
      </c>
      <c r="I224" s="622">
        <v>3.3</v>
      </c>
      <c r="J224" s="622">
        <v>2677.9138260098712</v>
      </c>
      <c r="K224" s="635">
        <v>1</v>
      </c>
      <c r="L224" s="622">
        <v>3.3</v>
      </c>
      <c r="M224" s="623">
        <v>2677.9138260098712</v>
      </c>
    </row>
    <row r="225" spans="1:13" ht="14.4" customHeight="1" x14ac:dyDescent="0.3">
      <c r="A225" s="618" t="s">
        <v>576</v>
      </c>
      <c r="B225" s="619" t="s">
        <v>3737</v>
      </c>
      <c r="C225" s="619" t="s">
        <v>1836</v>
      </c>
      <c r="D225" s="619" t="s">
        <v>1837</v>
      </c>
      <c r="E225" s="619" t="s">
        <v>1725</v>
      </c>
      <c r="F225" s="622"/>
      <c r="G225" s="622"/>
      <c r="H225" s="635">
        <v>0</v>
      </c>
      <c r="I225" s="622">
        <v>20</v>
      </c>
      <c r="J225" s="622">
        <v>3077.8757123875603</v>
      </c>
      <c r="K225" s="635">
        <v>1</v>
      </c>
      <c r="L225" s="622">
        <v>20</v>
      </c>
      <c r="M225" s="623">
        <v>3077.8757123875603</v>
      </c>
    </row>
    <row r="226" spans="1:13" ht="14.4" customHeight="1" x14ac:dyDescent="0.3">
      <c r="A226" s="618" t="s">
        <v>576</v>
      </c>
      <c r="B226" s="619" t="s">
        <v>3738</v>
      </c>
      <c r="C226" s="619" t="s">
        <v>1755</v>
      </c>
      <c r="D226" s="619" t="s">
        <v>3739</v>
      </c>
      <c r="E226" s="619" t="s">
        <v>3740</v>
      </c>
      <c r="F226" s="622"/>
      <c r="G226" s="622"/>
      <c r="H226" s="635">
        <v>0</v>
      </c>
      <c r="I226" s="622">
        <v>7</v>
      </c>
      <c r="J226" s="622">
        <v>29791.468593961323</v>
      </c>
      <c r="K226" s="635">
        <v>1</v>
      </c>
      <c r="L226" s="622">
        <v>7</v>
      </c>
      <c r="M226" s="623">
        <v>29791.468593961323</v>
      </c>
    </row>
    <row r="227" spans="1:13" ht="14.4" customHeight="1" x14ac:dyDescent="0.3">
      <c r="A227" s="618" t="s">
        <v>576</v>
      </c>
      <c r="B227" s="619" t="s">
        <v>3738</v>
      </c>
      <c r="C227" s="619" t="s">
        <v>2687</v>
      </c>
      <c r="D227" s="619" t="s">
        <v>3839</v>
      </c>
      <c r="E227" s="619" t="s">
        <v>3840</v>
      </c>
      <c r="F227" s="622"/>
      <c r="G227" s="622"/>
      <c r="H227" s="635">
        <v>0</v>
      </c>
      <c r="I227" s="622">
        <v>3</v>
      </c>
      <c r="J227" s="622">
        <v>8216.217707149819</v>
      </c>
      <c r="K227" s="635">
        <v>1</v>
      </c>
      <c r="L227" s="622">
        <v>3</v>
      </c>
      <c r="M227" s="623">
        <v>8216.217707149819</v>
      </c>
    </row>
    <row r="228" spans="1:13" ht="14.4" customHeight="1" x14ac:dyDescent="0.3">
      <c r="A228" s="618" t="s">
        <v>576</v>
      </c>
      <c r="B228" s="619" t="s">
        <v>3741</v>
      </c>
      <c r="C228" s="619" t="s">
        <v>1623</v>
      </c>
      <c r="D228" s="619" t="s">
        <v>1624</v>
      </c>
      <c r="E228" s="619" t="s">
        <v>1625</v>
      </c>
      <c r="F228" s="622"/>
      <c r="G228" s="622"/>
      <c r="H228" s="635">
        <v>0</v>
      </c>
      <c r="I228" s="622">
        <v>7</v>
      </c>
      <c r="J228" s="622">
        <v>14967.80646518584</v>
      </c>
      <c r="K228" s="635">
        <v>1</v>
      </c>
      <c r="L228" s="622">
        <v>7</v>
      </c>
      <c r="M228" s="623">
        <v>14967.80646518584</v>
      </c>
    </row>
    <row r="229" spans="1:13" ht="14.4" customHeight="1" x14ac:dyDescent="0.3">
      <c r="A229" s="618" t="s">
        <v>576</v>
      </c>
      <c r="B229" s="619" t="s">
        <v>3742</v>
      </c>
      <c r="C229" s="619" t="s">
        <v>1813</v>
      </c>
      <c r="D229" s="619" t="s">
        <v>1814</v>
      </c>
      <c r="E229" s="619" t="s">
        <v>3744</v>
      </c>
      <c r="F229" s="622"/>
      <c r="G229" s="622"/>
      <c r="H229" s="635">
        <v>0</v>
      </c>
      <c r="I229" s="622">
        <v>20</v>
      </c>
      <c r="J229" s="622">
        <v>5221</v>
      </c>
      <c r="K229" s="635">
        <v>1</v>
      </c>
      <c r="L229" s="622">
        <v>20</v>
      </c>
      <c r="M229" s="623">
        <v>5221</v>
      </c>
    </row>
    <row r="230" spans="1:13" ht="14.4" customHeight="1" x14ac:dyDescent="0.3">
      <c r="A230" s="618" t="s">
        <v>576</v>
      </c>
      <c r="B230" s="619" t="s">
        <v>3841</v>
      </c>
      <c r="C230" s="619" t="s">
        <v>2731</v>
      </c>
      <c r="D230" s="619" t="s">
        <v>2732</v>
      </c>
      <c r="E230" s="619" t="s">
        <v>2733</v>
      </c>
      <c r="F230" s="622"/>
      <c r="G230" s="622"/>
      <c r="H230" s="635">
        <v>0</v>
      </c>
      <c r="I230" s="622">
        <v>8</v>
      </c>
      <c r="J230" s="622">
        <v>835.36172699687495</v>
      </c>
      <c r="K230" s="635">
        <v>1</v>
      </c>
      <c r="L230" s="622">
        <v>8</v>
      </c>
      <c r="M230" s="623">
        <v>835.36172699687495</v>
      </c>
    </row>
    <row r="231" spans="1:13" ht="14.4" customHeight="1" x14ac:dyDescent="0.3">
      <c r="A231" s="618" t="s">
        <v>576</v>
      </c>
      <c r="B231" s="619" t="s">
        <v>3841</v>
      </c>
      <c r="C231" s="619" t="s">
        <v>2735</v>
      </c>
      <c r="D231" s="619" t="s">
        <v>2739</v>
      </c>
      <c r="E231" s="619" t="s">
        <v>3842</v>
      </c>
      <c r="F231" s="622"/>
      <c r="G231" s="622"/>
      <c r="H231" s="635">
        <v>0</v>
      </c>
      <c r="I231" s="622">
        <v>126</v>
      </c>
      <c r="J231" s="622">
        <v>9324.0850822069951</v>
      </c>
      <c r="K231" s="635">
        <v>1</v>
      </c>
      <c r="L231" s="622">
        <v>126</v>
      </c>
      <c r="M231" s="623">
        <v>9324.0850822069951</v>
      </c>
    </row>
    <row r="232" spans="1:13" ht="14.4" customHeight="1" x14ac:dyDescent="0.3">
      <c r="A232" s="618" t="s">
        <v>576</v>
      </c>
      <c r="B232" s="619" t="s">
        <v>3841</v>
      </c>
      <c r="C232" s="619" t="s">
        <v>2717</v>
      </c>
      <c r="D232" s="619" t="s">
        <v>2739</v>
      </c>
      <c r="E232" s="619" t="s">
        <v>3843</v>
      </c>
      <c r="F232" s="622"/>
      <c r="G232" s="622"/>
      <c r="H232" s="635">
        <v>0</v>
      </c>
      <c r="I232" s="622">
        <v>130</v>
      </c>
      <c r="J232" s="622">
        <v>11518.018207986515</v>
      </c>
      <c r="K232" s="635">
        <v>1</v>
      </c>
      <c r="L232" s="622">
        <v>130</v>
      </c>
      <c r="M232" s="623">
        <v>11518.018207986515</v>
      </c>
    </row>
    <row r="233" spans="1:13" ht="14.4" customHeight="1" x14ac:dyDescent="0.3">
      <c r="A233" s="618" t="s">
        <v>576</v>
      </c>
      <c r="B233" s="619" t="s">
        <v>3841</v>
      </c>
      <c r="C233" s="619" t="s">
        <v>2738</v>
      </c>
      <c r="D233" s="619" t="s">
        <v>2739</v>
      </c>
      <c r="E233" s="619" t="s">
        <v>2740</v>
      </c>
      <c r="F233" s="622"/>
      <c r="G233" s="622"/>
      <c r="H233" s="635">
        <v>0</v>
      </c>
      <c r="I233" s="622">
        <v>20</v>
      </c>
      <c r="J233" s="622">
        <v>4345.8021225211442</v>
      </c>
      <c r="K233" s="635">
        <v>1</v>
      </c>
      <c r="L233" s="622">
        <v>20</v>
      </c>
      <c r="M233" s="623">
        <v>4345.8021225211442</v>
      </c>
    </row>
    <row r="234" spans="1:13" ht="14.4" customHeight="1" x14ac:dyDescent="0.3">
      <c r="A234" s="618" t="s">
        <v>576</v>
      </c>
      <c r="B234" s="619" t="s">
        <v>3745</v>
      </c>
      <c r="C234" s="619" t="s">
        <v>2727</v>
      </c>
      <c r="D234" s="619" t="s">
        <v>2728</v>
      </c>
      <c r="E234" s="619" t="s">
        <v>3844</v>
      </c>
      <c r="F234" s="622"/>
      <c r="G234" s="622"/>
      <c r="H234" s="635">
        <v>0</v>
      </c>
      <c r="I234" s="622">
        <v>2</v>
      </c>
      <c r="J234" s="622">
        <v>111.1</v>
      </c>
      <c r="K234" s="635">
        <v>1</v>
      </c>
      <c r="L234" s="622">
        <v>2</v>
      </c>
      <c r="M234" s="623">
        <v>111.1</v>
      </c>
    </row>
    <row r="235" spans="1:13" ht="14.4" customHeight="1" x14ac:dyDescent="0.3">
      <c r="A235" s="618" t="s">
        <v>576</v>
      </c>
      <c r="B235" s="619" t="s">
        <v>3745</v>
      </c>
      <c r="C235" s="619" t="s">
        <v>1840</v>
      </c>
      <c r="D235" s="619" t="s">
        <v>1841</v>
      </c>
      <c r="E235" s="619" t="s">
        <v>3746</v>
      </c>
      <c r="F235" s="622"/>
      <c r="G235" s="622"/>
      <c r="H235" s="635">
        <v>0</v>
      </c>
      <c r="I235" s="622">
        <v>20</v>
      </c>
      <c r="J235" s="622">
        <v>1088.5999999999999</v>
      </c>
      <c r="K235" s="635">
        <v>1</v>
      </c>
      <c r="L235" s="622">
        <v>20</v>
      </c>
      <c r="M235" s="623">
        <v>1088.5999999999999</v>
      </c>
    </row>
    <row r="236" spans="1:13" ht="14.4" customHeight="1" x14ac:dyDescent="0.3">
      <c r="A236" s="618" t="s">
        <v>576</v>
      </c>
      <c r="B236" s="619" t="s">
        <v>3747</v>
      </c>
      <c r="C236" s="619" t="s">
        <v>1805</v>
      </c>
      <c r="D236" s="619" t="s">
        <v>1806</v>
      </c>
      <c r="E236" s="619" t="s">
        <v>3748</v>
      </c>
      <c r="F236" s="622"/>
      <c r="G236" s="622"/>
      <c r="H236" s="635">
        <v>0</v>
      </c>
      <c r="I236" s="622">
        <v>1</v>
      </c>
      <c r="J236" s="622">
        <v>57.37</v>
      </c>
      <c r="K236" s="635">
        <v>1</v>
      </c>
      <c r="L236" s="622">
        <v>1</v>
      </c>
      <c r="M236" s="623">
        <v>57.37</v>
      </c>
    </row>
    <row r="237" spans="1:13" ht="14.4" customHeight="1" x14ac:dyDescent="0.3">
      <c r="A237" s="618" t="s">
        <v>576</v>
      </c>
      <c r="B237" s="619" t="s">
        <v>3747</v>
      </c>
      <c r="C237" s="619" t="s">
        <v>2724</v>
      </c>
      <c r="D237" s="619" t="s">
        <v>3845</v>
      </c>
      <c r="E237" s="619" t="s">
        <v>3746</v>
      </c>
      <c r="F237" s="622"/>
      <c r="G237" s="622"/>
      <c r="H237" s="635">
        <v>0</v>
      </c>
      <c r="I237" s="622">
        <v>32</v>
      </c>
      <c r="J237" s="622">
        <v>3083.518894746815</v>
      </c>
      <c r="K237" s="635">
        <v>1</v>
      </c>
      <c r="L237" s="622">
        <v>32</v>
      </c>
      <c r="M237" s="623">
        <v>3083.518894746815</v>
      </c>
    </row>
    <row r="238" spans="1:13" ht="14.4" customHeight="1" x14ac:dyDescent="0.3">
      <c r="A238" s="618" t="s">
        <v>576</v>
      </c>
      <c r="B238" s="619" t="s">
        <v>3747</v>
      </c>
      <c r="C238" s="619" t="s">
        <v>2673</v>
      </c>
      <c r="D238" s="619" t="s">
        <v>2674</v>
      </c>
      <c r="E238" s="619" t="s">
        <v>3846</v>
      </c>
      <c r="F238" s="622">
        <v>4</v>
      </c>
      <c r="G238" s="622">
        <v>256.60000000000002</v>
      </c>
      <c r="H238" s="635">
        <v>1</v>
      </c>
      <c r="I238" s="622"/>
      <c r="J238" s="622"/>
      <c r="K238" s="635">
        <v>0</v>
      </c>
      <c r="L238" s="622">
        <v>4</v>
      </c>
      <c r="M238" s="623">
        <v>256.60000000000002</v>
      </c>
    </row>
    <row r="239" spans="1:13" ht="14.4" customHeight="1" x14ac:dyDescent="0.3">
      <c r="A239" s="618" t="s">
        <v>576</v>
      </c>
      <c r="B239" s="619" t="s">
        <v>3749</v>
      </c>
      <c r="C239" s="619" t="s">
        <v>1832</v>
      </c>
      <c r="D239" s="619" t="s">
        <v>3750</v>
      </c>
      <c r="E239" s="619" t="s">
        <v>1725</v>
      </c>
      <c r="F239" s="622"/>
      <c r="G239" s="622"/>
      <c r="H239" s="635">
        <v>0</v>
      </c>
      <c r="I239" s="622">
        <v>16</v>
      </c>
      <c r="J239" s="622">
        <v>5181.76</v>
      </c>
      <c r="K239" s="635">
        <v>1</v>
      </c>
      <c r="L239" s="622">
        <v>16</v>
      </c>
      <c r="M239" s="623">
        <v>5181.76</v>
      </c>
    </row>
    <row r="240" spans="1:13" ht="14.4" customHeight="1" x14ac:dyDescent="0.3">
      <c r="A240" s="618" t="s">
        <v>576</v>
      </c>
      <c r="B240" s="619" t="s">
        <v>3751</v>
      </c>
      <c r="C240" s="619" t="s">
        <v>1848</v>
      </c>
      <c r="D240" s="619" t="s">
        <v>3752</v>
      </c>
      <c r="E240" s="619" t="s">
        <v>3753</v>
      </c>
      <c r="F240" s="622"/>
      <c r="G240" s="622"/>
      <c r="H240" s="635">
        <v>0</v>
      </c>
      <c r="I240" s="622">
        <v>276</v>
      </c>
      <c r="J240" s="622">
        <v>25311.972553551459</v>
      </c>
      <c r="K240" s="635">
        <v>1</v>
      </c>
      <c r="L240" s="622">
        <v>276</v>
      </c>
      <c r="M240" s="623">
        <v>25311.972553551459</v>
      </c>
    </row>
    <row r="241" spans="1:13" ht="14.4" customHeight="1" x14ac:dyDescent="0.3">
      <c r="A241" s="618" t="s">
        <v>576</v>
      </c>
      <c r="B241" s="619" t="s">
        <v>3847</v>
      </c>
      <c r="C241" s="619" t="s">
        <v>1914</v>
      </c>
      <c r="D241" s="619" t="s">
        <v>1915</v>
      </c>
      <c r="E241" s="619" t="s">
        <v>1916</v>
      </c>
      <c r="F241" s="622">
        <v>1</v>
      </c>
      <c r="G241" s="622">
        <v>1920.82</v>
      </c>
      <c r="H241" s="635">
        <v>1</v>
      </c>
      <c r="I241" s="622"/>
      <c r="J241" s="622"/>
      <c r="K241" s="635">
        <v>0</v>
      </c>
      <c r="L241" s="622">
        <v>1</v>
      </c>
      <c r="M241" s="623">
        <v>1920.82</v>
      </c>
    </row>
    <row r="242" spans="1:13" ht="14.4" customHeight="1" x14ac:dyDescent="0.3">
      <c r="A242" s="618" t="s">
        <v>576</v>
      </c>
      <c r="B242" s="619" t="s">
        <v>3756</v>
      </c>
      <c r="C242" s="619" t="s">
        <v>1451</v>
      </c>
      <c r="D242" s="619" t="s">
        <v>1452</v>
      </c>
      <c r="E242" s="619" t="s">
        <v>3758</v>
      </c>
      <c r="F242" s="622"/>
      <c r="G242" s="622"/>
      <c r="H242" s="635">
        <v>0</v>
      </c>
      <c r="I242" s="622">
        <v>4</v>
      </c>
      <c r="J242" s="622">
        <v>535.4386346085721</v>
      </c>
      <c r="K242" s="635">
        <v>1</v>
      </c>
      <c r="L242" s="622">
        <v>4</v>
      </c>
      <c r="M242" s="623">
        <v>535.4386346085721</v>
      </c>
    </row>
    <row r="243" spans="1:13" ht="14.4" customHeight="1" x14ac:dyDescent="0.3">
      <c r="A243" s="618" t="s">
        <v>576</v>
      </c>
      <c r="B243" s="619" t="s">
        <v>3756</v>
      </c>
      <c r="C243" s="619" t="s">
        <v>1858</v>
      </c>
      <c r="D243" s="619" t="s">
        <v>1859</v>
      </c>
      <c r="E243" s="619" t="s">
        <v>3848</v>
      </c>
      <c r="F243" s="622">
        <v>2</v>
      </c>
      <c r="G243" s="622">
        <v>239.41</v>
      </c>
      <c r="H243" s="635">
        <v>1</v>
      </c>
      <c r="I243" s="622"/>
      <c r="J243" s="622"/>
      <c r="K243" s="635">
        <v>0</v>
      </c>
      <c r="L243" s="622">
        <v>2</v>
      </c>
      <c r="M243" s="623">
        <v>239.41</v>
      </c>
    </row>
    <row r="244" spans="1:13" ht="14.4" customHeight="1" x14ac:dyDescent="0.3">
      <c r="A244" s="618" t="s">
        <v>576</v>
      </c>
      <c r="B244" s="619" t="s">
        <v>3759</v>
      </c>
      <c r="C244" s="619" t="s">
        <v>1568</v>
      </c>
      <c r="D244" s="619" t="s">
        <v>1569</v>
      </c>
      <c r="E244" s="619" t="s">
        <v>1570</v>
      </c>
      <c r="F244" s="622"/>
      <c r="G244" s="622"/>
      <c r="H244" s="635">
        <v>0</v>
      </c>
      <c r="I244" s="622">
        <v>4</v>
      </c>
      <c r="J244" s="622">
        <v>287.24</v>
      </c>
      <c r="K244" s="635">
        <v>1</v>
      </c>
      <c r="L244" s="622">
        <v>4</v>
      </c>
      <c r="M244" s="623">
        <v>287.24</v>
      </c>
    </row>
    <row r="245" spans="1:13" ht="14.4" customHeight="1" x14ac:dyDescent="0.3">
      <c r="A245" s="618" t="s">
        <v>576</v>
      </c>
      <c r="B245" s="619" t="s">
        <v>3759</v>
      </c>
      <c r="C245" s="619" t="s">
        <v>589</v>
      </c>
      <c r="D245" s="619" t="s">
        <v>3760</v>
      </c>
      <c r="E245" s="619" t="s">
        <v>3761</v>
      </c>
      <c r="F245" s="622">
        <v>7</v>
      </c>
      <c r="G245" s="622">
        <v>431.05952311903252</v>
      </c>
      <c r="H245" s="635">
        <v>1</v>
      </c>
      <c r="I245" s="622"/>
      <c r="J245" s="622"/>
      <c r="K245" s="635">
        <v>0</v>
      </c>
      <c r="L245" s="622">
        <v>7</v>
      </c>
      <c r="M245" s="623">
        <v>431.05952311903252</v>
      </c>
    </row>
    <row r="246" spans="1:13" ht="14.4" customHeight="1" x14ac:dyDescent="0.3">
      <c r="A246" s="618" t="s">
        <v>576</v>
      </c>
      <c r="B246" s="619" t="s">
        <v>3762</v>
      </c>
      <c r="C246" s="619" t="s">
        <v>1099</v>
      </c>
      <c r="D246" s="619" t="s">
        <v>3763</v>
      </c>
      <c r="E246" s="619" t="s">
        <v>3764</v>
      </c>
      <c r="F246" s="622"/>
      <c r="G246" s="622"/>
      <c r="H246" s="635">
        <v>0</v>
      </c>
      <c r="I246" s="622">
        <v>9</v>
      </c>
      <c r="J246" s="622">
        <v>6314.1379238046538</v>
      </c>
      <c r="K246" s="635">
        <v>1</v>
      </c>
      <c r="L246" s="622">
        <v>9</v>
      </c>
      <c r="M246" s="623">
        <v>6314.1379238046538</v>
      </c>
    </row>
    <row r="247" spans="1:13" ht="14.4" customHeight="1" x14ac:dyDescent="0.3">
      <c r="A247" s="618" t="s">
        <v>576</v>
      </c>
      <c r="B247" s="619" t="s">
        <v>3762</v>
      </c>
      <c r="C247" s="619" t="s">
        <v>2240</v>
      </c>
      <c r="D247" s="619" t="s">
        <v>3849</v>
      </c>
      <c r="E247" s="619" t="s">
        <v>3850</v>
      </c>
      <c r="F247" s="622"/>
      <c r="G247" s="622"/>
      <c r="H247" s="635">
        <v>0</v>
      </c>
      <c r="I247" s="622">
        <v>1</v>
      </c>
      <c r="J247" s="622">
        <v>1344.82</v>
      </c>
      <c r="K247" s="635">
        <v>1</v>
      </c>
      <c r="L247" s="622">
        <v>1</v>
      </c>
      <c r="M247" s="623">
        <v>1344.82</v>
      </c>
    </row>
    <row r="248" spans="1:13" ht="14.4" customHeight="1" x14ac:dyDescent="0.3">
      <c r="A248" s="618" t="s">
        <v>576</v>
      </c>
      <c r="B248" s="619" t="s">
        <v>3765</v>
      </c>
      <c r="C248" s="619" t="s">
        <v>2617</v>
      </c>
      <c r="D248" s="619" t="s">
        <v>2618</v>
      </c>
      <c r="E248" s="619" t="s">
        <v>3851</v>
      </c>
      <c r="F248" s="622"/>
      <c r="G248" s="622"/>
      <c r="H248" s="635">
        <v>0</v>
      </c>
      <c r="I248" s="622">
        <v>2</v>
      </c>
      <c r="J248" s="622">
        <v>58.66</v>
      </c>
      <c r="K248" s="635">
        <v>1</v>
      </c>
      <c r="L248" s="622">
        <v>2</v>
      </c>
      <c r="M248" s="623">
        <v>58.66</v>
      </c>
    </row>
    <row r="249" spans="1:13" ht="14.4" customHeight="1" x14ac:dyDescent="0.3">
      <c r="A249" s="618" t="s">
        <v>576</v>
      </c>
      <c r="B249" s="619" t="s">
        <v>3765</v>
      </c>
      <c r="C249" s="619" t="s">
        <v>2499</v>
      </c>
      <c r="D249" s="619" t="s">
        <v>2500</v>
      </c>
      <c r="E249" s="619" t="s">
        <v>2501</v>
      </c>
      <c r="F249" s="622"/>
      <c r="G249" s="622"/>
      <c r="H249" s="635">
        <v>0</v>
      </c>
      <c r="I249" s="622">
        <v>12</v>
      </c>
      <c r="J249" s="622">
        <v>735.64922048899712</v>
      </c>
      <c r="K249" s="635">
        <v>1</v>
      </c>
      <c r="L249" s="622">
        <v>12</v>
      </c>
      <c r="M249" s="623">
        <v>735.64922048899712</v>
      </c>
    </row>
    <row r="250" spans="1:13" ht="14.4" customHeight="1" x14ac:dyDescent="0.3">
      <c r="A250" s="618" t="s">
        <v>576</v>
      </c>
      <c r="B250" s="619" t="s">
        <v>3765</v>
      </c>
      <c r="C250" s="619" t="s">
        <v>1892</v>
      </c>
      <c r="D250" s="619" t="s">
        <v>3852</v>
      </c>
      <c r="E250" s="619" t="s">
        <v>3851</v>
      </c>
      <c r="F250" s="622">
        <v>3</v>
      </c>
      <c r="G250" s="622">
        <v>215.01</v>
      </c>
      <c r="H250" s="635">
        <v>1</v>
      </c>
      <c r="I250" s="622"/>
      <c r="J250" s="622"/>
      <c r="K250" s="635">
        <v>0</v>
      </c>
      <c r="L250" s="622">
        <v>3</v>
      </c>
      <c r="M250" s="623">
        <v>215.01</v>
      </c>
    </row>
    <row r="251" spans="1:13" ht="14.4" customHeight="1" x14ac:dyDescent="0.3">
      <c r="A251" s="618" t="s">
        <v>576</v>
      </c>
      <c r="B251" s="619" t="s">
        <v>3765</v>
      </c>
      <c r="C251" s="619" t="s">
        <v>1903</v>
      </c>
      <c r="D251" s="619" t="s">
        <v>3853</v>
      </c>
      <c r="E251" s="619" t="s">
        <v>3854</v>
      </c>
      <c r="F251" s="622">
        <v>1</v>
      </c>
      <c r="G251" s="622">
        <v>165.99</v>
      </c>
      <c r="H251" s="635">
        <v>1</v>
      </c>
      <c r="I251" s="622"/>
      <c r="J251" s="622"/>
      <c r="K251" s="635">
        <v>0</v>
      </c>
      <c r="L251" s="622">
        <v>1</v>
      </c>
      <c r="M251" s="623">
        <v>165.99</v>
      </c>
    </row>
    <row r="252" spans="1:13" ht="14.4" customHeight="1" x14ac:dyDescent="0.3">
      <c r="A252" s="618" t="s">
        <v>576</v>
      </c>
      <c r="B252" s="619" t="s">
        <v>3765</v>
      </c>
      <c r="C252" s="619" t="s">
        <v>2512</v>
      </c>
      <c r="D252" s="619" t="s">
        <v>1522</v>
      </c>
      <c r="E252" s="619" t="s">
        <v>3855</v>
      </c>
      <c r="F252" s="622"/>
      <c r="G252" s="622"/>
      <c r="H252" s="635">
        <v>0</v>
      </c>
      <c r="I252" s="622">
        <v>4</v>
      </c>
      <c r="J252" s="622">
        <v>137.59933064543719</v>
      </c>
      <c r="K252" s="635">
        <v>1</v>
      </c>
      <c r="L252" s="622">
        <v>4</v>
      </c>
      <c r="M252" s="623">
        <v>137.59933064543719</v>
      </c>
    </row>
    <row r="253" spans="1:13" ht="14.4" customHeight="1" x14ac:dyDescent="0.3">
      <c r="A253" s="618" t="s">
        <v>576</v>
      </c>
      <c r="B253" s="619" t="s">
        <v>3765</v>
      </c>
      <c r="C253" s="619" t="s">
        <v>1521</v>
      </c>
      <c r="D253" s="619" t="s">
        <v>1522</v>
      </c>
      <c r="E253" s="619" t="s">
        <v>3769</v>
      </c>
      <c r="F253" s="622"/>
      <c r="G253" s="622"/>
      <c r="H253" s="635">
        <v>0</v>
      </c>
      <c r="I253" s="622">
        <v>8</v>
      </c>
      <c r="J253" s="622">
        <v>795.27673573225502</v>
      </c>
      <c r="K253" s="635">
        <v>1</v>
      </c>
      <c r="L253" s="622">
        <v>8</v>
      </c>
      <c r="M253" s="623">
        <v>795.27673573225502</v>
      </c>
    </row>
    <row r="254" spans="1:13" ht="14.4" customHeight="1" x14ac:dyDescent="0.3">
      <c r="A254" s="618" t="s">
        <v>576</v>
      </c>
      <c r="B254" s="619" t="s">
        <v>3770</v>
      </c>
      <c r="C254" s="619" t="s">
        <v>2621</v>
      </c>
      <c r="D254" s="619" t="s">
        <v>3856</v>
      </c>
      <c r="E254" s="619" t="s">
        <v>3857</v>
      </c>
      <c r="F254" s="622"/>
      <c r="G254" s="622"/>
      <c r="H254" s="635">
        <v>0</v>
      </c>
      <c r="I254" s="622">
        <v>1</v>
      </c>
      <c r="J254" s="622">
        <v>232.1</v>
      </c>
      <c r="K254" s="635">
        <v>1</v>
      </c>
      <c r="L254" s="622">
        <v>1</v>
      </c>
      <c r="M254" s="623">
        <v>232.1</v>
      </c>
    </row>
    <row r="255" spans="1:13" ht="14.4" customHeight="1" x14ac:dyDescent="0.3">
      <c r="A255" s="618" t="s">
        <v>576</v>
      </c>
      <c r="B255" s="619" t="s">
        <v>3858</v>
      </c>
      <c r="C255" s="619" t="s">
        <v>2605</v>
      </c>
      <c r="D255" s="619" t="s">
        <v>2606</v>
      </c>
      <c r="E255" s="619" t="s">
        <v>2607</v>
      </c>
      <c r="F255" s="622"/>
      <c r="G255" s="622"/>
      <c r="H255" s="635">
        <v>0</v>
      </c>
      <c r="I255" s="622">
        <v>1</v>
      </c>
      <c r="J255" s="622">
        <v>182.21</v>
      </c>
      <c r="K255" s="635">
        <v>1</v>
      </c>
      <c r="L255" s="622">
        <v>1</v>
      </c>
      <c r="M255" s="623">
        <v>182.21</v>
      </c>
    </row>
    <row r="256" spans="1:13" ht="14.4" customHeight="1" x14ac:dyDescent="0.3">
      <c r="A256" s="618" t="s">
        <v>576</v>
      </c>
      <c r="B256" s="619" t="s">
        <v>3859</v>
      </c>
      <c r="C256" s="619" t="s">
        <v>2568</v>
      </c>
      <c r="D256" s="619" t="s">
        <v>2569</v>
      </c>
      <c r="E256" s="619" t="s">
        <v>3860</v>
      </c>
      <c r="F256" s="622"/>
      <c r="G256" s="622"/>
      <c r="H256" s="635">
        <v>0</v>
      </c>
      <c r="I256" s="622">
        <v>1</v>
      </c>
      <c r="J256" s="622">
        <v>249.628417927995</v>
      </c>
      <c r="K256" s="635">
        <v>1</v>
      </c>
      <c r="L256" s="622">
        <v>1</v>
      </c>
      <c r="M256" s="623">
        <v>249.628417927995</v>
      </c>
    </row>
    <row r="257" spans="1:13" ht="14.4" customHeight="1" x14ac:dyDescent="0.3">
      <c r="A257" s="618" t="s">
        <v>576</v>
      </c>
      <c r="B257" s="619" t="s">
        <v>3859</v>
      </c>
      <c r="C257" s="619" t="s">
        <v>3861</v>
      </c>
      <c r="D257" s="619" t="s">
        <v>2569</v>
      </c>
      <c r="E257" s="619" t="s">
        <v>3862</v>
      </c>
      <c r="F257" s="622"/>
      <c r="G257" s="622"/>
      <c r="H257" s="635">
        <v>0</v>
      </c>
      <c r="I257" s="622">
        <v>1</v>
      </c>
      <c r="J257" s="622">
        <v>956.70570619968601</v>
      </c>
      <c r="K257" s="635">
        <v>1</v>
      </c>
      <c r="L257" s="622">
        <v>1</v>
      </c>
      <c r="M257" s="623">
        <v>956.70570619968601</v>
      </c>
    </row>
    <row r="258" spans="1:13" ht="14.4" customHeight="1" x14ac:dyDescent="0.3">
      <c r="A258" s="618" t="s">
        <v>576</v>
      </c>
      <c r="B258" s="619" t="s">
        <v>3774</v>
      </c>
      <c r="C258" s="619" t="s">
        <v>1539</v>
      </c>
      <c r="D258" s="619" t="s">
        <v>3775</v>
      </c>
      <c r="E258" s="619" t="s">
        <v>3776</v>
      </c>
      <c r="F258" s="622"/>
      <c r="G258" s="622"/>
      <c r="H258" s="635">
        <v>0</v>
      </c>
      <c r="I258" s="622">
        <v>3</v>
      </c>
      <c r="J258" s="622">
        <v>129.17980275465541</v>
      </c>
      <c r="K258" s="635">
        <v>1</v>
      </c>
      <c r="L258" s="622">
        <v>3</v>
      </c>
      <c r="M258" s="623">
        <v>129.17980275465541</v>
      </c>
    </row>
    <row r="259" spans="1:13" ht="14.4" customHeight="1" x14ac:dyDescent="0.3">
      <c r="A259" s="618" t="s">
        <v>576</v>
      </c>
      <c r="B259" s="619" t="s">
        <v>3774</v>
      </c>
      <c r="C259" s="619" t="s">
        <v>2538</v>
      </c>
      <c r="D259" s="619" t="s">
        <v>3863</v>
      </c>
      <c r="E259" s="619" t="s">
        <v>2476</v>
      </c>
      <c r="F259" s="622"/>
      <c r="G259" s="622"/>
      <c r="H259" s="635">
        <v>0</v>
      </c>
      <c r="I259" s="622">
        <v>1</v>
      </c>
      <c r="J259" s="622">
        <v>88.02</v>
      </c>
      <c r="K259" s="635">
        <v>1</v>
      </c>
      <c r="L259" s="622">
        <v>1</v>
      </c>
      <c r="M259" s="623">
        <v>88.02</v>
      </c>
    </row>
    <row r="260" spans="1:13" ht="14.4" customHeight="1" x14ac:dyDescent="0.3">
      <c r="A260" s="618" t="s">
        <v>576</v>
      </c>
      <c r="B260" s="619" t="s">
        <v>3780</v>
      </c>
      <c r="C260" s="619" t="s">
        <v>2564</v>
      </c>
      <c r="D260" s="619" t="s">
        <v>2565</v>
      </c>
      <c r="E260" s="619" t="s">
        <v>3864</v>
      </c>
      <c r="F260" s="622"/>
      <c r="G260" s="622"/>
      <c r="H260" s="635">
        <v>0</v>
      </c>
      <c r="I260" s="622">
        <v>2</v>
      </c>
      <c r="J260" s="622">
        <v>243.08</v>
      </c>
      <c r="K260" s="635">
        <v>1</v>
      </c>
      <c r="L260" s="622">
        <v>2</v>
      </c>
      <c r="M260" s="623">
        <v>243.08</v>
      </c>
    </row>
    <row r="261" spans="1:13" ht="14.4" customHeight="1" x14ac:dyDescent="0.3">
      <c r="A261" s="618" t="s">
        <v>576</v>
      </c>
      <c r="B261" s="619" t="s">
        <v>3780</v>
      </c>
      <c r="C261" s="619" t="s">
        <v>2609</v>
      </c>
      <c r="D261" s="619" t="s">
        <v>2610</v>
      </c>
      <c r="E261" s="619" t="s">
        <v>3781</v>
      </c>
      <c r="F261" s="622"/>
      <c r="G261" s="622"/>
      <c r="H261" s="635">
        <v>0</v>
      </c>
      <c r="I261" s="622">
        <v>1</v>
      </c>
      <c r="J261" s="622">
        <v>162.03965098490201</v>
      </c>
      <c r="K261" s="635">
        <v>1</v>
      </c>
      <c r="L261" s="622">
        <v>1</v>
      </c>
      <c r="M261" s="623">
        <v>162.03965098490201</v>
      </c>
    </row>
    <row r="262" spans="1:13" ht="14.4" customHeight="1" x14ac:dyDescent="0.3">
      <c r="A262" s="618" t="s">
        <v>576</v>
      </c>
      <c r="B262" s="619" t="s">
        <v>3780</v>
      </c>
      <c r="C262" s="619" t="s">
        <v>608</v>
      </c>
      <c r="D262" s="619" t="s">
        <v>3782</v>
      </c>
      <c r="E262" s="619" t="s">
        <v>1504</v>
      </c>
      <c r="F262" s="622">
        <v>1</v>
      </c>
      <c r="G262" s="622">
        <v>151.539828419028</v>
      </c>
      <c r="H262" s="635">
        <v>1</v>
      </c>
      <c r="I262" s="622"/>
      <c r="J262" s="622"/>
      <c r="K262" s="635">
        <v>0</v>
      </c>
      <c r="L262" s="622">
        <v>1</v>
      </c>
      <c r="M262" s="623">
        <v>151.539828419028</v>
      </c>
    </row>
    <row r="263" spans="1:13" ht="14.4" customHeight="1" x14ac:dyDescent="0.3">
      <c r="A263" s="618" t="s">
        <v>576</v>
      </c>
      <c r="B263" s="619" t="s">
        <v>3865</v>
      </c>
      <c r="C263" s="619" t="s">
        <v>2632</v>
      </c>
      <c r="D263" s="619" t="s">
        <v>2633</v>
      </c>
      <c r="E263" s="619" t="s">
        <v>993</v>
      </c>
      <c r="F263" s="622"/>
      <c r="G263" s="622"/>
      <c r="H263" s="635">
        <v>0</v>
      </c>
      <c r="I263" s="622">
        <v>1</v>
      </c>
      <c r="J263" s="622">
        <v>257.04957236746202</v>
      </c>
      <c r="K263" s="635">
        <v>1</v>
      </c>
      <c r="L263" s="622">
        <v>1</v>
      </c>
      <c r="M263" s="623">
        <v>257.04957236746202</v>
      </c>
    </row>
    <row r="264" spans="1:13" ht="14.4" customHeight="1" x14ac:dyDescent="0.3">
      <c r="A264" s="618" t="s">
        <v>576</v>
      </c>
      <c r="B264" s="619" t="s">
        <v>3783</v>
      </c>
      <c r="C264" s="619" t="s">
        <v>2547</v>
      </c>
      <c r="D264" s="619" t="s">
        <v>2548</v>
      </c>
      <c r="E264" s="619" t="s">
        <v>1218</v>
      </c>
      <c r="F264" s="622"/>
      <c r="G264" s="622"/>
      <c r="H264" s="635">
        <v>0</v>
      </c>
      <c r="I264" s="622">
        <v>1</v>
      </c>
      <c r="J264" s="622">
        <v>257.049159653858</v>
      </c>
      <c r="K264" s="635">
        <v>1</v>
      </c>
      <c r="L264" s="622">
        <v>1</v>
      </c>
      <c r="M264" s="623">
        <v>257.049159653858</v>
      </c>
    </row>
    <row r="265" spans="1:13" ht="14.4" customHeight="1" x14ac:dyDescent="0.3">
      <c r="A265" s="618" t="s">
        <v>576</v>
      </c>
      <c r="B265" s="619" t="s">
        <v>3783</v>
      </c>
      <c r="C265" s="619" t="s">
        <v>1644</v>
      </c>
      <c r="D265" s="619" t="s">
        <v>3784</v>
      </c>
      <c r="E265" s="619" t="s">
        <v>3785</v>
      </c>
      <c r="F265" s="622"/>
      <c r="G265" s="622"/>
      <c r="H265" s="635">
        <v>0</v>
      </c>
      <c r="I265" s="622">
        <v>1</v>
      </c>
      <c r="J265" s="622">
        <v>151.25</v>
      </c>
      <c r="K265" s="635">
        <v>1</v>
      </c>
      <c r="L265" s="622">
        <v>1</v>
      </c>
      <c r="M265" s="623">
        <v>151.25</v>
      </c>
    </row>
    <row r="266" spans="1:13" ht="14.4" customHeight="1" x14ac:dyDescent="0.3">
      <c r="A266" s="618" t="s">
        <v>576</v>
      </c>
      <c r="B266" s="619" t="s">
        <v>3787</v>
      </c>
      <c r="C266" s="619" t="s">
        <v>616</v>
      </c>
      <c r="D266" s="619" t="s">
        <v>617</v>
      </c>
      <c r="E266" s="619" t="s">
        <v>618</v>
      </c>
      <c r="F266" s="622">
        <v>2</v>
      </c>
      <c r="G266" s="622">
        <v>209.46</v>
      </c>
      <c r="H266" s="635">
        <v>1</v>
      </c>
      <c r="I266" s="622"/>
      <c r="J266" s="622"/>
      <c r="K266" s="635">
        <v>0</v>
      </c>
      <c r="L266" s="622">
        <v>2</v>
      </c>
      <c r="M266" s="623">
        <v>209.46</v>
      </c>
    </row>
    <row r="267" spans="1:13" ht="14.4" customHeight="1" x14ac:dyDescent="0.3">
      <c r="A267" s="618" t="s">
        <v>576</v>
      </c>
      <c r="B267" s="619" t="s">
        <v>3787</v>
      </c>
      <c r="C267" s="619" t="s">
        <v>2625</v>
      </c>
      <c r="D267" s="619" t="s">
        <v>617</v>
      </c>
      <c r="E267" s="619" t="s">
        <v>2626</v>
      </c>
      <c r="F267" s="622"/>
      <c r="G267" s="622"/>
      <c r="H267" s="635"/>
      <c r="I267" s="622">
        <v>0</v>
      </c>
      <c r="J267" s="622">
        <v>0</v>
      </c>
      <c r="K267" s="635"/>
      <c r="L267" s="622">
        <v>0</v>
      </c>
      <c r="M267" s="623">
        <v>0</v>
      </c>
    </row>
    <row r="268" spans="1:13" ht="14.4" customHeight="1" x14ac:dyDescent="0.3">
      <c r="A268" s="618" t="s">
        <v>576</v>
      </c>
      <c r="B268" s="619" t="s">
        <v>3788</v>
      </c>
      <c r="C268" s="619" t="s">
        <v>2485</v>
      </c>
      <c r="D268" s="619" t="s">
        <v>2486</v>
      </c>
      <c r="E268" s="619" t="s">
        <v>2487</v>
      </c>
      <c r="F268" s="622"/>
      <c r="G268" s="622"/>
      <c r="H268" s="635">
        <v>0</v>
      </c>
      <c r="I268" s="622">
        <v>1</v>
      </c>
      <c r="J268" s="622">
        <v>94.959999999999894</v>
      </c>
      <c r="K268" s="635">
        <v>1</v>
      </c>
      <c r="L268" s="622">
        <v>1</v>
      </c>
      <c r="M268" s="623">
        <v>94.959999999999894</v>
      </c>
    </row>
    <row r="269" spans="1:13" ht="14.4" customHeight="1" x14ac:dyDescent="0.3">
      <c r="A269" s="618" t="s">
        <v>576</v>
      </c>
      <c r="B269" s="619" t="s">
        <v>3791</v>
      </c>
      <c r="C269" s="619" t="s">
        <v>1517</v>
      </c>
      <c r="D269" s="619" t="s">
        <v>1518</v>
      </c>
      <c r="E269" s="619" t="s">
        <v>1519</v>
      </c>
      <c r="F269" s="622"/>
      <c r="G269" s="622"/>
      <c r="H269" s="635">
        <v>0</v>
      </c>
      <c r="I269" s="622">
        <v>1</v>
      </c>
      <c r="J269" s="622">
        <v>85.48</v>
      </c>
      <c r="K269" s="635">
        <v>1</v>
      </c>
      <c r="L269" s="622">
        <v>1</v>
      </c>
      <c r="M269" s="623">
        <v>85.48</v>
      </c>
    </row>
    <row r="270" spans="1:13" ht="14.4" customHeight="1" x14ac:dyDescent="0.3">
      <c r="A270" s="618" t="s">
        <v>576</v>
      </c>
      <c r="B270" s="619" t="s">
        <v>3792</v>
      </c>
      <c r="C270" s="619" t="s">
        <v>2521</v>
      </c>
      <c r="D270" s="619" t="s">
        <v>1530</v>
      </c>
      <c r="E270" s="619" t="s">
        <v>935</v>
      </c>
      <c r="F270" s="622"/>
      <c r="G270" s="622"/>
      <c r="H270" s="635">
        <v>0</v>
      </c>
      <c r="I270" s="622">
        <v>4</v>
      </c>
      <c r="J270" s="622">
        <v>231.91948406319341</v>
      </c>
      <c r="K270" s="635">
        <v>1</v>
      </c>
      <c r="L270" s="622">
        <v>4</v>
      </c>
      <c r="M270" s="623">
        <v>231.91948406319341</v>
      </c>
    </row>
    <row r="271" spans="1:13" ht="14.4" customHeight="1" x14ac:dyDescent="0.3">
      <c r="A271" s="618" t="s">
        <v>576</v>
      </c>
      <c r="B271" s="619" t="s">
        <v>3792</v>
      </c>
      <c r="C271" s="619" t="s">
        <v>1529</v>
      </c>
      <c r="D271" s="619" t="s">
        <v>1530</v>
      </c>
      <c r="E271" s="619" t="s">
        <v>1500</v>
      </c>
      <c r="F271" s="622"/>
      <c r="G271" s="622"/>
      <c r="H271" s="635">
        <v>0</v>
      </c>
      <c r="I271" s="622">
        <v>6</v>
      </c>
      <c r="J271" s="622">
        <v>653.92065325101998</v>
      </c>
      <c r="K271" s="635">
        <v>1</v>
      </c>
      <c r="L271" s="622">
        <v>6</v>
      </c>
      <c r="M271" s="623">
        <v>653.92065325101998</v>
      </c>
    </row>
    <row r="272" spans="1:13" ht="14.4" customHeight="1" x14ac:dyDescent="0.3">
      <c r="A272" s="618" t="s">
        <v>576</v>
      </c>
      <c r="B272" s="619" t="s">
        <v>3793</v>
      </c>
      <c r="C272" s="619" t="s">
        <v>1565</v>
      </c>
      <c r="D272" s="619" t="s">
        <v>1566</v>
      </c>
      <c r="E272" s="619" t="s">
        <v>1079</v>
      </c>
      <c r="F272" s="622"/>
      <c r="G272" s="622"/>
      <c r="H272" s="635">
        <v>0</v>
      </c>
      <c r="I272" s="622">
        <v>1</v>
      </c>
      <c r="J272" s="622">
        <v>103.26</v>
      </c>
      <c r="K272" s="635">
        <v>1</v>
      </c>
      <c r="L272" s="622">
        <v>1</v>
      </c>
      <c r="M272" s="623">
        <v>103.26</v>
      </c>
    </row>
    <row r="273" spans="1:13" ht="14.4" customHeight="1" x14ac:dyDescent="0.3">
      <c r="A273" s="618" t="s">
        <v>576</v>
      </c>
      <c r="B273" s="619" t="s">
        <v>3794</v>
      </c>
      <c r="C273" s="619" t="s">
        <v>2663</v>
      </c>
      <c r="D273" s="619" t="s">
        <v>2664</v>
      </c>
      <c r="E273" s="619" t="s">
        <v>2665</v>
      </c>
      <c r="F273" s="622"/>
      <c r="G273" s="622"/>
      <c r="H273" s="635">
        <v>0</v>
      </c>
      <c r="I273" s="622">
        <v>1</v>
      </c>
      <c r="J273" s="622">
        <v>198.26</v>
      </c>
      <c r="K273" s="635">
        <v>1</v>
      </c>
      <c r="L273" s="622">
        <v>1</v>
      </c>
      <c r="M273" s="623">
        <v>198.26</v>
      </c>
    </row>
    <row r="274" spans="1:13" ht="14.4" customHeight="1" x14ac:dyDescent="0.3">
      <c r="A274" s="618" t="s">
        <v>576</v>
      </c>
      <c r="B274" s="619" t="s">
        <v>3794</v>
      </c>
      <c r="C274" s="619" t="s">
        <v>2667</v>
      </c>
      <c r="D274" s="619" t="s">
        <v>3866</v>
      </c>
      <c r="E274" s="619" t="s">
        <v>1697</v>
      </c>
      <c r="F274" s="622"/>
      <c r="G274" s="622"/>
      <c r="H274" s="635">
        <v>0</v>
      </c>
      <c r="I274" s="622">
        <v>4</v>
      </c>
      <c r="J274" s="622">
        <v>162.27967954052599</v>
      </c>
      <c r="K274" s="635">
        <v>1</v>
      </c>
      <c r="L274" s="622">
        <v>4</v>
      </c>
      <c r="M274" s="623">
        <v>162.27967954052599</v>
      </c>
    </row>
    <row r="275" spans="1:13" ht="14.4" customHeight="1" x14ac:dyDescent="0.3">
      <c r="A275" s="618" t="s">
        <v>576</v>
      </c>
      <c r="B275" s="619" t="s">
        <v>3794</v>
      </c>
      <c r="C275" s="619" t="s">
        <v>2670</v>
      </c>
      <c r="D275" s="619" t="s">
        <v>3867</v>
      </c>
      <c r="E275" s="619" t="s">
        <v>1697</v>
      </c>
      <c r="F275" s="622"/>
      <c r="G275" s="622"/>
      <c r="H275" s="635">
        <v>0</v>
      </c>
      <c r="I275" s="622">
        <v>9</v>
      </c>
      <c r="J275" s="622">
        <v>365.13043833102279</v>
      </c>
      <c r="K275" s="635">
        <v>1</v>
      </c>
      <c r="L275" s="622">
        <v>9</v>
      </c>
      <c r="M275" s="623">
        <v>365.13043833102279</v>
      </c>
    </row>
    <row r="276" spans="1:13" ht="14.4" customHeight="1" x14ac:dyDescent="0.3">
      <c r="A276" s="618" t="s">
        <v>576</v>
      </c>
      <c r="B276" s="619" t="s">
        <v>3794</v>
      </c>
      <c r="C276" s="619" t="s">
        <v>1695</v>
      </c>
      <c r="D276" s="619" t="s">
        <v>1696</v>
      </c>
      <c r="E276" s="619" t="s">
        <v>1697</v>
      </c>
      <c r="F276" s="622"/>
      <c r="G276" s="622"/>
      <c r="H276" s="635">
        <v>0</v>
      </c>
      <c r="I276" s="622">
        <v>6</v>
      </c>
      <c r="J276" s="622">
        <v>244.37995886512317</v>
      </c>
      <c r="K276" s="635">
        <v>1</v>
      </c>
      <c r="L276" s="622">
        <v>6</v>
      </c>
      <c r="M276" s="623">
        <v>244.37995886512317</v>
      </c>
    </row>
    <row r="277" spans="1:13" ht="14.4" customHeight="1" x14ac:dyDescent="0.3">
      <c r="A277" s="618" t="s">
        <v>576</v>
      </c>
      <c r="B277" s="619" t="s">
        <v>3794</v>
      </c>
      <c r="C277" s="619" t="s">
        <v>2649</v>
      </c>
      <c r="D277" s="619" t="s">
        <v>3868</v>
      </c>
      <c r="E277" s="619" t="s">
        <v>1697</v>
      </c>
      <c r="F277" s="622"/>
      <c r="G277" s="622"/>
      <c r="H277" s="635">
        <v>0</v>
      </c>
      <c r="I277" s="622">
        <v>3</v>
      </c>
      <c r="J277" s="622">
        <v>127.80000000000001</v>
      </c>
      <c r="K277" s="635">
        <v>1</v>
      </c>
      <c r="L277" s="622">
        <v>3</v>
      </c>
      <c r="M277" s="623">
        <v>127.80000000000001</v>
      </c>
    </row>
    <row r="278" spans="1:13" ht="14.4" customHeight="1" x14ac:dyDescent="0.3">
      <c r="A278" s="618" t="s">
        <v>576</v>
      </c>
      <c r="B278" s="619" t="s">
        <v>3794</v>
      </c>
      <c r="C278" s="619" t="s">
        <v>2652</v>
      </c>
      <c r="D278" s="619" t="s">
        <v>3869</v>
      </c>
      <c r="E278" s="619" t="s">
        <v>1697</v>
      </c>
      <c r="F278" s="622"/>
      <c r="G278" s="622"/>
      <c r="H278" s="635">
        <v>0</v>
      </c>
      <c r="I278" s="622">
        <v>22</v>
      </c>
      <c r="J278" s="622">
        <v>1189.2291545805399</v>
      </c>
      <c r="K278" s="635">
        <v>1</v>
      </c>
      <c r="L278" s="622">
        <v>22</v>
      </c>
      <c r="M278" s="623">
        <v>1189.2291545805399</v>
      </c>
    </row>
    <row r="279" spans="1:13" ht="14.4" customHeight="1" x14ac:dyDescent="0.3">
      <c r="A279" s="618" t="s">
        <v>576</v>
      </c>
      <c r="B279" s="619" t="s">
        <v>3794</v>
      </c>
      <c r="C279" s="619" t="s">
        <v>2655</v>
      </c>
      <c r="D279" s="619" t="s">
        <v>3870</v>
      </c>
      <c r="E279" s="619" t="s">
        <v>1697</v>
      </c>
      <c r="F279" s="622"/>
      <c r="G279" s="622"/>
      <c r="H279" s="635">
        <v>0</v>
      </c>
      <c r="I279" s="622">
        <v>15</v>
      </c>
      <c r="J279" s="622">
        <v>810.38979852185184</v>
      </c>
      <c r="K279" s="635">
        <v>1</v>
      </c>
      <c r="L279" s="622">
        <v>15</v>
      </c>
      <c r="M279" s="623">
        <v>810.38979852185184</v>
      </c>
    </row>
    <row r="280" spans="1:13" ht="14.4" customHeight="1" x14ac:dyDescent="0.3">
      <c r="A280" s="618" t="s">
        <v>576</v>
      </c>
      <c r="B280" s="619" t="s">
        <v>3794</v>
      </c>
      <c r="C280" s="619" t="s">
        <v>1711</v>
      </c>
      <c r="D280" s="619" t="s">
        <v>1705</v>
      </c>
      <c r="E280" s="619" t="s">
        <v>1712</v>
      </c>
      <c r="F280" s="622"/>
      <c r="G280" s="622"/>
      <c r="H280" s="635">
        <v>0</v>
      </c>
      <c r="I280" s="622">
        <v>18</v>
      </c>
      <c r="J280" s="622">
        <v>3300.6513960188922</v>
      </c>
      <c r="K280" s="635">
        <v>1</v>
      </c>
      <c r="L280" s="622">
        <v>18</v>
      </c>
      <c r="M280" s="623">
        <v>3300.6513960188922</v>
      </c>
    </row>
    <row r="281" spans="1:13" ht="14.4" customHeight="1" x14ac:dyDescent="0.3">
      <c r="A281" s="618" t="s">
        <v>576</v>
      </c>
      <c r="B281" s="619" t="s">
        <v>3794</v>
      </c>
      <c r="C281" s="619" t="s">
        <v>1704</v>
      </c>
      <c r="D281" s="619" t="s">
        <v>1705</v>
      </c>
      <c r="E281" s="619" t="s">
        <v>1706</v>
      </c>
      <c r="F281" s="622"/>
      <c r="G281" s="622"/>
      <c r="H281" s="635">
        <v>0</v>
      </c>
      <c r="I281" s="622">
        <v>42</v>
      </c>
      <c r="J281" s="622">
        <v>3014.0406539996138</v>
      </c>
      <c r="K281" s="635">
        <v>1</v>
      </c>
      <c r="L281" s="622">
        <v>42</v>
      </c>
      <c r="M281" s="623">
        <v>3014.0406539996138</v>
      </c>
    </row>
    <row r="282" spans="1:13" ht="14.4" customHeight="1" x14ac:dyDescent="0.3">
      <c r="A282" s="618" t="s">
        <v>576</v>
      </c>
      <c r="B282" s="619" t="s">
        <v>3794</v>
      </c>
      <c r="C282" s="619" t="s">
        <v>1708</v>
      </c>
      <c r="D282" s="619" t="s">
        <v>1709</v>
      </c>
      <c r="E282" s="619" t="s">
        <v>1712</v>
      </c>
      <c r="F282" s="622"/>
      <c r="G282" s="622"/>
      <c r="H282" s="635">
        <v>0</v>
      </c>
      <c r="I282" s="622">
        <v>4</v>
      </c>
      <c r="J282" s="622">
        <v>828</v>
      </c>
      <c r="K282" s="635">
        <v>1</v>
      </c>
      <c r="L282" s="622">
        <v>4</v>
      </c>
      <c r="M282" s="623">
        <v>828</v>
      </c>
    </row>
    <row r="283" spans="1:13" ht="14.4" customHeight="1" x14ac:dyDescent="0.3">
      <c r="A283" s="618" t="s">
        <v>576</v>
      </c>
      <c r="B283" s="619" t="s">
        <v>3794</v>
      </c>
      <c r="C283" s="619" t="s">
        <v>2660</v>
      </c>
      <c r="D283" s="619" t="s">
        <v>2661</v>
      </c>
      <c r="E283" s="619" t="s">
        <v>1712</v>
      </c>
      <c r="F283" s="622"/>
      <c r="G283" s="622"/>
      <c r="H283" s="635">
        <v>0</v>
      </c>
      <c r="I283" s="622">
        <v>8</v>
      </c>
      <c r="J283" s="622">
        <v>2023.76</v>
      </c>
      <c r="K283" s="635">
        <v>1</v>
      </c>
      <c r="L283" s="622">
        <v>8</v>
      </c>
      <c r="M283" s="623">
        <v>2023.76</v>
      </c>
    </row>
    <row r="284" spans="1:13" ht="14.4" customHeight="1" x14ac:dyDescent="0.3">
      <c r="A284" s="618" t="s">
        <v>576</v>
      </c>
      <c r="B284" s="619" t="s">
        <v>3794</v>
      </c>
      <c r="C284" s="619" t="s">
        <v>2658</v>
      </c>
      <c r="D284" s="619" t="s">
        <v>3871</v>
      </c>
      <c r="E284" s="619" t="s">
        <v>1697</v>
      </c>
      <c r="F284" s="622"/>
      <c r="G284" s="622"/>
      <c r="H284" s="635">
        <v>0</v>
      </c>
      <c r="I284" s="622">
        <v>6</v>
      </c>
      <c r="J284" s="622">
        <v>324.71999999999997</v>
      </c>
      <c r="K284" s="635">
        <v>1</v>
      </c>
      <c r="L284" s="622">
        <v>6</v>
      </c>
      <c r="M284" s="623">
        <v>324.71999999999997</v>
      </c>
    </row>
    <row r="285" spans="1:13" ht="14.4" customHeight="1" x14ac:dyDescent="0.3">
      <c r="A285" s="618" t="s">
        <v>576</v>
      </c>
      <c r="B285" s="619" t="s">
        <v>3794</v>
      </c>
      <c r="C285" s="619" t="s">
        <v>1720</v>
      </c>
      <c r="D285" s="619" t="s">
        <v>3797</v>
      </c>
      <c r="E285" s="619" t="s">
        <v>1697</v>
      </c>
      <c r="F285" s="622"/>
      <c r="G285" s="622"/>
      <c r="H285" s="635">
        <v>0</v>
      </c>
      <c r="I285" s="622">
        <v>6</v>
      </c>
      <c r="J285" s="622">
        <v>243.41951931078898</v>
      </c>
      <c r="K285" s="635">
        <v>1</v>
      </c>
      <c r="L285" s="622">
        <v>6</v>
      </c>
      <c r="M285" s="623">
        <v>243.41951931078898</v>
      </c>
    </row>
    <row r="286" spans="1:13" ht="14.4" customHeight="1" x14ac:dyDescent="0.3">
      <c r="A286" s="618" t="s">
        <v>578</v>
      </c>
      <c r="B286" s="619" t="s">
        <v>3632</v>
      </c>
      <c r="C286" s="619" t="s">
        <v>1550</v>
      </c>
      <c r="D286" s="619" t="s">
        <v>3633</v>
      </c>
      <c r="E286" s="619" t="s">
        <v>3634</v>
      </c>
      <c r="F286" s="622"/>
      <c r="G286" s="622"/>
      <c r="H286" s="635">
        <v>0</v>
      </c>
      <c r="I286" s="622">
        <v>42</v>
      </c>
      <c r="J286" s="622">
        <v>2992.2613937237925</v>
      </c>
      <c r="K286" s="635">
        <v>1</v>
      </c>
      <c r="L286" s="622">
        <v>42</v>
      </c>
      <c r="M286" s="623">
        <v>2992.2613937237925</v>
      </c>
    </row>
    <row r="287" spans="1:13" ht="14.4" customHeight="1" x14ac:dyDescent="0.3">
      <c r="A287" s="618" t="s">
        <v>578</v>
      </c>
      <c r="B287" s="619" t="s">
        <v>3635</v>
      </c>
      <c r="C287" s="619" t="s">
        <v>1533</v>
      </c>
      <c r="D287" s="619" t="s">
        <v>1534</v>
      </c>
      <c r="E287" s="619" t="s">
        <v>1535</v>
      </c>
      <c r="F287" s="622"/>
      <c r="G287" s="622"/>
      <c r="H287" s="635">
        <v>0</v>
      </c>
      <c r="I287" s="622">
        <v>19</v>
      </c>
      <c r="J287" s="622">
        <v>3184.8981268204998</v>
      </c>
      <c r="K287" s="635">
        <v>1</v>
      </c>
      <c r="L287" s="622">
        <v>19</v>
      </c>
      <c r="M287" s="623">
        <v>3184.8981268204998</v>
      </c>
    </row>
    <row r="288" spans="1:13" ht="14.4" customHeight="1" x14ac:dyDescent="0.3">
      <c r="A288" s="618" t="s">
        <v>578</v>
      </c>
      <c r="B288" s="619" t="s">
        <v>3636</v>
      </c>
      <c r="C288" s="619" t="s">
        <v>772</v>
      </c>
      <c r="D288" s="619" t="s">
        <v>769</v>
      </c>
      <c r="E288" s="619" t="s">
        <v>773</v>
      </c>
      <c r="F288" s="622"/>
      <c r="G288" s="622"/>
      <c r="H288" s="635">
        <v>0</v>
      </c>
      <c r="I288" s="622">
        <v>36</v>
      </c>
      <c r="J288" s="622">
        <v>10695.647577657091</v>
      </c>
      <c r="K288" s="635">
        <v>1</v>
      </c>
      <c r="L288" s="622">
        <v>36</v>
      </c>
      <c r="M288" s="623">
        <v>10695.647577657091</v>
      </c>
    </row>
    <row r="289" spans="1:13" ht="14.4" customHeight="1" x14ac:dyDescent="0.3">
      <c r="A289" s="618" t="s">
        <v>578</v>
      </c>
      <c r="B289" s="619" t="s">
        <v>3636</v>
      </c>
      <c r="C289" s="619" t="s">
        <v>597</v>
      </c>
      <c r="D289" s="619" t="s">
        <v>3637</v>
      </c>
      <c r="E289" s="619" t="s">
        <v>3638</v>
      </c>
      <c r="F289" s="622"/>
      <c r="G289" s="622"/>
      <c r="H289" s="635">
        <v>0</v>
      </c>
      <c r="I289" s="622">
        <v>201</v>
      </c>
      <c r="J289" s="622">
        <v>15552.888837992894</v>
      </c>
      <c r="K289" s="635">
        <v>1</v>
      </c>
      <c r="L289" s="622">
        <v>201</v>
      </c>
      <c r="M289" s="623">
        <v>15552.888837992894</v>
      </c>
    </row>
    <row r="290" spans="1:13" ht="14.4" customHeight="1" x14ac:dyDescent="0.3">
      <c r="A290" s="618" t="s">
        <v>578</v>
      </c>
      <c r="B290" s="619" t="s">
        <v>3639</v>
      </c>
      <c r="C290" s="619" t="s">
        <v>1877</v>
      </c>
      <c r="D290" s="619" t="s">
        <v>1878</v>
      </c>
      <c r="E290" s="619" t="s">
        <v>1879</v>
      </c>
      <c r="F290" s="622">
        <v>2</v>
      </c>
      <c r="G290" s="622">
        <v>189.32</v>
      </c>
      <c r="H290" s="635">
        <v>1</v>
      </c>
      <c r="I290" s="622"/>
      <c r="J290" s="622"/>
      <c r="K290" s="635">
        <v>0</v>
      </c>
      <c r="L290" s="622">
        <v>2</v>
      </c>
      <c r="M290" s="623">
        <v>189.32</v>
      </c>
    </row>
    <row r="291" spans="1:13" ht="14.4" customHeight="1" x14ac:dyDescent="0.3">
      <c r="A291" s="618" t="s">
        <v>578</v>
      </c>
      <c r="B291" s="619" t="s">
        <v>3639</v>
      </c>
      <c r="C291" s="619" t="s">
        <v>1610</v>
      </c>
      <c r="D291" s="619" t="s">
        <v>1611</v>
      </c>
      <c r="E291" s="619" t="s">
        <v>1612</v>
      </c>
      <c r="F291" s="622"/>
      <c r="G291" s="622"/>
      <c r="H291" s="635">
        <v>0</v>
      </c>
      <c r="I291" s="622">
        <v>248</v>
      </c>
      <c r="J291" s="622">
        <v>17614.782131469547</v>
      </c>
      <c r="K291" s="635">
        <v>1</v>
      </c>
      <c r="L291" s="622">
        <v>248</v>
      </c>
      <c r="M291" s="623">
        <v>17614.782131469547</v>
      </c>
    </row>
    <row r="292" spans="1:13" ht="14.4" customHeight="1" x14ac:dyDescent="0.3">
      <c r="A292" s="618" t="s">
        <v>578</v>
      </c>
      <c r="B292" s="619" t="s">
        <v>3643</v>
      </c>
      <c r="C292" s="619" t="s">
        <v>2523</v>
      </c>
      <c r="D292" s="619" t="s">
        <v>1651</v>
      </c>
      <c r="E292" s="619" t="s">
        <v>2524</v>
      </c>
      <c r="F292" s="622"/>
      <c r="G292" s="622"/>
      <c r="H292" s="635">
        <v>0</v>
      </c>
      <c r="I292" s="622">
        <v>1</v>
      </c>
      <c r="J292" s="622">
        <v>65.23</v>
      </c>
      <c r="K292" s="635">
        <v>1</v>
      </c>
      <c r="L292" s="622">
        <v>1</v>
      </c>
      <c r="M292" s="623">
        <v>65.23</v>
      </c>
    </row>
    <row r="293" spans="1:13" ht="14.4" customHeight="1" x14ac:dyDescent="0.3">
      <c r="A293" s="618" t="s">
        <v>578</v>
      </c>
      <c r="B293" s="619" t="s">
        <v>3643</v>
      </c>
      <c r="C293" s="619" t="s">
        <v>1650</v>
      </c>
      <c r="D293" s="619" t="s">
        <v>1651</v>
      </c>
      <c r="E293" s="619" t="s">
        <v>1652</v>
      </c>
      <c r="F293" s="622"/>
      <c r="G293" s="622"/>
      <c r="H293" s="635">
        <v>0</v>
      </c>
      <c r="I293" s="622">
        <v>1</v>
      </c>
      <c r="J293" s="622">
        <v>128.210112482401</v>
      </c>
      <c r="K293" s="635">
        <v>1</v>
      </c>
      <c r="L293" s="622">
        <v>1</v>
      </c>
      <c r="M293" s="623">
        <v>128.210112482401</v>
      </c>
    </row>
    <row r="294" spans="1:13" ht="14.4" customHeight="1" x14ac:dyDescent="0.3">
      <c r="A294" s="618" t="s">
        <v>578</v>
      </c>
      <c r="B294" s="619" t="s">
        <v>3644</v>
      </c>
      <c r="C294" s="619" t="s">
        <v>600</v>
      </c>
      <c r="D294" s="619" t="s">
        <v>601</v>
      </c>
      <c r="E294" s="619" t="s">
        <v>3645</v>
      </c>
      <c r="F294" s="622">
        <v>4</v>
      </c>
      <c r="G294" s="622">
        <v>502.12136772681203</v>
      </c>
      <c r="H294" s="635">
        <v>1</v>
      </c>
      <c r="I294" s="622"/>
      <c r="J294" s="622"/>
      <c r="K294" s="635">
        <v>0</v>
      </c>
      <c r="L294" s="622">
        <v>4</v>
      </c>
      <c r="M294" s="623">
        <v>502.12136772681203</v>
      </c>
    </row>
    <row r="295" spans="1:13" ht="14.4" customHeight="1" x14ac:dyDescent="0.3">
      <c r="A295" s="618" t="s">
        <v>578</v>
      </c>
      <c r="B295" s="619" t="s">
        <v>3644</v>
      </c>
      <c r="C295" s="619" t="s">
        <v>1488</v>
      </c>
      <c r="D295" s="619" t="s">
        <v>1489</v>
      </c>
      <c r="E295" s="619" t="s">
        <v>1490</v>
      </c>
      <c r="F295" s="622"/>
      <c r="G295" s="622"/>
      <c r="H295" s="635">
        <v>0</v>
      </c>
      <c r="I295" s="622">
        <v>26</v>
      </c>
      <c r="J295" s="622">
        <v>3235.9375875259921</v>
      </c>
      <c r="K295" s="635">
        <v>1</v>
      </c>
      <c r="L295" s="622">
        <v>26</v>
      </c>
      <c r="M295" s="623">
        <v>3235.9375875259921</v>
      </c>
    </row>
    <row r="296" spans="1:13" ht="14.4" customHeight="1" x14ac:dyDescent="0.3">
      <c r="A296" s="618" t="s">
        <v>578</v>
      </c>
      <c r="B296" s="619" t="s">
        <v>3646</v>
      </c>
      <c r="C296" s="619" t="s">
        <v>1603</v>
      </c>
      <c r="D296" s="619" t="s">
        <v>1604</v>
      </c>
      <c r="E296" s="619" t="s">
        <v>1605</v>
      </c>
      <c r="F296" s="622"/>
      <c r="G296" s="622"/>
      <c r="H296" s="635">
        <v>0</v>
      </c>
      <c r="I296" s="622">
        <v>10</v>
      </c>
      <c r="J296" s="622">
        <v>4721.1170035969135</v>
      </c>
      <c r="K296" s="635">
        <v>1</v>
      </c>
      <c r="L296" s="622">
        <v>10</v>
      </c>
      <c r="M296" s="623">
        <v>4721.1170035969135</v>
      </c>
    </row>
    <row r="297" spans="1:13" ht="14.4" customHeight="1" x14ac:dyDescent="0.3">
      <c r="A297" s="618" t="s">
        <v>578</v>
      </c>
      <c r="B297" s="619" t="s">
        <v>3872</v>
      </c>
      <c r="C297" s="619" t="s">
        <v>3132</v>
      </c>
      <c r="D297" s="619" t="s">
        <v>3133</v>
      </c>
      <c r="E297" s="619" t="s">
        <v>3134</v>
      </c>
      <c r="F297" s="622"/>
      <c r="G297" s="622"/>
      <c r="H297" s="635">
        <v>0</v>
      </c>
      <c r="I297" s="622">
        <v>1</v>
      </c>
      <c r="J297" s="622">
        <v>665.72</v>
      </c>
      <c r="K297" s="635">
        <v>1</v>
      </c>
      <c r="L297" s="622">
        <v>1</v>
      </c>
      <c r="M297" s="623">
        <v>665.72</v>
      </c>
    </row>
    <row r="298" spans="1:13" ht="14.4" customHeight="1" x14ac:dyDescent="0.3">
      <c r="A298" s="618" t="s">
        <v>578</v>
      </c>
      <c r="B298" s="619" t="s">
        <v>3647</v>
      </c>
      <c r="C298" s="619" t="s">
        <v>3873</v>
      </c>
      <c r="D298" s="619" t="s">
        <v>3874</v>
      </c>
      <c r="E298" s="619" t="s">
        <v>3875</v>
      </c>
      <c r="F298" s="622">
        <v>1</v>
      </c>
      <c r="G298" s="622">
        <v>103.97</v>
      </c>
      <c r="H298" s="635">
        <v>1</v>
      </c>
      <c r="I298" s="622"/>
      <c r="J298" s="622"/>
      <c r="K298" s="635">
        <v>0</v>
      </c>
      <c r="L298" s="622">
        <v>1</v>
      </c>
      <c r="M298" s="623">
        <v>103.97</v>
      </c>
    </row>
    <row r="299" spans="1:13" ht="14.4" customHeight="1" x14ac:dyDescent="0.3">
      <c r="A299" s="618" t="s">
        <v>578</v>
      </c>
      <c r="B299" s="619" t="s">
        <v>3647</v>
      </c>
      <c r="C299" s="619" t="s">
        <v>1510</v>
      </c>
      <c r="D299" s="619" t="s">
        <v>1511</v>
      </c>
      <c r="E299" s="619" t="s">
        <v>3648</v>
      </c>
      <c r="F299" s="622"/>
      <c r="G299" s="622"/>
      <c r="H299" s="635">
        <v>0</v>
      </c>
      <c r="I299" s="622">
        <v>2</v>
      </c>
      <c r="J299" s="622">
        <v>152.98023190880639</v>
      </c>
      <c r="K299" s="635">
        <v>1</v>
      </c>
      <c r="L299" s="622">
        <v>2</v>
      </c>
      <c r="M299" s="623">
        <v>152.98023190880639</v>
      </c>
    </row>
    <row r="300" spans="1:13" ht="14.4" customHeight="1" x14ac:dyDescent="0.3">
      <c r="A300" s="618" t="s">
        <v>578</v>
      </c>
      <c r="B300" s="619" t="s">
        <v>3813</v>
      </c>
      <c r="C300" s="619" t="s">
        <v>2586</v>
      </c>
      <c r="D300" s="619" t="s">
        <v>3814</v>
      </c>
      <c r="E300" s="619" t="s">
        <v>3815</v>
      </c>
      <c r="F300" s="622"/>
      <c r="G300" s="622"/>
      <c r="H300" s="635">
        <v>0</v>
      </c>
      <c r="I300" s="622">
        <v>1</v>
      </c>
      <c r="J300" s="622">
        <v>306.31020875274601</v>
      </c>
      <c r="K300" s="635">
        <v>1</v>
      </c>
      <c r="L300" s="622">
        <v>1</v>
      </c>
      <c r="M300" s="623">
        <v>306.31020875274601</v>
      </c>
    </row>
    <row r="301" spans="1:13" ht="14.4" customHeight="1" x14ac:dyDescent="0.3">
      <c r="A301" s="618" t="s">
        <v>578</v>
      </c>
      <c r="B301" s="619" t="s">
        <v>3813</v>
      </c>
      <c r="C301" s="619" t="s">
        <v>2582</v>
      </c>
      <c r="D301" s="619" t="s">
        <v>3816</v>
      </c>
      <c r="E301" s="619" t="s">
        <v>3817</v>
      </c>
      <c r="F301" s="622"/>
      <c r="G301" s="622"/>
      <c r="H301" s="635">
        <v>0</v>
      </c>
      <c r="I301" s="622">
        <v>4</v>
      </c>
      <c r="J301" s="622">
        <v>1560.2</v>
      </c>
      <c r="K301" s="635">
        <v>1</v>
      </c>
      <c r="L301" s="622">
        <v>4</v>
      </c>
      <c r="M301" s="623">
        <v>1560.2</v>
      </c>
    </row>
    <row r="302" spans="1:13" ht="14.4" customHeight="1" x14ac:dyDescent="0.3">
      <c r="A302" s="618" t="s">
        <v>578</v>
      </c>
      <c r="B302" s="619" t="s">
        <v>3649</v>
      </c>
      <c r="C302" s="619" t="s">
        <v>1554</v>
      </c>
      <c r="D302" s="619" t="s">
        <v>3650</v>
      </c>
      <c r="E302" s="619" t="s">
        <v>2560</v>
      </c>
      <c r="F302" s="622"/>
      <c r="G302" s="622"/>
      <c r="H302" s="635">
        <v>0</v>
      </c>
      <c r="I302" s="622">
        <v>1</v>
      </c>
      <c r="J302" s="622">
        <v>146.03999563432799</v>
      </c>
      <c r="K302" s="635">
        <v>1</v>
      </c>
      <c r="L302" s="622">
        <v>1</v>
      </c>
      <c r="M302" s="623">
        <v>146.03999563432799</v>
      </c>
    </row>
    <row r="303" spans="1:13" ht="14.4" customHeight="1" x14ac:dyDescent="0.3">
      <c r="A303" s="618" t="s">
        <v>578</v>
      </c>
      <c r="B303" s="619" t="s">
        <v>3652</v>
      </c>
      <c r="C303" s="619" t="s">
        <v>1627</v>
      </c>
      <c r="D303" s="619" t="s">
        <v>1481</v>
      </c>
      <c r="E303" s="619" t="s">
        <v>1628</v>
      </c>
      <c r="F303" s="622"/>
      <c r="G303" s="622"/>
      <c r="H303" s="635">
        <v>0</v>
      </c>
      <c r="I303" s="622">
        <v>2</v>
      </c>
      <c r="J303" s="622">
        <v>827.99812518674798</v>
      </c>
      <c r="K303" s="635">
        <v>1</v>
      </c>
      <c r="L303" s="622">
        <v>2</v>
      </c>
      <c r="M303" s="623">
        <v>827.99812518674798</v>
      </c>
    </row>
    <row r="304" spans="1:13" ht="14.4" customHeight="1" x14ac:dyDescent="0.3">
      <c r="A304" s="618" t="s">
        <v>578</v>
      </c>
      <c r="B304" s="619" t="s">
        <v>3652</v>
      </c>
      <c r="C304" s="619" t="s">
        <v>1506</v>
      </c>
      <c r="D304" s="619" t="s">
        <v>1507</v>
      </c>
      <c r="E304" s="619" t="s">
        <v>3653</v>
      </c>
      <c r="F304" s="622"/>
      <c r="G304" s="622"/>
      <c r="H304" s="635">
        <v>0</v>
      </c>
      <c r="I304" s="622">
        <v>48</v>
      </c>
      <c r="J304" s="622">
        <v>165539.92515101092</v>
      </c>
      <c r="K304" s="635">
        <v>1</v>
      </c>
      <c r="L304" s="622">
        <v>48</v>
      </c>
      <c r="M304" s="623">
        <v>165539.92515101092</v>
      </c>
    </row>
    <row r="305" spans="1:13" ht="14.4" customHeight="1" x14ac:dyDescent="0.3">
      <c r="A305" s="618" t="s">
        <v>578</v>
      </c>
      <c r="B305" s="619" t="s">
        <v>3654</v>
      </c>
      <c r="C305" s="619" t="s">
        <v>3111</v>
      </c>
      <c r="D305" s="619" t="s">
        <v>3112</v>
      </c>
      <c r="E305" s="619" t="s">
        <v>3113</v>
      </c>
      <c r="F305" s="622"/>
      <c r="G305" s="622"/>
      <c r="H305" s="635">
        <v>0</v>
      </c>
      <c r="I305" s="622">
        <v>5</v>
      </c>
      <c r="J305" s="622">
        <v>1579.7000768556618</v>
      </c>
      <c r="K305" s="635">
        <v>1</v>
      </c>
      <c r="L305" s="622">
        <v>5</v>
      </c>
      <c r="M305" s="623">
        <v>1579.7000768556618</v>
      </c>
    </row>
    <row r="306" spans="1:13" ht="14.4" customHeight="1" x14ac:dyDescent="0.3">
      <c r="A306" s="618" t="s">
        <v>578</v>
      </c>
      <c r="B306" s="619" t="s">
        <v>3655</v>
      </c>
      <c r="C306" s="619" t="s">
        <v>1455</v>
      </c>
      <c r="D306" s="619" t="s">
        <v>1456</v>
      </c>
      <c r="E306" s="619" t="s">
        <v>3656</v>
      </c>
      <c r="F306" s="622"/>
      <c r="G306" s="622"/>
      <c r="H306" s="635">
        <v>0</v>
      </c>
      <c r="I306" s="622">
        <v>1</v>
      </c>
      <c r="J306" s="622">
        <v>47.24</v>
      </c>
      <c r="K306" s="635">
        <v>1</v>
      </c>
      <c r="L306" s="622">
        <v>1</v>
      </c>
      <c r="M306" s="623">
        <v>47.24</v>
      </c>
    </row>
    <row r="307" spans="1:13" ht="14.4" customHeight="1" x14ac:dyDescent="0.3">
      <c r="A307" s="618" t="s">
        <v>578</v>
      </c>
      <c r="B307" s="619" t="s">
        <v>3655</v>
      </c>
      <c r="C307" s="619" t="s">
        <v>1873</v>
      </c>
      <c r="D307" s="619" t="s">
        <v>3271</v>
      </c>
      <c r="E307" s="619" t="s">
        <v>3819</v>
      </c>
      <c r="F307" s="622">
        <v>1</v>
      </c>
      <c r="G307" s="622">
        <v>172.89</v>
      </c>
      <c r="H307" s="635">
        <v>1</v>
      </c>
      <c r="I307" s="622"/>
      <c r="J307" s="622"/>
      <c r="K307" s="635">
        <v>0</v>
      </c>
      <c r="L307" s="622">
        <v>1</v>
      </c>
      <c r="M307" s="623">
        <v>172.89</v>
      </c>
    </row>
    <row r="308" spans="1:13" ht="14.4" customHeight="1" x14ac:dyDescent="0.3">
      <c r="A308" s="618" t="s">
        <v>578</v>
      </c>
      <c r="B308" s="619" t="s">
        <v>3662</v>
      </c>
      <c r="C308" s="619" t="s">
        <v>1572</v>
      </c>
      <c r="D308" s="619" t="s">
        <v>1573</v>
      </c>
      <c r="E308" s="619" t="s">
        <v>1574</v>
      </c>
      <c r="F308" s="622"/>
      <c r="G308" s="622"/>
      <c r="H308" s="635">
        <v>0</v>
      </c>
      <c r="I308" s="622">
        <v>1</v>
      </c>
      <c r="J308" s="622">
        <v>115.32</v>
      </c>
      <c r="K308" s="635">
        <v>1</v>
      </c>
      <c r="L308" s="622">
        <v>1</v>
      </c>
      <c r="M308" s="623">
        <v>115.32</v>
      </c>
    </row>
    <row r="309" spans="1:13" ht="14.4" customHeight="1" x14ac:dyDescent="0.3">
      <c r="A309" s="618" t="s">
        <v>578</v>
      </c>
      <c r="B309" s="619" t="s">
        <v>3663</v>
      </c>
      <c r="C309" s="619" t="s">
        <v>1599</v>
      </c>
      <c r="D309" s="619" t="s">
        <v>1600</v>
      </c>
      <c r="E309" s="619" t="s">
        <v>1601</v>
      </c>
      <c r="F309" s="622"/>
      <c r="G309" s="622"/>
      <c r="H309" s="635">
        <v>0</v>
      </c>
      <c r="I309" s="622">
        <v>1</v>
      </c>
      <c r="J309" s="622">
        <v>105.61976928243899</v>
      </c>
      <c r="K309" s="635">
        <v>1</v>
      </c>
      <c r="L309" s="622">
        <v>1</v>
      </c>
      <c r="M309" s="623">
        <v>105.61976928243899</v>
      </c>
    </row>
    <row r="310" spans="1:13" ht="14.4" customHeight="1" x14ac:dyDescent="0.3">
      <c r="A310" s="618" t="s">
        <v>578</v>
      </c>
      <c r="B310" s="619" t="s">
        <v>3664</v>
      </c>
      <c r="C310" s="619" t="s">
        <v>1502</v>
      </c>
      <c r="D310" s="619" t="s">
        <v>1503</v>
      </c>
      <c r="E310" s="619" t="s">
        <v>1504</v>
      </c>
      <c r="F310" s="622"/>
      <c r="G310" s="622"/>
      <c r="H310" s="635">
        <v>0</v>
      </c>
      <c r="I310" s="622">
        <v>5</v>
      </c>
      <c r="J310" s="622">
        <v>399.1502681739122</v>
      </c>
      <c r="K310" s="635">
        <v>1</v>
      </c>
      <c r="L310" s="622">
        <v>5</v>
      </c>
      <c r="M310" s="623">
        <v>399.1502681739122</v>
      </c>
    </row>
    <row r="311" spans="1:13" ht="14.4" customHeight="1" x14ac:dyDescent="0.3">
      <c r="A311" s="618" t="s">
        <v>578</v>
      </c>
      <c r="B311" s="619" t="s">
        <v>3665</v>
      </c>
      <c r="C311" s="619" t="s">
        <v>1862</v>
      </c>
      <c r="D311" s="619" t="s">
        <v>1863</v>
      </c>
      <c r="E311" s="619" t="s">
        <v>1864</v>
      </c>
      <c r="F311" s="622">
        <v>1</v>
      </c>
      <c r="G311" s="622">
        <v>33.94</v>
      </c>
      <c r="H311" s="635">
        <v>1</v>
      </c>
      <c r="I311" s="622"/>
      <c r="J311" s="622"/>
      <c r="K311" s="635">
        <v>0</v>
      </c>
      <c r="L311" s="622">
        <v>1</v>
      </c>
      <c r="M311" s="623">
        <v>33.94</v>
      </c>
    </row>
    <row r="312" spans="1:13" ht="14.4" customHeight="1" x14ac:dyDescent="0.3">
      <c r="A312" s="618" t="s">
        <v>578</v>
      </c>
      <c r="B312" s="619" t="s">
        <v>3665</v>
      </c>
      <c r="C312" s="619" t="s">
        <v>2768</v>
      </c>
      <c r="D312" s="619" t="s">
        <v>2769</v>
      </c>
      <c r="E312" s="619" t="s">
        <v>2487</v>
      </c>
      <c r="F312" s="622">
        <v>1</v>
      </c>
      <c r="G312" s="622">
        <v>45.079596117254802</v>
      </c>
      <c r="H312" s="635">
        <v>1</v>
      </c>
      <c r="I312" s="622"/>
      <c r="J312" s="622"/>
      <c r="K312" s="635">
        <v>0</v>
      </c>
      <c r="L312" s="622">
        <v>1</v>
      </c>
      <c r="M312" s="623">
        <v>45.079596117254802</v>
      </c>
    </row>
    <row r="313" spans="1:13" ht="14.4" customHeight="1" x14ac:dyDescent="0.3">
      <c r="A313" s="618" t="s">
        <v>578</v>
      </c>
      <c r="B313" s="619" t="s">
        <v>3665</v>
      </c>
      <c r="C313" s="619" t="s">
        <v>2750</v>
      </c>
      <c r="D313" s="619" t="s">
        <v>3876</v>
      </c>
      <c r="E313" s="619" t="s">
        <v>3877</v>
      </c>
      <c r="F313" s="622">
        <v>3</v>
      </c>
      <c r="G313" s="622">
        <v>212.09962656428459</v>
      </c>
      <c r="H313" s="635">
        <v>1</v>
      </c>
      <c r="I313" s="622"/>
      <c r="J313" s="622"/>
      <c r="K313" s="635">
        <v>0</v>
      </c>
      <c r="L313" s="622">
        <v>3</v>
      </c>
      <c r="M313" s="623">
        <v>212.09962656428459</v>
      </c>
    </row>
    <row r="314" spans="1:13" ht="14.4" customHeight="1" x14ac:dyDescent="0.3">
      <c r="A314" s="618" t="s">
        <v>578</v>
      </c>
      <c r="B314" s="619" t="s">
        <v>3665</v>
      </c>
      <c r="C314" s="619" t="s">
        <v>2754</v>
      </c>
      <c r="D314" s="619" t="s">
        <v>2755</v>
      </c>
      <c r="E314" s="619" t="s">
        <v>2176</v>
      </c>
      <c r="F314" s="622">
        <v>2</v>
      </c>
      <c r="G314" s="622">
        <v>179.76</v>
      </c>
      <c r="H314" s="635">
        <v>1</v>
      </c>
      <c r="I314" s="622"/>
      <c r="J314" s="622"/>
      <c r="K314" s="635">
        <v>0</v>
      </c>
      <c r="L314" s="622">
        <v>2</v>
      </c>
      <c r="M314" s="623">
        <v>179.76</v>
      </c>
    </row>
    <row r="315" spans="1:13" ht="14.4" customHeight="1" x14ac:dyDescent="0.3">
      <c r="A315" s="618" t="s">
        <v>578</v>
      </c>
      <c r="B315" s="619" t="s">
        <v>3665</v>
      </c>
      <c r="C315" s="619" t="s">
        <v>1495</v>
      </c>
      <c r="D315" s="619" t="s">
        <v>1496</v>
      </c>
      <c r="E315" s="619" t="s">
        <v>1079</v>
      </c>
      <c r="F315" s="622"/>
      <c r="G315" s="622"/>
      <c r="H315" s="635">
        <v>0</v>
      </c>
      <c r="I315" s="622">
        <v>8</v>
      </c>
      <c r="J315" s="622">
        <v>351.64985788816648</v>
      </c>
      <c r="K315" s="635">
        <v>1</v>
      </c>
      <c r="L315" s="622">
        <v>8</v>
      </c>
      <c r="M315" s="623">
        <v>351.64985788816648</v>
      </c>
    </row>
    <row r="316" spans="1:13" ht="14.4" customHeight="1" x14ac:dyDescent="0.3">
      <c r="A316" s="618" t="s">
        <v>578</v>
      </c>
      <c r="B316" s="619" t="s">
        <v>3665</v>
      </c>
      <c r="C316" s="619" t="s">
        <v>2758</v>
      </c>
      <c r="D316" s="619" t="s">
        <v>3878</v>
      </c>
      <c r="E316" s="619" t="s">
        <v>1500</v>
      </c>
      <c r="F316" s="622">
        <v>1</v>
      </c>
      <c r="G316" s="622">
        <v>153.77046112013099</v>
      </c>
      <c r="H316" s="635">
        <v>1</v>
      </c>
      <c r="I316" s="622"/>
      <c r="J316" s="622"/>
      <c r="K316" s="635">
        <v>0</v>
      </c>
      <c r="L316" s="622">
        <v>1</v>
      </c>
      <c r="M316" s="623">
        <v>153.77046112013099</v>
      </c>
    </row>
    <row r="317" spans="1:13" ht="14.4" customHeight="1" x14ac:dyDescent="0.3">
      <c r="A317" s="618" t="s">
        <v>578</v>
      </c>
      <c r="B317" s="619" t="s">
        <v>3665</v>
      </c>
      <c r="C317" s="619" t="s">
        <v>2762</v>
      </c>
      <c r="D317" s="619" t="s">
        <v>3879</v>
      </c>
      <c r="E317" s="619" t="s">
        <v>1079</v>
      </c>
      <c r="F317" s="622">
        <v>2</v>
      </c>
      <c r="G317" s="622">
        <v>215.57987783036202</v>
      </c>
      <c r="H317" s="635">
        <v>1</v>
      </c>
      <c r="I317" s="622"/>
      <c r="J317" s="622"/>
      <c r="K317" s="635">
        <v>0</v>
      </c>
      <c r="L317" s="622">
        <v>2</v>
      </c>
      <c r="M317" s="623">
        <v>215.57987783036202</v>
      </c>
    </row>
    <row r="318" spans="1:13" ht="14.4" customHeight="1" x14ac:dyDescent="0.3">
      <c r="A318" s="618" t="s">
        <v>578</v>
      </c>
      <c r="B318" s="619" t="s">
        <v>3666</v>
      </c>
      <c r="C318" s="619" t="s">
        <v>1583</v>
      </c>
      <c r="D318" s="619" t="s">
        <v>1584</v>
      </c>
      <c r="E318" s="619" t="s">
        <v>1585</v>
      </c>
      <c r="F318" s="622"/>
      <c r="G318" s="622"/>
      <c r="H318" s="635">
        <v>0</v>
      </c>
      <c r="I318" s="622">
        <v>1</v>
      </c>
      <c r="J318" s="622">
        <v>46.129897008757801</v>
      </c>
      <c r="K318" s="635">
        <v>1</v>
      </c>
      <c r="L318" s="622">
        <v>1</v>
      </c>
      <c r="M318" s="623">
        <v>46.129897008757801</v>
      </c>
    </row>
    <row r="319" spans="1:13" ht="14.4" customHeight="1" x14ac:dyDescent="0.3">
      <c r="A319" s="618" t="s">
        <v>578</v>
      </c>
      <c r="B319" s="619" t="s">
        <v>3666</v>
      </c>
      <c r="C319" s="619" t="s">
        <v>2774</v>
      </c>
      <c r="D319" s="619" t="s">
        <v>3880</v>
      </c>
      <c r="E319" s="619" t="s">
        <v>3881</v>
      </c>
      <c r="F319" s="622">
        <v>1</v>
      </c>
      <c r="G319" s="622">
        <v>25.88</v>
      </c>
      <c r="H319" s="635">
        <v>1</v>
      </c>
      <c r="I319" s="622"/>
      <c r="J319" s="622"/>
      <c r="K319" s="635">
        <v>0</v>
      </c>
      <c r="L319" s="622">
        <v>1</v>
      </c>
      <c r="M319" s="623">
        <v>25.88</v>
      </c>
    </row>
    <row r="320" spans="1:13" ht="14.4" customHeight="1" x14ac:dyDescent="0.3">
      <c r="A320" s="618" t="s">
        <v>578</v>
      </c>
      <c r="B320" s="619" t="s">
        <v>3821</v>
      </c>
      <c r="C320" s="619" t="s">
        <v>3108</v>
      </c>
      <c r="D320" s="619" t="s">
        <v>3109</v>
      </c>
      <c r="E320" s="619" t="s">
        <v>2487</v>
      </c>
      <c r="F320" s="622"/>
      <c r="G320" s="622"/>
      <c r="H320" s="635">
        <v>0</v>
      </c>
      <c r="I320" s="622">
        <v>2</v>
      </c>
      <c r="J320" s="622">
        <v>129.30000000000001</v>
      </c>
      <c r="K320" s="635">
        <v>1</v>
      </c>
      <c r="L320" s="622">
        <v>2</v>
      </c>
      <c r="M320" s="623">
        <v>129.30000000000001</v>
      </c>
    </row>
    <row r="321" spans="1:13" ht="14.4" customHeight="1" x14ac:dyDescent="0.3">
      <c r="A321" s="618" t="s">
        <v>578</v>
      </c>
      <c r="B321" s="619" t="s">
        <v>3821</v>
      </c>
      <c r="C321" s="619" t="s">
        <v>2562</v>
      </c>
      <c r="D321" s="619" t="s">
        <v>2559</v>
      </c>
      <c r="E321" s="619" t="s">
        <v>1864</v>
      </c>
      <c r="F321" s="622"/>
      <c r="G321" s="622"/>
      <c r="H321" s="635">
        <v>0</v>
      </c>
      <c r="I321" s="622">
        <v>4</v>
      </c>
      <c r="J321" s="622">
        <v>183.22072756767471</v>
      </c>
      <c r="K321" s="635">
        <v>1</v>
      </c>
      <c r="L321" s="622">
        <v>4</v>
      </c>
      <c r="M321" s="623">
        <v>183.22072756767471</v>
      </c>
    </row>
    <row r="322" spans="1:13" ht="14.4" customHeight="1" x14ac:dyDescent="0.3">
      <c r="A322" s="618" t="s">
        <v>578</v>
      </c>
      <c r="B322" s="619" t="s">
        <v>3670</v>
      </c>
      <c r="C322" s="619" t="s">
        <v>2639</v>
      </c>
      <c r="D322" s="619" t="s">
        <v>2640</v>
      </c>
      <c r="E322" s="619" t="s">
        <v>2487</v>
      </c>
      <c r="F322" s="622"/>
      <c r="G322" s="622"/>
      <c r="H322" s="635">
        <v>0</v>
      </c>
      <c r="I322" s="622">
        <v>2</v>
      </c>
      <c r="J322" s="622">
        <v>80.5</v>
      </c>
      <c r="K322" s="635">
        <v>1</v>
      </c>
      <c r="L322" s="622">
        <v>2</v>
      </c>
      <c r="M322" s="623">
        <v>80.5</v>
      </c>
    </row>
    <row r="323" spans="1:13" ht="14.4" customHeight="1" x14ac:dyDescent="0.3">
      <c r="A323" s="618" t="s">
        <v>578</v>
      </c>
      <c r="B323" s="619" t="s">
        <v>3681</v>
      </c>
      <c r="C323" s="619" t="s">
        <v>2103</v>
      </c>
      <c r="D323" s="619" t="s">
        <v>2104</v>
      </c>
      <c r="E323" s="619" t="s">
        <v>1079</v>
      </c>
      <c r="F323" s="622">
        <v>1</v>
      </c>
      <c r="G323" s="622">
        <v>120.819910124308</v>
      </c>
      <c r="H323" s="635">
        <v>1</v>
      </c>
      <c r="I323" s="622"/>
      <c r="J323" s="622"/>
      <c r="K323" s="635">
        <v>0</v>
      </c>
      <c r="L323" s="622">
        <v>1</v>
      </c>
      <c r="M323" s="623">
        <v>120.819910124308</v>
      </c>
    </row>
    <row r="324" spans="1:13" ht="14.4" customHeight="1" x14ac:dyDescent="0.3">
      <c r="A324" s="618" t="s">
        <v>578</v>
      </c>
      <c r="B324" s="619" t="s">
        <v>3681</v>
      </c>
      <c r="C324" s="619" t="s">
        <v>1587</v>
      </c>
      <c r="D324" s="619" t="s">
        <v>1588</v>
      </c>
      <c r="E324" s="619" t="s">
        <v>1319</v>
      </c>
      <c r="F324" s="622"/>
      <c r="G324" s="622"/>
      <c r="H324" s="635">
        <v>0</v>
      </c>
      <c r="I324" s="622">
        <v>2</v>
      </c>
      <c r="J324" s="622">
        <v>160.3192939604626</v>
      </c>
      <c r="K324" s="635">
        <v>1</v>
      </c>
      <c r="L324" s="622">
        <v>2</v>
      </c>
      <c r="M324" s="623">
        <v>160.3192939604626</v>
      </c>
    </row>
    <row r="325" spans="1:13" ht="14.4" customHeight="1" x14ac:dyDescent="0.3">
      <c r="A325" s="618" t="s">
        <v>578</v>
      </c>
      <c r="B325" s="619" t="s">
        <v>3682</v>
      </c>
      <c r="C325" s="619" t="s">
        <v>1440</v>
      </c>
      <c r="D325" s="619" t="s">
        <v>1441</v>
      </c>
      <c r="E325" s="619" t="s">
        <v>1442</v>
      </c>
      <c r="F325" s="622"/>
      <c r="G325" s="622"/>
      <c r="H325" s="635">
        <v>0</v>
      </c>
      <c r="I325" s="622">
        <v>1</v>
      </c>
      <c r="J325" s="622">
        <v>83.46</v>
      </c>
      <c r="K325" s="635">
        <v>1</v>
      </c>
      <c r="L325" s="622">
        <v>1</v>
      </c>
      <c r="M325" s="623">
        <v>83.46</v>
      </c>
    </row>
    <row r="326" spans="1:13" ht="14.4" customHeight="1" x14ac:dyDescent="0.3">
      <c r="A326" s="618" t="s">
        <v>578</v>
      </c>
      <c r="B326" s="619" t="s">
        <v>3682</v>
      </c>
      <c r="C326" s="619" t="s">
        <v>1514</v>
      </c>
      <c r="D326" s="619" t="s">
        <v>3683</v>
      </c>
      <c r="E326" s="619" t="s">
        <v>1864</v>
      </c>
      <c r="F326" s="622"/>
      <c r="G326" s="622"/>
      <c r="H326" s="635">
        <v>0</v>
      </c>
      <c r="I326" s="622">
        <v>1</v>
      </c>
      <c r="J326" s="622">
        <v>110.079934011126</v>
      </c>
      <c r="K326" s="635">
        <v>1</v>
      </c>
      <c r="L326" s="622">
        <v>1</v>
      </c>
      <c r="M326" s="623">
        <v>110.079934011126</v>
      </c>
    </row>
    <row r="327" spans="1:13" ht="14.4" customHeight="1" x14ac:dyDescent="0.3">
      <c r="A327" s="618" t="s">
        <v>578</v>
      </c>
      <c r="B327" s="619" t="s">
        <v>3684</v>
      </c>
      <c r="C327" s="619" t="s">
        <v>1630</v>
      </c>
      <c r="D327" s="619" t="s">
        <v>3685</v>
      </c>
      <c r="E327" s="619" t="s">
        <v>3686</v>
      </c>
      <c r="F327" s="622"/>
      <c r="G327" s="622"/>
      <c r="H327" s="635">
        <v>0</v>
      </c>
      <c r="I327" s="622">
        <v>1</v>
      </c>
      <c r="J327" s="622">
        <v>119.08</v>
      </c>
      <c r="K327" s="635">
        <v>1</v>
      </c>
      <c r="L327" s="622">
        <v>1</v>
      </c>
      <c r="M327" s="623">
        <v>119.08</v>
      </c>
    </row>
    <row r="328" spans="1:13" ht="14.4" customHeight="1" x14ac:dyDescent="0.3">
      <c r="A328" s="618" t="s">
        <v>578</v>
      </c>
      <c r="B328" s="619" t="s">
        <v>3687</v>
      </c>
      <c r="C328" s="619" t="s">
        <v>2840</v>
      </c>
      <c r="D328" s="619" t="s">
        <v>3882</v>
      </c>
      <c r="E328" s="619" t="s">
        <v>1027</v>
      </c>
      <c r="F328" s="622">
        <v>2</v>
      </c>
      <c r="G328" s="622">
        <v>242.42960971140701</v>
      </c>
      <c r="H328" s="635">
        <v>1</v>
      </c>
      <c r="I328" s="622"/>
      <c r="J328" s="622"/>
      <c r="K328" s="635">
        <v>0</v>
      </c>
      <c r="L328" s="622">
        <v>2</v>
      </c>
      <c r="M328" s="623">
        <v>242.42960971140701</v>
      </c>
    </row>
    <row r="329" spans="1:13" ht="14.4" customHeight="1" x14ac:dyDescent="0.3">
      <c r="A329" s="618" t="s">
        <v>578</v>
      </c>
      <c r="B329" s="619" t="s">
        <v>3687</v>
      </c>
      <c r="C329" s="619" t="s">
        <v>1562</v>
      </c>
      <c r="D329" s="619" t="s">
        <v>1563</v>
      </c>
      <c r="E329" s="619" t="s">
        <v>1141</v>
      </c>
      <c r="F329" s="622"/>
      <c r="G329" s="622"/>
      <c r="H329" s="635">
        <v>0</v>
      </c>
      <c r="I329" s="622">
        <v>1</v>
      </c>
      <c r="J329" s="622">
        <v>84.63</v>
      </c>
      <c r="K329" s="635">
        <v>1</v>
      </c>
      <c r="L329" s="622">
        <v>1</v>
      </c>
      <c r="M329" s="623">
        <v>84.63</v>
      </c>
    </row>
    <row r="330" spans="1:13" ht="14.4" customHeight="1" x14ac:dyDescent="0.3">
      <c r="A330" s="618" t="s">
        <v>578</v>
      </c>
      <c r="B330" s="619" t="s">
        <v>3691</v>
      </c>
      <c r="C330" s="619" t="s">
        <v>3154</v>
      </c>
      <c r="D330" s="619" t="s">
        <v>1658</v>
      </c>
      <c r="E330" s="619" t="s">
        <v>3155</v>
      </c>
      <c r="F330" s="622"/>
      <c r="G330" s="622"/>
      <c r="H330" s="635">
        <v>0</v>
      </c>
      <c r="I330" s="622">
        <v>1</v>
      </c>
      <c r="J330" s="622">
        <v>438.94</v>
      </c>
      <c r="K330" s="635">
        <v>1</v>
      </c>
      <c r="L330" s="622">
        <v>1</v>
      </c>
      <c r="M330" s="623">
        <v>438.94</v>
      </c>
    </row>
    <row r="331" spans="1:13" ht="14.4" customHeight="1" x14ac:dyDescent="0.3">
      <c r="A331" s="618" t="s">
        <v>578</v>
      </c>
      <c r="B331" s="619" t="s">
        <v>3692</v>
      </c>
      <c r="C331" s="619" t="s">
        <v>3124</v>
      </c>
      <c r="D331" s="619" t="s">
        <v>3883</v>
      </c>
      <c r="E331" s="619" t="s">
        <v>3884</v>
      </c>
      <c r="F331" s="622"/>
      <c r="G331" s="622"/>
      <c r="H331" s="635">
        <v>0</v>
      </c>
      <c r="I331" s="622">
        <v>1</v>
      </c>
      <c r="J331" s="622">
        <v>67.42</v>
      </c>
      <c r="K331" s="635">
        <v>1</v>
      </c>
      <c r="L331" s="622">
        <v>1</v>
      </c>
      <c r="M331" s="623">
        <v>67.42</v>
      </c>
    </row>
    <row r="332" spans="1:13" ht="14.4" customHeight="1" x14ac:dyDescent="0.3">
      <c r="A332" s="618" t="s">
        <v>578</v>
      </c>
      <c r="B332" s="619" t="s">
        <v>3692</v>
      </c>
      <c r="C332" s="619" t="s">
        <v>1558</v>
      </c>
      <c r="D332" s="619" t="s">
        <v>1559</v>
      </c>
      <c r="E332" s="619" t="s">
        <v>1560</v>
      </c>
      <c r="F332" s="622"/>
      <c r="G332" s="622"/>
      <c r="H332" s="635">
        <v>0</v>
      </c>
      <c r="I332" s="622">
        <v>3</v>
      </c>
      <c r="J332" s="622">
        <v>307.85000000000002</v>
      </c>
      <c r="K332" s="635">
        <v>1</v>
      </c>
      <c r="L332" s="622">
        <v>3</v>
      </c>
      <c r="M332" s="623">
        <v>307.85000000000002</v>
      </c>
    </row>
    <row r="333" spans="1:13" ht="14.4" customHeight="1" x14ac:dyDescent="0.3">
      <c r="A333" s="618" t="s">
        <v>578</v>
      </c>
      <c r="B333" s="619" t="s">
        <v>3693</v>
      </c>
      <c r="C333" s="619" t="s">
        <v>593</v>
      </c>
      <c r="D333" s="619" t="s">
        <v>594</v>
      </c>
      <c r="E333" s="619" t="s">
        <v>595</v>
      </c>
      <c r="F333" s="622">
        <v>2</v>
      </c>
      <c r="G333" s="622">
        <v>388.70600000000104</v>
      </c>
      <c r="H333" s="635">
        <v>1</v>
      </c>
      <c r="I333" s="622"/>
      <c r="J333" s="622"/>
      <c r="K333" s="635">
        <v>0</v>
      </c>
      <c r="L333" s="622">
        <v>2</v>
      </c>
      <c r="M333" s="623">
        <v>388.70600000000104</v>
      </c>
    </row>
    <row r="334" spans="1:13" ht="14.4" customHeight="1" x14ac:dyDescent="0.3">
      <c r="A334" s="618" t="s">
        <v>578</v>
      </c>
      <c r="B334" s="619" t="s">
        <v>3694</v>
      </c>
      <c r="C334" s="619" t="s">
        <v>1466</v>
      </c>
      <c r="D334" s="619" t="s">
        <v>1467</v>
      </c>
      <c r="E334" s="619" t="s">
        <v>1027</v>
      </c>
      <c r="F334" s="622"/>
      <c r="G334" s="622"/>
      <c r="H334" s="635">
        <v>0</v>
      </c>
      <c r="I334" s="622">
        <v>2</v>
      </c>
      <c r="J334" s="622">
        <v>168.70006530159469</v>
      </c>
      <c r="K334" s="635">
        <v>1</v>
      </c>
      <c r="L334" s="622">
        <v>2</v>
      </c>
      <c r="M334" s="623">
        <v>168.70006530159469</v>
      </c>
    </row>
    <row r="335" spans="1:13" ht="14.4" customHeight="1" x14ac:dyDescent="0.3">
      <c r="A335" s="618" t="s">
        <v>578</v>
      </c>
      <c r="B335" s="619" t="s">
        <v>3695</v>
      </c>
      <c r="C335" s="619" t="s">
        <v>3157</v>
      </c>
      <c r="D335" s="619" t="s">
        <v>3158</v>
      </c>
      <c r="E335" s="619" t="s">
        <v>1500</v>
      </c>
      <c r="F335" s="622"/>
      <c r="G335" s="622"/>
      <c r="H335" s="635">
        <v>0</v>
      </c>
      <c r="I335" s="622">
        <v>2</v>
      </c>
      <c r="J335" s="622">
        <v>165.62</v>
      </c>
      <c r="K335" s="635">
        <v>1</v>
      </c>
      <c r="L335" s="622">
        <v>2</v>
      </c>
      <c r="M335" s="623">
        <v>165.62</v>
      </c>
    </row>
    <row r="336" spans="1:13" ht="14.4" customHeight="1" x14ac:dyDescent="0.3">
      <c r="A336" s="618" t="s">
        <v>578</v>
      </c>
      <c r="B336" s="619" t="s">
        <v>3696</v>
      </c>
      <c r="C336" s="619" t="s">
        <v>2535</v>
      </c>
      <c r="D336" s="619" t="s">
        <v>3832</v>
      </c>
      <c r="E336" s="619" t="s">
        <v>1500</v>
      </c>
      <c r="F336" s="622"/>
      <c r="G336" s="622"/>
      <c r="H336" s="635">
        <v>0</v>
      </c>
      <c r="I336" s="622">
        <v>2</v>
      </c>
      <c r="J336" s="622">
        <v>196.44</v>
      </c>
      <c r="K336" s="635">
        <v>1</v>
      </c>
      <c r="L336" s="622">
        <v>2</v>
      </c>
      <c r="M336" s="623">
        <v>196.44</v>
      </c>
    </row>
    <row r="337" spans="1:13" ht="14.4" customHeight="1" x14ac:dyDescent="0.3">
      <c r="A337" s="618" t="s">
        <v>578</v>
      </c>
      <c r="B337" s="619" t="s">
        <v>3696</v>
      </c>
      <c r="C337" s="619" t="s">
        <v>1542</v>
      </c>
      <c r="D337" s="619" t="s">
        <v>1547</v>
      </c>
      <c r="E337" s="619" t="s">
        <v>993</v>
      </c>
      <c r="F337" s="622"/>
      <c r="G337" s="622"/>
      <c r="H337" s="635">
        <v>0</v>
      </c>
      <c r="I337" s="622">
        <v>2</v>
      </c>
      <c r="J337" s="622">
        <v>358.84250698285996</v>
      </c>
      <c r="K337" s="635">
        <v>1</v>
      </c>
      <c r="L337" s="622">
        <v>2</v>
      </c>
      <c r="M337" s="623">
        <v>358.84250698285996</v>
      </c>
    </row>
    <row r="338" spans="1:13" ht="14.4" customHeight="1" x14ac:dyDescent="0.3">
      <c r="A338" s="618" t="s">
        <v>578</v>
      </c>
      <c r="B338" s="619" t="s">
        <v>3696</v>
      </c>
      <c r="C338" s="619" t="s">
        <v>1546</v>
      </c>
      <c r="D338" s="619" t="s">
        <v>1547</v>
      </c>
      <c r="E338" s="619" t="s">
        <v>1642</v>
      </c>
      <c r="F338" s="622"/>
      <c r="G338" s="622"/>
      <c r="H338" s="635">
        <v>0</v>
      </c>
      <c r="I338" s="622">
        <v>1</v>
      </c>
      <c r="J338" s="622">
        <v>696.42</v>
      </c>
      <c r="K338" s="635">
        <v>1</v>
      </c>
      <c r="L338" s="622">
        <v>1</v>
      </c>
      <c r="M338" s="623">
        <v>696.42</v>
      </c>
    </row>
    <row r="339" spans="1:13" ht="14.4" customHeight="1" x14ac:dyDescent="0.3">
      <c r="A339" s="618" t="s">
        <v>578</v>
      </c>
      <c r="B339" s="619" t="s">
        <v>3697</v>
      </c>
      <c r="C339" s="619" t="s">
        <v>3128</v>
      </c>
      <c r="D339" s="619" t="s">
        <v>3129</v>
      </c>
      <c r="E339" s="619" t="s">
        <v>3130</v>
      </c>
      <c r="F339" s="622"/>
      <c r="G339" s="622"/>
      <c r="H339" s="635">
        <v>0</v>
      </c>
      <c r="I339" s="622">
        <v>8</v>
      </c>
      <c r="J339" s="622">
        <v>3091.285482364362</v>
      </c>
      <c r="K339" s="635">
        <v>1</v>
      </c>
      <c r="L339" s="622">
        <v>8</v>
      </c>
      <c r="M339" s="623">
        <v>3091.285482364362</v>
      </c>
    </row>
    <row r="340" spans="1:13" ht="14.4" customHeight="1" x14ac:dyDescent="0.3">
      <c r="A340" s="618" t="s">
        <v>578</v>
      </c>
      <c r="B340" s="619" t="s">
        <v>3698</v>
      </c>
      <c r="C340" s="619" t="s">
        <v>2508</v>
      </c>
      <c r="D340" s="619" t="s">
        <v>2509</v>
      </c>
      <c r="E340" s="619" t="s">
        <v>3699</v>
      </c>
      <c r="F340" s="622"/>
      <c r="G340" s="622"/>
      <c r="H340" s="635">
        <v>0</v>
      </c>
      <c r="I340" s="622">
        <v>1</v>
      </c>
      <c r="J340" s="622">
        <v>143.6</v>
      </c>
      <c r="K340" s="635">
        <v>1</v>
      </c>
      <c r="L340" s="622">
        <v>1</v>
      </c>
      <c r="M340" s="623">
        <v>143.6</v>
      </c>
    </row>
    <row r="341" spans="1:13" ht="14.4" customHeight="1" x14ac:dyDescent="0.3">
      <c r="A341" s="618" t="s">
        <v>578</v>
      </c>
      <c r="B341" s="619" t="s">
        <v>3698</v>
      </c>
      <c r="C341" s="619" t="s">
        <v>3885</v>
      </c>
      <c r="D341" s="619" t="s">
        <v>2643</v>
      </c>
      <c r="E341" s="619" t="s">
        <v>3886</v>
      </c>
      <c r="F341" s="622"/>
      <c r="G341" s="622"/>
      <c r="H341" s="635">
        <v>0</v>
      </c>
      <c r="I341" s="622">
        <v>1</v>
      </c>
      <c r="J341" s="622">
        <v>180.68</v>
      </c>
      <c r="K341" s="635">
        <v>1</v>
      </c>
      <c r="L341" s="622">
        <v>1</v>
      </c>
      <c r="M341" s="623">
        <v>180.68</v>
      </c>
    </row>
    <row r="342" spans="1:13" ht="14.4" customHeight="1" x14ac:dyDescent="0.3">
      <c r="A342" s="618" t="s">
        <v>578</v>
      </c>
      <c r="B342" s="619" t="s">
        <v>3698</v>
      </c>
      <c r="C342" s="619" t="s">
        <v>2642</v>
      </c>
      <c r="D342" s="619" t="s">
        <v>2643</v>
      </c>
      <c r="E342" s="619" t="s">
        <v>2644</v>
      </c>
      <c r="F342" s="622"/>
      <c r="G342" s="622"/>
      <c r="H342" s="635">
        <v>0</v>
      </c>
      <c r="I342" s="622">
        <v>3</v>
      </c>
      <c r="J342" s="622">
        <v>1035.2582621572051</v>
      </c>
      <c r="K342" s="635">
        <v>1</v>
      </c>
      <c r="L342" s="622">
        <v>3</v>
      </c>
      <c r="M342" s="623">
        <v>1035.2582621572051</v>
      </c>
    </row>
    <row r="343" spans="1:13" ht="14.4" customHeight="1" x14ac:dyDescent="0.3">
      <c r="A343" s="618" t="s">
        <v>578</v>
      </c>
      <c r="B343" s="619" t="s">
        <v>3700</v>
      </c>
      <c r="C343" s="619" t="s">
        <v>1477</v>
      </c>
      <c r="D343" s="619" t="s">
        <v>3701</v>
      </c>
      <c r="E343" s="619" t="s">
        <v>1027</v>
      </c>
      <c r="F343" s="622"/>
      <c r="G343" s="622"/>
      <c r="H343" s="635">
        <v>0</v>
      </c>
      <c r="I343" s="622">
        <v>1</v>
      </c>
      <c r="J343" s="622">
        <v>209.28</v>
      </c>
      <c r="K343" s="635">
        <v>1</v>
      </c>
      <c r="L343" s="622">
        <v>1</v>
      </c>
      <c r="M343" s="623">
        <v>209.28</v>
      </c>
    </row>
    <row r="344" spans="1:13" ht="14.4" customHeight="1" x14ac:dyDescent="0.3">
      <c r="A344" s="618" t="s">
        <v>578</v>
      </c>
      <c r="B344" s="619" t="s">
        <v>3702</v>
      </c>
      <c r="C344" s="619" t="s">
        <v>1462</v>
      </c>
      <c r="D344" s="619" t="s">
        <v>1463</v>
      </c>
      <c r="E344" s="619" t="s">
        <v>3703</v>
      </c>
      <c r="F344" s="622"/>
      <c r="G344" s="622"/>
      <c r="H344" s="635">
        <v>0</v>
      </c>
      <c r="I344" s="622">
        <v>2</v>
      </c>
      <c r="J344" s="622">
        <v>331.52</v>
      </c>
      <c r="K344" s="635">
        <v>1</v>
      </c>
      <c r="L344" s="622">
        <v>2</v>
      </c>
      <c r="M344" s="623">
        <v>331.52</v>
      </c>
    </row>
    <row r="345" spans="1:13" ht="14.4" customHeight="1" x14ac:dyDescent="0.3">
      <c r="A345" s="618" t="s">
        <v>578</v>
      </c>
      <c r="B345" s="619" t="s">
        <v>3707</v>
      </c>
      <c r="C345" s="619" t="s">
        <v>3096</v>
      </c>
      <c r="D345" s="619" t="s">
        <v>3097</v>
      </c>
      <c r="E345" s="619" t="s">
        <v>1319</v>
      </c>
      <c r="F345" s="622"/>
      <c r="G345" s="622"/>
      <c r="H345" s="635">
        <v>0</v>
      </c>
      <c r="I345" s="622">
        <v>1</v>
      </c>
      <c r="J345" s="622">
        <v>48.940007804215099</v>
      </c>
      <c r="K345" s="635">
        <v>1</v>
      </c>
      <c r="L345" s="622">
        <v>1</v>
      </c>
      <c r="M345" s="623">
        <v>48.940007804215099</v>
      </c>
    </row>
    <row r="346" spans="1:13" ht="14.4" customHeight="1" x14ac:dyDescent="0.3">
      <c r="A346" s="618" t="s">
        <v>578</v>
      </c>
      <c r="B346" s="619" t="s">
        <v>3707</v>
      </c>
      <c r="C346" s="619" t="s">
        <v>3100</v>
      </c>
      <c r="D346" s="619" t="s">
        <v>3101</v>
      </c>
      <c r="E346" s="619" t="s">
        <v>3887</v>
      </c>
      <c r="F346" s="622"/>
      <c r="G346" s="622"/>
      <c r="H346" s="635">
        <v>0</v>
      </c>
      <c r="I346" s="622">
        <v>1</v>
      </c>
      <c r="J346" s="622">
        <v>218.09979834747199</v>
      </c>
      <c r="K346" s="635">
        <v>1</v>
      </c>
      <c r="L346" s="622">
        <v>1</v>
      </c>
      <c r="M346" s="623">
        <v>218.09979834747199</v>
      </c>
    </row>
    <row r="347" spans="1:13" ht="14.4" customHeight="1" x14ac:dyDescent="0.3">
      <c r="A347" s="618" t="s">
        <v>578</v>
      </c>
      <c r="B347" s="619" t="s">
        <v>3707</v>
      </c>
      <c r="C347" s="619" t="s">
        <v>1447</v>
      </c>
      <c r="D347" s="619" t="s">
        <v>3710</v>
      </c>
      <c r="E347" s="619" t="s">
        <v>3711</v>
      </c>
      <c r="F347" s="622"/>
      <c r="G347" s="622"/>
      <c r="H347" s="635">
        <v>0</v>
      </c>
      <c r="I347" s="622">
        <v>21</v>
      </c>
      <c r="J347" s="622">
        <v>762.92928576291501</v>
      </c>
      <c r="K347" s="635">
        <v>1</v>
      </c>
      <c r="L347" s="622">
        <v>21</v>
      </c>
      <c r="M347" s="623">
        <v>762.92928576291501</v>
      </c>
    </row>
    <row r="348" spans="1:13" ht="14.4" customHeight="1" x14ac:dyDescent="0.3">
      <c r="A348" s="618" t="s">
        <v>578</v>
      </c>
      <c r="B348" s="619" t="s">
        <v>3712</v>
      </c>
      <c r="C348" s="619" t="s">
        <v>2950</v>
      </c>
      <c r="D348" s="619" t="s">
        <v>3888</v>
      </c>
      <c r="E348" s="619" t="s">
        <v>3889</v>
      </c>
      <c r="F348" s="622">
        <v>1</v>
      </c>
      <c r="G348" s="622">
        <v>78.249927651030205</v>
      </c>
      <c r="H348" s="635">
        <v>1</v>
      </c>
      <c r="I348" s="622"/>
      <c r="J348" s="622"/>
      <c r="K348" s="635">
        <v>0</v>
      </c>
      <c r="L348" s="622">
        <v>1</v>
      </c>
      <c r="M348" s="623">
        <v>78.249927651030205</v>
      </c>
    </row>
    <row r="349" spans="1:13" ht="14.4" customHeight="1" x14ac:dyDescent="0.3">
      <c r="A349" s="618" t="s">
        <v>578</v>
      </c>
      <c r="B349" s="619" t="s">
        <v>3712</v>
      </c>
      <c r="C349" s="619" t="s">
        <v>1103</v>
      </c>
      <c r="D349" s="619" t="s">
        <v>3716</v>
      </c>
      <c r="E349" s="619" t="s">
        <v>3717</v>
      </c>
      <c r="F349" s="622">
        <v>4</v>
      </c>
      <c r="G349" s="622">
        <v>270.82025013573877</v>
      </c>
      <c r="H349" s="635">
        <v>1</v>
      </c>
      <c r="I349" s="622"/>
      <c r="J349" s="622"/>
      <c r="K349" s="635">
        <v>0</v>
      </c>
      <c r="L349" s="622">
        <v>4</v>
      </c>
      <c r="M349" s="623">
        <v>270.82025013573877</v>
      </c>
    </row>
    <row r="350" spans="1:13" ht="14.4" customHeight="1" x14ac:dyDescent="0.3">
      <c r="A350" s="618" t="s">
        <v>578</v>
      </c>
      <c r="B350" s="619" t="s">
        <v>3890</v>
      </c>
      <c r="C350" s="619" t="s">
        <v>3164</v>
      </c>
      <c r="D350" s="619" t="s">
        <v>3891</v>
      </c>
      <c r="E350" s="619" t="s">
        <v>3892</v>
      </c>
      <c r="F350" s="622">
        <v>1</v>
      </c>
      <c r="G350" s="622">
        <v>27.440711507545402</v>
      </c>
      <c r="H350" s="635">
        <v>1</v>
      </c>
      <c r="I350" s="622"/>
      <c r="J350" s="622"/>
      <c r="K350" s="635">
        <v>0</v>
      </c>
      <c r="L350" s="622">
        <v>1</v>
      </c>
      <c r="M350" s="623">
        <v>27.440711507545402</v>
      </c>
    </row>
    <row r="351" spans="1:13" ht="14.4" customHeight="1" x14ac:dyDescent="0.3">
      <c r="A351" s="618" t="s">
        <v>578</v>
      </c>
      <c r="B351" s="619" t="s">
        <v>3718</v>
      </c>
      <c r="C351" s="619" t="s">
        <v>1844</v>
      </c>
      <c r="D351" s="619" t="s">
        <v>1845</v>
      </c>
      <c r="E351" s="619" t="s">
        <v>1846</v>
      </c>
      <c r="F351" s="622"/>
      <c r="G351" s="622"/>
      <c r="H351" s="635">
        <v>0</v>
      </c>
      <c r="I351" s="622">
        <v>6.8</v>
      </c>
      <c r="J351" s="622">
        <v>85519.409449069106</v>
      </c>
      <c r="K351" s="635">
        <v>1</v>
      </c>
      <c r="L351" s="622">
        <v>6.8</v>
      </c>
      <c r="M351" s="623">
        <v>85519.409449069106</v>
      </c>
    </row>
    <row r="352" spans="1:13" ht="14.4" customHeight="1" x14ac:dyDescent="0.3">
      <c r="A352" s="618" t="s">
        <v>578</v>
      </c>
      <c r="B352" s="619" t="s">
        <v>3719</v>
      </c>
      <c r="C352" s="619" t="s">
        <v>1797</v>
      </c>
      <c r="D352" s="619" t="s">
        <v>1798</v>
      </c>
      <c r="E352" s="619" t="s">
        <v>1799</v>
      </c>
      <c r="F352" s="622"/>
      <c r="G352" s="622"/>
      <c r="H352" s="635">
        <v>0</v>
      </c>
      <c r="I352" s="622">
        <v>1016</v>
      </c>
      <c r="J352" s="622">
        <v>52928.024704088908</v>
      </c>
      <c r="K352" s="635">
        <v>1</v>
      </c>
      <c r="L352" s="622">
        <v>1016</v>
      </c>
      <c r="M352" s="623">
        <v>52928.024704088908</v>
      </c>
    </row>
    <row r="353" spans="1:13" ht="14.4" customHeight="1" x14ac:dyDescent="0.3">
      <c r="A353" s="618" t="s">
        <v>578</v>
      </c>
      <c r="B353" s="619" t="s">
        <v>3720</v>
      </c>
      <c r="C353" s="619" t="s">
        <v>1793</v>
      </c>
      <c r="D353" s="619" t="s">
        <v>3721</v>
      </c>
      <c r="E353" s="619" t="s">
        <v>3722</v>
      </c>
      <c r="F353" s="622"/>
      <c r="G353" s="622"/>
      <c r="H353" s="635">
        <v>0</v>
      </c>
      <c r="I353" s="622">
        <v>23</v>
      </c>
      <c r="J353" s="622">
        <v>6132.3289464601312</v>
      </c>
      <c r="K353" s="635">
        <v>1</v>
      </c>
      <c r="L353" s="622">
        <v>23</v>
      </c>
      <c r="M353" s="623">
        <v>6132.3289464601312</v>
      </c>
    </row>
    <row r="354" spans="1:13" ht="14.4" customHeight="1" x14ac:dyDescent="0.3">
      <c r="A354" s="618" t="s">
        <v>578</v>
      </c>
      <c r="B354" s="619" t="s">
        <v>3720</v>
      </c>
      <c r="C354" s="619" t="s">
        <v>1820</v>
      </c>
      <c r="D354" s="619" t="s">
        <v>3723</v>
      </c>
      <c r="E354" s="619" t="s">
        <v>3724</v>
      </c>
      <c r="F354" s="622"/>
      <c r="G354" s="622"/>
      <c r="H354" s="635">
        <v>0</v>
      </c>
      <c r="I354" s="622">
        <v>338.2</v>
      </c>
      <c r="J354" s="622">
        <v>76747.606509132922</v>
      </c>
      <c r="K354" s="635">
        <v>1</v>
      </c>
      <c r="L354" s="622">
        <v>338.2</v>
      </c>
      <c r="M354" s="623">
        <v>76747.606509132922</v>
      </c>
    </row>
    <row r="355" spans="1:13" ht="14.4" customHeight="1" x14ac:dyDescent="0.3">
      <c r="A355" s="618" t="s">
        <v>578</v>
      </c>
      <c r="B355" s="619" t="s">
        <v>3720</v>
      </c>
      <c r="C355" s="619" t="s">
        <v>1828</v>
      </c>
      <c r="D355" s="619" t="s">
        <v>3725</v>
      </c>
      <c r="E355" s="619" t="s">
        <v>3726</v>
      </c>
      <c r="F355" s="622"/>
      <c r="G355" s="622"/>
      <c r="H355" s="635">
        <v>0</v>
      </c>
      <c r="I355" s="622">
        <v>16</v>
      </c>
      <c r="J355" s="622">
        <v>4365.4176474030355</v>
      </c>
      <c r="K355" s="635">
        <v>1</v>
      </c>
      <c r="L355" s="622">
        <v>16</v>
      </c>
      <c r="M355" s="623">
        <v>4365.4176474030355</v>
      </c>
    </row>
    <row r="356" spans="1:13" ht="14.4" customHeight="1" x14ac:dyDescent="0.3">
      <c r="A356" s="618" t="s">
        <v>578</v>
      </c>
      <c r="B356" s="619" t="s">
        <v>3727</v>
      </c>
      <c r="C356" s="619" t="s">
        <v>1801</v>
      </c>
      <c r="D356" s="619" t="s">
        <v>3728</v>
      </c>
      <c r="E356" s="619" t="s">
        <v>3729</v>
      </c>
      <c r="F356" s="622"/>
      <c r="G356" s="622"/>
      <c r="H356" s="635">
        <v>0</v>
      </c>
      <c r="I356" s="622">
        <v>48.504999999999995</v>
      </c>
      <c r="J356" s="622">
        <v>183654.92320842741</v>
      </c>
      <c r="K356" s="635">
        <v>1</v>
      </c>
      <c r="L356" s="622">
        <v>48.504999999999995</v>
      </c>
      <c r="M356" s="623">
        <v>183654.92320842741</v>
      </c>
    </row>
    <row r="357" spans="1:13" ht="14.4" customHeight="1" x14ac:dyDescent="0.3">
      <c r="A357" s="618" t="s">
        <v>578</v>
      </c>
      <c r="B357" s="619" t="s">
        <v>3730</v>
      </c>
      <c r="C357" s="619" t="s">
        <v>1727</v>
      </c>
      <c r="D357" s="619" t="s">
        <v>1728</v>
      </c>
      <c r="E357" s="619" t="s">
        <v>3731</v>
      </c>
      <c r="F357" s="622">
        <v>0.88</v>
      </c>
      <c r="G357" s="622">
        <v>661.92160783117879</v>
      </c>
      <c r="H357" s="635">
        <v>1</v>
      </c>
      <c r="I357" s="622"/>
      <c r="J357" s="622"/>
      <c r="K357" s="635">
        <v>0</v>
      </c>
      <c r="L357" s="622">
        <v>0.88</v>
      </c>
      <c r="M357" s="623">
        <v>661.92160783117879</v>
      </c>
    </row>
    <row r="358" spans="1:13" ht="14.4" customHeight="1" x14ac:dyDescent="0.3">
      <c r="A358" s="618" t="s">
        <v>578</v>
      </c>
      <c r="B358" s="619" t="s">
        <v>3730</v>
      </c>
      <c r="C358" s="619" t="s">
        <v>1817</v>
      </c>
      <c r="D358" s="619" t="s">
        <v>1818</v>
      </c>
      <c r="E358" s="619" t="s">
        <v>784</v>
      </c>
      <c r="F358" s="622"/>
      <c r="G358" s="622"/>
      <c r="H358" s="635">
        <v>0</v>
      </c>
      <c r="I358" s="622">
        <v>10.000000000000002</v>
      </c>
      <c r="J358" s="622">
        <v>3073.8212311917623</v>
      </c>
      <c r="K358" s="635">
        <v>1</v>
      </c>
      <c r="L358" s="622">
        <v>10.000000000000002</v>
      </c>
      <c r="M358" s="623">
        <v>3073.8212311917623</v>
      </c>
    </row>
    <row r="359" spans="1:13" ht="14.4" customHeight="1" x14ac:dyDescent="0.3">
      <c r="A359" s="618" t="s">
        <v>578</v>
      </c>
      <c r="B359" s="619" t="s">
        <v>3730</v>
      </c>
      <c r="C359" s="619" t="s">
        <v>1731</v>
      </c>
      <c r="D359" s="619" t="s">
        <v>3732</v>
      </c>
      <c r="E359" s="619" t="s">
        <v>784</v>
      </c>
      <c r="F359" s="622">
        <v>1.5</v>
      </c>
      <c r="G359" s="622">
        <v>414</v>
      </c>
      <c r="H359" s="635">
        <v>1</v>
      </c>
      <c r="I359" s="622"/>
      <c r="J359" s="622"/>
      <c r="K359" s="635">
        <v>0</v>
      </c>
      <c r="L359" s="622">
        <v>1.5</v>
      </c>
      <c r="M359" s="623">
        <v>414</v>
      </c>
    </row>
    <row r="360" spans="1:13" ht="14.4" customHeight="1" x14ac:dyDescent="0.3">
      <c r="A360" s="618" t="s">
        <v>578</v>
      </c>
      <c r="B360" s="619" t="s">
        <v>3733</v>
      </c>
      <c r="C360" s="619" t="s">
        <v>2721</v>
      </c>
      <c r="D360" s="619" t="s">
        <v>2722</v>
      </c>
      <c r="E360" s="619" t="s">
        <v>3748</v>
      </c>
      <c r="F360" s="622"/>
      <c r="G360" s="622"/>
      <c r="H360" s="635">
        <v>0</v>
      </c>
      <c r="I360" s="622">
        <v>3</v>
      </c>
      <c r="J360" s="622">
        <v>415.08000000000004</v>
      </c>
      <c r="K360" s="635">
        <v>1</v>
      </c>
      <c r="L360" s="622">
        <v>3</v>
      </c>
      <c r="M360" s="623">
        <v>415.08000000000004</v>
      </c>
    </row>
    <row r="361" spans="1:13" ht="14.4" customHeight="1" x14ac:dyDescent="0.3">
      <c r="A361" s="618" t="s">
        <v>578</v>
      </c>
      <c r="B361" s="619" t="s">
        <v>3733</v>
      </c>
      <c r="C361" s="619" t="s">
        <v>1824</v>
      </c>
      <c r="D361" s="619" t="s">
        <v>3734</v>
      </c>
      <c r="E361" s="619" t="s">
        <v>1799</v>
      </c>
      <c r="F361" s="622"/>
      <c r="G361" s="622"/>
      <c r="H361" s="635">
        <v>0</v>
      </c>
      <c r="I361" s="622">
        <v>55</v>
      </c>
      <c r="J361" s="622">
        <v>4141.5040035204074</v>
      </c>
      <c r="K361" s="635">
        <v>1</v>
      </c>
      <c r="L361" s="622">
        <v>55</v>
      </c>
      <c r="M361" s="623">
        <v>4141.5040035204074</v>
      </c>
    </row>
    <row r="362" spans="1:13" ht="14.4" customHeight="1" x14ac:dyDescent="0.3">
      <c r="A362" s="618" t="s">
        <v>578</v>
      </c>
      <c r="B362" s="619" t="s">
        <v>3735</v>
      </c>
      <c r="C362" s="619" t="s">
        <v>1723</v>
      </c>
      <c r="D362" s="619" t="s">
        <v>1724</v>
      </c>
      <c r="E362" s="619" t="s">
        <v>1725</v>
      </c>
      <c r="F362" s="622">
        <v>60</v>
      </c>
      <c r="G362" s="622">
        <v>1992.4100930245841</v>
      </c>
      <c r="H362" s="635">
        <v>1</v>
      </c>
      <c r="I362" s="622"/>
      <c r="J362" s="622"/>
      <c r="K362" s="635">
        <v>0</v>
      </c>
      <c r="L362" s="622">
        <v>60</v>
      </c>
      <c r="M362" s="623">
        <v>1992.4100930245841</v>
      </c>
    </row>
    <row r="363" spans="1:13" ht="14.4" customHeight="1" x14ac:dyDescent="0.3">
      <c r="A363" s="618" t="s">
        <v>578</v>
      </c>
      <c r="B363" s="619" t="s">
        <v>3736</v>
      </c>
      <c r="C363" s="619" t="s">
        <v>782</v>
      </c>
      <c r="D363" s="619" t="s">
        <v>783</v>
      </c>
      <c r="E363" s="619" t="s">
        <v>784</v>
      </c>
      <c r="F363" s="622"/>
      <c r="G363" s="622"/>
      <c r="H363" s="635">
        <v>0</v>
      </c>
      <c r="I363" s="622">
        <v>2</v>
      </c>
      <c r="J363" s="622">
        <v>1209.2492768711172</v>
      </c>
      <c r="K363" s="635">
        <v>1</v>
      </c>
      <c r="L363" s="622">
        <v>2</v>
      </c>
      <c r="M363" s="623">
        <v>1209.2492768711172</v>
      </c>
    </row>
    <row r="364" spans="1:13" ht="14.4" customHeight="1" x14ac:dyDescent="0.3">
      <c r="A364" s="618" t="s">
        <v>578</v>
      </c>
      <c r="B364" s="619" t="s">
        <v>3736</v>
      </c>
      <c r="C364" s="619" t="s">
        <v>1171</v>
      </c>
      <c r="D364" s="619" t="s">
        <v>1172</v>
      </c>
      <c r="E364" s="619" t="s">
        <v>1173</v>
      </c>
      <c r="F364" s="622"/>
      <c r="G364" s="622"/>
      <c r="H364" s="635">
        <v>0</v>
      </c>
      <c r="I364" s="622">
        <v>1</v>
      </c>
      <c r="J364" s="622">
        <v>806.65666666667005</v>
      </c>
      <c r="K364" s="635">
        <v>1</v>
      </c>
      <c r="L364" s="622">
        <v>1</v>
      </c>
      <c r="M364" s="623">
        <v>806.65666666667005</v>
      </c>
    </row>
    <row r="365" spans="1:13" ht="14.4" customHeight="1" x14ac:dyDescent="0.3">
      <c r="A365" s="618" t="s">
        <v>578</v>
      </c>
      <c r="B365" s="619" t="s">
        <v>3737</v>
      </c>
      <c r="C365" s="619" t="s">
        <v>1836</v>
      </c>
      <c r="D365" s="619" t="s">
        <v>1837</v>
      </c>
      <c r="E365" s="619" t="s">
        <v>1725</v>
      </c>
      <c r="F365" s="622"/>
      <c r="G365" s="622"/>
      <c r="H365" s="635">
        <v>0</v>
      </c>
      <c r="I365" s="622">
        <v>6</v>
      </c>
      <c r="J365" s="622">
        <v>924.30079439742599</v>
      </c>
      <c r="K365" s="635">
        <v>1</v>
      </c>
      <c r="L365" s="622">
        <v>6</v>
      </c>
      <c r="M365" s="623">
        <v>924.30079439742599</v>
      </c>
    </row>
    <row r="366" spans="1:13" ht="14.4" customHeight="1" x14ac:dyDescent="0.3">
      <c r="A366" s="618" t="s">
        <v>578</v>
      </c>
      <c r="B366" s="619" t="s">
        <v>3893</v>
      </c>
      <c r="C366" s="619" t="s">
        <v>3189</v>
      </c>
      <c r="D366" s="619" t="s">
        <v>3190</v>
      </c>
      <c r="E366" s="619" t="s">
        <v>3894</v>
      </c>
      <c r="F366" s="622"/>
      <c r="G366" s="622"/>
      <c r="H366" s="635">
        <v>0</v>
      </c>
      <c r="I366" s="622">
        <v>24</v>
      </c>
      <c r="J366" s="622">
        <v>4763.76</v>
      </c>
      <c r="K366" s="635">
        <v>1</v>
      </c>
      <c r="L366" s="622">
        <v>24</v>
      </c>
      <c r="M366" s="623">
        <v>4763.76</v>
      </c>
    </row>
    <row r="367" spans="1:13" ht="14.4" customHeight="1" x14ac:dyDescent="0.3">
      <c r="A367" s="618" t="s">
        <v>578</v>
      </c>
      <c r="B367" s="619" t="s">
        <v>3738</v>
      </c>
      <c r="C367" s="619" t="s">
        <v>1755</v>
      </c>
      <c r="D367" s="619" t="s">
        <v>3739</v>
      </c>
      <c r="E367" s="619" t="s">
        <v>3740</v>
      </c>
      <c r="F367" s="622"/>
      <c r="G367" s="622"/>
      <c r="H367" s="635">
        <v>0</v>
      </c>
      <c r="I367" s="622">
        <v>5</v>
      </c>
      <c r="J367" s="622">
        <v>21279.599999999999</v>
      </c>
      <c r="K367" s="635">
        <v>1</v>
      </c>
      <c r="L367" s="622">
        <v>5</v>
      </c>
      <c r="M367" s="623">
        <v>21279.599999999999</v>
      </c>
    </row>
    <row r="368" spans="1:13" ht="14.4" customHeight="1" x14ac:dyDescent="0.3">
      <c r="A368" s="618" t="s">
        <v>578</v>
      </c>
      <c r="B368" s="619" t="s">
        <v>3738</v>
      </c>
      <c r="C368" s="619" t="s">
        <v>2687</v>
      </c>
      <c r="D368" s="619" t="s">
        <v>3839</v>
      </c>
      <c r="E368" s="619" t="s">
        <v>3840</v>
      </c>
      <c r="F368" s="622"/>
      <c r="G368" s="622"/>
      <c r="H368" s="635">
        <v>0</v>
      </c>
      <c r="I368" s="622">
        <v>1</v>
      </c>
      <c r="J368" s="622">
        <v>2738.74</v>
      </c>
      <c r="K368" s="635">
        <v>1</v>
      </c>
      <c r="L368" s="622">
        <v>1</v>
      </c>
      <c r="M368" s="623">
        <v>2738.74</v>
      </c>
    </row>
    <row r="369" spans="1:13" ht="14.4" customHeight="1" x14ac:dyDescent="0.3">
      <c r="A369" s="618" t="s">
        <v>578</v>
      </c>
      <c r="B369" s="619" t="s">
        <v>3741</v>
      </c>
      <c r="C369" s="619" t="s">
        <v>1623</v>
      </c>
      <c r="D369" s="619" t="s">
        <v>1624</v>
      </c>
      <c r="E369" s="619" t="s">
        <v>1625</v>
      </c>
      <c r="F369" s="622"/>
      <c r="G369" s="622"/>
      <c r="H369" s="635">
        <v>0</v>
      </c>
      <c r="I369" s="622">
        <v>14.5</v>
      </c>
      <c r="J369" s="622">
        <v>31050.034781992574</v>
      </c>
      <c r="K369" s="635">
        <v>1</v>
      </c>
      <c r="L369" s="622">
        <v>14.5</v>
      </c>
      <c r="M369" s="623">
        <v>31050.034781992574</v>
      </c>
    </row>
    <row r="370" spans="1:13" ht="14.4" customHeight="1" x14ac:dyDescent="0.3">
      <c r="A370" s="618" t="s">
        <v>578</v>
      </c>
      <c r="B370" s="619" t="s">
        <v>3742</v>
      </c>
      <c r="C370" s="619" t="s">
        <v>1809</v>
      </c>
      <c r="D370" s="619" t="s">
        <v>1810</v>
      </c>
      <c r="E370" s="619" t="s">
        <v>3743</v>
      </c>
      <c r="F370" s="622"/>
      <c r="G370" s="622"/>
      <c r="H370" s="635">
        <v>0</v>
      </c>
      <c r="I370" s="622">
        <v>1</v>
      </c>
      <c r="J370" s="622">
        <v>153.59</v>
      </c>
      <c r="K370" s="635">
        <v>1</v>
      </c>
      <c r="L370" s="622">
        <v>1</v>
      </c>
      <c r="M370" s="623">
        <v>153.59</v>
      </c>
    </row>
    <row r="371" spans="1:13" ht="14.4" customHeight="1" x14ac:dyDescent="0.3">
      <c r="A371" s="618" t="s">
        <v>578</v>
      </c>
      <c r="B371" s="619" t="s">
        <v>3742</v>
      </c>
      <c r="C371" s="619" t="s">
        <v>3185</v>
      </c>
      <c r="D371" s="619" t="s">
        <v>3895</v>
      </c>
      <c r="E371" s="619" t="s">
        <v>3896</v>
      </c>
      <c r="F371" s="622"/>
      <c r="G371" s="622"/>
      <c r="H371" s="635">
        <v>0</v>
      </c>
      <c r="I371" s="622">
        <v>1</v>
      </c>
      <c r="J371" s="622">
        <v>152.56</v>
      </c>
      <c r="K371" s="635">
        <v>1</v>
      </c>
      <c r="L371" s="622">
        <v>1</v>
      </c>
      <c r="M371" s="623">
        <v>152.56</v>
      </c>
    </row>
    <row r="372" spans="1:13" ht="14.4" customHeight="1" x14ac:dyDescent="0.3">
      <c r="A372" s="618" t="s">
        <v>578</v>
      </c>
      <c r="B372" s="619" t="s">
        <v>3897</v>
      </c>
      <c r="C372" s="619" t="s">
        <v>3181</v>
      </c>
      <c r="D372" s="619" t="s">
        <v>3182</v>
      </c>
      <c r="E372" s="619" t="s">
        <v>3183</v>
      </c>
      <c r="F372" s="622"/>
      <c r="G372" s="622"/>
      <c r="H372" s="635">
        <v>0</v>
      </c>
      <c r="I372" s="622">
        <v>1</v>
      </c>
      <c r="J372" s="622">
        <v>166.60964114166001</v>
      </c>
      <c r="K372" s="635">
        <v>1</v>
      </c>
      <c r="L372" s="622">
        <v>1</v>
      </c>
      <c r="M372" s="623">
        <v>166.60964114166001</v>
      </c>
    </row>
    <row r="373" spans="1:13" ht="14.4" customHeight="1" x14ac:dyDescent="0.3">
      <c r="A373" s="618" t="s">
        <v>578</v>
      </c>
      <c r="B373" s="619" t="s">
        <v>3841</v>
      </c>
      <c r="C373" s="619" t="s">
        <v>2717</v>
      </c>
      <c r="D373" s="619" t="s">
        <v>2739</v>
      </c>
      <c r="E373" s="619" t="s">
        <v>3843</v>
      </c>
      <c r="F373" s="622"/>
      <c r="G373" s="622"/>
      <c r="H373" s="635">
        <v>0</v>
      </c>
      <c r="I373" s="622">
        <v>90</v>
      </c>
      <c r="J373" s="622">
        <v>7973.9972102060747</v>
      </c>
      <c r="K373" s="635">
        <v>1</v>
      </c>
      <c r="L373" s="622">
        <v>90</v>
      </c>
      <c r="M373" s="623">
        <v>7973.9972102060747</v>
      </c>
    </row>
    <row r="374" spans="1:13" ht="14.4" customHeight="1" x14ac:dyDescent="0.3">
      <c r="A374" s="618" t="s">
        <v>578</v>
      </c>
      <c r="B374" s="619" t="s">
        <v>3841</v>
      </c>
      <c r="C374" s="619" t="s">
        <v>2738</v>
      </c>
      <c r="D374" s="619" t="s">
        <v>2739</v>
      </c>
      <c r="E374" s="619" t="s">
        <v>2740</v>
      </c>
      <c r="F374" s="622"/>
      <c r="G374" s="622"/>
      <c r="H374" s="635">
        <v>0</v>
      </c>
      <c r="I374" s="622">
        <v>-6</v>
      </c>
      <c r="J374" s="622">
        <v>-1273.5</v>
      </c>
      <c r="K374" s="635">
        <v>1</v>
      </c>
      <c r="L374" s="622">
        <v>-6</v>
      </c>
      <c r="M374" s="623">
        <v>-1273.5</v>
      </c>
    </row>
    <row r="375" spans="1:13" ht="14.4" customHeight="1" x14ac:dyDescent="0.3">
      <c r="A375" s="618" t="s">
        <v>578</v>
      </c>
      <c r="B375" s="619" t="s">
        <v>3745</v>
      </c>
      <c r="C375" s="619" t="s">
        <v>1840</v>
      </c>
      <c r="D375" s="619" t="s">
        <v>1841</v>
      </c>
      <c r="E375" s="619" t="s">
        <v>3746</v>
      </c>
      <c r="F375" s="622"/>
      <c r="G375" s="622"/>
      <c r="H375" s="635">
        <v>0</v>
      </c>
      <c r="I375" s="622">
        <v>46</v>
      </c>
      <c r="J375" s="622">
        <v>2490.6207089071495</v>
      </c>
      <c r="K375" s="635">
        <v>1</v>
      </c>
      <c r="L375" s="622">
        <v>46</v>
      </c>
      <c r="M375" s="623">
        <v>2490.6207089071495</v>
      </c>
    </row>
    <row r="376" spans="1:13" ht="14.4" customHeight="1" x14ac:dyDescent="0.3">
      <c r="A376" s="618" t="s">
        <v>578</v>
      </c>
      <c r="B376" s="619" t="s">
        <v>3747</v>
      </c>
      <c r="C376" s="619" t="s">
        <v>1805</v>
      </c>
      <c r="D376" s="619" t="s">
        <v>1806</v>
      </c>
      <c r="E376" s="619" t="s">
        <v>3748</v>
      </c>
      <c r="F376" s="622"/>
      <c r="G376" s="622"/>
      <c r="H376" s="635">
        <v>0</v>
      </c>
      <c r="I376" s="622">
        <v>2</v>
      </c>
      <c r="J376" s="622">
        <v>114.74</v>
      </c>
      <c r="K376" s="635">
        <v>1</v>
      </c>
      <c r="L376" s="622">
        <v>2</v>
      </c>
      <c r="M376" s="623">
        <v>114.74</v>
      </c>
    </row>
    <row r="377" spans="1:13" ht="14.4" customHeight="1" x14ac:dyDescent="0.3">
      <c r="A377" s="618" t="s">
        <v>578</v>
      </c>
      <c r="B377" s="619" t="s">
        <v>3749</v>
      </c>
      <c r="C377" s="619" t="s">
        <v>3177</v>
      </c>
      <c r="D377" s="619" t="s">
        <v>3898</v>
      </c>
      <c r="E377" s="619" t="s">
        <v>3899</v>
      </c>
      <c r="F377" s="622"/>
      <c r="G377" s="622"/>
      <c r="H377" s="635">
        <v>0</v>
      </c>
      <c r="I377" s="622">
        <v>10</v>
      </c>
      <c r="J377" s="622">
        <v>1619.1936378845501</v>
      </c>
      <c r="K377" s="635">
        <v>1</v>
      </c>
      <c r="L377" s="622">
        <v>10</v>
      </c>
      <c r="M377" s="623">
        <v>1619.1936378845501</v>
      </c>
    </row>
    <row r="378" spans="1:13" ht="14.4" customHeight="1" x14ac:dyDescent="0.3">
      <c r="A378" s="618" t="s">
        <v>578</v>
      </c>
      <c r="B378" s="619" t="s">
        <v>3749</v>
      </c>
      <c r="C378" s="619" t="s">
        <v>1832</v>
      </c>
      <c r="D378" s="619" t="s">
        <v>3750</v>
      </c>
      <c r="E378" s="619" t="s">
        <v>1725</v>
      </c>
      <c r="F378" s="622"/>
      <c r="G378" s="622"/>
      <c r="H378" s="635">
        <v>0</v>
      </c>
      <c r="I378" s="622">
        <v>44</v>
      </c>
      <c r="J378" s="622">
        <v>14249.8555113982</v>
      </c>
      <c r="K378" s="635">
        <v>1</v>
      </c>
      <c r="L378" s="622">
        <v>44</v>
      </c>
      <c r="M378" s="623">
        <v>14249.8555113982</v>
      </c>
    </row>
    <row r="379" spans="1:13" ht="14.4" customHeight="1" x14ac:dyDescent="0.3">
      <c r="A379" s="618" t="s">
        <v>578</v>
      </c>
      <c r="B379" s="619" t="s">
        <v>3751</v>
      </c>
      <c r="C379" s="619" t="s">
        <v>1848</v>
      </c>
      <c r="D379" s="619" t="s">
        <v>3752</v>
      </c>
      <c r="E379" s="619" t="s">
        <v>3753</v>
      </c>
      <c r="F379" s="622"/>
      <c r="G379" s="622"/>
      <c r="H379" s="635">
        <v>0</v>
      </c>
      <c r="I379" s="622">
        <v>152</v>
      </c>
      <c r="J379" s="622">
        <v>13939.949082619531</v>
      </c>
      <c r="K379" s="635">
        <v>1</v>
      </c>
      <c r="L379" s="622">
        <v>152</v>
      </c>
      <c r="M379" s="623">
        <v>13939.949082619531</v>
      </c>
    </row>
    <row r="380" spans="1:13" ht="14.4" customHeight="1" x14ac:dyDescent="0.3">
      <c r="A380" s="618" t="s">
        <v>578</v>
      </c>
      <c r="B380" s="619" t="s">
        <v>3900</v>
      </c>
      <c r="C380" s="619" t="s">
        <v>3196</v>
      </c>
      <c r="D380" s="619" t="s">
        <v>3197</v>
      </c>
      <c r="E380" s="619" t="s">
        <v>3198</v>
      </c>
      <c r="F380" s="622"/>
      <c r="G380" s="622"/>
      <c r="H380" s="635">
        <v>0</v>
      </c>
      <c r="I380" s="622">
        <v>3</v>
      </c>
      <c r="J380" s="622">
        <v>23522.73</v>
      </c>
      <c r="K380" s="635">
        <v>1</v>
      </c>
      <c r="L380" s="622">
        <v>3</v>
      </c>
      <c r="M380" s="623">
        <v>23522.73</v>
      </c>
    </row>
    <row r="381" spans="1:13" ht="14.4" customHeight="1" x14ac:dyDescent="0.3">
      <c r="A381" s="618" t="s">
        <v>578</v>
      </c>
      <c r="B381" s="619" t="s">
        <v>3756</v>
      </c>
      <c r="C381" s="619" t="s">
        <v>1593</v>
      </c>
      <c r="D381" s="619" t="s">
        <v>1452</v>
      </c>
      <c r="E381" s="619" t="s">
        <v>3757</v>
      </c>
      <c r="F381" s="622"/>
      <c r="G381" s="622"/>
      <c r="H381" s="635">
        <v>0</v>
      </c>
      <c r="I381" s="622">
        <v>2</v>
      </c>
      <c r="J381" s="622">
        <v>143.44999999999999</v>
      </c>
      <c r="K381" s="635">
        <v>1</v>
      </c>
      <c r="L381" s="622">
        <v>2</v>
      </c>
      <c r="M381" s="623">
        <v>143.44999999999999</v>
      </c>
    </row>
    <row r="382" spans="1:13" ht="14.4" customHeight="1" x14ac:dyDescent="0.3">
      <c r="A382" s="618" t="s">
        <v>578</v>
      </c>
      <c r="B382" s="619" t="s">
        <v>3759</v>
      </c>
      <c r="C382" s="619" t="s">
        <v>1568</v>
      </c>
      <c r="D382" s="619" t="s">
        <v>1569</v>
      </c>
      <c r="E382" s="619" t="s">
        <v>1570</v>
      </c>
      <c r="F382" s="622"/>
      <c r="G382" s="622"/>
      <c r="H382" s="635">
        <v>0</v>
      </c>
      <c r="I382" s="622">
        <v>1</v>
      </c>
      <c r="J382" s="622">
        <v>71.81</v>
      </c>
      <c r="K382" s="635">
        <v>1</v>
      </c>
      <c r="L382" s="622">
        <v>1</v>
      </c>
      <c r="M382" s="623">
        <v>71.81</v>
      </c>
    </row>
    <row r="383" spans="1:13" ht="14.4" customHeight="1" x14ac:dyDescent="0.3">
      <c r="A383" s="618" t="s">
        <v>578</v>
      </c>
      <c r="B383" s="619" t="s">
        <v>3759</v>
      </c>
      <c r="C383" s="619" t="s">
        <v>589</v>
      </c>
      <c r="D383" s="619" t="s">
        <v>3760</v>
      </c>
      <c r="E383" s="619" t="s">
        <v>3761</v>
      </c>
      <c r="F383" s="622">
        <v>4</v>
      </c>
      <c r="G383" s="622">
        <v>247.5014028256544</v>
      </c>
      <c r="H383" s="635">
        <v>1</v>
      </c>
      <c r="I383" s="622"/>
      <c r="J383" s="622"/>
      <c r="K383" s="635">
        <v>0</v>
      </c>
      <c r="L383" s="622">
        <v>4</v>
      </c>
      <c r="M383" s="623">
        <v>247.5014028256544</v>
      </c>
    </row>
    <row r="384" spans="1:13" ht="14.4" customHeight="1" x14ac:dyDescent="0.3">
      <c r="A384" s="618" t="s">
        <v>578</v>
      </c>
      <c r="B384" s="619" t="s">
        <v>3762</v>
      </c>
      <c r="C384" s="619" t="s">
        <v>1099</v>
      </c>
      <c r="D384" s="619" t="s">
        <v>3763</v>
      </c>
      <c r="E384" s="619" t="s">
        <v>3764</v>
      </c>
      <c r="F384" s="622"/>
      <c r="G384" s="622"/>
      <c r="H384" s="635">
        <v>0</v>
      </c>
      <c r="I384" s="622">
        <v>9</v>
      </c>
      <c r="J384" s="622">
        <v>6323.0006225350644</v>
      </c>
      <c r="K384" s="635">
        <v>1</v>
      </c>
      <c r="L384" s="622">
        <v>9</v>
      </c>
      <c r="M384" s="623">
        <v>6323.0006225350644</v>
      </c>
    </row>
    <row r="385" spans="1:13" ht="14.4" customHeight="1" x14ac:dyDescent="0.3">
      <c r="A385" s="618" t="s">
        <v>578</v>
      </c>
      <c r="B385" s="619" t="s">
        <v>3901</v>
      </c>
      <c r="C385" s="619" t="s">
        <v>3118</v>
      </c>
      <c r="D385" s="619" t="s">
        <v>3119</v>
      </c>
      <c r="E385" s="619" t="s">
        <v>3120</v>
      </c>
      <c r="F385" s="622"/>
      <c r="G385" s="622"/>
      <c r="H385" s="635">
        <v>0</v>
      </c>
      <c r="I385" s="622">
        <v>3</v>
      </c>
      <c r="J385" s="622">
        <v>2143.3500000000004</v>
      </c>
      <c r="K385" s="635">
        <v>1</v>
      </c>
      <c r="L385" s="622">
        <v>3</v>
      </c>
      <c r="M385" s="623">
        <v>2143.3500000000004</v>
      </c>
    </row>
    <row r="386" spans="1:13" ht="14.4" customHeight="1" x14ac:dyDescent="0.3">
      <c r="A386" s="618" t="s">
        <v>578</v>
      </c>
      <c r="B386" s="619" t="s">
        <v>3858</v>
      </c>
      <c r="C386" s="619" t="s">
        <v>3140</v>
      </c>
      <c r="D386" s="619" t="s">
        <v>3141</v>
      </c>
      <c r="E386" s="619" t="s">
        <v>3142</v>
      </c>
      <c r="F386" s="622"/>
      <c r="G386" s="622"/>
      <c r="H386" s="635">
        <v>0</v>
      </c>
      <c r="I386" s="622">
        <v>1</v>
      </c>
      <c r="J386" s="622">
        <v>136.54</v>
      </c>
      <c r="K386" s="635">
        <v>1</v>
      </c>
      <c r="L386" s="622">
        <v>1</v>
      </c>
      <c r="M386" s="623">
        <v>136.54</v>
      </c>
    </row>
    <row r="387" spans="1:13" ht="14.4" customHeight="1" x14ac:dyDescent="0.3">
      <c r="A387" s="618" t="s">
        <v>578</v>
      </c>
      <c r="B387" s="619" t="s">
        <v>3902</v>
      </c>
      <c r="C387" s="619" t="s">
        <v>3104</v>
      </c>
      <c r="D387" s="619" t="s">
        <v>3903</v>
      </c>
      <c r="E387" s="619" t="s">
        <v>3904</v>
      </c>
      <c r="F387" s="622"/>
      <c r="G387" s="622"/>
      <c r="H387" s="635">
        <v>0</v>
      </c>
      <c r="I387" s="622">
        <v>1</v>
      </c>
      <c r="J387" s="622">
        <v>337.8</v>
      </c>
      <c r="K387" s="635">
        <v>1</v>
      </c>
      <c r="L387" s="622">
        <v>1</v>
      </c>
      <c r="M387" s="623">
        <v>337.8</v>
      </c>
    </row>
    <row r="388" spans="1:13" ht="14.4" customHeight="1" x14ac:dyDescent="0.3">
      <c r="A388" s="618" t="s">
        <v>578</v>
      </c>
      <c r="B388" s="619" t="s">
        <v>3905</v>
      </c>
      <c r="C388" s="619" t="s">
        <v>2770</v>
      </c>
      <c r="D388" s="619" t="s">
        <v>2771</v>
      </c>
      <c r="E388" s="619" t="s">
        <v>2772</v>
      </c>
      <c r="F388" s="622">
        <v>1</v>
      </c>
      <c r="G388" s="622">
        <v>81.47</v>
      </c>
      <c r="H388" s="635">
        <v>1</v>
      </c>
      <c r="I388" s="622"/>
      <c r="J388" s="622"/>
      <c r="K388" s="635">
        <v>0</v>
      </c>
      <c r="L388" s="622">
        <v>1</v>
      </c>
      <c r="M388" s="623">
        <v>81.47</v>
      </c>
    </row>
    <row r="389" spans="1:13" ht="14.4" customHeight="1" x14ac:dyDescent="0.3">
      <c r="A389" s="618" t="s">
        <v>578</v>
      </c>
      <c r="B389" s="619" t="s">
        <v>3905</v>
      </c>
      <c r="C389" s="619" t="s">
        <v>2778</v>
      </c>
      <c r="D389" s="619" t="s">
        <v>2779</v>
      </c>
      <c r="E389" s="619" t="s">
        <v>2772</v>
      </c>
      <c r="F389" s="622">
        <v>1</v>
      </c>
      <c r="G389" s="622">
        <v>81.47</v>
      </c>
      <c r="H389" s="635">
        <v>1</v>
      </c>
      <c r="I389" s="622"/>
      <c r="J389" s="622"/>
      <c r="K389" s="635">
        <v>0</v>
      </c>
      <c r="L389" s="622">
        <v>1</v>
      </c>
      <c r="M389" s="623">
        <v>81.47</v>
      </c>
    </row>
    <row r="390" spans="1:13" ht="14.4" customHeight="1" x14ac:dyDescent="0.3">
      <c r="A390" s="618" t="s">
        <v>578</v>
      </c>
      <c r="B390" s="619" t="s">
        <v>3774</v>
      </c>
      <c r="C390" s="619" t="s">
        <v>1539</v>
      </c>
      <c r="D390" s="619" t="s">
        <v>3775</v>
      </c>
      <c r="E390" s="619" t="s">
        <v>3776</v>
      </c>
      <c r="F390" s="622"/>
      <c r="G390" s="622"/>
      <c r="H390" s="635">
        <v>0</v>
      </c>
      <c r="I390" s="622">
        <v>5</v>
      </c>
      <c r="J390" s="622">
        <v>216.04</v>
      </c>
      <c r="K390" s="635">
        <v>1</v>
      </c>
      <c r="L390" s="622">
        <v>5</v>
      </c>
      <c r="M390" s="623">
        <v>216.04</v>
      </c>
    </row>
    <row r="391" spans="1:13" ht="14.4" customHeight="1" x14ac:dyDescent="0.3">
      <c r="A391" s="618" t="s">
        <v>578</v>
      </c>
      <c r="B391" s="619" t="s">
        <v>3774</v>
      </c>
      <c r="C391" s="619" t="s">
        <v>1637</v>
      </c>
      <c r="D391" s="619" t="s">
        <v>3777</v>
      </c>
      <c r="E391" s="619" t="s">
        <v>3778</v>
      </c>
      <c r="F391" s="622"/>
      <c r="G391" s="622"/>
      <c r="H391" s="635">
        <v>0</v>
      </c>
      <c r="I391" s="622">
        <v>2</v>
      </c>
      <c r="J391" s="622">
        <v>113.22</v>
      </c>
      <c r="K391" s="635">
        <v>1</v>
      </c>
      <c r="L391" s="622">
        <v>2</v>
      </c>
      <c r="M391" s="623">
        <v>113.22</v>
      </c>
    </row>
    <row r="392" spans="1:13" ht="14.4" customHeight="1" x14ac:dyDescent="0.3">
      <c r="A392" s="618" t="s">
        <v>578</v>
      </c>
      <c r="B392" s="619" t="s">
        <v>3774</v>
      </c>
      <c r="C392" s="619" t="s">
        <v>2538</v>
      </c>
      <c r="D392" s="619" t="s">
        <v>3863</v>
      </c>
      <c r="E392" s="619" t="s">
        <v>2476</v>
      </c>
      <c r="F392" s="622"/>
      <c r="G392" s="622"/>
      <c r="H392" s="635">
        <v>0</v>
      </c>
      <c r="I392" s="622">
        <v>1</v>
      </c>
      <c r="J392" s="622">
        <v>87.85</v>
      </c>
      <c r="K392" s="635">
        <v>1</v>
      </c>
      <c r="L392" s="622">
        <v>1</v>
      </c>
      <c r="M392" s="623">
        <v>87.85</v>
      </c>
    </row>
    <row r="393" spans="1:13" ht="14.4" customHeight="1" x14ac:dyDescent="0.3">
      <c r="A393" s="618" t="s">
        <v>578</v>
      </c>
      <c r="B393" s="619" t="s">
        <v>3780</v>
      </c>
      <c r="C393" s="619" t="s">
        <v>2765</v>
      </c>
      <c r="D393" s="619" t="s">
        <v>2766</v>
      </c>
      <c r="E393" s="619" t="s">
        <v>993</v>
      </c>
      <c r="F393" s="622">
        <v>4</v>
      </c>
      <c r="G393" s="622">
        <v>648.17041460842006</v>
      </c>
      <c r="H393" s="635">
        <v>1</v>
      </c>
      <c r="I393" s="622"/>
      <c r="J393" s="622"/>
      <c r="K393" s="635">
        <v>0</v>
      </c>
      <c r="L393" s="622">
        <v>4</v>
      </c>
      <c r="M393" s="623">
        <v>648.17041460842006</v>
      </c>
    </row>
    <row r="394" spans="1:13" ht="14.4" customHeight="1" x14ac:dyDescent="0.3">
      <c r="A394" s="618" t="s">
        <v>578</v>
      </c>
      <c r="B394" s="619" t="s">
        <v>3780</v>
      </c>
      <c r="C394" s="619" t="s">
        <v>2609</v>
      </c>
      <c r="D394" s="619" t="s">
        <v>2610</v>
      </c>
      <c r="E394" s="619" t="s">
        <v>3781</v>
      </c>
      <c r="F394" s="622"/>
      <c r="G394" s="622"/>
      <c r="H394" s="635">
        <v>0</v>
      </c>
      <c r="I394" s="622">
        <v>1</v>
      </c>
      <c r="J394" s="622">
        <v>162.03965098490201</v>
      </c>
      <c r="K394" s="635">
        <v>1</v>
      </c>
      <c r="L394" s="622">
        <v>1</v>
      </c>
      <c r="M394" s="623">
        <v>162.03965098490201</v>
      </c>
    </row>
    <row r="395" spans="1:13" ht="14.4" customHeight="1" x14ac:dyDescent="0.3">
      <c r="A395" s="618" t="s">
        <v>578</v>
      </c>
      <c r="B395" s="619" t="s">
        <v>3780</v>
      </c>
      <c r="C395" s="619" t="s">
        <v>608</v>
      </c>
      <c r="D395" s="619" t="s">
        <v>3782</v>
      </c>
      <c r="E395" s="619" t="s">
        <v>1504</v>
      </c>
      <c r="F395" s="622">
        <v>2</v>
      </c>
      <c r="G395" s="622">
        <v>302.5</v>
      </c>
      <c r="H395" s="635">
        <v>1</v>
      </c>
      <c r="I395" s="622"/>
      <c r="J395" s="622"/>
      <c r="K395" s="635">
        <v>0</v>
      </c>
      <c r="L395" s="622">
        <v>2</v>
      </c>
      <c r="M395" s="623">
        <v>302.5</v>
      </c>
    </row>
    <row r="396" spans="1:13" ht="14.4" customHeight="1" x14ac:dyDescent="0.3">
      <c r="A396" s="618" t="s">
        <v>578</v>
      </c>
      <c r="B396" s="619" t="s">
        <v>3865</v>
      </c>
      <c r="C396" s="619" t="s">
        <v>2632</v>
      </c>
      <c r="D396" s="619" t="s">
        <v>2633</v>
      </c>
      <c r="E396" s="619" t="s">
        <v>993</v>
      </c>
      <c r="F396" s="622"/>
      <c r="G396" s="622"/>
      <c r="H396" s="635">
        <v>0</v>
      </c>
      <c r="I396" s="622">
        <v>1</v>
      </c>
      <c r="J396" s="622">
        <v>257.04957236746202</v>
      </c>
      <c r="K396" s="635">
        <v>1</v>
      </c>
      <c r="L396" s="622">
        <v>1</v>
      </c>
      <c r="M396" s="623">
        <v>257.04957236746202</v>
      </c>
    </row>
    <row r="397" spans="1:13" ht="14.4" customHeight="1" x14ac:dyDescent="0.3">
      <c r="A397" s="618" t="s">
        <v>578</v>
      </c>
      <c r="B397" s="619" t="s">
        <v>3783</v>
      </c>
      <c r="C397" s="619" t="s">
        <v>2547</v>
      </c>
      <c r="D397" s="619" t="s">
        <v>2548</v>
      </c>
      <c r="E397" s="619" t="s">
        <v>1218</v>
      </c>
      <c r="F397" s="622"/>
      <c r="G397" s="622"/>
      <c r="H397" s="635">
        <v>0</v>
      </c>
      <c r="I397" s="622">
        <v>2</v>
      </c>
      <c r="J397" s="622">
        <v>512.097912504085</v>
      </c>
      <c r="K397" s="635">
        <v>1</v>
      </c>
      <c r="L397" s="622">
        <v>2</v>
      </c>
      <c r="M397" s="623">
        <v>512.097912504085</v>
      </c>
    </row>
    <row r="398" spans="1:13" ht="14.4" customHeight="1" x14ac:dyDescent="0.3">
      <c r="A398" s="618" t="s">
        <v>578</v>
      </c>
      <c r="B398" s="619" t="s">
        <v>3783</v>
      </c>
      <c r="C398" s="619" t="s">
        <v>3148</v>
      </c>
      <c r="D398" s="619" t="s">
        <v>3149</v>
      </c>
      <c r="E398" s="619" t="s">
        <v>3150</v>
      </c>
      <c r="F398" s="622"/>
      <c r="G398" s="622"/>
      <c r="H398" s="635">
        <v>0</v>
      </c>
      <c r="I398" s="622">
        <v>1</v>
      </c>
      <c r="J398" s="622">
        <v>530.27</v>
      </c>
      <c r="K398" s="635">
        <v>1</v>
      </c>
      <c r="L398" s="622">
        <v>1</v>
      </c>
      <c r="M398" s="623">
        <v>530.27</v>
      </c>
    </row>
    <row r="399" spans="1:13" ht="14.4" customHeight="1" x14ac:dyDescent="0.3">
      <c r="A399" s="618" t="s">
        <v>578</v>
      </c>
      <c r="B399" s="619" t="s">
        <v>3786</v>
      </c>
      <c r="C399" s="619" t="s">
        <v>1621</v>
      </c>
      <c r="D399" s="619" t="s">
        <v>1622</v>
      </c>
      <c r="E399" s="619" t="s">
        <v>1500</v>
      </c>
      <c r="F399" s="622"/>
      <c r="G399" s="622"/>
      <c r="H399" s="635">
        <v>0</v>
      </c>
      <c r="I399" s="622">
        <v>1</v>
      </c>
      <c r="J399" s="622">
        <v>174.24</v>
      </c>
      <c r="K399" s="635">
        <v>1</v>
      </c>
      <c r="L399" s="622">
        <v>1</v>
      </c>
      <c r="M399" s="623">
        <v>174.24</v>
      </c>
    </row>
    <row r="400" spans="1:13" ht="14.4" customHeight="1" x14ac:dyDescent="0.3">
      <c r="A400" s="618" t="s">
        <v>578</v>
      </c>
      <c r="B400" s="619" t="s">
        <v>3787</v>
      </c>
      <c r="C400" s="619" t="s">
        <v>3152</v>
      </c>
      <c r="D400" s="619" t="s">
        <v>3906</v>
      </c>
      <c r="E400" s="619" t="s">
        <v>614</v>
      </c>
      <c r="F400" s="622"/>
      <c r="G400" s="622"/>
      <c r="H400" s="635">
        <v>0</v>
      </c>
      <c r="I400" s="622">
        <v>1</v>
      </c>
      <c r="J400" s="622">
        <v>136.699133640816</v>
      </c>
      <c r="K400" s="635">
        <v>1</v>
      </c>
      <c r="L400" s="622">
        <v>1</v>
      </c>
      <c r="M400" s="623">
        <v>136.699133640816</v>
      </c>
    </row>
    <row r="401" spans="1:13" ht="14.4" customHeight="1" x14ac:dyDescent="0.3">
      <c r="A401" s="618" t="s">
        <v>578</v>
      </c>
      <c r="B401" s="619" t="s">
        <v>3907</v>
      </c>
      <c r="C401" s="619" t="s">
        <v>3144</v>
      </c>
      <c r="D401" s="619" t="s">
        <v>3145</v>
      </c>
      <c r="E401" s="619" t="s">
        <v>3146</v>
      </c>
      <c r="F401" s="622"/>
      <c r="G401" s="622"/>
      <c r="H401" s="635">
        <v>0</v>
      </c>
      <c r="I401" s="622">
        <v>1</v>
      </c>
      <c r="J401" s="622">
        <v>111.379504440829</v>
      </c>
      <c r="K401" s="635">
        <v>1</v>
      </c>
      <c r="L401" s="622">
        <v>1</v>
      </c>
      <c r="M401" s="623">
        <v>111.379504440829</v>
      </c>
    </row>
    <row r="402" spans="1:13" ht="14.4" customHeight="1" x14ac:dyDescent="0.3">
      <c r="A402" s="618" t="s">
        <v>578</v>
      </c>
      <c r="B402" s="619" t="s">
        <v>3788</v>
      </c>
      <c r="C402" s="619" t="s">
        <v>2485</v>
      </c>
      <c r="D402" s="619" t="s">
        <v>2486</v>
      </c>
      <c r="E402" s="619" t="s">
        <v>2487</v>
      </c>
      <c r="F402" s="622"/>
      <c r="G402" s="622"/>
      <c r="H402" s="635">
        <v>0</v>
      </c>
      <c r="I402" s="622">
        <v>1</v>
      </c>
      <c r="J402" s="622">
        <v>94.96</v>
      </c>
      <c r="K402" s="635">
        <v>1</v>
      </c>
      <c r="L402" s="622">
        <v>1</v>
      </c>
      <c r="M402" s="623">
        <v>94.96</v>
      </c>
    </row>
    <row r="403" spans="1:13" ht="14.4" customHeight="1" x14ac:dyDescent="0.3">
      <c r="A403" s="618" t="s">
        <v>578</v>
      </c>
      <c r="B403" s="619" t="s">
        <v>3788</v>
      </c>
      <c r="C403" s="619" t="s">
        <v>1444</v>
      </c>
      <c r="D403" s="619" t="s">
        <v>1445</v>
      </c>
      <c r="E403" s="619" t="s">
        <v>3789</v>
      </c>
      <c r="F403" s="622"/>
      <c r="G403" s="622"/>
      <c r="H403" s="635">
        <v>0</v>
      </c>
      <c r="I403" s="622">
        <v>1</v>
      </c>
      <c r="J403" s="622">
        <v>106.52</v>
      </c>
      <c r="K403" s="635">
        <v>1</v>
      </c>
      <c r="L403" s="622">
        <v>1</v>
      </c>
      <c r="M403" s="623">
        <v>106.52</v>
      </c>
    </row>
    <row r="404" spans="1:13" ht="14.4" customHeight="1" x14ac:dyDescent="0.3">
      <c r="A404" s="618" t="s">
        <v>578</v>
      </c>
      <c r="B404" s="619" t="s">
        <v>3790</v>
      </c>
      <c r="C404" s="619" t="s">
        <v>1154</v>
      </c>
      <c r="D404" s="619" t="s">
        <v>3122</v>
      </c>
      <c r="E404" s="619" t="s">
        <v>606</v>
      </c>
      <c r="F404" s="622"/>
      <c r="G404" s="622"/>
      <c r="H404" s="635">
        <v>0</v>
      </c>
      <c r="I404" s="622">
        <v>1</v>
      </c>
      <c r="J404" s="622">
        <v>103.35</v>
      </c>
      <c r="K404" s="635">
        <v>1</v>
      </c>
      <c r="L404" s="622">
        <v>1</v>
      </c>
      <c r="M404" s="623">
        <v>103.35</v>
      </c>
    </row>
    <row r="405" spans="1:13" ht="14.4" customHeight="1" x14ac:dyDescent="0.3">
      <c r="A405" s="618" t="s">
        <v>578</v>
      </c>
      <c r="B405" s="619" t="s">
        <v>3908</v>
      </c>
      <c r="C405" s="619" t="s">
        <v>3136</v>
      </c>
      <c r="D405" s="619" t="s">
        <v>3137</v>
      </c>
      <c r="E405" s="619" t="s">
        <v>3909</v>
      </c>
      <c r="F405" s="622"/>
      <c r="G405" s="622"/>
      <c r="H405" s="635">
        <v>0</v>
      </c>
      <c r="I405" s="622">
        <v>1</v>
      </c>
      <c r="J405" s="622">
        <v>1172.72</v>
      </c>
      <c r="K405" s="635">
        <v>1</v>
      </c>
      <c r="L405" s="622">
        <v>1</v>
      </c>
      <c r="M405" s="623">
        <v>1172.72</v>
      </c>
    </row>
    <row r="406" spans="1:13" ht="14.4" customHeight="1" x14ac:dyDescent="0.3">
      <c r="A406" s="618" t="s">
        <v>578</v>
      </c>
      <c r="B406" s="619" t="s">
        <v>3792</v>
      </c>
      <c r="C406" s="619" t="s">
        <v>2521</v>
      </c>
      <c r="D406" s="619" t="s">
        <v>1530</v>
      </c>
      <c r="E406" s="619" t="s">
        <v>935</v>
      </c>
      <c r="F406" s="622"/>
      <c r="G406" s="622"/>
      <c r="H406" s="635">
        <v>0</v>
      </c>
      <c r="I406" s="622">
        <v>2</v>
      </c>
      <c r="J406" s="622">
        <v>115.96</v>
      </c>
      <c r="K406" s="635">
        <v>1</v>
      </c>
      <c r="L406" s="622">
        <v>2</v>
      </c>
      <c r="M406" s="623">
        <v>115.96</v>
      </c>
    </row>
    <row r="407" spans="1:13" ht="14.4" customHeight="1" x14ac:dyDescent="0.3">
      <c r="A407" s="618" t="s">
        <v>578</v>
      </c>
      <c r="B407" s="619" t="s">
        <v>3793</v>
      </c>
      <c r="C407" s="619" t="s">
        <v>1565</v>
      </c>
      <c r="D407" s="619" t="s">
        <v>1566</v>
      </c>
      <c r="E407" s="619" t="s">
        <v>1079</v>
      </c>
      <c r="F407" s="622"/>
      <c r="G407" s="622"/>
      <c r="H407" s="635">
        <v>0</v>
      </c>
      <c r="I407" s="622">
        <v>1</v>
      </c>
      <c r="J407" s="622">
        <v>101.55</v>
      </c>
      <c r="K407" s="635">
        <v>1</v>
      </c>
      <c r="L407" s="622">
        <v>1</v>
      </c>
      <c r="M407" s="623">
        <v>101.55</v>
      </c>
    </row>
    <row r="408" spans="1:13" ht="14.4" customHeight="1" x14ac:dyDescent="0.3">
      <c r="A408" s="618" t="s">
        <v>578</v>
      </c>
      <c r="B408" s="619" t="s">
        <v>3794</v>
      </c>
      <c r="C408" s="619" t="s">
        <v>1695</v>
      </c>
      <c r="D408" s="619" t="s">
        <v>1696</v>
      </c>
      <c r="E408" s="619" t="s">
        <v>1697</v>
      </c>
      <c r="F408" s="622"/>
      <c r="G408" s="622"/>
      <c r="H408" s="635">
        <v>0</v>
      </c>
      <c r="I408" s="622">
        <v>6</v>
      </c>
      <c r="J408" s="622">
        <v>244.38</v>
      </c>
      <c r="K408" s="635">
        <v>1</v>
      </c>
      <c r="L408" s="622">
        <v>6</v>
      </c>
      <c r="M408" s="623">
        <v>244.38</v>
      </c>
    </row>
    <row r="409" spans="1:13" ht="14.4" customHeight="1" x14ac:dyDescent="0.3">
      <c r="A409" s="618" t="s">
        <v>578</v>
      </c>
      <c r="B409" s="619" t="s">
        <v>3794</v>
      </c>
      <c r="C409" s="619" t="s">
        <v>3160</v>
      </c>
      <c r="D409" s="619" t="s">
        <v>3161</v>
      </c>
      <c r="E409" s="619" t="s">
        <v>3162</v>
      </c>
      <c r="F409" s="622"/>
      <c r="G409" s="622"/>
      <c r="H409" s="635">
        <v>0</v>
      </c>
      <c r="I409" s="622">
        <v>1</v>
      </c>
      <c r="J409" s="622">
        <v>202.859106616888</v>
      </c>
      <c r="K409" s="635">
        <v>1</v>
      </c>
      <c r="L409" s="622">
        <v>1</v>
      </c>
      <c r="M409" s="623">
        <v>202.859106616888</v>
      </c>
    </row>
    <row r="410" spans="1:13" ht="14.4" customHeight="1" x14ac:dyDescent="0.3">
      <c r="A410" s="618" t="s">
        <v>578</v>
      </c>
      <c r="B410" s="619" t="s">
        <v>3794</v>
      </c>
      <c r="C410" s="619" t="s">
        <v>1711</v>
      </c>
      <c r="D410" s="619" t="s">
        <v>1705</v>
      </c>
      <c r="E410" s="619" t="s">
        <v>1712</v>
      </c>
      <c r="F410" s="622"/>
      <c r="G410" s="622"/>
      <c r="H410" s="635">
        <v>0</v>
      </c>
      <c r="I410" s="622">
        <v>8</v>
      </c>
      <c r="J410" s="622">
        <v>1466.9599799163761</v>
      </c>
      <c r="K410" s="635">
        <v>1</v>
      </c>
      <c r="L410" s="622">
        <v>8</v>
      </c>
      <c r="M410" s="623">
        <v>1466.9599799163761</v>
      </c>
    </row>
    <row r="411" spans="1:13" ht="14.4" customHeight="1" x14ac:dyDescent="0.3">
      <c r="A411" s="618" t="s">
        <v>580</v>
      </c>
      <c r="B411" s="619" t="s">
        <v>3636</v>
      </c>
      <c r="C411" s="619" t="s">
        <v>2170</v>
      </c>
      <c r="D411" s="619" t="s">
        <v>2171</v>
      </c>
      <c r="E411" s="619" t="s">
        <v>2172</v>
      </c>
      <c r="F411" s="622"/>
      <c r="G411" s="622"/>
      <c r="H411" s="635">
        <v>0</v>
      </c>
      <c r="I411" s="622">
        <v>1</v>
      </c>
      <c r="J411" s="622">
        <v>104.86</v>
      </c>
      <c r="K411" s="635">
        <v>1</v>
      </c>
      <c r="L411" s="622">
        <v>1</v>
      </c>
      <c r="M411" s="623">
        <v>104.86</v>
      </c>
    </row>
    <row r="412" spans="1:13" ht="14.4" customHeight="1" x14ac:dyDescent="0.3">
      <c r="A412" s="618" t="s">
        <v>580</v>
      </c>
      <c r="B412" s="619" t="s">
        <v>3707</v>
      </c>
      <c r="C412" s="619" t="s">
        <v>3255</v>
      </c>
      <c r="D412" s="619" t="s">
        <v>3910</v>
      </c>
      <c r="E412" s="619" t="s">
        <v>3911</v>
      </c>
      <c r="F412" s="622"/>
      <c r="G412" s="622"/>
      <c r="H412" s="635">
        <v>0</v>
      </c>
      <c r="I412" s="622">
        <v>5</v>
      </c>
      <c r="J412" s="622">
        <v>202.8269195436572</v>
      </c>
      <c r="K412" s="635">
        <v>1</v>
      </c>
      <c r="L412" s="622">
        <v>5</v>
      </c>
      <c r="M412" s="623">
        <v>202.8269195436572</v>
      </c>
    </row>
    <row r="413" spans="1:13" ht="14.4" customHeight="1" x14ac:dyDescent="0.3">
      <c r="A413" s="618" t="s">
        <v>580</v>
      </c>
      <c r="B413" s="619" t="s">
        <v>3707</v>
      </c>
      <c r="C413" s="619" t="s">
        <v>1447</v>
      </c>
      <c r="D413" s="619" t="s">
        <v>3710</v>
      </c>
      <c r="E413" s="619" t="s">
        <v>3711</v>
      </c>
      <c r="F413" s="622"/>
      <c r="G413" s="622"/>
      <c r="H413" s="635">
        <v>0</v>
      </c>
      <c r="I413" s="622">
        <v>2</v>
      </c>
      <c r="J413" s="622">
        <v>72.66</v>
      </c>
      <c r="K413" s="635">
        <v>1</v>
      </c>
      <c r="L413" s="622">
        <v>2</v>
      </c>
      <c r="M413" s="623">
        <v>72.66</v>
      </c>
    </row>
    <row r="414" spans="1:13" ht="14.4" customHeight="1" x14ac:dyDescent="0.3">
      <c r="A414" s="618" t="s">
        <v>582</v>
      </c>
      <c r="B414" s="619" t="s">
        <v>3632</v>
      </c>
      <c r="C414" s="619" t="s">
        <v>1550</v>
      </c>
      <c r="D414" s="619" t="s">
        <v>3633</v>
      </c>
      <c r="E414" s="619" t="s">
        <v>3634</v>
      </c>
      <c r="F414" s="622"/>
      <c r="G414" s="622"/>
      <c r="H414" s="635">
        <v>0</v>
      </c>
      <c r="I414" s="622">
        <v>936</v>
      </c>
      <c r="J414" s="622">
        <v>68189.246984640486</v>
      </c>
      <c r="K414" s="635">
        <v>1</v>
      </c>
      <c r="L414" s="622">
        <v>936</v>
      </c>
      <c r="M414" s="623">
        <v>68189.246984640486</v>
      </c>
    </row>
    <row r="415" spans="1:13" ht="14.4" customHeight="1" x14ac:dyDescent="0.3">
      <c r="A415" s="618" t="s">
        <v>582</v>
      </c>
      <c r="B415" s="619" t="s">
        <v>3635</v>
      </c>
      <c r="C415" s="619" t="s">
        <v>1640</v>
      </c>
      <c r="D415" s="619" t="s">
        <v>1641</v>
      </c>
      <c r="E415" s="619" t="s">
        <v>1642</v>
      </c>
      <c r="F415" s="622"/>
      <c r="G415" s="622"/>
      <c r="H415" s="635">
        <v>0</v>
      </c>
      <c r="I415" s="622">
        <v>10</v>
      </c>
      <c r="J415" s="622">
        <v>1315.3576905059219</v>
      </c>
      <c r="K415" s="635">
        <v>1</v>
      </c>
      <c r="L415" s="622">
        <v>10</v>
      </c>
      <c r="M415" s="623">
        <v>1315.3576905059219</v>
      </c>
    </row>
    <row r="416" spans="1:13" ht="14.4" customHeight="1" x14ac:dyDescent="0.3">
      <c r="A416" s="618" t="s">
        <v>582</v>
      </c>
      <c r="B416" s="619" t="s">
        <v>3635</v>
      </c>
      <c r="C416" s="619" t="s">
        <v>1533</v>
      </c>
      <c r="D416" s="619" t="s">
        <v>1534</v>
      </c>
      <c r="E416" s="619" t="s">
        <v>1535</v>
      </c>
      <c r="F416" s="622"/>
      <c r="G416" s="622"/>
      <c r="H416" s="635">
        <v>0</v>
      </c>
      <c r="I416" s="622">
        <v>-5</v>
      </c>
      <c r="J416" s="622">
        <v>-809.05</v>
      </c>
      <c r="K416" s="635">
        <v>1</v>
      </c>
      <c r="L416" s="622">
        <v>-5</v>
      </c>
      <c r="M416" s="623">
        <v>-809.05</v>
      </c>
    </row>
    <row r="417" spans="1:13" ht="14.4" customHeight="1" x14ac:dyDescent="0.3">
      <c r="A417" s="618" t="s">
        <v>582</v>
      </c>
      <c r="B417" s="619" t="s">
        <v>3635</v>
      </c>
      <c r="C417" s="619" t="s">
        <v>1869</v>
      </c>
      <c r="D417" s="619" t="s">
        <v>3803</v>
      </c>
      <c r="E417" s="619" t="s">
        <v>3804</v>
      </c>
      <c r="F417" s="622">
        <v>31</v>
      </c>
      <c r="G417" s="622">
        <v>1216.317928644007</v>
      </c>
      <c r="H417" s="635">
        <v>1</v>
      </c>
      <c r="I417" s="622"/>
      <c r="J417" s="622"/>
      <c r="K417" s="635">
        <v>0</v>
      </c>
      <c r="L417" s="622">
        <v>31</v>
      </c>
      <c r="M417" s="623">
        <v>1216.317928644007</v>
      </c>
    </row>
    <row r="418" spans="1:13" ht="14.4" customHeight="1" x14ac:dyDescent="0.3">
      <c r="A418" s="618" t="s">
        <v>582</v>
      </c>
      <c r="B418" s="619" t="s">
        <v>3636</v>
      </c>
      <c r="C418" s="619" t="s">
        <v>768</v>
      </c>
      <c r="D418" s="619" t="s">
        <v>769</v>
      </c>
      <c r="E418" s="619" t="s">
        <v>770</v>
      </c>
      <c r="F418" s="622"/>
      <c r="G418" s="622"/>
      <c r="H418" s="635">
        <v>0</v>
      </c>
      <c r="I418" s="622">
        <v>19</v>
      </c>
      <c r="J418" s="622">
        <v>2242.9289705613965</v>
      </c>
      <c r="K418" s="635">
        <v>1</v>
      </c>
      <c r="L418" s="622">
        <v>19</v>
      </c>
      <c r="M418" s="623">
        <v>2242.9289705613965</v>
      </c>
    </row>
    <row r="419" spans="1:13" ht="14.4" customHeight="1" x14ac:dyDescent="0.3">
      <c r="A419" s="618" t="s">
        <v>582</v>
      </c>
      <c r="B419" s="619" t="s">
        <v>3636</v>
      </c>
      <c r="C419" s="619" t="s">
        <v>597</v>
      </c>
      <c r="D419" s="619" t="s">
        <v>3637</v>
      </c>
      <c r="E419" s="619" t="s">
        <v>3638</v>
      </c>
      <c r="F419" s="622"/>
      <c r="G419" s="622"/>
      <c r="H419" s="635">
        <v>0</v>
      </c>
      <c r="I419" s="622">
        <v>170</v>
      </c>
      <c r="J419" s="622">
        <v>13268.307839200093</v>
      </c>
      <c r="K419" s="635">
        <v>1</v>
      </c>
      <c r="L419" s="622">
        <v>170</v>
      </c>
      <c r="M419" s="623">
        <v>13268.307839200093</v>
      </c>
    </row>
    <row r="420" spans="1:13" ht="14.4" customHeight="1" x14ac:dyDescent="0.3">
      <c r="A420" s="618" t="s">
        <v>582</v>
      </c>
      <c r="B420" s="619" t="s">
        <v>3639</v>
      </c>
      <c r="C420" s="619" t="s">
        <v>1610</v>
      </c>
      <c r="D420" s="619" t="s">
        <v>1611</v>
      </c>
      <c r="E420" s="619" t="s">
        <v>1612</v>
      </c>
      <c r="F420" s="622"/>
      <c r="G420" s="622"/>
      <c r="H420" s="635">
        <v>0</v>
      </c>
      <c r="I420" s="622">
        <v>210</v>
      </c>
      <c r="J420" s="622">
        <v>14917.668154090401</v>
      </c>
      <c r="K420" s="635">
        <v>1</v>
      </c>
      <c r="L420" s="622">
        <v>210</v>
      </c>
      <c r="M420" s="623">
        <v>14917.668154090401</v>
      </c>
    </row>
    <row r="421" spans="1:13" ht="14.4" customHeight="1" x14ac:dyDescent="0.3">
      <c r="A421" s="618" t="s">
        <v>582</v>
      </c>
      <c r="B421" s="619" t="s">
        <v>3644</v>
      </c>
      <c r="C421" s="619" t="s">
        <v>1881</v>
      </c>
      <c r="D421" s="619" t="s">
        <v>601</v>
      </c>
      <c r="E421" s="619" t="s">
        <v>3807</v>
      </c>
      <c r="F421" s="622">
        <v>3</v>
      </c>
      <c r="G421" s="622">
        <v>271.16971804073842</v>
      </c>
      <c r="H421" s="635">
        <v>1</v>
      </c>
      <c r="I421" s="622"/>
      <c r="J421" s="622"/>
      <c r="K421" s="635">
        <v>0</v>
      </c>
      <c r="L421" s="622">
        <v>3</v>
      </c>
      <c r="M421" s="623">
        <v>271.16971804073842</v>
      </c>
    </row>
    <row r="422" spans="1:13" ht="14.4" customHeight="1" x14ac:dyDescent="0.3">
      <c r="A422" s="618" t="s">
        <v>582</v>
      </c>
      <c r="B422" s="619" t="s">
        <v>3644</v>
      </c>
      <c r="C422" s="619" t="s">
        <v>1607</v>
      </c>
      <c r="D422" s="619" t="s">
        <v>1489</v>
      </c>
      <c r="E422" s="619" t="s">
        <v>1608</v>
      </c>
      <c r="F422" s="622"/>
      <c r="G422" s="622"/>
      <c r="H422" s="635">
        <v>0</v>
      </c>
      <c r="I422" s="622">
        <v>3</v>
      </c>
      <c r="J422" s="622">
        <v>237.95</v>
      </c>
      <c r="K422" s="635">
        <v>1</v>
      </c>
      <c r="L422" s="622">
        <v>3</v>
      </c>
      <c r="M422" s="623">
        <v>237.95</v>
      </c>
    </row>
    <row r="423" spans="1:13" ht="14.4" customHeight="1" x14ac:dyDescent="0.3">
      <c r="A423" s="618" t="s">
        <v>582</v>
      </c>
      <c r="B423" s="619" t="s">
        <v>3808</v>
      </c>
      <c r="C423" s="619" t="s">
        <v>813</v>
      </c>
      <c r="D423" s="619" t="s">
        <v>814</v>
      </c>
      <c r="E423" s="619" t="s">
        <v>3810</v>
      </c>
      <c r="F423" s="622">
        <v>2</v>
      </c>
      <c r="G423" s="622">
        <v>674.66</v>
      </c>
      <c r="H423" s="635">
        <v>1</v>
      </c>
      <c r="I423" s="622"/>
      <c r="J423" s="622"/>
      <c r="K423" s="635">
        <v>0</v>
      </c>
      <c r="L423" s="622">
        <v>2</v>
      </c>
      <c r="M423" s="623">
        <v>674.66</v>
      </c>
    </row>
    <row r="424" spans="1:13" ht="14.4" customHeight="1" x14ac:dyDescent="0.3">
      <c r="A424" s="618" t="s">
        <v>582</v>
      </c>
      <c r="B424" s="619" t="s">
        <v>3646</v>
      </c>
      <c r="C424" s="619" t="s">
        <v>1603</v>
      </c>
      <c r="D424" s="619" t="s">
        <v>1604</v>
      </c>
      <c r="E424" s="619" t="s">
        <v>1605</v>
      </c>
      <c r="F424" s="622"/>
      <c r="G424" s="622"/>
      <c r="H424" s="635">
        <v>0</v>
      </c>
      <c r="I424" s="622">
        <v>29</v>
      </c>
      <c r="J424" s="622">
        <v>13701.060187003448</v>
      </c>
      <c r="K424" s="635">
        <v>1</v>
      </c>
      <c r="L424" s="622">
        <v>29</v>
      </c>
      <c r="M424" s="623">
        <v>13701.060187003448</v>
      </c>
    </row>
    <row r="425" spans="1:13" ht="14.4" customHeight="1" x14ac:dyDescent="0.3">
      <c r="A425" s="618" t="s">
        <v>582</v>
      </c>
      <c r="B425" s="619" t="s">
        <v>3647</v>
      </c>
      <c r="C425" s="619" t="s">
        <v>3873</v>
      </c>
      <c r="D425" s="619" t="s">
        <v>3874</v>
      </c>
      <c r="E425" s="619" t="s">
        <v>3875</v>
      </c>
      <c r="F425" s="622">
        <v>1</v>
      </c>
      <c r="G425" s="622">
        <v>102.25</v>
      </c>
      <c r="H425" s="635">
        <v>1</v>
      </c>
      <c r="I425" s="622"/>
      <c r="J425" s="622"/>
      <c r="K425" s="635">
        <v>0</v>
      </c>
      <c r="L425" s="622">
        <v>1</v>
      </c>
      <c r="M425" s="623">
        <v>102.25</v>
      </c>
    </row>
    <row r="426" spans="1:13" ht="14.4" customHeight="1" x14ac:dyDescent="0.3">
      <c r="A426" s="618" t="s">
        <v>582</v>
      </c>
      <c r="B426" s="619" t="s">
        <v>3813</v>
      </c>
      <c r="C426" s="619" t="s">
        <v>2582</v>
      </c>
      <c r="D426" s="619" t="s">
        <v>3816</v>
      </c>
      <c r="E426" s="619" t="s">
        <v>3817</v>
      </c>
      <c r="F426" s="622"/>
      <c r="G426" s="622"/>
      <c r="H426" s="635">
        <v>0</v>
      </c>
      <c r="I426" s="622">
        <v>18</v>
      </c>
      <c r="J426" s="622">
        <v>7020.113629010626</v>
      </c>
      <c r="K426" s="635">
        <v>1</v>
      </c>
      <c r="L426" s="622">
        <v>18</v>
      </c>
      <c r="M426" s="623">
        <v>7020.113629010626</v>
      </c>
    </row>
    <row r="427" spans="1:13" ht="14.4" customHeight="1" x14ac:dyDescent="0.3">
      <c r="A427" s="618" t="s">
        <v>582</v>
      </c>
      <c r="B427" s="619" t="s">
        <v>3652</v>
      </c>
      <c r="C427" s="619" t="s">
        <v>1506</v>
      </c>
      <c r="D427" s="619" t="s">
        <v>1507</v>
      </c>
      <c r="E427" s="619" t="s">
        <v>3653</v>
      </c>
      <c r="F427" s="622"/>
      <c r="G427" s="622"/>
      <c r="H427" s="635">
        <v>0</v>
      </c>
      <c r="I427" s="622">
        <v>23</v>
      </c>
      <c r="J427" s="622">
        <v>79349.978014107197</v>
      </c>
      <c r="K427" s="635">
        <v>1</v>
      </c>
      <c r="L427" s="622">
        <v>23</v>
      </c>
      <c r="M427" s="623">
        <v>79349.978014107197</v>
      </c>
    </row>
    <row r="428" spans="1:13" ht="14.4" customHeight="1" x14ac:dyDescent="0.3">
      <c r="A428" s="618" t="s">
        <v>582</v>
      </c>
      <c r="B428" s="619" t="s">
        <v>3912</v>
      </c>
      <c r="C428" s="619" t="s">
        <v>3411</v>
      </c>
      <c r="D428" s="619" t="s">
        <v>3412</v>
      </c>
      <c r="E428" s="619" t="s">
        <v>3913</v>
      </c>
      <c r="F428" s="622"/>
      <c r="G428" s="622"/>
      <c r="H428" s="635">
        <v>0</v>
      </c>
      <c r="I428" s="622">
        <v>1</v>
      </c>
      <c r="J428" s="622">
        <v>132.84</v>
      </c>
      <c r="K428" s="635">
        <v>1</v>
      </c>
      <c r="L428" s="622">
        <v>1</v>
      </c>
      <c r="M428" s="623">
        <v>132.84</v>
      </c>
    </row>
    <row r="429" spans="1:13" ht="14.4" customHeight="1" x14ac:dyDescent="0.3">
      <c r="A429" s="618" t="s">
        <v>582</v>
      </c>
      <c r="B429" s="619" t="s">
        <v>3655</v>
      </c>
      <c r="C429" s="619" t="s">
        <v>3415</v>
      </c>
      <c r="D429" s="619" t="s">
        <v>1456</v>
      </c>
      <c r="E429" s="619" t="s">
        <v>3416</v>
      </c>
      <c r="F429" s="622"/>
      <c r="G429" s="622"/>
      <c r="H429" s="635">
        <v>0</v>
      </c>
      <c r="I429" s="622">
        <v>48</v>
      </c>
      <c r="J429" s="622">
        <v>6489.3129147887448</v>
      </c>
      <c r="K429" s="635">
        <v>1</v>
      </c>
      <c r="L429" s="622">
        <v>48</v>
      </c>
      <c r="M429" s="623">
        <v>6489.3129147887448</v>
      </c>
    </row>
    <row r="430" spans="1:13" ht="14.4" customHeight="1" x14ac:dyDescent="0.3">
      <c r="A430" s="618" t="s">
        <v>582</v>
      </c>
      <c r="B430" s="619" t="s">
        <v>3655</v>
      </c>
      <c r="C430" s="619" t="s">
        <v>1455</v>
      </c>
      <c r="D430" s="619" t="s">
        <v>1456</v>
      </c>
      <c r="E430" s="619" t="s">
        <v>3656</v>
      </c>
      <c r="F430" s="622"/>
      <c r="G430" s="622"/>
      <c r="H430" s="635">
        <v>0</v>
      </c>
      <c r="I430" s="622">
        <v>3</v>
      </c>
      <c r="J430" s="622">
        <v>142.22999999999999</v>
      </c>
      <c r="K430" s="635">
        <v>1</v>
      </c>
      <c r="L430" s="622">
        <v>3</v>
      </c>
      <c r="M430" s="623">
        <v>142.22999999999999</v>
      </c>
    </row>
    <row r="431" spans="1:13" ht="14.4" customHeight="1" x14ac:dyDescent="0.3">
      <c r="A431" s="618" t="s">
        <v>582</v>
      </c>
      <c r="B431" s="619" t="s">
        <v>3655</v>
      </c>
      <c r="C431" s="619" t="s">
        <v>3270</v>
      </c>
      <c r="D431" s="619" t="s">
        <v>3271</v>
      </c>
      <c r="E431" s="619" t="s">
        <v>3914</v>
      </c>
      <c r="F431" s="622">
        <v>4</v>
      </c>
      <c r="G431" s="622">
        <v>210.6791889498468</v>
      </c>
      <c r="H431" s="635">
        <v>1</v>
      </c>
      <c r="I431" s="622"/>
      <c r="J431" s="622"/>
      <c r="K431" s="635">
        <v>0</v>
      </c>
      <c r="L431" s="622">
        <v>4</v>
      </c>
      <c r="M431" s="623">
        <v>210.6791889498468</v>
      </c>
    </row>
    <row r="432" spans="1:13" ht="14.4" customHeight="1" x14ac:dyDescent="0.3">
      <c r="A432" s="618" t="s">
        <v>582</v>
      </c>
      <c r="B432" s="619" t="s">
        <v>3662</v>
      </c>
      <c r="C432" s="619" t="s">
        <v>1572</v>
      </c>
      <c r="D432" s="619" t="s">
        <v>1573</v>
      </c>
      <c r="E432" s="619" t="s">
        <v>1574</v>
      </c>
      <c r="F432" s="622"/>
      <c r="G432" s="622"/>
      <c r="H432" s="635">
        <v>0</v>
      </c>
      <c r="I432" s="622">
        <v>1</v>
      </c>
      <c r="J432" s="622">
        <v>115.32</v>
      </c>
      <c r="K432" s="635">
        <v>1</v>
      </c>
      <c r="L432" s="622">
        <v>1</v>
      </c>
      <c r="M432" s="623">
        <v>115.32</v>
      </c>
    </row>
    <row r="433" spans="1:13" ht="14.4" customHeight="1" x14ac:dyDescent="0.3">
      <c r="A433" s="618" t="s">
        <v>582</v>
      </c>
      <c r="B433" s="619" t="s">
        <v>3665</v>
      </c>
      <c r="C433" s="619" t="s">
        <v>1495</v>
      </c>
      <c r="D433" s="619" t="s">
        <v>1496</v>
      </c>
      <c r="E433" s="619" t="s">
        <v>1079</v>
      </c>
      <c r="F433" s="622"/>
      <c r="G433" s="622"/>
      <c r="H433" s="635">
        <v>0</v>
      </c>
      <c r="I433" s="622">
        <v>1</v>
      </c>
      <c r="J433" s="622">
        <v>43.380080484263097</v>
      </c>
      <c r="K433" s="635">
        <v>1</v>
      </c>
      <c r="L433" s="622">
        <v>1</v>
      </c>
      <c r="M433" s="623">
        <v>43.380080484263097</v>
      </c>
    </row>
    <row r="434" spans="1:13" ht="14.4" customHeight="1" x14ac:dyDescent="0.3">
      <c r="A434" s="618" t="s">
        <v>582</v>
      </c>
      <c r="B434" s="619" t="s">
        <v>3665</v>
      </c>
      <c r="C434" s="619" t="s">
        <v>2762</v>
      </c>
      <c r="D434" s="619" t="s">
        <v>3879</v>
      </c>
      <c r="E434" s="619" t="s">
        <v>1079</v>
      </c>
      <c r="F434" s="622">
        <v>1</v>
      </c>
      <c r="G434" s="622">
        <v>108.63</v>
      </c>
      <c r="H434" s="635">
        <v>1</v>
      </c>
      <c r="I434" s="622"/>
      <c r="J434" s="622"/>
      <c r="K434" s="635">
        <v>0</v>
      </c>
      <c r="L434" s="622">
        <v>1</v>
      </c>
      <c r="M434" s="623">
        <v>108.63</v>
      </c>
    </row>
    <row r="435" spans="1:13" ht="14.4" customHeight="1" x14ac:dyDescent="0.3">
      <c r="A435" s="618" t="s">
        <v>582</v>
      </c>
      <c r="B435" s="619" t="s">
        <v>3666</v>
      </c>
      <c r="C435" s="619" t="s">
        <v>1583</v>
      </c>
      <c r="D435" s="619" t="s">
        <v>1584</v>
      </c>
      <c r="E435" s="619" t="s">
        <v>1585</v>
      </c>
      <c r="F435" s="622"/>
      <c r="G435" s="622"/>
      <c r="H435" s="635">
        <v>0</v>
      </c>
      <c r="I435" s="622">
        <v>2</v>
      </c>
      <c r="J435" s="622">
        <v>92.35</v>
      </c>
      <c r="K435" s="635">
        <v>1</v>
      </c>
      <c r="L435" s="622">
        <v>2</v>
      </c>
      <c r="M435" s="623">
        <v>92.35</v>
      </c>
    </row>
    <row r="436" spans="1:13" ht="14.4" customHeight="1" x14ac:dyDescent="0.3">
      <c r="A436" s="618" t="s">
        <v>582</v>
      </c>
      <c r="B436" s="619" t="s">
        <v>3673</v>
      </c>
      <c r="C436" s="619" t="s">
        <v>3674</v>
      </c>
      <c r="D436" s="619" t="s">
        <v>3675</v>
      </c>
      <c r="E436" s="619" t="s">
        <v>3676</v>
      </c>
      <c r="F436" s="622"/>
      <c r="G436" s="622"/>
      <c r="H436" s="635">
        <v>0</v>
      </c>
      <c r="I436" s="622">
        <v>1</v>
      </c>
      <c r="J436" s="622">
        <v>128.96</v>
      </c>
      <c r="K436" s="635">
        <v>1</v>
      </c>
      <c r="L436" s="622">
        <v>1</v>
      </c>
      <c r="M436" s="623">
        <v>128.96</v>
      </c>
    </row>
    <row r="437" spans="1:13" ht="14.4" customHeight="1" x14ac:dyDescent="0.3">
      <c r="A437" s="618" t="s">
        <v>582</v>
      </c>
      <c r="B437" s="619" t="s">
        <v>3682</v>
      </c>
      <c r="C437" s="619" t="s">
        <v>1514</v>
      </c>
      <c r="D437" s="619" t="s">
        <v>3683</v>
      </c>
      <c r="E437" s="619" t="s">
        <v>1864</v>
      </c>
      <c r="F437" s="622"/>
      <c r="G437" s="622"/>
      <c r="H437" s="635">
        <v>0</v>
      </c>
      <c r="I437" s="622">
        <v>3</v>
      </c>
      <c r="J437" s="622">
        <v>330.97026990181502</v>
      </c>
      <c r="K437" s="635">
        <v>1</v>
      </c>
      <c r="L437" s="622">
        <v>3</v>
      </c>
      <c r="M437" s="623">
        <v>330.97026990181502</v>
      </c>
    </row>
    <row r="438" spans="1:13" ht="14.4" customHeight="1" x14ac:dyDescent="0.3">
      <c r="A438" s="618" t="s">
        <v>582</v>
      </c>
      <c r="B438" s="619" t="s">
        <v>3827</v>
      </c>
      <c r="C438" s="619" t="s">
        <v>2526</v>
      </c>
      <c r="D438" s="619" t="s">
        <v>3830</v>
      </c>
      <c r="E438" s="619" t="s">
        <v>1027</v>
      </c>
      <c r="F438" s="622"/>
      <c r="G438" s="622"/>
      <c r="H438" s="635">
        <v>0</v>
      </c>
      <c r="I438" s="622">
        <v>3</v>
      </c>
      <c r="J438" s="622">
        <v>294.80808619514437</v>
      </c>
      <c r="K438" s="635">
        <v>1</v>
      </c>
      <c r="L438" s="622">
        <v>3</v>
      </c>
      <c r="M438" s="623">
        <v>294.80808619514437</v>
      </c>
    </row>
    <row r="439" spans="1:13" ht="14.4" customHeight="1" x14ac:dyDescent="0.3">
      <c r="A439" s="618" t="s">
        <v>582</v>
      </c>
      <c r="B439" s="619" t="s">
        <v>3691</v>
      </c>
      <c r="C439" s="619" t="s">
        <v>3362</v>
      </c>
      <c r="D439" s="619" t="s">
        <v>3363</v>
      </c>
      <c r="E439" s="619" t="s">
        <v>1141</v>
      </c>
      <c r="F439" s="622">
        <v>1</v>
      </c>
      <c r="G439" s="622">
        <v>221.69</v>
      </c>
      <c r="H439" s="635">
        <v>1</v>
      </c>
      <c r="I439" s="622"/>
      <c r="J439" s="622"/>
      <c r="K439" s="635">
        <v>0</v>
      </c>
      <c r="L439" s="622">
        <v>1</v>
      </c>
      <c r="M439" s="623">
        <v>221.69</v>
      </c>
    </row>
    <row r="440" spans="1:13" ht="14.4" customHeight="1" x14ac:dyDescent="0.3">
      <c r="A440" s="618" t="s">
        <v>582</v>
      </c>
      <c r="B440" s="619" t="s">
        <v>3694</v>
      </c>
      <c r="C440" s="619" t="s">
        <v>1466</v>
      </c>
      <c r="D440" s="619" t="s">
        <v>1467</v>
      </c>
      <c r="E440" s="619" t="s">
        <v>1027</v>
      </c>
      <c r="F440" s="622"/>
      <c r="G440" s="622"/>
      <c r="H440" s="635">
        <v>0</v>
      </c>
      <c r="I440" s="622">
        <v>1</v>
      </c>
      <c r="J440" s="622">
        <v>84.51</v>
      </c>
      <c r="K440" s="635">
        <v>1</v>
      </c>
      <c r="L440" s="622">
        <v>1</v>
      </c>
      <c r="M440" s="623">
        <v>84.51</v>
      </c>
    </row>
    <row r="441" spans="1:13" ht="14.4" customHeight="1" x14ac:dyDescent="0.3">
      <c r="A441" s="618" t="s">
        <v>582</v>
      </c>
      <c r="B441" s="619" t="s">
        <v>3696</v>
      </c>
      <c r="C441" s="619" t="s">
        <v>2535</v>
      </c>
      <c r="D441" s="619" t="s">
        <v>3832</v>
      </c>
      <c r="E441" s="619" t="s">
        <v>1500</v>
      </c>
      <c r="F441" s="622"/>
      <c r="G441" s="622"/>
      <c r="H441" s="635">
        <v>0</v>
      </c>
      <c r="I441" s="622">
        <v>1</v>
      </c>
      <c r="J441" s="622">
        <v>89.52</v>
      </c>
      <c r="K441" s="635">
        <v>1</v>
      </c>
      <c r="L441" s="622">
        <v>1</v>
      </c>
      <c r="M441" s="623">
        <v>89.52</v>
      </c>
    </row>
    <row r="442" spans="1:13" ht="14.4" customHeight="1" x14ac:dyDescent="0.3">
      <c r="A442" s="618" t="s">
        <v>582</v>
      </c>
      <c r="B442" s="619" t="s">
        <v>3696</v>
      </c>
      <c r="C442" s="619" t="s">
        <v>1542</v>
      </c>
      <c r="D442" s="619" t="s">
        <v>1547</v>
      </c>
      <c r="E442" s="619" t="s">
        <v>993</v>
      </c>
      <c r="F442" s="622"/>
      <c r="G442" s="622"/>
      <c r="H442" s="635">
        <v>0</v>
      </c>
      <c r="I442" s="622">
        <v>3</v>
      </c>
      <c r="J442" s="622">
        <v>473.15882520795003</v>
      </c>
      <c r="K442" s="635">
        <v>1</v>
      </c>
      <c r="L442" s="622">
        <v>3</v>
      </c>
      <c r="M442" s="623">
        <v>473.15882520795003</v>
      </c>
    </row>
    <row r="443" spans="1:13" ht="14.4" customHeight="1" x14ac:dyDescent="0.3">
      <c r="A443" s="618" t="s">
        <v>582</v>
      </c>
      <c r="B443" s="619" t="s">
        <v>3704</v>
      </c>
      <c r="C443" s="619" t="s">
        <v>1654</v>
      </c>
      <c r="D443" s="619" t="s">
        <v>3705</v>
      </c>
      <c r="E443" s="619" t="s">
        <v>3706</v>
      </c>
      <c r="F443" s="622"/>
      <c r="G443" s="622"/>
      <c r="H443" s="635">
        <v>0</v>
      </c>
      <c r="I443" s="622">
        <v>5</v>
      </c>
      <c r="J443" s="622">
        <v>4568.8500000000004</v>
      </c>
      <c r="K443" s="635">
        <v>1</v>
      </c>
      <c r="L443" s="622">
        <v>5</v>
      </c>
      <c r="M443" s="623">
        <v>4568.8500000000004</v>
      </c>
    </row>
    <row r="444" spans="1:13" ht="14.4" customHeight="1" x14ac:dyDescent="0.3">
      <c r="A444" s="618" t="s">
        <v>582</v>
      </c>
      <c r="B444" s="619" t="s">
        <v>3707</v>
      </c>
      <c r="C444" s="619" t="s">
        <v>1634</v>
      </c>
      <c r="D444" s="619" t="s">
        <v>3708</v>
      </c>
      <c r="E444" s="619" t="s">
        <v>3709</v>
      </c>
      <c r="F444" s="622"/>
      <c r="G444" s="622"/>
      <c r="H444" s="635">
        <v>0</v>
      </c>
      <c r="I444" s="622">
        <v>2</v>
      </c>
      <c r="J444" s="622">
        <v>260.077196770466</v>
      </c>
      <c r="K444" s="635">
        <v>1</v>
      </c>
      <c r="L444" s="622">
        <v>2</v>
      </c>
      <c r="M444" s="623">
        <v>260.077196770466</v>
      </c>
    </row>
    <row r="445" spans="1:13" ht="14.4" customHeight="1" x14ac:dyDescent="0.3">
      <c r="A445" s="618" t="s">
        <v>582</v>
      </c>
      <c r="B445" s="619" t="s">
        <v>3707</v>
      </c>
      <c r="C445" s="619" t="s">
        <v>1447</v>
      </c>
      <c r="D445" s="619" t="s">
        <v>3710</v>
      </c>
      <c r="E445" s="619" t="s">
        <v>3711</v>
      </c>
      <c r="F445" s="622"/>
      <c r="G445" s="622"/>
      <c r="H445" s="635">
        <v>0</v>
      </c>
      <c r="I445" s="622">
        <v>16</v>
      </c>
      <c r="J445" s="622">
        <v>581.28</v>
      </c>
      <c r="K445" s="635">
        <v>1</v>
      </c>
      <c r="L445" s="622">
        <v>16</v>
      </c>
      <c r="M445" s="623">
        <v>581.28</v>
      </c>
    </row>
    <row r="446" spans="1:13" ht="14.4" customHeight="1" x14ac:dyDescent="0.3">
      <c r="A446" s="618" t="s">
        <v>582</v>
      </c>
      <c r="B446" s="619" t="s">
        <v>3712</v>
      </c>
      <c r="C446" s="619" t="s">
        <v>1133</v>
      </c>
      <c r="D446" s="619" t="s">
        <v>3915</v>
      </c>
      <c r="E446" s="619" t="s">
        <v>3916</v>
      </c>
      <c r="F446" s="622">
        <v>1</v>
      </c>
      <c r="G446" s="622">
        <v>94.69</v>
      </c>
      <c r="H446" s="635">
        <v>1</v>
      </c>
      <c r="I446" s="622"/>
      <c r="J446" s="622"/>
      <c r="K446" s="635">
        <v>0</v>
      </c>
      <c r="L446" s="622">
        <v>1</v>
      </c>
      <c r="M446" s="623">
        <v>94.69</v>
      </c>
    </row>
    <row r="447" spans="1:13" ht="14.4" customHeight="1" x14ac:dyDescent="0.3">
      <c r="A447" s="618" t="s">
        <v>582</v>
      </c>
      <c r="B447" s="619" t="s">
        <v>3718</v>
      </c>
      <c r="C447" s="619" t="s">
        <v>1844</v>
      </c>
      <c r="D447" s="619" t="s">
        <v>1845</v>
      </c>
      <c r="E447" s="619" t="s">
        <v>1846</v>
      </c>
      <c r="F447" s="622"/>
      <c r="G447" s="622"/>
      <c r="H447" s="635">
        <v>0</v>
      </c>
      <c r="I447" s="622">
        <v>1</v>
      </c>
      <c r="J447" s="622">
        <v>12592.49</v>
      </c>
      <c r="K447" s="635">
        <v>1</v>
      </c>
      <c r="L447" s="622">
        <v>1</v>
      </c>
      <c r="M447" s="623">
        <v>12592.49</v>
      </c>
    </row>
    <row r="448" spans="1:13" ht="14.4" customHeight="1" x14ac:dyDescent="0.3">
      <c r="A448" s="618" t="s">
        <v>582</v>
      </c>
      <c r="B448" s="619" t="s">
        <v>3719</v>
      </c>
      <c r="C448" s="619" t="s">
        <v>1797</v>
      </c>
      <c r="D448" s="619" t="s">
        <v>1798</v>
      </c>
      <c r="E448" s="619" t="s">
        <v>1799</v>
      </c>
      <c r="F448" s="622"/>
      <c r="G448" s="622"/>
      <c r="H448" s="635">
        <v>0</v>
      </c>
      <c r="I448" s="622">
        <v>463</v>
      </c>
      <c r="J448" s="622">
        <v>23487.935846040251</v>
      </c>
      <c r="K448" s="635">
        <v>1</v>
      </c>
      <c r="L448" s="622">
        <v>463</v>
      </c>
      <c r="M448" s="623">
        <v>23487.935846040251</v>
      </c>
    </row>
    <row r="449" spans="1:13" ht="14.4" customHeight="1" x14ac:dyDescent="0.3">
      <c r="A449" s="618" t="s">
        <v>582</v>
      </c>
      <c r="B449" s="619" t="s">
        <v>3720</v>
      </c>
      <c r="C449" s="619" t="s">
        <v>1793</v>
      </c>
      <c r="D449" s="619" t="s">
        <v>3721</v>
      </c>
      <c r="E449" s="619" t="s">
        <v>3722</v>
      </c>
      <c r="F449" s="622"/>
      <c r="G449" s="622"/>
      <c r="H449" s="635">
        <v>0</v>
      </c>
      <c r="I449" s="622">
        <v>3</v>
      </c>
      <c r="J449" s="622">
        <v>742.88844839053604</v>
      </c>
      <c r="K449" s="635">
        <v>1</v>
      </c>
      <c r="L449" s="622">
        <v>3</v>
      </c>
      <c r="M449" s="623">
        <v>742.88844839053604</v>
      </c>
    </row>
    <row r="450" spans="1:13" ht="14.4" customHeight="1" x14ac:dyDescent="0.3">
      <c r="A450" s="618" t="s">
        <v>582</v>
      </c>
      <c r="B450" s="619" t="s">
        <v>3720</v>
      </c>
      <c r="C450" s="619" t="s">
        <v>1820</v>
      </c>
      <c r="D450" s="619" t="s">
        <v>3723</v>
      </c>
      <c r="E450" s="619" t="s">
        <v>3724</v>
      </c>
      <c r="F450" s="622"/>
      <c r="G450" s="622"/>
      <c r="H450" s="635">
        <v>0</v>
      </c>
      <c r="I450" s="622">
        <v>220.6</v>
      </c>
      <c r="J450" s="622">
        <v>49970.374821937905</v>
      </c>
      <c r="K450" s="635">
        <v>1</v>
      </c>
      <c r="L450" s="622">
        <v>220.6</v>
      </c>
      <c r="M450" s="623">
        <v>49970.374821937905</v>
      </c>
    </row>
    <row r="451" spans="1:13" ht="14.4" customHeight="1" x14ac:dyDescent="0.3">
      <c r="A451" s="618" t="s">
        <v>582</v>
      </c>
      <c r="B451" s="619" t="s">
        <v>3727</v>
      </c>
      <c r="C451" s="619" t="s">
        <v>3440</v>
      </c>
      <c r="D451" s="619" t="s">
        <v>3441</v>
      </c>
      <c r="E451" s="619" t="s">
        <v>3442</v>
      </c>
      <c r="F451" s="622">
        <v>1.2</v>
      </c>
      <c r="G451" s="622">
        <v>3006.96</v>
      </c>
      <c r="H451" s="635">
        <v>1</v>
      </c>
      <c r="I451" s="622"/>
      <c r="J451" s="622"/>
      <c r="K451" s="635">
        <v>0</v>
      </c>
      <c r="L451" s="622">
        <v>1.2</v>
      </c>
      <c r="M451" s="623">
        <v>3006.96</v>
      </c>
    </row>
    <row r="452" spans="1:13" ht="14.4" customHeight="1" x14ac:dyDescent="0.3">
      <c r="A452" s="618" t="s">
        <v>582</v>
      </c>
      <c r="B452" s="619" t="s">
        <v>3727</v>
      </c>
      <c r="C452" s="619" t="s">
        <v>1801</v>
      </c>
      <c r="D452" s="619" t="s">
        <v>3728</v>
      </c>
      <c r="E452" s="619" t="s">
        <v>3729</v>
      </c>
      <c r="F452" s="622"/>
      <c r="G452" s="622"/>
      <c r="H452" s="635">
        <v>0</v>
      </c>
      <c r="I452" s="622">
        <v>31.713333333333335</v>
      </c>
      <c r="J452" s="622">
        <v>119877.96375967281</v>
      </c>
      <c r="K452" s="635">
        <v>1</v>
      </c>
      <c r="L452" s="622">
        <v>31.713333333333335</v>
      </c>
      <c r="M452" s="623">
        <v>119877.96375967281</v>
      </c>
    </row>
    <row r="453" spans="1:13" ht="14.4" customHeight="1" x14ac:dyDescent="0.3">
      <c r="A453" s="618" t="s">
        <v>582</v>
      </c>
      <c r="B453" s="619" t="s">
        <v>3730</v>
      </c>
      <c r="C453" s="619" t="s">
        <v>1727</v>
      </c>
      <c r="D453" s="619" t="s">
        <v>1728</v>
      </c>
      <c r="E453" s="619" t="s">
        <v>3731</v>
      </c>
      <c r="F453" s="622">
        <v>0.44</v>
      </c>
      <c r="G453" s="622">
        <v>323.78193855411934</v>
      </c>
      <c r="H453" s="635">
        <v>1</v>
      </c>
      <c r="I453" s="622"/>
      <c r="J453" s="622"/>
      <c r="K453" s="635">
        <v>0</v>
      </c>
      <c r="L453" s="622">
        <v>0.44</v>
      </c>
      <c r="M453" s="623">
        <v>323.78193855411934</v>
      </c>
    </row>
    <row r="454" spans="1:13" ht="14.4" customHeight="1" x14ac:dyDescent="0.3">
      <c r="A454" s="618" t="s">
        <v>582</v>
      </c>
      <c r="B454" s="619" t="s">
        <v>3730</v>
      </c>
      <c r="C454" s="619" t="s">
        <v>1817</v>
      </c>
      <c r="D454" s="619" t="s">
        <v>1818</v>
      </c>
      <c r="E454" s="619" t="s">
        <v>784</v>
      </c>
      <c r="F454" s="622"/>
      <c r="G454" s="622"/>
      <c r="H454" s="635">
        <v>0</v>
      </c>
      <c r="I454" s="622">
        <v>4.7</v>
      </c>
      <c r="J454" s="622">
        <v>1444.7789237267777</v>
      </c>
      <c r="K454" s="635">
        <v>1</v>
      </c>
      <c r="L454" s="622">
        <v>4.7</v>
      </c>
      <c r="M454" s="623">
        <v>1444.7789237267777</v>
      </c>
    </row>
    <row r="455" spans="1:13" ht="14.4" customHeight="1" x14ac:dyDescent="0.3">
      <c r="A455" s="618" t="s">
        <v>582</v>
      </c>
      <c r="B455" s="619" t="s">
        <v>3733</v>
      </c>
      <c r="C455" s="619" t="s">
        <v>1824</v>
      </c>
      <c r="D455" s="619" t="s">
        <v>3734</v>
      </c>
      <c r="E455" s="619" t="s">
        <v>1799</v>
      </c>
      <c r="F455" s="622"/>
      <c r="G455" s="622"/>
      <c r="H455" s="635">
        <v>0</v>
      </c>
      <c r="I455" s="622">
        <v>6</v>
      </c>
      <c r="J455" s="622">
        <v>447.89765469518159</v>
      </c>
      <c r="K455" s="635">
        <v>1</v>
      </c>
      <c r="L455" s="622">
        <v>6</v>
      </c>
      <c r="M455" s="623">
        <v>447.89765469518159</v>
      </c>
    </row>
    <row r="456" spans="1:13" ht="14.4" customHeight="1" x14ac:dyDescent="0.3">
      <c r="A456" s="618" t="s">
        <v>582</v>
      </c>
      <c r="B456" s="619" t="s">
        <v>3735</v>
      </c>
      <c r="C456" s="619" t="s">
        <v>1723</v>
      </c>
      <c r="D456" s="619" t="s">
        <v>1724</v>
      </c>
      <c r="E456" s="619" t="s">
        <v>1725</v>
      </c>
      <c r="F456" s="622">
        <v>40</v>
      </c>
      <c r="G456" s="622">
        <v>1344.0022119601531</v>
      </c>
      <c r="H456" s="635">
        <v>1</v>
      </c>
      <c r="I456" s="622"/>
      <c r="J456" s="622"/>
      <c r="K456" s="635">
        <v>0</v>
      </c>
      <c r="L456" s="622">
        <v>40</v>
      </c>
      <c r="M456" s="623">
        <v>1344.0022119601531</v>
      </c>
    </row>
    <row r="457" spans="1:13" ht="14.4" customHeight="1" x14ac:dyDescent="0.3">
      <c r="A457" s="618" t="s">
        <v>582</v>
      </c>
      <c r="B457" s="619" t="s">
        <v>3736</v>
      </c>
      <c r="C457" s="619" t="s">
        <v>782</v>
      </c>
      <c r="D457" s="619" t="s">
        <v>783</v>
      </c>
      <c r="E457" s="619" t="s">
        <v>784</v>
      </c>
      <c r="F457" s="622"/>
      <c r="G457" s="622"/>
      <c r="H457" s="635">
        <v>0</v>
      </c>
      <c r="I457" s="622">
        <v>2</v>
      </c>
      <c r="J457" s="622">
        <v>1209.240921437337</v>
      </c>
      <c r="K457" s="635">
        <v>1</v>
      </c>
      <c r="L457" s="622">
        <v>2</v>
      </c>
      <c r="M457" s="623">
        <v>1209.240921437337</v>
      </c>
    </row>
    <row r="458" spans="1:13" ht="14.4" customHeight="1" x14ac:dyDescent="0.3">
      <c r="A458" s="618" t="s">
        <v>582</v>
      </c>
      <c r="B458" s="619" t="s">
        <v>3736</v>
      </c>
      <c r="C458" s="619" t="s">
        <v>1171</v>
      </c>
      <c r="D458" s="619" t="s">
        <v>1172</v>
      </c>
      <c r="E458" s="619" t="s">
        <v>1173</v>
      </c>
      <c r="F458" s="622"/>
      <c r="G458" s="622"/>
      <c r="H458" s="635">
        <v>0</v>
      </c>
      <c r="I458" s="622">
        <v>2</v>
      </c>
      <c r="J458" s="622">
        <v>1613.420928607334</v>
      </c>
      <c r="K458" s="635">
        <v>1</v>
      </c>
      <c r="L458" s="622">
        <v>2</v>
      </c>
      <c r="M458" s="623">
        <v>1613.420928607334</v>
      </c>
    </row>
    <row r="459" spans="1:13" ht="14.4" customHeight="1" x14ac:dyDescent="0.3">
      <c r="A459" s="618" t="s">
        <v>582</v>
      </c>
      <c r="B459" s="619" t="s">
        <v>3737</v>
      </c>
      <c r="C459" s="619" t="s">
        <v>1836</v>
      </c>
      <c r="D459" s="619" t="s">
        <v>1837</v>
      </c>
      <c r="E459" s="619" t="s">
        <v>1725</v>
      </c>
      <c r="F459" s="622"/>
      <c r="G459" s="622"/>
      <c r="H459" s="635">
        <v>0</v>
      </c>
      <c r="I459" s="622">
        <v>20</v>
      </c>
      <c r="J459" s="622">
        <v>3080.99539230752</v>
      </c>
      <c r="K459" s="635">
        <v>1</v>
      </c>
      <c r="L459" s="622">
        <v>20</v>
      </c>
      <c r="M459" s="623">
        <v>3080.99539230752</v>
      </c>
    </row>
    <row r="460" spans="1:13" ht="14.4" customHeight="1" x14ac:dyDescent="0.3">
      <c r="A460" s="618" t="s">
        <v>582</v>
      </c>
      <c r="B460" s="619" t="s">
        <v>3738</v>
      </c>
      <c r="C460" s="619" t="s">
        <v>1755</v>
      </c>
      <c r="D460" s="619" t="s">
        <v>3739</v>
      </c>
      <c r="E460" s="619" t="s">
        <v>3740</v>
      </c>
      <c r="F460" s="622"/>
      <c r="G460" s="622"/>
      <c r="H460" s="635">
        <v>0</v>
      </c>
      <c r="I460" s="622">
        <v>3</v>
      </c>
      <c r="J460" s="622">
        <v>12693.695817682719</v>
      </c>
      <c r="K460" s="635">
        <v>1</v>
      </c>
      <c r="L460" s="622">
        <v>3</v>
      </c>
      <c r="M460" s="623">
        <v>12693.695817682719</v>
      </c>
    </row>
    <row r="461" spans="1:13" ht="14.4" customHeight="1" x14ac:dyDescent="0.3">
      <c r="A461" s="618" t="s">
        <v>582</v>
      </c>
      <c r="B461" s="619" t="s">
        <v>3741</v>
      </c>
      <c r="C461" s="619" t="s">
        <v>1623</v>
      </c>
      <c r="D461" s="619" t="s">
        <v>1624</v>
      </c>
      <c r="E461" s="619" t="s">
        <v>1625</v>
      </c>
      <c r="F461" s="622"/>
      <c r="G461" s="622"/>
      <c r="H461" s="635">
        <v>0</v>
      </c>
      <c r="I461" s="622">
        <v>13.6</v>
      </c>
      <c r="J461" s="622">
        <v>29354.397141804599</v>
      </c>
      <c r="K461" s="635">
        <v>1</v>
      </c>
      <c r="L461" s="622">
        <v>13.6</v>
      </c>
      <c r="M461" s="623">
        <v>29354.397141804599</v>
      </c>
    </row>
    <row r="462" spans="1:13" ht="14.4" customHeight="1" x14ac:dyDescent="0.3">
      <c r="A462" s="618" t="s">
        <v>582</v>
      </c>
      <c r="B462" s="619" t="s">
        <v>3742</v>
      </c>
      <c r="C462" s="619" t="s">
        <v>1809</v>
      </c>
      <c r="D462" s="619" t="s">
        <v>1810</v>
      </c>
      <c r="E462" s="619" t="s">
        <v>3743</v>
      </c>
      <c r="F462" s="622"/>
      <c r="G462" s="622"/>
      <c r="H462" s="635">
        <v>0</v>
      </c>
      <c r="I462" s="622">
        <v>1</v>
      </c>
      <c r="J462" s="622">
        <v>153.59</v>
      </c>
      <c r="K462" s="635">
        <v>1</v>
      </c>
      <c r="L462" s="622">
        <v>1</v>
      </c>
      <c r="M462" s="623">
        <v>153.59</v>
      </c>
    </row>
    <row r="463" spans="1:13" ht="14.4" customHeight="1" x14ac:dyDescent="0.3">
      <c r="A463" s="618" t="s">
        <v>582</v>
      </c>
      <c r="B463" s="619" t="s">
        <v>3742</v>
      </c>
      <c r="C463" s="619" t="s">
        <v>1813</v>
      </c>
      <c r="D463" s="619" t="s">
        <v>1814</v>
      </c>
      <c r="E463" s="619" t="s">
        <v>3744</v>
      </c>
      <c r="F463" s="622"/>
      <c r="G463" s="622"/>
      <c r="H463" s="635">
        <v>0</v>
      </c>
      <c r="I463" s="622">
        <v>64</v>
      </c>
      <c r="J463" s="622">
        <v>16748.2</v>
      </c>
      <c r="K463" s="635">
        <v>1</v>
      </c>
      <c r="L463" s="622">
        <v>64</v>
      </c>
      <c r="M463" s="623">
        <v>16748.2</v>
      </c>
    </row>
    <row r="464" spans="1:13" ht="14.4" customHeight="1" x14ac:dyDescent="0.3">
      <c r="A464" s="618" t="s">
        <v>582</v>
      </c>
      <c r="B464" s="619" t="s">
        <v>3742</v>
      </c>
      <c r="C464" s="619" t="s">
        <v>3185</v>
      </c>
      <c r="D464" s="619" t="s">
        <v>3895</v>
      </c>
      <c r="E464" s="619" t="s">
        <v>3896</v>
      </c>
      <c r="F464" s="622"/>
      <c r="G464" s="622"/>
      <c r="H464" s="635">
        <v>0</v>
      </c>
      <c r="I464" s="622">
        <v>1</v>
      </c>
      <c r="J464" s="622">
        <v>152.56</v>
      </c>
      <c r="K464" s="635">
        <v>1</v>
      </c>
      <c r="L464" s="622">
        <v>1</v>
      </c>
      <c r="M464" s="623">
        <v>152.56</v>
      </c>
    </row>
    <row r="465" spans="1:13" ht="14.4" customHeight="1" x14ac:dyDescent="0.3">
      <c r="A465" s="618" t="s">
        <v>582</v>
      </c>
      <c r="B465" s="619" t="s">
        <v>3745</v>
      </c>
      <c r="C465" s="619" t="s">
        <v>1840</v>
      </c>
      <c r="D465" s="619" t="s">
        <v>1841</v>
      </c>
      <c r="E465" s="619" t="s">
        <v>3746</v>
      </c>
      <c r="F465" s="622"/>
      <c r="G465" s="622"/>
      <c r="H465" s="635">
        <v>0</v>
      </c>
      <c r="I465" s="622">
        <v>60</v>
      </c>
      <c r="J465" s="622">
        <v>3265.8053424636691</v>
      </c>
      <c r="K465" s="635">
        <v>1</v>
      </c>
      <c r="L465" s="622">
        <v>60</v>
      </c>
      <c r="M465" s="623">
        <v>3265.8053424636691</v>
      </c>
    </row>
    <row r="466" spans="1:13" ht="14.4" customHeight="1" x14ac:dyDescent="0.3">
      <c r="A466" s="618" t="s">
        <v>582</v>
      </c>
      <c r="B466" s="619" t="s">
        <v>3749</v>
      </c>
      <c r="C466" s="619" t="s">
        <v>1832</v>
      </c>
      <c r="D466" s="619" t="s">
        <v>3750</v>
      </c>
      <c r="E466" s="619" t="s">
        <v>1725</v>
      </c>
      <c r="F466" s="622"/>
      <c r="G466" s="622"/>
      <c r="H466" s="635">
        <v>0</v>
      </c>
      <c r="I466" s="622">
        <v>54</v>
      </c>
      <c r="J466" s="622">
        <v>17421.008352229106</v>
      </c>
      <c r="K466" s="635">
        <v>1</v>
      </c>
      <c r="L466" s="622">
        <v>54</v>
      </c>
      <c r="M466" s="623">
        <v>17421.008352229106</v>
      </c>
    </row>
    <row r="467" spans="1:13" ht="14.4" customHeight="1" x14ac:dyDescent="0.3">
      <c r="A467" s="618" t="s">
        <v>582</v>
      </c>
      <c r="B467" s="619" t="s">
        <v>3751</v>
      </c>
      <c r="C467" s="619" t="s">
        <v>1848</v>
      </c>
      <c r="D467" s="619" t="s">
        <v>3752</v>
      </c>
      <c r="E467" s="619" t="s">
        <v>3753</v>
      </c>
      <c r="F467" s="622"/>
      <c r="G467" s="622"/>
      <c r="H467" s="635">
        <v>0</v>
      </c>
      <c r="I467" s="622">
        <v>261</v>
      </c>
      <c r="J467" s="622">
        <v>23936.34867121874</v>
      </c>
      <c r="K467" s="635">
        <v>1</v>
      </c>
      <c r="L467" s="622">
        <v>261</v>
      </c>
      <c r="M467" s="623">
        <v>23936.34867121874</v>
      </c>
    </row>
    <row r="468" spans="1:13" ht="14.4" customHeight="1" x14ac:dyDescent="0.3">
      <c r="A468" s="618" t="s">
        <v>582</v>
      </c>
      <c r="B468" s="619" t="s">
        <v>3917</v>
      </c>
      <c r="C468" s="619" t="s">
        <v>3452</v>
      </c>
      <c r="D468" s="619" t="s">
        <v>3453</v>
      </c>
      <c r="E468" s="619" t="s">
        <v>3454</v>
      </c>
      <c r="F468" s="622"/>
      <c r="G468" s="622"/>
      <c r="H468" s="635">
        <v>0</v>
      </c>
      <c r="I468" s="622">
        <v>-2</v>
      </c>
      <c r="J468" s="622">
        <v>-7285.01</v>
      </c>
      <c r="K468" s="635">
        <v>1</v>
      </c>
      <c r="L468" s="622">
        <v>-2</v>
      </c>
      <c r="M468" s="623">
        <v>-7285.01</v>
      </c>
    </row>
    <row r="469" spans="1:13" ht="14.4" customHeight="1" x14ac:dyDescent="0.3">
      <c r="A469" s="618" t="s">
        <v>582</v>
      </c>
      <c r="B469" s="619" t="s">
        <v>3900</v>
      </c>
      <c r="C469" s="619" t="s">
        <v>3196</v>
      </c>
      <c r="D469" s="619" t="s">
        <v>3197</v>
      </c>
      <c r="E469" s="619" t="s">
        <v>3198</v>
      </c>
      <c r="F469" s="622"/>
      <c r="G469" s="622"/>
      <c r="H469" s="635">
        <v>0</v>
      </c>
      <c r="I469" s="622">
        <v>3</v>
      </c>
      <c r="J469" s="622">
        <v>23522.73</v>
      </c>
      <c r="K469" s="635">
        <v>1</v>
      </c>
      <c r="L469" s="622">
        <v>3</v>
      </c>
      <c r="M469" s="623">
        <v>23522.73</v>
      </c>
    </row>
    <row r="470" spans="1:13" ht="14.4" customHeight="1" x14ac:dyDescent="0.3">
      <c r="A470" s="618" t="s">
        <v>582</v>
      </c>
      <c r="B470" s="619" t="s">
        <v>3759</v>
      </c>
      <c r="C470" s="619" t="s">
        <v>589</v>
      </c>
      <c r="D470" s="619" t="s">
        <v>3760</v>
      </c>
      <c r="E470" s="619" t="s">
        <v>3761</v>
      </c>
      <c r="F470" s="622">
        <v>3</v>
      </c>
      <c r="G470" s="622">
        <v>186.22919816602672</v>
      </c>
      <c r="H470" s="635">
        <v>1</v>
      </c>
      <c r="I470" s="622"/>
      <c r="J470" s="622"/>
      <c r="K470" s="635">
        <v>0</v>
      </c>
      <c r="L470" s="622">
        <v>3</v>
      </c>
      <c r="M470" s="623">
        <v>186.22919816602672</v>
      </c>
    </row>
    <row r="471" spans="1:13" ht="14.4" customHeight="1" x14ac:dyDescent="0.3">
      <c r="A471" s="618" t="s">
        <v>582</v>
      </c>
      <c r="B471" s="619" t="s">
        <v>3918</v>
      </c>
      <c r="C471" s="619" t="s">
        <v>3266</v>
      </c>
      <c r="D471" s="619" t="s">
        <v>3919</v>
      </c>
      <c r="E471" s="619" t="s">
        <v>3920</v>
      </c>
      <c r="F471" s="622">
        <v>6</v>
      </c>
      <c r="G471" s="622">
        <v>1564.3722991572481</v>
      </c>
      <c r="H471" s="635">
        <v>1</v>
      </c>
      <c r="I471" s="622"/>
      <c r="J471" s="622"/>
      <c r="K471" s="635">
        <v>0</v>
      </c>
      <c r="L471" s="622">
        <v>6</v>
      </c>
      <c r="M471" s="623">
        <v>1564.3722991572481</v>
      </c>
    </row>
    <row r="472" spans="1:13" ht="14.4" customHeight="1" x14ac:dyDescent="0.3">
      <c r="A472" s="618" t="s">
        <v>582</v>
      </c>
      <c r="B472" s="619" t="s">
        <v>3765</v>
      </c>
      <c r="C472" s="619" t="s">
        <v>1484</v>
      </c>
      <c r="D472" s="619" t="s">
        <v>1485</v>
      </c>
      <c r="E472" s="619" t="s">
        <v>1486</v>
      </c>
      <c r="F472" s="622"/>
      <c r="G472" s="622"/>
      <c r="H472" s="635">
        <v>0</v>
      </c>
      <c r="I472" s="622">
        <v>4</v>
      </c>
      <c r="J472" s="622">
        <v>235.52</v>
      </c>
      <c r="K472" s="635">
        <v>1</v>
      </c>
      <c r="L472" s="622">
        <v>4</v>
      </c>
      <c r="M472" s="623">
        <v>235.52</v>
      </c>
    </row>
    <row r="473" spans="1:13" ht="14.4" customHeight="1" x14ac:dyDescent="0.3">
      <c r="A473" s="618" t="s">
        <v>582</v>
      </c>
      <c r="B473" s="619" t="s">
        <v>3770</v>
      </c>
      <c r="C473" s="619" t="s">
        <v>1617</v>
      </c>
      <c r="D473" s="619" t="s">
        <v>3771</v>
      </c>
      <c r="E473" s="619" t="s">
        <v>3773</v>
      </c>
      <c r="F473" s="622"/>
      <c r="G473" s="622"/>
      <c r="H473" s="635">
        <v>0</v>
      </c>
      <c r="I473" s="622">
        <v>2</v>
      </c>
      <c r="J473" s="622">
        <v>205.59134573452098</v>
      </c>
      <c r="K473" s="635">
        <v>1</v>
      </c>
      <c r="L473" s="622">
        <v>2</v>
      </c>
      <c r="M473" s="623">
        <v>205.59134573452098</v>
      </c>
    </row>
    <row r="474" spans="1:13" ht="14.4" customHeight="1" x14ac:dyDescent="0.3">
      <c r="A474" s="618" t="s">
        <v>582</v>
      </c>
      <c r="B474" s="619" t="s">
        <v>3858</v>
      </c>
      <c r="C474" s="619" t="s">
        <v>3278</v>
      </c>
      <c r="D474" s="619" t="s">
        <v>3279</v>
      </c>
      <c r="E474" s="619" t="s">
        <v>3758</v>
      </c>
      <c r="F474" s="622">
        <v>3</v>
      </c>
      <c r="G474" s="622">
        <v>390.84000000000003</v>
      </c>
      <c r="H474" s="635">
        <v>1</v>
      </c>
      <c r="I474" s="622"/>
      <c r="J474" s="622"/>
      <c r="K474" s="635">
        <v>0</v>
      </c>
      <c r="L474" s="622">
        <v>3</v>
      </c>
      <c r="M474" s="623">
        <v>390.84000000000003</v>
      </c>
    </row>
    <row r="475" spans="1:13" ht="14.4" customHeight="1" x14ac:dyDescent="0.3">
      <c r="A475" s="618" t="s">
        <v>582</v>
      </c>
      <c r="B475" s="619" t="s">
        <v>3921</v>
      </c>
      <c r="C475" s="619" t="s">
        <v>3404</v>
      </c>
      <c r="D475" s="619" t="s">
        <v>3405</v>
      </c>
      <c r="E475" s="619" t="s">
        <v>3406</v>
      </c>
      <c r="F475" s="622"/>
      <c r="G475" s="622"/>
      <c r="H475" s="635">
        <v>0</v>
      </c>
      <c r="I475" s="622">
        <v>1</v>
      </c>
      <c r="J475" s="622">
        <v>144.53</v>
      </c>
      <c r="K475" s="635">
        <v>1</v>
      </c>
      <c r="L475" s="622">
        <v>1</v>
      </c>
      <c r="M475" s="623">
        <v>144.53</v>
      </c>
    </row>
    <row r="476" spans="1:13" ht="14.4" customHeight="1" x14ac:dyDescent="0.3">
      <c r="A476" s="618" t="s">
        <v>582</v>
      </c>
      <c r="B476" s="619" t="s">
        <v>3786</v>
      </c>
      <c r="C476" s="619" t="s">
        <v>3262</v>
      </c>
      <c r="D476" s="619" t="s">
        <v>3263</v>
      </c>
      <c r="E476" s="619" t="s">
        <v>3922</v>
      </c>
      <c r="F476" s="622">
        <v>1</v>
      </c>
      <c r="G476" s="622">
        <v>152.55999723827699</v>
      </c>
      <c r="H476" s="635">
        <v>1</v>
      </c>
      <c r="I476" s="622"/>
      <c r="J476" s="622"/>
      <c r="K476" s="635">
        <v>0</v>
      </c>
      <c r="L476" s="622">
        <v>1</v>
      </c>
      <c r="M476" s="623">
        <v>152.55999723827699</v>
      </c>
    </row>
    <row r="477" spans="1:13" ht="14.4" customHeight="1" x14ac:dyDescent="0.3">
      <c r="A477" s="618" t="s">
        <v>582</v>
      </c>
      <c r="B477" s="619" t="s">
        <v>3787</v>
      </c>
      <c r="C477" s="619" t="s">
        <v>3282</v>
      </c>
      <c r="D477" s="619" t="s">
        <v>3283</v>
      </c>
      <c r="E477" s="619" t="s">
        <v>1071</v>
      </c>
      <c r="F477" s="622">
        <v>1</v>
      </c>
      <c r="G477" s="622">
        <v>105.44</v>
      </c>
      <c r="H477" s="635">
        <v>1</v>
      </c>
      <c r="I477" s="622"/>
      <c r="J477" s="622"/>
      <c r="K477" s="635">
        <v>0</v>
      </c>
      <c r="L477" s="622">
        <v>1</v>
      </c>
      <c r="M477" s="623">
        <v>105.44</v>
      </c>
    </row>
    <row r="478" spans="1:13" ht="14.4" customHeight="1" x14ac:dyDescent="0.3">
      <c r="A478" s="618" t="s">
        <v>582</v>
      </c>
      <c r="B478" s="619" t="s">
        <v>3923</v>
      </c>
      <c r="C478" s="619" t="s">
        <v>3422</v>
      </c>
      <c r="D478" s="619" t="s">
        <v>3423</v>
      </c>
      <c r="E478" s="619" t="s">
        <v>1500</v>
      </c>
      <c r="F478" s="622"/>
      <c r="G478" s="622"/>
      <c r="H478" s="635">
        <v>0</v>
      </c>
      <c r="I478" s="622">
        <v>1</v>
      </c>
      <c r="J478" s="622">
        <v>624.86</v>
      </c>
      <c r="K478" s="635">
        <v>1</v>
      </c>
      <c r="L478" s="622">
        <v>1</v>
      </c>
      <c r="M478" s="623">
        <v>624.86</v>
      </c>
    </row>
    <row r="479" spans="1:13" ht="14.4" customHeight="1" x14ac:dyDescent="0.3">
      <c r="A479" s="618" t="s">
        <v>582</v>
      </c>
      <c r="B479" s="619" t="s">
        <v>3791</v>
      </c>
      <c r="C479" s="619" t="s">
        <v>1517</v>
      </c>
      <c r="D479" s="619" t="s">
        <v>1518</v>
      </c>
      <c r="E479" s="619" t="s">
        <v>1519</v>
      </c>
      <c r="F479" s="622"/>
      <c r="G479" s="622"/>
      <c r="H479" s="635">
        <v>0</v>
      </c>
      <c r="I479" s="622">
        <v>3</v>
      </c>
      <c r="J479" s="622">
        <v>256.61</v>
      </c>
      <c r="K479" s="635">
        <v>1</v>
      </c>
      <c r="L479" s="622">
        <v>3</v>
      </c>
      <c r="M479" s="623">
        <v>256.61</v>
      </c>
    </row>
    <row r="480" spans="1:13" ht="14.4" customHeight="1" x14ac:dyDescent="0.3">
      <c r="A480" s="618" t="s">
        <v>582</v>
      </c>
      <c r="B480" s="619" t="s">
        <v>3908</v>
      </c>
      <c r="C480" s="619" t="s">
        <v>3136</v>
      </c>
      <c r="D480" s="619" t="s">
        <v>3137</v>
      </c>
      <c r="E480" s="619" t="s">
        <v>3909</v>
      </c>
      <c r="F480" s="622"/>
      <c r="G480" s="622"/>
      <c r="H480" s="635">
        <v>0</v>
      </c>
      <c r="I480" s="622">
        <v>2</v>
      </c>
      <c r="J480" s="622">
        <v>2343.17</v>
      </c>
      <c r="K480" s="635">
        <v>1</v>
      </c>
      <c r="L480" s="622">
        <v>2</v>
      </c>
      <c r="M480" s="623">
        <v>2343.17</v>
      </c>
    </row>
    <row r="481" spans="1:13" ht="14.4" customHeight="1" x14ac:dyDescent="0.3">
      <c r="A481" s="618" t="s">
        <v>582</v>
      </c>
      <c r="B481" s="619" t="s">
        <v>3908</v>
      </c>
      <c r="C481" s="619" t="s">
        <v>3418</v>
      </c>
      <c r="D481" s="619" t="s">
        <v>3419</v>
      </c>
      <c r="E481" s="619" t="s">
        <v>3924</v>
      </c>
      <c r="F481" s="622"/>
      <c r="G481" s="622"/>
      <c r="H481" s="635">
        <v>0</v>
      </c>
      <c r="I481" s="622">
        <v>1</v>
      </c>
      <c r="J481" s="622">
        <v>869.26153549838796</v>
      </c>
      <c r="K481" s="635">
        <v>1</v>
      </c>
      <c r="L481" s="622">
        <v>1</v>
      </c>
      <c r="M481" s="623">
        <v>869.26153549838796</v>
      </c>
    </row>
    <row r="482" spans="1:13" ht="14.4" customHeight="1" x14ac:dyDescent="0.3">
      <c r="A482" s="618" t="s">
        <v>582</v>
      </c>
      <c r="B482" s="619" t="s">
        <v>3793</v>
      </c>
      <c r="C482" s="619" t="s">
        <v>3274</v>
      </c>
      <c r="D482" s="619" t="s">
        <v>3275</v>
      </c>
      <c r="E482" s="619" t="s">
        <v>3276</v>
      </c>
      <c r="F482" s="622">
        <v>1</v>
      </c>
      <c r="G482" s="622">
        <v>101.33000183007699</v>
      </c>
      <c r="H482" s="635">
        <v>1</v>
      </c>
      <c r="I482" s="622"/>
      <c r="J482" s="622"/>
      <c r="K482" s="635">
        <v>0</v>
      </c>
      <c r="L482" s="622">
        <v>1</v>
      </c>
      <c r="M482" s="623">
        <v>101.33000183007699</v>
      </c>
    </row>
    <row r="483" spans="1:13" ht="14.4" customHeight="1" x14ac:dyDescent="0.3">
      <c r="A483" s="618" t="s">
        <v>582</v>
      </c>
      <c r="B483" s="619" t="s">
        <v>3925</v>
      </c>
      <c r="C483" s="619" t="s">
        <v>3926</v>
      </c>
      <c r="D483" s="619" t="s">
        <v>3927</v>
      </c>
      <c r="E483" s="619" t="s">
        <v>3928</v>
      </c>
      <c r="F483" s="622"/>
      <c r="G483" s="622"/>
      <c r="H483" s="635">
        <v>0</v>
      </c>
      <c r="I483" s="622">
        <v>1</v>
      </c>
      <c r="J483" s="622">
        <v>229.788527663769</v>
      </c>
      <c r="K483" s="635">
        <v>1</v>
      </c>
      <c r="L483" s="622">
        <v>1</v>
      </c>
      <c r="M483" s="623">
        <v>229.788527663769</v>
      </c>
    </row>
    <row r="484" spans="1:13" ht="14.4" customHeight="1" x14ac:dyDescent="0.3">
      <c r="A484" s="618" t="s">
        <v>582</v>
      </c>
      <c r="B484" s="619" t="s">
        <v>3794</v>
      </c>
      <c r="C484" s="619" t="s">
        <v>3160</v>
      </c>
      <c r="D484" s="619" t="s">
        <v>3161</v>
      </c>
      <c r="E484" s="619" t="s">
        <v>3162</v>
      </c>
      <c r="F484" s="622"/>
      <c r="G484" s="622"/>
      <c r="H484" s="635">
        <v>0</v>
      </c>
      <c r="I484" s="622">
        <v>7</v>
      </c>
      <c r="J484" s="622">
        <v>1420.0195982709502</v>
      </c>
      <c r="K484" s="635">
        <v>1</v>
      </c>
      <c r="L484" s="622">
        <v>7</v>
      </c>
      <c r="M484" s="623">
        <v>1420.0195982709502</v>
      </c>
    </row>
    <row r="485" spans="1:13" ht="14.4" customHeight="1" x14ac:dyDescent="0.3">
      <c r="A485" s="618" t="s">
        <v>582</v>
      </c>
      <c r="B485" s="619" t="s">
        <v>3794</v>
      </c>
      <c r="C485" s="619" t="s">
        <v>2652</v>
      </c>
      <c r="D485" s="619" t="s">
        <v>3869</v>
      </c>
      <c r="E485" s="619" t="s">
        <v>1697</v>
      </c>
      <c r="F485" s="622"/>
      <c r="G485" s="622"/>
      <c r="H485" s="635">
        <v>0</v>
      </c>
      <c r="I485" s="622">
        <v>4</v>
      </c>
      <c r="J485" s="622">
        <v>216.48007569641538</v>
      </c>
      <c r="K485" s="635">
        <v>1</v>
      </c>
      <c r="L485" s="622">
        <v>4</v>
      </c>
      <c r="M485" s="623">
        <v>216.48007569641538</v>
      </c>
    </row>
    <row r="486" spans="1:13" ht="14.4" customHeight="1" x14ac:dyDescent="0.3">
      <c r="A486" s="618" t="s">
        <v>582</v>
      </c>
      <c r="B486" s="619" t="s">
        <v>3794</v>
      </c>
      <c r="C486" s="619" t="s">
        <v>2655</v>
      </c>
      <c r="D486" s="619" t="s">
        <v>3870</v>
      </c>
      <c r="E486" s="619" t="s">
        <v>1697</v>
      </c>
      <c r="F486" s="622"/>
      <c r="G486" s="622"/>
      <c r="H486" s="635">
        <v>0</v>
      </c>
      <c r="I486" s="622">
        <v>4</v>
      </c>
      <c r="J486" s="622">
        <v>216.4799866017882</v>
      </c>
      <c r="K486" s="635">
        <v>1</v>
      </c>
      <c r="L486" s="622">
        <v>4</v>
      </c>
      <c r="M486" s="623">
        <v>216.4799866017882</v>
      </c>
    </row>
    <row r="487" spans="1:13" ht="14.4" customHeight="1" x14ac:dyDescent="0.3">
      <c r="A487" s="618" t="s">
        <v>582</v>
      </c>
      <c r="B487" s="619" t="s">
        <v>3794</v>
      </c>
      <c r="C487" s="619" t="s">
        <v>3435</v>
      </c>
      <c r="D487" s="619" t="s">
        <v>3929</v>
      </c>
      <c r="E487" s="619" t="s">
        <v>1697</v>
      </c>
      <c r="F487" s="622"/>
      <c r="G487" s="622"/>
      <c r="H487" s="635">
        <v>0</v>
      </c>
      <c r="I487" s="622">
        <v>2</v>
      </c>
      <c r="J487" s="622">
        <v>108.92</v>
      </c>
      <c r="K487" s="635">
        <v>1</v>
      </c>
      <c r="L487" s="622">
        <v>2</v>
      </c>
      <c r="M487" s="623">
        <v>108.92</v>
      </c>
    </row>
    <row r="488" spans="1:13" ht="14.4" customHeight="1" x14ac:dyDescent="0.3">
      <c r="A488" s="618" t="s">
        <v>582</v>
      </c>
      <c r="B488" s="619" t="s">
        <v>3794</v>
      </c>
      <c r="C488" s="619" t="s">
        <v>3438</v>
      </c>
      <c r="D488" s="619" t="s">
        <v>3930</v>
      </c>
      <c r="E488" s="619" t="s">
        <v>1697</v>
      </c>
      <c r="F488" s="622"/>
      <c r="G488" s="622"/>
      <c r="H488" s="635">
        <v>0</v>
      </c>
      <c r="I488" s="622">
        <v>2</v>
      </c>
      <c r="J488" s="622">
        <v>108.92</v>
      </c>
      <c r="K488" s="635">
        <v>1</v>
      </c>
      <c r="L488" s="622">
        <v>2</v>
      </c>
      <c r="M488" s="623">
        <v>108.92</v>
      </c>
    </row>
    <row r="489" spans="1:13" ht="14.4" customHeight="1" x14ac:dyDescent="0.3">
      <c r="A489" s="618" t="s">
        <v>582</v>
      </c>
      <c r="B489" s="619" t="s">
        <v>3794</v>
      </c>
      <c r="C489" s="619" t="s">
        <v>3408</v>
      </c>
      <c r="D489" s="619" t="s">
        <v>3931</v>
      </c>
      <c r="E489" s="619" t="s">
        <v>1697</v>
      </c>
      <c r="F489" s="622"/>
      <c r="G489" s="622"/>
      <c r="H489" s="635">
        <v>0</v>
      </c>
      <c r="I489" s="622">
        <v>2</v>
      </c>
      <c r="J489" s="622">
        <v>108.92</v>
      </c>
      <c r="K489" s="635">
        <v>1</v>
      </c>
      <c r="L489" s="622">
        <v>2</v>
      </c>
      <c r="M489" s="623">
        <v>108.92</v>
      </c>
    </row>
    <row r="490" spans="1:13" ht="14.4" customHeight="1" x14ac:dyDescent="0.3">
      <c r="A490" s="618" t="s">
        <v>582</v>
      </c>
      <c r="B490" s="619" t="s">
        <v>3794</v>
      </c>
      <c r="C490" s="619" t="s">
        <v>1711</v>
      </c>
      <c r="D490" s="619" t="s">
        <v>1705</v>
      </c>
      <c r="E490" s="619" t="s">
        <v>1712</v>
      </c>
      <c r="F490" s="622"/>
      <c r="G490" s="622"/>
      <c r="H490" s="635">
        <v>0</v>
      </c>
      <c r="I490" s="622">
        <v>140</v>
      </c>
      <c r="J490" s="622">
        <v>25666.99678085696</v>
      </c>
      <c r="K490" s="635">
        <v>1</v>
      </c>
      <c r="L490" s="622">
        <v>140</v>
      </c>
      <c r="M490" s="623">
        <v>25666.99678085696</v>
      </c>
    </row>
    <row r="491" spans="1:13" ht="14.4" customHeight="1" x14ac:dyDescent="0.3">
      <c r="A491" s="618" t="s">
        <v>582</v>
      </c>
      <c r="B491" s="619" t="s">
        <v>3794</v>
      </c>
      <c r="C491" s="619" t="s">
        <v>1708</v>
      </c>
      <c r="D491" s="619" t="s">
        <v>1709</v>
      </c>
      <c r="E491" s="619" t="s">
        <v>1712</v>
      </c>
      <c r="F491" s="622"/>
      <c r="G491" s="622"/>
      <c r="H491" s="635">
        <v>0</v>
      </c>
      <c r="I491" s="622">
        <v>11</v>
      </c>
      <c r="J491" s="622">
        <v>2276.9935235461512</v>
      </c>
      <c r="K491" s="635">
        <v>1</v>
      </c>
      <c r="L491" s="622">
        <v>11</v>
      </c>
      <c r="M491" s="623">
        <v>2276.9935235461512</v>
      </c>
    </row>
    <row r="492" spans="1:13" ht="14.4" customHeight="1" x14ac:dyDescent="0.3">
      <c r="A492" s="618" t="s">
        <v>582</v>
      </c>
      <c r="B492" s="619" t="s">
        <v>3794</v>
      </c>
      <c r="C492" s="619" t="s">
        <v>2658</v>
      </c>
      <c r="D492" s="619" t="s">
        <v>3871</v>
      </c>
      <c r="E492" s="619" t="s">
        <v>1697</v>
      </c>
      <c r="F492" s="622"/>
      <c r="G492" s="622"/>
      <c r="H492" s="635">
        <v>0</v>
      </c>
      <c r="I492" s="622">
        <v>2</v>
      </c>
      <c r="J492" s="622">
        <v>108.24</v>
      </c>
      <c r="K492" s="635">
        <v>1</v>
      </c>
      <c r="L492" s="622">
        <v>2</v>
      </c>
      <c r="M492" s="623">
        <v>108.24</v>
      </c>
    </row>
    <row r="493" spans="1:13" ht="14.4" customHeight="1" x14ac:dyDescent="0.3">
      <c r="A493" s="618" t="s">
        <v>586</v>
      </c>
      <c r="B493" s="619" t="s">
        <v>3698</v>
      </c>
      <c r="C493" s="619" t="s">
        <v>3465</v>
      </c>
      <c r="D493" s="619" t="s">
        <v>3466</v>
      </c>
      <c r="E493" s="619" t="s">
        <v>3467</v>
      </c>
      <c r="F493" s="622">
        <v>1</v>
      </c>
      <c r="G493" s="622">
        <v>151.93</v>
      </c>
      <c r="H493" s="635">
        <v>1</v>
      </c>
      <c r="I493" s="622"/>
      <c r="J493" s="622"/>
      <c r="K493" s="635">
        <v>0</v>
      </c>
      <c r="L493" s="622">
        <v>1</v>
      </c>
      <c r="M493" s="623">
        <v>151.93</v>
      </c>
    </row>
    <row r="494" spans="1:13" ht="14.4" customHeight="1" x14ac:dyDescent="0.3">
      <c r="A494" s="618" t="s">
        <v>586</v>
      </c>
      <c r="B494" s="619" t="s">
        <v>3765</v>
      </c>
      <c r="C494" s="619" t="s">
        <v>2499</v>
      </c>
      <c r="D494" s="619" t="s">
        <v>2500</v>
      </c>
      <c r="E494" s="619" t="s">
        <v>2501</v>
      </c>
      <c r="F494" s="622"/>
      <c r="G494" s="622"/>
      <c r="H494" s="635">
        <v>0</v>
      </c>
      <c r="I494" s="622">
        <v>38</v>
      </c>
      <c r="J494" s="622">
        <v>2329.0092324539528</v>
      </c>
      <c r="K494" s="635">
        <v>1</v>
      </c>
      <c r="L494" s="622">
        <v>38</v>
      </c>
      <c r="M494" s="623">
        <v>2329.0092324539528</v>
      </c>
    </row>
    <row r="495" spans="1:13" ht="14.4" customHeight="1" x14ac:dyDescent="0.3">
      <c r="A495" s="618" t="s">
        <v>586</v>
      </c>
      <c r="B495" s="619" t="s">
        <v>3765</v>
      </c>
      <c r="C495" s="619" t="s">
        <v>1484</v>
      </c>
      <c r="D495" s="619" t="s">
        <v>1485</v>
      </c>
      <c r="E495" s="619" t="s">
        <v>1486</v>
      </c>
      <c r="F495" s="622"/>
      <c r="G495" s="622"/>
      <c r="H495" s="635">
        <v>0</v>
      </c>
      <c r="I495" s="622">
        <v>15</v>
      </c>
      <c r="J495" s="622">
        <v>881.13993132885719</v>
      </c>
      <c r="K495" s="635">
        <v>1</v>
      </c>
      <c r="L495" s="622">
        <v>15</v>
      </c>
      <c r="M495" s="623">
        <v>881.13993132885719</v>
      </c>
    </row>
    <row r="496" spans="1:13" ht="14.4" customHeight="1" x14ac:dyDescent="0.3">
      <c r="A496" s="618" t="s">
        <v>586</v>
      </c>
      <c r="B496" s="619" t="s">
        <v>3921</v>
      </c>
      <c r="C496" s="619" t="s">
        <v>3513</v>
      </c>
      <c r="D496" s="619" t="s">
        <v>3932</v>
      </c>
      <c r="E496" s="619" t="s">
        <v>3933</v>
      </c>
      <c r="F496" s="622"/>
      <c r="G496" s="622"/>
      <c r="H496" s="635">
        <v>0</v>
      </c>
      <c r="I496" s="622">
        <v>2</v>
      </c>
      <c r="J496" s="622">
        <v>279.33999999999997</v>
      </c>
      <c r="K496" s="635">
        <v>1</v>
      </c>
      <c r="L496" s="622">
        <v>2</v>
      </c>
      <c r="M496" s="623">
        <v>279.33999999999997</v>
      </c>
    </row>
    <row r="497" spans="1:13" ht="14.4" customHeight="1" thickBot="1" x14ac:dyDescent="0.35">
      <c r="A497" s="624" t="s">
        <v>586</v>
      </c>
      <c r="B497" s="625" t="s">
        <v>3921</v>
      </c>
      <c r="C497" s="625" t="s">
        <v>3517</v>
      </c>
      <c r="D497" s="625" t="s">
        <v>3932</v>
      </c>
      <c r="E497" s="625" t="s">
        <v>3934</v>
      </c>
      <c r="F497" s="628"/>
      <c r="G497" s="628"/>
      <c r="H497" s="636">
        <v>0</v>
      </c>
      <c r="I497" s="628">
        <v>3</v>
      </c>
      <c r="J497" s="628">
        <v>533.91</v>
      </c>
      <c r="K497" s="636">
        <v>1</v>
      </c>
      <c r="L497" s="628">
        <v>3</v>
      </c>
      <c r="M497" s="629">
        <v>533.91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3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03">
        <v>4</v>
      </c>
      <c r="B5" s="604" t="s">
        <v>558</v>
      </c>
      <c r="C5" s="605">
        <v>12744331.730000008</v>
      </c>
      <c r="D5" s="605">
        <v>8756</v>
      </c>
      <c r="E5" s="605">
        <v>10703893.060000008</v>
      </c>
      <c r="F5" s="606">
        <v>0.83989441633908268</v>
      </c>
      <c r="G5" s="605">
        <v>6054</v>
      </c>
      <c r="H5" s="606">
        <v>0.691411603471905</v>
      </c>
      <c r="I5" s="605">
        <v>2040438.6700000004</v>
      </c>
      <c r="J5" s="606">
        <v>0.1601055836609174</v>
      </c>
      <c r="K5" s="605">
        <v>2702</v>
      </c>
      <c r="L5" s="606">
        <v>0.308588396528095</v>
      </c>
      <c r="M5" s="605" t="s">
        <v>157</v>
      </c>
    </row>
    <row r="6" spans="1:13" ht="14.4" customHeight="1" x14ac:dyDescent="0.3">
      <c r="A6" s="603">
        <v>4</v>
      </c>
      <c r="B6" s="604" t="s">
        <v>3935</v>
      </c>
      <c r="C6" s="605">
        <v>1785942.129999999</v>
      </c>
      <c r="D6" s="605">
        <v>3817</v>
      </c>
      <c r="E6" s="605">
        <v>763559.1199999986</v>
      </c>
      <c r="F6" s="606">
        <v>0.42753855635848576</v>
      </c>
      <c r="G6" s="605">
        <v>1773.5</v>
      </c>
      <c r="H6" s="606">
        <v>0.46463190987686664</v>
      </c>
      <c r="I6" s="605">
        <v>1022383.0100000004</v>
      </c>
      <c r="J6" s="606">
        <v>0.5724614436415143</v>
      </c>
      <c r="K6" s="605">
        <v>2043.5</v>
      </c>
      <c r="L6" s="606">
        <v>0.53536809012313336</v>
      </c>
      <c r="M6" s="605" t="s">
        <v>2</v>
      </c>
    </row>
    <row r="7" spans="1:13" ht="14.4" customHeight="1" x14ac:dyDescent="0.3">
      <c r="A7" s="603">
        <v>4</v>
      </c>
      <c r="B7" s="604" t="s">
        <v>3936</v>
      </c>
      <c r="C7" s="605">
        <v>0</v>
      </c>
      <c r="D7" s="605">
        <v>312</v>
      </c>
      <c r="E7" s="605">
        <v>0</v>
      </c>
      <c r="F7" s="606" t="s">
        <v>557</v>
      </c>
      <c r="G7" s="605">
        <v>238.5</v>
      </c>
      <c r="H7" s="606">
        <v>0.76442307692307687</v>
      </c>
      <c r="I7" s="605">
        <v>0</v>
      </c>
      <c r="J7" s="606" t="s">
        <v>557</v>
      </c>
      <c r="K7" s="605">
        <v>73.5</v>
      </c>
      <c r="L7" s="606">
        <v>0.23557692307692307</v>
      </c>
      <c r="M7" s="605" t="s">
        <v>2</v>
      </c>
    </row>
    <row r="8" spans="1:13" ht="14.4" customHeight="1" x14ac:dyDescent="0.3">
      <c r="A8" s="603">
        <v>4</v>
      </c>
      <c r="B8" s="604" t="s">
        <v>3937</v>
      </c>
      <c r="C8" s="605">
        <v>10958389.600000009</v>
      </c>
      <c r="D8" s="605">
        <v>4627</v>
      </c>
      <c r="E8" s="605">
        <v>9940333.9400000088</v>
      </c>
      <c r="F8" s="606">
        <v>0.90709805937178956</v>
      </c>
      <c r="G8" s="605">
        <v>4042</v>
      </c>
      <c r="H8" s="606">
        <v>0.87356818673006265</v>
      </c>
      <c r="I8" s="605">
        <v>1018055.6600000001</v>
      </c>
      <c r="J8" s="606">
        <v>9.2901940628210486E-2</v>
      </c>
      <c r="K8" s="605">
        <v>585</v>
      </c>
      <c r="L8" s="606">
        <v>0.12643181326993733</v>
      </c>
      <c r="M8" s="605" t="s">
        <v>2</v>
      </c>
    </row>
    <row r="9" spans="1:13" ht="14.4" customHeight="1" x14ac:dyDescent="0.3">
      <c r="A9" s="603" t="s">
        <v>3938</v>
      </c>
      <c r="B9" s="604" t="s">
        <v>6</v>
      </c>
      <c r="C9" s="605">
        <v>12744331.730000008</v>
      </c>
      <c r="D9" s="605">
        <v>8756</v>
      </c>
      <c r="E9" s="605">
        <v>10703893.060000008</v>
      </c>
      <c r="F9" s="606">
        <v>0.83989441633908268</v>
      </c>
      <c r="G9" s="605">
        <v>6054</v>
      </c>
      <c r="H9" s="606">
        <v>0.691411603471905</v>
      </c>
      <c r="I9" s="605">
        <v>2040438.6700000004</v>
      </c>
      <c r="J9" s="606">
        <v>0.1601055836609174</v>
      </c>
      <c r="K9" s="605">
        <v>2702</v>
      </c>
      <c r="L9" s="606">
        <v>0.308588396528095</v>
      </c>
      <c r="M9" s="605" t="s">
        <v>571</v>
      </c>
    </row>
    <row r="11" spans="1:13" ht="14.4" customHeight="1" x14ac:dyDescent="0.3">
      <c r="A11" s="603">
        <v>4</v>
      </c>
      <c r="B11" s="604" t="s">
        <v>558</v>
      </c>
      <c r="C11" s="605" t="s">
        <v>557</v>
      </c>
      <c r="D11" s="605" t="s">
        <v>557</v>
      </c>
      <c r="E11" s="605" t="s">
        <v>557</v>
      </c>
      <c r="F11" s="606" t="s">
        <v>557</v>
      </c>
      <c r="G11" s="605" t="s">
        <v>557</v>
      </c>
      <c r="H11" s="606" t="s">
        <v>557</v>
      </c>
      <c r="I11" s="605" t="s">
        <v>557</v>
      </c>
      <c r="J11" s="606" t="s">
        <v>557</v>
      </c>
      <c r="K11" s="605" t="s">
        <v>557</v>
      </c>
      <c r="L11" s="606" t="s">
        <v>557</v>
      </c>
      <c r="M11" s="605" t="s">
        <v>157</v>
      </c>
    </row>
    <row r="12" spans="1:13" ht="14.4" customHeight="1" x14ac:dyDescent="0.3">
      <c r="A12" s="603">
        <v>89301041</v>
      </c>
      <c r="B12" s="604" t="s">
        <v>3935</v>
      </c>
      <c r="C12" s="605">
        <v>164268.97</v>
      </c>
      <c r="D12" s="605">
        <v>379</v>
      </c>
      <c r="E12" s="605">
        <v>84060.32</v>
      </c>
      <c r="F12" s="606">
        <v>0.51172366880975761</v>
      </c>
      <c r="G12" s="605">
        <v>169</v>
      </c>
      <c r="H12" s="606">
        <v>0.44591029023746703</v>
      </c>
      <c r="I12" s="605">
        <v>80208.649999999994</v>
      </c>
      <c r="J12" s="606">
        <v>0.48827633119024239</v>
      </c>
      <c r="K12" s="605">
        <v>210</v>
      </c>
      <c r="L12" s="606">
        <v>0.55408970976253302</v>
      </c>
      <c r="M12" s="605" t="s">
        <v>2</v>
      </c>
    </row>
    <row r="13" spans="1:13" ht="14.4" customHeight="1" x14ac:dyDescent="0.3">
      <c r="A13" s="603">
        <v>89301041</v>
      </c>
      <c r="B13" s="604" t="s">
        <v>3936</v>
      </c>
      <c r="C13" s="605">
        <v>0</v>
      </c>
      <c r="D13" s="605">
        <v>8</v>
      </c>
      <c r="E13" s="605">
        <v>0</v>
      </c>
      <c r="F13" s="606" t="s">
        <v>557</v>
      </c>
      <c r="G13" s="605">
        <v>5</v>
      </c>
      <c r="H13" s="606">
        <v>0.625</v>
      </c>
      <c r="I13" s="605">
        <v>0</v>
      </c>
      <c r="J13" s="606" t="s">
        <v>557</v>
      </c>
      <c r="K13" s="605">
        <v>3</v>
      </c>
      <c r="L13" s="606">
        <v>0.375</v>
      </c>
      <c r="M13" s="605" t="s">
        <v>2</v>
      </c>
    </row>
    <row r="14" spans="1:13" ht="14.4" customHeight="1" x14ac:dyDescent="0.3">
      <c r="A14" s="603">
        <v>89301041</v>
      </c>
      <c r="B14" s="604" t="s">
        <v>3937</v>
      </c>
      <c r="C14" s="605">
        <v>4476.72</v>
      </c>
      <c r="D14" s="605">
        <v>6</v>
      </c>
      <c r="E14" s="605">
        <v>3078.48</v>
      </c>
      <c r="F14" s="606">
        <v>0.6876641827051948</v>
      </c>
      <c r="G14" s="605">
        <v>4</v>
      </c>
      <c r="H14" s="606">
        <v>0.66666666666666663</v>
      </c>
      <c r="I14" s="605">
        <v>1398.24</v>
      </c>
      <c r="J14" s="606">
        <v>0.31233581729480508</v>
      </c>
      <c r="K14" s="605">
        <v>2</v>
      </c>
      <c r="L14" s="606">
        <v>0.33333333333333331</v>
      </c>
      <c r="M14" s="605" t="s">
        <v>2</v>
      </c>
    </row>
    <row r="15" spans="1:13" ht="14.4" customHeight="1" x14ac:dyDescent="0.3">
      <c r="A15" s="603" t="s">
        <v>3939</v>
      </c>
      <c r="B15" s="604" t="s">
        <v>3940</v>
      </c>
      <c r="C15" s="605">
        <v>168745.69</v>
      </c>
      <c r="D15" s="605">
        <v>393</v>
      </c>
      <c r="E15" s="605">
        <v>87138.8</v>
      </c>
      <c r="F15" s="606">
        <v>0.51639126308944538</v>
      </c>
      <c r="G15" s="605">
        <v>178</v>
      </c>
      <c r="H15" s="606">
        <v>0.45292620865139949</v>
      </c>
      <c r="I15" s="605">
        <v>81606.89</v>
      </c>
      <c r="J15" s="606">
        <v>0.48360873691055456</v>
      </c>
      <c r="K15" s="605">
        <v>215</v>
      </c>
      <c r="L15" s="606">
        <v>0.54707379134860046</v>
      </c>
      <c r="M15" s="605" t="s">
        <v>574</v>
      </c>
    </row>
    <row r="16" spans="1:13" ht="14.4" customHeight="1" x14ac:dyDescent="0.3">
      <c r="A16" s="603" t="s">
        <v>557</v>
      </c>
      <c r="B16" s="604" t="s">
        <v>557</v>
      </c>
      <c r="C16" s="605" t="s">
        <v>557</v>
      </c>
      <c r="D16" s="605" t="s">
        <v>557</v>
      </c>
      <c r="E16" s="605" t="s">
        <v>557</v>
      </c>
      <c r="F16" s="606" t="s">
        <v>557</v>
      </c>
      <c r="G16" s="605" t="s">
        <v>557</v>
      </c>
      <c r="H16" s="606" t="s">
        <v>557</v>
      </c>
      <c r="I16" s="605" t="s">
        <v>557</v>
      </c>
      <c r="J16" s="606" t="s">
        <v>557</v>
      </c>
      <c r="K16" s="605" t="s">
        <v>557</v>
      </c>
      <c r="L16" s="606" t="s">
        <v>557</v>
      </c>
      <c r="M16" s="605" t="s">
        <v>575</v>
      </c>
    </row>
    <row r="17" spans="1:13" ht="14.4" customHeight="1" x14ac:dyDescent="0.3">
      <c r="A17" s="603">
        <v>89301042</v>
      </c>
      <c r="B17" s="604" t="s">
        <v>3935</v>
      </c>
      <c r="C17" s="605">
        <v>1066438.2599999988</v>
      </c>
      <c r="D17" s="605">
        <v>2450.5</v>
      </c>
      <c r="E17" s="605">
        <v>434450.19999999896</v>
      </c>
      <c r="F17" s="606">
        <v>0.40738429620857697</v>
      </c>
      <c r="G17" s="605">
        <v>1147.5</v>
      </c>
      <c r="H17" s="606">
        <v>0.46827178126912877</v>
      </c>
      <c r="I17" s="605">
        <v>631988.05999999994</v>
      </c>
      <c r="J17" s="606">
        <v>0.59261570379142303</v>
      </c>
      <c r="K17" s="605">
        <v>1303</v>
      </c>
      <c r="L17" s="606">
        <v>0.53172821873087128</v>
      </c>
      <c r="M17" s="605" t="s">
        <v>2</v>
      </c>
    </row>
    <row r="18" spans="1:13" ht="14.4" customHeight="1" x14ac:dyDescent="0.3">
      <c r="A18" s="603">
        <v>89301042</v>
      </c>
      <c r="B18" s="604" t="s">
        <v>3936</v>
      </c>
      <c r="C18" s="605">
        <v>0</v>
      </c>
      <c r="D18" s="605">
        <v>254.5</v>
      </c>
      <c r="E18" s="605">
        <v>0</v>
      </c>
      <c r="F18" s="606" t="s">
        <v>557</v>
      </c>
      <c r="G18" s="605">
        <v>195.5</v>
      </c>
      <c r="H18" s="606">
        <v>0.76817288801571704</v>
      </c>
      <c r="I18" s="605">
        <v>0</v>
      </c>
      <c r="J18" s="606" t="s">
        <v>557</v>
      </c>
      <c r="K18" s="605">
        <v>59</v>
      </c>
      <c r="L18" s="606">
        <v>0.23182711198428291</v>
      </c>
      <c r="M18" s="605" t="s">
        <v>2</v>
      </c>
    </row>
    <row r="19" spans="1:13" ht="14.4" customHeight="1" x14ac:dyDescent="0.3">
      <c r="A19" s="603">
        <v>89301042</v>
      </c>
      <c r="B19" s="604" t="s">
        <v>3937</v>
      </c>
      <c r="C19" s="605">
        <v>10895995.960000008</v>
      </c>
      <c r="D19" s="605">
        <v>4488</v>
      </c>
      <c r="E19" s="605">
        <v>9891363.5000000075</v>
      </c>
      <c r="F19" s="606">
        <v>0.90779801463876464</v>
      </c>
      <c r="G19" s="605">
        <v>3927</v>
      </c>
      <c r="H19" s="606">
        <v>0.875</v>
      </c>
      <c r="I19" s="605">
        <v>1004632.4600000001</v>
      </c>
      <c r="J19" s="606">
        <v>9.2201985361235334E-2</v>
      </c>
      <c r="K19" s="605">
        <v>561</v>
      </c>
      <c r="L19" s="606">
        <v>0.125</v>
      </c>
      <c r="M19" s="605" t="s">
        <v>2</v>
      </c>
    </row>
    <row r="20" spans="1:13" ht="14.4" customHeight="1" x14ac:dyDescent="0.3">
      <c r="A20" s="603" t="s">
        <v>3941</v>
      </c>
      <c r="B20" s="604" t="s">
        <v>3942</v>
      </c>
      <c r="C20" s="605">
        <v>11962434.220000006</v>
      </c>
      <c r="D20" s="605">
        <v>7193</v>
      </c>
      <c r="E20" s="605">
        <v>10325813.700000007</v>
      </c>
      <c r="F20" s="606">
        <v>0.86318666502978703</v>
      </c>
      <c r="G20" s="605">
        <v>5270</v>
      </c>
      <c r="H20" s="606">
        <v>0.7326567496176839</v>
      </c>
      <c r="I20" s="605">
        <v>1636620.52</v>
      </c>
      <c r="J20" s="606">
        <v>0.13681333497021303</v>
      </c>
      <c r="K20" s="605">
        <v>1923</v>
      </c>
      <c r="L20" s="606">
        <v>0.26734325038231616</v>
      </c>
      <c r="M20" s="605" t="s">
        <v>574</v>
      </c>
    </row>
    <row r="21" spans="1:13" ht="14.4" customHeight="1" x14ac:dyDescent="0.3">
      <c r="A21" s="603" t="s">
        <v>557</v>
      </c>
      <c r="B21" s="604" t="s">
        <v>557</v>
      </c>
      <c r="C21" s="605" t="s">
        <v>557</v>
      </c>
      <c r="D21" s="605" t="s">
        <v>557</v>
      </c>
      <c r="E21" s="605" t="s">
        <v>557</v>
      </c>
      <c r="F21" s="606" t="s">
        <v>557</v>
      </c>
      <c r="G21" s="605" t="s">
        <v>557</v>
      </c>
      <c r="H21" s="606" t="s">
        <v>557</v>
      </c>
      <c r="I21" s="605" t="s">
        <v>557</v>
      </c>
      <c r="J21" s="606" t="s">
        <v>557</v>
      </c>
      <c r="K21" s="605" t="s">
        <v>557</v>
      </c>
      <c r="L21" s="606" t="s">
        <v>557</v>
      </c>
      <c r="M21" s="605" t="s">
        <v>575</v>
      </c>
    </row>
    <row r="22" spans="1:13" ht="14.4" customHeight="1" x14ac:dyDescent="0.3">
      <c r="A22" s="603">
        <v>89301045</v>
      </c>
      <c r="B22" s="604" t="s">
        <v>3935</v>
      </c>
      <c r="C22" s="605">
        <v>485540.66</v>
      </c>
      <c r="D22" s="605">
        <v>735</v>
      </c>
      <c r="E22" s="605">
        <v>209081.82000000007</v>
      </c>
      <c r="F22" s="606">
        <v>0.43061650078903807</v>
      </c>
      <c r="G22" s="605">
        <v>329.5</v>
      </c>
      <c r="H22" s="606">
        <v>0.44829931972789117</v>
      </c>
      <c r="I22" s="605">
        <v>276458.83999999991</v>
      </c>
      <c r="J22" s="606">
        <v>0.56938349921096187</v>
      </c>
      <c r="K22" s="605">
        <v>405.5</v>
      </c>
      <c r="L22" s="606">
        <v>0.55170068027210883</v>
      </c>
      <c r="M22" s="605" t="s">
        <v>2</v>
      </c>
    </row>
    <row r="23" spans="1:13" ht="14.4" customHeight="1" x14ac:dyDescent="0.3">
      <c r="A23" s="603">
        <v>89301045</v>
      </c>
      <c r="B23" s="604" t="s">
        <v>3936</v>
      </c>
      <c r="C23" s="605">
        <v>0</v>
      </c>
      <c r="D23" s="605">
        <v>26</v>
      </c>
      <c r="E23" s="605">
        <v>0</v>
      </c>
      <c r="F23" s="606" t="s">
        <v>557</v>
      </c>
      <c r="G23" s="605">
        <v>18.5</v>
      </c>
      <c r="H23" s="606">
        <v>0.71153846153846156</v>
      </c>
      <c r="I23" s="605">
        <v>0</v>
      </c>
      <c r="J23" s="606" t="s">
        <v>557</v>
      </c>
      <c r="K23" s="605">
        <v>7.5</v>
      </c>
      <c r="L23" s="606">
        <v>0.28846153846153844</v>
      </c>
      <c r="M23" s="605" t="s">
        <v>2</v>
      </c>
    </row>
    <row r="24" spans="1:13" ht="14.4" customHeight="1" x14ac:dyDescent="0.3">
      <c r="A24" s="603">
        <v>89301045</v>
      </c>
      <c r="B24" s="604" t="s">
        <v>3937</v>
      </c>
      <c r="C24" s="605">
        <v>50343.48</v>
      </c>
      <c r="D24" s="605">
        <v>120</v>
      </c>
      <c r="E24" s="605">
        <v>44703.48</v>
      </c>
      <c r="F24" s="606">
        <v>0.8879696040083046</v>
      </c>
      <c r="G24" s="605">
        <v>108</v>
      </c>
      <c r="H24" s="606">
        <v>0.9</v>
      </c>
      <c r="I24" s="605">
        <v>5640</v>
      </c>
      <c r="J24" s="606">
        <v>0.11203039599169544</v>
      </c>
      <c r="K24" s="605">
        <v>12</v>
      </c>
      <c r="L24" s="606">
        <v>0.1</v>
      </c>
      <c r="M24" s="605" t="s">
        <v>2</v>
      </c>
    </row>
    <row r="25" spans="1:13" ht="14.4" customHeight="1" x14ac:dyDescent="0.3">
      <c r="A25" s="603" t="s">
        <v>3943</v>
      </c>
      <c r="B25" s="604" t="s">
        <v>3944</v>
      </c>
      <c r="C25" s="605">
        <v>535884.14</v>
      </c>
      <c r="D25" s="605">
        <v>881</v>
      </c>
      <c r="E25" s="605">
        <v>253785.30000000008</v>
      </c>
      <c r="F25" s="606">
        <v>0.47358240533112261</v>
      </c>
      <c r="G25" s="605">
        <v>456</v>
      </c>
      <c r="H25" s="606">
        <v>0.51759364358683313</v>
      </c>
      <c r="I25" s="605">
        <v>282098.83999999991</v>
      </c>
      <c r="J25" s="606">
        <v>0.52641759466887728</v>
      </c>
      <c r="K25" s="605">
        <v>425</v>
      </c>
      <c r="L25" s="606">
        <v>0.48240635641316687</v>
      </c>
      <c r="M25" s="605" t="s">
        <v>574</v>
      </c>
    </row>
    <row r="26" spans="1:13" ht="14.4" customHeight="1" x14ac:dyDescent="0.3">
      <c r="A26" s="603" t="s">
        <v>557</v>
      </c>
      <c r="B26" s="604" t="s">
        <v>557</v>
      </c>
      <c r="C26" s="605" t="s">
        <v>557</v>
      </c>
      <c r="D26" s="605" t="s">
        <v>557</v>
      </c>
      <c r="E26" s="605" t="s">
        <v>557</v>
      </c>
      <c r="F26" s="606" t="s">
        <v>557</v>
      </c>
      <c r="G26" s="605" t="s">
        <v>557</v>
      </c>
      <c r="H26" s="606" t="s">
        <v>557</v>
      </c>
      <c r="I26" s="605" t="s">
        <v>557</v>
      </c>
      <c r="J26" s="606" t="s">
        <v>557</v>
      </c>
      <c r="K26" s="605" t="s">
        <v>557</v>
      </c>
      <c r="L26" s="606" t="s">
        <v>557</v>
      </c>
      <c r="M26" s="605" t="s">
        <v>575</v>
      </c>
    </row>
    <row r="27" spans="1:13" ht="14.4" customHeight="1" x14ac:dyDescent="0.3">
      <c r="A27" s="603">
        <v>89301046</v>
      </c>
      <c r="B27" s="604" t="s">
        <v>3937</v>
      </c>
      <c r="C27" s="605">
        <v>410</v>
      </c>
      <c r="D27" s="605">
        <v>1</v>
      </c>
      <c r="E27" s="605">
        <v>410</v>
      </c>
      <c r="F27" s="606">
        <v>1</v>
      </c>
      <c r="G27" s="605">
        <v>1</v>
      </c>
      <c r="H27" s="606">
        <v>1</v>
      </c>
      <c r="I27" s="605" t="s">
        <v>557</v>
      </c>
      <c r="J27" s="606">
        <v>0</v>
      </c>
      <c r="K27" s="605" t="s">
        <v>557</v>
      </c>
      <c r="L27" s="606">
        <v>0</v>
      </c>
      <c r="M27" s="605" t="s">
        <v>2</v>
      </c>
    </row>
    <row r="28" spans="1:13" ht="14.4" customHeight="1" x14ac:dyDescent="0.3">
      <c r="A28" s="603" t="s">
        <v>3945</v>
      </c>
      <c r="B28" s="604" t="s">
        <v>3946</v>
      </c>
      <c r="C28" s="605">
        <v>410</v>
      </c>
      <c r="D28" s="605">
        <v>1</v>
      </c>
      <c r="E28" s="605">
        <v>410</v>
      </c>
      <c r="F28" s="606">
        <v>1</v>
      </c>
      <c r="G28" s="605">
        <v>1</v>
      </c>
      <c r="H28" s="606">
        <v>1</v>
      </c>
      <c r="I28" s="605" t="s">
        <v>557</v>
      </c>
      <c r="J28" s="606">
        <v>0</v>
      </c>
      <c r="K28" s="605" t="s">
        <v>557</v>
      </c>
      <c r="L28" s="606">
        <v>0</v>
      </c>
      <c r="M28" s="605" t="s">
        <v>574</v>
      </c>
    </row>
    <row r="29" spans="1:13" ht="14.4" customHeight="1" x14ac:dyDescent="0.3">
      <c r="A29" s="603" t="s">
        <v>557</v>
      </c>
      <c r="B29" s="604" t="s">
        <v>557</v>
      </c>
      <c r="C29" s="605" t="s">
        <v>557</v>
      </c>
      <c r="D29" s="605" t="s">
        <v>557</v>
      </c>
      <c r="E29" s="605" t="s">
        <v>557</v>
      </c>
      <c r="F29" s="606" t="s">
        <v>557</v>
      </c>
      <c r="G29" s="605" t="s">
        <v>557</v>
      </c>
      <c r="H29" s="606" t="s">
        <v>557</v>
      </c>
      <c r="I29" s="605" t="s">
        <v>557</v>
      </c>
      <c r="J29" s="606" t="s">
        <v>557</v>
      </c>
      <c r="K29" s="605" t="s">
        <v>557</v>
      </c>
      <c r="L29" s="606" t="s">
        <v>557</v>
      </c>
      <c r="M29" s="605" t="s">
        <v>575</v>
      </c>
    </row>
    <row r="30" spans="1:13" ht="14.4" customHeight="1" x14ac:dyDescent="0.3">
      <c r="A30" s="603">
        <v>89301047</v>
      </c>
      <c r="B30" s="604" t="s">
        <v>3935</v>
      </c>
      <c r="C30" s="605">
        <v>533.42000000000007</v>
      </c>
      <c r="D30" s="605">
        <v>21.5</v>
      </c>
      <c r="E30" s="605">
        <v>0</v>
      </c>
      <c r="F30" s="606">
        <v>0</v>
      </c>
      <c r="G30" s="605">
        <v>15.5</v>
      </c>
      <c r="H30" s="606">
        <v>0.72093023255813948</v>
      </c>
      <c r="I30" s="605">
        <v>533.42000000000007</v>
      </c>
      <c r="J30" s="606">
        <v>1</v>
      </c>
      <c r="K30" s="605">
        <v>6</v>
      </c>
      <c r="L30" s="606">
        <v>0.27906976744186046</v>
      </c>
      <c r="M30" s="605" t="s">
        <v>2</v>
      </c>
    </row>
    <row r="31" spans="1:13" ht="14.4" customHeight="1" x14ac:dyDescent="0.3">
      <c r="A31" s="603">
        <v>89301047</v>
      </c>
      <c r="B31" s="604" t="s">
        <v>3936</v>
      </c>
      <c r="C31" s="605">
        <v>0</v>
      </c>
      <c r="D31" s="605">
        <v>23.5</v>
      </c>
      <c r="E31" s="605">
        <v>0</v>
      </c>
      <c r="F31" s="606" t="s">
        <v>557</v>
      </c>
      <c r="G31" s="605">
        <v>19.5</v>
      </c>
      <c r="H31" s="606">
        <v>0.82978723404255317</v>
      </c>
      <c r="I31" s="605">
        <v>0</v>
      </c>
      <c r="J31" s="606" t="s">
        <v>557</v>
      </c>
      <c r="K31" s="605">
        <v>4</v>
      </c>
      <c r="L31" s="606">
        <v>0.1702127659574468</v>
      </c>
      <c r="M31" s="605" t="s">
        <v>2</v>
      </c>
    </row>
    <row r="32" spans="1:13" ht="14.4" customHeight="1" x14ac:dyDescent="0.3">
      <c r="A32" s="603" t="s">
        <v>3947</v>
      </c>
      <c r="B32" s="604" t="s">
        <v>3948</v>
      </c>
      <c r="C32" s="605">
        <v>533.42000000000007</v>
      </c>
      <c r="D32" s="605">
        <v>45</v>
      </c>
      <c r="E32" s="605">
        <v>0</v>
      </c>
      <c r="F32" s="606">
        <v>0</v>
      </c>
      <c r="G32" s="605">
        <v>35</v>
      </c>
      <c r="H32" s="606">
        <v>0.77777777777777779</v>
      </c>
      <c r="I32" s="605">
        <v>533.42000000000007</v>
      </c>
      <c r="J32" s="606">
        <v>1</v>
      </c>
      <c r="K32" s="605">
        <v>10</v>
      </c>
      <c r="L32" s="606">
        <v>0.22222222222222221</v>
      </c>
      <c r="M32" s="605" t="s">
        <v>574</v>
      </c>
    </row>
    <row r="33" spans="1:13" ht="14.4" customHeight="1" x14ac:dyDescent="0.3">
      <c r="A33" s="603" t="s">
        <v>557</v>
      </c>
      <c r="B33" s="604" t="s">
        <v>557</v>
      </c>
      <c r="C33" s="605" t="s">
        <v>557</v>
      </c>
      <c r="D33" s="605" t="s">
        <v>557</v>
      </c>
      <c r="E33" s="605" t="s">
        <v>557</v>
      </c>
      <c r="F33" s="606" t="s">
        <v>557</v>
      </c>
      <c r="G33" s="605" t="s">
        <v>557</v>
      </c>
      <c r="H33" s="606" t="s">
        <v>557</v>
      </c>
      <c r="I33" s="605" t="s">
        <v>557</v>
      </c>
      <c r="J33" s="606" t="s">
        <v>557</v>
      </c>
      <c r="K33" s="605" t="s">
        <v>557</v>
      </c>
      <c r="L33" s="606" t="s">
        <v>557</v>
      </c>
      <c r="M33" s="605" t="s">
        <v>575</v>
      </c>
    </row>
    <row r="34" spans="1:13" ht="14.4" customHeight="1" x14ac:dyDescent="0.3">
      <c r="A34" s="603">
        <v>89301048</v>
      </c>
      <c r="B34" s="604" t="s">
        <v>3935</v>
      </c>
      <c r="C34" s="605">
        <v>69160.820000000007</v>
      </c>
      <c r="D34" s="605">
        <v>231</v>
      </c>
      <c r="E34" s="605">
        <v>35966.780000000006</v>
      </c>
      <c r="F34" s="606">
        <v>0.52004559807127793</v>
      </c>
      <c r="G34" s="605">
        <v>112</v>
      </c>
      <c r="H34" s="606">
        <v>0.48484848484848486</v>
      </c>
      <c r="I34" s="605">
        <v>33194.040000000008</v>
      </c>
      <c r="J34" s="606">
        <v>0.47995440192872213</v>
      </c>
      <c r="K34" s="605">
        <v>119</v>
      </c>
      <c r="L34" s="606">
        <v>0.51515151515151514</v>
      </c>
      <c r="M34" s="605" t="s">
        <v>2</v>
      </c>
    </row>
    <row r="35" spans="1:13" ht="14.4" customHeight="1" x14ac:dyDescent="0.3">
      <c r="A35" s="603">
        <v>89301048</v>
      </c>
      <c r="B35" s="604" t="s">
        <v>3937</v>
      </c>
      <c r="C35" s="605">
        <v>7163.4399999999987</v>
      </c>
      <c r="D35" s="605">
        <v>12</v>
      </c>
      <c r="E35" s="605">
        <v>778.48</v>
      </c>
      <c r="F35" s="606">
        <v>0.10867404487229601</v>
      </c>
      <c r="G35" s="605">
        <v>2</v>
      </c>
      <c r="H35" s="606">
        <v>0.16666666666666666</v>
      </c>
      <c r="I35" s="605">
        <v>6384.9599999999991</v>
      </c>
      <c r="J35" s="606">
        <v>0.89132595512770407</v>
      </c>
      <c r="K35" s="605">
        <v>10</v>
      </c>
      <c r="L35" s="606">
        <v>0.83333333333333337</v>
      </c>
      <c r="M35" s="605" t="s">
        <v>2</v>
      </c>
    </row>
    <row r="36" spans="1:13" ht="14.4" customHeight="1" x14ac:dyDescent="0.3">
      <c r="A36" s="603" t="s">
        <v>3949</v>
      </c>
      <c r="B36" s="604" t="s">
        <v>3940</v>
      </c>
      <c r="C36" s="605">
        <v>76324.260000000009</v>
      </c>
      <c r="D36" s="605">
        <v>243</v>
      </c>
      <c r="E36" s="605">
        <v>36745.260000000009</v>
      </c>
      <c r="F36" s="606">
        <v>0.48143617769762859</v>
      </c>
      <c r="G36" s="605">
        <v>114</v>
      </c>
      <c r="H36" s="606">
        <v>0.46913580246913578</v>
      </c>
      <c r="I36" s="605">
        <v>39579.000000000007</v>
      </c>
      <c r="J36" s="606">
        <v>0.51856382230237152</v>
      </c>
      <c r="K36" s="605">
        <v>129</v>
      </c>
      <c r="L36" s="606">
        <v>0.53086419753086422</v>
      </c>
      <c r="M36" s="605" t="s">
        <v>574</v>
      </c>
    </row>
    <row r="37" spans="1:13" ht="14.4" customHeight="1" x14ac:dyDescent="0.3">
      <c r="A37" s="603" t="s">
        <v>557</v>
      </c>
      <c r="B37" s="604" t="s">
        <v>557</v>
      </c>
      <c r="C37" s="605" t="s">
        <v>557</v>
      </c>
      <c r="D37" s="605" t="s">
        <v>557</v>
      </c>
      <c r="E37" s="605" t="s">
        <v>557</v>
      </c>
      <c r="F37" s="606" t="s">
        <v>557</v>
      </c>
      <c r="G37" s="605" t="s">
        <v>557</v>
      </c>
      <c r="H37" s="606" t="s">
        <v>557</v>
      </c>
      <c r="I37" s="605" t="s">
        <v>557</v>
      </c>
      <c r="J37" s="606" t="s">
        <v>557</v>
      </c>
      <c r="K37" s="605" t="s">
        <v>557</v>
      </c>
      <c r="L37" s="606" t="s">
        <v>557</v>
      </c>
      <c r="M37" s="605" t="s">
        <v>575</v>
      </c>
    </row>
    <row r="38" spans="1:13" ht="14.4" customHeight="1" x14ac:dyDescent="0.3">
      <c r="A38" s="603" t="s">
        <v>3938</v>
      </c>
      <c r="B38" s="604" t="s">
        <v>3950</v>
      </c>
      <c r="C38" s="605">
        <v>12744331.730000008</v>
      </c>
      <c r="D38" s="605">
        <v>8756</v>
      </c>
      <c r="E38" s="605">
        <v>10703893.060000006</v>
      </c>
      <c r="F38" s="606">
        <v>0.83989441633908246</v>
      </c>
      <c r="G38" s="605">
        <v>6054</v>
      </c>
      <c r="H38" s="606">
        <v>0.691411603471905</v>
      </c>
      <c r="I38" s="605">
        <v>2040438.67</v>
      </c>
      <c r="J38" s="606">
        <v>0.16010558366091737</v>
      </c>
      <c r="K38" s="605">
        <v>2702</v>
      </c>
      <c r="L38" s="606">
        <v>0.308588396528095</v>
      </c>
      <c r="M38" s="605" t="s">
        <v>571</v>
      </c>
    </row>
  </sheetData>
  <autoFilter ref="A4:M4"/>
  <mergeCells count="4">
    <mergeCell ref="E3:H3"/>
    <mergeCell ref="C3:D3"/>
    <mergeCell ref="I3:L3"/>
    <mergeCell ref="A1:L1"/>
  </mergeCells>
  <conditionalFormatting sqref="F4 F10 F39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38">
    <cfRule type="expression" dxfId="46" priority="6">
      <formula>AND(LEFT(M11,6)&lt;&gt;"mezera",M11&lt;&gt;"")</formula>
    </cfRule>
  </conditionalFormatting>
  <conditionalFormatting sqref="A11:A38">
    <cfRule type="expression" dxfId="45" priority="3">
      <formula>AND(M11&lt;&gt;"",M11&lt;&gt;"mezeraKL")</formula>
    </cfRule>
  </conditionalFormatting>
  <conditionalFormatting sqref="B11:L38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38">
    <cfRule type="cellIs" dxfId="42" priority="2" operator="lessThan">
      <formula>0.6</formula>
    </cfRule>
  </conditionalFormatting>
  <conditionalFormatting sqref="A11:L38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0" t="s">
        <v>264</v>
      </c>
      <c r="B4" s="654" t="s">
        <v>22</v>
      </c>
      <c r="C4" s="655"/>
      <c r="D4" s="654" t="s">
        <v>23</v>
      </c>
      <c r="E4" s="655"/>
      <c r="F4" s="654" t="s">
        <v>22</v>
      </c>
      <c r="G4" s="662" t="s">
        <v>5</v>
      </c>
      <c r="H4" s="654" t="s">
        <v>23</v>
      </c>
      <c r="I4" s="662" t="s">
        <v>5</v>
      </c>
      <c r="J4" s="654" t="s">
        <v>22</v>
      </c>
      <c r="K4" s="662" t="s">
        <v>5</v>
      </c>
      <c r="L4" s="654" t="s">
        <v>23</v>
      </c>
      <c r="M4" s="663" t="s">
        <v>5</v>
      </c>
    </row>
    <row r="5" spans="1:13" ht="14.4" customHeight="1" x14ac:dyDescent="0.3">
      <c r="A5" s="651" t="s">
        <v>3951</v>
      </c>
      <c r="B5" s="656">
        <v>215304.40000000002</v>
      </c>
      <c r="C5" s="613">
        <v>1</v>
      </c>
      <c r="D5" s="659">
        <v>302</v>
      </c>
      <c r="E5" s="667" t="s">
        <v>3951</v>
      </c>
      <c r="F5" s="656">
        <v>119597.13000000002</v>
      </c>
      <c r="G5" s="634">
        <v>0.55547926563507299</v>
      </c>
      <c r="H5" s="616">
        <v>174</v>
      </c>
      <c r="I5" s="664">
        <v>0.57615894039735094</v>
      </c>
      <c r="J5" s="670">
        <v>95707.26999999999</v>
      </c>
      <c r="K5" s="634">
        <v>0.44452073436492695</v>
      </c>
      <c r="L5" s="616">
        <v>128</v>
      </c>
      <c r="M5" s="664">
        <v>0.42384105960264901</v>
      </c>
    </row>
    <row r="6" spans="1:13" ht="14.4" customHeight="1" x14ac:dyDescent="0.3">
      <c r="A6" s="652" t="s">
        <v>3952</v>
      </c>
      <c r="B6" s="657">
        <v>184963.37</v>
      </c>
      <c r="C6" s="619">
        <v>1</v>
      </c>
      <c r="D6" s="660">
        <v>273</v>
      </c>
      <c r="E6" s="668" t="s">
        <v>3952</v>
      </c>
      <c r="F6" s="657">
        <v>135167.32</v>
      </c>
      <c r="G6" s="635">
        <v>0.73077885637572459</v>
      </c>
      <c r="H6" s="622">
        <v>203</v>
      </c>
      <c r="I6" s="665">
        <v>0.74358974358974361</v>
      </c>
      <c r="J6" s="671">
        <v>49796.05</v>
      </c>
      <c r="K6" s="635">
        <v>0.26922114362427546</v>
      </c>
      <c r="L6" s="622">
        <v>70</v>
      </c>
      <c r="M6" s="665">
        <v>0.25641025641025639</v>
      </c>
    </row>
    <row r="7" spans="1:13" ht="14.4" customHeight="1" x14ac:dyDescent="0.3">
      <c r="A7" s="652" t="s">
        <v>3953</v>
      </c>
      <c r="B7" s="657">
        <v>19885.79</v>
      </c>
      <c r="C7" s="619">
        <v>1</v>
      </c>
      <c r="D7" s="660">
        <v>31</v>
      </c>
      <c r="E7" s="668" t="s">
        <v>3953</v>
      </c>
      <c r="F7" s="657">
        <v>6477.2999999999993</v>
      </c>
      <c r="G7" s="635">
        <v>0.32572505291466919</v>
      </c>
      <c r="H7" s="622">
        <v>16</v>
      </c>
      <c r="I7" s="665">
        <v>0.5161290322580645</v>
      </c>
      <c r="J7" s="671">
        <v>13408.49</v>
      </c>
      <c r="K7" s="635">
        <v>0.67427494708533076</v>
      </c>
      <c r="L7" s="622">
        <v>15</v>
      </c>
      <c r="M7" s="665">
        <v>0.4838709677419355</v>
      </c>
    </row>
    <row r="8" spans="1:13" ht="14.4" customHeight="1" x14ac:dyDescent="0.3">
      <c r="A8" s="652" t="s">
        <v>3954</v>
      </c>
      <c r="B8" s="657">
        <v>1498.21</v>
      </c>
      <c r="C8" s="619">
        <v>1</v>
      </c>
      <c r="D8" s="660">
        <v>3</v>
      </c>
      <c r="E8" s="668" t="s">
        <v>3954</v>
      </c>
      <c r="F8" s="657">
        <v>1378.21</v>
      </c>
      <c r="G8" s="635">
        <v>0.91990441927366662</v>
      </c>
      <c r="H8" s="622">
        <v>2</v>
      </c>
      <c r="I8" s="665">
        <v>0.66666666666666663</v>
      </c>
      <c r="J8" s="671">
        <v>120</v>
      </c>
      <c r="K8" s="635">
        <v>8.0095580726333424E-2</v>
      </c>
      <c r="L8" s="622">
        <v>1</v>
      </c>
      <c r="M8" s="665">
        <v>0.33333333333333331</v>
      </c>
    </row>
    <row r="9" spans="1:13" ht="14.4" customHeight="1" x14ac:dyDescent="0.3">
      <c r="A9" s="652" t="s">
        <v>3955</v>
      </c>
      <c r="B9" s="657">
        <v>16987.11</v>
      </c>
      <c r="C9" s="619">
        <v>1</v>
      </c>
      <c r="D9" s="660">
        <v>32</v>
      </c>
      <c r="E9" s="668" t="s">
        <v>3955</v>
      </c>
      <c r="F9" s="657">
        <v>9952.3100000000013</v>
      </c>
      <c r="G9" s="635">
        <v>0.58587423051949394</v>
      </c>
      <c r="H9" s="622">
        <v>18</v>
      </c>
      <c r="I9" s="665">
        <v>0.5625</v>
      </c>
      <c r="J9" s="671">
        <v>7034.8000000000011</v>
      </c>
      <c r="K9" s="635">
        <v>0.41412576948050617</v>
      </c>
      <c r="L9" s="622">
        <v>14</v>
      </c>
      <c r="M9" s="665">
        <v>0.4375</v>
      </c>
    </row>
    <row r="10" spans="1:13" ht="14.4" customHeight="1" x14ac:dyDescent="0.3">
      <c r="A10" s="652" t="s">
        <v>3956</v>
      </c>
      <c r="B10" s="657">
        <v>2000848.3699999999</v>
      </c>
      <c r="C10" s="619">
        <v>1</v>
      </c>
      <c r="D10" s="660">
        <v>846</v>
      </c>
      <c r="E10" s="668" t="s">
        <v>3956</v>
      </c>
      <c r="F10" s="657">
        <v>1832380.7899999998</v>
      </c>
      <c r="G10" s="635">
        <v>0.91580192556020623</v>
      </c>
      <c r="H10" s="622">
        <v>665</v>
      </c>
      <c r="I10" s="665">
        <v>0.78605200945626474</v>
      </c>
      <c r="J10" s="671">
        <v>168467.58000000002</v>
      </c>
      <c r="K10" s="635">
        <v>8.4198074439793769E-2</v>
      </c>
      <c r="L10" s="622">
        <v>181</v>
      </c>
      <c r="M10" s="665">
        <v>0.21394799054373523</v>
      </c>
    </row>
    <row r="11" spans="1:13" ht="14.4" customHeight="1" x14ac:dyDescent="0.3">
      <c r="A11" s="652" t="s">
        <v>3957</v>
      </c>
      <c r="B11" s="657">
        <v>155776.84000000003</v>
      </c>
      <c r="C11" s="619">
        <v>1</v>
      </c>
      <c r="D11" s="660">
        <v>327</v>
      </c>
      <c r="E11" s="668" t="s">
        <v>3957</v>
      </c>
      <c r="F11" s="657">
        <v>122915.53000000001</v>
      </c>
      <c r="G11" s="635">
        <v>0.78904880853918968</v>
      </c>
      <c r="H11" s="622">
        <v>263</v>
      </c>
      <c r="I11" s="665">
        <v>0.80428134556574926</v>
      </c>
      <c r="J11" s="671">
        <v>32861.31</v>
      </c>
      <c r="K11" s="635">
        <v>0.21095119146081018</v>
      </c>
      <c r="L11" s="622">
        <v>64</v>
      </c>
      <c r="M11" s="665">
        <v>0.19571865443425077</v>
      </c>
    </row>
    <row r="12" spans="1:13" ht="14.4" customHeight="1" x14ac:dyDescent="0.3">
      <c r="A12" s="652" t="s">
        <v>3958</v>
      </c>
      <c r="B12" s="657">
        <v>8047</v>
      </c>
      <c r="C12" s="619">
        <v>1</v>
      </c>
      <c r="D12" s="660">
        <v>17</v>
      </c>
      <c r="E12" s="668" t="s">
        <v>3958</v>
      </c>
      <c r="F12" s="657">
        <v>8047</v>
      </c>
      <c r="G12" s="635">
        <v>1</v>
      </c>
      <c r="H12" s="622">
        <v>17</v>
      </c>
      <c r="I12" s="665">
        <v>1</v>
      </c>
      <c r="J12" s="671"/>
      <c r="K12" s="635">
        <v>0</v>
      </c>
      <c r="L12" s="622"/>
      <c r="M12" s="665">
        <v>0</v>
      </c>
    </row>
    <row r="13" spans="1:13" ht="14.4" customHeight="1" x14ac:dyDescent="0.3">
      <c r="A13" s="652" t="s">
        <v>3959</v>
      </c>
      <c r="B13" s="657">
        <v>124.51</v>
      </c>
      <c r="C13" s="619">
        <v>1</v>
      </c>
      <c r="D13" s="660">
        <v>1</v>
      </c>
      <c r="E13" s="668" t="s">
        <v>3959</v>
      </c>
      <c r="F13" s="657"/>
      <c r="G13" s="635">
        <v>0</v>
      </c>
      <c r="H13" s="622"/>
      <c r="I13" s="665">
        <v>0</v>
      </c>
      <c r="J13" s="671">
        <v>124.51</v>
      </c>
      <c r="K13" s="635">
        <v>1</v>
      </c>
      <c r="L13" s="622">
        <v>1</v>
      </c>
      <c r="M13" s="665">
        <v>1</v>
      </c>
    </row>
    <row r="14" spans="1:13" ht="14.4" customHeight="1" x14ac:dyDescent="0.3">
      <c r="A14" s="652" t="s">
        <v>3960</v>
      </c>
      <c r="B14" s="657">
        <v>35480.160000000003</v>
      </c>
      <c r="C14" s="619">
        <v>1</v>
      </c>
      <c r="D14" s="660">
        <v>110</v>
      </c>
      <c r="E14" s="668" t="s">
        <v>3960</v>
      </c>
      <c r="F14" s="657">
        <v>19249.410000000003</v>
      </c>
      <c r="G14" s="635">
        <v>0.54254011255868073</v>
      </c>
      <c r="H14" s="622">
        <v>58</v>
      </c>
      <c r="I14" s="665">
        <v>0.52727272727272723</v>
      </c>
      <c r="J14" s="671">
        <v>16230.75</v>
      </c>
      <c r="K14" s="635">
        <v>0.45745988744131927</v>
      </c>
      <c r="L14" s="622">
        <v>52</v>
      </c>
      <c r="M14" s="665">
        <v>0.47272727272727272</v>
      </c>
    </row>
    <row r="15" spans="1:13" ht="14.4" customHeight="1" x14ac:dyDescent="0.3">
      <c r="A15" s="652" t="s">
        <v>3961</v>
      </c>
      <c r="B15" s="657">
        <v>21128.17</v>
      </c>
      <c r="C15" s="619">
        <v>1</v>
      </c>
      <c r="D15" s="660">
        <v>57</v>
      </c>
      <c r="E15" s="668" t="s">
        <v>3961</v>
      </c>
      <c r="F15" s="657">
        <v>15028.34</v>
      </c>
      <c r="G15" s="635">
        <v>0.71129397387468962</v>
      </c>
      <c r="H15" s="622">
        <v>34</v>
      </c>
      <c r="I15" s="665">
        <v>0.59649122807017541</v>
      </c>
      <c r="J15" s="671">
        <v>6099.829999999999</v>
      </c>
      <c r="K15" s="635">
        <v>0.28870602612531038</v>
      </c>
      <c r="L15" s="622">
        <v>23</v>
      </c>
      <c r="M15" s="665">
        <v>0.40350877192982454</v>
      </c>
    </row>
    <row r="16" spans="1:13" ht="14.4" customHeight="1" x14ac:dyDescent="0.3">
      <c r="A16" s="652" t="s">
        <v>3962</v>
      </c>
      <c r="B16" s="657">
        <v>131909.59999999998</v>
      </c>
      <c r="C16" s="619">
        <v>1</v>
      </c>
      <c r="D16" s="660">
        <v>325</v>
      </c>
      <c r="E16" s="668" t="s">
        <v>3962</v>
      </c>
      <c r="F16" s="657">
        <v>58337.199999999975</v>
      </c>
      <c r="G16" s="635">
        <v>0.44225136002231819</v>
      </c>
      <c r="H16" s="622">
        <v>149</v>
      </c>
      <c r="I16" s="665">
        <v>0.45846153846153848</v>
      </c>
      <c r="J16" s="671">
        <v>73572.399999999994</v>
      </c>
      <c r="K16" s="635">
        <v>0.55774863997768176</v>
      </c>
      <c r="L16" s="622">
        <v>176</v>
      </c>
      <c r="M16" s="665">
        <v>0.54153846153846152</v>
      </c>
    </row>
    <row r="17" spans="1:13" ht="14.4" customHeight="1" x14ac:dyDescent="0.3">
      <c r="A17" s="652" t="s">
        <v>3963</v>
      </c>
      <c r="B17" s="657">
        <v>161.07999999999998</v>
      </c>
      <c r="C17" s="619">
        <v>1</v>
      </c>
      <c r="D17" s="660">
        <v>1</v>
      </c>
      <c r="E17" s="668" t="s">
        <v>3963</v>
      </c>
      <c r="F17" s="657">
        <v>161.07999999999998</v>
      </c>
      <c r="G17" s="635">
        <v>1</v>
      </c>
      <c r="H17" s="622">
        <v>1</v>
      </c>
      <c r="I17" s="665">
        <v>1</v>
      </c>
      <c r="J17" s="671"/>
      <c r="K17" s="635">
        <v>0</v>
      </c>
      <c r="L17" s="622"/>
      <c r="M17" s="665">
        <v>0</v>
      </c>
    </row>
    <row r="18" spans="1:13" ht="14.4" customHeight="1" x14ac:dyDescent="0.3">
      <c r="A18" s="652" t="s">
        <v>3964</v>
      </c>
      <c r="B18" s="657">
        <v>316.34999999999997</v>
      </c>
      <c r="C18" s="619">
        <v>1</v>
      </c>
      <c r="D18" s="660">
        <v>3</v>
      </c>
      <c r="E18" s="668" t="s">
        <v>3964</v>
      </c>
      <c r="F18" s="657">
        <v>246.48999999999998</v>
      </c>
      <c r="G18" s="635">
        <v>0.77916864232653704</v>
      </c>
      <c r="H18" s="622">
        <v>2</v>
      </c>
      <c r="I18" s="665">
        <v>0.66666666666666663</v>
      </c>
      <c r="J18" s="671">
        <v>69.86</v>
      </c>
      <c r="K18" s="635">
        <v>0.22083135767346296</v>
      </c>
      <c r="L18" s="622">
        <v>1</v>
      </c>
      <c r="M18" s="665">
        <v>0.33333333333333331</v>
      </c>
    </row>
    <row r="19" spans="1:13" ht="14.4" customHeight="1" x14ac:dyDescent="0.3">
      <c r="A19" s="652" t="s">
        <v>3965</v>
      </c>
      <c r="B19" s="657">
        <v>4528541.3999999976</v>
      </c>
      <c r="C19" s="619">
        <v>1</v>
      </c>
      <c r="D19" s="660">
        <v>1544</v>
      </c>
      <c r="E19" s="668" t="s">
        <v>3965</v>
      </c>
      <c r="F19" s="657">
        <v>4042527.549999998</v>
      </c>
      <c r="G19" s="635">
        <v>0.89267761800742285</v>
      </c>
      <c r="H19" s="622">
        <v>1179</v>
      </c>
      <c r="I19" s="665">
        <v>0.7636010362694301</v>
      </c>
      <c r="J19" s="671">
        <v>486013.85000000003</v>
      </c>
      <c r="K19" s="635">
        <v>0.1073223819925772</v>
      </c>
      <c r="L19" s="622">
        <v>365</v>
      </c>
      <c r="M19" s="665">
        <v>0.23639896373056996</v>
      </c>
    </row>
    <row r="20" spans="1:13" ht="14.4" customHeight="1" x14ac:dyDescent="0.3">
      <c r="A20" s="652" t="s">
        <v>3966</v>
      </c>
      <c r="B20" s="657">
        <v>18559.339999999997</v>
      </c>
      <c r="C20" s="619">
        <v>1</v>
      </c>
      <c r="D20" s="660">
        <v>49</v>
      </c>
      <c r="E20" s="668" t="s">
        <v>3966</v>
      </c>
      <c r="F20" s="657">
        <v>10093.289999999999</v>
      </c>
      <c r="G20" s="635">
        <v>0.54383884340714705</v>
      </c>
      <c r="H20" s="622">
        <v>28</v>
      </c>
      <c r="I20" s="665">
        <v>0.5714285714285714</v>
      </c>
      <c r="J20" s="671">
        <v>8466.0499999999993</v>
      </c>
      <c r="K20" s="635">
        <v>0.456161156592853</v>
      </c>
      <c r="L20" s="622">
        <v>21</v>
      </c>
      <c r="M20" s="665">
        <v>0.42857142857142855</v>
      </c>
    </row>
    <row r="21" spans="1:13" ht="14.4" customHeight="1" x14ac:dyDescent="0.3">
      <c r="A21" s="652" t="s">
        <v>3967</v>
      </c>
      <c r="B21" s="657">
        <v>1852468.48</v>
      </c>
      <c r="C21" s="619">
        <v>1</v>
      </c>
      <c r="D21" s="660">
        <v>587</v>
      </c>
      <c r="E21" s="668" t="s">
        <v>3967</v>
      </c>
      <c r="F21" s="657">
        <v>1691934.85</v>
      </c>
      <c r="G21" s="635">
        <v>0.91334069554586972</v>
      </c>
      <c r="H21" s="622">
        <v>494</v>
      </c>
      <c r="I21" s="665">
        <v>0.84156729131175467</v>
      </c>
      <c r="J21" s="671">
        <v>160533.62999999998</v>
      </c>
      <c r="K21" s="635">
        <v>8.6659304454130295E-2</v>
      </c>
      <c r="L21" s="622">
        <v>93</v>
      </c>
      <c r="M21" s="665">
        <v>0.15843270868824533</v>
      </c>
    </row>
    <row r="22" spans="1:13" ht="14.4" customHeight="1" x14ac:dyDescent="0.3">
      <c r="A22" s="652" t="s">
        <v>3968</v>
      </c>
      <c r="B22" s="657">
        <v>333.31</v>
      </c>
      <c r="C22" s="619">
        <v>1</v>
      </c>
      <c r="D22" s="660">
        <v>3</v>
      </c>
      <c r="E22" s="668" t="s">
        <v>3968</v>
      </c>
      <c r="F22" s="657">
        <v>333.31</v>
      </c>
      <c r="G22" s="635">
        <v>1</v>
      </c>
      <c r="H22" s="622">
        <v>2</v>
      </c>
      <c r="I22" s="665">
        <v>0.66666666666666663</v>
      </c>
      <c r="J22" s="671">
        <v>0</v>
      </c>
      <c r="K22" s="635">
        <v>0</v>
      </c>
      <c r="L22" s="622">
        <v>1</v>
      </c>
      <c r="M22" s="665">
        <v>0.33333333333333331</v>
      </c>
    </row>
    <row r="23" spans="1:13" ht="14.4" customHeight="1" x14ac:dyDescent="0.3">
      <c r="A23" s="652" t="s">
        <v>3969</v>
      </c>
      <c r="B23" s="657">
        <v>0</v>
      </c>
      <c r="C23" s="619"/>
      <c r="D23" s="660">
        <v>1</v>
      </c>
      <c r="E23" s="668" t="s">
        <v>3969</v>
      </c>
      <c r="F23" s="657">
        <v>0</v>
      </c>
      <c r="G23" s="635"/>
      <c r="H23" s="622">
        <v>1</v>
      </c>
      <c r="I23" s="665">
        <v>1</v>
      </c>
      <c r="J23" s="671"/>
      <c r="K23" s="635"/>
      <c r="L23" s="622"/>
      <c r="M23" s="665">
        <v>0</v>
      </c>
    </row>
    <row r="24" spans="1:13" ht="14.4" customHeight="1" x14ac:dyDescent="0.3">
      <c r="A24" s="652" t="s">
        <v>3970</v>
      </c>
      <c r="B24" s="657">
        <v>18639.91</v>
      </c>
      <c r="C24" s="619">
        <v>1</v>
      </c>
      <c r="D24" s="660">
        <v>85</v>
      </c>
      <c r="E24" s="668" t="s">
        <v>3970</v>
      </c>
      <c r="F24" s="657">
        <v>11903.67</v>
      </c>
      <c r="G24" s="635">
        <v>0.63861198900638472</v>
      </c>
      <c r="H24" s="622">
        <v>61</v>
      </c>
      <c r="I24" s="665">
        <v>0.71764705882352942</v>
      </c>
      <c r="J24" s="671">
        <v>6736.2399999999989</v>
      </c>
      <c r="K24" s="635">
        <v>0.36138801099361523</v>
      </c>
      <c r="L24" s="622">
        <v>24</v>
      </c>
      <c r="M24" s="665">
        <v>0.28235294117647058</v>
      </c>
    </row>
    <row r="25" spans="1:13" ht="14.4" customHeight="1" x14ac:dyDescent="0.3">
      <c r="A25" s="652" t="s">
        <v>3971</v>
      </c>
      <c r="B25" s="657">
        <v>229753.72000000003</v>
      </c>
      <c r="C25" s="619">
        <v>1</v>
      </c>
      <c r="D25" s="660">
        <v>282</v>
      </c>
      <c r="E25" s="668" t="s">
        <v>3971</v>
      </c>
      <c r="F25" s="657">
        <v>128319.10000000002</v>
      </c>
      <c r="G25" s="635">
        <v>0.55850717019946405</v>
      </c>
      <c r="H25" s="622">
        <v>172</v>
      </c>
      <c r="I25" s="665">
        <v>0.60992907801418439</v>
      </c>
      <c r="J25" s="671">
        <v>101434.62</v>
      </c>
      <c r="K25" s="635">
        <v>0.44149282980053589</v>
      </c>
      <c r="L25" s="622">
        <v>110</v>
      </c>
      <c r="M25" s="665">
        <v>0.39007092198581561</v>
      </c>
    </row>
    <row r="26" spans="1:13" ht="14.4" customHeight="1" x14ac:dyDescent="0.3">
      <c r="A26" s="652" t="s">
        <v>3972</v>
      </c>
      <c r="B26" s="657">
        <v>4180.32</v>
      </c>
      <c r="C26" s="619">
        <v>1</v>
      </c>
      <c r="D26" s="660">
        <v>14</v>
      </c>
      <c r="E26" s="668" t="s">
        <v>3972</v>
      </c>
      <c r="F26" s="657">
        <v>2324.06</v>
      </c>
      <c r="G26" s="635">
        <v>0.55595265434225138</v>
      </c>
      <c r="H26" s="622">
        <v>7</v>
      </c>
      <c r="I26" s="665">
        <v>0.5</v>
      </c>
      <c r="J26" s="671">
        <v>1856.26</v>
      </c>
      <c r="K26" s="635">
        <v>0.44404734565774873</v>
      </c>
      <c r="L26" s="622">
        <v>7</v>
      </c>
      <c r="M26" s="665">
        <v>0.5</v>
      </c>
    </row>
    <row r="27" spans="1:13" ht="14.4" customHeight="1" x14ac:dyDescent="0.3">
      <c r="A27" s="652" t="s">
        <v>3973</v>
      </c>
      <c r="B27" s="657">
        <v>16134.82</v>
      </c>
      <c r="C27" s="619">
        <v>1</v>
      </c>
      <c r="D27" s="660">
        <v>29</v>
      </c>
      <c r="E27" s="668" t="s">
        <v>3973</v>
      </c>
      <c r="F27" s="657">
        <v>14783.9</v>
      </c>
      <c r="G27" s="635">
        <v>0.91627300459503114</v>
      </c>
      <c r="H27" s="622">
        <v>22</v>
      </c>
      <c r="I27" s="665">
        <v>0.75862068965517238</v>
      </c>
      <c r="J27" s="671">
        <v>1350.92</v>
      </c>
      <c r="K27" s="635">
        <v>8.372699540496889E-2</v>
      </c>
      <c r="L27" s="622">
        <v>7</v>
      </c>
      <c r="M27" s="665">
        <v>0.2413793103448276</v>
      </c>
    </row>
    <row r="28" spans="1:13" ht="14.4" customHeight="1" x14ac:dyDescent="0.3">
      <c r="A28" s="652" t="s">
        <v>3974</v>
      </c>
      <c r="B28" s="657">
        <v>1230</v>
      </c>
      <c r="C28" s="619">
        <v>1</v>
      </c>
      <c r="D28" s="660">
        <v>3</v>
      </c>
      <c r="E28" s="668" t="s">
        <v>3974</v>
      </c>
      <c r="F28" s="657">
        <v>820</v>
      </c>
      <c r="G28" s="635">
        <v>0.66666666666666663</v>
      </c>
      <c r="H28" s="622">
        <v>2</v>
      </c>
      <c r="I28" s="665">
        <v>0.66666666666666663</v>
      </c>
      <c r="J28" s="671">
        <v>410</v>
      </c>
      <c r="K28" s="635">
        <v>0.33333333333333331</v>
      </c>
      <c r="L28" s="622">
        <v>1</v>
      </c>
      <c r="M28" s="665">
        <v>0.33333333333333331</v>
      </c>
    </row>
    <row r="29" spans="1:13" ht="14.4" customHeight="1" x14ac:dyDescent="0.3">
      <c r="A29" s="652" t="s">
        <v>3975</v>
      </c>
      <c r="B29" s="657">
        <v>1690</v>
      </c>
      <c r="C29" s="619">
        <v>1</v>
      </c>
      <c r="D29" s="660">
        <v>5</v>
      </c>
      <c r="E29" s="668" t="s">
        <v>3975</v>
      </c>
      <c r="F29" s="657"/>
      <c r="G29" s="635">
        <v>0</v>
      </c>
      <c r="H29" s="622"/>
      <c r="I29" s="665">
        <v>0</v>
      </c>
      <c r="J29" s="671">
        <v>1690</v>
      </c>
      <c r="K29" s="635">
        <v>1</v>
      </c>
      <c r="L29" s="622">
        <v>5</v>
      </c>
      <c r="M29" s="665">
        <v>1</v>
      </c>
    </row>
    <row r="30" spans="1:13" ht="14.4" customHeight="1" x14ac:dyDescent="0.3">
      <c r="A30" s="652" t="s">
        <v>3976</v>
      </c>
      <c r="B30" s="657">
        <v>303.52</v>
      </c>
      <c r="C30" s="619">
        <v>1</v>
      </c>
      <c r="D30" s="660">
        <v>2</v>
      </c>
      <c r="E30" s="668" t="s">
        <v>3976</v>
      </c>
      <c r="F30" s="657"/>
      <c r="G30" s="635">
        <v>0</v>
      </c>
      <c r="H30" s="622"/>
      <c r="I30" s="665">
        <v>0</v>
      </c>
      <c r="J30" s="671">
        <v>303.52</v>
      </c>
      <c r="K30" s="635">
        <v>1</v>
      </c>
      <c r="L30" s="622">
        <v>2</v>
      </c>
      <c r="M30" s="665">
        <v>1</v>
      </c>
    </row>
    <row r="31" spans="1:13" ht="14.4" customHeight="1" x14ac:dyDescent="0.3">
      <c r="A31" s="652" t="s">
        <v>3977</v>
      </c>
      <c r="B31" s="657">
        <v>922.89</v>
      </c>
      <c r="C31" s="619">
        <v>1</v>
      </c>
      <c r="D31" s="660">
        <v>3</v>
      </c>
      <c r="E31" s="668" t="s">
        <v>3977</v>
      </c>
      <c r="F31" s="657">
        <v>820</v>
      </c>
      <c r="G31" s="635">
        <v>0.88851325726793007</v>
      </c>
      <c r="H31" s="622">
        <v>2</v>
      </c>
      <c r="I31" s="665">
        <v>0.66666666666666663</v>
      </c>
      <c r="J31" s="671">
        <v>102.89</v>
      </c>
      <c r="K31" s="635">
        <v>0.11148674273206992</v>
      </c>
      <c r="L31" s="622">
        <v>1</v>
      </c>
      <c r="M31" s="665">
        <v>0.33333333333333331</v>
      </c>
    </row>
    <row r="32" spans="1:13" ht="14.4" customHeight="1" x14ac:dyDescent="0.3">
      <c r="A32" s="652" t="s">
        <v>3978</v>
      </c>
      <c r="B32" s="657">
        <v>109889.90000000001</v>
      </c>
      <c r="C32" s="619">
        <v>1</v>
      </c>
      <c r="D32" s="660">
        <v>241</v>
      </c>
      <c r="E32" s="668" t="s">
        <v>3978</v>
      </c>
      <c r="F32" s="657">
        <v>78951.48000000001</v>
      </c>
      <c r="G32" s="635">
        <v>0.7184598402582949</v>
      </c>
      <c r="H32" s="622">
        <v>164</v>
      </c>
      <c r="I32" s="665">
        <v>0.68049792531120334</v>
      </c>
      <c r="J32" s="671">
        <v>30938.419999999995</v>
      </c>
      <c r="K32" s="635">
        <v>0.28154015974170504</v>
      </c>
      <c r="L32" s="622">
        <v>77</v>
      </c>
      <c r="M32" s="665">
        <v>0.31950207468879666</v>
      </c>
    </row>
    <row r="33" spans="1:13" ht="14.4" customHeight="1" x14ac:dyDescent="0.3">
      <c r="A33" s="652" t="s">
        <v>3979</v>
      </c>
      <c r="B33" s="657">
        <v>170992.16000000003</v>
      </c>
      <c r="C33" s="619">
        <v>1</v>
      </c>
      <c r="D33" s="660">
        <v>243</v>
      </c>
      <c r="E33" s="668" t="s">
        <v>3979</v>
      </c>
      <c r="F33" s="657">
        <v>89697.830000000016</v>
      </c>
      <c r="G33" s="635">
        <v>0.52457276403783659</v>
      </c>
      <c r="H33" s="622">
        <v>141</v>
      </c>
      <c r="I33" s="665">
        <v>0.58024691358024694</v>
      </c>
      <c r="J33" s="671">
        <v>81294.330000000031</v>
      </c>
      <c r="K33" s="635">
        <v>0.47542723596216352</v>
      </c>
      <c r="L33" s="622">
        <v>102</v>
      </c>
      <c r="M33" s="665">
        <v>0.41975308641975306</v>
      </c>
    </row>
    <row r="34" spans="1:13" ht="14.4" customHeight="1" x14ac:dyDescent="0.3">
      <c r="A34" s="652" t="s">
        <v>3980</v>
      </c>
      <c r="B34" s="657">
        <v>140795.71000000002</v>
      </c>
      <c r="C34" s="619">
        <v>1</v>
      </c>
      <c r="D34" s="660">
        <v>324</v>
      </c>
      <c r="E34" s="668" t="s">
        <v>3980</v>
      </c>
      <c r="F34" s="657">
        <v>110606.13000000002</v>
      </c>
      <c r="G34" s="635">
        <v>0.78557883617334645</v>
      </c>
      <c r="H34" s="622">
        <v>256</v>
      </c>
      <c r="I34" s="665">
        <v>0.79012345679012341</v>
      </c>
      <c r="J34" s="671">
        <v>30189.579999999998</v>
      </c>
      <c r="K34" s="635">
        <v>0.21442116382665349</v>
      </c>
      <c r="L34" s="622">
        <v>68</v>
      </c>
      <c r="M34" s="665">
        <v>0.20987654320987653</v>
      </c>
    </row>
    <row r="35" spans="1:13" ht="14.4" customHeight="1" x14ac:dyDescent="0.3">
      <c r="A35" s="652" t="s">
        <v>3981</v>
      </c>
      <c r="B35" s="657">
        <v>721886.13000000012</v>
      </c>
      <c r="C35" s="619">
        <v>1</v>
      </c>
      <c r="D35" s="660">
        <v>404</v>
      </c>
      <c r="E35" s="668" t="s">
        <v>3981</v>
      </c>
      <c r="F35" s="657">
        <v>689668.83000000007</v>
      </c>
      <c r="G35" s="635">
        <v>0.95537066212921973</v>
      </c>
      <c r="H35" s="622">
        <v>295</v>
      </c>
      <c r="I35" s="665">
        <v>0.73019801980198018</v>
      </c>
      <c r="J35" s="671">
        <v>32217.300000000007</v>
      </c>
      <c r="K35" s="635">
        <v>4.4629337870780258E-2</v>
      </c>
      <c r="L35" s="622">
        <v>109</v>
      </c>
      <c r="M35" s="665">
        <v>0.26980198019801982</v>
      </c>
    </row>
    <row r="36" spans="1:13" ht="14.4" customHeight="1" x14ac:dyDescent="0.3">
      <c r="A36" s="652" t="s">
        <v>3982</v>
      </c>
      <c r="B36" s="657">
        <v>283947.16000000003</v>
      </c>
      <c r="C36" s="619">
        <v>1</v>
      </c>
      <c r="D36" s="660">
        <v>464</v>
      </c>
      <c r="E36" s="668" t="s">
        <v>3982</v>
      </c>
      <c r="F36" s="657">
        <v>136115.11000000002</v>
      </c>
      <c r="G36" s="635">
        <v>0.47936774574537039</v>
      </c>
      <c r="H36" s="622">
        <v>264</v>
      </c>
      <c r="I36" s="665">
        <v>0.56896551724137934</v>
      </c>
      <c r="J36" s="671">
        <v>147832.04999999999</v>
      </c>
      <c r="K36" s="635">
        <v>0.52063225425462956</v>
      </c>
      <c r="L36" s="622">
        <v>200</v>
      </c>
      <c r="M36" s="665">
        <v>0.43103448275862066</v>
      </c>
    </row>
    <row r="37" spans="1:13" ht="14.4" customHeight="1" x14ac:dyDescent="0.3">
      <c r="A37" s="652" t="s">
        <v>3983</v>
      </c>
      <c r="B37" s="657">
        <v>2782.6000000000004</v>
      </c>
      <c r="C37" s="619">
        <v>1</v>
      </c>
      <c r="D37" s="660">
        <v>11</v>
      </c>
      <c r="E37" s="668" t="s">
        <v>3983</v>
      </c>
      <c r="F37" s="657">
        <v>408.77</v>
      </c>
      <c r="G37" s="635">
        <v>0.14690217781930565</v>
      </c>
      <c r="H37" s="622">
        <v>2</v>
      </c>
      <c r="I37" s="665">
        <v>0.18181818181818182</v>
      </c>
      <c r="J37" s="671">
        <v>2373.8300000000004</v>
      </c>
      <c r="K37" s="635">
        <v>0.8530978221806943</v>
      </c>
      <c r="L37" s="622">
        <v>9</v>
      </c>
      <c r="M37" s="665">
        <v>0.81818181818181823</v>
      </c>
    </row>
    <row r="38" spans="1:13" ht="14.4" customHeight="1" x14ac:dyDescent="0.3">
      <c r="A38" s="652" t="s">
        <v>3984</v>
      </c>
      <c r="B38" s="657">
        <v>16878.080000000002</v>
      </c>
      <c r="C38" s="619">
        <v>1</v>
      </c>
      <c r="D38" s="660">
        <v>56</v>
      </c>
      <c r="E38" s="668" t="s">
        <v>3984</v>
      </c>
      <c r="F38" s="657">
        <v>12906.11</v>
      </c>
      <c r="G38" s="635">
        <v>0.76466695263916273</v>
      </c>
      <c r="H38" s="622">
        <v>38</v>
      </c>
      <c r="I38" s="665">
        <v>0.6785714285714286</v>
      </c>
      <c r="J38" s="671">
        <v>3971.97</v>
      </c>
      <c r="K38" s="635">
        <v>0.23533304736083721</v>
      </c>
      <c r="L38" s="622">
        <v>18</v>
      </c>
      <c r="M38" s="665">
        <v>0.32142857142857145</v>
      </c>
    </row>
    <row r="39" spans="1:13" ht="14.4" customHeight="1" x14ac:dyDescent="0.3">
      <c r="A39" s="652" t="s">
        <v>3985</v>
      </c>
      <c r="B39" s="657">
        <v>5916.7900000000009</v>
      </c>
      <c r="C39" s="619">
        <v>1</v>
      </c>
      <c r="D39" s="660">
        <v>9</v>
      </c>
      <c r="E39" s="668" t="s">
        <v>3985</v>
      </c>
      <c r="F39" s="657">
        <v>5762.7800000000007</v>
      </c>
      <c r="G39" s="635">
        <v>0.97397068342800741</v>
      </c>
      <c r="H39" s="622">
        <v>8</v>
      </c>
      <c r="I39" s="665">
        <v>0.88888888888888884</v>
      </c>
      <c r="J39" s="671">
        <v>154.01</v>
      </c>
      <c r="K39" s="635">
        <v>2.6029316571992579E-2</v>
      </c>
      <c r="L39" s="622">
        <v>1</v>
      </c>
      <c r="M39" s="665">
        <v>0.1111111111111111</v>
      </c>
    </row>
    <row r="40" spans="1:13" ht="14.4" customHeight="1" x14ac:dyDescent="0.3">
      <c r="A40" s="652" t="s">
        <v>3986</v>
      </c>
      <c r="B40" s="657">
        <v>876.85</v>
      </c>
      <c r="C40" s="619">
        <v>1</v>
      </c>
      <c r="D40" s="660">
        <v>8</v>
      </c>
      <c r="E40" s="668" t="s">
        <v>3986</v>
      </c>
      <c r="F40" s="657">
        <v>609.6</v>
      </c>
      <c r="G40" s="635">
        <v>0.69521582938929127</v>
      </c>
      <c r="H40" s="622">
        <v>4</v>
      </c>
      <c r="I40" s="665">
        <v>0.5</v>
      </c>
      <c r="J40" s="671">
        <v>267.25</v>
      </c>
      <c r="K40" s="635">
        <v>0.30478417061070878</v>
      </c>
      <c r="L40" s="622">
        <v>4</v>
      </c>
      <c r="M40" s="665">
        <v>0.5</v>
      </c>
    </row>
    <row r="41" spans="1:13" ht="14.4" customHeight="1" x14ac:dyDescent="0.3">
      <c r="A41" s="652" t="s">
        <v>3987</v>
      </c>
      <c r="B41" s="657">
        <v>418193.66000000003</v>
      </c>
      <c r="C41" s="619">
        <v>1</v>
      </c>
      <c r="D41" s="660">
        <v>457</v>
      </c>
      <c r="E41" s="668" t="s">
        <v>3987</v>
      </c>
      <c r="F41" s="657">
        <v>311749.06000000006</v>
      </c>
      <c r="G41" s="635">
        <v>0.74546577296269878</v>
      </c>
      <c r="H41" s="622">
        <v>341</v>
      </c>
      <c r="I41" s="665">
        <v>0.74617067833698025</v>
      </c>
      <c r="J41" s="671">
        <v>106444.59999999999</v>
      </c>
      <c r="K41" s="635">
        <v>0.25453422703730127</v>
      </c>
      <c r="L41" s="622">
        <v>116</v>
      </c>
      <c r="M41" s="665">
        <v>0.25382932166301969</v>
      </c>
    </row>
    <row r="42" spans="1:13" ht="14.4" customHeight="1" x14ac:dyDescent="0.3">
      <c r="A42" s="652" t="s">
        <v>3988</v>
      </c>
      <c r="B42" s="657">
        <v>11500.81</v>
      </c>
      <c r="C42" s="619">
        <v>1</v>
      </c>
      <c r="D42" s="660">
        <v>33</v>
      </c>
      <c r="E42" s="668" t="s">
        <v>3988</v>
      </c>
      <c r="F42" s="657">
        <v>8670.75</v>
      </c>
      <c r="G42" s="635">
        <v>0.75392515831493612</v>
      </c>
      <c r="H42" s="622">
        <v>22</v>
      </c>
      <c r="I42" s="665">
        <v>0.66666666666666663</v>
      </c>
      <c r="J42" s="671">
        <v>2830.06</v>
      </c>
      <c r="K42" s="635">
        <v>0.24607484168506394</v>
      </c>
      <c r="L42" s="622">
        <v>11</v>
      </c>
      <c r="M42" s="665">
        <v>0.33333333333333331</v>
      </c>
    </row>
    <row r="43" spans="1:13" ht="14.4" customHeight="1" x14ac:dyDescent="0.3">
      <c r="A43" s="652" t="s">
        <v>3989</v>
      </c>
      <c r="B43" s="657">
        <v>53026.96</v>
      </c>
      <c r="C43" s="619">
        <v>1</v>
      </c>
      <c r="D43" s="660">
        <v>111</v>
      </c>
      <c r="E43" s="668" t="s">
        <v>3989</v>
      </c>
      <c r="F43" s="657">
        <v>30997.879999999997</v>
      </c>
      <c r="G43" s="635">
        <v>0.58456830261436821</v>
      </c>
      <c r="H43" s="622">
        <v>72</v>
      </c>
      <c r="I43" s="665">
        <v>0.64864864864864868</v>
      </c>
      <c r="J43" s="671">
        <v>22029.08</v>
      </c>
      <c r="K43" s="635">
        <v>0.41543169738563179</v>
      </c>
      <c r="L43" s="622">
        <v>39</v>
      </c>
      <c r="M43" s="665">
        <v>0.35135135135135137</v>
      </c>
    </row>
    <row r="44" spans="1:13" ht="14.4" customHeight="1" x14ac:dyDescent="0.3">
      <c r="A44" s="652" t="s">
        <v>3990</v>
      </c>
      <c r="B44" s="657">
        <v>105738.97000000002</v>
      </c>
      <c r="C44" s="619">
        <v>1</v>
      </c>
      <c r="D44" s="660">
        <v>191</v>
      </c>
      <c r="E44" s="668" t="s">
        <v>3990</v>
      </c>
      <c r="F44" s="657">
        <v>56688.740000000005</v>
      </c>
      <c r="G44" s="635">
        <v>0.53611965389865246</v>
      </c>
      <c r="H44" s="622">
        <v>111</v>
      </c>
      <c r="I44" s="665">
        <v>0.58115183246073299</v>
      </c>
      <c r="J44" s="671">
        <v>49050.23000000001</v>
      </c>
      <c r="K44" s="635">
        <v>0.46388034610134754</v>
      </c>
      <c r="L44" s="622">
        <v>80</v>
      </c>
      <c r="M44" s="665">
        <v>0.41884816753926701</v>
      </c>
    </row>
    <row r="45" spans="1:13" ht="14.4" customHeight="1" x14ac:dyDescent="0.3">
      <c r="A45" s="652" t="s">
        <v>3991</v>
      </c>
      <c r="B45" s="657">
        <v>1041688.11</v>
      </c>
      <c r="C45" s="619">
        <v>1</v>
      </c>
      <c r="D45" s="660">
        <v>855</v>
      </c>
      <c r="E45" s="668" t="s">
        <v>3991</v>
      </c>
      <c r="F45" s="657">
        <v>820489.15</v>
      </c>
      <c r="G45" s="635">
        <v>0.78765336968279309</v>
      </c>
      <c r="H45" s="622">
        <v>496</v>
      </c>
      <c r="I45" s="665">
        <v>0.58011695906432748</v>
      </c>
      <c r="J45" s="671">
        <v>221198.96</v>
      </c>
      <c r="K45" s="635">
        <v>0.21234663031720694</v>
      </c>
      <c r="L45" s="622">
        <v>359</v>
      </c>
      <c r="M45" s="665">
        <v>0.41988304093567252</v>
      </c>
    </row>
    <row r="46" spans="1:13" ht="14.4" customHeight="1" x14ac:dyDescent="0.3">
      <c r="A46" s="652" t="s">
        <v>3992</v>
      </c>
      <c r="B46" s="657">
        <v>41364.649999999994</v>
      </c>
      <c r="C46" s="619">
        <v>1</v>
      </c>
      <c r="D46" s="660">
        <v>56</v>
      </c>
      <c r="E46" s="668" t="s">
        <v>3992</v>
      </c>
      <c r="F46" s="657">
        <v>11247.429999999997</v>
      </c>
      <c r="G46" s="635">
        <v>0.27190922683982577</v>
      </c>
      <c r="H46" s="622">
        <v>13</v>
      </c>
      <c r="I46" s="665">
        <v>0.23214285714285715</v>
      </c>
      <c r="J46" s="671">
        <v>30117.22</v>
      </c>
      <c r="K46" s="635">
        <v>0.72809077316017434</v>
      </c>
      <c r="L46" s="622">
        <v>43</v>
      </c>
      <c r="M46" s="665">
        <v>0.7678571428571429</v>
      </c>
    </row>
    <row r="47" spans="1:13" ht="14.4" customHeight="1" x14ac:dyDescent="0.3">
      <c r="A47" s="652" t="s">
        <v>3993</v>
      </c>
      <c r="B47" s="657">
        <v>106611.36</v>
      </c>
      <c r="C47" s="619">
        <v>1</v>
      </c>
      <c r="D47" s="660">
        <v>242</v>
      </c>
      <c r="E47" s="668" t="s">
        <v>3993</v>
      </c>
      <c r="F47" s="657">
        <v>80046.09</v>
      </c>
      <c r="G47" s="635">
        <v>0.75082139464312248</v>
      </c>
      <c r="H47" s="622">
        <v>193</v>
      </c>
      <c r="I47" s="665">
        <v>0.7975206611570248</v>
      </c>
      <c r="J47" s="671">
        <v>26565.27</v>
      </c>
      <c r="K47" s="635">
        <v>0.24917860535687755</v>
      </c>
      <c r="L47" s="622">
        <v>49</v>
      </c>
      <c r="M47" s="665">
        <v>0.2024793388429752</v>
      </c>
    </row>
    <row r="48" spans="1:13" ht="14.4" customHeight="1" x14ac:dyDescent="0.3">
      <c r="A48" s="652" t="s">
        <v>3994</v>
      </c>
      <c r="B48" s="657">
        <v>34298.17</v>
      </c>
      <c r="C48" s="619">
        <v>1</v>
      </c>
      <c r="D48" s="660">
        <v>70</v>
      </c>
      <c r="E48" s="668" t="s">
        <v>3994</v>
      </c>
      <c r="F48" s="657">
        <v>22419.35</v>
      </c>
      <c r="G48" s="635">
        <v>0.65366023901566761</v>
      </c>
      <c r="H48" s="622">
        <v>47</v>
      </c>
      <c r="I48" s="665">
        <v>0.67142857142857137</v>
      </c>
      <c r="J48" s="671">
        <v>11878.82</v>
      </c>
      <c r="K48" s="635">
        <v>0.34633976098433239</v>
      </c>
      <c r="L48" s="622">
        <v>23</v>
      </c>
      <c r="M48" s="665">
        <v>0.32857142857142857</v>
      </c>
    </row>
    <row r="49" spans="1:13" ht="14.4" customHeight="1" x14ac:dyDescent="0.3">
      <c r="A49" s="652" t="s">
        <v>3995</v>
      </c>
      <c r="B49" s="657">
        <v>4836.63</v>
      </c>
      <c r="C49" s="619">
        <v>1</v>
      </c>
      <c r="D49" s="660">
        <v>23</v>
      </c>
      <c r="E49" s="668" t="s">
        <v>3995</v>
      </c>
      <c r="F49" s="657">
        <v>102.89</v>
      </c>
      <c r="G49" s="635">
        <v>2.1273076501613728E-2</v>
      </c>
      <c r="H49" s="622">
        <v>3</v>
      </c>
      <c r="I49" s="665">
        <v>0.13043478260869565</v>
      </c>
      <c r="J49" s="671">
        <v>4733.74</v>
      </c>
      <c r="K49" s="635">
        <v>0.97872692349838619</v>
      </c>
      <c r="L49" s="622">
        <v>20</v>
      </c>
      <c r="M49" s="665">
        <v>0.86956521739130432</v>
      </c>
    </row>
    <row r="50" spans="1:13" ht="14.4" customHeight="1" thickBot="1" x14ac:dyDescent="0.35">
      <c r="A50" s="653" t="s">
        <v>3996</v>
      </c>
      <c r="B50" s="658">
        <v>7918.3600000000006</v>
      </c>
      <c r="C50" s="625">
        <v>1</v>
      </c>
      <c r="D50" s="661">
        <v>23</v>
      </c>
      <c r="E50" s="669" t="s">
        <v>3996</v>
      </c>
      <c r="F50" s="658">
        <v>3957.24</v>
      </c>
      <c r="G50" s="636">
        <v>0.49975499977268012</v>
      </c>
      <c r="H50" s="628">
        <v>12</v>
      </c>
      <c r="I50" s="666">
        <v>0.52173913043478259</v>
      </c>
      <c r="J50" s="672">
        <v>3961.1200000000003</v>
      </c>
      <c r="K50" s="636">
        <v>0.50024500022731977</v>
      </c>
      <c r="L50" s="628">
        <v>11</v>
      </c>
      <c r="M50" s="666">
        <v>0.47826086956521741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928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7.7773437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12744331.730000028</v>
      </c>
      <c r="N3" s="100">
        <f>SUBTOTAL(9,N7:N1048576)</f>
        <v>16892</v>
      </c>
      <c r="O3" s="100">
        <f>SUBTOTAL(9,O7:O1048576)</f>
        <v>8756</v>
      </c>
      <c r="P3" s="100">
        <f>SUBTOTAL(9,P7:P1048576)</f>
        <v>10703893.059999995</v>
      </c>
      <c r="Q3" s="101">
        <f>IF(M3=0,0,P3/M3)</f>
        <v>0.83989441633908024</v>
      </c>
      <c r="R3" s="100">
        <f>SUBTOTAL(9,R7:R1048576)</f>
        <v>11406</v>
      </c>
      <c r="S3" s="101">
        <f>IF(N3=0,0,R3/N3)</f>
        <v>0.67523087852237751</v>
      </c>
      <c r="T3" s="100">
        <f>SUBTOTAL(9,T7:T1048576)</f>
        <v>6054</v>
      </c>
      <c r="U3" s="102">
        <f>IF(O3=0,0,T3/O3)</f>
        <v>0.691411603471905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73" t="s">
        <v>26</v>
      </c>
      <c r="B6" s="674" t="s">
        <v>8</v>
      </c>
      <c r="C6" s="673" t="s">
        <v>27</v>
      </c>
      <c r="D6" s="674" t="s">
        <v>9</v>
      </c>
      <c r="E6" s="674" t="s">
        <v>288</v>
      </c>
      <c r="F6" s="674" t="s">
        <v>28</v>
      </c>
      <c r="G6" s="674" t="s">
        <v>29</v>
      </c>
      <c r="H6" s="674" t="s">
        <v>11</v>
      </c>
      <c r="I6" s="674" t="s">
        <v>13</v>
      </c>
      <c r="J6" s="674" t="s">
        <v>14</v>
      </c>
      <c r="K6" s="674" t="s">
        <v>15</v>
      </c>
      <c r="L6" s="674" t="s">
        <v>30</v>
      </c>
      <c r="M6" s="675" t="s">
        <v>17</v>
      </c>
      <c r="N6" s="676" t="s">
        <v>31</v>
      </c>
      <c r="O6" s="676" t="s">
        <v>31</v>
      </c>
      <c r="P6" s="676" t="s">
        <v>17</v>
      </c>
      <c r="Q6" s="676" t="s">
        <v>5</v>
      </c>
      <c r="R6" s="676" t="s">
        <v>31</v>
      </c>
      <c r="S6" s="676" t="s">
        <v>5</v>
      </c>
      <c r="T6" s="676" t="s">
        <v>31</v>
      </c>
      <c r="U6" s="677" t="s">
        <v>5</v>
      </c>
    </row>
    <row r="7" spans="1:21" ht="14.4" customHeight="1" x14ac:dyDescent="0.3">
      <c r="A7" s="612">
        <v>4</v>
      </c>
      <c r="B7" s="613" t="s">
        <v>558</v>
      </c>
      <c r="C7" s="613">
        <v>89301041</v>
      </c>
      <c r="D7" s="678" t="s">
        <v>6243</v>
      </c>
      <c r="E7" s="679" t="s">
        <v>3951</v>
      </c>
      <c r="F7" s="613" t="s">
        <v>3935</v>
      </c>
      <c r="G7" s="613" t="s">
        <v>3997</v>
      </c>
      <c r="H7" s="613" t="s">
        <v>1439</v>
      </c>
      <c r="I7" s="613" t="s">
        <v>1793</v>
      </c>
      <c r="J7" s="613" t="s">
        <v>3721</v>
      </c>
      <c r="K7" s="613" t="s">
        <v>3722</v>
      </c>
      <c r="L7" s="614">
        <v>333.31</v>
      </c>
      <c r="M7" s="614">
        <v>333.31</v>
      </c>
      <c r="N7" s="613">
        <v>1</v>
      </c>
      <c r="O7" s="680">
        <v>0.5</v>
      </c>
      <c r="P7" s="614"/>
      <c r="Q7" s="634">
        <v>0</v>
      </c>
      <c r="R7" s="613"/>
      <c r="S7" s="634">
        <v>0</v>
      </c>
      <c r="T7" s="680"/>
      <c r="U7" s="664">
        <v>0</v>
      </c>
    </row>
    <row r="8" spans="1:21" ht="14.4" customHeight="1" x14ac:dyDescent="0.3">
      <c r="A8" s="618">
        <v>4</v>
      </c>
      <c r="B8" s="619" t="s">
        <v>558</v>
      </c>
      <c r="C8" s="619">
        <v>89301041</v>
      </c>
      <c r="D8" s="681" t="s">
        <v>6243</v>
      </c>
      <c r="E8" s="682" t="s">
        <v>3951</v>
      </c>
      <c r="F8" s="619" t="s">
        <v>3935</v>
      </c>
      <c r="G8" s="619" t="s">
        <v>3998</v>
      </c>
      <c r="H8" s="619" t="s">
        <v>557</v>
      </c>
      <c r="I8" s="619" t="s">
        <v>991</v>
      </c>
      <c r="J8" s="619" t="s">
        <v>992</v>
      </c>
      <c r="K8" s="619" t="s">
        <v>993</v>
      </c>
      <c r="L8" s="620">
        <v>0</v>
      </c>
      <c r="M8" s="620">
        <v>0</v>
      </c>
      <c r="N8" s="619">
        <v>2</v>
      </c>
      <c r="O8" s="683">
        <v>0.5</v>
      </c>
      <c r="P8" s="620">
        <v>0</v>
      </c>
      <c r="Q8" s="635"/>
      <c r="R8" s="619">
        <v>2</v>
      </c>
      <c r="S8" s="635">
        <v>1</v>
      </c>
      <c r="T8" s="683">
        <v>0.5</v>
      </c>
      <c r="U8" s="665">
        <v>1</v>
      </c>
    </row>
    <row r="9" spans="1:21" ht="14.4" customHeight="1" x14ac:dyDescent="0.3">
      <c r="A9" s="618">
        <v>4</v>
      </c>
      <c r="B9" s="619" t="s">
        <v>558</v>
      </c>
      <c r="C9" s="619">
        <v>89301041</v>
      </c>
      <c r="D9" s="681" t="s">
        <v>6243</v>
      </c>
      <c r="E9" s="682" t="s">
        <v>3951</v>
      </c>
      <c r="F9" s="619" t="s">
        <v>3935</v>
      </c>
      <c r="G9" s="619" t="s">
        <v>3999</v>
      </c>
      <c r="H9" s="619" t="s">
        <v>1439</v>
      </c>
      <c r="I9" s="619" t="s">
        <v>1809</v>
      </c>
      <c r="J9" s="619" t="s">
        <v>1810</v>
      </c>
      <c r="K9" s="619" t="s">
        <v>3743</v>
      </c>
      <c r="L9" s="620">
        <v>399.92</v>
      </c>
      <c r="M9" s="620">
        <v>399.92</v>
      </c>
      <c r="N9" s="619">
        <v>1</v>
      </c>
      <c r="O9" s="683">
        <v>0.5</v>
      </c>
      <c r="P9" s="620"/>
      <c r="Q9" s="635">
        <v>0</v>
      </c>
      <c r="R9" s="619"/>
      <c r="S9" s="635">
        <v>0</v>
      </c>
      <c r="T9" s="683"/>
      <c r="U9" s="665">
        <v>0</v>
      </c>
    </row>
    <row r="10" spans="1:21" ht="14.4" customHeight="1" x14ac:dyDescent="0.3">
      <c r="A10" s="618">
        <v>4</v>
      </c>
      <c r="B10" s="619" t="s">
        <v>558</v>
      </c>
      <c r="C10" s="619">
        <v>89301041</v>
      </c>
      <c r="D10" s="681" t="s">
        <v>6243</v>
      </c>
      <c r="E10" s="682" t="s">
        <v>3951</v>
      </c>
      <c r="F10" s="619" t="s">
        <v>3935</v>
      </c>
      <c r="G10" s="619" t="s">
        <v>4000</v>
      </c>
      <c r="H10" s="619" t="s">
        <v>557</v>
      </c>
      <c r="I10" s="619" t="s">
        <v>845</v>
      </c>
      <c r="J10" s="619" t="s">
        <v>4001</v>
      </c>
      <c r="K10" s="619" t="s">
        <v>4002</v>
      </c>
      <c r="L10" s="620">
        <v>72.05</v>
      </c>
      <c r="M10" s="620">
        <v>216.14999999999998</v>
      </c>
      <c r="N10" s="619">
        <v>3</v>
      </c>
      <c r="O10" s="683">
        <v>1</v>
      </c>
      <c r="P10" s="620"/>
      <c r="Q10" s="635">
        <v>0</v>
      </c>
      <c r="R10" s="619"/>
      <c r="S10" s="635">
        <v>0</v>
      </c>
      <c r="T10" s="683"/>
      <c r="U10" s="665">
        <v>0</v>
      </c>
    </row>
    <row r="11" spans="1:21" ht="14.4" customHeight="1" x14ac:dyDescent="0.3">
      <c r="A11" s="618">
        <v>4</v>
      </c>
      <c r="B11" s="619" t="s">
        <v>558</v>
      </c>
      <c r="C11" s="619">
        <v>89301041</v>
      </c>
      <c r="D11" s="681" t="s">
        <v>6243</v>
      </c>
      <c r="E11" s="682" t="s">
        <v>3951</v>
      </c>
      <c r="F11" s="619" t="s">
        <v>3935</v>
      </c>
      <c r="G11" s="619" t="s">
        <v>4003</v>
      </c>
      <c r="H11" s="619" t="s">
        <v>1439</v>
      </c>
      <c r="I11" s="619" t="s">
        <v>1607</v>
      </c>
      <c r="J11" s="619" t="s">
        <v>1489</v>
      </c>
      <c r="K11" s="619" t="s">
        <v>1608</v>
      </c>
      <c r="L11" s="620">
        <v>0</v>
      </c>
      <c r="M11" s="620">
        <v>0</v>
      </c>
      <c r="N11" s="619">
        <v>1</v>
      </c>
      <c r="O11" s="683">
        <v>0.5</v>
      </c>
      <c r="P11" s="620"/>
      <c r="Q11" s="635"/>
      <c r="R11" s="619"/>
      <c r="S11" s="635">
        <v>0</v>
      </c>
      <c r="T11" s="683"/>
      <c r="U11" s="665">
        <v>0</v>
      </c>
    </row>
    <row r="12" spans="1:21" ht="14.4" customHeight="1" x14ac:dyDescent="0.3">
      <c r="A12" s="618">
        <v>4</v>
      </c>
      <c r="B12" s="619" t="s">
        <v>558</v>
      </c>
      <c r="C12" s="619">
        <v>89301041</v>
      </c>
      <c r="D12" s="681" t="s">
        <v>6243</v>
      </c>
      <c r="E12" s="682" t="s">
        <v>3951</v>
      </c>
      <c r="F12" s="619" t="s">
        <v>3935</v>
      </c>
      <c r="G12" s="619" t="s">
        <v>4004</v>
      </c>
      <c r="H12" s="619" t="s">
        <v>557</v>
      </c>
      <c r="I12" s="619" t="s">
        <v>852</v>
      </c>
      <c r="J12" s="619" t="s">
        <v>853</v>
      </c>
      <c r="K12" s="619" t="s">
        <v>4005</v>
      </c>
      <c r="L12" s="620">
        <v>242.93</v>
      </c>
      <c r="M12" s="620">
        <v>242.93</v>
      </c>
      <c r="N12" s="619">
        <v>1</v>
      </c>
      <c r="O12" s="683">
        <v>1</v>
      </c>
      <c r="P12" s="620"/>
      <c r="Q12" s="635">
        <v>0</v>
      </c>
      <c r="R12" s="619"/>
      <c r="S12" s="635">
        <v>0</v>
      </c>
      <c r="T12" s="683"/>
      <c r="U12" s="665">
        <v>0</v>
      </c>
    </row>
    <row r="13" spans="1:21" ht="14.4" customHeight="1" x14ac:dyDescent="0.3">
      <c r="A13" s="618">
        <v>4</v>
      </c>
      <c r="B13" s="619" t="s">
        <v>558</v>
      </c>
      <c r="C13" s="619">
        <v>89301041</v>
      </c>
      <c r="D13" s="681" t="s">
        <v>6243</v>
      </c>
      <c r="E13" s="682" t="s">
        <v>3951</v>
      </c>
      <c r="F13" s="619" t="s">
        <v>3935</v>
      </c>
      <c r="G13" s="619" t="s">
        <v>4006</v>
      </c>
      <c r="H13" s="619" t="s">
        <v>557</v>
      </c>
      <c r="I13" s="619" t="s">
        <v>772</v>
      </c>
      <c r="J13" s="619" t="s">
        <v>769</v>
      </c>
      <c r="K13" s="619" t="s">
        <v>773</v>
      </c>
      <c r="L13" s="620">
        <v>612.26</v>
      </c>
      <c r="M13" s="620">
        <v>612.26</v>
      </c>
      <c r="N13" s="619">
        <v>1</v>
      </c>
      <c r="O13" s="683">
        <v>0.5</v>
      </c>
      <c r="P13" s="620"/>
      <c r="Q13" s="635">
        <v>0</v>
      </c>
      <c r="R13" s="619"/>
      <c r="S13" s="635">
        <v>0</v>
      </c>
      <c r="T13" s="683"/>
      <c r="U13" s="665">
        <v>0</v>
      </c>
    </row>
    <row r="14" spans="1:21" ht="14.4" customHeight="1" x14ac:dyDescent="0.3">
      <c r="A14" s="618">
        <v>4</v>
      </c>
      <c r="B14" s="619" t="s">
        <v>558</v>
      </c>
      <c r="C14" s="619">
        <v>89301041</v>
      </c>
      <c r="D14" s="681" t="s">
        <v>6243</v>
      </c>
      <c r="E14" s="682" t="s">
        <v>3951</v>
      </c>
      <c r="F14" s="619" t="s">
        <v>3935</v>
      </c>
      <c r="G14" s="619" t="s">
        <v>4007</v>
      </c>
      <c r="H14" s="619" t="s">
        <v>557</v>
      </c>
      <c r="I14" s="619" t="s">
        <v>4008</v>
      </c>
      <c r="J14" s="619" t="s">
        <v>734</v>
      </c>
      <c r="K14" s="619" t="s">
        <v>4009</v>
      </c>
      <c r="L14" s="620">
        <v>0</v>
      </c>
      <c r="M14" s="620">
        <v>0</v>
      </c>
      <c r="N14" s="619">
        <v>2</v>
      </c>
      <c r="O14" s="683">
        <v>0.5</v>
      </c>
      <c r="P14" s="620"/>
      <c r="Q14" s="635"/>
      <c r="R14" s="619"/>
      <c r="S14" s="635">
        <v>0</v>
      </c>
      <c r="T14" s="683"/>
      <c r="U14" s="665">
        <v>0</v>
      </c>
    </row>
    <row r="15" spans="1:21" ht="14.4" customHeight="1" x14ac:dyDescent="0.3">
      <c r="A15" s="618">
        <v>4</v>
      </c>
      <c r="B15" s="619" t="s">
        <v>558</v>
      </c>
      <c r="C15" s="619">
        <v>89301041</v>
      </c>
      <c r="D15" s="681" t="s">
        <v>6243</v>
      </c>
      <c r="E15" s="682" t="s">
        <v>3951</v>
      </c>
      <c r="F15" s="619" t="s">
        <v>3935</v>
      </c>
      <c r="G15" s="619" t="s">
        <v>4010</v>
      </c>
      <c r="H15" s="619" t="s">
        <v>557</v>
      </c>
      <c r="I15" s="619" t="s">
        <v>1232</v>
      </c>
      <c r="J15" s="619" t="s">
        <v>1233</v>
      </c>
      <c r="K15" s="619" t="s">
        <v>4011</v>
      </c>
      <c r="L15" s="620">
        <v>637.5</v>
      </c>
      <c r="M15" s="620">
        <v>637.5</v>
      </c>
      <c r="N15" s="619">
        <v>1</v>
      </c>
      <c r="O15" s="683">
        <v>0.5</v>
      </c>
      <c r="P15" s="620"/>
      <c r="Q15" s="635">
        <v>0</v>
      </c>
      <c r="R15" s="619"/>
      <c r="S15" s="635">
        <v>0</v>
      </c>
      <c r="T15" s="683"/>
      <c r="U15" s="665">
        <v>0</v>
      </c>
    </row>
    <row r="16" spans="1:21" ht="14.4" customHeight="1" x14ac:dyDescent="0.3">
      <c r="A16" s="618">
        <v>4</v>
      </c>
      <c r="B16" s="619" t="s">
        <v>558</v>
      </c>
      <c r="C16" s="619">
        <v>89301041</v>
      </c>
      <c r="D16" s="681" t="s">
        <v>6243</v>
      </c>
      <c r="E16" s="682" t="s">
        <v>3951</v>
      </c>
      <c r="F16" s="619" t="s">
        <v>3935</v>
      </c>
      <c r="G16" s="619" t="s">
        <v>4012</v>
      </c>
      <c r="H16" s="619" t="s">
        <v>557</v>
      </c>
      <c r="I16" s="619" t="s">
        <v>837</v>
      </c>
      <c r="J16" s="619" t="s">
        <v>4013</v>
      </c>
      <c r="K16" s="619" t="s">
        <v>4014</v>
      </c>
      <c r="L16" s="620">
        <v>0</v>
      </c>
      <c r="M16" s="620">
        <v>0</v>
      </c>
      <c r="N16" s="619">
        <v>2</v>
      </c>
      <c r="O16" s="683">
        <v>0.5</v>
      </c>
      <c r="P16" s="620">
        <v>0</v>
      </c>
      <c r="Q16" s="635"/>
      <c r="R16" s="619">
        <v>2</v>
      </c>
      <c r="S16" s="635">
        <v>1</v>
      </c>
      <c r="T16" s="683">
        <v>0.5</v>
      </c>
      <c r="U16" s="665">
        <v>1</v>
      </c>
    </row>
    <row r="17" spans="1:21" ht="14.4" customHeight="1" x14ac:dyDescent="0.3">
      <c r="A17" s="618">
        <v>4</v>
      </c>
      <c r="B17" s="619" t="s">
        <v>558</v>
      </c>
      <c r="C17" s="619">
        <v>89301041</v>
      </c>
      <c r="D17" s="681" t="s">
        <v>6243</v>
      </c>
      <c r="E17" s="682" t="s">
        <v>3952</v>
      </c>
      <c r="F17" s="619" t="s">
        <v>3935</v>
      </c>
      <c r="G17" s="619" t="s">
        <v>4015</v>
      </c>
      <c r="H17" s="619" t="s">
        <v>557</v>
      </c>
      <c r="I17" s="619" t="s">
        <v>4016</v>
      </c>
      <c r="J17" s="619" t="s">
        <v>3814</v>
      </c>
      <c r="K17" s="619" t="s">
        <v>4017</v>
      </c>
      <c r="L17" s="620">
        <v>0</v>
      </c>
      <c r="M17" s="620">
        <v>0</v>
      </c>
      <c r="N17" s="619">
        <v>2</v>
      </c>
      <c r="O17" s="683">
        <v>0.5</v>
      </c>
      <c r="P17" s="620"/>
      <c r="Q17" s="635"/>
      <c r="R17" s="619"/>
      <c r="S17" s="635">
        <v>0</v>
      </c>
      <c r="T17" s="683"/>
      <c r="U17" s="665">
        <v>0</v>
      </c>
    </row>
    <row r="18" spans="1:21" ht="14.4" customHeight="1" x14ac:dyDescent="0.3">
      <c r="A18" s="618">
        <v>4</v>
      </c>
      <c r="B18" s="619" t="s">
        <v>558</v>
      </c>
      <c r="C18" s="619">
        <v>89301041</v>
      </c>
      <c r="D18" s="681" t="s">
        <v>6243</v>
      </c>
      <c r="E18" s="682" t="s">
        <v>3952</v>
      </c>
      <c r="F18" s="619" t="s">
        <v>3935</v>
      </c>
      <c r="G18" s="619" t="s">
        <v>3997</v>
      </c>
      <c r="H18" s="619" t="s">
        <v>1439</v>
      </c>
      <c r="I18" s="619" t="s">
        <v>1793</v>
      </c>
      <c r="J18" s="619" t="s">
        <v>3721</v>
      </c>
      <c r="K18" s="619" t="s">
        <v>3722</v>
      </c>
      <c r="L18" s="620">
        <v>333.31</v>
      </c>
      <c r="M18" s="620">
        <v>1666.5500000000002</v>
      </c>
      <c r="N18" s="619">
        <v>5</v>
      </c>
      <c r="O18" s="683">
        <v>3</v>
      </c>
      <c r="P18" s="620">
        <v>1666.5500000000002</v>
      </c>
      <c r="Q18" s="635">
        <v>1</v>
      </c>
      <c r="R18" s="619">
        <v>5</v>
      </c>
      <c r="S18" s="635">
        <v>1</v>
      </c>
      <c r="T18" s="683">
        <v>3</v>
      </c>
      <c r="U18" s="665">
        <v>1</v>
      </c>
    </row>
    <row r="19" spans="1:21" ht="14.4" customHeight="1" x14ac:dyDescent="0.3">
      <c r="A19" s="618">
        <v>4</v>
      </c>
      <c r="B19" s="619" t="s">
        <v>558</v>
      </c>
      <c r="C19" s="619">
        <v>89301041</v>
      </c>
      <c r="D19" s="681" t="s">
        <v>6243</v>
      </c>
      <c r="E19" s="682" t="s">
        <v>3952</v>
      </c>
      <c r="F19" s="619" t="s">
        <v>3935</v>
      </c>
      <c r="G19" s="619" t="s">
        <v>3997</v>
      </c>
      <c r="H19" s="619" t="s">
        <v>1439</v>
      </c>
      <c r="I19" s="619" t="s">
        <v>1828</v>
      </c>
      <c r="J19" s="619" t="s">
        <v>3725</v>
      </c>
      <c r="K19" s="619" t="s">
        <v>3726</v>
      </c>
      <c r="L19" s="620">
        <v>333.31</v>
      </c>
      <c r="M19" s="620">
        <v>333.31</v>
      </c>
      <c r="N19" s="619">
        <v>1</v>
      </c>
      <c r="O19" s="683">
        <v>1</v>
      </c>
      <c r="P19" s="620"/>
      <c r="Q19" s="635">
        <v>0</v>
      </c>
      <c r="R19" s="619"/>
      <c r="S19" s="635">
        <v>0</v>
      </c>
      <c r="T19" s="683"/>
      <c r="U19" s="665">
        <v>0</v>
      </c>
    </row>
    <row r="20" spans="1:21" ht="14.4" customHeight="1" x14ac:dyDescent="0.3">
      <c r="A20" s="618">
        <v>4</v>
      </c>
      <c r="B20" s="619" t="s">
        <v>558</v>
      </c>
      <c r="C20" s="619">
        <v>89301041</v>
      </c>
      <c r="D20" s="681" t="s">
        <v>6243</v>
      </c>
      <c r="E20" s="682" t="s">
        <v>3952</v>
      </c>
      <c r="F20" s="619" t="s">
        <v>3935</v>
      </c>
      <c r="G20" s="619" t="s">
        <v>4018</v>
      </c>
      <c r="H20" s="619" t="s">
        <v>557</v>
      </c>
      <c r="I20" s="619" t="s">
        <v>4019</v>
      </c>
      <c r="J20" s="619" t="s">
        <v>2036</v>
      </c>
      <c r="K20" s="619" t="s">
        <v>4020</v>
      </c>
      <c r="L20" s="620">
        <v>23.3</v>
      </c>
      <c r="M20" s="620">
        <v>23.3</v>
      </c>
      <c r="N20" s="619">
        <v>1</v>
      </c>
      <c r="O20" s="683">
        <v>0.5</v>
      </c>
      <c r="P20" s="620"/>
      <c r="Q20" s="635">
        <v>0</v>
      </c>
      <c r="R20" s="619"/>
      <c r="S20" s="635">
        <v>0</v>
      </c>
      <c r="T20" s="683"/>
      <c r="U20" s="665">
        <v>0</v>
      </c>
    </row>
    <row r="21" spans="1:21" ht="14.4" customHeight="1" x14ac:dyDescent="0.3">
      <c r="A21" s="618">
        <v>4</v>
      </c>
      <c r="B21" s="619" t="s">
        <v>558</v>
      </c>
      <c r="C21" s="619">
        <v>89301041</v>
      </c>
      <c r="D21" s="681" t="s">
        <v>6243</v>
      </c>
      <c r="E21" s="682" t="s">
        <v>3952</v>
      </c>
      <c r="F21" s="619" t="s">
        <v>3935</v>
      </c>
      <c r="G21" s="619" t="s">
        <v>4018</v>
      </c>
      <c r="H21" s="619" t="s">
        <v>557</v>
      </c>
      <c r="I21" s="619" t="s">
        <v>4021</v>
      </c>
      <c r="J21" s="619" t="s">
        <v>4022</v>
      </c>
      <c r="K21" s="619" t="s">
        <v>4020</v>
      </c>
      <c r="L21" s="620">
        <v>0</v>
      </c>
      <c r="M21" s="620">
        <v>0</v>
      </c>
      <c r="N21" s="619">
        <v>2</v>
      </c>
      <c r="O21" s="683">
        <v>1.5</v>
      </c>
      <c r="P21" s="620"/>
      <c r="Q21" s="635"/>
      <c r="R21" s="619"/>
      <c r="S21" s="635">
        <v>0</v>
      </c>
      <c r="T21" s="683"/>
      <c r="U21" s="665">
        <v>0</v>
      </c>
    </row>
    <row r="22" spans="1:21" ht="14.4" customHeight="1" x14ac:dyDescent="0.3">
      <c r="A22" s="618">
        <v>4</v>
      </c>
      <c r="B22" s="619" t="s">
        <v>558</v>
      </c>
      <c r="C22" s="619">
        <v>89301041</v>
      </c>
      <c r="D22" s="681" t="s">
        <v>6243</v>
      </c>
      <c r="E22" s="682" t="s">
        <v>3952</v>
      </c>
      <c r="F22" s="619" t="s">
        <v>3935</v>
      </c>
      <c r="G22" s="619" t="s">
        <v>4023</v>
      </c>
      <c r="H22" s="619" t="s">
        <v>557</v>
      </c>
      <c r="I22" s="619" t="s">
        <v>4024</v>
      </c>
      <c r="J22" s="619" t="s">
        <v>1033</v>
      </c>
      <c r="K22" s="619" t="s">
        <v>4025</v>
      </c>
      <c r="L22" s="620">
        <v>0</v>
      </c>
      <c r="M22" s="620">
        <v>0</v>
      </c>
      <c r="N22" s="619">
        <v>1</v>
      </c>
      <c r="O22" s="683">
        <v>0.5</v>
      </c>
      <c r="P22" s="620"/>
      <c r="Q22" s="635"/>
      <c r="R22" s="619"/>
      <c r="S22" s="635">
        <v>0</v>
      </c>
      <c r="T22" s="683"/>
      <c r="U22" s="665">
        <v>0</v>
      </c>
    </row>
    <row r="23" spans="1:21" ht="14.4" customHeight="1" x14ac:dyDescent="0.3">
      <c r="A23" s="618">
        <v>4</v>
      </c>
      <c r="B23" s="619" t="s">
        <v>558</v>
      </c>
      <c r="C23" s="619">
        <v>89301041</v>
      </c>
      <c r="D23" s="681" t="s">
        <v>6243</v>
      </c>
      <c r="E23" s="682" t="s">
        <v>3952</v>
      </c>
      <c r="F23" s="619" t="s">
        <v>3935</v>
      </c>
      <c r="G23" s="619" t="s">
        <v>4026</v>
      </c>
      <c r="H23" s="619" t="s">
        <v>1439</v>
      </c>
      <c r="I23" s="619" t="s">
        <v>3111</v>
      </c>
      <c r="J23" s="619" t="s">
        <v>3112</v>
      </c>
      <c r="K23" s="619" t="s">
        <v>3113</v>
      </c>
      <c r="L23" s="620">
        <v>414.85</v>
      </c>
      <c r="M23" s="620">
        <v>414.85</v>
      </c>
      <c r="N23" s="619">
        <v>1</v>
      </c>
      <c r="O23" s="683">
        <v>0.5</v>
      </c>
      <c r="P23" s="620"/>
      <c r="Q23" s="635">
        <v>0</v>
      </c>
      <c r="R23" s="619"/>
      <c r="S23" s="635">
        <v>0</v>
      </c>
      <c r="T23" s="683"/>
      <c r="U23" s="665">
        <v>0</v>
      </c>
    </row>
    <row r="24" spans="1:21" ht="14.4" customHeight="1" x14ac:dyDescent="0.3">
      <c r="A24" s="618">
        <v>4</v>
      </c>
      <c r="B24" s="619" t="s">
        <v>558</v>
      </c>
      <c r="C24" s="619">
        <v>89301041</v>
      </c>
      <c r="D24" s="681" t="s">
        <v>6243</v>
      </c>
      <c r="E24" s="682" t="s">
        <v>3952</v>
      </c>
      <c r="F24" s="619" t="s">
        <v>3935</v>
      </c>
      <c r="G24" s="619" t="s">
        <v>4027</v>
      </c>
      <c r="H24" s="619" t="s">
        <v>557</v>
      </c>
      <c r="I24" s="619" t="s">
        <v>4028</v>
      </c>
      <c r="J24" s="619" t="s">
        <v>4029</v>
      </c>
      <c r="K24" s="619" t="s">
        <v>3758</v>
      </c>
      <c r="L24" s="620">
        <v>0</v>
      </c>
      <c r="M24" s="620">
        <v>0</v>
      </c>
      <c r="N24" s="619">
        <v>1</v>
      </c>
      <c r="O24" s="683">
        <v>1</v>
      </c>
      <c r="P24" s="620">
        <v>0</v>
      </c>
      <c r="Q24" s="635"/>
      <c r="R24" s="619">
        <v>1</v>
      </c>
      <c r="S24" s="635">
        <v>1</v>
      </c>
      <c r="T24" s="683">
        <v>1</v>
      </c>
      <c r="U24" s="665">
        <v>1</v>
      </c>
    </row>
    <row r="25" spans="1:21" ht="14.4" customHeight="1" x14ac:dyDescent="0.3">
      <c r="A25" s="618">
        <v>4</v>
      </c>
      <c r="B25" s="619" t="s">
        <v>558</v>
      </c>
      <c r="C25" s="619">
        <v>89301041</v>
      </c>
      <c r="D25" s="681" t="s">
        <v>6243</v>
      </c>
      <c r="E25" s="682" t="s">
        <v>3952</v>
      </c>
      <c r="F25" s="619" t="s">
        <v>3935</v>
      </c>
      <c r="G25" s="619" t="s">
        <v>4027</v>
      </c>
      <c r="H25" s="619" t="s">
        <v>557</v>
      </c>
      <c r="I25" s="619" t="s">
        <v>4030</v>
      </c>
      <c r="J25" s="619" t="s">
        <v>4031</v>
      </c>
      <c r="K25" s="619" t="s">
        <v>4032</v>
      </c>
      <c r="L25" s="620">
        <v>12.26</v>
      </c>
      <c r="M25" s="620">
        <v>12.26</v>
      </c>
      <c r="N25" s="619">
        <v>1</v>
      </c>
      <c r="O25" s="683">
        <v>0.5</v>
      </c>
      <c r="P25" s="620"/>
      <c r="Q25" s="635">
        <v>0</v>
      </c>
      <c r="R25" s="619"/>
      <c r="S25" s="635">
        <v>0</v>
      </c>
      <c r="T25" s="683"/>
      <c r="U25" s="665">
        <v>0</v>
      </c>
    </row>
    <row r="26" spans="1:21" ht="14.4" customHeight="1" x14ac:dyDescent="0.3">
      <c r="A26" s="618">
        <v>4</v>
      </c>
      <c r="B26" s="619" t="s">
        <v>558</v>
      </c>
      <c r="C26" s="619">
        <v>89301041</v>
      </c>
      <c r="D26" s="681" t="s">
        <v>6243</v>
      </c>
      <c r="E26" s="682" t="s">
        <v>3952</v>
      </c>
      <c r="F26" s="619" t="s">
        <v>3935</v>
      </c>
      <c r="G26" s="619" t="s">
        <v>4033</v>
      </c>
      <c r="H26" s="619" t="s">
        <v>557</v>
      </c>
      <c r="I26" s="619" t="s">
        <v>922</v>
      </c>
      <c r="J26" s="619" t="s">
        <v>4034</v>
      </c>
      <c r="K26" s="619" t="s">
        <v>4035</v>
      </c>
      <c r="L26" s="620">
        <v>56.01</v>
      </c>
      <c r="M26" s="620">
        <v>56.01</v>
      </c>
      <c r="N26" s="619">
        <v>1</v>
      </c>
      <c r="O26" s="683">
        <v>0.5</v>
      </c>
      <c r="P26" s="620"/>
      <c r="Q26" s="635">
        <v>0</v>
      </c>
      <c r="R26" s="619"/>
      <c r="S26" s="635">
        <v>0</v>
      </c>
      <c r="T26" s="683"/>
      <c r="U26" s="665">
        <v>0</v>
      </c>
    </row>
    <row r="27" spans="1:21" ht="14.4" customHeight="1" x14ac:dyDescent="0.3">
      <c r="A27" s="618">
        <v>4</v>
      </c>
      <c r="B27" s="619" t="s">
        <v>558</v>
      </c>
      <c r="C27" s="619">
        <v>89301041</v>
      </c>
      <c r="D27" s="681" t="s">
        <v>6243</v>
      </c>
      <c r="E27" s="682" t="s">
        <v>3952</v>
      </c>
      <c r="F27" s="619" t="s">
        <v>3935</v>
      </c>
      <c r="G27" s="619" t="s">
        <v>4036</v>
      </c>
      <c r="H27" s="619" t="s">
        <v>557</v>
      </c>
      <c r="I27" s="619" t="s">
        <v>1739</v>
      </c>
      <c r="J27" s="619" t="s">
        <v>1740</v>
      </c>
      <c r="K27" s="619" t="s">
        <v>4037</v>
      </c>
      <c r="L27" s="620">
        <v>31.54</v>
      </c>
      <c r="M27" s="620">
        <v>31.54</v>
      </c>
      <c r="N27" s="619">
        <v>1</v>
      </c>
      <c r="O27" s="683">
        <v>0.5</v>
      </c>
      <c r="P27" s="620">
        <v>31.54</v>
      </c>
      <c r="Q27" s="635">
        <v>1</v>
      </c>
      <c r="R27" s="619">
        <v>1</v>
      </c>
      <c r="S27" s="635">
        <v>1</v>
      </c>
      <c r="T27" s="683">
        <v>0.5</v>
      </c>
      <c r="U27" s="665">
        <v>1</v>
      </c>
    </row>
    <row r="28" spans="1:21" ht="14.4" customHeight="1" x14ac:dyDescent="0.3">
      <c r="A28" s="618">
        <v>4</v>
      </c>
      <c r="B28" s="619" t="s">
        <v>558</v>
      </c>
      <c r="C28" s="619">
        <v>89301041</v>
      </c>
      <c r="D28" s="681" t="s">
        <v>6243</v>
      </c>
      <c r="E28" s="682" t="s">
        <v>3952</v>
      </c>
      <c r="F28" s="619" t="s">
        <v>3935</v>
      </c>
      <c r="G28" s="619" t="s">
        <v>4036</v>
      </c>
      <c r="H28" s="619" t="s">
        <v>557</v>
      </c>
      <c r="I28" s="619" t="s">
        <v>4038</v>
      </c>
      <c r="J28" s="619" t="s">
        <v>1740</v>
      </c>
      <c r="K28" s="619" t="s">
        <v>4039</v>
      </c>
      <c r="L28" s="620">
        <v>31.54</v>
      </c>
      <c r="M28" s="620">
        <v>31.54</v>
      </c>
      <c r="N28" s="619">
        <v>1</v>
      </c>
      <c r="O28" s="683">
        <v>0.5</v>
      </c>
      <c r="P28" s="620">
        <v>31.54</v>
      </c>
      <c r="Q28" s="635">
        <v>1</v>
      </c>
      <c r="R28" s="619">
        <v>1</v>
      </c>
      <c r="S28" s="635">
        <v>1</v>
      </c>
      <c r="T28" s="683">
        <v>0.5</v>
      </c>
      <c r="U28" s="665">
        <v>1</v>
      </c>
    </row>
    <row r="29" spans="1:21" ht="14.4" customHeight="1" x14ac:dyDescent="0.3">
      <c r="A29" s="618">
        <v>4</v>
      </c>
      <c r="B29" s="619" t="s">
        <v>558</v>
      </c>
      <c r="C29" s="619">
        <v>89301041</v>
      </c>
      <c r="D29" s="681" t="s">
        <v>6243</v>
      </c>
      <c r="E29" s="682" t="s">
        <v>3952</v>
      </c>
      <c r="F29" s="619" t="s">
        <v>3935</v>
      </c>
      <c r="G29" s="619" t="s">
        <v>4040</v>
      </c>
      <c r="H29" s="619" t="s">
        <v>1439</v>
      </c>
      <c r="I29" s="619" t="s">
        <v>1525</v>
      </c>
      <c r="J29" s="619" t="s">
        <v>1526</v>
      </c>
      <c r="K29" s="619" t="s">
        <v>1482</v>
      </c>
      <c r="L29" s="620">
        <v>1749.69</v>
      </c>
      <c r="M29" s="620">
        <v>1749.69</v>
      </c>
      <c r="N29" s="619">
        <v>1</v>
      </c>
      <c r="O29" s="683">
        <v>1</v>
      </c>
      <c r="P29" s="620">
        <v>1749.69</v>
      </c>
      <c r="Q29" s="635">
        <v>1</v>
      </c>
      <c r="R29" s="619">
        <v>1</v>
      </c>
      <c r="S29" s="635">
        <v>1</v>
      </c>
      <c r="T29" s="683">
        <v>1</v>
      </c>
      <c r="U29" s="665">
        <v>1</v>
      </c>
    </row>
    <row r="30" spans="1:21" ht="14.4" customHeight="1" x14ac:dyDescent="0.3">
      <c r="A30" s="618">
        <v>4</v>
      </c>
      <c r="B30" s="619" t="s">
        <v>558</v>
      </c>
      <c r="C30" s="619">
        <v>89301041</v>
      </c>
      <c r="D30" s="681" t="s">
        <v>6243</v>
      </c>
      <c r="E30" s="682" t="s">
        <v>3952</v>
      </c>
      <c r="F30" s="619" t="s">
        <v>3935</v>
      </c>
      <c r="G30" s="619" t="s">
        <v>4040</v>
      </c>
      <c r="H30" s="619" t="s">
        <v>1439</v>
      </c>
      <c r="I30" s="619" t="s">
        <v>2515</v>
      </c>
      <c r="J30" s="619" t="s">
        <v>1526</v>
      </c>
      <c r="K30" s="619" t="s">
        <v>2497</v>
      </c>
      <c r="L30" s="620">
        <v>2332.92</v>
      </c>
      <c r="M30" s="620">
        <v>2332.92</v>
      </c>
      <c r="N30" s="619">
        <v>1</v>
      </c>
      <c r="O30" s="683">
        <v>1</v>
      </c>
      <c r="P30" s="620">
        <v>2332.92</v>
      </c>
      <c r="Q30" s="635">
        <v>1</v>
      </c>
      <c r="R30" s="619">
        <v>1</v>
      </c>
      <c r="S30" s="635">
        <v>1</v>
      </c>
      <c r="T30" s="683">
        <v>1</v>
      </c>
      <c r="U30" s="665">
        <v>1</v>
      </c>
    </row>
    <row r="31" spans="1:21" ht="14.4" customHeight="1" x14ac:dyDescent="0.3">
      <c r="A31" s="618">
        <v>4</v>
      </c>
      <c r="B31" s="619" t="s">
        <v>558</v>
      </c>
      <c r="C31" s="619">
        <v>89301041</v>
      </c>
      <c r="D31" s="681" t="s">
        <v>6243</v>
      </c>
      <c r="E31" s="682" t="s">
        <v>3952</v>
      </c>
      <c r="F31" s="619" t="s">
        <v>3935</v>
      </c>
      <c r="G31" s="619" t="s">
        <v>4006</v>
      </c>
      <c r="H31" s="619" t="s">
        <v>557</v>
      </c>
      <c r="I31" s="619" t="s">
        <v>4041</v>
      </c>
      <c r="J31" s="619" t="s">
        <v>769</v>
      </c>
      <c r="K31" s="619" t="s">
        <v>773</v>
      </c>
      <c r="L31" s="620">
        <v>0</v>
      </c>
      <c r="M31" s="620">
        <v>0</v>
      </c>
      <c r="N31" s="619">
        <v>1</v>
      </c>
      <c r="O31" s="683">
        <v>0.5</v>
      </c>
      <c r="P31" s="620"/>
      <c r="Q31" s="635"/>
      <c r="R31" s="619"/>
      <c r="S31" s="635">
        <v>0</v>
      </c>
      <c r="T31" s="683"/>
      <c r="U31" s="665">
        <v>0</v>
      </c>
    </row>
    <row r="32" spans="1:21" ht="14.4" customHeight="1" x14ac:dyDescent="0.3">
      <c r="A32" s="618">
        <v>4</v>
      </c>
      <c r="B32" s="619" t="s">
        <v>558</v>
      </c>
      <c r="C32" s="619">
        <v>89301041</v>
      </c>
      <c r="D32" s="681" t="s">
        <v>6243</v>
      </c>
      <c r="E32" s="682" t="s">
        <v>3952</v>
      </c>
      <c r="F32" s="619" t="s">
        <v>3935</v>
      </c>
      <c r="G32" s="619" t="s">
        <v>4006</v>
      </c>
      <c r="H32" s="619" t="s">
        <v>557</v>
      </c>
      <c r="I32" s="619" t="s">
        <v>4042</v>
      </c>
      <c r="J32" s="619" t="s">
        <v>4043</v>
      </c>
      <c r="K32" s="619" t="s">
        <v>770</v>
      </c>
      <c r="L32" s="620">
        <v>123.72</v>
      </c>
      <c r="M32" s="620">
        <v>123.72</v>
      </c>
      <c r="N32" s="619">
        <v>1</v>
      </c>
      <c r="O32" s="683">
        <v>0.5</v>
      </c>
      <c r="P32" s="620"/>
      <c r="Q32" s="635">
        <v>0</v>
      </c>
      <c r="R32" s="619"/>
      <c r="S32" s="635">
        <v>0</v>
      </c>
      <c r="T32" s="683"/>
      <c r="U32" s="665">
        <v>0</v>
      </c>
    </row>
    <row r="33" spans="1:21" ht="14.4" customHeight="1" x14ac:dyDescent="0.3">
      <c r="A33" s="618">
        <v>4</v>
      </c>
      <c r="B33" s="619" t="s">
        <v>558</v>
      </c>
      <c r="C33" s="619">
        <v>89301041</v>
      </c>
      <c r="D33" s="681" t="s">
        <v>6243</v>
      </c>
      <c r="E33" s="682" t="s">
        <v>3952</v>
      </c>
      <c r="F33" s="619" t="s">
        <v>3935</v>
      </c>
      <c r="G33" s="619" t="s">
        <v>4006</v>
      </c>
      <c r="H33" s="619" t="s">
        <v>557</v>
      </c>
      <c r="I33" s="619" t="s">
        <v>772</v>
      </c>
      <c r="J33" s="619" t="s">
        <v>769</v>
      </c>
      <c r="K33" s="619" t="s">
        <v>773</v>
      </c>
      <c r="L33" s="620">
        <v>612.26</v>
      </c>
      <c r="M33" s="620">
        <v>612.26</v>
      </c>
      <c r="N33" s="619">
        <v>1</v>
      </c>
      <c r="O33" s="683">
        <v>1</v>
      </c>
      <c r="P33" s="620"/>
      <c r="Q33" s="635">
        <v>0</v>
      </c>
      <c r="R33" s="619"/>
      <c r="S33" s="635">
        <v>0</v>
      </c>
      <c r="T33" s="683"/>
      <c r="U33" s="665">
        <v>0</v>
      </c>
    </row>
    <row r="34" spans="1:21" ht="14.4" customHeight="1" x14ac:dyDescent="0.3">
      <c r="A34" s="618">
        <v>4</v>
      </c>
      <c r="B34" s="619" t="s">
        <v>558</v>
      </c>
      <c r="C34" s="619">
        <v>89301041</v>
      </c>
      <c r="D34" s="681" t="s">
        <v>6243</v>
      </c>
      <c r="E34" s="682" t="s">
        <v>3952</v>
      </c>
      <c r="F34" s="619" t="s">
        <v>3935</v>
      </c>
      <c r="G34" s="619" t="s">
        <v>4044</v>
      </c>
      <c r="H34" s="619" t="s">
        <v>557</v>
      </c>
      <c r="I34" s="619" t="s">
        <v>825</v>
      </c>
      <c r="J34" s="619" t="s">
        <v>826</v>
      </c>
      <c r="K34" s="619" t="s">
        <v>827</v>
      </c>
      <c r="L34" s="620">
        <v>56.69</v>
      </c>
      <c r="M34" s="620">
        <v>113.38</v>
      </c>
      <c r="N34" s="619">
        <v>2</v>
      </c>
      <c r="O34" s="683">
        <v>1</v>
      </c>
      <c r="P34" s="620"/>
      <c r="Q34" s="635">
        <v>0</v>
      </c>
      <c r="R34" s="619"/>
      <c r="S34" s="635">
        <v>0</v>
      </c>
      <c r="T34" s="683"/>
      <c r="U34" s="665">
        <v>0</v>
      </c>
    </row>
    <row r="35" spans="1:21" ht="14.4" customHeight="1" x14ac:dyDescent="0.3">
      <c r="A35" s="618">
        <v>4</v>
      </c>
      <c r="B35" s="619" t="s">
        <v>558</v>
      </c>
      <c r="C35" s="619">
        <v>89301041</v>
      </c>
      <c r="D35" s="681" t="s">
        <v>6243</v>
      </c>
      <c r="E35" s="682" t="s">
        <v>3952</v>
      </c>
      <c r="F35" s="619" t="s">
        <v>3935</v>
      </c>
      <c r="G35" s="619" t="s">
        <v>4045</v>
      </c>
      <c r="H35" s="619" t="s">
        <v>1439</v>
      </c>
      <c r="I35" s="619" t="s">
        <v>4046</v>
      </c>
      <c r="J35" s="619" t="s">
        <v>4047</v>
      </c>
      <c r="K35" s="619" t="s">
        <v>4048</v>
      </c>
      <c r="L35" s="620">
        <v>1793.46</v>
      </c>
      <c r="M35" s="620">
        <v>1793.46</v>
      </c>
      <c r="N35" s="619">
        <v>1</v>
      </c>
      <c r="O35" s="683">
        <v>1</v>
      </c>
      <c r="P35" s="620">
        <v>1793.46</v>
      </c>
      <c r="Q35" s="635">
        <v>1</v>
      </c>
      <c r="R35" s="619">
        <v>1</v>
      </c>
      <c r="S35" s="635">
        <v>1</v>
      </c>
      <c r="T35" s="683">
        <v>1</v>
      </c>
      <c r="U35" s="665">
        <v>1</v>
      </c>
    </row>
    <row r="36" spans="1:21" ht="14.4" customHeight="1" x14ac:dyDescent="0.3">
      <c r="A36" s="618">
        <v>4</v>
      </c>
      <c r="B36" s="619" t="s">
        <v>558</v>
      </c>
      <c r="C36" s="619">
        <v>89301041</v>
      </c>
      <c r="D36" s="681" t="s">
        <v>6243</v>
      </c>
      <c r="E36" s="682" t="s">
        <v>3952</v>
      </c>
      <c r="F36" s="619" t="s">
        <v>3935</v>
      </c>
      <c r="G36" s="619" t="s">
        <v>4049</v>
      </c>
      <c r="H36" s="619" t="s">
        <v>557</v>
      </c>
      <c r="I36" s="619" t="s">
        <v>1774</v>
      </c>
      <c r="J36" s="619" t="s">
        <v>1775</v>
      </c>
      <c r="K36" s="619" t="s">
        <v>4050</v>
      </c>
      <c r="L36" s="620">
        <v>203.33</v>
      </c>
      <c r="M36" s="620">
        <v>406.66</v>
      </c>
      <c r="N36" s="619">
        <v>2</v>
      </c>
      <c r="O36" s="683">
        <v>1</v>
      </c>
      <c r="P36" s="620">
        <v>406.66</v>
      </c>
      <c r="Q36" s="635">
        <v>1</v>
      </c>
      <c r="R36" s="619">
        <v>2</v>
      </c>
      <c r="S36" s="635">
        <v>1</v>
      </c>
      <c r="T36" s="683">
        <v>1</v>
      </c>
      <c r="U36" s="665">
        <v>1</v>
      </c>
    </row>
    <row r="37" spans="1:21" ht="14.4" customHeight="1" x14ac:dyDescent="0.3">
      <c r="A37" s="618">
        <v>4</v>
      </c>
      <c r="B37" s="619" t="s">
        <v>558</v>
      </c>
      <c r="C37" s="619">
        <v>89301041</v>
      </c>
      <c r="D37" s="681" t="s">
        <v>6243</v>
      </c>
      <c r="E37" s="682" t="s">
        <v>3952</v>
      </c>
      <c r="F37" s="619" t="s">
        <v>3935</v>
      </c>
      <c r="G37" s="619" t="s">
        <v>4012</v>
      </c>
      <c r="H37" s="619" t="s">
        <v>557</v>
      </c>
      <c r="I37" s="619" t="s">
        <v>837</v>
      </c>
      <c r="J37" s="619" t="s">
        <v>4013</v>
      </c>
      <c r="K37" s="619" t="s">
        <v>4014</v>
      </c>
      <c r="L37" s="620">
        <v>0</v>
      </c>
      <c r="M37" s="620">
        <v>0</v>
      </c>
      <c r="N37" s="619">
        <v>5</v>
      </c>
      <c r="O37" s="683">
        <v>2.5</v>
      </c>
      <c r="P37" s="620">
        <v>0</v>
      </c>
      <c r="Q37" s="635"/>
      <c r="R37" s="619">
        <v>1</v>
      </c>
      <c r="S37" s="635">
        <v>0.2</v>
      </c>
      <c r="T37" s="683">
        <v>1</v>
      </c>
      <c r="U37" s="665">
        <v>0.4</v>
      </c>
    </row>
    <row r="38" spans="1:21" ht="14.4" customHeight="1" x14ac:dyDescent="0.3">
      <c r="A38" s="618">
        <v>4</v>
      </c>
      <c r="B38" s="619" t="s">
        <v>558</v>
      </c>
      <c r="C38" s="619">
        <v>89301041</v>
      </c>
      <c r="D38" s="681" t="s">
        <v>6243</v>
      </c>
      <c r="E38" s="682" t="s">
        <v>3952</v>
      </c>
      <c r="F38" s="619" t="s">
        <v>3935</v>
      </c>
      <c r="G38" s="619" t="s">
        <v>4051</v>
      </c>
      <c r="H38" s="619" t="s">
        <v>557</v>
      </c>
      <c r="I38" s="619" t="s">
        <v>1953</v>
      </c>
      <c r="J38" s="619" t="s">
        <v>780</v>
      </c>
      <c r="K38" s="619" t="s">
        <v>4052</v>
      </c>
      <c r="L38" s="620">
        <v>43.99</v>
      </c>
      <c r="M38" s="620">
        <v>43.99</v>
      </c>
      <c r="N38" s="619">
        <v>1</v>
      </c>
      <c r="O38" s="683">
        <v>0.5</v>
      </c>
      <c r="P38" s="620"/>
      <c r="Q38" s="635">
        <v>0</v>
      </c>
      <c r="R38" s="619"/>
      <c r="S38" s="635">
        <v>0</v>
      </c>
      <c r="T38" s="683"/>
      <c r="U38" s="665">
        <v>0</v>
      </c>
    </row>
    <row r="39" spans="1:21" ht="14.4" customHeight="1" x14ac:dyDescent="0.3">
      <c r="A39" s="618">
        <v>4</v>
      </c>
      <c r="B39" s="619" t="s">
        <v>558</v>
      </c>
      <c r="C39" s="619">
        <v>89301041</v>
      </c>
      <c r="D39" s="681" t="s">
        <v>6243</v>
      </c>
      <c r="E39" s="682" t="s">
        <v>3952</v>
      </c>
      <c r="F39" s="619" t="s">
        <v>3935</v>
      </c>
      <c r="G39" s="619" t="s">
        <v>4053</v>
      </c>
      <c r="H39" s="619" t="s">
        <v>557</v>
      </c>
      <c r="I39" s="619" t="s">
        <v>3168</v>
      </c>
      <c r="J39" s="619" t="s">
        <v>1790</v>
      </c>
      <c r="K39" s="619" t="s">
        <v>4054</v>
      </c>
      <c r="L39" s="620">
        <v>23.46</v>
      </c>
      <c r="M39" s="620">
        <v>23.46</v>
      </c>
      <c r="N39" s="619">
        <v>1</v>
      </c>
      <c r="O39" s="683">
        <v>1</v>
      </c>
      <c r="P39" s="620">
        <v>23.46</v>
      </c>
      <c r="Q39" s="635">
        <v>1</v>
      </c>
      <c r="R39" s="619">
        <v>1</v>
      </c>
      <c r="S39" s="635">
        <v>1</v>
      </c>
      <c r="T39" s="683">
        <v>1</v>
      </c>
      <c r="U39" s="665">
        <v>1</v>
      </c>
    </row>
    <row r="40" spans="1:21" ht="14.4" customHeight="1" x14ac:dyDescent="0.3">
      <c r="A40" s="618">
        <v>4</v>
      </c>
      <c r="B40" s="619" t="s">
        <v>558</v>
      </c>
      <c r="C40" s="619">
        <v>89301041</v>
      </c>
      <c r="D40" s="681" t="s">
        <v>6243</v>
      </c>
      <c r="E40" s="682" t="s">
        <v>3952</v>
      </c>
      <c r="F40" s="619" t="s">
        <v>3935</v>
      </c>
      <c r="G40" s="619" t="s">
        <v>4055</v>
      </c>
      <c r="H40" s="619" t="s">
        <v>557</v>
      </c>
      <c r="I40" s="619" t="s">
        <v>2680</v>
      </c>
      <c r="J40" s="619" t="s">
        <v>1798</v>
      </c>
      <c r="K40" s="619" t="s">
        <v>4056</v>
      </c>
      <c r="L40" s="620">
        <v>210.11</v>
      </c>
      <c r="M40" s="620">
        <v>210.11</v>
      </c>
      <c r="N40" s="619">
        <v>1</v>
      </c>
      <c r="O40" s="683">
        <v>1</v>
      </c>
      <c r="P40" s="620"/>
      <c r="Q40" s="635">
        <v>0</v>
      </c>
      <c r="R40" s="619"/>
      <c r="S40" s="635">
        <v>0</v>
      </c>
      <c r="T40" s="683"/>
      <c r="U40" s="665">
        <v>0</v>
      </c>
    </row>
    <row r="41" spans="1:21" ht="14.4" customHeight="1" x14ac:dyDescent="0.3">
      <c r="A41" s="618">
        <v>4</v>
      </c>
      <c r="B41" s="619" t="s">
        <v>558</v>
      </c>
      <c r="C41" s="619">
        <v>89301041</v>
      </c>
      <c r="D41" s="681" t="s">
        <v>6243</v>
      </c>
      <c r="E41" s="682" t="s">
        <v>3952</v>
      </c>
      <c r="F41" s="619" t="s">
        <v>3935</v>
      </c>
      <c r="G41" s="619" t="s">
        <v>4055</v>
      </c>
      <c r="H41" s="619" t="s">
        <v>557</v>
      </c>
      <c r="I41" s="619" t="s">
        <v>2680</v>
      </c>
      <c r="J41" s="619" t="s">
        <v>1798</v>
      </c>
      <c r="K41" s="619" t="s">
        <v>4056</v>
      </c>
      <c r="L41" s="620">
        <v>194.73</v>
      </c>
      <c r="M41" s="620">
        <v>194.73</v>
      </c>
      <c r="N41" s="619">
        <v>1</v>
      </c>
      <c r="O41" s="683">
        <v>1</v>
      </c>
      <c r="P41" s="620">
        <v>194.73</v>
      </c>
      <c r="Q41" s="635">
        <v>1</v>
      </c>
      <c r="R41" s="619">
        <v>1</v>
      </c>
      <c r="S41" s="635">
        <v>1</v>
      </c>
      <c r="T41" s="683">
        <v>1</v>
      </c>
      <c r="U41" s="665">
        <v>1</v>
      </c>
    </row>
    <row r="42" spans="1:21" ht="14.4" customHeight="1" x14ac:dyDescent="0.3">
      <c r="A42" s="618">
        <v>4</v>
      </c>
      <c r="B42" s="619" t="s">
        <v>558</v>
      </c>
      <c r="C42" s="619">
        <v>89301041</v>
      </c>
      <c r="D42" s="681" t="s">
        <v>6243</v>
      </c>
      <c r="E42" s="682" t="s">
        <v>3952</v>
      </c>
      <c r="F42" s="619" t="s">
        <v>3935</v>
      </c>
      <c r="G42" s="619" t="s">
        <v>4057</v>
      </c>
      <c r="H42" s="619" t="s">
        <v>557</v>
      </c>
      <c r="I42" s="619" t="s">
        <v>809</v>
      </c>
      <c r="J42" s="619" t="s">
        <v>810</v>
      </c>
      <c r="K42" s="619" t="s">
        <v>4058</v>
      </c>
      <c r="L42" s="620">
        <v>110.66</v>
      </c>
      <c r="M42" s="620">
        <v>221.32</v>
      </c>
      <c r="N42" s="619">
        <v>2</v>
      </c>
      <c r="O42" s="683">
        <v>1</v>
      </c>
      <c r="P42" s="620">
        <v>221.32</v>
      </c>
      <c r="Q42" s="635">
        <v>1</v>
      </c>
      <c r="R42" s="619">
        <v>2</v>
      </c>
      <c r="S42" s="635">
        <v>1</v>
      </c>
      <c r="T42" s="683">
        <v>1</v>
      </c>
      <c r="U42" s="665">
        <v>1</v>
      </c>
    </row>
    <row r="43" spans="1:21" ht="14.4" customHeight="1" x14ac:dyDescent="0.3">
      <c r="A43" s="618">
        <v>4</v>
      </c>
      <c r="B43" s="619" t="s">
        <v>558</v>
      </c>
      <c r="C43" s="619">
        <v>89301041</v>
      </c>
      <c r="D43" s="681" t="s">
        <v>6243</v>
      </c>
      <c r="E43" s="682" t="s">
        <v>3952</v>
      </c>
      <c r="F43" s="619" t="s">
        <v>3935</v>
      </c>
      <c r="G43" s="619" t="s">
        <v>4059</v>
      </c>
      <c r="H43" s="619" t="s">
        <v>557</v>
      </c>
      <c r="I43" s="619" t="s">
        <v>4060</v>
      </c>
      <c r="J43" s="619" t="s">
        <v>795</v>
      </c>
      <c r="K43" s="619" t="s">
        <v>4061</v>
      </c>
      <c r="L43" s="620">
        <v>0</v>
      </c>
      <c r="M43" s="620">
        <v>0</v>
      </c>
      <c r="N43" s="619">
        <v>1</v>
      </c>
      <c r="O43" s="683">
        <v>0.5</v>
      </c>
      <c r="P43" s="620"/>
      <c r="Q43" s="635"/>
      <c r="R43" s="619"/>
      <c r="S43" s="635">
        <v>0</v>
      </c>
      <c r="T43" s="683"/>
      <c r="U43" s="665">
        <v>0</v>
      </c>
    </row>
    <row r="44" spans="1:21" ht="14.4" customHeight="1" x14ac:dyDescent="0.3">
      <c r="A44" s="618">
        <v>4</v>
      </c>
      <c r="B44" s="619" t="s">
        <v>558</v>
      </c>
      <c r="C44" s="619">
        <v>89301041</v>
      </c>
      <c r="D44" s="681" t="s">
        <v>6243</v>
      </c>
      <c r="E44" s="682" t="s">
        <v>3953</v>
      </c>
      <c r="F44" s="619" t="s">
        <v>3935</v>
      </c>
      <c r="G44" s="619" t="s">
        <v>3997</v>
      </c>
      <c r="H44" s="619" t="s">
        <v>1439</v>
      </c>
      <c r="I44" s="619" t="s">
        <v>1793</v>
      </c>
      <c r="J44" s="619" t="s">
        <v>3721</v>
      </c>
      <c r="K44" s="619" t="s">
        <v>3722</v>
      </c>
      <c r="L44" s="620">
        <v>333.31</v>
      </c>
      <c r="M44" s="620">
        <v>333.31</v>
      </c>
      <c r="N44" s="619">
        <v>1</v>
      </c>
      <c r="O44" s="683">
        <v>1</v>
      </c>
      <c r="P44" s="620"/>
      <c r="Q44" s="635">
        <v>0</v>
      </c>
      <c r="R44" s="619"/>
      <c r="S44" s="635">
        <v>0</v>
      </c>
      <c r="T44" s="683"/>
      <c r="U44" s="665">
        <v>0</v>
      </c>
    </row>
    <row r="45" spans="1:21" ht="14.4" customHeight="1" x14ac:dyDescent="0.3">
      <c r="A45" s="618">
        <v>4</v>
      </c>
      <c r="B45" s="619" t="s">
        <v>558</v>
      </c>
      <c r="C45" s="619">
        <v>89301041</v>
      </c>
      <c r="D45" s="681" t="s">
        <v>6243</v>
      </c>
      <c r="E45" s="682" t="s">
        <v>3953</v>
      </c>
      <c r="F45" s="619" t="s">
        <v>3935</v>
      </c>
      <c r="G45" s="619" t="s">
        <v>4062</v>
      </c>
      <c r="H45" s="619" t="s">
        <v>557</v>
      </c>
      <c r="I45" s="619" t="s">
        <v>4063</v>
      </c>
      <c r="J45" s="619" t="s">
        <v>3964</v>
      </c>
      <c r="K45" s="619"/>
      <c r="L45" s="620">
        <v>0</v>
      </c>
      <c r="M45" s="620">
        <v>0</v>
      </c>
      <c r="N45" s="619">
        <v>127</v>
      </c>
      <c r="O45" s="683">
        <v>4</v>
      </c>
      <c r="P45" s="620"/>
      <c r="Q45" s="635"/>
      <c r="R45" s="619"/>
      <c r="S45" s="635">
        <v>0</v>
      </c>
      <c r="T45" s="683"/>
      <c r="U45" s="665">
        <v>0</v>
      </c>
    </row>
    <row r="46" spans="1:21" ht="14.4" customHeight="1" x14ac:dyDescent="0.3">
      <c r="A46" s="618">
        <v>4</v>
      </c>
      <c r="B46" s="619" t="s">
        <v>558</v>
      </c>
      <c r="C46" s="619">
        <v>89301041</v>
      </c>
      <c r="D46" s="681" t="s">
        <v>6243</v>
      </c>
      <c r="E46" s="682" t="s">
        <v>3953</v>
      </c>
      <c r="F46" s="619" t="s">
        <v>3935</v>
      </c>
      <c r="G46" s="619" t="s">
        <v>4064</v>
      </c>
      <c r="H46" s="619" t="s">
        <v>1439</v>
      </c>
      <c r="I46" s="619" t="s">
        <v>4065</v>
      </c>
      <c r="J46" s="619" t="s">
        <v>1709</v>
      </c>
      <c r="K46" s="619" t="s">
        <v>1712</v>
      </c>
      <c r="L46" s="620">
        <v>105.31</v>
      </c>
      <c r="M46" s="620">
        <v>947.79</v>
      </c>
      <c r="N46" s="619">
        <v>9</v>
      </c>
      <c r="O46" s="683">
        <v>1</v>
      </c>
      <c r="P46" s="620"/>
      <c r="Q46" s="635">
        <v>0</v>
      </c>
      <c r="R46" s="619"/>
      <c r="S46" s="635">
        <v>0</v>
      </c>
      <c r="T46" s="683"/>
      <c r="U46" s="665">
        <v>0</v>
      </c>
    </row>
    <row r="47" spans="1:21" ht="14.4" customHeight="1" x14ac:dyDescent="0.3">
      <c r="A47" s="618">
        <v>4</v>
      </c>
      <c r="B47" s="619" t="s">
        <v>558</v>
      </c>
      <c r="C47" s="619">
        <v>89301041</v>
      </c>
      <c r="D47" s="681" t="s">
        <v>6243</v>
      </c>
      <c r="E47" s="682" t="s">
        <v>3953</v>
      </c>
      <c r="F47" s="619" t="s">
        <v>3935</v>
      </c>
      <c r="G47" s="619" t="s">
        <v>4064</v>
      </c>
      <c r="H47" s="619" t="s">
        <v>1439</v>
      </c>
      <c r="I47" s="619" t="s">
        <v>4066</v>
      </c>
      <c r="J47" s="619" t="s">
        <v>4067</v>
      </c>
      <c r="K47" s="619" t="s">
        <v>1706</v>
      </c>
      <c r="L47" s="620">
        <v>65.819999999999993</v>
      </c>
      <c r="M47" s="620">
        <v>2501.16</v>
      </c>
      <c r="N47" s="619">
        <v>38</v>
      </c>
      <c r="O47" s="683">
        <v>2.5</v>
      </c>
      <c r="P47" s="620">
        <v>1053.1199999999999</v>
      </c>
      <c r="Q47" s="635">
        <v>0.42105263157894735</v>
      </c>
      <c r="R47" s="619">
        <v>16</v>
      </c>
      <c r="S47" s="635">
        <v>0.42105263157894735</v>
      </c>
      <c r="T47" s="683">
        <v>0.5</v>
      </c>
      <c r="U47" s="665">
        <v>0.2</v>
      </c>
    </row>
    <row r="48" spans="1:21" ht="14.4" customHeight="1" x14ac:dyDescent="0.3">
      <c r="A48" s="618">
        <v>4</v>
      </c>
      <c r="B48" s="619" t="s">
        <v>558</v>
      </c>
      <c r="C48" s="619">
        <v>89301041</v>
      </c>
      <c r="D48" s="681" t="s">
        <v>6243</v>
      </c>
      <c r="E48" s="682" t="s">
        <v>3953</v>
      </c>
      <c r="F48" s="619" t="s">
        <v>3935</v>
      </c>
      <c r="G48" s="619" t="s">
        <v>4064</v>
      </c>
      <c r="H48" s="619" t="s">
        <v>1439</v>
      </c>
      <c r="I48" s="619" t="s">
        <v>3160</v>
      </c>
      <c r="J48" s="619" t="s">
        <v>3161</v>
      </c>
      <c r="K48" s="619" t="s">
        <v>3162</v>
      </c>
      <c r="L48" s="620">
        <v>189.56</v>
      </c>
      <c r="M48" s="620">
        <v>1516.48</v>
      </c>
      <c r="N48" s="619">
        <v>8</v>
      </c>
      <c r="O48" s="683">
        <v>1.5</v>
      </c>
      <c r="P48" s="620">
        <v>379.12</v>
      </c>
      <c r="Q48" s="635">
        <v>0.25</v>
      </c>
      <c r="R48" s="619">
        <v>2</v>
      </c>
      <c r="S48" s="635">
        <v>0.25</v>
      </c>
      <c r="T48" s="683">
        <v>0.5</v>
      </c>
      <c r="U48" s="665">
        <v>0.33333333333333331</v>
      </c>
    </row>
    <row r="49" spans="1:21" ht="14.4" customHeight="1" x14ac:dyDescent="0.3">
      <c r="A49" s="618">
        <v>4</v>
      </c>
      <c r="B49" s="619" t="s">
        <v>558</v>
      </c>
      <c r="C49" s="619">
        <v>89301041</v>
      </c>
      <c r="D49" s="681" t="s">
        <v>6243</v>
      </c>
      <c r="E49" s="682" t="s">
        <v>3953</v>
      </c>
      <c r="F49" s="619" t="s">
        <v>3935</v>
      </c>
      <c r="G49" s="619" t="s">
        <v>4064</v>
      </c>
      <c r="H49" s="619" t="s">
        <v>1439</v>
      </c>
      <c r="I49" s="619" t="s">
        <v>2660</v>
      </c>
      <c r="J49" s="619" t="s">
        <v>2661</v>
      </c>
      <c r="K49" s="619" t="s">
        <v>1712</v>
      </c>
      <c r="L49" s="620">
        <v>161.13</v>
      </c>
      <c r="M49" s="620">
        <v>7734.24</v>
      </c>
      <c r="N49" s="619">
        <v>48</v>
      </c>
      <c r="O49" s="683">
        <v>1</v>
      </c>
      <c r="P49" s="620"/>
      <c r="Q49" s="635">
        <v>0</v>
      </c>
      <c r="R49" s="619"/>
      <c r="S49" s="635">
        <v>0</v>
      </c>
      <c r="T49" s="683"/>
      <c r="U49" s="665">
        <v>0</v>
      </c>
    </row>
    <row r="50" spans="1:21" ht="14.4" customHeight="1" x14ac:dyDescent="0.3">
      <c r="A50" s="618">
        <v>4</v>
      </c>
      <c r="B50" s="619" t="s">
        <v>558</v>
      </c>
      <c r="C50" s="619">
        <v>89301041</v>
      </c>
      <c r="D50" s="681" t="s">
        <v>6243</v>
      </c>
      <c r="E50" s="682" t="s">
        <v>3956</v>
      </c>
      <c r="F50" s="619" t="s">
        <v>3935</v>
      </c>
      <c r="G50" s="619" t="s">
        <v>3997</v>
      </c>
      <c r="H50" s="619" t="s">
        <v>1439</v>
      </c>
      <c r="I50" s="619" t="s">
        <v>1828</v>
      </c>
      <c r="J50" s="619" t="s">
        <v>3725</v>
      </c>
      <c r="K50" s="619" t="s">
        <v>3726</v>
      </c>
      <c r="L50" s="620">
        <v>333.31</v>
      </c>
      <c r="M50" s="620">
        <v>333.31</v>
      </c>
      <c r="N50" s="619">
        <v>1</v>
      </c>
      <c r="O50" s="683">
        <v>1</v>
      </c>
      <c r="P50" s="620">
        <v>333.31</v>
      </c>
      <c r="Q50" s="635">
        <v>1</v>
      </c>
      <c r="R50" s="619">
        <v>1</v>
      </c>
      <c r="S50" s="635">
        <v>1</v>
      </c>
      <c r="T50" s="683">
        <v>1</v>
      </c>
      <c r="U50" s="665">
        <v>1</v>
      </c>
    </row>
    <row r="51" spans="1:21" ht="14.4" customHeight="1" x14ac:dyDescent="0.3">
      <c r="A51" s="618">
        <v>4</v>
      </c>
      <c r="B51" s="619" t="s">
        <v>558</v>
      </c>
      <c r="C51" s="619">
        <v>89301041</v>
      </c>
      <c r="D51" s="681" t="s">
        <v>6243</v>
      </c>
      <c r="E51" s="682" t="s">
        <v>3956</v>
      </c>
      <c r="F51" s="619" t="s">
        <v>3935</v>
      </c>
      <c r="G51" s="619" t="s">
        <v>4068</v>
      </c>
      <c r="H51" s="619" t="s">
        <v>557</v>
      </c>
      <c r="I51" s="619" t="s">
        <v>1982</v>
      </c>
      <c r="J51" s="619" t="s">
        <v>1983</v>
      </c>
      <c r="K51" s="619" t="s">
        <v>4069</v>
      </c>
      <c r="L51" s="620">
        <v>400.53</v>
      </c>
      <c r="M51" s="620">
        <v>801.06</v>
      </c>
      <c r="N51" s="619">
        <v>2</v>
      </c>
      <c r="O51" s="683">
        <v>0.5</v>
      </c>
      <c r="P51" s="620">
        <v>801.06</v>
      </c>
      <c r="Q51" s="635">
        <v>1</v>
      </c>
      <c r="R51" s="619">
        <v>2</v>
      </c>
      <c r="S51" s="635">
        <v>1</v>
      </c>
      <c r="T51" s="683">
        <v>0.5</v>
      </c>
      <c r="U51" s="665">
        <v>1</v>
      </c>
    </row>
    <row r="52" spans="1:21" ht="14.4" customHeight="1" x14ac:dyDescent="0.3">
      <c r="A52" s="618">
        <v>4</v>
      </c>
      <c r="B52" s="619" t="s">
        <v>558</v>
      </c>
      <c r="C52" s="619">
        <v>89301041</v>
      </c>
      <c r="D52" s="681" t="s">
        <v>6243</v>
      </c>
      <c r="E52" s="682" t="s">
        <v>3956</v>
      </c>
      <c r="F52" s="619" t="s">
        <v>3935</v>
      </c>
      <c r="G52" s="619" t="s">
        <v>4006</v>
      </c>
      <c r="H52" s="619" t="s">
        <v>557</v>
      </c>
      <c r="I52" s="619" t="s">
        <v>768</v>
      </c>
      <c r="J52" s="619" t="s">
        <v>769</v>
      </c>
      <c r="K52" s="619" t="s">
        <v>770</v>
      </c>
      <c r="L52" s="620">
        <v>190.48</v>
      </c>
      <c r="M52" s="620">
        <v>190.48</v>
      </c>
      <c r="N52" s="619">
        <v>1</v>
      </c>
      <c r="O52" s="683">
        <v>0.5</v>
      </c>
      <c r="P52" s="620">
        <v>190.48</v>
      </c>
      <c r="Q52" s="635">
        <v>1</v>
      </c>
      <c r="R52" s="619">
        <v>1</v>
      </c>
      <c r="S52" s="635">
        <v>1</v>
      </c>
      <c r="T52" s="683">
        <v>0.5</v>
      </c>
      <c r="U52" s="665">
        <v>1</v>
      </c>
    </row>
    <row r="53" spans="1:21" ht="14.4" customHeight="1" x14ac:dyDescent="0.3">
      <c r="A53" s="618">
        <v>4</v>
      </c>
      <c r="B53" s="619" t="s">
        <v>558</v>
      </c>
      <c r="C53" s="619">
        <v>89301041</v>
      </c>
      <c r="D53" s="681" t="s">
        <v>6243</v>
      </c>
      <c r="E53" s="682" t="s">
        <v>3956</v>
      </c>
      <c r="F53" s="619" t="s">
        <v>3935</v>
      </c>
      <c r="G53" s="619" t="s">
        <v>4010</v>
      </c>
      <c r="H53" s="619" t="s">
        <v>557</v>
      </c>
      <c r="I53" s="619" t="s">
        <v>3469</v>
      </c>
      <c r="J53" s="619" t="s">
        <v>1233</v>
      </c>
      <c r="K53" s="619" t="s">
        <v>4070</v>
      </c>
      <c r="L53" s="620">
        <v>127.5</v>
      </c>
      <c r="M53" s="620">
        <v>255</v>
      </c>
      <c r="N53" s="619">
        <v>2</v>
      </c>
      <c r="O53" s="683">
        <v>1</v>
      </c>
      <c r="P53" s="620">
        <v>255</v>
      </c>
      <c r="Q53" s="635">
        <v>1</v>
      </c>
      <c r="R53" s="619">
        <v>2</v>
      </c>
      <c r="S53" s="635">
        <v>1</v>
      </c>
      <c r="T53" s="683">
        <v>1</v>
      </c>
      <c r="U53" s="665">
        <v>1</v>
      </c>
    </row>
    <row r="54" spans="1:21" ht="14.4" customHeight="1" x14ac:dyDescent="0.3">
      <c r="A54" s="618">
        <v>4</v>
      </c>
      <c r="B54" s="619" t="s">
        <v>558</v>
      </c>
      <c r="C54" s="619">
        <v>89301041</v>
      </c>
      <c r="D54" s="681" t="s">
        <v>6243</v>
      </c>
      <c r="E54" s="682" t="s">
        <v>3957</v>
      </c>
      <c r="F54" s="619" t="s">
        <v>3935</v>
      </c>
      <c r="G54" s="619" t="s">
        <v>3997</v>
      </c>
      <c r="H54" s="619" t="s">
        <v>1439</v>
      </c>
      <c r="I54" s="619" t="s">
        <v>1793</v>
      </c>
      <c r="J54" s="619" t="s">
        <v>3721</v>
      </c>
      <c r="K54" s="619" t="s">
        <v>3722</v>
      </c>
      <c r="L54" s="620">
        <v>333.31</v>
      </c>
      <c r="M54" s="620">
        <v>1666.5500000000002</v>
      </c>
      <c r="N54" s="619">
        <v>5</v>
      </c>
      <c r="O54" s="683">
        <v>5</v>
      </c>
      <c r="P54" s="620">
        <v>999.93000000000006</v>
      </c>
      <c r="Q54" s="635">
        <v>0.6</v>
      </c>
      <c r="R54" s="619">
        <v>3</v>
      </c>
      <c r="S54" s="635">
        <v>0.6</v>
      </c>
      <c r="T54" s="683">
        <v>3</v>
      </c>
      <c r="U54" s="665">
        <v>0.6</v>
      </c>
    </row>
    <row r="55" spans="1:21" ht="14.4" customHeight="1" x14ac:dyDescent="0.3">
      <c r="A55" s="618">
        <v>4</v>
      </c>
      <c r="B55" s="619" t="s">
        <v>558</v>
      </c>
      <c r="C55" s="619">
        <v>89301041</v>
      </c>
      <c r="D55" s="681" t="s">
        <v>6243</v>
      </c>
      <c r="E55" s="682" t="s">
        <v>3957</v>
      </c>
      <c r="F55" s="619" t="s">
        <v>3935</v>
      </c>
      <c r="G55" s="619" t="s">
        <v>4071</v>
      </c>
      <c r="H55" s="619" t="s">
        <v>1439</v>
      </c>
      <c r="I55" s="619" t="s">
        <v>1529</v>
      </c>
      <c r="J55" s="619" t="s">
        <v>1530</v>
      </c>
      <c r="K55" s="619" t="s">
        <v>1500</v>
      </c>
      <c r="L55" s="620">
        <v>137.74</v>
      </c>
      <c r="M55" s="620">
        <v>137.74</v>
      </c>
      <c r="N55" s="619">
        <v>1</v>
      </c>
      <c r="O55" s="683">
        <v>1</v>
      </c>
      <c r="P55" s="620">
        <v>137.74</v>
      </c>
      <c r="Q55" s="635">
        <v>1</v>
      </c>
      <c r="R55" s="619">
        <v>1</v>
      </c>
      <c r="S55" s="635">
        <v>1</v>
      </c>
      <c r="T55" s="683">
        <v>1</v>
      </c>
      <c r="U55" s="665">
        <v>1</v>
      </c>
    </row>
    <row r="56" spans="1:21" ht="14.4" customHeight="1" x14ac:dyDescent="0.3">
      <c r="A56" s="618">
        <v>4</v>
      </c>
      <c r="B56" s="619" t="s">
        <v>558</v>
      </c>
      <c r="C56" s="619">
        <v>89301041</v>
      </c>
      <c r="D56" s="681" t="s">
        <v>6243</v>
      </c>
      <c r="E56" s="682" t="s">
        <v>3957</v>
      </c>
      <c r="F56" s="619" t="s">
        <v>3935</v>
      </c>
      <c r="G56" s="619" t="s">
        <v>3998</v>
      </c>
      <c r="H56" s="619" t="s">
        <v>557</v>
      </c>
      <c r="I56" s="619" t="s">
        <v>991</v>
      </c>
      <c r="J56" s="619" t="s">
        <v>992</v>
      </c>
      <c r="K56" s="619" t="s">
        <v>4072</v>
      </c>
      <c r="L56" s="620">
        <v>0</v>
      </c>
      <c r="M56" s="620">
        <v>0</v>
      </c>
      <c r="N56" s="619">
        <v>1</v>
      </c>
      <c r="O56" s="683">
        <v>1</v>
      </c>
      <c r="P56" s="620"/>
      <c r="Q56" s="635"/>
      <c r="R56" s="619"/>
      <c r="S56" s="635">
        <v>0</v>
      </c>
      <c r="T56" s="683"/>
      <c r="U56" s="665">
        <v>0</v>
      </c>
    </row>
    <row r="57" spans="1:21" ht="14.4" customHeight="1" x14ac:dyDescent="0.3">
      <c r="A57" s="618">
        <v>4</v>
      </c>
      <c r="B57" s="619" t="s">
        <v>558</v>
      </c>
      <c r="C57" s="619">
        <v>89301041</v>
      </c>
      <c r="D57" s="681" t="s">
        <v>6243</v>
      </c>
      <c r="E57" s="682" t="s">
        <v>3957</v>
      </c>
      <c r="F57" s="619" t="s">
        <v>3935</v>
      </c>
      <c r="G57" s="619" t="s">
        <v>4036</v>
      </c>
      <c r="H57" s="619" t="s">
        <v>557</v>
      </c>
      <c r="I57" s="619" t="s">
        <v>4038</v>
      </c>
      <c r="J57" s="619" t="s">
        <v>1740</v>
      </c>
      <c r="K57" s="619" t="s">
        <v>4039</v>
      </c>
      <c r="L57" s="620">
        <v>31.54</v>
      </c>
      <c r="M57" s="620">
        <v>31.54</v>
      </c>
      <c r="N57" s="619">
        <v>1</v>
      </c>
      <c r="O57" s="683">
        <v>1</v>
      </c>
      <c r="P57" s="620"/>
      <c r="Q57" s="635">
        <v>0</v>
      </c>
      <c r="R57" s="619"/>
      <c r="S57" s="635">
        <v>0</v>
      </c>
      <c r="T57" s="683"/>
      <c r="U57" s="665">
        <v>0</v>
      </c>
    </row>
    <row r="58" spans="1:21" ht="14.4" customHeight="1" x14ac:dyDescent="0.3">
      <c r="A58" s="618">
        <v>4</v>
      </c>
      <c r="B58" s="619" t="s">
        <v>558</v>
      </c>
      <c r="C58" s="619">
        <v>89301041</v>
      </c>
      <c r="D58" s="681" t="s">
        <v>6243</v>
      </c>
      <c r="E58" s="682" t="s">
        <v>3957</v>
      </c>
      <c r="F58" s="619" t="s">
        <v>3935</v>
      </c>
      <c r="G58" s="619" t="s">
        <v>4068</v>
      </c>
      <c r="H58" s="619" t="s">
        <v>557</v>
      </c>
      <c r="I58" s="619" t="s">
        <v>4073</v>
      </c>
      <c r="J58" s="619" t="s">
        <v>4074</v>
      </c>
      <c r="K58" s="619" t="s">
        <v>4069</v>
      </c>
      <c r="L58" s="620">
        <v>250.87</v>
      </c>
      <c r="M58" s="620">
        <v>250.87</v>
      </c>
      <c r="N58" s="619">
        <v>1</v>
      </c>
      <c r="O58" s="683">
        <v>0.5</v>
      </c>
      <c r="P58" s="620">
        <v>250.87</v>
      </c>
      <c r="Q58" s="635">
        <v>1</v>
      </c>
      <c r="R58" s="619">
        <v>1</v>
      </c>
      <c r="S58" s="635">
        <v>1</v>
      </c>
      <c r="T58" s="683">
        <v>0.5</v>
      </c>
      <c r="U58" s="665">
        <v>1</v>
      </c>
    </row>
    <row r="59" spans="1:21" ht="14.4" customHeight="1" x14ac:dyDescent="0.3">
      <c r="A59" s="618">
        <v>4</v>
      </c>
      <c r="B59" s="619" t="s">
        <v>558</v>
      </c>
      <c r="C59" s="619">
        <v>89301041</v>
      </c>
      <c r="D59" s="681" t="s">
        <v>6243</v>
      </c>
      <c r="E59" s="682" t="s">
        <v>3957</v>
      </c>
      <c r="F59" s="619" t="s">
        <v>3935</v>
      </c>
      <c r="G59" s="619" t="s">
        <v>4040</v>
      </c>
      <c r="H59" s="619" t="s">
        <v>1439</v>
      </c>
      <c r="I59" s="619" t="s">
        <v>1627</v>
      </c>
      <c r="J59" s="619" t="s">
        <v>1481</v>
      </c>
      <c r="K59" s="619" t="s">
        <v>1628</v>
      </c>
      <c r="L59" s="620">
        <v>625.29</v>
      </c>
      <c r="M59" s="620">
        <v>1875.87</v>
      </c>
      <c r="N59" s="619">
        <v>3</v>
      </c>
      <c r="O59" s="683">
        <v>3</v>
      </c>
      <c r="P59" s="620">
        <v>1250.58</v>
      </c>
      <c r="Q59" s="635">
        <v>0.66666666666666663</v>
      </c>
      <c r="R59" s="619">
        <v>2</v>
      </c>
      <c r="S59" s="635">
        <v>0.66666666666666663</v>
      </c>
      <c r="T59" s="683">
        <v>2</v>
      </c>
      <c r="U59" s="665">
        <v>0.66666666666666663</v>
      </c>
    </row>
    <row r="60" spans="1:21" ht="14.4" customHeight="1" x14ac:dyDescent="0.3">
      <c r="A60" s="618">
        <v>4</v>
      </c>
      <c r="B60" s="619" t="s">
        <v>558</v>
      </c>
      <c r="C60" s="619">
        <v>89301041</v>
      </c>
      <c r="D60" s="681" t="s">
        <v>6243</v>
      </c>
      <c r="E60" s="682" t="s">
        <v>3957</v>
      </c>
      <c r="F60" s="619" t="s">
        <v>3935</v>
      </c>
      <c r="G60" s="619" t="s">
        <v>4040</v>
      </c>
      <c r="H60" s="619" t="s">
        <v>1439</v>
      </c>
      <c r="I60" s="619" t="s">
        <v>4075</v>
      </c>
      <c r="J60" s="619" t="s">
        <v>1481</v>
      </c>
      <c r="K60" s="619" t="s">
        <v>3818</v>
      </c>
      <c r="L60" s="620">
        <v>1458.07</v>
      </c>
      <c r="M60" s="620">
        <v>1458.07</v>
      </c>
      <c r="N60" s="619">
        <v>1</v>
      </c>
      <c r="O60" s="683">
        <v>1</v>
      </c>
      <c r="P60" s="620"/>
      <c r="Q60" s="635">
        <v>0</v>
      </c>
      <c r="R60" s="619"/>
      <c r="S60" s="635">
        <v>0</v>
      </c>
      <c r="T60" s="683"/>
      <c r="U60" s="665">
        <v>0</v>
      </c>
    </row>
    <row r="61" spans="1:21" ht="14.4" customHeight="1" x14ac:dyDescent="0.3">
      <c r="A61" s="618">
        <v>4</v>
      </c>
      <c r="B61" s="619" t="s">
        <v>558</v>
      </c>
      <c r="C61" s="619">
        <v>89301041</v>
      </c>
      <c r="D61" s="681" t="s">
        <v>6243</v>
      </c>
      <c r="E61" s="682" t="s">
        <v>3957</v>
      </c>
      <c r="F61" s="619" t="s">
        <v>3935</v>
      </c>
      <c r="G61" s="619" t="s">
        <v>4006</v>
      </c>
      <c r="H61" s="619" t="s">
        <v>557</v>
      </c>
      <c r="I61" s="619" t="s">
        <v>772</v>
      </c>
      <c r="J61" s="619" t="s">
        <v>769</v>
      </c>
      <c r="K61" s="619" t="s">
        <v>773</v>
      </c>
      <c r="L61" s="620">
        <v>612.26</v>
      </c>
      <c r="M61" s="620">
        <v>612.26</v>
      </c>
      <c r="N61" s="619">
        <v>1</v>
      </c>
      <c r="O61" s="683">
        <v>0.5</v>
      </c>
      <c r="P61" s="620">
        <v>612.26</v>
      </c>
      <c r="Q61" s="635">
        <v>1</v>
      </c>
      <c r="R61" s="619">
        <v>1</v>
      </c>
      <c r="S61" s="635">
        <v>1</v>
      </c>
      <c r="T61" s="683">
        <v>0.5</v>
      </c>
      <c r="U61" s="665">
        <v>1</v>
      </c>
    </row>
    <row r="62" spans="1:21" ht="14.4" customHeight="1" x14ac:dyDescent="0.3">
      <c r="A62" s="618">
        <v>4</v>
      </c>
      <c r="B62" s="619" t="s">
        <v>558</v>
      </c>
      <c r="C62" s="619">
        <v>89301041</v>
      </c>
      <c r="D62" s="681" t="s">
        <v>6243</v>
      </c>
      <c r="E62" s="682" t="s">
        <v>3957</v>
      </c>
      <c r="F62" s="619" t="s">
        <v>3935</v>
      </c>
      <c r="G62" s="619" t="s">
        <v>4076</v>
      </c>
      <c r="H62" s="619" t="s">
        <v>1439</v>
      </c>
      <c r="I62" s="619" t="s">
        <v>4077</v>
      </c>
      <c r="J62" s="619" t="s">
        <v>4078</v>
      </c>
      <c r="K62" s="619" t="s">
        <v>4079</v>
      </c>
      <c r="L62" s="620">
        <v>0</v>
      </c>
      <c r="M62" s="620">
        <v>0</v>
      </c>
      <c r="N62" s="619">
        <v>1</v>
      </c>
      <c r="O62" s="683">
        <v>0.5</v>
      </c>
      <c r="P62" s="620"/>
      <c r="Q62" s="635"/>
      <c r="R62" s="619"/>
      <c r="S62" s="635">
        <v>0</v>
      </c>
      <c r="T62" s="683"/>
      <c r="U62" s="665">
        <v>0</v>
      </c>
    </row>
    <row r="63" spans="1:21" ht="14.4" customHeight="1" x14ac:dyDescent="0.3">
      <c r="A63" s="618">
        <v>4</v>
      </c>
      <c r="B63" s="619" t="s">
        <v>558</v>
      </c>
      <c r="C63" s="619">
        <v>89301041</v>
      </c>
      <c r="D63" s="681" t="s">
        <v>6243</v>
      </c>
      <c r="E63" s="682" t="s">
        <v>3957</v>
      </c>
      <c r="F63" s="619" t="s">
        <v>3935</v>
      </c>
      <c r="G63" s="619" t="s">
        <v>4080</v>
      </c>
      <c r="H63" s="619" t="s">
        <v>557</v>
      </c>
      <c r="I63" s="619" t="s">
        <v>2706</v>
      </c>
      <c r="J63" s="619" t="s">
        <v>4081</v>
      </c>
      <c r="K63" s="619" t="s">
        <v>4082</v>
      </c>
      <c r="L63" s="620">
        <v>69.86</v>
      </c>
      <c r="M63" s="620">
        <v>69.86</v>
      </c>
      <c r="N63" s="619">
        <v>1</v>
      </c>
      <c r="O63" s="683">
        <v>1</v>
      </c>
      <c r="P63" s="620"/>
      <c r="Q63" s="635">
        <v>0</v>
      </c>
      <c r="R63" s="619"/>
      <c r="S63" s="635">
        <v>0</v>
      </c>
      <c r="T63" s="683"/>
      <c r="U63" s="665">
        <v>0</v>
      </c>
    </row>
    <row r="64" spans="1:21" ht="14.4" customHeight="1" x14ac:dyDescent="0.3">
      <c r="A64" s="618">
        <v>4</v>
      </c>
      <c r="B64" s="619" t="s">
        <v>558</v>
      </c>
      <c r="C64" s="619">
        <v>89301041</v>
      </c>
      <c r="D64" s="681" t="s">
        <v>6243</v>
      </c>
      <c r="E64" s="682" t="s">
        <v>3957</v>
      </c>
      <c r="F64" s="619" t="s">
        <v>3935</v>
      </c>
      <c r="G64" s="619" t="s">
        <v>4083</v>
      </c>
      <c r="H64" s="619" t="s">
        <v>1439</v>
      </c>
      <c r="I64" s="619" t="s">
        <v>2523</v>
      </c>
      <c r="J64" s="619" t="s">
        <v>1651</v>
      </c>
      <c r="K64" s="619" t="s">
        <v>2524</v>
      </c>
      <c r="L64" s="620">
        <v>56.01</v>
      </c>
      <c r="M64" s="620">
        <v>56.01</v>
      </c>
      <c r="N64" s="619">
        <v>1</v>
      </c>
      <c r="O64" s="683">
        <v>0.5</v>
      </c>
      <c r="P64" s="620"/>
      <c r="Q64" s="635">
        <v>0</v>
      </c>
      <c r="R64" s="619"/>
      <c r="S64" s="635">
        <v>0</v>
      </c>
      <c r="T64" s="683"/>
      <c r="U64" s="665">
        <v>0</v>
      </c>
    </row>
    <row r="65" spans="1:21" ht="14.4" customHeight="1" x14ac:dyDescent="0.3">
      <c r="A65" s="618">
        <v>4</v>
      </c>
      <c r="B65" s="619" t="s">
        <v>558</v>
      </c>
      <c r="C65" s="619">
        <v>89301041</v>
      </c>
      <c r="D65" s="681" t="s">
        <v>6243</v>
      </c>
      <c r="E65" s="682" t="s">
        <v>3957</v>
      </c>
      <c r="F65" s="619" t="s">
        <v>3935</v>
      </c>
      <c r="G65" s="619" t="s">
        <v>4012</v>
      </c>
      <c r="H65" s="619" t="s">
        <v>557</v>
      </c>
      <c r="I65" s="619" t="s">
        <v>1971</v>
      </c>
      <c r="J65" s="619" t="s">
        <v>4084</v>
      </c>
      <c r="K65" s="619" t="s">
        <v>4085</v>
      </c>
      <c r="L65" s="620">
        <v>105.46</v>
      </c>
      <c r="M65" s="620">
        <v>210.92</v>
      </c>
      <c r="N65" s="619">
        <v>2</v>
      </c>
      <c r="O65" s="683">
        <v>1</v>
      </c>
      <c r="P65" s="620"/>
      <c r="Q65" s="635">
        <v>0</v>
      </c>
      <c r="R65" s="619"/>
      <c r="S65" s="635">
        <v>0</v>
      </c>
      <c r="T65" s="683"/>
      <c r="U65" s="665">
        <v>0</v>
      </c>
    </row>
    <row r="66" spans="1:21" ht="14.4" customHeight="1" x14ac:dyDescent="0.3">
      <c r="A66" s="618">
        <v>4</v>
      </c>
      <c r="B66" s="619" t="s">
        <v>558</v>
      </c>
      <c r="C66" s="619">
        <v>89301041</v>
      </c>
      <c r="D66" s="681" t="s">
        <v>6243</v>
      </c>
      <c r="E66" s="682" t="s">
        <v>3957</v>
      </c>
      <c r="F66" s="619" t="s">
        <v>3935</v>
      </c>
      <c r="G66" s="619" t="s">
        <v>4086</v>
      </c>
      <c r="H66" s="619" t="s">
        <v>1439</v>
      </c>
      <c r="I66" s="619" t="s">
        <v>4087</v>
      </c>
      <c r="J66" s="619" t="s">
        <v>2618</v>
      </c>
      <c r="K66" s="619" t="s">
        <v>4088</v>
      </c>
      <c r="L66" s="620">
        <v>314.35000000000002</v>
      </c>
      <c r="M66" s="620">
        <v>314.35000000000002</v>
      </c>
      <c r="N66" s="619">
        <v>1</v>
      </c>
      <c r="O66" s="683">
        <v>1</v>
      </c>
      <c r="P66" s="620">
        <v>314.35000000000002</v>
      </c>
      <c r="Q66" s="635">
        <v>1</v>
      </c>
      <c r="R66" s="619">
        <v>1</v>
      </c>
      <c r="S66" s="635">
        <v>1</v>
      </c>
      <c r="T66" s="683">
        <v>1</v>
      </c>
      <c r="U66" s="665">
        <v>1</v>
      </c>
    </row>
    <row r="67" spans="1:21" ht="14.4" customHeight="1" x14ac:dyDescent="0.3">
      <c r="A67" s="618">
        <v>4</v>
      </c>
      <c r="B67" s="619" t="s">
        <v>558</v>
      </c>
      <c r="C67" s="619">
        <v>89301041</v>
      </c>
      <c r="D67" s="681" t="s">
        <v>6243</v>
      </c>
      <c r="E67" s="682" t="s">
        <v>3959</v>
      </c>
      <c r="F67" s="619" t="s">
        <v>3935</v>
      </c>
      <c r="G67" s="619" t="s">
        <v>4086</v>
      </c>
      <c r="H67" s="619" t="s">
        <v>1439</v>
      </c>
      <c r="I67" s="619" t="s">
        <v>1521</v>
      </c>
      <c r="J67" s="619" t="s">
        <v>1522</v>
      </c>
      <c r="K67" s="619" t="s">
        <v>3769</v>
      </c>
      <c r="L67" s="620">
        <v>124.51</v>
      </c>
      <c r="M67" s="620">
        <v>124.51</v>
      </c>
      <c r="N67" s="619">
        <v>1</v>
      </c>
      <c r="O67" s="683">
        <v>1</v>
      </c>
      <c r="P67" s="620"/>
      <c r="Q67" s="635">
        <v>0</v>
      </c>
      <c r="R67" s="619"/>
      <c r="S67" s="635">
        <v>0</v>
      </c>
      <c r="T67" s="683"/>
      <c r="U67" s="665">
        <v>0</v>
      </c>
    </row>
    <row r="68" spans="1:21" ht="14.4" customHeight="1" x14ac:dyDescent="0.3">
      <c r="A68" s="618">
        <v>4</v>
      </c>
      <c r="B68" s="619" t="s">
        <v>558</v>
      </c>
      <c r="C68" s="619">
        <v>89301041</v>
      </c>
      <c r="D68" s="681" t="s">
        <v>6243</v>
      </c>
      <c r="E68" s="682" t="s">
        <v>3961</v>
      </c>
      <c r="F68" s="619" t="s">
        <v>3935</v>
      </c>
      <c r="G68" s="619" t="s">
        <v>3997</v>
      </c>
      <c r="H68" s="619" t="s">
        <v>1439</v>
      </c>
      <c r="I68" s="619" t="s">
        <v>1793</v>
      </c>
      <c r="J68" s="619" t="s">
        <v>3721</v>
      </c>
      <c r="K68" s="619" t="s">
        <v>3722</v>
      </c>
      <c r="L68" s="620">
        <v>333.31</v>
      </c>
      <c r="M68" s="620">
        <v>666.62</v>
      </c>
      <c r="N68" s="619">
        <v>2</v>
      </c>
      <c r="O68" s="683">
        <v>1.5</v>
      </c>
      <c r="P68" s="620"/>
      <c r="Q68" s="635">
        <v>0</v>
      </c>
      <c r="R68" s="619"/>
      <c r="S68" s="635">
        <v>0</v>
      </c>
      <c r="T68" s="683"/>
      <c r="U68" s="665">
        <v>0</v>
      </c>
    </row>
    <row r="69" spans="1:21" ht="14.4" customHeight="1" x14ac:dyDescent="0.3">
      <c r="A69" s="618">
        <v>4</v>
      </c>
      <c r="B69" s="619" t="s">
        <v>558</v>
      </c>
      <c r="C69" s="619">
        <v>89301041</v>
      </c>
      <c r="D69" s="681" t="s">
        <v>6243</v>
      </c>
      <c r="E69" s="682" t="s">
        <v>3961</v>
      </c>
      <c r="F69" s="619" t="s">
        <v>3935</v>
      </c>
      <c r="G69" s="619" t="s">
        <v>4089</v>
      </c>
      <c r="H69" s="619" t="s">
        <v>557</v>
      </c>
      <c r="I69" s="619" t="s">
        <v>757</v>
      </c>
      <c r="J69" s="619" t="s">
        <v>758</v>
      </c>
      <c r="K69" s="619" t="s">
        <v>4090</v>
      </c>
      <c r="L69" s="620">
        <v>40.36</v>
      </c>
      <c r="M69" s="620">
        <v>40.36</v>
      </c>
      <c r="N69" s="619">
        <v>1</v>
      </c>
      <c r="O69" s="683"/>
      <c r="P69" s="620"/>
      <c r="Q69" s="635">
        <v>0</v>
      </c>
      <c r="R69" s="619"/>
      <c r="S69" s="635">
        <v>0</v>
      </c>
      <c r="T69" s="683"/>
      <c r="U69" s="665"/>
    </row>
    <row r="70" spans="1:21" ht="14.4" customHeight="1" x14ac:dyDescent="0.3">
      <c r="A70" s="618">
        <v>4</v>
      </c>
      <c r="B70" s="619" t="s">
        <v>558</v>
      </c>
      <c r="C70" s="619">
        <v>89301041</v>
      </c>
      <c r="D70" s="681" t="s">
        <v>6243</v>
      </c>
      <c r="E70" s="682" t="s">
        <v>3961</v>
      </c>
      <c r="F70" s="619" t="s">
        <v>3935</v>
      </c>
      <c r="G70" s="619" t="s">
        <v>4027</v>
      </c>
      <c r="H70" s="619" t="s">
        <v>557</v>
      </c>
      <c r="I70" s="619" t="s">
        <v>4028</v>
      </c>
      <c r="J70" s="619" t="s">
        <v>4029</v>
      </c>
      <c r="K70" s="619" t="s">
        <v>3758</v>
      </c>
      <c r="L70" s="620">
        <v>0</v>
      </c>
      <c r="M70" s="620">
        <v>0</v>
      </c>
      <c r="N70" s="619">
        <v>1</v>
      </c>
      <c r="O70" s="683">
        <v>0.5</v>
      </c>
      <c r="P70" s="620"/>
      <c r="Q70" s="635"/>
      <c r="R70" s="619"/>
      <c r="S70" s="635">
        <v>0</v>
      </c>
      <c r="T70" s="683"/>
      <c r="U70" s="665">
        <v>0</v>
      </c>
    </row>
    <row r="71" spans="1:21" ht="14.4" customHeight="1" x14ac:dyDescent="0.3">
      <c r="A71" s="618">
        <v>4</v>
      </c>
      <c r="B71" s="619" t="s">
        <v>558</v>
      </c>
      <c r="C71" s="619">
        <v>89301041</v>
      </c>
      <c r="D71" s="681" t="s">
        <v>6243</v>
      </c>
      <c r="E71" s="682" t="s">
        <v>3961</v>
      </c>
      <c r="F71" s="619" t="s">
        <v>3935</v>
      </c>
      <c r="G71" s="619" t="s">
        <v>4040</v>
      </c>
      <c r="H71" s="619" t="s">
        <v>1439</v>
      </c>
      <c r="I71" s="619" t="s">
        <v>1627</v>
      </c>
      <c r="J71" s="619" t="s">
        <v>1481</v>
      </c>
      <c r="K71" s="619" t="s">
        <v>1628</v>
      </c>
      <c r="L71" s="620">
        <v>625.29</v>
      </c>
      <c r="M71" s="620">
        <v>625.29</v>
      </c>
      <c r="N71" s="619">
        <v>1</v>
      </c>
      <c r="O71" s="683">
        <v>0.5</v>
      </c>
      <c r="P71" s="620">
        <v>625.29</v>
      </c>
      <c r="Q71" s="635">
        <v>1</v>
      </c>
      <c r="R71" s="619">
        <v>1</v>
      </c>
      <c r="S71" s="635">
        <v>1</v>
      </c>
      <c r="T71" s="683">
        <v>0.5</v>
      </c>
      <c r="U71" s="665">
        <v>1</v>
      </c>
    </row>
    <row r="72" spans="1:21" ht="14.4" customHeight="1" x14ac:dyDescent="0.3">
      <c r="A72" s="618">
        <v>4</v>
      </c>
      <c r="B72" s="619" t="s">
        <v>558</v>
      </c>
      <c r="C72" s="619">
        <v>89301041</v>
      </c>
      <c r="D72" s="681" t="s">
        <v>6243</v>
      </c>
      <c r="E72" s="682" t="s">
        <v>3961</v>
      </c>
      <c r="F72" s="619" t="s">
        <v>3935</v>
      </c>
      <c r="G72" s="619" t="s">
        <v>4091</v>
      </c>
      <c r="H72" s="619" t="s">
        <v>557</v>
      </c>
      <c r="I72" s="619" t="s">
        <v>2323</v>
      </c>
      <c r="J72" s="619" t="s">
        <v>1050</v>
      </c>
      <c r="K72" s="619" t="s">
        <v>4092</v>
      </c>
      <c r="L72" s="620">
        <v>77.47</v>
      </c>
      <c r="M72" s="620">
        <v>77.47</v>
      </c>
      <c r="N72" s="619">
        <v>1</v>
      </c>
      <c r="O72" s="683">
        <v>0.5</v>
      </c>
      <c r="P72" s="620">
        <v>77.47</v>
      </c>
      <c r="Q72" s="635">
        <v>1</v>
      </c>
      <c r="R72" s="619">
        <v>1</v>
      </c>
      <c r="S72" s="635">
        <v>1</v>
      </c>
      <c r="T72" s="683">
        <v>0.5</v>
      </c>
      <c r="U72" s="665">
        <v>1</v>
      </c>
    </row>
    <row r="73" spans="1:21" ht="14.4" customHeight="1" x14ac:dyDescent="0.3">
      <c r="A73" s="618">
        <v>4</v>
      </c>
      <c r="B73" s="619" t="s">
        <v>558</v>
      </c>
      <c r="C73" s="619">
        <v>89301041</v>
      </c>
      <c r="D73" s="681" t="s">
        <v>6243</v>
      </c>
      <c r="E73" s="682" t="s">
        <v>3961</v>
      </c>
      <c r="F73" s="619" t="s">
        <v>3935</v>
      </c>
      <c r="G73" s="619" t="s">
        <v>4093</v>
      </c>
      <c r="H73" s="619" t="s">
        <v>1439</v>
      </c>
      <c r="I73" s="619" t="s">
        <v>2727</v>
      </c>
      <c r="J73" s="619" t="s">
        <v>2728</v>
      </c>
      <c r="K73" s="619" t="s">
        <v>3844</v>
      </c>
      <c r="L73" s="620">
        <v>69.86</v>
      </c>
      <c r="M73" s="620">
        <v>69.86</v>
      </c>
      <c r="N73" s="619">
        <v>1</v>
      </c>
      <c r="O73" s="683">
        <v>0.5</v>
      </c>
      <c r="P73" s="620"/>
      <c r="Q73" s="635">
        <v>0</v>
      </c>
      <c r="R73" s="619"/>
      <c r="S73" s="635">
        <v>0</v>
      </c>
      <c r="T73" s="683"/>
      <c r="U73" s="665">
        <v>0</v>
      </c>
    </row>
    <row r="74" spans="1:21" ht="14.4" customHeight="1" x14ac:dyDescent="0.3">
      <c r="A74" s="618">
        <v>4</v>
      </c>
      <c r="B74" s="619" t="s">
        <v>558</v>
      </c>
      <c r="C74" s="619">
        <v>89301041</v>
      </c>
      <c r="D74" s="681" t="s">
        <v>6243</v>
      </c>
      <c r="E74" s="682" t="s">
        <v>3961</v>
      </c>
      <c r="F74" s="619" t="s">
        <v>3935</v>
      </c>
      <c r="G74" s="619" t="s">
        <v>4006</v>
      </c>
      <c r="H74" s="619" t="s">
        <v>557</v>
      </c>
      <c r="I74" s="619" t="s">
        <v>4042</v>
      </c>
      <c r="J74" s="619" t="s">
        <v>4043</v>
      </c>
      <c r="K74" s="619" t="s">
        <v>770</v>
      </c>
      <c r="L74" s="620">
        <v>123.72</v>
      </c>
      <c r="M74" s="620">
        <v>247.44</v>
      </c>
      <c r="N74" s="619">
        <v>2</v>
      </c>
      <c r="O74" s="683">
        <v>1</v>
      </c>
      <c r="P74" s="620"/>
      <c r="Q74" s="635">
        <v>0</v>
      </c>
      <c r="R74" s="619"/>
      <c r="S74" s="635">
        <v>0</v>
      </c>
      <c r="T74" s="683"/>
      <c r="U74" s="665">
        <v>0</v>
      </c>
    </row>
    <row r="75" spans="1:21" ht="14.4" customHeight="1" x14ac:dyDescent="0.3">
      <c r="A75" s="618">
        <v>4</v>
      </c>
      <c r="B75" s="619" t="s">
        <v>558</v>
      </c>
      <c r="C75" s="619">
        <v>89301041</v>
      </c>
      <c r="D75" s="681" t="s">
        <v>6243</v>
      </c>
      <c r="E75" s="682" t="s">
        <v>3961</v>
      </c>
      <c r="F75" s="619" t="s">
        <v>3935</v>
      </c>
      <c r="G75" s="619" t="s">
        <v>4006</v>
      </c>
      <c r="H75" s="619" t="s">
        <v>557</v>
      </c>
      <c r="I75" s="619" t="s">
        <v>768</v>
      </c>
      <c r="J75" s="619" t="s">
        <v>769</v>
      </c>
      <c r="K75" s="619" t="s">
        <v>770</v>
      </c>
      <c r="L75" s="620">
        <v>123.72</v>
      </c>
      <c r="M75" s="620">
        <v>123.72</v>
      </c>
      <c r="N75" s="619">
        <v>1</v>
      </c>
      <c r="O75" s="683">
        <v>1</v>
      </c>
      <c r="P75" s="620"/>
      <c r="Q75" s="635">
        <v>0</v>
      </c>
      <c r="R75" s="619"/>
      <c r="S75" s="635">
        <v>0</v>
      </c>
      <c r="T75" s="683"/>
      <c r="U75" s="665">
        <v>0</v>
      </c>
    </row>
    <row r="76" spans="1:21" ht="14.4" customHeight="1" x14ac:dyDescent="0.3">
      <c r="A76" s="618">
        <v>4</v>
      </c>
      <c r="B76" s="619" t="s">
        <v>558</v>
      </c>
      <c r="C76" s="619">
        <v>89301041</v>
      </c>
      <c r="D76" s="681" t="s">
        <v>6243</v>
      </c>
      <c r="E76" s="682" t="s">
        <v>3961</v>
      </c>
      <c r="F76" s="619" t="s">
        <v>3935</v>
      </c>
      <c r="G76" s="619" t="s">
        <v>4044</v>
      </c>
      <c r="H76" s="619" t="s">
        <v>557</v>
      </c>
      <c r="I76" s="619" t="s">
        <v>825</v>
      </c>
      <c r="J76" s="619" t="s">
        <v>826</v>
      </c>
      <c r="K76" s="619" t="s">
        <v>827</v>
      </c>
      <c r="L76" s="620">
        <v>56.69</v>
      </c>
      <c r="M76" s="620">
        <v>56.69</v>
      </c>
      <c r="N76" s="619">
        <v>1</v>
      </c>
      <c r="O76" s="683">
        <v>0.5</v>
      </c>
      <c r="P76" s="620"/>
      <c r="Q76" s="635">
        <v>0</v>
      </c>
      <c r="R76" s="619"/>
      <c r="S76" s="635">
        <v>0</v>
      </c>
      <c r="T76" s="683"/>
      <c r="U76" s="665">
        <v>0</v>
      </c>
    </row>
    <row r="77" spans="1:21" ht="14.4" customHeight="1" x14ac:dyDescent="0.3">
      <c r="A77" s="618">
        <v>4</v>
      </c>
      <c r="B77" s="619" t="s">
        <v>558</v>
      </c>
      <c r="C77" s="619">
        <v>89301041</v>
      </c>
      <c r="D77" s="681" t="s">
        <v>6243</v>
      </c>
      <c r="E77" s="682" t="s">
        <v>3961</v>
      </c>
      <c r="F77" s="619" t="s">
        <v>3935</v>
      </c>
      <c r="G77" s="619" t="s">
        <v>4094</v>
      </c>
      <c r="H77" s="619" t="s">
        <v>557</v>
      </c>
      <c r="I77" s="619" t="s">
        <v>642</v>
      </c>
      <c r="J77" s="619" t="s">
        <v>4095</v>
      </c>
      <c r="K77" s="619" t="s">
        <v>4096</v>
      </c>
      <c r="L77" s="620">
        <v>22.88</v>
      </c>
      <c r="M77" s="620">
        <v>22.88</v>
      </c>
      <c r="N77" s="619">
        <v>1</v>
      </c>
      <c r="O77" s="683">
        <v>0.5</v>
      </c>
      <c r="P77" s="620"/>
      <c r="Q77" s="635">
        <v>0</v>
      </c>
      <c r="R77" s="619"/>
      <c r="S77" s="635">
        <v>0</v>
      </c>
      <c r="T77" s="683"/>
      <c r="U77" s="665">
        <v>0</v>
      </c>
    </row>
    <row r="78" spans="1:21" ht="14.4" customHeight="1" x14ac:dyDescent="0.3">
      <c r="A78" s="618">
        <v>4</v>
      </c>
      <c r="B78" s="619" t="s">
        <v>558</v>
      </c>
      <c r="C78" s="619">
        <v>89301041</v>
      </c>
      <c r="D78" s="681" t="s">
        <v>6243</v>
      </c>
      <c r="E78" s="682" t="s">
        <v>3961</v>
      </c>
      <c r="F78" s="619" t="s">
        <v>3935</v>
      </c>
      <c r="G78" s="619" t="s">
        <v>4083</v>
      </c>
      <c r="H78" s="619" t="s">
        <v>1439</v>
      </c>
      <c r="I78" s="619" t="s">
        <v>2523</v>
      </c>
      <c r="J78" s="619" t="s">
        <v>1651</v>
      </c>
      <c r="K78" s="619" t="s">
        <v>2524</v>
      </c>
      <c r="L78" s="620">
        <v>56.01</v>
      </c>
      <c r="M78" s="620">
        <v>56.01</v>
      </c>
      <c r="N78" s="619">
        <v>1</v>
      </c>
      <c r="O78" s="683">
        <v>0.5</v>
      </c>
      <c r="P78" s="620"/>
      <c r="Q78" s="635">
        <v>0</v>
      </c>
      <c r="R78" s="619"/>
      <c r="S78" s="635">
        <v>0</v>
      </c>
      <c r="T78" s="683"/>
      <c r="U78" s="665">
        <v>0</v>
      </c>
    </row>
    <row r="79" spans="1:21" ht="14.4" customHeight="1" x14ac:dyDescent="0.3">
      <c r="A79" s="618">
        <v>4</v>
      </c>
      <c r="B79" s="619" t="s">
        <v>558</v>
      </c>
      <c r="C79" s="619">
        <v>89301041</v>
      </c>
      <c r="D79" s="681" t="s">
        <v>6243</v>
      </c>
      <c r="E79" s="682" t="s">
        <v>3961</v>
      </c>
      <c r="F79" s="619" t="s">
        <v>3935</v>
      </c>
      <c r="G79" s="619" t="s">
        <v>4053</v>
      </c>
      <c r="H79" s="619" t="s">
        <v>557</v>
      </c>
      <c r="I79" s="619" t="s">
        <v>3168</v>
      </c>
      <c r="J79" s="619" t="s">
        <v>1790</v>
      </c>
      <c r="K79" s="619" t="s">
        <v>4054</v>
      </c>
      <c r="L79" s="620">
        <v>23.46</v>
      </c>
      <c r="M79" s="620">
        <v>23.46</v>
      </c>
      <c r="N79" s="619">
        <v>1</v>
      </c>
      <c r="O79" s="683">
        <v>0.5</v>
      </c>
      <c r="P79" s="620"/>
      <c r="Q79" s="635">
        <v>0</v>
      </c>
      <c r="R79" s="619"/>
      <c r="S79" s="635">
        <v>0</v>
      </c>
      <c r="T79" s="683"/>
      <c r="U79" s="665">
        <v>0</v>
      </c>
    </row>
    <row r="80" spans="1:21" ht="14.4" customHeight="1" x14ac:dyDescent="0.3">
      <c r="A80" s="618">
        <v>4</v>
      </c>
      <c r="B80" s="619" t="s">
        <v>558</v>
      </c>
      <c r="C80" s="619">
        <v>89301041</v>
      </c>
      <c r="D80" s="681" t="s">
        <v>6243</v>
      </c>
      <c r="E80" s="682" t="s">
        <v>3961</v>
      </c>
      <c r="F80" s="619" t="s">
        <v>3935</v>
      </c>
      <c r="G80" s="619" t="s">
        <v>4086</v>
      </c>
      <c r="H80" s="619" t="s">
        <v>1439</v>
      </c>
      <c r="I80" s="619" t="s">
        <v>4087</v>
      </c>
      <c r="J80" s="619" t="s">
        <v>2618</v>
      </c>
      <c r="K80" s="619" t="s">
        <v>4088</v>
      </c>
      <c r="L80" s="620">
        <v>314.35000000000002</v>
      </c>
      <c r="M80" s="620">
        <v>314.35000000000002</v>
      </c>
      <c r="N80" s="619">
        <v>1</v>
      </c>
      <c r="O80" s="683">
        <v>0.5</v>
      </c>
      <c r="P80" s="620"/>
      <c r="Q80" s="635">
        <v>0</v>
      </c>
      <c r="R80" s="619"/>
      <c r="S80" s="635">
        <v>0</v>
      </c>
      <c r="T80" s="683"/>
      <c r="U80" s="665">
        <v>0</v>
      </c>
    </row>
    <row r="81" spans="1:21" ht="14.4" customHeight="1" x14ac:dyDescent="0.3">
      <c r="A81" s="618">
        <v>4</v>
      </c>
      <c r="B81" s="619" t="s">
        <v>558</v>
      </c>
      <c r="C81" s="619">
        <v>89301041</v>
      </c>
      <c r="D81" s="681" t="s">
        <v>6243</v>
      </c>
      <c r="E81" s="682" t="s">
        <v>3962</v>
      </c>
      <c r="F81" s="619" t="s">
        <v>3935</v>
      </c>
      <c r="G81" s="619" t="s">
        <v>4097</v>
      </c>
      <c r="H81" s="619" t="s">
        <v>557</v>
      </c>
      <c r="I81" s="619" t="s">
        <v>589</v>
      </c>
      <c r="J81" s="619" t="s">
        <v>3760</v>
      </c>
      <c r="K81" s="619" t="s">
        <v>3761</v>
      </c>
      <c r="L81" s="620">
        <v>47.63</v>
      </c>
      <c r="M81" s="620">
        <v>47.63</v>
      </c>
      <c r="N81" s="619">
        <v>1</v>
      </c>
      <c r="O81" s="683">
        <v>0.5</v>
      </c>
      <c r="P81" s="620"/>
      <c r="Q81" s="635">
        <v>0</v>
      </c>
      <c r="R81" s="619"/>
      <c r="S81" s="635">
        <v>0</v>
      </c>
      <c r="T81" s="683"/>
      <c r="U81" s="665">
        <v>0</v>
      </c>
    </row>
    <row r="82" spans="1:21" ht="14.4" customHeight="1" x14ac:dyDescent="0.3">
      <c r="A82" s="618">
        <v>4</v>
      </c>
      <c r="B82" s="619" t="s">
        <v>558</v>
      </c>
      <c r="C82" s="619">
        <v>89301041</v>
      </c>
      <c r="D82" s="681" t="s">
        <v>6243</v>
      </c>
      <c r="E82" s="682" t="s">
        <v>3962</v>
      </c>
      <c r="F82" s="619" t="s">
        <v>3935</v>
      </c>
      <c r="G82" s="619" t="s">
        <v>4098</v>
      </c>
      <c r="H82" s="619" t="s">
        <v>1439</v>
      </c>
      <c r="I82" s="619" t="s">
        <v>4099</v>
      </c>
      <c r="J82" s="619" t="s">
        <v>2559</v>
      </c>
      <c r="K82" s="619" t="s">
        <v>1864</v>
      </c>
      <c r="L82" s="620">
        <v>0</v>
      </c>
      <c r="M82" s="620">
        <v>0</v>
      </c>
      <c r="N82" s="619">
        <v>1</v>
      </c>
      <c r="O82" s="683">
        <v>0.5</v>
      </c>
      <c r="P82" s="620"/>
      <c r="Q82" s="635"/>
      <c r="R82" s="619"/>
      <c r="S82" s="635">
        <v>0</v>
      </c>
      <c r="T82" s="683"/>
      <c r="U82" s="665">
        <v>0</v>
      </c>
    </row>
    <row r="83" spans="1:21" ht="14.4" customHeight="1" x14ac:dyDescent="0.3">
      <c r="A83" s="618">
        <v>4</v>
      </c>
      <c r="B83" s="619" t="s">
        <v>558</v>
      </c>
      <c r="C83" s="619">
        <v>89301041</v>
      </c>
      <c r="D83" s="681" t="s">
        <v>6243</v>
      </c>
      <c r="E83" s="682" t="s">
        <v>3962</v>
      </c>
      <c r="F83" s="619" t="s">
        <v>3935</v>
      </c>
      <c r="G83" s="619" t="s">
        <v>3997</v>
      </c>
      <c r="H83" s="619" t="s">
        <v>1439</v>
      </c>
      <c r="I83" s="619" t="s">
        <v>1793</v>
      </c>
      <c r="J83" s="619" t="s">
        <v>3721</v>
      </c>
      <c r="K83" s="619" t="s">
        <v>3722</v>
      </c>
      <c r="L83" s="620">
        <v>333.31</v>
      </c>
      <c r="M83" s="620">
        <v>333.31</v>
      </c>
      <c r="N83" s="619">
        <v>1</v>
      </c>
      <c r="O83" s="683">
        <v>1</v>
      </c>
      <c r="P83" s="620">
        <v>333.31</v>
      </c>
      <c r="Q83" s="635">
        <v>1</v>
      </c>
      <c r="R83" s="619">
        <v>1</v>
      </c>
      <c r="S83" s="635">
        <v>1</v>
      </c>
      <c r="T83" s="683">
        <v>1</v>
      </c>
      <c r="U83" s="665">
        <v>1</v>
      </c>
    </row>
    <row r="84" spans="1:21" ht="14.4" customHeight="1" x14ac:dyDescent="0.3">
      <c r="A84" s="618">
        <v>4</v>
      </c>
      <c r="B84" s="619" t="s">
        <v>558</v>
      </c>
      <c r="C84" s="619">
        <v>89301041</v>
      </c>
      <c r="D84" s="681" t="s">
        <v>6243</v>
      </c>
      <c r="E84" s="682" t="s">
        <v>3962</v>
      </c>
      <c r="F84" s="619" t="s">
        <v>3935</v>
      </c>
      <c r="G84" s="619" t="s">
        <v>4100</v>
      </c>
      <c r="H84" s="619" t="s">
        <v>1439</v>
      </c>
      <c r="I84" s="619" t="s">
        <v>1502</v>
      </c>
      <c r="J84" s="619" t="s">
        <v>1503</v>
      </c>
      <c r="K84" s="619" t="s">
        <v>1504</v>
      </c>
      <c r="L84" s="620">
        <v>41.89</v>
      </c>
      <c r="M84" s="620">
        <v>41.89</v>
      </c>
      <c r="N84" s="619">
        <v>1</v>
      </c>
      <c r="O84" s="683">
        <v>0.5</v>
      </c>
      <c r="P84" s="620"/>
      <c r="Q84" s="635">
        <v>0</v>
      </c>
      <c r="R84" s="619"/>
      <c r="S84" s="635">
        <v>0</v>
      </c>
      <c r="T84" s="683"/>
      <c r="U84" s="665">
        <v>0</v>
      </c>
    </row>
    <row r="85" spans="1:21" ht="14.4" customHeight="1" x14ac:dyDescent="0.3">
      <c r="A85" s="618">
        <v>4</v>
      </c>
      <c r="B85" s="619" t="s">
        <v>558</v>
      </c>
      <c r="C85" s="619">
        <v>89301041</v>
      </c>
      <c r="D85" s="681" t="s">
        <v>6243</v>
      </c>
      <c r="E85" s="682" t="s">
        <v>3962</v>
      </c>
      <c r="F85" s="619" t="s">
        <v>3935</v>
      </c>
      <c r="G85" s="619" t="s">
        <v>4101</v>
      </c>
      <c r="H85" s="619" t="s">
        <v>557</v>
      </c>
      <c r="I85" s="619" t="s">
        <v>2223</v>
      </c>
      <c r="J85" s="619" t="s">
        <v>4102</v>
      </c>
      <c r="K85" s="619" t="s">
        <v>4103</v>
      </c>
      <c r="L85" s="620">
        <v>0</v>
      </c>
      <c r="M85" s="620">
        <v>0</v>
      </c>
      <c r="N85" s="619">
        <v>4</v>
      </c>
      <c r="O85" s="683">
        <v>2</v>
      </c>
      <c r="P85" s="620">
        <v>0</v>
      </c>
      <c r="Q85" s="635"/>
      <c r="R85" s="619">
        <v>3</v>
      </c>
      <c r="S85" s="635">
        <v>0.75</v>
      </c>
      <c r="T85" s="683">
        <v>1.5</v>
      </c>
      <c r="U85" s="665">
        <v>0.75</v>
      </c>
    </row>
    <row r="86" spans="1:21" ht="14.4" customHeight="1" x14ac:dyDescent="0.3">
      <c r="A86" s="618">
        <v>4</v>
      </c>
      <c r="B86" s="619" t="s">
        <v>558</v>
      </c>
      <c r="C86" s="619">
        <v>89301041</v>
      </c>
      <c r="D86" s="681" t="s">
        <v>6243</v>
      </c>
      <c r="E86" s="682" t="s">
        <v>3962</v>
      </c>
      <c r="F86" s="619" t="s">
        <v>3935</v>
      </c>
      <c r="G86" s="619" t="s">
        <v>4089</v>
      </c>
      <c r="H86" s="619" t="s">
        <v>557</v>
      </c>
      <c r="I86" s="619" t="s">
        <v>757</v>
      </c>
      <c r="J86" s="619" t="s">
        <v>758</v>
      </c>
      <c r="K86" s="619" t="s">
        <v>4090</v>
      </c>
      <c r="L86" s="620">
        <v>50.6</v>
      </c>
      <c r="M86" s="620">
        <v>50.6</v>
      </c>
      <c r="N86" s="619">
        <v>1</v>
      </c>
      <c r="O86" s="683">
        <v>0.5</v>
      </c>
      <c r="P86" s="620"/>
      <c r="Q86" s="635">
        <v>0</v>
      </c>
      <c r="R86" s="619"/>
      <c r="S86" s="635">
        <v>0</v>
      </c>
      <c r="T86" s="683"/>
      <c r="U86" s="665">
        <v>0</v>
      </c>
    </row>
    <row r="87" spans="1:21" ht="14.4" customHeight="1" x14ac:dyDescent="0.3">
      <c r="A87" s="618">
        <v>4</v>
      </c>
      <c r="B87" s="619" t="s">
        <v>558</v>
      </c>
      <c r="C87" s="619">
        <v>89301041</v>
      </c>
      <c r="D87" s="681" t="s">
        <v>6243</v>
      </c>
      <c r="E87" s="682" t="s">
        <v>3962</v>
      </c>
      <c r="F87" s="619" t="s">
        <v>3935</v>
      </c>
      <c r="G87" s="619" t="s">
        <v>4062</v>
      </c>
      <c r="H87" s="619" t="s">
        <v>557</v>
      </c>
      <c r="I87" s="619" t="s">
        <v>4104</v>
      </c>
      <c r="J87" s="619" t="s">
        <v>3964</v>
      </c>
      <c r="K87" s="619"/>
      <c r="L87" s="620">
        <v>60.44</v>
      </c>
      <c r="M87" s="620">
        <v>60.44</v>
      </c>
      <c r="N87" s="619">
        <v>1</v>
      </c>
      <c r="O87" s="683">
        <v>1</v>
      </c>
      <c r="P87" s="620"/>
      <c r="Q87" s="635">
        <v>0</v>
      </c>
      <c r="R87" s="619"/>
      <c r="S87" s="635">
        <v>0</v>
      </c>
      <c r="T87" s="683"/>
      <c r="U87" s="665">
        <v>0</v>
      </c>
    </row>
    <row r="88" spans="1:21" ht="14.4" customHeight="1" x14ac:dyDescent="0.3">
      <c r="A88" s="618">
        <v>4</v>
      </c>
      <c r="B88" s="619" t="s">
        <v>558</v>
      </c>
      <c r="C88" s="619">
        <v>89301041</v>
      </c>
      <c r="D88" s="681" t="s">
        <v>6243</v>
      </c>
      <c r="E88" s="682" t="s">
        <v>3962</v>
      </c>
      <c r="F88" s="619" t="s">
        <v>3935</v>
      </c>
      <c r="G88" s="619" t="s">
        <v>4027</v>
      </c>
      <c r="H88" s="619" t="s">
        <v>557</v>
      </c>
      <c r="I88" s="619" t="s">
        <v>2106</v>
      </c>
      <c r="J88" s="619" t="s">
        <v>4029</v>
      </c>
      <c r="K88" s="619" t="s">
        <v>4105</v>
      </c>
      <c r="L88" s="620">
        <v>36.78</v>
      </c>
      <c r="M88" s="620">
        <v>36.78</v>
      </c>
      <c r="N88" s="619">
        <v>1</v>
      </c>
      <c r="O88" s="683">
        <v>1</v>
      </c>
      <c r="P88" s="620"/>
      <c r="Q88" s="635">
        <v>0</v>
      </c>
      <c r="R88" s="619"/>
      <c r="S88" s="635">
        <v>0</v>
      </c>
      <c r="T88" s="683"/>
      <c r="U88" s="665">
        <v>0</v>
      </c>
    </row>
    <row r="89" spans="1:21" ht="14.4" customHeight="1" x14ac:dyDescent="0.3">
      <c r="A89" s="618">
        <v>4</v>
      </c>
      <c r="B89" s="619" t="s">
        <v>558</v>
      </c>
      <c r="C89" s="619">
        <v>89301041</v>
      </c>
      <c r="D89" s="681" t="s">
        <v>6243</v>
      </c>
      <c r="E89" s="682" t="s">
        <v>3962</v>
      </c>
      <c r="F89" s="619" t="s">
        <v>3935</v>
      </c>
      <c r="G89" s="619" t="s">
        <v>4027</v>
      </c>
      <c r="H89" s="619" t="s">
        <v>557</v>
      </c>
      <c r="I89" s="619" t="s">
        <v>4028</v>
      </c>
      <c r="J89" s="619" t="s">
        <v>4029</v>
      </c>
      <c r="K89" s="619" t="s">
        <v>3758</v>
      </c>
      <c r="L89" s="620">
        <v>0</v>
      </c>
      <c r="M89" s="620">
        <v>0</v>
      </c>
      <c r="N89" s="619">
        <v>1</v>
      </c>
      <c r="O89" s="683">
        <v>1</v>
      </c>
      <c r="P89" s="620"/>
      <c r="Q89" s="635"/>
      <c r="R89" s="619"/>
      <c r="S89" s="635">
        <v>0</v>
      </c>
      <c r="T89" s="683"/>
      <c r="U89" s="665">
        <v>0</v>
      </c>
    </row>
    <row r="90" spans="1:21" ht="14.4" customHeight="1" x14ac:dyDescent="0.3">
      <c r="A90" s="618">
        <v>4</v>
      </c>
      <c r="B90" s="619" t="s">
        <v>558</v>
      </c>
      <c r="C90" s="619">
        <v>89301041</v>
      </c>
      <c r="D90" s="681" t="s">
        <v>6243</v>
      </c>
      <c r="E90" s="682" t="s">
        <v>3962</v>
      </c>
      <c r="F90" s="619" t="s">
        <v>3935</v>
      </c>
      <c r="G90" s="619" t="s">
        <v>4027</v>
      </c>
      <c r="H90" s="619" t="s">
        <v>557</v>
      </c>
      <c r="I90" s="619" t="s">
        <v>959</v>
      </c>
      <c r="J90" s="619" t="s">
        <v>4029</v>
      </c>
      <c r="K90" s="619" t="s">
        <v>4106</v>
      </c>
      <c r="L90" s="620">
        <v>12.26</v>
      </c>
      <c r="M90" s="620">
        <v>36.78</v>
      </c>
      <c r="N90" s="619">
        <v>3</v>
      </c>
      <c r="O90" s="683">
        <v>2</v>
      </c>
      <c r="P90" s="620">
        <v>24.52</v>
      </c>
      <c r="Q90" s="635">
        <v>0.66666666666666663</v>
      </c>
      <c r="R90" s="619">
        <v>2</v>
      </c>
      <c r="S90" s="635">
        <v>0.66666666666666663</v>
      </c>
      <c r="T90" s="683">
        <v>1.5</v>
      </c>
      <c r="U90" s="665">
        <v>0.75</v>
      </c>
    </row>
    <row r="91" spans="1:21" ht="14.4" customHeight="1" x14ac:dyDescent="0.3">
      <c r="A91" s="618">
        <v>4</v>
      </c>
      <c r="B91" s="619" t="s">
        <v>558</v>
      </c>
      <c r="C91" s="619">
        <v>89301041</v>
      </c>
      <c r="D91" s="681" t="s">
        <v>6243</v>
      </c>
      <c r="E91" s="682" t="s">
        <v>3962</v>
      </c>
      <c r="F91" s="619" t="s">
        <v>3935</v>
      </c>
      <c r="G91" s="619" t="s">
        <v>4107</v>
      </c>
      <c r="H91" s="619" t="s">
        <v>557</v>
      </c>
      <c r="I91" s="619" t="s">
        <v>872</v>
      </c>
      <c r="J91" s="619" t="s">
        <v>4108</v>
      </c>
      <c r="K91" s="619" t="s">
        <v>4109</v>
      </c>
      <c r="L91" s="620">
        <v>91.14</v>
      </c>
      <c r="M91" s="620">
        <v>91.14</v>
      </c>
      <c r="N91" s="619">
        <v>1</v>
      </c>
      <c r="O91" s="683">
        <v>0.5</v>
      </c>
      <c r="P91" s="620"/>
      <c r="Q91" s="635">
        <v>0</v>
      </c>
      <c r="R91" s="619"/>
      <c r="S91" s="635">
        <v>0</v>
      </c>
      <c r="T91" s="683"/>
      <c r="U91" s="665">
        <v>0</v>
      </c>
    </row>
    <row r="92" spans="1:21" ht="14.4" customHeight="1" x14ac:dyDescent="0.3">
      <c r="A92" s="618">
        <v>4</v>
      </c>
      <c r="B92" s="619" t="s">
        <v>558</v>
      </c>
      <c r="C92" s="619">
        <v>89301041</v>
      </c>
      <c r="D92" s="681" t="s">
        <v>6243</v>
      </c>
      <c r="E92" s="682" t="s">
        <v>3962</v>
      </c>
      <c r="F92" s="619" t="s">
        <v>3935</v>
      </c>
      <c r="G92" s="619" t="s">
        <v>4004</v>
      </c>
      <c r="H92" s="619" t="s">
        <v>557</v>
      </c>
      <c r="I92" s="619" t="s">
        <v>852</v>
      </c>
      <c r="J92" s="619" t="s">
        <v>853</v>
      </c>
      <c r="K92" s="619" t="s">
        <v>4005</v>
      </c>
      <c r="L92" s="620">
        <v>242.93</v>
      </c>
      <c r="M92" s="620">
        <v>242.93</v>
      </c>
      <c r="N92" s="619">
        <v>1</v>
      </c>
      <c r="O92" s="683">
        <v>1</v>
      </c>
      <c r="P92" s="620">
        <v>242.93</v>
      </c>
      <c r="Q92" s="635">
        <v>1</v>
      </c>
      <c r="R92" s="619">
        <v>1</v>
      </c>
      <c r="S92" s="635">
        <v>1</v>
      </c>
      <c r="T92" s="683">
        <v>1</v>
      </c>
      <c r="U92" s="665">
        <v>1</v>
      </c>
    </row>
    <row r="93" spans="1:21" ht="14.4" customHeight="1" x14ac:dyDescent="0.3">
      <c r="A93" s="618">
        <v>4</v>
      </c>
      <c r="B93" s="619" t="s">
        <v>558</v>
      </c>
      <c r="C93" s="619">
        <v>89301041</v>
      </c>
      <c r="D93" s="681" t="s">
        <v>6243</v>
      </c>
      <c r="E93" s="682" t="s">
        <v>3962</v>
      </c>
      <c r="F93" s="619" t="s">
        <v>3935</v>
      </c>
      <c r="G93" s="619" t="s">
        <v>4033</v>
      </c>
      <c r="H93" s="619" t="s">
        <v>557</v>
      </c>
      <c r="I93" s="619" t="s">
        <v>922</v>
      </c>
      <c r="J93" s="619" t="s">
        <v>4034</v>
      </c>
      <c r="K93" s="619" t="s">
        <v>4035</v>
      </c>
      <c r="L93" s="620">
        <v>56.01</v>
      </c>
      <c r="M93" s="620">
        <v>112.02</v>
      </c>
      <c r="N93" s="619">
        <v>2</v>
      </c>
      <c r="O93" s="683">
        <v>1</v>
      </c>
      <c r="P93" s="620"/>
      <c r="Q93" s="635">
        <v>0</v>
      </c>
      <c r="R93" s="619"/>
      <c r="S93" s="635">
        <v>0</v>
      </c>
      <c r="T93" s="683"/>
      <c r="U93" s="665">
        <v>0</v>
      </c>
    </row>
    <row r="94" spans="1:21" ht="14.4" customHeight="1" x14ac:dyDescent="0.3">
      <c r="A94" s="618">
        <v>4</v>
      </c>
      <c r="B94" s="619" t="s">
        <v>558</v>
      </c>
      <c r="C94" s="619">
        <v>89301041</v>
      </c>
      <c r="D94" s="681" t="s">
        <v>6243</v>
      </c>
      <c r="E94" s="682" t="s">
        <v>3962</v>
      </c>
      <c r="F94" s="619" t="s">
        <v>3935</v>
      </c>
      <c r="G94" s="619" t="s">
        <v>4110</v>
      </c>
      <c r="H94" s="619" t="s">
        <v>557</v>
      </c>
      <c r="I94" s="619" t="s">
        <v>4111</v>
      </c>
      <c r="J94" s="619" t="s">
        <v>2094</v>
      </c>
      <c r="K94" s="619" t="s">
        <v>4112</v>
      </c>
      <c r="L94" s="620">
        <v>224.25</v>
      </c>
      <c r="M94" s="620">
        <v>224.25</v>
      </c>
      <c r="N94" s="619">
        <v>1</v>
      </c>
      <c r="O94" s="683">
        <v>0.5</v>
      </c>
      <c r="P94" s="620"/>
      <c r="Q94" s="635">
        <v>0</v>
      </c>
      <c r="R94" s="619"/>
      <c r="S94" s="635">
        <v>0</v>
      </c>
      <c r="T94" s="683"/>
      <c r="U94" s="665">
        <v>0</v>
      </c>
    </row>
    <row r="95" spans="1:21" ht="14.4" customHeight="1" x14ac:dyDescent="0.3">
      <c r="A95" s="618">
        <v>4</v>
      </c>
      <c r="B95" s="619" t="s">
        <v>558</v>
      </c>
      <c r="C95" s="619">
        <v>89301041</v>
      </c>
      <c r="D95" s="681" t="s">
        <v>6243</v>
      </c>
      <c r="E95" s="682" t="s">
        <v>3962</v>
      </c>
      <c r="F95" s="619" t="s">
        <v>3935</v>
      </c>
      <c r="G95" s="619" t="s">
        <v>4113</v>
      </c>
      <c r="H95" s="619" t="s">
        <v>1439</v>
      </c>
      <c r="I95" s="619" t="s">
        <v>4114</v>
      </c>
      <c r="J95" s="619" t="s">
        <v>4115</v>
      </c>
      <c r="K95" s="619" t="s">
        <v>4116</v>
      </c>
      <c r="L95" s="620">
        <v>94.8</v>
      </c>
      <c r="M95" s="620">
        <v>94.8</v>
      </c>
      <c r="N95" s="619">
        <v>1</v>
      </c>
      <c r="O95" s="683">
        <v>1</v>
      </c>
      <c r="P95" s="620"/>
      <c r="Q95" s="635">
        <v>0</v>
      </c>
      <c r="R95" s="619"/>
      <c r="S95" s="635">
        <v>0</v>
      </c>
      <c r="T95" s="683"/>
      <c r="U95" s="665">
        <v>0</v>
      </c>
    </row>
    <row r="96" spans="1:21" ht="14.4" customHeight="1" x14ac:dyDescent="0.3">
      <c r="A96" s="618">
        <v>4</v>
      </c>
      <c r="B96" s="619" t="s">
        <v>558</v>
      </c>
      <c r="C96" s="619">
        <v>89301041</v>
      </c>
      <c r="D96" s="681" t="s">
        <v>6243</v>
      </c>
      <c r="E96" s="682" t="s">
        <v>3962</v>
      </c>
      <c r="F96" s="619" t="s">
        <v>3935</v>
      </c>
      <c r="G96" s="619" t="s">
        <v>4117</v>
      </c>
      <c r="H96" s="619" t="s">
        <v>1439</v>
      </c>
      <c r="I96" s="619" t="s">
        <v>3418</v>
      </c>
      <c r="J96" s="619" t="s">
        <v>3419</v>
      </c>
      <c r="K96" s="619" t="s">
        <v>3924</v>
      </c>
      <c r="L96" s="620">
        <v>1309.48</v>
      </c>
      <c r="M96" s="620">
        <v>1309.48</v>
      </c>
      <c r="N96" s="619">
        <v>1</v>
      </c>
      <c r="O96" s="683">
        <v>0.5</v>
      </c>
      <c r="P96" s="620"/>
      <c r="Q96" s="635">
        <v>0</v>
      </c>
      <c r="R96" s="619"/>
      <c r="S96" s="635">
        <v>0</v>
      </c>
      <c r="T96" s="683"/>
      <c r="U96" s="665">
        <v>0</v>
      </c>
    </row>
    <row r="97" spans="1:21" ht="14.4" customHeight="1" x14ac:dyDescent="0.3">
      <c r="A97" s="618">
        <v>4</v>
      </c>
      <c r="B97" s="619" t="s">
        <v>558</v>
      </c>
      <c r="C97" s="619">
        <v>89301041</v>
      </c>
      <c r="D97" s="681" t="s">
        <v>6243</v>
      </c>
      <c r="E97" s="682" t="s">
        <v>3962</v>
      </c>
      <c r="F97" s="619" t="s">
        <v>3935</v>
      </c>
      <c r="G97" s="619" t="s">
        <v>4012</v>
      </c>
      <c r="H97" s="619" t="s">
        <v>557</v>
      </c>
      <c r="I97" s="619" t="s">
        <v>837</v>
      </c>
      <c r="J97" s="619" t="s">
        <v>4013</v>
      </c>
      <c r="K97" s="619" t="s">
        <v>4014</v>
      </c>
      <c r="L97" s="620">
        <v>0</v>
      </c>
      <c r="M97" s="620">
        <v>0</v>
      </c>
      <c r="N97" s="619">
        <v>5</v>
      </c>
      <c r="O97" s="683">
        <v>4.5</v>
      </c>
      <c r="P97" s="620">
        <v>0</v>
      </c>
      <c r="Q97" s="635"/>
      <c r="R97" s="619">
        <v>3</v>
      </c>
      <c r="S97" s="635">
        <v>0.6</v>
      </c>
      <c r="T97" s="683">
        <v>3</v>
      </c>
      <c r="U97" s="665">
        <v>0.66666666666666663</v>
      </c>
    </row>
    <row r="98" spans="1:21" ht="14.4" customHeight="1" x14ac:dyDescent="0.3">
      <c r="A98" s="618">
        <v>4</v>
      </c>
      <c r="B98" s="619" t="s">
        <v>558</v>
      </c>
      <c r="C98" s="619">
        <v>89301041</v>
      </c>
      <c r="D98" s="681" t="s">
        <v>6243</v>
      </c>
      <c r="E98" s="682" t="s">
        <v>3962</v>
      </c>
      <c r="F98" s="619" t="s">
        <v>3935</v>
      </c>
      <c r="G98" s="619" t="s">
        <v>4053</v>
      </c>
      <c r="H98" s="619" t="s">
        <v>557</v>
      </c>
      <c r="I98" s="619" t="s">
        <v>3168</v>
      </c>
      <c r="J98" s="619" t="s">
        <v>1790</v>
      </c>
      <c r="K98" s="619" t="s">
        <v>4054</v>
      </c>
      <c r="L98" s="620">
        <v>23.46</v>
      </c>
      <c r="M98" s="620">
        <v>23.46</v>
      </c>
      <c r="N98" s="619">
        <v>1</v>
      </c>
      <c r="O98" s="683">
        <v>1</v>
      </c>
      <c r="P98" s="620">
        <v>23.46</v>
      </c>
      <c r="Q98" s="635">
        <v>1</v>
      </c>
      <c r="R98" s="619">
        <v>1</v>
      </c>
      <c r="S98" s="635">
        <v>1</v>
      </c>
      <c r="T98" s="683">
        <v>1</v>
      </c>
      <c r="U98" s="665">
        <v>1</v>
      </c>
    </row>
    <row r="99" spans="1:21" ht="14.4" customHeight="1" x14ac:dyDescent="0.3">
      <c r="A99" s="618">
        <v>4</v>
      </c>
      <c r="B99" s="619" t="s">
        <v>558</v>
      </c>
      <c r="C99" s="619">
        <v>89301041</v>
      </c>
      <c r="D99" s="681" t="s">
        <v>6243</v>
      </c>
      <c r="E99" s="682" t="s">
        <v>3962</v>
      </c>
      <c r="F99" s="619" t="s">
        <v>3935</v>
      </c>
      <c r="G99" s="619" t="s">
        <v>4118</v>
      </c>
      <c r="H99" s="619" t="s">
        <v>557</v>
      </c>
      <c r="I99" s="619" t="s">
        <v>4119</v>
      </c>
      <c r="J99" s="619" t="s">
        <v>4120</v>
      </c>
      <c r="K99" s="619" t="s">
        <v>4121</v>
      </c>
      <c r="L99" s="620">
        <v>1005.12</v>
      </c>
      <c r="M99" s="620">
        <v>1005.12</v>
      </c>
      <c r="N99" s="619">
        <v>1</v>
      </c>
      <c r="O99" s="683">
        <v>0.5</v>
      </c>
      <c r="P99" s="620"/>
      <c r="Q99" s="635">
        <v>0</v>
      </c>
      <c r="R99" s="619"/>
      <c r="S99" s="635">
        <v>0</v>
      </c>
      <c r="T99" s="683"/>
      <c r="U99" s="665">
        <v>0</v>
      </c>
    </row>
    <row r="100" spans="1:21" ht="14.4" customHeight="1" x14ac:dyDescent="0.3">
      <c r="A100" s="618">
        <v>4</v>
      </c>
      <c r="B100" s="619" t="s">
        <v>558</v>
      </c>
      <c r="C100" s="619">
        <v>89301041</v>
      </c>
      <c r="D100" s="681" t="s">
        <v>6243</v>
      </c>
      <c r="E100" s="682" t="s">
        <v>3962</v>
      </c>
      <c r="F100" s="619" t="s">
        <v>3935</v>
      </c>
      <c r="G100" s="619" t="s">
        <v>4122</v>
      </c>
      <c r="H100" s="619" t="s">
        <v>557</v>
      </c>
      <c r="I100" s="619" t="s">
        <v>4123</v>
      </c>
      <c r="J100" s="619" t="s">
        <v>4124</v>
      </c>
      <c r="K100" s="619" t="s">
        <v>4125</v>
      </c>
      <c r="L100" s="620">
        <v>182.92</v>
      </c>
      <c r="M100" s="620">
        <v>182.92</v>
      </c>
      <c r="N100" s="619">
        <v>1</v>
      </c>
      <c r="O100" s="683">
        <v>0.5</v>
      </c>
      <c r="P100" s="620"/>
      <c r="Q100" s="635">
        <v>0</v>
      </c>
      <c r="R100" s="619"/>
      <c r="S100" s="635">
        <v>0</v>
      </c>
      <c r="T100" s="683"/>
      <c r="U100" s="665">
        <v>0</v>
      </c>
    </row>
    <row r="101" spans="1:21" ht="14.4" customHeight="1" x14ac:dyDescent="0.3">
      <c r="A101" s="618">
        <v>4</v>
      </c>
      <c r="B101" s="619" t="s">
        <v>558</v>
      </c>
      <c r="C101" s="619">
        <v>89301041</v>
      </c>
      <c r="D101" s="681" t="s">
        <v>6243</v>
      </c>
      <c r="E101" s="682" t="s">
        <v>3962</v>
      </c>
      <c r="F101" s="619" t="s">
        <v>3936</v>
      </c>
      <c r="G101" s="619" t="s">
        <v>4062</v>
      </c>
      <c r="H101" s="619" t="s">
        <v>557</v>
      </c>
      <c r="I101" s="619" t="s">
        <v>4126</v>
      </c>
      <c r="J101" s="619" t="s">
        <v>3964</v>
      </c>
      <c r="K101" s="619"/>
      <c r="L101" s="620">
        <v>0</v>
      </c>
      <c r="M101" s="620">
        <v>0</v>
      </c>
      <c r="N101" s="619">
        <v>2</v>
      </c>
      <c r="O101" s="683">
        <v>2</v>
      </c>
      <c r="P101" s="620">
        <v>0</v>
      </c>
      <c r="Q101" s="635"/>
      <c r="R101" s="619">
        <v>2</v>
      </c>
      <c r="S101" s="635">
        <v>1</v>
      </c>
      <c r="T101" s="683">
        <v>2</v>
      </c>
      <c r="U101" s="665">
        <v>1</v>
      </c>
    </row>
    <row r="102" spans="1:21" ht="14.4" customHeight="1" x14ac:dyDescent="0.3">
      <c r="A102" s="618">
        <v>4</v>
      </c>
      <c r="B102" s="619" t="s">
        <v>558</v>
      </c>
      <c r="C102" s="619">
        <v>89301041</v>
      </c>
      <c r="D102" s="681" t="s">
        <v>6243</v>
      </c>
      <c r="E102" s="682" t="s">
        <v>3963</v>
      </c>
      <c r="F102" s="619" t="s">
        <v>3935</v>
      </c>
      <c r="G102" s="619" t="s">
        <v>4127</v>
      </c>
      <c r="H102" s="619" t="s">
        <v>1439</v>
      </c>
      <c r="I102" s="619" t="s">
        <v>4128</v>
      </c>
      <c r="J102" s="619" t="s">
        <v>4129</v>
      </c>
      <c r="K102" s="619" t="s">
        <v>4130</v>
      </c>
      <c r="L102" s="620">
        <v>41.55</v>
      </c>
      <c r="M102" s="620">
        <v>83.1</v>
      </c>
      <c r="N102" s="619">
        <v>2</v>
      </c>
      <c r="O102" s="683">
        <v>0.5</v>
      </c>
      <c r="P102" s="620">
        <v>83.1</v>
      </c>
      <c r="Q102" s="635">
        <v>1</v>
      </c>
      <c r="R102" s="619">
        <v>2</v>
      </c>
      <c r="S102" s="635">
        <v>1</v>
      </c>
      <c r="T102" s="683">
        <v>0.5</v>
      </c>
      <c r="U102" s="665">
        <v>1</v>
      </c>
    </row>
    <row r="103" spans="1:21" ht="14.4" customHeight="1" x14ac:dyDescent="0.3">
      <c r="A103" s="618">
        <v>4</v>
      </c>
      <c r="B103" s="619" t="s">
        <v>558</v>
      </c>
      <c r="C103" s="619">
        <v>89301041</v>
      </c>
      <c r="D103" s="681" t="s">
        <v>6243</v>
      </c>
      <c r="E103" s="682" t="s">
        <v>3963</v>
      </c>
      <c r="F103" s="619" t="s">
        <v>3935</v>
      </c>
      <c r="G103" s="619" t="s">
        <v>4053</v>
      </c>
      <c r="H103" s="619" t="s">
        <v>557</v>
      </c>
      <c r="I103" s="619" t="s">
        <v>3168</v>
      </c>
      <c r="J103" s="619" t="s">
        <v>1790</v>
      </c>
      <c r="K103" s="619" t="s">
        <v>4054</v>
      </c>
      <c r="L103" s="620">
        <v>38.99</v>
      </c>
      <c r="M103" s="620">
        <v>77.98</v>
      </c>
      <c r="N103" s="619">
        <v>2</v>
      </c>
      <c r="O103" s="683">
        <v>0.5</v>
      </c>
      <c r="P103" s="620">
        <v>77.98</v>
      </c>
      <c r="Q103" s="635">
        <v>1</v>
      </c>
      <c r="R103" s="619">
        <v>2</v>
      </c>
      <c r="S103" s="635">
        <v>1</v>
      </c>
      <c r="T103" s="683">
        <v>0.5</v>
      </c>
      <c r="U103" s="665">
        <v>1</v>
      </c>
    </row>
    <row r="104" spans="1:21" ht="14.4" customHeight="1" x14ac:dyDescent="0.3">
      <c r="A104" s="618">
        <v>4</v>
      </c>
      <c r="B104" s="619" t="s">
        <v>558</v>
      </c>
      <c r="C104" s="619">
        <v>89301041</v>
      </c>
      <c r="D104" s="681" t="s">
        <v>6243</v>
      </c>
      <c r="E104" s="682" t="s">
        <v>3964</v>
      </c>
      <c r="F104" s="619" t="s">
        <v>3935</v>
      </c>
      <c r="G104" s="619" t="s">
        <v>4083</v>
      </c>
      <c r="H104" s="619" t="s">
        <v>1439</v>
      </c>
      <c r="I104" s="619" t="s">
        <v>2523</v>
      </c>
      <c r="J104" s="619" t="s">
        <v>1651</v>
      </c>
      <c r="K104" s="619" t="s">
        <v>2524</v>
      </c>
      <c r="L104" s="620">
        <v>56.01</v>
      </c>
      <c r="M104" s="620">
        <v>56.01</v>
      </c>
      <c r="N104" s="619">
        <v>1</v>
      </c>
      <c r="O104" s="683">
        <v>1</v>
      </c>
      <c r="P104" s="620">
        <v>56.01</v>
      </c>
      <c r="Q104" s="635">
        <v>1</v>
      </c>
      <c r="R104" s="619">
        <v>1</v>
      </c>
      <c r="S104" s="635">
        <v>1</v>
      </c>
      <c r="T104" s="683">
        <v>1</v>
      </c>
      <c r="U104" s="665">
        <v>1</v>
      </c>
    </row>
    <row r="105" spans="1:21" ht="14.4" customHeight="1" x14ac:dyDescent="0.3">
      <c r="A105" s="618">
        <v>4</v>
      </c>
      <c r="B105" s="619" t="s">
        <v>558</v>
      </c>
      <c r="C105" s="619">
        <v>89301041</v>
      </c>
      <c r="D105" s="681" t="s">
        <v>6243</v>
      </c>
      <c r="E105" s="682" t="s">
        <v>3965</v>
      </c>
      <c r="F105" s="619" t="s">
        <v>3935</v>
      </c>
      <c r="G105" s="619" t="s">
        <v>3997</v>
      </c>
      <c r="H105" s="619" t="s">
        <v>1439</v>
      </c>
      <c r="I105" s="619" t="s">
        <v>1793</v>
      </c>
      <c r="J105" s="619" t="s">
        <v>3721</v>
      </c>
      <c r="K105" s="619" t="s">
        <v>3722</v>
      </c>
      <c r="L105" s="620">
        <v>333.31</v>
      </c>
      <c r="M105" s="620">
        <v>1333.24</v>
      </c>
      <c r="N105" s="619">
        <v>4</v>
      </c>
      <c r="O105" s="683">
        <v>4</v>
      </c>
      <c r="P105" s="620">
        <v>1333.24</v>
      </c>
      <c r="Q105" s="635">
        <v>1</v>
      </c>
      <c r="R105" s="619">
        <v>4</v>
      </c>
      <c r="S105" s="635">
        <v>1</v>
      </c>
      <c r="T105" s="683">
        <v>4</v>
      </c>
      <c r="U105" s="665">
        <v>1</v>
      </c>
    </row>
    <row r="106" spans="1:21" ht="14.4" customHeight="1" x14ac:dyDescent="0.3">
      <c r="A106" s="618">
        <v>4</v>
      </c>
      <c r="B106" s="619" t="s">
        <v>558</v>
      </c>
      <c r="C106" s="619">
        <v>89301041</v>
      </c>
      <c r="D106" s="681" t="s">
        <v>6243</v>
      </c>
      <c r="E106" s="682" t="s">
        <v>3965</v>
      </c>
      <c r="F106" s="619" t="s">
        <v>3935</v>
      </c>
      <c r="G106" s="619" t="s">
        <v>4101</v>
      </c>
      <c r="H106" s="619" t="s">
        <v>557</v>
      </c>
      <c r="I106" s="619" t="s">
        <v>2223</v>
      </c>
      <c r="J106" s="619" t="s">
        <v>4102</v>
      </c>
      <c r="K106" s="619" t="s">
        <v>4103</v>
      </c>
      <c r="L106" s="620">
        <v>0</v>
      </c>
      <c r="M106" s="620">
        <v>0</v>
      </c>
      <c r="N106" s="619">
        <v>1</v>
      </c>
      <c r="O106" s="683">
        <v>1</v>
      </c>
      <c r="P106" s="620">
        <v>0</v>
      </c>
      <c r="Q106" s="635"/>
      <c r="R106" s="619">
        <v>1</v>
      </c>
      <c r="S106" s="635">
        <v>1</v>
      </c>
      <c r="T106" s="683">
        <v>1</v>
      </c>
      <c r="U106" s="665">
        <v>1</v>
      </c>
    </row>
    <row r="107" spans="1:21" ht="14.4" customHeight="1" x14ac:dyDescent="0.3">
      <c r="A107" s="618">
        <v>4</v>
      </c>
      <c r="B107" s="619" t="s">
        <v>558</v>
      </c>
      <c r="C107" s="619">
        <v>89301041</v>
      </c>
      <c r="D107" s="681" t="s">
        <v>6243</v>
      </c>
      <c r="E107" s="682" t="s">
        <v>3965</v>
      </c>
      <c r="F107" s="619" t="s">
        <v>3935</v>
      </c>
      <c r="G107" s="619" t="s">
        <v>4003</v>
      </c>
      <c r="H107" s="619" t="s">
        <v>1439</v>
      </c>
      <c r="I107" s="619" t="s">
        <v>1607</v>
      </c>
      <c r="J107" s="619" t="s">
        <v>1489</v>
      </c>
      <c r="K107" s="619" t="s">
        <v>1608</v>
      </c>
      <c r="L107" s="620">
        <v>0</v>
      </c>
      <c r="M107" s="620">
        <v>0</v>
      </c>
      <c r="N107" s="619">
        <v>1</v>
      </c>
      <c r="O107" s="683">
        <v>0.5</v>
      </c>
      <c r="P107" s="620">
        <v>0</v>
      </c>
      <c r="Q107" s="635"/>
      <c r="R107" s="619">
        <v>1</v>
      </c>
      <c r="S107" s="635">
        <v>1</v>
      </c>
      <c r="T107" s="683">
        <v>0.5</v>
      </c>
      <c r="U107" s="665">
        <v>1</v>
      </c>
    </row>
    <row r="108" spans="1:21" ht="14.4" customHeight="1" x14ac:dyDescent="0.3">
      <c r="A108" s="618">
        <v>4</v>
      </c>
      <c r="B108" s="619" t="s">
        <v>558</v>
      </c>
      <c r="C108" s="619">
        <v>89301041</v>
      </c>
      <c r="D108" s="681" t="s">
        <v>6243</v>
      </c>
      <c r="E108" s="682" t="s">
        <v>3965</v>
      </c>
      <c r="F108" s="619" t="s">
        <v>3935</v>
      </c>
      <c r="G108" s="619" t="s">
        <v>4003</v>
      </c>
      <c r="H108" s="619" t="s">
        <v>1439</v>
      </c>
      <c r="I108" s="619" t="s">
        <v>1488</v>
      </c>
      <c r="J108" s="619" t="s">
        <v>1489</v>
      </c>
      <c r="K108" s="619" t="s">
        <v>1490</v>
      </c>
      <c r="L108" s="620">
        <v>0</v>
      </c>
      <c r="M108" s="620">
        <v>0</v>
      </c>
      <c r="N108" s="619">
        <v>2</v>
      </c>
      <c r="O108" s="683">
        <v>1</v>
      </c>
      <c r="P108" s="620">
        <v>0</v>
      </c>
      <c r="Q108" s="635"/>
      <c r="R108" s="619">
        <v>1</v>
      </c>
      <c r="S108" s="635">
        <v>0.5</v>
      </c>
      <c r="T108" s="683">
        <v>0.5</v>
      </c>
      <c r="U108" s="665">
        <v>0.5</v>
      </c>
    </row>
    <row r="109" spans="1:21" ht="14.4" customHeight="1" x14ac:dyDescent="0.3">
      <c r="A109" s="618">
        <v>4</v>
      </c>
      <c r="B109" s="619" t="s">
        <v>558</v>
      </c>
      <c r="C109" s="619">
        <v>89301041</v>
      </c>
      <c r="D109" s="681" t="s">
        <v>6243</v>
      </c>
      <c r="E109" s="682" t="s">
        <v>3965</v>
      </c>
      <c r="F109" s="619" t="s">
        <v>3935</v>
      </c>
      <c r="G109" s="619" t="s">
        <v>4131</v>
      </c>
      <c r="H109" s="619" t="s">
        <v>557</v>
      </c>
      <c r="I109" s="619" t="s">
        <v>4132</v>
      </c>
      <c r="J109" s="619" t="s">
        <v>2198</v>
      </c>
      <c r="K109" s="619" t="s">
        <v>4133</v>
      </c>
      <c r="L109" s="620">
        <v>0</v>
      </c>
      <c r="M109" s="620">
        <v>0</v>
      </c>
      <c r="N109" s="619">
        <v>1</v>
      </c>
      <c r="O109" s="683">
        <v>1</v>
      </c>
      <c r="P109" s="620"/>
      <c r="Q109" s="635"/>
      <c r="R109" s="619"/>
      <c r="S109" s="635">
        <v>0</v>
      </c>
      <c r="T109" s="683"/>
      <c r="U109" s="665">
        <v>0</v>
      </c>
    </row>
    <row r="110" spans="1:21" ht="14.4" customHeight="1" x14ac:dyDescent="0.3">
      <c r="A110" s="618">
        <v>4</v>
      </c>
      <c r="B110" s="619" t="s">
        <v>558</v>
      </c>
      <c r="C110" s="619">
        <v>89301041</v>
      </c>
      <c r="D110" s="681" t="s">
        <v>6243</v>
      </c>
      <c r="E110" s="682" t="s">
        <v>3965</v>
      </c>
      <c r="F110" s="619" t="s">
        <v>3935</v>
      </c>
      <c r="G110" s="619" t="s">
        <v>4004</v>
      </c>
      <c r="H110" s="619" t="s">
        <v>557</v>
      </c>
      <c r="I110" s="619" t="s">
        <v>852</v>
      </c>
      <c r="J110" s="619" t="s">
        <v>853</v>
      </c>
      <c r="K110" s="619" t="s">
        <v>4005</v>
      </c>
      <c r="L110" s="620">
        <v>242.93</v>
      </c>
      <c r="M110" s="620">
        <v>242.93</v>
      </c>
      <c r="N110" s="619">
        <v>1</v>
      </c>
      <c r="O110" s="683">
        <v>0.5</v>
      </c>
      <c r="P110" s="620">
        <v>242.93</v>
      </c>
      <c r="Q110" s="635">
        <v>1</v>
      </c>
      <c r="R110" s="619">
        <v>1</v>
      </c>
      <c r="S110" s="635">
        <v>1</v>
      </c>
      <c r="T110" s="683">
        <v>0.5</v>
      </c>
      <c r="U110" s="665">
        <v>1</v>
      </c>
    </row>
    <row r="111" spans="1:21" ht="14.4" customHeight="1" x14ac:dyDescent="0.3">
      <c r="A111" s="618">
        <v>4</v>
      </c>
      <c r="B111" s="619" t="s">
        <v>558</v>
      </c>
      <c r="C111" s="619">
        <v>89301041</v>
      </c>
      <c r="D111" s="681" t="s">
        <v>6243</v>
      </c>
      <c r="E111" s="682" t="s">
        <v>3965</v>
      </c>
      <c r="F111" s="619" t="s">
        <v>3935</v>
      </c>
      <c r="G111" s="619" t="s">
        <v>4033</v>
      </c>
      <c r="H111" s="619" t="s">
        <v>557</v>
      </c>
      <c r="I111" s="619" t="s">
        <v>922</v>
      </c>
      <c r="J111" s="619" t="s">
        <v>4034</v>
      </c>
      <c r="K111" s="619" t="s">
        <v>4035</v>
      </c>
      <c r="L111" s="620">
        <v>56.01</v>
      </c>
      <c r="M111" s="620">
        <v>112.02</v>
      </c>
      <c r="N111" s="619">
        <v>2</v>
      </c>
      <c r="O111" s="683">
        <v>0.5</v>
      </c>
      <c r="P111" s="620"/>
      <c r="Q111" s="635">
        <v>0</v>
      </c>
      <c r="R111" s="619"/>
      <c r="S111" s="635">
        <v>0</v>
      </c>
      <c r="T111" s="683"/>
      <c r="U111" s="665">
        <v>0</v>
      </c>
    </row>
    <row r="112" spans="1:21" ht="14.4" customHeight="1" x14ac:dyDescent="0.3">
      <c r="A112" s="618">
        <v>4</v>
      </c>
      <c r="B112" s="619" t="s">
        <v>558</v>
      </c>
      <c r="C112" s="619">
        <v>89301041</v>
      </c>
      <c r="D112" s="681" t="s">
        <v>6243</v>
      </c>
      <c r="E112" s="682" t="s">
        <v>3965</v>
      </c>
      <c r="F112" s="619" t="s">
        <v>3935</v>
      </c>
      <c r="G112" s="619" t="s">
        <v>4134</v>
      </c>
      <c r="H112" s="619" t="s">
        <v>1439</v>
      </c>
      <c r="I112" s="619" t="s">
        <v>2625</v>
      </c>
      <c r="J112" s="619" t="s">
        <v>617</v>
      </c>
      <c r="K112" s="619" t="s">
        <v>2626</v>
      </c>
      <c r="L112" s="620">
        <v>418.37</v>
      </c>
      <c r="M112" s="620">
        <v>418.37</v>
      </c>
      <c r="N112" s="619">
        <v>1</v>
      </c>
      <c r="O112" s="683">
        <v>0.5</v>
      </c>
      <c r="P112" s="620"/>
      <c r="Q112" s="635">
        <v>0</v>
      </c>
      <c r="R112" s="619"/>
      <c r="S112" s="635">
        <v>0</v>
      </c>
      <c r="T112" s="683"/>
      <c r="U112" s="665">
        <v>0</v>
      </c>
    </row>
    <row r="113" spans="1:21" ht="14.4" customHeight="1" x14ac:dyDescent="0.3">
      <c r="A113" s="618">
        <v>4</v>
      </c>
      <c r="B113" s="619" t="s">
        <v>558</v>
      </c>
      <c r="C113" s="619">
        <v>89301041</v>
      </c>
      <c r="D113" s="681" t="s">
        <v>6243</v>
      </c>
      <c r="E113" s="682" t="s">
        <v>3965</v>
      </c>
      <c r="F113" s="619" t="s">
        <v>3935</v>
      </c>
      <c r="G113" s="619" t="s">
        <v>4040</v>
      </c>
      <c r="H113" s="619" t="s">
        <v>1439</v>
      </c>
      <c r="I113" s="619" t="s">
        <v>1627</v>
      </c>
      <c r="J113" s="619" t="s">
        <v>1481</v>
      </c>
      <c r="K113" s="619" t="s">
        <v>1628</v>
      </c>
      <c r="L113" s="620">
        <v>625.29</v>
      </c>
      <c r="M113" s="620">
        <v>625.29</v>
      </c>
      <c r="N113" s="619">
        <v>1</v>
      </c>
      <c r="O113" s="683">
        <v>1</v>
      </c>
      <c r="P113" s="620"/>
      <c r="Q113" s="635">
        <v>0</v>
      </c>
      <c r="R113" s="619"/>
      <c r="S113" s="635">
        <v>0</v>
      </c>
      <c r="T113" s="683"/>
      <c r="U113" s="665">
        <v>0</v>
      </c>
    </row>
    <row r="114" spans="1:21" ht="14.4" customHeight="1" x14ac:dyDescent="0.3">
      <c r="A114" s="618">
        <v>4</v>
      </c>
      <c r="B114" s="619" t="s">
        <v>558</v>
      </c>
      <c r="C114" s="619">
        <v>89301041</v>
      </c>
      <c r="D114" s="681" t="s">
        <v>6243</v>
      </c>
      <c r="E114" s="682" t="s">
        <v>3965</v>
      </c>
      <c r="F114" s="619" t="s">
        <v>3935</v>
      </c>
      <c r="G114" s="619" t="s">
        <v>4006</v>
      </c>
      <c r="H114" s="619" t="s">
        <v>557</v>
      </c>
      <c r="I114" s="619" t="s">
        <v>4042</v>
      </c>
      <c r="J114" s="619" t="s">
        <v>4043</v>
      </c>
      <c r="K114" s="619" t="s">
        <v>770</v>
      </c>
      <c r="L114" s="620">
        <v>190.48</v>
      </c>
      <c r="M114" s="620">
        <v>190.48</v>
      </c>
      <c r="N114" s="619">
        <v>1</v>
      </c>
      <c r="O114" s="683">
        <v>0.5</v>
      </c>
      <c r="P114" s="620">
        <v>190.48</v>
      </c>
      <c r="Q114" s="635">
        <v>1</v>
      </c>
      <c r="R114" s="619">
        <v>1</v>
      </c>
      <c r="S114" s="635">
        <v>1</v>
      </c>
      <c r="T114" s="683">
        <v>0.5</v>
      </c>
      <c r="U114" s="665">
        <v>1</v>
      </c>
    </row>
    <row r="115" spans="1:21" ht="14.4" customHeight="1" x14ac:dyDescent="0.3">
      <c r="A115" s="618">
        <v>4</v>
      </c>
      <c r="B115" s="619" t="s">
        <v>558</v>
      </c>
      <c r="C115" s="619">
        <v>89301041</v>
      </c>
      <c r="D115" s="681" t="s">
        <v>6243</v>
      </c>
      <c r="E115" s="682" t="s">
        <v>3965</v>
      </c>
      <c r="F115" s="619" t="s">
        <v>3935</v>
      </c>
      <c r="G115" s="619" t="s">
        <v>4006</v>
      </c>
      <c r="H115" s="619" t="s">
        <v>557</v>
      </c>
      <c r="I115" s="619" t="s">
        <v>768</v>
      </c>
      <c r="J115" s="619" t="s">
        <v>769</v>
      </c>
      <c r="K115" s="619" t="s">
        <v>770</v>
      </c>
      <c r="L115" s="620">
        <v>190.48</v>
      </c>
      <c r="M115" s="620">
        <v>190.48</v>
      </c>
      <c r="N115" s="619">
        <v>1</v>
      </c>
      <c r="O115" s="683">
        <v>1</v>
      </c>
      <c r="P115" s="620"/>
      <c r="Q115" s="635">
        <v>0</v>
      </c>
      <c r="R115" s="619"/>
      <c r="S115" s="635">
        <v>0</v>
      </c>
      <c r="T115" s="683"/>
      <c r="U115" s="665">
        <v>0</v>
      </c>
    </row>
    <row r="116" spans="1:21" ht="14.4" customHeight="1" x14ac:dyDescent="0.3">
      <c r="A116" s="618">
        <v>4</v>
      </c>
      <c r="B116" s="619" t="s">
        <v>558</v>
      </c>
      <c r="C116" s="619">
        <v>89301041</v>
      </c>
      <c r="D116" s="681" t="s">
        <v>6243</v>
      </c>
      <c r="E116" s="682" t="s">
        <v>3965</v>
      </c>
      <c r="F116" s="619" t="s">
        <v>3935</v>
      </c>
      <c r="G116" s="619" t="s">
        <v>4094</v>
      </c>
      <c r="H116" s="619" t="s">
        <v>557</v>
      </c>
      <c r="I116" s="619" t="s">
        <v>1192</v>
      </c>
      <c r="J116" s="619" t="s">
        <v>4135</v>
      </c>
      <c r="K116" s="619" t="s">
        <v>4136</v>
      </c>
      <c r="L116" s="620">
        <v>101.69</v>
      </c>
      <c r="M116" s="620">
        <v>101.69</v>
      </c>
      <c r="N116" s="619">
        <v>1</v>
      </c>
      <c r="O116" s="683">
        <v>0.5</v>
      </c>
      <c r="P116" s="620"/>
      <c r="Q116" s="635">
        <v>0</v>
      </c>
      <c r="R116" s="619"/>
      <c r="S116" s="635">
        <v>0</v>
      </c>
      <c r="T116" s="683"/>
      <c r="U116" s="665">
        <v>0</v>
      </c>
    </row>
    <row r="117" spans="1:21" ht="14.4" customHeight="1" x14ac:dyDescent="0.3">
      <c r="A117" s="618">
        <v>4</v>
      </c>
      <c r="B117" s="619" t="s">
        <v>558</v>
      </c>
      <c r="C117" s="619">
        <v>89301041</v>
      </c>
      <c r="D117" s="681" t="s">
        <v>6243</v>
      </c>
      <c r="E117" s="682" t="s">
        <v>3965</v>
      </c>
      <c r="F117" s="619" t="s">
        <v>3935</v>
      </c>
      <c r="G117" s="619" t="s">
        <v>4049</v>
      </c>
      <c r="H117" s="619" t="s">
        <v>557</v>
      </c>
      <c r="I117" s="619" t="s">
        <v>1774</v>
      </c>
      <c r="J117" s="619" t="s">
        <v>1775</v>
      </c>
      <c r="K117" s="619" t="s">
        <v>4050</v>
      </c>
      <c r="L117" s="620">
        <v>203.33</v>
      </c>
      <c r="M117" s="620">
        <v>203.33</v>
      </c>
      <c r="N117" s="619">
        <v>1</v>
      </c>
      <c r="O117" s="683">
        <v>1</v>
      </c>
      <c r="P117" s="620">
        <v>203.33</v>
      </c>
      <c r="Q117" s="635">
        <v>1</v>
      </c>
      <c r="R117" s="619">
        <v>1</v>
      </c>
      <c r="S117" s="635">
        <v>1</v>
      </c>
      <c r="T117" s="683">
        <v>1</v>
      </c>
      <c r="U117" s="665">
        <v>1</v>
      </c>
    </row>
    <row r="118" spans="1:21" ht="14.4" customHeight="1" x14ac:dyDescent="0.3">
      <c r="A118" s="618">
        <v>4</v>
      </c>
      <c r="B118" s="619" t="s">
        <v>558</v>
      </c>
      <c r="C118" s="619">
        <v>89301041</v>
      </c>
      <c r="D118" s="681" t="s">
        <v>6243</v>
      </c>
      <c r="E118" s="682" t="s">
        <v>3965</v>
      </c>
      <c r="F118" s="619" t="s">
        <v>3935</v>
      </c>
      <c r="G118" s="619" t="s">
        <v>4137</v>
      </c>
      <c r="H118" s="619" t="s">
        <v>557</v>
      </c>
      <c r="I118" s="619" t="s">
        <v>3038</v>
      </c>
      <c r="J118" s="619" t="s">
        <v>3039</v>
      </c>
      <c r="K118" s="619" t="s">
        <v>2391</v>
      </c>
      <c r="L118" s="620">
        <v>0</v>
      </c>
      <c r="M118" s="620">
        <v>0</v>
      </c>
      <c r="N118" s="619">
        <v>5</v>
      </c>
      <c r="O118" s="683">
        <v>1</v>
      </c>
      <c r="P118" s="620">
        <v>0</v>
      </c>
      <c r="Q118" s="635"/>
      <c r="R118" s="619">
        <v>3</v>
      </c>
      <c r="S118" s="635">
        <v>0.6</v>
      </c>
      <c r="T118" s="683">
        <v>0.5</v>
      </c>
      <c r="U118" s="665">
        <v>0.5</v>
      </c>
    </row>
    <row r="119" spans="1:21" ht="14.4" customHeight="1" x14ac:dyDescent="0.3">
      <c r="A119" s="618">
        <v>4</v>
      </c>
      <c r="B119" s="619" t="s">
        <v>558</v>
      </c>
      <c r="C119" s="619">
        <v>89301041</v>
      </c>
      <c r="D119" s="681" t="s">
        <v>6243</v>
      </c>
      <c r="E119" s="682" t="s">
        <v>3965</v>
      </c>
      <c r="F119" s="619" t="s">
        <v>3935</v>
      </c>
      <c r="G119" s="619" t="s">
        <v>4012</v>
      </c>
      <c r="H119" s="619" t="s">
        <v>557</v>
      </c>
      <c r="I119" s="619" t="s">
        <v>837</v>
      </c>
      <c r="J119" s="619" t="s">
        <v>4013</v>
      </c>
      <c r="K119" s="619" t="s">
        <v>4014</v>
      </c>
      <c r="L119" s="620">
        <v>0</v>
      </c>
      <c r="M119" s="620">
        <v>0</v>
      </c>
      <c r="N119" s="619">
        <v>3</v>
      </c>
      <c r="O119" s="683">
        <v>2.5</v>
      </c>
      <c r="P119" s="620">
        <v>0</v>
      </c>
      <c r="Q119" s="635"/>
      <c r="R119" s="619">
        <v>2</v>
      </c>
      <c r="S119" s="635">
        <v>0.66666666666666663</v>
      </c>
      <c r="T119" s="683">
        <v>1.5</v>
      </c>
      <c r="U119" s="665">
        <v>0.6</v>
      </c>
    </row>
    <row r="120" spans="1:21" ht="14.4" customHeight="1" x14ac:dyDescent="0.3">
      <c r="A120" s="618">
        <v>4</v>
      </c>
      <c r="B120" s="619" t="s">
        <v>558</v>
      </c>
      <c r="C120" s="619">
        <v>89301041</v>
      </c>
      <c r="D120" s="681" t="s">
        <v>6243</v>
      </c>
      <c r="E120" s="682" t="s">
        <v>3965</v>
      </c>
      <c r="F120" s="619" t="s">
        <v>3935</v>
      </c>
      <c r="G120" s="619" t="s">
        <v>4053</v>
      </c>
      <c r="H120" s="619" t="s">
        <v>557</v>
      </c>
      <c r="I120" s="619" t="s">
        <v>3168</v>
      </c>
      <c r="J120" s="619" t="s">
        <v>1790</v>
      </c>
      <c r="K120" s="619" t="s">
        <v>4054</v>
      </c>
      <c r="L120" s="620">
        <v>23.46</v>
      </c>
      <c r="M120" s="620">
        <v>46.92</v>
      </c>
      <c r="N120" s="619">
        <v>2</v>
      </c>
      <c r="O120" s="683">
        <v>1</v>
      </c>
      <c r="P120" s="620">
        <v>46.92</v>
      </c>
      <c r="Q120" s="635">
        <v>1</v>
      </c>
      <c r="R120" s="619">
        <v>2</v>
      </c>
      <c r="S120" s="635">
        <v>1</v>
      </c>
      <c r="T120" s="683">
        <v>1</v>
      </c>
      <c r="U120" s="665">
        <v>1</v>
      </c>
    </row>
    <row r="121" spans="1:21" ht="14.4" customHeight="1" x14ac:dyDescent="0.3">
      <c r="A121" s="618">
        <v>4</v>
      </c>
      <c r="B121" s="619" t="s">
        <v>558</v>
      </c>
      <c r="C121" s="619">
        <v>89301041</v>
      </c>
      <c r="D121" s="681" t="s">
        <v>6243</v>
      </c>
      <c r="E121" s="682" t="s">
        <v>3965</v>
      </c>
      <c r="F121" s="619" t="s">
        <v>3935</v>
      </c>
      <c r="G121" s="619" t="s">
        <v>4053</v>
      </c>
      <c r="H121" s="619" t="s">
        <v>557</v>
      </c>
      <c r="I121" s="619" t="s">
        <v>1743</v>
      </c>
      <c r="J121" s="619" t="s">
        <v>1744</v>
      </c>
      <c r="K121" s="619" t="s">
        <v>4054</v>
      </c>
      <c r="L121" s="620">
        <v>38.99</v>
      </c>
      <c r="M121" s="620">
        <v>77.98</v>
      </c>
      <c r="N121" s="619">
        <v>2</v>
      </c>
      <c r="O121" s="683">
        <v>1</v>
      </c>
      <c r="P121" s="620">
        <v>77.98</v>
      </c>
      <c r="Q121" s="635">
        <v>1</v>
      </c>
      <c r="R121" s="619">
        <v>2</v>
      </c>
      <c r="S121" s="635">
        <v>1</v>
      </c>
      <c r="T121" s="683">
        <v>1</v>
      </c>
      <c r="U121" s="665">
        <v>1</v>
      </c>
    </row>
    <row r="122" spans="1:21" ht="14.4" customHeight="1" x14ac:dyDescent="0.3">
      <c r="A122" s="618">
        <v>4</v>
      </c>
      <c r="B122" s="619" t="s">
        <v>558</v>
      </c>
      <c r="C122" s="619">
        <v>89301041</v>
      </c>
      <c r="D122" s="681" t="s">
        <v>6243</v>
      </c>
      <c r="E122" s="682" t="s">
        <v>3965</v>
      </c>
      <c r="F122" s="619" t="s">
        <v>3935</v>
      </c>
      <c r="G122" s="619" t="s">
        <v>4053</v>
      </c>
      <c r="H122" s="619" t="s">
        <v>557</v>
      </c>
      <c r="I122" s="619" t="s">
        <v>1743</v>
      </c>
      <c r="J122" s="619" t="s">
        <v>1744</v>
      </c>
      <c r="K122" s="619" t="s">
        <v>4054</v>
      </c>
      <c r="L122" s="620">
        <v>23.46</v>
      </c>
      <c r="M122" s="620">
        <v>23.46</v>
      </c>
      <c r="N122" s="619">
        <v>1</v>
      </c>
      <c r="O122" s="683">
        <v>1</v>
      </c>
      <c r="P122" s="620"/>
      <c r="Q122" s="635">
        <v>0</v>
      </c>
      <c r="R122" s="619"/>
      <c r="S122" s="635">
        <v>0</v>
      </c>
      <c r="T122" s="683"/>
      <c r="U122" s="665">
        <v>0</v>
      </c>
    </row>
    <row r="123" spans="1:21" ht="14.4" customHeight="1" x14ac:dyDescent="0.3">
      <c r="A123" s="618">
        <v>4</v>
      </c>
      <c r="B123" s="619" t="s">
        <v>558</v>
      </c>
      <c r="C123" s="619">
        <v>89301041</v>
      </c>
      <c r="D123" s="681" t="s">
        <v>6243</v>
      </c>
      <c r="E123" s="682" t="s">
        <v>3965</v>
      </c>
      <c r="F123" s="619" t="s">
        <v>3935</v>
      </c>
      <c r="G123" s="619" t="s">
        <v>4086</v>
      </c>
      <c r="H123" s="619" t="s">
        <v>1439</v>
      </c>
      <c r="I123" s="619" t="s">
        <v>2617</v>
      </c>
      <c r="J123" s="619" t="s">
        <v>2618</v>
      </c>
      <c r="K123" s="619" t="s">
        <v>3851</v>
      </c>
      <c r="L123" s="620">
        <v>32.74</v>
      </c>
      <c r="M123" s="620">
        <v>32.74</v>
      </c>
      <c r="N123" s="619">
        <v>1</v>
      </c>
      <c r="O123" s="683">
        <v>0.5</v>
      </c>
      <c r="P123" s="620"/>
      <c r="Q123" s="635">
        <v>0</v>
      </c>
      <c r="R123" s="619"/>
      <c r="S123" s="635">
        <v>0</v>
      </c>
      <c r="T123" s="683"/>
      <c r="U123" s="665">
        <v>0</v>
      </c>
    </row>
    <row r="124" spans="1:21" ht="14.4" customHeight="1" x14ac:dyDescent="0.3">
      <c r="A124" s="618">
        <v>4</v>
      </c>
      <c r="B124" s="619" t="s">
        <v>558</v>
      </c>
      <c r="C124" s="619">
        <v>89301041</v>
      </c>
      <c r="D124" s="681" t="s">
        <v>6243</v>
      </c>
      <c r="E124" s="682" t="s">
        <v>3965</v>
      </c>
      <c r="F124" s="619" t="s">
        <v>3935</v>
      </c>
      <c r="G124" s="619" t="s">
        <v>4086</v>
      </c>
      <c r="H124" s="619" t="s">
        <v>1439</v>
      </c>
      <c r="I124" s="619" t="s">
        <v>4087</v>
      </c>
      <c r="J124" s="619" t="s">
        <v>2618</v>
      </c>
      <c r="K124" s="619" t="s">
        <v>4088</v>
      </c>
      <c r="L124" s="620">
        <v>314.33999999999997</v>
      </c>
      <c r="M124" s="620">
        <v>314.33999999999997</v>
      </c>
      <c r="N124" s="619">
        <v>1</v>
      </c>
      <c r="O124" s="683">
        <v>0.5</v>
      </c>
      <c r="P124" s="620">
        <v>314.33999999999997</v>
      </c>
      <c r="Q124" s="635">
        <v>1</v>
      </c>
      <c r="R124" s="619">
        <v>1</v>
      </c>
      <c r="S124" s="635">
        <v>1</v>
      </c>
      <c r="T124" s="683">
        <v>0.5</v>
      </c>
      <c r="U124" s="665">
        <v>1</v>
      </c>
    </row>
    <row r="125" spans="1:21" ht="14.4" customHeight="1" x14ac:dyDescent="0.3">
      <c r="A125" s="618">
        <v>4</v>
      </c>
      <c r="B125" s="619" t="s">
        <v>558</v>
      </c>
      <c r="C125" s="619">
        <v>89301041</v>
      </c>
      <c r="D125" s="681" t="s">
        <v>6243</v>
      </c>
      <c r="E125" s="682" t="s">
        <v>3965</v>
      </c>
      <c r="F125" s="619" t="s">
        <v>3935</v>
      </c>
      <c r="G125" s="619" t="s">
        <v>4138</v>
      </c>
      <c r="H125" s="619" t="s">
        <v>557</v>
      </c>
      <c r="I125" s="619" t="s">
        <v>4139</v>
      </c>
      <c r="J125" s="619" t="s">
        <v>4140</v>
      </c>
      <c r="K125" s="619" t="s">
        <v>4141</v>
      </c>
      <c r="L125" s="620">
        <v>0</v>
      </c>
      <c r="M125" s="620">
        <v>0</v>
      </c>
      <c r="N125" s="619">
        <v>1</v>
      </c>
      <c r="O125" s="683">
        <v>0.5</v>
      </c>
      <c r="P125" s="620">
        <v>0</v>
      </c>
      <c r="Q125" s="635"/>
      <c r="R125" s="619">
        <v>1</v>
      </c>
      <c r="S125" s="635">
        <v>1</v>
      </c>
      <c r="T125" s="683">
        <v>0.5</v>
      </c>
      <c r="U125" s="665">
        <v>1</v>
      </c>
    </row>
    <row r="126" spans="1:21" ht="14.4" customHeight="1" x14ac:dyDescent="0.3">
      <c r="A126" s="618">
        <v>4</v>
      </c>
      <c r="B126" s="619" t="s">
        <v>558</v>
      </c>
      <c r="C126" s="619">
        <v>89301041</v>
      </c>
      <c r="D126" s="681" t="s">
        <v>6243</v>
      </c>
      <c r="E126" s="682" t="s">
        <v>3965</v>
      </c>
      <c r="F126" s="619" t="s">
        <v>3936</v>
      </c>
      <c r="G126" s="619" t="s">
        <v>4062</v>
      </c>
      <c r="H126" s="619" t="s">
        <v>557</v>
      </c>
      <c r="I126" s="619" t="s">
        <v>4142</v>
      </c>
      <c r="J126" s="619" t="s">
        <v>3964</v>
      </c>
      <c r="K126" s="619"/>
      <c r="L126" s="620">
        <v>0</v>
      </c>
      <c r="M126" s="620">
        <v>0</v>
      </c>
      <c r="N126" s="619">
        <v>1</v>
      </c>
      <c r="O126" s="683">
        <v>1</v>
      </c>
      <c r="P126" s="620"/>
      <c r="Q126" s="635"/>
      <c r="R126" s="619"/>
      <c r="S126" s="635">
        <v>0</v>
      </c>
      <c r="T126" s="683"/>
      <c r="U126" s="665">
        <v>0</v>
      </c>
    </row>
    <row r="127" spans="1:21" ht="14.4" customHeight="1" x14ac:dyDescent="0.3">
      <c r="A127" s="618">
        <v>4</v>
      </c>
      <c r="B127" s="619" t="s">
        <v>558</v>
      </c>
      <c r="C127" s="619">
        <v>89301041</v>
      </c>
      <c r="D127" s="681" t="s">
        <v>6243</v>
      </c>
      <c r="E127" s="682" t="s">
        <v>3965</v>
      </c>
      <c r="F127" s="619" t="s">
        <v>3936</v>
      </c>
      <c r="G127" s="619" t="s">
        <v>4062</v>
      </c>
      <c r="H127" s="619" t="s">
        <v>557</v>
      </c>
      <c r="I127" s="619" t="s">
        <v>4126</v>
      </c>
      <c r="J127" s="619" t="s">
        <v>3964</v>
      </c>
      <c r="K127" s="619"/>
      <c r="L127" s="620">
        <v>0</v>
      </c>
      <c r="M127" s="620">
        <v>0</v>
      </c>
      <c r="N127" s="619">
        <v>2</v>
      </c>
      <c r="O127" s="683">
        <v>2</v>
      </c>
      <c r="P127" s="620">
        <v>0</v>
      </c>
      <c r="Q127" s="635"/>
      <c r="R127" s="619">
        <v>1</v>
      </c>
      <c r="S127" s="635">
        <v>0.5</v>
      </c>
      <c r="T127" s="683">
        <v>1</v>
      </c>
      <c r="U127" s="665">
        <v>0.5</v>
      </c>
    </row>
    <row r="128" spans="1:21" ht="14.4" customHeight="1" x14ac:dyDescent="0.3">
      <c r="A128" s="618">
        <v>4</v>
      </c>
      <c r="B128" s="619" t="s">
        <v>558</v>
      </c>
      <c r="C128" s="619">
        <v>89301041</v>
      </c>
      <c r="D128" s="681" t="s">
        <v>6243</v>
      </c>
      <c r="E128" s="682" t="s">
        <v>3965</v>
      </c>
      <c r="F128" s="619" t="s">
        <v>3937</v>
      </c>
      <c r="G128" s="619" t="s">
        <v>4143</v>
      </c>
      <c r="H128" s="619" t="s">
        <v>557</v>
      </c>
      <c r="I128" s="619" t="s">
        <v>4144</v>
      </c>
      <c r="J128" s="619" t="s">
        <v>4145</v>
      </c>
      <c r="K128" s="619" t="s">
        <v>4146</v>
      </c>
      <c r="L128" s="620">
        <v>498.24</v>
      </c>
      <c r="M128" s="620">
        <v>498.24</v>
      </c>
      <c r="N128" s="619">
        <v>1</v>
      </c>
      <c r="O128" s="683">
        <v>1</v>
      </c>
      <c r="P128" s="620"/>
      <c r="Q128" s="635">
        <v>0</v>
      </c>
      <c r="R128" s="619"/>
      <c r="S128" s="635">
        <v>0</v>
      </c>
      <c r="T128" s="683"/>
      <c r="U128" s="665">
        <v>0</v>
      </c>
    </row>
    <row r="129" spans="1:21" ht="14.4" customHeight="1" x14ac:dyDescent="0.3">
      <c r="A129" s="618">
        <v>4</v>
      </c>
      <c r="B129" s="619" t="s">
        <v>558</v>
      </c>
      <c r="C129" s="619">
        <v>89301041</v>
      </c>
      <c r="D129" s="681" t="s">
        <v>6243</v>
      </c>
      <c r="E129" s="682" t="s">
        <v>3967</v>
      </c>
      <c r="F129" s="619" t="s">
        <v>3935</v>
      </c>
      <c r="G129" s="619" t="s">
        <v>4147</v>
      </c>
      <c r="H129" s="619" t="s">
        <v>557</v>
      </c>
      <c r="I129" s="619" t="s">
        <v>3173</v>
      </c>
      <c r="J129" s="619" t="s">
        <v>3174</v>
      </c>
      <c r="K129" s="619" t="s">
        <v>4148</v>
      </c>
      <c r="L129" s="620">
        <v>152.6</v>
      </c>
      <c r="M129" s="620">
        <v>152.6</v>
      </c>
      <c r="N129" s="619">
        <v>1</v>
      </c>
      <c r="O129" s="683">
        <v>1</v>
      </c>
      <c r="P129" s="620"/>
      <c r="Q129" s="635">
        <v>0</v>
      </c>
      <c r="R129" s="619"/>
      <c r="S129" s="635">
        <v>0</v>
      </c>
      <c r="T129" s="683"/>
      <c r="U129" s="665">
        <v>0</v>
      </c>
    </row>
    <row r="130" spans="1:21" ht="14.4" customHeight="1" x14ac:dyDescent="0.3">
      <c r="A130" s="618">
        <v>4</v>
      </c>
      <c r="B130" s="619" t="s">
        <v>558</v>
      </c>
      <c r="C130" s="619">
        <v>89301041</v>
      </c>
      <c r="D130" s="681" t="s">
        <v>6243</v>
      </c>
      <c r="E130" s="682" t="s">
        <v>3967</v>
      </c>
      <c r="F130" s="619" t="s">
        <v>3935</v>
      </c>
      <c r="G130" s="619" t="s">
        <v>4012</v>
      </c>
      <c r="H130" s="619" t="s">
        <v>557</v>
      </c>
      <c r="I130" s="619" t="s">
        <v>837</v>
      </c>
      <c r="J130" s="619" t="s">
        <v>4013</v>
      </c>
      <c r="K130" s="619" t="s">
        <v>4014</v>
      </c>
      <c r="L130" s="620">
        <v>0</v>
      </c>
      <c r="M130" s="620">
        <v>0</v>
      </c>
      <c r="N130" s="619">
        <v>2</v>
      </c>
      <c r="O130" s="683">
        <v>1</v>
      </c>
      <c r="P130" s="620"/>
      <c r="Q130" s="635"/>
      <c r="R130" s="619"/>
      <c r="S130" s="635">
        <v>0</v>
      </c>
      <c r="T130" s="683"/>
      <c r="U130" s="665">
        <v>0</v>
      </c>
    </row>
    <row r="131" spans="1:21" ht="14.4" customHeight="1" x14ac:dyDescent="0.3">
      <c r="A131" s="618">
        <v>4</v>
      </c>
      <c r="B131" s="619" t="s">
        <v>558</v>
      </c>
      <c r="C131" s="619">
        <v>89301041</v>
      </c>
      <c r="D131" s="681" t="s">
        <v>6243</v>
      </c>
      <c r="E131" s="682" t="s">
        <v>3968</v>
      </c>
      <c r="F131" s="619" t="s">
        <v>3935</v>
      </c>
      <c r="G131" s="619" t="s">
        <v>3997</v>
      </c>
      <c r="H131" s="619" t="s">
        <v>1439</v>
      </c>
      <c r="I131" s="619" t="s">
        <v>1793</v>
      </c>
      <c r="J131" s="619" t="s">
        <v>3721</v>
      </c>
      <c r="K131" s="619" t="s">
        <v>3722</v>
      </c>
      <c r="L131" s="620">
        <v>333.31</v>
      </c>
      <c r="M131" s="620">
        <v>333.31</v>
      </c>
      <c r="N131" s="619">
        <v>1</v>
      </c>
      <c r="O131" s="683">
        <v>1</v>
      </c>
      <c r="P131" s="620">
        <v>333.31</v>
      </c>
      <c r="Q131" s="635">
        <v>1</v>
      </c>
      <c r="R131" s="619">
        <v>1</v>
      </c>
      <c r="S131" s="635">
        <v>1</v>
      </c>
      <c r="T131" s="683">
        <v>1</v>
      </c>
      <c r="U131" s="665">
        <v>1</v>
      </c>
    </row>
    <row r="132" spans="1:21" ht="14.4" customHeight="1" x14ac:dyDescent="0.3">
      <c r="A132" s="618">
        <v>4</v>
      </c>
      <c r="B132" s="619" t="s">
        <v>558</v>
      </c>
      <c r="C132" s="619">
        <v>89301041</v>
      </c>
      <c r="D132" s="681" t="s">
        <v>6243</v>
      </c>
      <c r="E132" s="682" t="s">
        <v>3968</v>
      </c>
      <c r="F132" s="619" t="s">
        <v>3935</v>
      </c>
      <c r="G132" s="619" t="s">
        <v>4149</v>
      </c>
      <c r="H132" s="619" t="s">
        <v>557</v>
      </c>
      <c r="I132" s="619" t="s">
        <v>4150</v>
      </c>
      <c r="J132" s="619" t="s">
        <v>4151</v>
      </c>
      <c r="K132" s="619" t="s">
        <v>4152</v>
      </c>
      <c r="L132" s="620">
        <v>0</v>
      </c>
      <c r="M132" s="620">
        <v>0</v>
      </c>
      <c r="N132" s="619">
        <v>1</v>
      </c>
      <c r="O132" s="683">
        <v>0.5</v>
      </c>
      <c r="P132" s="620">
        <v>0</v>
      </c>
      <c r="Q132" s="635"/>
      <c r="R132" s="619">
        <v>1</v>
      </c>
      <c r="S132" s="635">
        <v>1</v>
      </c>
      <c r="T132" s="683">
        <v>0.5</v>
      </c>
      <c r="U132" s="665">
        <v>1</v>
      </c>
    </row>
    <row r="133" spans="1:21" ht="14.4" customHeight="1" x14ac:dyDescent="0.3">
      <c r="A133" s="618">
        <v>4</v>
      </c>
      <c r="B133" s="619" t="s">
        <v>558</v>
      </c>
      <c r="C133" s="619">
        <v>89301041</v>
      </c>
      <c r="D133" s="681" t="s">
        <v>6243</v>
      </c>
      <c r="E133" s="682" t="s">
        <v>3968</v>
      </c>
      <c r="F133" s="619" t="s">
        <v>3935</v>
      </c>
      <c r="G133" s="619" t="s">
        <v>4153</v>
      </c>
      <c r="H133" s="619" t="s">
        <v>557</v>
      </c>
      <c r="I133" s="619" t="s">
        <v>4154</v>
      </c>
      <c r="J133" s="619" t="s">
        <v>3882</v>
      </c>
      <c r="K133" s="619" t="s">
        <v>4155</v>
      </c>
      <c r="L133" s="620">
        <v>0</v>
      </c>
      <c r="M133" s="620">
        <v>0</v>
      </c>
      <c r="N133" s="619">
        <v>1</v>
      </c>
      <c r="O133" s="683">
        <v>0.5</v>
      </c>
      <c r="P133" s="620">
        <v>0</v>
      </c>
      <c r="Q133" s="635"/>
      <c r="R133" s="619">
        <v>1</v>
      </c>
      <c r="S133" s="635">
        <v>1</v>
      </c>
      <c r="T133" s="683">
        <v>0.5</v>
      </c>
      <c r="U133" s="665">
        <v>1</v>
      </c>
    </row>
    <row r="134" spans="1:21" ht="14.4" customHeight="1" x14ac:dyDescent="0.3">
      <c r="A134" s="618">
        <v>4</v>
      </c>
      <c r="B134" s="619" t="s">
        <v>558</v>
      </c>
      <c r="C134" s="619">
        <v>89301041</v>
      </c>
      <c r="D134" s="681" t="s">
        <v>6243</v>
      </c>
      <c r="E134" s="682" t="s">
        <v>3968</v>
      </c>
      <c r="F134" s="619" t="s">
        <v>3935</v>
      </c>
      <c r="G134" s="619" t="s">
        <v>4057</v>
      </c>
      <c r="H134" s="619" t="s">
        <v>557</v>
      </c>
      <c r="I134" s="619" t="s">
        <v>4156</v>
      </c>
      <c r="J134" s="619" t="s">
        <v>810</v>
      </c>
      <c r="K134" s="619" t="s">
        <v>4157</v>
      </c>
      <c r="L134" s="620">
        <v>0</v>
      </c>
      <c r="M134" s="620">
        <v>0</v>
      </c>
      <c r="N134" s="619">
        <v>1</v>
      </c>
      <c r="O134" s="683">
        <v>1</v>
      </c>
      <c r="P134" s="620"/>
      <c r="Q134" s="635"/>
      <c r="R134" s="619"/>
      <c r="S134" s="635">
        <v>0</v>
      </c>
      <c r="T134" s="683"/>
      <c r="U134" s="665">
        <v>0</v>
      </c>
    </row>
    <row r="135" spans="1:21" ht="14.4" customHeight="1" x14ac:dyDescent="0.3">
      <c r="A135" s="618">
        <v>4</v>
      </c>
      <c r="B135" s="619" t="s">
        <v>558</v>
      </c>
      <c r="C135" s="619">
        <v>89301041</v>
      </c>
      <c r="D135" s="681" t="s">
        <v>6243</v>
      </c>
      <c r="E135" s="682" t="s">
        <v>3969</v>
      </c>
      <c r="F135" s="619" t="s">
        <v>3935</v>
      </c>
      <c r="G135" s="619" t="s">
        <v>4040</v>
      </c>
      <c r="H135" s="619" t="s">
        <v>557</v>
      </c>
      <c r="I135" s="619" t="s">
        <v>4158</v>
      </c>
      <c r="J135" s="619" t="s">
        <v>1481</v>
      </c>
      <c r="K135" s="619" t="s">
        <v>4159</v>
      </c>
      <c r="L135" s="620">
        <v>0</v>
      </c>
      <c r="M135" s="620">
        <v>0</v>
      </c>
      <c r="N135" s="619">
        <v>1</v>
      </c>
      <c r="O135" s="683">
        <v>1</v>
      </c>
      <c r="P135" s="620">
        <v>0</v>
      </c>
      <c r="Q135" s="635"/>
      <c r="R135" s="619">
        <v>1</v>
      </c>
      <c r="S135" s="635">
        <v>1</v>
      </c>
      <c r="T135" s="683">
        <v>1</v>
      </c>
      <c r="U135" s="665">
        <v>1</v>
      </c>
    </row>
    <row r="136" spans="1:21" ht="14.4" customHeight="1" x14ac:dyDescent="0.3">
      <c r="A136" s="618">
        <v>4</v>
      </c>
      <c r="B136" s="619" t="s">
        <v>558</v>
      </c>
      <c r="C136" s="619">
        <v>89301041</v>
      </c>
      <c r="D136" s="681" t="s">
        <v>6243</v>
      </c>
      <c r="E136" s="682" t="s">
        <v>3970</v>
      </c>
      <c r="F136" s="619" t="s">
        <v>3935</v>
      </c>
      <c r="G136" s="619" t="s">
        <v>3997</v>
      </c>
      <c r="H136" s="619" t="s">
        <v>1439</v>
      </c>
      <c r="I136" s="619" t="s">
        <v>1793</v>
      </c>
      <c r="J136" s="619" t="s">
        <v>3721</v>
      </c>
      <c r="K136" s="619" t="s">
        <v>3722</v>
      </c>
      <c r="L136" s="620">
        <v>333.31</v>
      </c>
      <c r="M136" s="620">
        <v>2666.48</v>
      </c>
      <c r="N136" s="619">
        <v>8</v>
      </c>
      <c r="O136" s="683">
        <v>7.5</v>
      </c>
      <c r="P136" s="620">
        <v>1333.24</v>
      </c>
      <c r="Q136" s="635">
        <v>0.5</v>
      </c>
      <c r="R136" s="619">
        <v>4</v>
      </c>
      <c r="S136" s="635">
        <v>0.5</v>
      </c>
      <c r="T136" s="683">
        <v>3.5</v>
      </c>
      <c r="U136" s="665">
        <v>0.46666666666666667</v>
      </c>
    </row>
    <row r="137" spans="1:21" ht="14.4" customHeight="1" x14ac:dyDescent="0.3">
      <c r="A137" s="618">
        <v>4</v>
      </c>
      <c r="B137" s="619" t="s">
        <v>558</v>
      </c>
      <c r="C137" s="619">
        <v>89301041</v>
      </c>
      <c r="D137" s="681" t="s">
        <v>6243</v>
      </c>
      <c r="E137" s="682" t="s">
        <v>3970</v>
      </c>
      <c r="F137" s="619" t="s">
        <v>3935</v>
      </c>
      <c r="G137" s="619" t="s">
        <v>4160</v>
      </c>
      <c r="H137" s="619" t="s">
        <v>557</v>
      </c>
      <c r="I137" s="619" t="s">
        <v>689</v>
      </c>
      <c r="J137" s="619" t="s">
        <v>4161</v>
      </c>
      <c r="K137" s="619" t="s">
        <v>4096</v>
      </c>
      <c r="L137" s="620">
        <v>14.75</v>
      </c>
      <c r="M137" s="620">
        <v>14.75</v>
      </c>
      <c r="N137" s="619">
        <v>1</v>
      </c>
      <c r="O137" s="683">
        <v>1</v>
      </c>
      <c r="P137" s="620">
        <v>14.75</v>
      </c>
      <c r="Q137" s="635">
        <v>1</v>
      </c>
      <c r="R137" s="619">
        <v>1</v>
      </c>
      <c r="S137" s="635">
        <v>1</v>
      </c>
      <c r="T137" s="683">
        <v>1</v>
      </c>
      <c r="U137" s="665">
        <v>1</v>
      </c>
    </row>
    <row r="138" spans="1:21" ht="14.4" customHeight="1" x14ac:dyDescent="0.3">
      <c r="A138" s="618">
        <v>4</v>
      </c>
      <c r="B138" s="619" t="s">
        <v>558</v>
      </c>
      <c r="C138" s="619">
        <v>89301041</v>
      </c>
      <c r="D138" s="681" t="s">
        <v>6243</v>
      </c>
      <c r="E138" s="682" t="s">
        <v>3970</v>
      </c>
      <c r="F138" s="619" t="s">
        <v>3935</v>
      </c>
      <c r="G138" s="619" t="s">
        <v>4018</v>
      </c>
      <c r="H138" s="619" t="s">
        <v>557</v>
      </c>
      <c r="I138" s="619" t="s">
        <v>955</v>
      </c>
      <c r="J138" s="619" t="s">
        <v>4022</v>
      </c>
      <c r="K138" s="619" t="s">
        <v>4162</v>
      </c>
      <c r="L138" s="620">
        <v>66.599999999999994</v>
      </c>
      <c r="M138" s="620">
        <v>66.599999999999994</v>
      </c>
      <c r="N138" s="619">
        <v>1</v>
      </c>
      <c r="O138" s="683">
        <v>0.5</v>
      </c>
      <c r="P138" s="620"/>
      <c r="Q138" s="635">
        <v>0</v>
      </c>
      <c r="R138" s="619"/>
      <c r="S138" s="635">
        <v>0</v>
      </c>
      <c r="T138" s="683"/>
      <c r="U138" s="665">
        <v>0</v>
      </c>
    </row>
    <row r="139" spans="1:21" ht="14.4" customHeight="1" x14ac:dyDescent="0.3">
      <c r="A139" s="618">
        <v>4</v>
      </c>
      <c r="B139" s="619" t="s">
        <v>558</v>
      </c>
      <c r="C139" s="619">
        <v>89301041</v>
      </c>
      <c r="D139" s="681" t="s">
        <v>6243</v>
      </c>
      <c r="E139" s="682" t="s">
        <v>3970</v>
      </c>
      <c r="F139" s="619" t="s">
        <v>3935</v>
      </c>
      <c r="G139" s="619" t="s">
        <v>4000</v>
      </c>
      <c r="H139" s="619" t="s">
        <v>557</v>
      </c>
      <c r="I139" s="619" t="s">
        <v>841</v>
      </c>
      <c r="J139" s="619" t="s">
        <v>4163</v>
      </c>
      <c r="K139" s="619" t="s">
        <v>4164</v>
      </c>
      <c r="L139" s="620">
        <v>54.04</v>
      </c>
      <c r="M139" s="620">
        <v>54.04</v>
      </c>
      <c r="N139" s="619">
        <v>1</v>
      </c>
      <c r="O139" s="683">
        <v>1</v>
      </c>
      <c r="P139" s="620">
        <v>54.04</v>
      </c>
      <c r="Q139" s="635">
        <v>1</v>
      </c>
      <c r="R139" s="619">
        <v>1</v>
      </c>
      <c r="S139" s="635">
        <v>1</v>
      </c>
      <c r="T139" s="683">
        <v>1</v>
      </c>
      <c r="U139" s="665">
        <v>1</v>
      </c>
    </row>
    <row r="140" spans="1:21" ht="14.4" customHeight="1" x14ac:dyDescent="0.3">
      <c r="A140" s="618">
        <v>4</v>
      </c>
      <c r="B140" s="619" t="s">
        <v>558</v>
      </c>
      <c r="C140" s="619">
        <v>89301041</v>
      </c>
      <c r="D140" s="681" t="s">
        <v>6243</v>
      </c>
      <c r="E140" s="682" t="s">
        <v>3970</v>
      </c>
      <c r="F140" s="619" t="s">
        <v>3935</v>
      </c>
      <c r="G140" s="619" t="s">
        <v>4036</v>
      </c>
      <c r="H140" s="619" t="s">
        <v>557</v>
      </c>
      <c r="I140" s="619" t="s">
        <v>1739</v>
      </c>
      <c r="J140" s="619" t="s">
        <v>1740</v>
      </c>
      <c r="K140" s="619" t="s">
        <v>4037</v>
      </c>
      <c r="L140" s="620">
        <v>31.54</v>
      </c>
      <c r="M140" s="620">
        <v>31.54</v>
      </c>
      <c r="N140" s="619">
        <v>1</v>
      </c>
      <c r="O140" s="683">
        <v>0.5</v>
      </c>
      <c r="P140" s="620">
        <v>31.54</v>
      </c>
      <c r="Q140" s="635">
        <v>1</v>
      </c>
      <c r="R140" s="619">
        <v>1</v>
      </c>
      <c r="S140" s="635">
        <v>1</v>
      </c>
      <c r="T140" s="683">
        <v>0.5</v>
      </c>
      <c r="U140" s="665">
        <v>1</v>
      </c>
    </row>
    <row r="141" spans="1:21" ht="14.4" customHeight="1" x14ac:dyDescent="0.3">
      <c r="A141" s="618">
        <v>4</v>
      </c>
      <c r="B141" s="619" t="s">
        <v>558</v>
      </c>
      <c r="C141" s="619">
        <v>89301041</v>
      </c>
      <c r="D141" s="681" t="s">
        <v>6243</v>
      </c>
      <c r="E141" s="682" t="s">
        <v>3970</v>
      </c>
      <c r="F141" s="619" t="s">
        <v>3935</v>
      </c>
      <c r="G141" s="619" t="s">
        <v>4040</v>
      </c>
      <c r="H141" s="619" t="s">
        <v>1439</v>
      </c>
      <c r="I141" s="619" t="s">
        <v>1627</v>
      </c>
      <c r="J141" s="619" t="s">
        <v>1481</v>
      </c>
      <c r="K141" s="619" t="s">
        <v>1628</v>
      </c>
      <c r="L141" s="620">
        <v>625.29</v>
      </c>
      <c r="M141" s="620">
        <v>625.29</v>
      </c>
      <c r="N141" s="619">
        <v>1</v>
      </c>
      <c r="O141" s="683">
        <v>1</v>
      </c>
      <c r="P141" s="620"/>
      <c r="Q141" s="635">
        <v>0</v>
      </c>
      <c r="R141" s="619"/>
      <c r="S141" s="635">
        <v>0</v>
      </c>
      <c r="T141" s="683"/>
      <c r="U141" s="665">
        <v>0</v>
      </c>
    </row>
    <row r="142" spans="1:21" ht="14.4" customHeight="1" x14ac:dyDescent="0.3">
      <c r="A142" s="618">
        <v>4</v>
      </c>
      <c r="B142" s="619" t="s">
        <v>558</v>
      </c>
      <c r="C142" s="619">
        <v>89301041</v>
      </c>
      <c r="D142" s="681" t="s">
        <v>6243</v>
      </c>
      <c r="E142" s="682" t="s">
        <v>3970</v>
      </c>
      <c r="F142" s="619" t="s">
        <v>3935</v>
      </c>
      <c r="G142" s="619" t="s">
        <v>4040</v>
      </c>
      <c r="H142" s="619" t="s">
        <v>1439</v>
      </c>
      <c r="I142" s="619" t="s">
        <v>2496</v>
      </c>
      <c r="J142" s="619" t="s">
        <v>1481</v>
      </c>
      <c r="K142" s="619" t="s">
        <v>2497</v>
      </c>
      <c r="L142" s="620">
        <v>1166.47</v>
      </c>
      <c r="M142" s="620">
        <v>2332.94</v>
      </c>
      <c r="N142" s="619">
        <v>2</v>
      </c>
      <c r="O142" s="683">
        <v>2</v>
      </c>
      <c r="P142" s="620">
        <v>1166.47</v>
      </c>
      <c r="Q142" s="635">
        <v>0.5</v>
      </c>
      <c r="R142" s="619">
        <v>1</v>
      </c>
      <c r="S142" s="635">
        <v>0.5</v>
      </c>
      <c r="T142" s="683">
        <v>1</v>
      </c>
      <c r="U142" s="665">
        <v>0.5</v>
      </c>
    </row>
    <row r="143" spans="1:21" ht="14.4" customHeight="1" x14ac:dyDescent="0.3">
      <c r="A143" s="618">
        <v>4</v>
      </c>
      <c r="B143" s="619" t="s">
        <v>558</v>
      </c>
      <c r="C143" s="619">
        <v>89301041</v>
      </c>
      <c r="D143" s="681" t="s">
        <v>6243</v>
      </c>
      <c r="E143" s="682" t="s">
        <v>3970</v>
      </c>
      <c r="F143" s="619" t="s">
        <v>3935</v>
      </c>
      <c r="G143" s="619" t="s">
        <v>4051</v>
      </c>
      <c r="H143" s="619" t="s">
        <v>557</v>
      </c>
      <c r="I143" s="619" t="s">
        <v>779</v>
      </c>
      <c r="J143" s="619" t="s">
        <v>780</v>
      </c>
      <c r="K143" s="619" t="s">
        <v>4165</v>
      </c>
      <c r="L143" s="620">
        <v>219.94</v>
      </c>
      <c r="M143" s="620">
        <v>219.94</v>
      </c>
      <c r="N143" s="619">
        <v>1</v>
      </c>
      <c r="O143" s="683">
        <v>0.5</v>
      </c>
      <c r="P143" s="620"/>
      <c r="Q143" s="635">
        <v>0</v>
      </c>
      <c r="R143" s="619"/>
      <c r="S143" s="635">
        <v>0</v>
      </c>
      <c r="T143" s="683"/>
      <c r="U143" s="665">
        <v>0</v>
      </c>
    </row>
    <row r="144" spans="1:21" ht="14.4" customHeight="1" x14ac:dyDescent="0.3">
      <c r="A144" s="618">
        <v>4</v>
      </c>
      <c r="B144" s="619" t="s">
        <v>558</v>
      </c>
      <c r="C144" s="619">
        <v>89301041</v>
      </c>
      <c r="D144" s="681" t="s">
        <v>6243</v>
      </c>
      <c r="E144" s="682" t="s">
        <v>3970</v>
      </c>
      <c r="F144" s="619" t="s">
        <v>3935</v>
      </c>
      <c r="G144" s="619" t="s">
        <v>4053</v>
      </c>
      <c r="H144" s="619" t="s">
        <v>557</v>
      </c>
      <c r="I144" s="619" t="s">
        <v>3168</v>
      </c>
      <c r="J144" s="619" t="s">
        <v>1790</v>
      </c>
      <c r="K144" s="619" t="s">
        <v>4054</v>
      </c>
      <c r="L144" s="620">
        <v>23.46</v>
      </c>
      <c r="M144" s="620">
        <v>23.46</v>
      </c>
      <c r="N144" s="619">
        <v>1</v>
      </c>
      <c r="O144" s="683">
        <v>1</v>
      </c>
      <c r="P144" s="620"/>
      <c r="Q144" s="635">
        <v>0</v>
      </c>
      <c r="R144" s="619"/>
      <c r="S144" s="635">
        <v>0</v>
      </c>
      <c r="T144" s="683"/>
      <c r="U144" s="665">
        <v>0</v>
      </c>
    </row>
    <row r="145" spans="1:21" ht="14.4" customHeight="1" x14ac:dyDescent="0.3">
      <c r="A145" s="618">
        <v>4</v>
      </c>
      <c r="B145" s="619" t="s">
        <v>558</v>
      </c>
      <c r="C145" s="619">
        <v>89301041</v>
      </c>
      <c r="D145" s="681" t="s">
        <v>6243</v>
      </c>
      <c r="E145" s="682" t="s">
        <v>3970</v>
      </c>
      <c r="F145" s="619" t="s">
        <v>3935</v>
      </c>
      <c r="G145" s="619" t="s">
        <v>4055</v>
      </c>
      <c r="H145" s="619" t="s">
        <v>557</v>
      </c>
      <c r="I145" s="619" t="s">
        <v>2680</v>
      </c>
      <c r="J145" s="619" t="s">
        <v>1798</v>
      </c>
      <c r="K145" s="619" t="s">
        <v>4056</v>
      </c>
      <c r="L145" s="620">
        <v>210.11</v>
      </c>
      <c r="M145" s="620">
        <v>420.22</v>
      </c>
      <c r="N145" s="619">
        <v>2</v>
      </c>
      <c r="O145" s="683">
        <v>1</v>
      </c>
      <c r="P145" s="620"/>
      <c r="Q145" s="635">
        <v>0</v>
      </c>
      <c r="R145" s="619"/>
      <c r="S145" s="635">
        <v>0</v>
      </c>
      <c r="T145" s="683"/>
      <c r="U145" s="665">
        <v>0</v>
      </c>
    </row>
    <row r="146" spans="1:21" ht="14.4" customHeight="1" x14ac:dyDescent="0.3">
      <c r="A146" s="618">
        <v>4</v>
      </c>
      <c r="B146" s="619" t="s">
        <v>558</v>
      </c>
      <c r="C146" s="619">
        <v>89301041</v>
      </c>
      <c r="D146" s="681" t="s">
        <v>6243</v>
      </c>
      <c r="E146" s="682" t="s">
        <v>3971</v>
      </c>
      <c r="F146" s="619" t="s">
        <v>3935</v>
      </c>
      <c r="G146" s="619" t="s">
        <v>4015</v>
      </c>
      <c r="H146" s="619" t="s">
        <v>1439</v>
      </c>
      <c r="I146" s="619" t="s">
        <v>2586</v>
      </c>
      <c r="J146" s="619" t="s">
        <v>3814</v>
      </c>
      <c r="K146" s="619" t="s">
        <v>3815</v>
      </c>
      <c r="L146" s="620">
        <v>416.46</v>
      </c>
      <c r="M146" s="620">
        <v>2082.2999999999997</v>
      </c>
      <c r="N146" s="619">
        <v>5</v>
      </c>
      <c r="O146" s="683">
        <v>1</v>
      </c>
      <c r="P146" s="620">
        <v>2082.2999999999997</v>
      </c>
      <c r="Q146" s="635">
        <v>1</v>
      </c>
      <c r="R146" s="619">
        <v>5</v>
      </c>
      <c r="S146" s="635">
        <v>1</v>
      </c>
      <c r="T146" s="683">
        <v>1</v>
      </c>
      <c r="U146" s="665">
        <v>1</v>
      </c>
    </row>
    <row r="147" spans="1:21" ht="14.4" customHeight="1" x14ac:dyDescent="0.3">
      <c r="A147" s="618">
        <v>4</v>
      </c>
      <c r="B147" s="619" t="s">
        <v>558</v>
      </c>
      <c r="C147" s="619">
        <v>89301041</v>
      </c>
      <c r="D147" s="681" t="s">
        <v>6243</v>
      </c>
      <c r="E147" s="682" t="s">
        <v>3971</v>
      </c>
      <c r="F147" s="619" t="s">
        <v>3935</v>
      </c>
      <c r="G147" s="619" t="s">
        <v>3997</v>
      </c>
      <c r="H147" s="619" t="s">
        <v>557</v>
      </c>
      <c r="I147" s="619" t="s">
        <v>4166</v>
      </c>
      <c r="J147" s="619" t="s">
        <v>3721</v>
      </c>
      <c r="K147" s="619" t="s">
        <v>4167</v>
      </c>
      <c r="L147" s="620">
        <v>0</v>
      </c>
      <c r="M147" s="620">
        <v>0</v>
      </c>
      <c r="N147" s="619">
        <v>1</v>
      </c>
      <c r="O147" s="683">
        <v>1</v>
      </c>
      <c r="P147" s="620"/>
      <c r="Q147" s="635"/>
      <c r="R147" s="619"/>
      <c r="S147" s="635">
        <v>0</v>
      </c>
      <c r="T147" s="683"/>
      <c r="U147" s="665">
        <v>0</v>
      </c>
    </row>
    <row r="148" spans="1:21" ht="14.4" customHeight="1" x14ac:dyDescent="0.3">
      <c r="A148" s="618">
        <v>4</v>
      </c>
      <c r="B148" s="619" t="s">
        <v>558</v>
      </c>
      <c r="C148" s="619">
        <v>89301041</v>
      </c>
      <c r="D148" s="681" t="s">
        <v>6243</v>
      </c>
      <c r="E148" s="682" t="s">
        <v>3971</v>
      </c>
      <c r="F148" s="619" t="s">
        <v>3935</v>
      </c>
      <c r="G148" s="619" t="s">
        <v>3997</v>
      </c>
      <c r="H148" s="619" t="s">
        <v>1439</v>
      </c>
      <c r="I148" s="619" t="s">
        <v>1793</v>
      </c>
      <c r="J148" s="619" t="s">
        <v>3721</v>
      </c>
      <c r="K148" s="619" t="s">
        <v>3722</v>
      </c>
      <c r="L148" s="620">
        <v>333.31</v>
      </c>
      <c r="M148" s="620">
        <v>999.93000000000006</v>
      </c>
      <c r="N148" s="619">
        <v>3</v>
      </c>
      <c r="O148" s="683">
        <v>1.5</v>
      </c>
      <c r="P148" s="620">
        <v>999.93000000000006</v>
      </c>
      <c r="Q148" s="635">
        <v>1</v>
      </c>
      <c r="R148" s="619">
        <v>3</v>
      </c>
      <c r="S148" s="635">
        <v>1</v>
      </c>
      <c r="T148" s="683">
        <v>1.5</v>
      </c>
      <c r="U148" s="665">
        <v>1</v>
      </c>
    </row>
    <row r="149" spans="1:21" ht="14.4" customHeight="1" x14ac:dyDescent="0.3">
      <c r="A149" s="618">
        <v>4</v>
      </c>
      <c r="B149" s="619" t="s">
        <v>558</v>
      </c>
      <c r="C149" s="619">
        <v>89301041</v>
      </c>
      <c r="D149" s="681" t="s">
        <v>6243</v>
      </c>
      <c r="E149" s="682" t="s">
        <v>3971</v>
      </c>
      <c r="F149" s="619" t="s">
        <v>3935</v>
      </c>
      <c r="G149" s="619" t="s">
        <v>4089</v>
      </c>
      <c r="H149" s="619" t="s">
        <v>557</v>
      </c>
      <c r="I149" s="619" t="s">
        <v>2113</v>
      </c>
      <c r="J149" s="619" t="s">
        <v>2114</v>
      </c>
      <c r="K149" s="619" t="s">
        <v>2115</v>
      </c>
      <c r="L149" s="620">
        <v>20.239999999999998</v>
      </c>
      <c r="M149" s="620">
        <v>40.479999999999997</v>
      </c>
      <c r="N149" s="619">
        <v>2</v>
      </c>
      <c r="O149" s="683">
        <v>0.5</v>
      </c>
      <c r="P149" s="620"/>
      <c r="Q149" s="635">
        <v>0</v>
      </c>
      <c r="R149" s="619"/>
      <c r="S149" s="635">
        <v>0</v>
      </c>
      <c r="T149" s="683"/>
      <c r="U149" s="665">
        <v>0</v>
      </c>
    </row>
    <row r="150" spans="1:21" ht="14.4" customHeight="1" x14ac:dyDescent="0.3">
      <c r="A150" s="618">
        <v>4</v>
      </c>
      <c r="B150" s="619" t="s">
        <v>558</v>
      </c>
      <c r="C150" s="619">
        <v>89301041</v>
      </c>
      <c r="D150" s="681" t="s">
        <v>6243</v>
      </c>
      <c r="E150" s="682" t="s">
        <v>3971</v>
      </c>
      <c r="F150" s="619" t="s">
        <v>3935</v>
      </c>
      <c r="G150" s="619" t="s">
        <v>4168</v>
      </c>
      <c r="H150" s="619" t="s">
        <v>557</v>
      </c>
      <c r="I150" s="619" t="s">
        <v>2189</v>
      </c>
      <c r="J150" s="619" t="s">
        <v>2190</v>
      </c>
      <c r="K150" s="619" t="s">
        <v>4169</v>
      </c>
      <c r="L150" s="620">
        <v>63.67</v>
      </c>
      <c r="M150" s="620">
        <v>127.34</v>
      </c>
      <c r="N150" s="619">
        <v>2</v>
      </c>
      <c r="O150" s="683">
        <v>0.5</v>
      </c>
      <c r="P150" s="620">
        <v>127.34</v>
      </c>
      <c r="Q150" s="635">
        <v>1</v>
      </c>
      <c r="R150" s="619">
        <v>2</v>
      </c>
      <c r="S150" s="635">
        <v>1</v>
      </c>
      <c r="T150" s="683">
        <v>0.5</v>
      </c>
      <c r="U150" s="665">
        <v>1</v>
      </c>
    </row>
    <row r="151" spans="1:21" ht="14.4" customHeight="1" x14ac:dyDescent="0.3">
      <c r="A151" s="618">
        <v>4</v>
      </c>
      <c r="B151" s="619" t="s">
        <v>558</v>
      </c>
      <c r="C151" s="619">
        <v>89301041</v>
      </c>
      <c r="D151" s="681" t="s">
        <v>6243</v>
      </c>
      <c r="E151" s="682" t="s">
        <v>3971</v>
      </c>
      <c r="F151" s="619" t="s">
        <v>3935</v>
      </c>
      <c r="G151" s="619" t="s">
        <v>4170</v>
      </c>
      <c r="H151" s="619" t="s">
        <v>557</v>
      </c>
      <c r="I151" s="619" t="s">
        <v>929</v>
      </c>
      <c r="J151" s="619" t="s">
        <v>2017</v>
      </c>
      <c r="K151" s="619" t="s">
        <v>4171</v>
      </c>
      <c r="L151" s="620">
        <v>0</v>
      </c>
      <c r="M151" s="620">
        <v>0</v>
      </c>
      <c r="N151" s="619">
        <v>2</v>
      </c>
      <c r="O151" s="683">
        <v>0.5</v>
      </c>
      <c r="P151" s="620"/>
      <c r="Q151" s="635"/>
      <c r="R151" s="619"/>
      <c r="S151" s="635">
        <v>0</v>
      </c>
      <c r="T151" s="683"/>
      <c r="U151" s="665">
        <v>0</v>
      </c>
    </row>
    <row r="152" spans="1:21" ht="14.4" customHeight="1" x14ac:dyDescent="0.3">
      <c r="A152" s="618">
        <v>4</v>
      </c>
      <c r="B152" s="619" t="s">
        <v>558</v>
      </c>
      <c r="C152" s="619">
        <v>89301041</v>
      </c>
      <c r="D152" s="681" t="s">
        <v>6243</v>
      </c>
      <c r="E152" s="682" t="s">
        <v>3971</v>
      </c>
      <c r="F152" s="619" t="s">
        <v>3935</v>
      </c>
      <c r="G152" s="619" t="s">
        <v>4172</v>
      </c>
      <c r="H152" s="619" t="s">
        <v>557</v>
      </c>
      <c r="I152" s="619" t="s">
        <v>741</v>
      </c>
      <c r="J152" s="619" t="s">
        <v>742</v>
      </c>
      <c r="K152" s="619" t="s">
        <v>4173</v>
      </c>
      <c r="L152" s="620">
        <v>709.97</v>
      </c>
      <c r="M152" s="620">
        <v>2839.88</v>
      </c>
      <c r="N152" s="619">
        <v>4</v>
      </c>
      <c r="O152" s="683">
        <v>2</v>
      </c>
      <c r="P152" s="620">
        <v>2129.91</v>
      </c>
      <c r="Q152" s="635">
        <v>0.74999999999999989</v>
      </c>
      <c r="R152" s="619">
        <v>3</v>
      </c>
      <c r="S152" s="635">
        <v>0.75</v>
      </c>
      <c r="T152" s="683">
        <v>1.5</v>
      </c>
      <c r="U152" s="665">
        <v>0.75</v>
      </c>
    </row>
    <row r="153" spans="1:21" ht="14.4" customHeight="1" x14ac:dyDescent="0.3">
      <c r="A153" s="618">
        <v>4</v>
      </c>
      <c r="B153" s="619" t="s">
        <v>558</v>
      </c>
      <c r="C153" s="619">
        <v>89301041</v>
      </c>
      <c r="D153" s="681" t="s">
        <v>6243</v>
      </c>
      <c r="E153" s="682" t="s">
        <v>3971</v>
      </c>
      <c r="F153" s="619" t="s">
        <v>3935</v>
      </c>
      <c r="G153" s="619" t="s">
        <v>4131</v>
      </c>
      <c r="H153" s="619" t="s">
        <v>557</v>
      </c>
      <c r="I153" s="619" t="s">
        <v>2197</v>
      </c>
      <c r="J153" s="619" t="s">
        <v>2198</v>
      </c>
      <c r="K153" s="619" t="s">
        <v>1984</v>
      </c>
      <c r="L153" s="620">
        <v>0</v>
      </c>
      <c r="M153" s="620">
        <v>0</v>
      </c>
      <c r="N153" s="619">
        <v>3</v>
      </c>
      <c r="O153" s="683">
        <v>1.5</v>
      </c>
      <c r="P153" s="620">
        <v>0</v>
      </c>
      <c r="Q153" s="635"/>
      <c r="R153" s="619">
        <v>1</v>
      </c>
      <c r="S153" s="635">
        <v>0.33333333333333331</v>
      </c>
      <c r="T153" s="683">
        <v>0.5</v>
      </c>
      <c r="U153" s="665">
        <v>0.33333333333333331</v>
      </c>
    </row>
    <row r="154" spans="1:21" ht="14.4" customHeight="1" x14ac:dyDescent="0.3">
      <c r="A154" s="618">
        <v>4</v>
      </c>
      <c r="B154" s="619" t="s">
        <v>558</v>
      </c>
      <c r="C154" s="619">
        <v>89301041</v>
      </c>
      <c r="D154" s="681" t="s">
        <v>6243</v>
      </c>
      <c r="E154" s="682" t="s">
        <v>3971</v>
      </c>
      <c r="F154" s="619" t="s">
        <v>3935</v>
      </c>
      <c r="G154" s="619" t="s">
        <v>4033</v>
      </c>
      <c r="H154" s="619" t="s">
        <v>557</v>
      </c>
      <c r="I154" s="619" t="s">
        <v>922</v>
      </c>
      <c r="J154" s="619" t="s">
        <v>4034</v>
      </c>
      <c r="K154" s="619" t="s">
        <v>4035</v>
      </c>
      <c r="L154" s="620">
        <v>56.01</v>
      </c>
      <c r="M154" s="620">
        <v>56.01</v>
      </c>
      <c r="N154" s="619">
        <v>1</v>
      </c>
      <c r="O154" s="683">
        <v>1</v>
      </c>
      <c r="P154" s="620"/>
      <c r="Q154" s="635">
        <v>0</v>
      </c>
      <c r="R154" s="619"/>
      <c r="S154" s="635">
        <v>0</v>
      </c>
      <c r="T154" s="683"/>
      <c r="U154" s="665">
        <v>0</v>
      </c>
    </row>
    <row r="155" spans="1:21" ht="14.4" customHeight="1" x14ac:dyDescent="0.3">
      <c r="A155" s="618">
        <v>4</v>
      </c>
      <c r="B155" s="619" t="s">
        <v>558</v>
      </c>
      <c r="C155" s="619">
        <v>89301041</v>
      </c>
      <c r="D155" s="681" t="s">
        <v>6243</v>
      </c>
      <c r="E155" s="682" t="s">
        <v>3971</v>
      </c>
      <c r="F155" s="619" t="s">
        <v>3935</v>
      </c>
      <c r="G155" s="619" t="s">
        <v>4068</v>
      </c>
      <c r="H155" s="619" t="s">
        <v>557</v>
      </c>
      <c r="I155" s="619" t="s">
        <v>1982</v>
      </c>
      <c r="J155" s="619" t="s">
        <v>1983</v>
      </c>
      <c r="K155" s="619" t="s">
        <v>4069</v>
      </c>
      <c r="L155" s="620">
        <v>400.53</v>
      </c>
      <c r="M155" s="620">
        <v>8010.5999999999995</v>
      </c>
      <c r="N155" s="619">
        <v>20</v>
      </c>
      <c r="O155" s="683">
        <v>2.5</v>
      </c>
      <c r="P155" s="620">
        <v>1602.12</v>
      </c>
      <c r="Q155" s="635">
        <v>0.2</v>
      </c>
      <c r="R155" s="619">
        <v>4</v>
      </c>
      <c r="S155" s="635">
        <v>0.2</v>
      </c>
      <c r="T155" s="683">
        <v>0.5</v>
      </c>
      <c r="U155" s="665">
        <v>0.2</v>
      </c>
    </row>
    <row r="156" spans="1:21" ht="14.4" customHeight="1" x14ac:dyDescent="0.3">
      <c r="A156" s="618">
        <v>4</v>
      </c>
      <c r="B156" s="619" t="s">
        <v>558</v>
      </c>
      <c r="C156" s="619">
        <v>89301041</v>
      </c>
      <c r="D156" s="681" t="s">
        <v>6243</v>
      </c>
      <c r="E156" s="682" t="s">
        <v>3971</v>
      </c>
      <c r="F156" s="619" t="s">
        <v>3935</v>
      </c>
      <c r="G156" s="619" t="s">
        <v>4068</v>
      </c>
      <c r="H156" s="619" t="s">
        <v>557</v>
      </c>
      <c r="I156" s="619" t="s">
        <v>1982</v>
      </c>
      <c r="J156" s="619" t="s">
        <v>1983</v>
      </c>
      <c r="K156" s="619" t="s">
        <v>4069</v>
      </c>
      <c r="L156" s="620">
        <v>391.83</v>
      </c>
      <c r="M156" s="620">
        <v>783.66</v>
      </c>
      <c r="N156" s="619">
        <v>2</v>
      </c>
      <c r="O156" s="683">
        <v>0.5</v>
      </c>
      <c r="P156" s="620"/>
      <c r="Q156" s="635">
        <v>0</v>
      </c>
      <c r="R156" s="619"/>
      <c r="S156" s="635">
        <v>0</v>
      </c>
      <c r="T156" s="683"/>
      <c r="U156" s="665">
        <v>0</v>
      </c>
    </row>
    <row r="157" spans="1:21" ht="14.4" customHeight="1" x14ac:dyDescent="0.3">
      <c r="A157" s="618">
        <v>4</v>
      </c>
      <c r="B157" s="619" t="s">
        <v>558</v>
      </c>
      <c r="C157" s="619">
        <v>89301041</v>
      </c>
      <c r="D157" s="681" t="s">
        <v>6243</v>
      </c>
      <c r="E157" s="682" t="s">
        <v>3971</v>
      </c>
      <c r="F157" s="619" t="s">
        <v>3935</v>
      </c>
      <c r="G157" s="619" t="s">
        <v>4068</v>
      </c>
      <c r="H157" s="619" t="s">
        <v>557</v>
      </c>
      <c r="I157" s="619" t="s">
        <v>4174</v>
      </c>
      <c r="J157" s="619" t="s">
        <v>1983</v>
      </c>
      <c r="K157" s="619" t="s">
        <v>4175</v>
      </c>
      <c r="L157" s="620">
        <v>0</v>
      </c>
      <c r="M157" s="620">
        <v>0</v>
      </c>
      <c r="N157" s="619">
        <v>3</v>
      </c>
      <c r="O157" s="683">
        <v>0.5</v>
      </c>
      <c r="P157" s="620"/>
      <c r="Q157" s="635"/>
      <c r="R157" s="619"/>
      <c r="S157" s="635">
        <v>0</v>
      </c>
      <c r="T157" s="683"/>
      <c r="U157" s="665">
        <v>0</v>
      </c>
    </row>
    <row r="158" spans="1:21" ht="14.4" customHeight="1" x14ac:dyDescent="0.3">
      <c r="A158" s="618">
        <v>4</v>
      </c>
      <c r="B158" s="619" t="s">
        <v>558</v>
      </c>
      <c r="C158" s="619">
        <v>89301041</v>
      </c>
      <c r="D158" s="681" t="s">
        <v>6243</v>
      </c>
      <c r="E158" s="682" t="s">
        <v>3971</v>
      </c>
      <c r="F158" s="619" t="s">
        <v>3935</v>
      </c>
      <c r="G158" s="619" t="s">
        <v>4068</v>
      </c>
      <c r="H158" s="619" t="s">
        <v>557</v>
      </c>
      <c r="I158" s="619" t="s">
        <v>4176</v>
      </c>
      <c r="J158" s="619" t="s">
        <v>1983</v>
      </c>
      <c r="K158" s="619" t="s">
        <v>4069</v>
      </c>
      <c r="L158" s="620">
        <v>391.83</v>
      </c>
      <c r="M158" s="620">
        <v>1175.49</v>
      </c>
      <c r="N158" s="619">
        <v>3</v>
      </c>
      <c r="O158" s="683">
        <v>0.5</v>
      </c>
      <c r="P158" s="620"/>
      <c r="Q158" s="635">
        <v>0</v>
      </c>
      <c r="R158" s="619"/>
      <c r="S158" s="635">
        <v>0</v>
      </c>
      <c r="T158" s="683"/>
      <c r="U158" s="665">
        <v>0</v>
      </c>
    </row>
    <row r="159" spans="1:21" ht="14.4" customHeight="1" x14ac:dyDescent="0.3">
      <c r="A159" s="618">
        <v>4</v>
      </c>
      <c r="B159" s="619" t="s">
        <v>558</v>
      </c>
      <c r="C159" s="619">
        <v>89301041</v>
      </c>
      <c r="D159" s="681" t="s">
        <v>6243</v>
      </c>
      <c r="E159" s="682" t="s">
        <v>3971</v>
      </c>
      <c r="F159" s="619" t="s">
        <v>3935</v>
      </c>
      <c r="G159" s="619" t="s">
        <v>4040</v>
      </c>
      <c r="H159" s="619" t="s">
        <v>1439</v>
      </c>
      <c r="I159" s="619" t="s">
        <v>1627</v>
      </c>
      <c r="J159" s="619" t="s">
        <v>1481</v>
      </c>
      <c r="K159" s="619" t="s">
        <v>1628</v>
      </c>
      <c r="L159" s="620">
        <v>625.29</v>
      </c>
      <c r="M159" s="620">
        <v>625.29</v>
      </c>
      <c r="N159" s="619">
        <v>1</v>
      </c>
      <c r="O159" s="683">
        <v>0.5</v>
      </c>
      <c r="P159" s="620">
        <v>625.29</v>
      </c>
      <c r="Q159" s="635">
        <v>1</v>
      </c>
      <c r="R159" s="619">
        <v>1</v>
      </c>
      <c r="S159" s="635">
        <v>1</v>
      </c>
      <c r="T159" s="683">
        <v>0.5</v>
      </c>
      <c r="U159" s="665">
        <v>1</v>
      </c>
    </row>
    <row r="160" spans="1:21" ht="14.4" customHeight="1" x14ac:dyDescent="0.3">
      <c r="A160" s="618">
        <v>4</v>
      </c>
      <c r="B160" s="619" t="s">
        <v>558</v>
      </c>
      <c r="C160" s="619">
        <v>89301041</v>
      </c>
      <c r="D160" s="681" t="s">
        <v>6243</v>
      </c>
      <c r="E160" s="682" t="s">
        <v>3971</v>
      </c>
      <c r="F160" s="619" t="s">
        <v>3935</v>
      </c>
      <c r="G160" s="619" t="s">
        <v>4177</v>
      </c>
      <c r="H160" s="619" t="s">
        <v>1439</v>
      </c>
      <c r="I160" s="619" t="s">
        <v>1451</v>
      </c>
      <c r="J160" s="619" t="s">
        <v>1452</v>
      </c>
      <c r="K160" s="619" t="s">
        <v>3758</v>
      </c>
      <c r="L160" s="620">
        <v>96.63</v>
      </c>
      <c r="M160" s="620">
        <v>96.63</v>
      </c>
      <c r="N160" s="619">
        <v>1</v>
      </c>
      <c r="O160" s="683">
        <v>0.5</v>
      </c>
      <c r="P160" s="620">
        <v>96.63</v>
      </c>
      <c r="Q160" s="635">
        <v>1</v>
      </c>
      <c r="R160" s="619">
        <v>1</v>
      </c>
      <c r="S160" s="635">
        <v>1</v>
      </c>
      <c r="T160" s="683">
        <v>0.5</v>
      </c>
      <c r="U160" s="665">
        <v>1</v>
      </c>
    </row>
    <row r="161" spans="1:21" ht="14.4" customHeight="1" x14ac:dyDescent="0.3">
      <c r="A161" s="618">
        <v>4</v>
      </c>
      <c r="B161" s="619" t="s">
        <v>558</v>
      </c>
      <c r="C161" s="619">
        <v>89301041</v>
      </c>
      <c r="D161" s="681" t="s">
        <v>6243</v>
      </c>
      <c r="E161" s="682" t="s">
        <v>3971</v>
      </c>
      <c r="F161" s="619" t="s">
        <v>3935</v>
      </c>
      <c r="G161" s="619" t="s">
        <v>4006</v>
      </c>
      <c r="H161" s="619" t="s">
        <v>557</v>
      </c>
      <c r="I161" s="619" t="s">
        <v>4178</v>
      </c>
      <c r="J161" s="619" t="s">
        <v>4043</v>
      </c>
      <c r="K161" s="619" t="s">
        <v>773</v>
      </c>
      <c r="L161" s="620">
        <v>612.26</v>
      </c>
      <c r="M161" s="620">
        <v>612.26</v>
      </c>
      <c r="N161" s="619">
        <v>1</v>
      </c>
      <c r="O161" s="683">
        <v>0.5</v>
      </c>
      <c r="P161" s="620"/>
      <c r="Q161" s="635">
        <v>0</v>
      </c>
      <c r="R161" s="619"/>
      <c r="S161" s="635">
        <v>0</v>
      </c>
      <c r="T161" s="683"/>
      <c r="U161" s="665">
        <v>0</v>
      </c>
    </row>
    <row r="162" spans="1:21" ht="14.4" customHeight="1" x14ac:dyDescent="0.3">
      <c r="A162" s="618">
        <v>4</v>
      </c>
      <c r="B162" s="619" t="s">
        <v>558</v>
      </c>
      <c r="C162" s="619">
        <v>89301041</v>
      </c>
      <c r="D162" s="681" t="s">
        <v>6243</v>
      </c>
      <c r="E162" s="682" t="s">
        <v>3971</v>
      </c>
      <c r="F162" s="619" t="s">
        <v>3935</v>
      </c>
      <c r="G162" s="619" t="s">
        <v>4006</v>
      </c>
      <c r="H162" s="619" t="s">
        <v>557</v>
      </c>
      <c r="I162" s="619" t="s">
        <v>4178</v>
      </c>
      <c r="J162" s="619" t="s">
        <v>4043</v>
      </c>
      <c r="K162" s="619" t="s">
        <v>773</v>
      </c>
      <c r="L162" s="620">
        <v>314.89999999999998</v>
      </c>
      <c r="M162" s="620">
        <v>629.79999999999995</v>
      </c>
      <c r="N162" s="619">
        <v>2</v>
      </c>
      <c r="O162" s="683">
        <v>1</v>
      </c>
      <c r="P162" s="620"/>
      <c r="Q162" s="635">
        <v>0</v>
      </c>
      <c r="R162" s="619"/>
      <c r="S162" s="635">
        <v>0</v>
      </c>
      <c r="T162" s="683"/>
      <c r="U162" s="665">
        <v>0</v>
      </c>
    </row>
    <row r="163" spans="1:21" ht="14.4" customHeight="1" x14ac:dyDescent="0.3">
      <c r="A163" s="618">
        <v>4</v>
      </c>
      <c r="B163" s="619" t="s">
        <v>558</v>
      </c>
      <c r="C163" s="619">
        <v>89301041</v>
      </c>
      <c r="D163" s="681" t="s">
        <v>6243</v>
      </c>
      <c r="E163" s="682" t="s">
        <v>3971</v>
      </c>
      <c r="F163" s="619" t="s">
        <v>3935</v>
      </c>
      <c r="G163" s="619" t="s">
        <v>4006</v>
      </c>
      <c r="H163" s="619" t="s">
        <v>557</v>
      </c>
      <c r="I163" s="619" t="s">
        <v>772</v>
      </c>
      <c r="J163" s="619" t="s">
        <v>769</v>
      </c>
      <c r="K163" s="619" t="s">
        <v>773</v>
      </c>
      <c r="L163" s="620">
        <v>612.26</v>
      </c>
      <c r="M163" s="620">
        <v>3673.56</v>
      </c>
      <c r="N163" s="619">
        <v>6</v>
      </c>
      <c r="O163" s="683">
        <v>3</v>
      </c>
      <c r="P163" s="620">
        <v>1224.52</v>
      </c>
      <c r="Q163" s="635">
        <v>0.33333333333333331</v>
      </c>
      <c r="R163" s="619">
        <v>2</v>
      </c>
      <c r="S163" s="635">
        <v>0.33333333333333331</v>
      </c>
      <c r="T163" s="683">
        <v>1</v>
      </c>
      <c r="U163" s="665">
        <v>0.33333333333333331</v>
      </c>
    </row>
    <row r="164" spans="1:21" ht="14.4" customHeight="1" x14ac:dyDescent="0.3">
      <c r="A164" s="618">
        <v>4</v>
      </c>
      <c r="B164" s="619" t="s">
        <v>558</v>
      </c>
      <c r="C164" s="619">
        <v>89301041</v>
      </c>
      <c r="D164" s="681" t="s">
        <v>6243</v>
      </c>
      <c r="E164" s="682" t="s">
        <v>3971</v>
      </c>
      <c r="F164" s="619" t="s">
        <v>3935</v>
      </c>
      <c r="G164" s="619" t="s">
        <v>4080</v>
      </c>
      <c r="H164" s="619" t="s">
        <v>557</v>
      </c>
      <c r="I164" s="619" t="s">
        <v>2706</v>
      </c>
      <c r="J164" s="619" t="s">
        <v>4081</v>
      </c>
      <c r="K164" s="619" t="s">
        <v>4082</v>
      </c>
      <c r="L164" s="620">
        <v>69.86</v>
      </c>
      <c r="M164" s="620">
        <v>69.86</v>
      </c>
      <c r="N164" s="619">
        <v>1</v>
      </c>
      <c r="O164" s="683">
        <v>0.5</v>
      </c>
      <c r="P164" s="620">
        <v>69.86</v>
      </c>
      <c r="Q164" s="635">
        <v>1</v>
      </c>
      <c r="R164" s="619">
        <v>1</v>
      </c>
      <c r="S164" s="635">
        <v>1</v>
      </c>
      <c r="T164" s="683">
        <v>0.5</v>
      </c>
      <c r="U164" s="665">
        <v>1</v>
      </c>
    </row>
    <row r="165" spans="1:21" ht="14.4" customHeight="1" x14ac:dyDescent="0.3">
      <c r="A165" s="618">
        <v>4</v>
      </c>
      <c r="B165" s="619" t="s">
        <v>558</v>
      </c>
      <c r="C165" s="619">
        <v>89301041</v>
      </c>
      <c r="D165" s="681" t="s">
        <v>6243</v>
      </c>
      <c r="E165" s="682" t="s">
        <v>3971</v>
      </c>
      <c r="F165" s="619" t="s">
        <v>3935</v>
      </c>
      <c r="G165" s="619" t="s">
        <v>4044</v>
      </c>
      <c r="H165" s="619" t="s">
        <v>557</v>
      </c>
      <c r="I165" s="619" t="s">
        <v>825</v>
      </c>
      <c r="J165" s="619" t="s">
        <v>826</v>
      </c>
      <c r="K165" s="619" t="s">
        <v>827</v>
      </c>
      <c r="L165" s="620">
        <v>56.69</v>
      </c>
      <c r="M165" s="620">
        <v>56.69</v>
      </c>
      <c r="N165" s="619">
        <v>1</v>
      </c>
      <c r="O165" s="683">
        <v>0.5</v>
      </c>
      <c r="P165" s="620">
        <v>56.69</v>
      </c>
      <c r="Q165" s="635">
        <v>1</v>
      </c>
      <c r="R165" s="619">
        <v>1</v>
      </c>
      <c r="S165" s="635">
        <v>1</v>
      </c>
      <c r="T165" s="683">
        <v>0.5</v>
      </c>
      <c r="U165" s="665">
        <v>1</v>
      </c>
    </row>
    <row r="166" spans="1:21" ht="14.4" customHeight="1" x14ac:dyDescent="0.3">
      <c r="A166" s="618">
        <v>4</v>
      </c>
      <c r="B166" s="619" t="s">
        <v>558</v>
      </c>
      <c r="C166" s="619">
        <v>89301041</v>
      </c>
      <c r="D166" s="681" t="s">
        <v>6243</v>
      </c>
      <c r="E166" s="682" t="s">
        <v>3971</v>
      </c>
      <c r="F166" s="619" t="s">
        <v>3935</v>
      </c>
      <c r="G166" s="619" t="s">
        <v>4083</v>
      </c>
      <c r="H166" s="619" t="s">
        <v>1439</v>
      </c>
      <c r="I166" s="619" t="s">
        <v>1650</v>
      </c>
      <c r="J166" s="619" t="s">
        <v>1651</v>
      </c>
      <c r="K166" s="619" t="s">
        <v>1652</v>
      </c>
      <c r="L166" s="620">
        <v>140.03</v>
      </c>
      <c r="M166" s="620">
        <v>140.03</v>
      </c>
      <c r="N166" s="619">
        <v>1</v>
      </c>
      <c r="O166" s="683">
        <v>0.5</v>
      </c>
      <c r="P166" s="620"/>
      <c r="Q166" s="635">
        <v>0</v>
      </c>
      <c r="R166" s="619"/>
      <c r="S166" s="635">
        <v>0</v>
      </c>
      <c r="T166" s="683"/>
      <c r="U166" s="665">
        <v>0</v>
      </c>
    </row>
    <row r="167" spans="1:21" ht="14.4" customHeight="1" x14ac:dyDescent="0.3">
      <c r="A167" s="618">
        <v>4</v>
      </c>
      <c r="B167" s="619" t="s">
        <v>558</v>
      </c>
      <c r="C167" s="619">
        <v>89301041</v>
      </c>
      <c r="D167" s="681" t="s">
        <v>6243</v>
      </c>
      <c r="E167" s="682" t="s">
        <v>3971</v>
      </c>
      <c r="F167" s="619" t="s">
        <v>3935</v>
      </c>
      <c r="G167" s="619" t="s">
        <v>4179</v>
      </c>
      <c r="H167" s="619" t="s">
        <v>557</v>
      </c>
      <c r="I167" s="619" t="s">
        <v>2001</v>
      </c>
      <c r="J167" s="619" t="s">
        <v>2002</v>
      </c>
      <c r="K167" s="619" t="s">
        <v>4180</v>
      </c>
      <c r="L167" s="620">
        <v>116.52</v>
      </c>
      <c r="M167" s="620">
        <v>116.52</v>
      </c>
      <c r="N167" s="619">
        <v>1</v>
      </c>
      <c r="O167" s="683">
        <v>0.5</v>
      </c>
      <c r="P167" s="620"/>
      <c r="Q167" s="635">
        <v>0</v>
      </c>
      <c r="R167" s="619"/>
      <c r="S167" s="635">
        <v>0</v>
      </c>
      <c r="T167" s="683"/>
      <c r="U167" s="665">
        <v>0</v>
      </c>
    </row>
    <row r="168" spans="1:21" ht="14.4" customHeight="1" x14ac:dyDescent="0.3">
      <c r="A168" s="618">
        <v>4</v>
      </c>
      <c r="B168" s="619" t="s">
        <v>558</v>
      </c>
      <c r="C168" s="619">
        <v>89301041</v>
      </c>
      <c r="D168" s="681" t="s">
        <v>6243</v>
      </c>
      <c r="E168" s="682" t="s">
        <v>3971</v>
      </c>
      <c r="F168" s="619" t="s">
        <v>3935</v>
      </c>
      <c r="G168" s="619" t="s">
        <v>4181</v>
      </c>
      <c r="H168" s="619" t="s">
        <v>557</v>
      </c>
      <c r="I168" s="619" t="s">
        <v>1349</v>
      </c>
      <c r="J168" s="619" t="s">
        <v>1350</v>
      </c>
      <c r="K168" s="619" t="s">
        <v>1351</v>
      </c>
      <c r="L168" s="620">
        <v>92.91</v>
      </c>
      <c r="M168" s="620">
        <v>92.91</v>
      </c>
      <c r="N168" s="619">
        <v>1</v>
      </c>
      <c r="O168" s="683">
        <v>1</v>
      </c>
      <c r="P168" s="620"/>
      <c r="Q168" s="635">
        <v>0</v>
      </c>
      <c r="R168" s="619"/>
      <c r="S168" s="635">
        <v>0</v>
      </c>
      <c r="T168" s="683"/>
      <c r="U168" s="665">
        <v>0</v>
      </c>
    </row>
    <row r="169" spans="1:21" ht="14.4" customHeight="1" x14ac:dyDescent="0.3">
      <c r="A169" s="618">
        <v>4</v>
      </c>
      <c r="B169" s="619" t="s">
        <v>558</v>
      </c>
      <c r="C169" s="619">
        <v>89301041</v>
      </c>
      <c r="D169" s="681" t="s">
        <v>6243</v>
      </c>
      <c r="E169" s="682" t="s">
        <v>3971</v>
      </c>
      <c r="F169" s="619" t="s">
        <v>3935</v>
      </c>
      <c r="G169" s="619" t="s">
        <v>4012</v>
      </c>
      <c r="H169" s="619" t="s">
        <v>557</v>
      </c>
      <c r="I169" s="619" t="s">
        <v>837</v>
      </c>
      <c r="J169" s="619" t="s">
        <v>4013</v>
      </c>
      <c r="K169" s="619" t="s">
        <v>4014</v>
      </c>
      <c r="L169" s="620">
        <v>0</v>
      </c>
      <c r="M169" s="620">
        <v>0</v>
      </c>
      <c r="N169" s="619">
        <v>4</v>
      </c>
      <c r="O169" s="683">
        <v>3</v>
      </c>
      <c r="P169" s="620">
        <v>0</v>
      </c>
      <c r="Q169" s="635"/>
      <c r="R169" s="619">
        <v>2</v>
      </c>
      <c r="S169" s="635">
        <v>0.5</v>
      </c>
      <c r="T169" s="683">
        <v>1</v>
      </c>
      <c r="U169" s="665">
        <v>0.33333333333333331</v>
      </c>
    </row>
    <row r="170" spans="1:21" ht="14.4" customHeight="1" x14ac:dyDescent="0.3">
      <c r="A170" s="618">
        <v>4</v>
      </c>
      <c r="B170" s="619" t="s">
        <v>558</v>
      </c>
      <c r="C170" s="619">
        <v>89301041</v>
      </c>
      <c r="D170" s="681" t="s">
        <v>6243</v>
      </c>
      <c r="E170" s="682" t="s">
        <v>3971</v>
      </c>
      <c r="F170" s="619" t="s">
        <v>3935</v>
      </c>
      <c r="G170" s="619" t="s">
        <v>4053</v>
      </c>
      <c r="H170" s="619" t="s">
        <v>557</v>
      </c>
      <c r="I170" s="619" t="s">
        <v>1743</v>
      </c>
      <c r="J170" s="619" t="s">
        <v>1744</v>
      </c>
      <c r="K170" s="619" t="s">
        <v>4054</v>
      </c>
      <c r="L170" s="620">
        <v>38.99</v>
      </c>
      <c r="M170" s="620">
        <v>38.99</v>
      </c>
      <c r="N170" s="619">
        <v>1</v>
      </c>
      <c r="O170" s="683">
        <v>1</v>
      </c>
      <c r="P170" s="620"/>
      <c r="Q170" s="635">
        <v>0</v>
      </c>
      <c r="R170" s="619"/>
      <c r="S170" s="635">
        <v>0</v>
      </c>
      <c r="T170" s="683"/>
      <c r="U170" s="665">
        <v>0</v>
      </c>
    </row>
    <row r="171" spans="1:21" ht="14.4" customHeight="1" x14ac:dyDescent="0.3">
      <c r="A171" s="618">
        <v>4</v>
      </c>
      <c r="B171" s="619" t="s">
        <v>558</v>
      </c>
      <c r="C171" s="619">
        <v>89301041</v>
      </c>
      <c r="D171" s="681" t="s">
        <v>6243</v>
      </c>
      <c r="E171" s="682" t="s">
        <v>3971</v>
      </c>
      <c r="F171" s="619" t="s">
        <v>3935</v>
      </c>
      <c r="G171" s="619" t="s">
        <v>4057</v>
      </c>
      <c r="H171" s="619" t="s">
        <v>557</v>
      </c>
      <c r="I171" s="619" t="s">
        <v>809</v>
      </c>
      <c r="J171" s="619" t="s">
        <v>810</v>
      </c>
      <c r="K171" s="619" t="s">
        <v>4058</v>
      </c>
      <c r="L171" s="620">
        <v>110.66</v>
      </c>
      <c r="M171" s="620">
        <v>110.66</v>
      </c>
      <c r="N171" s="619">
        <v>1</v>
      </c>
      <c r="O171" s="683">
        <v>0.5</v>
      </c>
      <c r="P171" s="620"/>
      <c r="Q171" s="635">
        <v>0</v>
      </c>
      <c r="R171" s="619"/>
      <c r="S171" s="635">
        <v>0</v>
      </c>
      <c r="T171" s="683"/>
      <c r="U171" s="665">
        <v>0</v>
      </c>
    </row>
    <row r="172" spans="1:21" ht="14.4" customHeight="1" x14ac:dyDescent="0.3">
      <c r="A172" s="618">
        <v>4</v>
      </c>
      <c r="B172" s="619" t="s">
        <v>558</v>
      </c>
      <c r="C172" s="619">
        <v>89301041</v>
      </c>
      <c r="D172" s="681" t="s">
        <v>6243</v>
      </c>
      <c r="E172" s="682" t="s">
        <v>3971</v>
      </c>
      <c r="F172" s="619" t="s">
        <v>3935</v>
      </c>
      <c r="G172" s="619" t="s">
        <v>4086</v>
      </c>
      <c r="H172" s="619" t="s">
        <v>1439</v>
      </c>
      <c r="I172" s="619" t="s">
        <v>4182</v>
      </c>
      <c r="J172" s="619" t="s">
        <v>4183</v>
      </c>
      <c r="K172" s="619" t="s">
        <v>3854</v>
      </c>
      <c r="L172" s="620">
        <v>147.36000000000001</v>
      </c>
      <c r="M172" s="620">
        <v>147.36000000000001</v>
      </c>
      <c r="N172" s="619">
        <v>1</v>
      </c>
      <c r="O172" s="683">
        <v>0.5</v>
      </c>
      <c r="P172" s="620">
        <v>147.36000000000001</v>
      </c>
      <c r="Q172" s="635">
        <v>1</v>
      </c>
      <c r="R172" s="619">
        <v>1</v>
      </c>
      <c r="S172" s="635">
        <v>1</v>
      </c>
      <c r="T172" s="683">
        <v>0.5</v>
      </c>
      <c r="U172" s="665">
        <v>1</v>
      </c>
    </row>
    <row r="173" spans="1:21" ht="14.4" customHeight="1" x14ac:dyDescent="0.3">
      <c r="A173" s="618">
        <v>4</v>
      </c>
      <c r="B173" s="619" t="s">
        <v>558</v>
      </c>
      <c r="C173" s="619">
        <v>89301041</v>
      </c>
      <c r="D173" s="681" t="s">
        <v>6243</v>
      </c>
      <c r="E173" s="682" t="s">
        <v>3976</v>
      </c>
      <c r="F173" s="619" t="s">
        <v>3935</v>
      </c>
      <c r="G173" s="619" t="s">
        <v>4184</v>
      </c>
      <c r="H173" s="619" t="s">
        <v>557</v>
      </c>
      <c r="I173" s="619" t="s">
        <v>2050</v>
      </c>
      <c r="J173" s="619" t="s">
        <v>2051</v>
      </c>
      <c r="K173" s="619" t="s">
        <v>1560</v>
      </c>
      <c r="L173" s="620">
        <v>56.52</v>
      </c>
      <c r="M173" s="620">
        <v>113.04</v>
      </c>
      <c r="N173" s="619">
        <v>2</v>
      </c>
      <c r="O173" s="683">
        <v>0.5</v>
      </c>
      <c r="P173" s="620"/>
      <c r="Q173" s="635">
        <v>0</v>
      </c>
      <c r="R173" s="619"/>
      <c r="S173" s="635">
        <v>0</v>
      </c>
      <c r="T173" s="683"/>
      <c r="U173" s="665">
        <v>0</v>
      </c>
    </row>
    <row r="174" spans="1:21" ht="14.4" customHeight="1" x14ac:dyDescent="0.3">
      <c r="A174" s="618">
        <v>4</v>
      </c>
      <c r="B174" s="619" t="s">
        <v>558</v>
      </c>
      <c r="C174" s="619">
        <v>89301041</v>
      </c>
      <c r="D174" s="681" t="s">
        <v>6243</v>
      </c>
      <c r="E174" s="682" t="s">
        <v>3976</v>
      </c>
      <c r="F174" s="619" t="s">
        <v>3935</v>
      </c>
      <c r="G174" s="619" t="s">
        <v>4131</v>
      </c>
      <c r="H174" s="619" t="s">
        <v>557</v>
      </c>
      <c r="I174" s="619" t="s">
        <v>4132</v>
      </c>
      <c r="J174" s="619" t="s">
        <v>2198</v>
      </c>
      <c r="K174" s="619" t="s">
        <v>4133</v>
      </c>
      <c r="L174" s="620">
        <v>0</v>
      </c>
      <c r="M174" s="620">
        <v>0</v>
      </c>
      <c r="N174" s="619">
        <v>1</v>
      </c>
      <c r="O174" s="683">
        <v>0.5</v>
      </c>
      <c r="P174" s="620"/>
      <c r="Q174" s="635"/>
      <c r="R174" s="619"/>
      <c r="S174" s="635">
        <v>0</v>
      </c>
      <c r="T174" s="683"/>
      <c r="U174" s="665">
        <v>0</v>
      </c>
    </row>
    <row r="175" spans="1:21" ht="14.4" customHeight="1" x14ac:dyDescent="0.3">
      <c r="A175" s="618">
        <v>4</v>
      </c>
      <c r="B175" s="619" t="s">
        <v>558</v>
      </c>
      <c r="C175" s="619">
        <v>89301041</v>
      </c>
      <c r="D175" s="681" t="s">
        <v>6243</v>
      </c>
      <c r="E175" s="682" t="s">
        <v>3976</v>
      </c>
      <c r="F175" s="619" t="s">
        <v>3935</v>
      </c>
      <c r="G175" s="619" t="s">
        <v>4006</v>
      </c>
      <c r="H175" s="619" t="s">
        <v>557</v>
      </c>
      <c r="I175" s="619" t="s">
        <v>768</v>
      </c>
      <c r="J175" s="619" t="s">
        <v>769</v>
      </c>
      <c r="K175" s="619" t="s">
        <v>770</v>
      </c>
      <c r="L175" s="620">
        <v>190.48</v>
      </c>
      <c r="M175" s="620">
        <v>190.48</v>
      </c>
      <c r="N175" s="619">
        <v>1</v>
      </c>
      <c r="O175" s="683">
        <v>0.5</v>
      </c>
      <c r="P175" s="620"/>
      <c r="Q175" s="635">
        <v>0</v>
      </c>
      <c r="R175" s="619"/>
      <c r="S175" s="635">
        <v>0</v>
      </c>
      <c r="T175" s="683"/>
      <c r="U175" s="665">
        <v>0</v>
      </c>
    </row>
    <row r="176" spans="1:21" ht="14.4" customHeight="1" x14ac:dyDescent="0.3">
      <c r="A176" s="618">
        <v>4</v>
      </c>
      <c r="B176" s="619" t="s">
        <v>558</v>
      </c>
      <c r="C176" s="619">
        <v>89301041</v>
      </c>
      <c r="D176" s="681" t="s">
        <v>6243</v>
      </c>
      <c r="E176" s="682" t="s">
        <v>3976</v>
      </c>
      <c r="F176" s="619" t="s">
        <v>3935</v>
      </c>
      <c r="G176" s="619" t="s">
        <v>4122</v>
      </c>
      <c r="H176" s="619" t="s">
        <v>557</v>
      </c>
      <c r="I176" s="619" t="s">
        <v>4185</v>
      </c>
      <c r="J176" s="619" t="s">
        <v>2905</v>
      </c>
      <c r="K176" s="619" t="s">
        <v>747</v>
      </c>
      <c r="L176" s="620">
        <v>0</v>
      </c>
      <c r="M176" s="620">
        <v>0</v>
      </c>
      <c r="N176" s="619">
        <v>1</v>
      </c>
      <c r="O176" s="683">
        <v>0.5</v>
      </c>
      <c r="P176" s="620"/>
      <c r="Q176" s="635"/>
      <c r="R176" s="619"/>
      <c r="S176" s="635">
        <v>0</v>
      </c>
      <c r="T176" s="683"/>
      <c r="U176" s="665">
        <v>0</v>
      </c>
    </row>
    <row r="177" spans="1:21" ht="14.4" customHeight="1" x14ac:dyDescent="0.3">
      <c r="A177" s="618">
        <v>4</v>
      </c>
      <c r="B177" s="619" t="s">
        <v>558</v>
      </c>
      <c r="C177" s="619">
        <v>89301041</v>
      </c>
      <c r="D177" s="681" t="s">
        <v>6243</v>
      </c>
      <c r="E177" s="682" t="s">
        <v>3977</v>
      </c>
      <c r="F177" s="619" t="s">
        <v>3935</v>
      </c>
      <c r="G177" s="619" t="s">
        <v>4122</v>
      </c>
      <c r="H177" s="619" t="s">
        <v>557</v>
      </c>
      <c r="I177" s="619" t="s">
        <v>4186</v>
      </c>
      <c r="J177" s="619" t="s">
        <v>4187</v>
      </c>
      <c r="K177" s="619" t="s">
        <v>4155</v>
      </c>
      <c r="L177" s="620">
        <v>102.89</v>
      </c>
      <c r="M177" s="620">
        <v>102.89</v>
      </c>
      <c r="N177" s="619">
        <v>1</v>
      </c>
      <c r="O177" s="683">
        <v>1</v>
      </c>
      <c r="P177" s="620"/>
      <c r="Q177" s="635">
        <v>0</v>
      </c>
      <c r="R177" s="619"/>
      <c r="S177" s="635">
        <v>0</v>
      </c>
      <c r="T177" s="683"/>
      <c r="U177" s="665">
        <v>0</v>
      </c>
    </row>
    <row r="178" spans="1:21" ht="14.4" customHeight="1" x14ac:dyDescent="0.3">
      <c r="A178" s="618">
        <v>4</v>
      </c>
      <c r="B178" s="619" t="s">
        <v>558</v>
      </c>
      <c r="C178" s="619">
        <v>89301041</v>
      </c>
      <c r="D178" s="681" t="s">
        <v>6243</v>
      </c>
      <c r="E178" s="682" t="s">
        <v>3978</v>
      </c>
      <c r="F178" s="619" t="s">
        <v>3935</v>
      </c>
      <c r="G178" s="619" t="s">
        <v>3997</v>
      </c>
      <c r="H178" s="619" t="s">
        <v>1439</v>
      </c>
      <c r="I178" s="619" t="s">
        <v>1793</v>
      </c>
      <c r="J178" s="619" t="s">
        <v>3721</v>
      </c>
      <c r="K178" s="619" t="s">
        <v>3722</v>
      </c>
      <c r="L178" s="620">
        <v>333.31</v>
      </c>
      <c r="M178" s="620">
        <v>999.93000000000006</v>
      </c>
      <c r="N178" s="619">
        <v>3</v>
      </c>
      <c r="O178" s="683">
        <v>3</v>
      </c>
      <c r="P178" s="620"/>
      <c r="Q178" s="635">
        <v>0</v>
      </c>
      <c r="R178" s="619"/>
      <c r="S178" s="635">
        <v>0</v>
      </c>
      <c r="T178" s="683"/>
      <c r="U178" s="665">
        <v>0</v>
      </c>
    </row>
    <row r="179" spans="1:21" ht="14.4" customHeight="1" x14ac:dyDescent="0.3">
      <c r="A179" s="618">
        <v>4</v>
      </c>
      <c r="B179" s="619" t="s">
        <v>558</v>
      </c>
      <c r="C179" s="619">
        <v>89301041</v>
      </c>
      <c r="D179" s="681" t="s">
        <v>6243</v>
      </c>
      <c r="E179" s="682" t="s">
        <v>3978</v>
      </c>
      <c r="F179" s="619" t="s">
        <v>3935</v>
      </c>
      <c r="G179" s="619" t="s">
        <v>3997</v>
      </c>
      <c r="H179" s="619" t="s">
        <v>1439</v>
      </c>
      <c r="I179" s="619" t="s">
        <v>1828</v>
      </c>
      <c r="J179" s="619" t="s">
        <v>3725</v>
      </c>
      <c r="K179" s="619" t="s">
        <v>3726</v>
      </c>
      <c r="L179" s="620">
        <v>333.31</v>
      </c>
      <c r="M179" s="620">
        <v>333.31</v>
      </c>
      <c r="N179" s="619">
        <v>1</v>
      </c>
      <c r="O179" s="683">
        <v>1</v>
      </c>
      <c r="P179" s="620">
        <v>333.31</v>
      </c>
      <c r="Q179" s="635">
        <v>1</v>
      </c>
      <c r="R179" s="619">
        <v>1</v>
      </c>
      <c r="S179" s="635">
        <v>1</v>
      </c>
      <c r="T179" s="683">
        <v>1</v>
      </c>
      <c r="U179" s="665">
        <v>1</v>
      </c>
    </row>
    <row r="180" spans="1:21" ht="14.4" customHeight="1" x14ac:dyDescent="0.3">
      <c r="A180" s="618">
        <v>4</v>
      </c>
      <c r="B180" s="619" t="s">
        <v>558</v>
      </c>
      <c r="C180" s="619">
        <v>89301041</v>
      </c>
      <c r="D180" s="681" t="s">
        <v>6243</v>
      </c>
      <c r="E180" s="682" t="s">
        <v>3978</v>
      </c>
      <c r="F180" s="619" t="s">
        <v>3935</v>
      </c>
      <c r="G180" s="619" t="s">
        <v>4188</v>
      </c>
      <c r="H180" s="619" t="s">
        <v>1439</v>
      </c>
      <c r="I180" s="619" t="s">
        <v>2721</v>
      </c>
      <c r="J180" s="619" t="s">
        <v>2722</v>
      </c>
      <c r="K180" s="619" t="s">
        <v>3748</v>
      </c>
      <c r="L180" s="620">
        <v>184.22</v>
      </c>
      <c r="M180" s="620">
        <v>184.22</v>
      </c>
      <c r="N180" s="619">
        <v>1</v>
      </c>
      <c r="O180" s="683">
        <v>1</v>
      </c>
      <c r="P180" s="620">
        <v>184.22</v>
      </c>
      <c r="Q180" s="635">
        <v>1</v>
      </c>
      <c r="R180" s="619">
        <v>1</v>
      </c>
      <c r="S180" s="635">
        <v>1</v>
      </c>
      <c r="T180" s="683">
        <v>1</v>
      </c>
      <c r="U180" s="665">
        <v>1</v>
      </c>
    </row>
    <row r="181" spans="1:21" ht="14.4" customHeight="1" x14ac:dyDescent="0.3">
      <c r="A181" s="618">
        <v>4</v>
      </c>
      <c r="B181" s="619" t="s">
        <v>558</v>
      </c>
      <c r="C181" s="619">
        <v>89301041</v>
      </c>
      <c r="D181" s="681" t="s">
        <v>6243</v>
      </c>
      <c r="E181" s="682" t="s">
        <v>3978</v>
      </c>
      <c r="F181" s="619" t="s">
        <v>3935</v>
      </c>
      <c r="G181" s="619" t="s">
        <v>4101</v>
      </c>
      <c r="H181" s="619" t="s">
        <v>557</v>
      </c>
      <c r="I181" s="619" t="s">
        <v>2223</v>
      </c>
      <c r="J181" s="619" t="s">
        <v>4102</v>
      </c>
      <c r="K181" s="619" t="s">
        <v>4103</v>
      </c>
      <c r="L181" s="620">
        <v>0</v>
      </c>
      <c r="M181" s="620">
        <v>0</v>
      </c>
      <c r="N181" s="619">
        <v>4</v>
      </c>
      <c r="O181" s="683">
        <v>2.5</v>
      </c>
      <c r="P181" s="620">
        <v>0</v>
      </c>
      <c r="Q181" s="635"/>
      <c r="R181" s="619">
        <v>3</v>
      </c>
      <c r="S181" s="635">
        <v>0.75</v>
      </c>
      <c r="T181" s="683">
        <v>1.5</v>
      </c>
      <c r="U181" s="665">
        <v>0.6</v>
      </c>
    </row>
    <row r="182" spans="1:21" ht="14.4" customHeight="1" x14ac:dyDescent="0.3">
      <c r="A182" s="618">
        <v>4</v>
      </c>
      <c r="B182" s="619" t="s">
        <v>558</v>
      </c>
      <c r="C182" s="619">
        <v>89301041</v>
      </c>
      <c r="D182" s="681" t="s">
        <v>6243</v>
      </c>
      <c r="E182" s="682" t="s">
        <v>3978</v>
      </c>
      <c r="F182" s="619" t="s">
        <v>3935</v>
      </c>
      <c r="G182" s="619" t="s">
        <v>4089</v>
      </c>
      <c r="H182" s="619" t="s">
        <v>557</v>
      </c>
      <c r="I182" s="619" t="s">
        <v>4189</v>
      </c>
      <c r="J182" s="619" t="s">
        <v>758</v>
      </c>
      <c r="K182" s="619" t="s">
        <v>4190</v>
      </c>
      <c r="L182" s="620">
        <v>0</v>
      </c>
      <c r="M182" s="620">
        <v>0</v>
      </c>
      <c r="N182" s="619">
        <v>1</v>
      </c>
      <c r="O182" s="683">
        <v>1</v>
      </c>
      <c r="P182" s="620">
        <v>0</v>
      </c>
      <c r="Q182" s="635"/>
      <c r="R182" s="619">
        <v>1</v>
      </c>
      <c r="S182" s="635">
        <v>1</v>
      </c>
      <c r="T182" s="683">
        <v>1</v>
      </c>
      <c r="U182" s="665">
        <v>1</v>
      </c>
    </row>
    <row r="183" spans="1:21" ht="14.4" customHeight="1" x14ac:dyDescent="0.3">
      <c r="A183" s="618">
        <v>4</v>
      </c>
      <c r="B183" s="619" t="s">
        <v>558</v>
      </c>
      <c r="C183" s="619">
        <v>89301041</v>
      </c>
      <c r="D183" s="681" t="s">
        <v>6243</v>
      </c>
      <c r="E183" s="682" t="s">
        <v>3978</v>
      </c>
      <c r="F183" s="619" t="s">
        <v>3935</v>
      </c>
      <c r="G183" s="619" t="s">
        <v>4089</v>
      </c>
      <c r="H183" s="619" t="s">
        <v>557</v>
      </c>
      <c r="I183" s="619" t="s">
        <v>757</v>
      </c>
      <c r="J183" s="619" t="s">
        <v>758</v>
      </c>
      <c r="K183" s="619" t="s">
        <v>4090</v>
      </c>
      <c r="L183" s="620">
        <v>50.6</v>
      </c>
      <c r="M183" s="620">
        <v>50.6</v>
      </c>
      <c r="N183" s="619">
        <v>1</v>
      </c>
      <c r="O183" s="683">
        <v>0.5</v>
      </c>
      <c r="P183" s="620">
        <v>50.6</v>
      </c>
      <c r="Q183" s="635">
        <v>1</v>
      </c>
      <c r="R183" s="619">
        <v>1</v>
      </c>
      <c r="S183" s="635">
        <v>1</v>
      </c>
      <c r="T183" s="683">
        <v>0.5</v>
      </c>
      <c r="U183" s="665">
        <v>1</v>
      </c>
    </row>
    <row r="184" spans="1:21" ht="14.4" customHeight="1" x14ac:dyDescent="0.3">
      <c r="A184" s="618">
        <v>4</v>
      </c>
      <c r="B184" s="619" t="s">
        <v>558</v>
      </c>
      <c r="C184" s="619">
        <v>89301041</v>
      </c>
      <c r="D184" s="681" t="s">
        <v>6243</v>
      </c>
      <c r="E184" s="682" t="s">
        <v>3978</v>
      </c>
      <c r="F184" s="619" t="s">
        <v>3935</v>
      </c>
      <c r="G184" s="619" t="s">
        <v>4191</v>
      </c>
      <c r="H184" s="619" t="s">
        <v>557</v>
      </c>
      <c r="I184" s="619" t="s">
        <v>2276</v>
      </c>
      <c r="J184" s="619" t="s">
        <v>2277</v>
      </c>
      <c r="K184" s="619" t="s">
        <v>4192</v>
      </c>
      <c r="L184" s="620">
        <v>1207.0899999999999</v>
      </c>
      <c r="M184" s="620">
        <v>2414.1799999999998</v>
      </c>
      <c r="N184" s="619">
        <v>2</v>
      </c>
      <c r="O184" s="683">
        <v>1</v>
      </c>
      <c r="P184" s="620"/>
      <c r="Q184" s="635">
        <v>0</v>
      </c>
      <c r="R184" s="619"/>
      <c r="S184" s="635">
        <v>0</v>
      </c>
      <c r="T184" s="683"/>
      <c r="U184" s="665">
        <v>0</v>
      </c>
    </row>
    <row r="185" spans="1:21" ht="14.4" customHeight="1" x14ac:dyDescent="0.3">
      <c r="A185" s="618">
        <v>4</v>
      </c>
      <c r="B185" s="619" t="s">
        <v>558</v>
      </c>
      <c r="C185" s="619">
        <v>89301041</v>
      </c>
      <c r="D185" s="681" t="s">
        <v>6243</v>
      </c>
      <c r="E185" s="682" t="s">
        <v>3978</v>
      </c>
      <c r="F185" s="619" t="s">
        <v>3935</v>
      </c>
      <c r="G185" s="619" t="s">
        <v>3998</v>
      </c>
      <c r="H185" s="619" t="s">
        <v>557</v>
      </c>
      <c r="I185" s="619" t="s">
        <v>991</v>
      </c>
      <c r="J185" s="619" t="s">
        <v>992</v>
      </c>
      <c r="K185" s="619" t="s">
        <v>993</v>
      </c>
      <c r="L185" s="620">
        <v>0</v>
      </c>
      <c r="M185" s="620">
        <v>0</v>
      </c>
      <c r="N185" s="619">
        <v>2</v>
      </c>
      <c r="O185" s="683">
        <v>0.5</v>
      </c>
      <c r="P185" s="620"/>
      <c r="Q185" s="635"/>
      <c r="R185" s="619"/>
      <c r="S185" s="635">
        <v>0</v>
      </c>
      <c r="T185" s="683"/>
      <c r="U185" s="665">
        <v>0</v>
      </c>
    </row>
    <row r="186" spans="1:21" ht="14.4" customHeight="1" x14ac:dyDescent="0.3">
      <c r="A186" s="618">
        <v>4</v>
      </c>
      <c r="B186" s="619" t="s">
        <v>558</v>
      </c>
      <c r="C186" s="619">
        <v>89301041</v>
      </c>
      <c r="D186" s="681" t="s">
        <v>6243</v>
      </c>
      <c r="E186" s="682" t="s">
        <v>3978</v>
      </c>
      <c r="F186" s="619" t="s">
        <v>3935</v>
      </c>
      <c r="G186" s="619" t="s">
        <v>4193</v>
      </c>
      <c r="H186" s="619" t="s">
        <v>1439</v>
      </c>
      <c r="I186" s="619" t="s">
        <v>2731</v>
      </c>
      <c r="J186" s="619" t="s">
        <v>2732</v>
      </c>
      <c r="K186" s="619" t="s">
        <v>2733</v>
      </c>
      <c r="L186" s="620">
        <v>154.01</v>
      </c>
      <c r="M186" s="620">
        <v>308.02</v>
      </c>
      <c r="N186" s="619">
        <v>2</v>
      </c>
      <c r="O186" s="683">
        <v>1</v>
      </c>
      <c r="P186" s="620">
        <v>308.02</v>
      </c>
      <c r="Q186" s="635">
        <v>1</v>
      </c>
      <c r="R186" s="619">
        <v>2</v>
      </c>
      <c r="S186" s="635">
        <v>1</v>
      </c>
      <c r="T186" s="683">
        <v>1</v>
      </c>
      <c r="U186" s="665">
        <v>1</v>
      </c>
    </row>
    <row r="187" spans="1:21" ht="14.4" customHeight="1" x14ac:dyDescent="0.3">
      <c r="A187" s="618">
        <v>4</v>
      </c>
      <c r="B187" s="619" t="s">
        <v>558</v>
      </c>
      <c r="C187" s="619">
        <v>89301041</v>
      </c>
      <c r="D187" s="681" t="s">
        <v>6243</v>
      </c>
      <c r="E187" s="682" t="s">
        <v>3978</v>
      </c>
      <c r="F187" s="619" t="s">
        <v>3935</v>
      </c>
      <c r="G187" s="619" t="s">
        <v>4027</v>
      </c>
      <c r="H187" s="619" t="s">
        <v>557</v>
      </c>
      <c r="I187" s="619" t="s">
        <v>4028</v>
      </c>
      <c r="J187" s="619" t="s">
        <v>4029</v>
      </c>
      <c r="K187" s="619" t="s">
        <v>3758</v>
      </c>
      <c r="L187" s="620">
        <v>0</v>
      </c>
      <c r="M187" s="620">
        <v>0</v>
      </c>
      <c r="N187" s="619">
        <v>1</v>
      </c>
      <c r="O187" s="683">
        <v>1</v>
      </c>
      <c r="P187" s="620">
        <v>0</v>
      </c>
      <c r="Q187" s="635"/>
      <c r="R187" s="619">
        <v>1</v>
      </c>
      <c r="S187" s="635">
        <v>1</v>
      </c>
      <c r="T187" s="683">
        <v>1</v>
      </c>
      <c r="U187" s="665">
        <v>1</v>
      </c>
    </row>
    <row r="188" spans="1:21" ht="14.4" customHeight="1" x14ac:dyDescent="0.3">
      <c r="A188" s="618">
        <v>4</v>
      </c>
      <c r="B188" s="619" t="s">
        <v>558</v>
      </c>
      <c r="C188" s="619">
        <v>89301041</v>
      </c>
      <c r="D188" s="681" t="s">
        <v>6243</v>
      </c>
      <c r="E188" s="682" t="s">
        <v>3978</v>
      </c>
      <c r="F188" s="619" t="s">
        <v>3935</v>
      </c>
      <c r="G188" s="619" t="s">
        <v>4003</v>
      </c>
      <c r="H188" s="619" t="s">
        <v>1439</v>
      </c>
      <c r="I188" s="619" t="s">
        <v>1488</v>
      </c>
      <c r="J188" s="619" t="s">
        <v>1489</v>
      </c>
      <c r="K188" s="619" t="s">
        <v>1490</v>
      </c>
      <c r="L188" s="620">
        <v>0</v>
      </c>
      <c r="M188" s="620">
        <v>0</v>
      </c>
      <c r="N188" s="619">
        <v>1</v>
      </c>
      <c r="O188" s="683">
        <v>0.5</v>
      </c>
      <c r="P188" s="620"/>
      <c r="Q188" s="635"/>
      <c r="R188" s="619"/>
      <c r="S188" s="635">
        <v>0</v>
      </c>
      <c r="T188" s="683"/>
      <c r="U188" s="665">
        <v>0</v>
      </c>
    </row>
    <row r="189" spans="1:21" ht="14.4" customHeight="1" x14ac:dyDescent="0.3">
      <c r="A189" s="618">
        <v>4</v>
      </c>
      <c r="B189" s="619" t="s">
        <v>558</v>
      </c>
      <c r="C189" s="619">
        <v>89301041</v>
      </c>
      <c r="D189" s="681" t="s">
        <v>6243</v>
      </c>
      <c r="E189" s="682" t="s">
        <v>3978</v>
      </c>
      <c r="F189" s="619" t="s">
        <v>3935</v>
      </c>
      <c r="G189" s="619" t="s">
        <v>4004</v>
      </c>
      <c r="H189" s="619" t="s">
        <v>557</v>
      </c>
      <c r="I189" s="619" t="s">
        <v>852</v>
      </c>
      <c r="J189" s="619" t="s">
        <v>853</v>
      </c>
      <c r="K189" s="619" t="s">
        <v>4005</v>
      </c>
      <c r="L189" s="620">
        <v>242.93</v>
      </c>
      <c r="M189" s="620">
        <v>242.93</v>
      </c>
      <c r="N189" s="619">
        <v>1</v>
      </c>
      <c r="O189" s="683">
        <v>1</v>
      </c>
      <c r="P189" s="620">
        <v>242.93</v>
      </c>
      <c r="Q189" s="635">
        <v>1</v>
      </c>
      <c r="R189" s="619">
        <v>1</v>
      </c>
      <c r="S189" s="635">
        <v>1</v>
      </c>
      <c r="T189" s="683">
        <v>1</v>
      </c>
      <c r="U189" s="665">
        <v>1</v>
      </c>
    </row>
    <row r="190" spans="1:21" ht="14.4" customHeight="1" x14ac:dyDescent="0.3">
      <c r="A190" s="618">
        <v>4</v>
      </c>
      <c r="B190" s="619" t="s">
        <v>558</v>
      </c>
      <c r="C190" s="619">
        <v>89301041</v>
      </c>
      <c r="D190" s="681" t="s">
        <v>6243</v>
      </c>
      <c r="E190" s="682" t="s">
        <v>3978</v>
      </c>
      <c r="F190" s="619" t="s">
        <v>3935</v>
      </c>
      <c r="G190" s="619" t="s">
        <v>4194</v>
      </c>
      <c r="H190" s="619" t="s">
        <v>557</v>
      </c>
      <c r="I190" s="619" t="s">
        <v>2937</v>
      </c>
      <c r="J190" s="619" t="s">
        <v>4195</v>
      </c>
      <c r="K190" s="619" t="s">
        <v>3772</v>
      </c>
      <c r="L190" s="620">
        <v>810.99</v>
      </c>
      <c r="M190" s="620">
        <v>810.99</v>
      </c>
      <c r="N190" s="619">
        <v>1</v>
      </c>
      <c r="O190" s="683">
        <v>1</v>
      </c>
      <c r="P190" s="620">
        <v>810.99</v>
      </c>
      <c r="Q190" s="635">
        <v>1</v>
      </c>
      <c r="R190" s="619">
        <v>1</v>
      </c>
      <c r="S190" s="635">
        <v>1</v>
      </c>
      <c r="T190" s="683">
        <v>1</v>
      </c>
      <c r="U190" s="665">
        <v>1</v>
      </c>
    </row>
    <row r="191" spans="1:21" ht="14.4" customHeight="1" x14ac:dyDescent="0.3">
      <c r="A191" s="618">
        <v>4</v>
      </c>
      <c r="B191" s="619" t="s">
        <v>558</v>
      </c>
      <c r="C191" s="619">
        <v>89301041</v>
      </c>
      <c r="D191" s="681" t="s">
        <v>6243</v>
      </c>
      <c r="E191" s="682" t="s">
        <v>3978</v>
      </c>
      <c r="F191" s="619" t="s">
        <v>3935</v>
      </c>
      <c r="G191" s="619" t="s">
        <v>4040</v>
      </c>
      <c r="H191" s="619" t="s">
        <v>1439</v>
      </c>
      <c r="I191" s="619" t="s">
        <v>1627</v>
      </c>
      <c r="J191" s="619" t="s">
        <v>1481</v>
      </c>
      <c r="K191" s="619" t="s">
        <v>1628</v>
      </c>
      <c r="L191" s="620">
        <v>625.29</v>
      </c>
      <c r="M191" s="620">
        <v>625.29</v>
      </c>
      <c r="N191" s="619">
        <v>1</v>
      </c>
      <c r="O191" s="683">
        <v>1</v>
      </c>
      <c r="P191" s="620"/>
      <c r="Q191" s="635">
        <v>0</v>
      </c>
      <c r="R191" s="619"/>
      <c r="S191" s="635">
        <v>0</v>
      </c>
      <c r="T191" s="683"/>
      <c r="U191" s="665">
        <v>0</v>
      </c>
    </row>
    <row r="192" spans="1:21" ht="14.4" customHeight="1" x14ac:dyDescent="0.3">
      <c r="A192" s="618">
        <v>4</v>
      </c>
      <c r="B192" s="619" t="s">
        <v>558</v>
      </c>
      <c r="C192" s="619">
        <v>89301041</v>
      </c>
      <c r="D192" s="681" t="s">
        <v>6243</v>
      </c>
      <c r="E192" s="682" t="s">
        <v>3978</v>
      </c>
      <c r="F192" s="619" t="s">
        <v>3935</v>
      </c>
      <c r="G192" s="619" t="s">
        <v>4040</v>
      </c>
      <c r="H192" s="619" t="s">
        <v>1439</v>
      </c>
      <c r="I192" s="619" t="s">
        <v>4196</v>
      </c>
      <c r="J192" s="619" t="s">
        <v>1481</v>
      </c>
      <c r="K192" s="619" t="s">
        <v>4197</v>
      </c>
      <c r="L192" s="620">
        <v>187.59</v>
      </c>
      <c r="M192" s="620">
        <v>375.18</v>
      </c>
      <c r="N192" s="619">
        <v>2</v>
      </c>
      <c r="O192" s="683">
        <v>1</v>
      </c>
      <c r="P192" s="620"/>
      <c r="Q192" s="635">
        <v>0</v>
      </c>
      <c r="R192" s="619"/>
      <c r="S192" s="635">
        <v>0</v>
      </c>
      <c r="T192" s="683"/>
      <c r="U192" s="665">
        <v>0</v>
      </c>
    </row>
    <row r="193" spans="1:21" ht="14.4" customHeight="1" x14ac:dyDescent="0.3">
      <c r="A193" s="618">
        <v>4</v>
      </c>
      <c r="B193" s="619" t="s">
        <v>558</v>
      </c>
      <c r="C193" s="619">
        <v>89301041</v>
      </c>
      <c r="D193" s="681" t="s">
        <v>6243</v>
      </c>
      <c r="E193" s="682" t="s">
        <v>3978</v>
      </c>
      <c r="F193" s="619" t="s">
        <v>3935</v>
      </c>
      <c r="G193" s="619" t="s">
        <v>4040</v>
      </c>
      <c r="H193" s="619" t="s">
        <v>1439</v>
      </c>
      <c r="I193" s="619" t="s">
        <v>2515</v>
      </c>
      <c r="J193" s="619" t="s">
        <v>1526</v>
      </c>
      <c r="K193" s="619" t="s">
        <v>2497</v>
      </c>
      <c r="L193" s="620">
        <v>2332.92</v>
      </c>
      <c r="M193" s="620">
        <v>2332.92</v>
      </c>
      <c r="N193" s="619">
        <v>1</v>
      </c>
      <c r="O193" s="683">
        <v>1</v>
      </c>
      <c r="P193" s="620">
        <v>2332.92</v>
      </c>
      <c r="Q193" s="635">
        <v>1</v>
      </c>
      <c r="R193" s="619">
        <v>1</v>
      </c>
      <c r="S193" s="635">
        <v>1</v>
      </c>
      <c r="T193" s="683">
        <v>1</v>
      </c>
      <c r="U193" s="665">
        <v>1</v>
      </c>
    </row>
    <row r="194" spans="1:21" ht="14.4" customHeight="1" x14ac:dyDescent="0.3">
      <c r="A194" s="618">
        <v>4</v>
      </c>
      <c r="B194" s="619" t="s">
        <v>558</v>
      </c>
      <c r="C194" s="619">
        <v>89301041</v>
      </c>
      <c r="D194" s="681" t="s">
        <v>6243</v>
      </c>
      <c r="E194" s="682" t="s">
        <v>3978</v>
      </c>
      <c r="F194" s="619" t="s">
        <v>3935</v>
      </c>
      <c r="G194" s="619" t="s">
        <v>4091</v>
      </c>
      <c r="H194" s="619" t="s">
        <v>557</v>
      </c>
      <c r="I194" s="619" t="s">
        <v>2323</v>
      </c>
      <c r="J194" s="619" t="s">
        <v>1050</v>
      </c>
      <c r="K194" s="619" t="s">
        <v>4092</v>
      </c>
      <c r="L194" s="620">
        <v>105.94</v>
      </c>
      <c r="M194" s="620">
        <v>211.88</v>
      </c>
      <c r="N194" s="619">
        <v>2</v>
      </c>
      <c r="O194" s="683">
        <v>0.5</v>
      </c>
      <c r="P194" s="620"/>
      <c r="Q194" s="635">
        <v>0</v>
      </c>
      <c r="R194" s="619"/>
      <c r="S194" s="635">
        <v>0</v>
      </c>
      <c r="T194" s="683"/>
      <c r="U194" s="665">
        <v>0</v>
      </c>
    </row>
    <row r="195" spans="1:21" ht="14.4" customHeight="1" x14ac:dyDescent="0.3">
      <c r="A195" s="618">
        <v>4</v>
      </c>
      <c r="B195" s="619" t="s">
        <v>558</v>
      </c>
      <c r="C195" s="619">
        <v>89301041</v>
      </c>
      <c r="D195" s="681" t="s">
        <v>6243</v>
      </c>
      <c r="E195" s="682" t="s">
        <v>3978</v>
      </c>
      <c r="F195" s="619" t="s">
        <v>3935</v>
      </c>
      <c r="G195" s="619" t="s">
        <v>4198</v>
      </c>
      <c r="H195" s="619" t="s">
        <v>557</v>
      </c>
      <c r="I195" s="619" t="s">
        <v>2691</v>
      </c>
      <c r="J195" s="619" t="s">
        <v>2692</v>
      </c>
      <c r="K195" s="619" t="s">
        <v>2693</v>
      </c>
      <c r="L195" s="620">
        <v>153.52000000000001</v>
      </c>
      <c r="M195" s="620">
        <v>153.52000000000001</v>
      </c>
      <c r="N195" s="619">
        <v>1</v>
      </c>
      <c r="O195" s="683">
        <v>1</v>
      </c>
      <c r="P195" s="620"/>
      <c r="Q195" s="635">
        <v>0</v>
      </c>
      <c r="R195" s="619"/>
      <c r="S195" s="635">
        <v>0</v>
      </c>
      <c r="T195" s="683"/>
      <c r="U195" s="665">
        <v>0</v>
      </c>
    </row>
    <row r="196" spans="1:21" ht="14.4" customHeight="1" x14ac:dyDescent="0.3">
      <c r="A196" s="618">
        <v>4</v>
      </c>
      <c r="B196" s="619" t="s">
        <v>558</v>
      </c>
      <c r="C196" s="619">
        <v>89301041</v>
      </c>
      <c r="D196" s="681" t="s">
        <v>6243</v>
      </c>
      <c r="E196" s="682" t="s">
        <v>3978</v>
      </c>
      <c r="F196" s="619" t="s">
        <v>3935</v>
      </c>
      <c r="G196" s="619" t="s">
        <v>4006</v>
      </c>
      <c r="H196" s="619" t="s">
        <v>557</v>
      </c>
      <c r="I196" s="619" t="s">
        <v>4042</v>
      </c>
      <c r="J196" s="619" t="s">
        <v>4043</v>
      </c>
      <c r="K196" s="619" t="s">
        <v>770</v>
      </c>
      <c r="L196" s="620">
        <v>190.48</v>
      </c>
      <c r="M196" s="620">
        <v>380.96</v>
      </c>
      <c r="N196" s="619">
        <v>2</v>
      </c>
      <c r="O196" s="683">
        <v>0.5</v>
      </c>
      <c r="P196" s="620">
        <v>380.96</v>
      </c>
      <c r="Q196" s="635">
        <v>1</v>
      </c>
      <c r="R196" s="619">
        <v>2</v>
      </c>
      <c r="S196" s="635">
        <v>1</v>
      </c>
      <c r="T196" s="683">
        <v>0.5</v>
      </c>
      <c r="U196" s="665">
        <v>1</v>
      </c>
    </row>
    <row r="197" spans="1:21" ht="14.4" customHeight="1" x14ac:dyDescent="0.3">
      <c r="A197" s="618">
        <v>4</v>
      </c>
      <c r="B197" s="619" t="s">
        <v>558</v>
      </c>
      <c r="C197" s="619">
        <v>89301041</v>
      </c>
      <c r="D197" s="681" t="s">
        <v>6243</v>
      </c>
      <c r="E197" s="682" t="s">
        <v>3978</v>
      </c>
      <c r="F197" s="619" t="s">
        <v>3935</v>
      </c>
      <c r="G197" s="619" t="s">
        <v>4006</v>
      </c>
      <c r="H197" s="619" t="s">
        <v>557</v>
      </c>
      <c r="I197" s="619" t="s">
        <v>768</v>
      </c>
      <c r="J197" s="619" t="s">
        <v>769</v>
      </c>
      <c r="K197" s="619" t="s">
        <v>770</v>
      </c>
      <c r="L197" s="620">
        <v>190.48</v>
      </c>
      <c r="M197" s="620">
        <v>190.48</v>
      </c>
      <c r="N197" s="619">
        <v>1</v>
      </c>
      <c r="O197" s="683">
        <v>1</v>
      </c>
      <c r="P197" s="620"/>
      <c r="Q197" s="635">
        <v>0</v>
      </c>
      <c r="R197" s="619"/>
      <c r="S197" s="635">
        <v>0</v>
      </c>
      <c r="T197" s="683"/>
      <c r="U197" s="665">
        <v>0</v>
      </c>
    </row>
    <row r="198" spans="1:21" ht="14.4" customHeight="1" x14ac:dyDescent="0.3">
      <c r="A198" s="618">
        <v>4</v>
      </c>
      <c r="B198" s="619" t="s">
        <v>558</v>
      </c>
      <c r="C198" s="619">
        <v>89301041</v>
      </c>
      <c r="D198" s="681" t="s">
        <v>6243</v>
      </c>
      <c r="E198" s="682" t="s">
        <v>3978</v>
      </c>
      <c r="F198" s="619" t="s">
        <v>3935</v>
      </c>
      <c r="G198" s="619" t="s">
        <v>4006</v>
      </c>
      <c r="H198" s="619" t="s">
        <v>557</v>
      </c>
      <c r="I198" s="619" t="s">
        <v>772</v>
      </c>
      <c r="J198" s="619" t="s">
        <v>769</v>
      </c>
      <c r="K198" s="619" t="s">
        <v>773</v>
      </c>
      <c r="L198" s="620">
        <v>612.26</v>
      </c>
      <c r="M198" s="620">
        <v>612.26</v>
      </c>
      <c r="N198" s="619">
        <v>1</v>
      </c>
      <c r="O198" s="683">
        <v>1</v>
      </c>
      <c r="P198" s="620"/>
      <c r="Q198" s="635">
        <v>0</v>
      </c>
      <c r="R198" s="619"/>
      <c r="S198" s="635">
        <v>0</v>
      </c>
      <c r="T198" s="683"/>
      <c r="U198" s="665">
        <v>0</v>
      </c>
    </row>
    <row r="199" spans="1:21" ht="14.4" customHeight="1" x14ac:dyDescent="0.3">
      <c r="A199" s="618">
        <v>4</v>
      </c>
      <c r="B199" s="619" t="s">
        <v>558</v>
      </c>
      <c r="C199" s="619">
        <v>89301041</v>
      </c>
      <c r="D199" s="681" t="s">
        <v>6243</v>
      </c>
      <c r="E199" s="682" t="s">
        <v>3978</v>
      </c>
      <c r="F199" s="619" t="s">
        <v>3935</v>
      </c>
      <c r="G199" s="619" t="s">
        <v>4094</v>
      </c>
      <c r="H199" s="619" t="s">
        <v>557</v>
      </c>
      <c r="I199" s="619" t="s">
        <v>642</v>
      </c>
      <c r="J199" s="619" t="s">
        <v>4095</v>
      </c>
      <c r="K199" s="619" t="s">
        <v>4096</v>
      </c>
      <c r="L199" s="620">
        <v>22.88</v>
      </c>
      <c r="M199" s="620">
        <v>22.88</v>
      </c>
      <c r="N199" s="619">
        <v>1</v>
      </c>
      <c r="O199" s="683">
        <v>0.5</v>
      </c>
      <c r="P199" s="620">
        <v>22.88</v>
      </c>
      <c r="Q199" s="635">
        <v>1</v>
      </c>
      <c r="R199" s="619">
        <v>1</v>
      </c>
      <c r="S199" s="635">
        <v>1</v>
      </c>
      <c r="T199" s="683">
        <v>0.5</v>
      </c>
      <c r="U199" s="665">
        <v>1</v>
      </c>
    </row>
    <row r="200" spans="1:21" ht="14.4" customHeight="1" x14ac:dyDescent="0.3">
      <c r="A200" s="618">
        <v>4</v>
      </c>
      <c r="B200" s="619" t="s">
        <v>558</v>
      </c>
      <c r="C200" s="619">
        <v>89301041</v>
      </c>
      <c r="D200" s="681" t="s">
        <v>6243</v>
      </c>
      <c r="E200" s="682" t="s">
        <v>3978</v>
      </c>
      <c r="F200" s="619" t="s">
        <v>3935</v>
      </c>
      <c r="G200" s="619" t="s">
        <v>4137</v>
      </c>
      <c r="H200" s="619" t="s">
        <v>557</v>
      </c>
      <c r="I200" s="619" t="s">
        <v>3038</v>
      </c>
      <c r="J200" s="619" t="s">
        <v>3039</v>
      </c>
      <c r="K200" s="619" t="s">
        <v>2391</v>
      </c>
      <c r="L200" s="620">
        <v>0</v>
      </c>
      <c r="M200" s="620">
        <v>0</v>
      </c>
      <c r="N200" s="619">
        <v>4</v>
      </c>
      <c r="O200" s="683">
        <v>2</v>
      </c>
      <c r="P200" s="620">
        <v>0</v>
      </c>
      <c r="Q200" s="635"/>
      <c r="R200" s="619">
        <v>2</v>
      </c>
      <c r="S200" s="635">
        <v>0.5</v>
      </c>
      <c r="T200" s="683">
        <v>1.5</v>
      </c>
      <c r="U200" s="665">
        <v>0.75</v>
      </c>
    </row>
    <row r="201" spans="1:21" ht="14.4" customHeight="1" x14ac:dyDescent="0.3">
      <c r="A201" s="618">
        <v>4</v>
      </c>
      <c r="B201" s="619" t="s">
        <v>558</v>
      </c>
      <c r="C201" s="619">
        <v>89301041</v>
      </c>
      <c r="D201" s="681" t="s">
        <v>6243</v>
      </c>
      <c r="E201" s="682" t="s">
        <v>3978</v>
      </c>
      <c r="F201" s="619" t="s">
        <v>3935</v>
      </c>
      <c r="G201" s="619" t="s">
        <v>4012</v>
      </c>
      <c r="H201" s="619" t="s">
        <v>557</v>
      </c>
      <c r="I201" s="619" t="s">
        <v>837</v>
      </c>
      <c r="J201" s="619" t="s">
        <v>4013</v>
      </c>
      <c r="K201" s="619" t="s">
        <v>4014</v>
      </c>
      <c r="L201" s="620">
        <v>0</v>
      </c>
      <c r="M201" s="620">
        <v>0</v>
      </c>
      <c r="N201" s="619">
        <v>3</v>
      </c>
      <c r="O201" s="683">
        <v>2.5</v>
      </c>
      <c r="P201" s="620">
        <v>0</v>
      </c>
      <c r="Q201" s="635"/>
      <c r="R201" s="619">
        <v>1</v>
      </c>
      <c r="S201" s="635">
        <v>0.33333333333333331</v>
      </c>
      <c r="T201" s="683">
        <v>1</v>
      </c>
      <c r="U201" s="665">
        <v>0.4</v>
      </c>
    </row>
    <row r="202" spans="1:21" ht="14.4" customHeight="1" x14ac:dyDescent="0.3">
      <c r="A202" s="618">
        <v>4</v>
      </c>
      <c r="B202" s="619" t="s">
        <v>558</v>
      </c>
      <c r="C202" s="619">
        <v>89301041</v>
      </c>
      <c r="D202" s="681" t="s">
        <v>6243</v>
      </c>
      <c r="E202" s="682" t="s">
        <v>3978</v>
      </c>
      <c r="F202" s="619" t="s">
        <v>3935</v>
      </c>
      <c r="G202" s="619" t="s">
        <v>4053</v>
      </c>
      <c r="H202" s="619" t="s">
        <v>557</v>
      </c>
      <c r="I202" s="619" t="s">
        <v>3168</v>
      </c>
      <c r="J202" s="619" t="s">
        <v>1790</v>
      </c>
      <c r="K202" s="619" t="s">
        <v>4054</v>
      </c>
      <c r="L202" s="620">
        <v>38.99</v>
      </c>
      <c r="M202" s="620">
        <v>77.98</v>
      </c>
      <c r="N202" s="619">
        <v>2</v>
      </c>
      <c r="O202" s="683">
        <v>0.5</v>
      </c>
      <c r="P202" s="620">
        <v>77.98</v>
      </c>
      <c r="Q202" s="635">
        <v>1</v>
      </c>
      <c r="R202" s="619">
        <v>2</v>
      </c>
      <c r="S202" s="635">
        <v>1</v>
      </c>
      <c r="T202" s="683">
        <v>0.5</v>
      </c>
      <c r="U202" s="665">
        <v>1</v>
      </c>
    </row>
    <row r="203" spans="1:21" ht="14.4" customHeight="1" x14ac:dyDescent="0.3">
      <c r="A203" s="618">
        <v>4</v>
      </c>
      <c r="B203" s="619" t="s">
        <v>558</v>
      </c>
      <c r="C203" s="619">
        <v>89301041</v>
      </c>
      <c r="D203" s="681" t="s">
        <v>6243</v>
      </c>
      <c r="E203" s="682" t="s">
        <v>3978</v>
      </c>
      <c r="F203" s="619" t="s">
        <v>3935</v>
      </c>
      <c r="G203" s="619" t="s">
        <v>4086</v>
      </c>
      <c r="H203" s="619" t="s">
        <v>557</v>
      </c>
      <c r="I203" s="619" t="s">
        <v>4199</v>
      </c>
      <c r="J203" s="619" t="s">
        <v>4200</v>
      </c>
      <c r="K203" s="619" t="s">
        <v>3769</v>
      </c>
      <c r="L203" s="620">
        <v>98.23</v>
      </c>
      <c r="M203" s="620">
        <v>98.23</v>
      </c>
      <c r="N203" s="619">
        <v>1</v>
      </c>
      <c r="O203" s="683">
        <v>1</v>
      </c>
      <c r="P203" s="620"/>
      <c r="Q203" s="635">
        <v>0</v>
      </c>
      <c r="R203" s="619"/>
      <c r="S203" s="635">
        <v>0</v>
      </c>
      <c r="T203" s="683"/>
      <c r="U203" s="665">
        <v>0</v>
      </c>
    </row>
    <row r="204" spans="1:21" ht="14.4" customHeight="1" x14ac:dyDescent="0.3">
      <c r="A204" s="618">
        <v>4</v>
      </c>
      <c r="B204" s="619" t="s">
        <v>558</v>
      </c>
      <c r="C204" s="619">
        <v>89301041</v>
      </c>
      <c r="D204" s="681" t="s">
        <v>6243</v>
      </c>
      <c r="E204" s="682" t="s">
        <v>3978</v>
      </c>
      <c r="F204" s="619" t="s">
        <v>3935</v>
      </c>
      <c r="G204" s="619" t="s">
        <v>4086</v>
      </c>
      <c r="H204" s="619" t="s">
        <v>1439</v>
      </c>
      <c r="I204" s="619" t="s">
        <v>2617</v>
      </c>
      <c r="J204" s="619" t="s">
        <v>2618</v>
      </c>
      <c r="K204" s="619" t="s">
        <v>3851</v>
      </c>
      <c r="L204" s="620">
        <v>32.74</v>
      </c>
      <c r="M204" s="620">
        <v>65.48</v>
      </c>
      <c r="N204" s="619">
        <v>2</v>
      </c>
      <c r="O204" s="683">
        <v>1</v>
      </c>
      <c r="P204" s="620">
        <v>65.48</v>
      </c>
      <c r="Q204" s="635">
        <v>1</v>
      </c>
      <c r="R204" s="619">
        <v>2</v>
      </c>
      <c r="S204" s="635">
        <v>1</v>
      </c>
      <c r="T204" s="683">
        <v>1</v>
      </c>
      <c r="U204" s="665">
        <v>1</v>
      </c>
    </row>
    <row r="205" spans="1:21" ht="14.4" customHeight="1" x14ac:dyDescent="0.3">
      <c r="A205" s="618">
        <v>4</v>
      </c>
      <c r="B205" s="619" t="s">
        <v>558</v>
      </c>
      <c r="C205" s="619">
        <v>89301041</v>
      </c>
      <c r="D205" s="681" t="s">
        <v>6243</v>
      </c>
      <c r="E205" s="682" t="s">
        <v>3978</v>
      </c>
      <c r="F205" s="619" t="s">
        <v>3935</v>
      </c>
      <c r="G205" s="619" t="s">
        <v>4086</v>
      </c>
      <c r="H205" s="619" t="s">
        <v>1439</v>
      </c>
      <c r="I205" s="619" t="s">
        <v>4201</v>
      </c>
      <c r="J205" s="619" t="s">
        <v>1522</v>
      </c>
      <c r="K205" s="619" t="s">
        <v>4202</v>
      </c>
      <c r="L205" s="620">
        <v>207.53</v>
      </c>
      <c r="M205" s="620">
        <v>415.06</v>
      </c>
      <c r="N205" s="619">
        <v>2</v>
      </c>
      <c r="O205" s="683">
        <v>0.5</v>
      </c>
      <c r="P205" s="620"/>
      <c r="Q205" s="635">
        <v>0</v>
      </c>
      <c r="R205" s="619"/>
      <c r="S205" s="635">
        <v>0</v>
      </c>
      <c r="T205" s="683"/>
      <c r="U205" s="665">
        <v>0</v>
      </c>
    </row>
    <row r="206" spans="1:21" ht="14.4" customHeight="1" x14ac:dyDescent="0.3">
      <c r="A206" s="618">
        <v>4</v>
      </c>
      <c r="B206" s="619" t="s">
        <v>558</v>
      </c>
      <c r="C206" s="619">
        <v>89301041</v>
      </c>
      <c r="D206" s="681" t="s">
        <v>6243</v>
      </c>
      <c r="E206" s="682" t="s">
        <v>3978</v>
      </c>
      <c r="F206" s="619" t="s">
        <v>3936</v>
      </c>
      <c r="G206" s="619" t="s">
        <v>4062</v>
      </c>
      <c r="H206" s="619" t="s">
        <v>557</v>
      </c>
      <c r="I206" s="619" t="s">
        <v>4126</v>
      </c>
      <c r="J206" s="619" t="s">
        <v>3964</v>
      </c>
      <c r="K206" s="619"/>
      <c r="L206" s="620">
        <v>0</v>
      </c>
      <c r="M206" s="620">
        <v>0</v>
      </c>
      <c r="N206" s="619">
        <v>1</v>
      </c>
      <c r="O206" s="683">
        <v>1</v>
      </c>
      <c r="P206" s="620">
        <v>0</v>
      </c>
      <c r="Q206" s="635"/>
      <c r="R206" s="619">
        <v>1</v>
      </c>
      <c r="S206" s="635">
        <v>1</v>
      </c>
      <c r="T206" s="683">
        <v>1</v>
      </c>
      <c r="U206" s="665">
        <v>1</v>
      </c>
    </row>
    <row r="207" spans="1:21" ht="14.4" customHeight="1" x14ac:dyDescent="0.3">
      <c r="A207" s="618">
        <v>4</v>
      </c>
      <c r="B207" s="619" t="s">
        <v>558</v>
      </c>
      <c r="C207" s="619">
        <v>89301041</v>
      </c>
      <c r="D207" s="681" t="s">
        <v>6243</v>
      </c>
      <c r="E207" s="682" t="s">
        <v>3978</v>
      </c>
      <c r="F207" s="619" t="s">
        <v>3937</v>
      </c>
      <c r="G207" s="619" t="s">
        <v>4203</v>
      </c>
      <c r="H207" s="619" t="s">
        <v>557</v>
      </c>
      <c r="I207" s="619" t="s">
        <v>4204</v>
      </c>
      <c r="J207" s="619" t="s">
        <v>4205</v>
      </c>
      <c r="K207" s="619" t="s">
        <v>4206</v>
      </c>
      <c r="L207" s="620">
        <v>900</v>
      </c>
      <c r="M207" s="620">
        <v>900</v>
      </c>
      <c r="N207" s="619">
        <v>1</v>
      </c>
      <c r="O207" s="683">
        <v>1</v>
      </c>
      <c r="P207" s="620">
        <v>900</v>
      </c>
      <c r="Q207" s="635">
        <v>1</v>
      </c>
      <c r="R207" s="619">
        <v>1</v>
      </c>
      <c r="S207" s="635">
        <v>1</v>
      </c>
      <c r="T207" s="683">
        <v>1</v>
      </c>
      <c r="U207" s="665">
        <v>1</v>
      </c>
    </row>
    <row r="208" spans="1:21" ht="14.4" customHeight="1" x14ac:dyDescent="0.3">
      <c r="A208" s="618">
        <v>4</v>
      </c>
      <c r="B208" s="619" t="s">
        <v>558</v>
      </c>
      <c r="C208" s="619">
        <v>89301041</v>
      </c>
      <c r="D208" s="681" t="s">
        <v>6243</v>
      </c>
      <c r="E208" s="682" t="s">
        <v>3979</v>
      </c>
      <c r="F208" s="619" t="s">
        <v>3935</v>
      </c>
      <c r="G208" s="619" t="s">
        <v>4207</v>
      </c>
      <c r="H208" s="619" t="s">
        <v>557</v>
      </c>
      <c r="I208" s="619" t="s">
        <v>880</v>
      </c>
      <c r="J208" s="619" t="s">
        <v>4208</v>
      </c>
      <c r="K208" s="619" t="s">
        <v>1016</v>
      </c>
      <c r="L208" s="620">
        <v>44.89</v>
      </c>
      <c r="M208" s="620">
        <v>44.89</v>
      </c>
      <c r="N208" s="619">
        <v>1</v>
      </c>
      <c r="O208" s="683">
        <v>0.5</v>
      </c>
      <c r="P208" s="620">
        <v>44.89</v>
      </c>
      <c r="Q208" s="635">
        <v>1</v>
      </c>
      <c r="R208" s="619">
        <v>1</v>
      </c>
      <c r="S208" s="635">
        <v>1</v>
      </c>
      <c r="T208" s="683">
        <v>0.5</v>
      </c>
      <c r="U208" s="665">
        <v>1</v>
      </c>
    </row>
    <row r="209" spans="1:21" ht="14.4" customHeight="1" x14ac:dyDescent="0.3">
      <c r="A209" s="618">
        <v>4</v>
      </c>
      <c r="B209" s="619" t="s">
        <v>558</v>
      </c>
      <c r="C209" s="619">
        <v>89301041</v>
      </c>
      <c r="D209" s="681" t="s">
        <v>6243</v>
      </c>
      <c r="E209" s="682" t="s">
        <v>3979</v>
      </c>
      <c r="F209" s="619" t="s">
        <v>3935</v>
      </c>
      <c r="G209" s="619" t="s">
        <v>4015</v>
      </c>
      <c r="H209" s="619" t="s">
        <v>1439</v>
      </c>
      <c r="I209" s="619" t="s">
        <v>2586</v>
      </c>
      <c r="J209" s="619" t="s">
        <v>3814</v>
      </c>
      <c r="K209" s="619" t="s">
        <v>3815</v>
      </c>
      <c r="L209" s="620">
        <v>416.46</v>
      </c>
      <c r="M209" s="620">
        <v>1249.3799999999999</v>
      </c>
      <c r="N209" s="619">
        <v>3</v>
      </c>
      <c r="O209" s="683">
        <v>1</v>
      </c>
      <c r="P209" s="620">
        <v>1249.3799999999999</v>
      </c>
      <c r="Q209" s="635">
        <v>1</v>
      </c>
      <c r="R209" s="619">
        <v>3</v>
      </c>
      <c r="S209" s="635">
        <v>1</v>
      </c>
      <c r="T209" s="683">
        <v>1</v>
      </c>
      <c r="U209" s="665">
        <v>1</v>
      </c>
    </row>
    <row r="210" spans="1:21" ht="14.4" customHeight="1" x14ac:dyDescent="0.3">
      <c r="A210" s="618">
        <v>4</v>
      </c>
      <c r="B210" s="619" t="s">
        <v>558</v>
      </c>
      <c r="C210" s="619">
        <v>89301041</v>
      </c>
      <c r="D210" s="681" t="s">
        <v>6243</v>
      </c>
      <c r="E210" s="682" t="s">
        <v>3979</v>
      </c>
      <c r="F210" s="619" t="s">
        <v>3935</v>
      </c>
      <c r="G210" s="619" t="s">
        <v>3997</v>
      </c>
      <c r="H210" s="619" t="s">
        <v>1439</v>
      </c>
      <c r="I210" s="619" t="s">
        <v>1793</v>
      </c>
      <c r="J210" s="619" t="s">
        <v>3721</v>
      </c>
      <c r="K210" s="619" t="s">
        <v>3722</v>
      </c>
      <c r="L210" s="620">
        <v>333.31</v>
      </c>
      <c r="M210" s="620">
        <v>333.31</v>
      </c>
      <c r="N210" s="619">
        <v>1</v>
      </c>
      <c r="O210" s="683">
        <v>1</v>
      </c>
      <c r="P210" s="620">
        <v>333.31</v>
      </c>
      <c r="Q210" s="635">
        <v>1</v>
      </c>
      <c r="R210" s="619">
        <v>1</v>
      </c>
      <c r="S210" s="635">
        <v>1</v>
      </c>
      <c r="T210" s="683">
        <v>1</v>
      </c>
      <c r="U210" s="665">
        <v>1</v>
      </c>
    </row>
    <row r="211" spans="1:21" ht="14.4" customHeight="1" x14ac:dyDescent="0.3">
      <c r="A211" s="618">
        <v>4</v>
      </c>
      <c r="B211" s="619" t="s">
        <v>558</v>
      </c>
      <c r="C211" s="619">
        <v>89301041</v>
      </c>
      <c r="D211" s="681" t="s">
        <v>6243</v>
      </c>
      <c r="E211" s="682" t="s">
        <v>3979</v>
      </c>
      <c r="F211" s="619" t="s">
        <v>3935</v>
      </c>
      <c r="G211" s="619" t="s">
        <v>3997</v>
      </c>
      <c r="H211" s="619" t="s">
        <v>1439</v>
      </c>
      <c r="I211" s="619" t="s">
        <v>1828</v>
      </c>
      <c r="J211" s="619" t="s">
        <v>3725</v>
      </c>
      <c r="K211" s="619" t="s">
        <v>3726</v>
      </c>
      <c r="L211" s="620">
        <v>333.31</v>
      </c>
      <c r="M211" s="620">
        <v>2666.48</v>
      </c>
      <c r="N211" s="619">
        <v>8</v>
      </c>
      <c r="O211" s="683">
        <v>7.5</v>
      </c>
      <c r="P211" s="620">
        <v>999.93000000000006</v>
      </c>
      <c r="Q211" s="635">
        <v>0.375</v>
      </c>
      <c r="R211" s="619">
        <v>3</v>
      </c>
      <c r="S211" s="635">
        <v>0.375</v>
      </c>
      <c r="T211" s="683">
        <v>3</v>
      </c>
      <c r="U211" s="665">
        <v>0.4</v>
      </c>
    </row>
    <row r="212" spans="1:21" ht="14.4" customHeight="1" x14ac:dyDescent="0.3">
      <c r="A212" s="618">
        <v>4</v>
      </c>
      <c r="B212" s="619" t="s">
        <v>558</v>
      </c>
      <c r="C212" s="619">
        <v>89301041</v>
      </c>
      <c r="D212" s="681" t="s">
        <v>6243</v>
      </c>
      <c r="E212" s="682" t="s">
        <v>3979</v>
      </c>
      <c r="F212" s="619" t="s">
        <v>3935</v>
      </c>
      <c r="G212" s="619" t="s">
        <v>4209</v>
      </c>
      <c r="H212" s="619" t="s">
        <v>557</v>
      </c>
      <c r="I212" s="619" t="s">
        <v>745</v>
      </c>
      <c r="J212" s="619" t="s">
        <v>746</v>
      </c>
      <c r="K212" s="619" t="s">
        <v>3648</v>
      </c>
      <c r="L212" s="620">
        <v>115.3</v>
      </c>
      <c r="M212" s="620">
        <v>115.3</v>
      </c>
      <c r="N212" s="619">
        <v>1</v>
      </c>
      <c r="O212" s="683">
        <v>0.5</v>
      </c>
      <c r="P212" s="620">
        <v>115.3</v>
      </c>
      <c r="Q212" s="635">
        <v>1</v>
      </c>
      <c r="R212" s="619">
        <v>1</v>
      </c>
      <c r="S212" s="635">
        <v>1</v>
      </c>
      <c r="T212" s="683">
        <v>0.5</v>
      </c>
      <c r="U212" s="665">
        <v>1</v>
      </c>
    </row>
    <row r="213" spans="1:21" ht="14.4" customHeight="1" x14ac:dyDescent="0.3">
      <c r="A213" s="618">
        <v>4</v>
      </c>
      <c r="B213" s="619" t="s">
        <v>558</v>
      </c>
      <c r="C213" s="619">
        <v>89301041</v>
      </c>
      <c r="D213" s="681" t="s">
        <v>6243</v>
      </c>
      <c r="E213" s="682" t="s">
        <v>3979</v>
      </c>
      <c r="F213" s="619" t="s">
        <v>3935</v>
      </c>
      <c r="G213" s="619" t="s">
        <v>4210</v>
      </c>
      <c r="H213" s="619" t="s">
        <v>557</v>
      </c>
      <c r="I213" s="619" t="s">
        <v>1924</v>
      </c>
      <c r="J213" s="619" t="s">
        <v>4211</v>
      </c>
      <c r="K213" s="619" t="s">
        <v>4052</v>
      </c>
      <c r="L213" s="620">
        <v>19.059999999999999</v>
      </c>
      <c r="M213" s="620">
        <v>19.059999999999999</v>
      </c>
      <c r="N213" s="619">
        <v>1</v>
      </c>
      <c r="O213" s="683">
        <v>0.5</v>
      </c>
      <c r="P213" s="620">
        <v>19.059999999999999</v>
      </c>
      <c r="Q213" s="635">
        <v>1</v>
      </c>
      <c r="R213" s="619">
        <v>1</v>
      </c>
      <c r="S213" s="635">
        <v>1</v>
      </c>
      <c r="T213" s="683">
        <v>0.5</v>
      </c>
      <c r="U213" s="665">
        <v>1</v>
      </c>
    </row>
    <row r="214" spans="1:21" ht="14.4" customHeight="1" x14ac:dyDescent="0.3">
      <c r="A214" s="618">
        <v>4</v>
      </c>
      <c r="B214" s="619" t="s">
        <v>558</v>
      </c>
      <c r="C214" s="619">
        <v>89301041</v>
      </c>
      <c r="D214" s="681" t="s">
        <v>6243</v>
      </c>
      <c r="E214" s="682" t="s">
        <v>3979</v>
      </c>
      <c r="F214" s="619" t="s">
        <v>3935</v>
      </c>
      <c r="G214" s="619" t="s">
        <v>4089</v>
      </c>
      <c r="H214" s="619" t="s">
        <v>557</v>
      </c>
      <c r="I214" s="619" t="s">
        <v>2113</v>
      </c>
      <c r="J214" s="619" t="s">
        <v>2114</v>
      </c>
      <c r="K214" s="619" t="s">
        <v>2115</v>
      </c>
      <c r="L214" s="620">
        <v>20.239999999999998</v>
      </c>
      <c r="M214" s="620">
        <v>20.239999999999998</v>
      </c>
      <c r="N214" s="619">
        <v>1</v>
      </c>
      <c r="O214" s="683">
        <v>1</v>
      </c>
      <c r="P214" s="620"/>
      <c r="Q214" s="635">
        <v>0</v>
      </c>
      <c r="R214" s="619"/>
      <c r="S214" s="635">
        <v>0</v>
      </c>
      <c r="T214" s="683"/>
      <c r="U214" s="665">
        <v>0</v>
      </c>
    </row>
    <row r="215" spans="1:21" ht="14.4" customHeight="1" x14ac:dyDescent="0.3">
      <c r="A215" s="618">
        <v>4</v>
      </c>
      <c r="B215" s="619" t="s">
        <v>558</v>
      </c>
      <c r="C215" s="619">
        <v>89301041</v>
      </c>
      <c r="D215" s="681" t="s">
        <v>6243</v>
      </c>
      <c r="E215" s="682" t="s">
        <v>3979</v>
      </c>
      <c r="F215" s="619" t="s">
        <v>3935</v>
      </c>
      <c r="G215" s="619" t="s">
        <v>4089</v>
      </c>
      <c r="H215" s="619" t="s">
        <v>557</v>
      </c>
      <c r="I215" s="619" t="s">
        <v>757</v>
      </c>
      <c r="J215" s="619" t="s">
        <v>758</v>
      </c>
      <c r="K215" s="619" t="s">
        <v>4090</v>
      </c>
      <c r="L215" s="620">
        <v>50.6</v>
      </c>
      <c r="M215" s="620">
        <v>101.2</v>
      </c>
      <c r="N215" s="619">
        <v>2</v>
      </c>
      <c r="O215" s="683">
        <v>1</v>
      </c>
      <c r="P215" s="620">
        <v>50.6</v>
      </c>
      <c r="Q215" s="635">
        <v>0.5</v>
      </c>
      <c r="R215" s="619">
        <v>1</v>
      </c>
      <c r="S215" s="635">
        <v>0.5</v>
      </c>
      <c r="T215" s="683">
        <v>0.5</v>
      </c>
      <c r="U215" s="665">
        <v>0.5</v>
      </c>
    </row>
    <row r="216" spans="1:21" ht="14.4" customHeight="1" x14ac:dyDescent="0.3">
      <c r="A216" s="618">
        <v>4</v>
      </c>
      <c r="B216" s="619" t="s">
        <v>558</v>
      </c>
      <c r="C216" s="619">
        <v>89301041</v>
      </c>
      <c r="D216" s="681" t="s">
        <v>6243</v>
      </c>
      <c r="E216" s="682" t="s">
        <v>3979</v>
      </c>
      <c r="F216" s="619" t="s">
        <v>3935</v>
      </c>
      <c r="G216" s="619" t="s">
        <v>4089</v>
      </c>
      <c r="H216" s="619" t="s">
        <v>557</v>
      </c>
      <c r="I216" s="619" t="s">
        <v>757</v>
      </c>
      <c r="J216" s="619" t="s">
        <v>758</v>
      </c>
      <c r="K216" s="619" t="s">
        <v>4090</v>
      </c>
      <c r="L216" s="620">
        <v>40.36</v>
      </c>
      <c r="M216" s="620">
        <v>40.36</v>
      </c>
      <c r="N216" s="619">
        <v>1</v>
      </c>
      <c r="O216" s="683">
        <v>0.5</v>
      </c>
      <c r="P216" s="620">
        <v>40.36</v>
      </c>
      <c r="Q216" s="635">
        <v>1</v>
      </c>
      <c r="R216" s="619">
        <v>1</v>
      </c>
      <c r="S216" s="635">
        <v>1</v>
      </c>
      <c r="T216" s="683">
        <v>0.5</v>
      </c>
      <c r="U216" s="665">
        <v>1</v>
      </c>
    </row>
    <row r="217" spans="1:21" ht="14.4" customHeight="1" x14ac:dyDescent="0.3">
      <c r="A217" s="618">
        <v>4</v>
      </c>
      <c r="B217" s="619" t="s">
        <v>558</v>
      </c>
      <c r="C217" s="619">
        <v>89301041</v>
      </c>
      <c r="D217" s="681" t="s">
        <v>6243</v>
      </c>
      <c r="E217" s="682" t="s">
        <v>3979</v>
      </c>
      <c r="F217" s="619" t="s">
        <v>3935</v>
      </c>
      <c r="G217" s="619" t="s">
        <v>4212</v>
      </c>
      <c r="H217" s="619" t="s">
        <v>557</v>
      </c>
      <c r="I217" s="619" t="s">
        <v>2023</v>
      </c>
      <c r="J217" s="619" t="s">
        <v>2024</v>
      </c>
      <c r="K217" s="619" t="s">
        <v>3656</v>
      </c>
      <c r="L217" s="620">
        <v>0</v>
      </c>
      <c r="M217" s="620">
        <v>0</v>
      </c>
      <c r="N217" s="619">
        <v>1</v>
      </c>
      <c r="O217" s="683">
        <v>1</v>
      </c>
      <c r="P217" s="620"/>
      <c r="Q217" s="635"/>
      <c r="R217" s="619"/>
      <c r="S217" s="635">
        <v>0</v>
      </c>
      <c r="T217" s="683"/>
      <c r="U217" s="665">
        <v>0</v>
      </c>
    </row>
    <row r="218" spans="1:21" ht="14.4" customHeight="1" x14ac:dyDescent="0.3">
      <c r="A218" s="618">
        <v>4</v>
      </c>
      <c r="B218" s="619" t="s">
        <v>558</v>
      </c>
      <c r="C218" s="619">
        <v>89301041</v>
      </c>
      <c r="D218" s="681" t="s">
        <v>6243</v>
      </c>
      <c r="E218" s="682" t="s">
        <v>3979</v>
      </c>
      <c r="F218" s="619" t="s">
        <v>3935</v>
      </c>
      <c r="G218" s="619" t="s">
        <v>4027</v>
      </c>
      <c r="H218" s="619" t="s">
        <v>557</v>
      </c>
      <c r="I218" s="619" t="s">
        <v>959</v>
      </c>
      <c r="J218" s="619" t="s">
        <v>4029</v>
      </c>
      <c r="K218" s="619" t="s">
        <v>4106</v>
      </c>
      <c r="L218" s="620">
        <v>12.26</v>
      </c>
      <c r="M218" s="620">
        <v>12.26</v>
      </c>
      <c r="N218" s="619">
        <v>1</v>
      </c>
      <c r="O218" s="683">
        <v>1</v>
      </c>
      <c r="P218" s="620"/>
      <c r="Q218" s="635">
        <v>0</v>
      </c>
      <c r="R218" s="619"/>
      <c r="S218" s="635">
        <v>0</v>
      </c>
      <c r="T218" s="683"/>
      <c r="U218" s="665">
        <v>0</v>
      </c>
    </row>
    <row r="219" spans="1:21" ht="14.4" customHeight="1" x14ac:dyDescent="0.3">
      <c r="A219" s="618">
        <v>4</v>
      </c>
      <c r="B219" s="619" t="s">
        <v>558</v>
      </c>
      <c r="C219" s="619">
        <v>89301041</v>
      </c>
      <c r="D219" s="681" t="s">
        <v>6243</v>
      </c>
      <c r="E219" s="682" t="s">
        <v>3979</v>
      </c>
      <c r="F219" s="619" t="s">
        <v>3935</v>
      </c>
      <c r="G219" s="619" t="s">
        <v>4213</v>
      </c>
      <c r="H219" s="619" t="s">
        <v>557</v>
      </c>
      <c r="I219" s="619" t="s">
        <v>2227</v>
      </c>
      <c r="J219" s="619" t="s">
        <v>2228</v>
      </c>
      <c r="K219" s="619" t="s">
        <v>4214</v>
      </c>
      <c r="L219" s="620">
        <v>113.19</v>
      </c>
      <c r="M219" s="620">
        <v>226.38</v>
      </c>
      <c r="N219" s="619">
        <v>2</v>
      </c>
      <c r="O219" s="683">
        <v>1</v>
      </c>
      <c r="P219" s="620"/>
      <c r="Q219" s="635">
        <v>0</v>
      </c>
      <c r="R219" s="619"/>
      <c r="S219" s="635">
        <v>0</v>
      </c>
      <c r="T219" s="683"/>
      <c r="U219" s="665">
        <v>0</v>
      </c>
    </row>
    <row r="220" spans="1:21" ht="14.4" customHeight="1" x14ac:dyDescent="0.3">
      <c r="A220" s="618">
        <v>4</v>
      </c>
      <c r="B220" s="619" t="s">
        <v>558</v>
      </c>
      <c r="C220" s="619">
        <v>89301041</v>
      </c>
      <c r="D220" s="681" t="s">
        <v>6243</v>
      </c>
      <c r="E220" s="682" t="s">
        <v>3979</v>
      </c>
      <c r="F220" s="619" t="s">
        <v>3935</v>
      </c>
      <c r="G220" s="619" t="s">
        <v>4003</v>
      </c>
      <c r="H220" s="619" t="s">
        <v>1439</v>
      </c>
      <c r="I220" s="619" t="s">
        <v>1607</v>
      </c>
      <c r="J220" s="619" t="s">
        <v>1489</v>
      </c>
      <c r="K220" s="619" t="s">
        <v>1608</v>
      </c>
      <c r="L220" s="620">
        <v>0</v>
      </c>
      <c r="M220" s="620">
        <v>0</v>
      </c>
      <c r="N220" s="619">
        <v>1</v>
      </c>
      <c r="O220" s="683">
        <v>0.5</v>
      </c>
      <c r="P220" s="620">
        <v>0</v>
      </c>
      <c r="Q220" s="635"/>
      <c r="R220" s="619">
        <v>1</v>
      </c>
      <c r="S220" s="635">
        <v>1</v>
      </c>
      <c r="T220" s="683">
        <v>0.5</v>
      </c>
      <c r="U220" s="665">
        <v>1</v>
      </c>
    </row>
    <row r="221" spans="1:21" ht="14.4" customHeight="1" x14ac:dyDescent="0.3">
      <c r="A221" s="618">
        <v>4</v>
      </c>
      <c r="B221" s="619" t="s">
        <v>558</v>
      </c>
      <c r="C221" s="619">
        <v>89301041</v>
      </c>
      <c r="D221" s="681" t="s">
        <v>6243</v>
      </c>
      <c r="E221" s="682" t="s">
        <v>3979</v>
      </c>
      <c r="F221" s="619" t="s">
        <v>3935</v>
      </c>
      <c r="G221" s="619" t="s">
        <v>4131</v>
      </c>
      <c r="H221" s="619" t="s">
        <v>557</v>
      </c>
      <c r="I221" s="619" t="s">
        <v>2197</v>
      </c>
      <c r="J221" s="619" t="s">
        <v>2198</v>
      </c>
      <c r="K221" s="619" t="s">
        <v>1984</v>
      </c>
      <c r="L221" s="620">
        <v>0</v>
      </c>
      <c r="M221" s="620">
        <v>0</v>
      </c>
      <c r="N221" s="619">
        <v>3</v>
      </c>
      <c r="O221" s="683">
        <v>1.5</v>
      </c>
      <c r="P221" s="620"/>
      <c r="Q221" s="635"/>
      <c r="R221" s="619"/>
      <c r="S221" s="635">
        <v>0</v>
      </c>
      <c r="T221" s="683"/>
      <c r="U221" s="665">
        <v>0</v>
      </c>
    </row>
    <row r="222" spans="1:21" ht="14.4" customHeight="1" x14ac:dyDescent="0.3">
      <c r="A222" s="618">
        <v>4</v>
      </c>
      <c r="B222" s="619" t="s">
        <v>558</v>
      </c>
      <c r="C222" s="619">
        <v>89301041</v>
      </c>
      <c r="D222" s="681" t="s">
        <v>6243</v>
      </c>
      <c r="E222" s="682" t="s">
        <v>3979</v>
      </c>
      <c r="F222" s="619" t="s">
        <v>3935</v>
      </c>
      <c r="G222" s="619" t="s">
        <v>4215</v>
      </c>
      <c r="H222" s="619" t="s">
        <v>557</v>
      </c>
      <c r="I222" s="619" t="s">
        <v>1978</v>
      </c>
      <c r="J222" s="619" t="s">
        <v>1979</v>
      </c>
      <c r="K222" s="619" t="s">
        <v>1980</v>
      </c>
      <c r="L222" s="620">
        <v>0</v>
      </c>
      <c r="M222" s="620">
        <v>0</v>
      </c>
      <c r="N222" s="619">
        <v>2</v>
      </c>
      <c r="O222" s="683">
        <v>0.5</v>
      </c>
      <c r="P222" s="620"/>
      <c r="Q222" s="635"/>
      <c r="R222" s="619"/>
      <c r="S222" s="635">
        <v>0</v>
      </c>
      <c r="T222" s="683"/>
      <c r="U222" s="665">
        <v>0</v>
      </c>
    </row>
    <row r="223" spans="1:21" ht="14.4" customHeight="1" x14ac:dyDescent="0.3">
      <c r="A223" s="618">
        <v>4</v>
      </c>
      <c r="B223" s="619" t="s">
        <v>558</v>
      </c>
      <c r="C223" s="619">
        <v>89301041</v>
      </c>
      <c r="D223" s="681" t="s">
        <v>6243</v>
      </c>
      <c r="E223" s="682" t="s">
        <v>3979</v>
      </c>
      <c r="F223" s="619" t="s">
        <v>3935</v>
      </c>
      <c r="G223" s="619" t="s">
        <v>4033</v>
      </c>
      <c r="H223" s="619" t="s">
        <v>557</v>
      </c>
      <c r="I223" s="619" t="s">
        <v>922</v>
      </c>
      <c r="J223" s="619" t="s">
        <v>4034</v>
      </c>
      <c r="K223" s="619" t="s">
        <v>4035</v>
      </c>
      <c r="L223" s="620">
        <v>56.01</v>
      </c>
      <c r="M223" s="620">
        <v>56.01</v>
      </c>
      <c r="N223" s="619">
        <v>1</v>
      </c>
      <c r="O223" s="683">
        <v>0.5</v>
      </c>
      <c r="P223" s="620"/>
      <c r="Q223" s="635">
        <v>0</v>
      </c>
      <c r="R223" s="619"/>
      <c r="S223" s="635">
        <v>0</v>
      </c>
      <c r="T223" s="683"/>
      <c r="U223" s="665">
        <v>0</v>
      </c>
    </row>
    <row r="224" spans="1:21" ht="14.4" customHeight="1" x14ac:dyDescent="0.3">
      <c r="A224" s="618">
        <v>4</v>
      </c>
      <c r="B224" s="619" t="s">
        <v>558</v>
      </c>
      <c r="C224" s="619">
        <v>89301041</v>
      </c>
      <c r="D224" s="681" t="s">
        <v>6243</v>
      </c>
      <c r="E224" s="682" t="s">
        <v>3979</v>
      </c>
      <c r="F224" s="619" t="s">
        <v>3935</v>
      </c>
      <c r="G224" s="619" t="s">
        <v>4216</v>
      </c>
      <c r="H224" s="619" t="s">
        <v>557</v>
      </c>
      <c r="I224" s="619" t="s">
        <v>4217</v>
      </c>
      <c r="J224" s="619" t="s">
        <v>4218</v>
      </c>
      <c r="K224" s="619" t="s">
        <v>4219</v>
      </c>
      <c r="L224" s="620">
        <v>73.5</v>
      </c>
      <c r="M224" s="620">
        <v>73.5</v>
      </c>
      <c r="N224" s="619">
        <v>1</v>
      </c>
      <c r="O224" s="683">
        <v>0.5</v>
      </c>
      <c r="P224" s="620">
        <v>73.5</v>
      </c>
      <c r="Q224" s="635">
        <v>1</v>
      </c>
      <c r="R224" s="619">
        <v>1</v>
      </c>
      <c r="S224" s="635">
        <v>1</v>
      </c>
      <c r="T224" s="683">
        <v>0.5</v>
      </c>
      <c r="U224" s="665">
        <v>1</v>
      </c>
    </row>
    <row r="225" spans="1:21" ht="14.4" customHeight="1" x14ac:dyDescent="0.3">
      <c r="A225" s="618">
        <v>4</v>
      </c>
      <c r="B225" s="619" t="s">
        <v>558</v>
      </c>
      <c r="C225" s="619">
        <v>89301041</v>
      </c>
      <c r="D225" s="681" t="s">
        <v>6243</v>
      </c>
      <c r="E225" s="682" t="s">
        <v>3979</v>
      </c>
      <c r="F225" s="619" t="s">
        <v>3935</v>
      </c>
      <c r="G225" s="619" t="s">
        <v>4068</v>
      </c>
      <c r="H225" s="619" t="s">
        <v>557</v>
      </c>
      <c r="I225" s="619" t="s">
        <v>1982</v>
      </c>
      <c r="J225" s="619" t="s">
        <v>1983</v>
      </c>
      <c r="K225" s="619" t="s">
        <v>4069</v>
      </c>
      <c r="L225" s="620">
        <v>400.53</v>
      </c>
      <c r="M225" s="620">
        <v>801.06</v>
      </c>
      <c r="N225" s="619">
        <v>2</v>
      </c>
      <c r="O225" s="683">
        <v>0.5</v>
      </c>
      <c r="P225" s="620"/>
      <c r="Q225" s="635">
        <v>0</v>
      </c>
      <c r="R225" s="619"/>
      <c r="S225" s="635">
        <v>0</v>
      </c>
      <c r="T225" s="683"/>
      <c r="U225" s="665">
        <v>0</v>
      </c>
    </row>
    <row r="226" spans="1:21" ht="14.4" customHeight="1" x14ac:dyDescent="0.3">
      <c r="A226" s="618">
        <v>4</v>
      </c>
      <c r="B226" s="619" t="s">
        <v>558</v>
      </c>
      <c r="C226" s="619">
        <v>89301041</v>
      </c>
      <c r="D226" s="681" t="s">
        <v>6243</v>
      </c>
      <c r="E226" s="682" t="s">
        <v>3979</v>
      </c>
      <c r="F226" s="619" t="s">
        <v>3935</v>
      </c>
      <c r="G226" s="619" t="s">
        <v>4068</v>
      </c>
      <c r="H226" s="619" t="s">
        <v>557</v>
      </c>
      <c r="I226" s="619" t="s">
        <v>1982</v>
      </c>
      <c r="J226" s="619" t="s">
        <v>1983</v>
      </c>
      <c r="K226" s="619" t="s">
        <v>4069</v>
      </c>
      <c r="L226" s="620">
        <v>391.83</v>
      </c>
      <c r="M226" s="620">
        <v>1175.49</v>
      </c>
      <c r="N226" s="619">
        <v>3</v>
      </c>
      <c r="O226" s="683">
        <v>0.5</v>
      </c>
      <c r="P226" s="620">
        <v>1175.49</v>
      </c>
      <c r="Q226" s="635">
        <v>1</v>
      </c>
      <c r="R226" s="619">
        <v>3</v>
      </c>
      <c r="S226" s="635">
        <v>1</v>
      </c>
      <c r="T226" s="683">
        <v>0.5</v>
      </c>
      <c r="U226" s="665">
        <v>1</v>
      </c>
    </row>
    <row r="227" spans="1:21" ht="14.4" customHeight="1" x14ac:dyDescent="0.3">
      <c r="A227" s="618">
        <v>4</v>
      </c>
      <c r="B227" s="619" t="s">
        <v>558</v>
      </c>
      <c r="C227" s="619">
        <v>89301041</v>
      </c>
      <c r="D227" s="681" t="s">
        <v>6243</v>
      </c>
      <c r="E227" s="682" t="s">
        <v>3979</v>
      </c>
      <c r="F227" s="619" t="s">
        <v>3935</v>
      </c>
      <c r="G227" s="619" t="s">
        <v>4040</v>
      </c>
      <c r="H227" s="619" t="s">
        <v>1439</v>
      </c>
      <c r="I227" s="619" t="s">
        <v>1627</v>
      </c>
      <c r="J227" s="619" t="s">
        <v>1481</v>
      </c>
      <c r="K227" s="619" t="s">
        <v>1628</v>
      </c>
      <c r="L227" s="620">
        <v>625.29</v>
      </c>
      <c r="M227" s="620">
        <v>1875.87</v>
      </c>
      <c r="N227" s="619">
        <v>3</v>
      </c>
      <c r="O227" s="683">
        <v>0.5</v>
      </c>
      <c r="P227" s="620">
        <v>1875.87</v>
      </c>
      <c r="Q227" s="635">
        <v>1</v>
      </c>
      <c r="R227" s="619">
        <v>3</v>
      </c>
      <c r="S227" s="635">
        <v>1</v>
      </c>
      <c r="T227" s="683">
        <v>0.5</v>
      </c>
      <c r="U227" s="665">
        <v>1</v>
      </c>
    </row>
    <row r="228" spans="1:21" ht="14.4" customHeight="1" x14ac:dyDescent="0.3">
      <c r="A228" s="618">
        <v>4</v>
      </c>
      <c r="B228" s="619" t="s">
        <v>558</v>
      </c>
      <c r="C228" s="619">
        <v>89301041</v>
      </c>
      <c r="D228" s="681" t="s">
        <v>6243</v>
      </c>
      <c r="E228" s="682" t="s">
        <v>3979</v>
      </c>
      <c r="F228" s="619" t="s">
        <v>3935</v>
      </c>
      <c r="G228" s="619" t="s">
        <v>4040</v>
      </c>
      <c r="H228" s="619" t="s">
        <v>1439</v>
      </c>
      <c r="I228" s="619" t="s">
        <v>1480</v>
      </c>
      <c r="J228" s="619" t="s">
        <v>1481</v>
      </c>
      <c r="K228" s="619" t="s">
        <v>1482</v>
      </c>
      <c r="L228" s="620">
        <v>937.93</v>
      </c>
      <c r="M228" s="620">
        <v>1875.86</v>
      </c>
      <c r="N228" s="619">
        <v>2</v>
      </c>
      <c r="O228" s="683">
        <v>0.5</v>
      </c>
      <c r="P228" s="620">
        <v>1875.86</v>
      </c>
      <c r="Q228" s="635">
        <v>1</v>
      </c>
      <c r="R228" s="619">
        <v>2</v>
      </c>
      <c r="S228" s="635">
        <v>1</v>
      </c>
      <c r="T228" s="683">
        <v>0.5</v>
      </c>
      <c r="U228" s="665">
        <v>1</v>
      </c>
    </row>
    <row r="229" spans="1:21" ht="14.4" customHeight="1" x14ac:dyDescent="0.3">
      <c r="A229" s="618">
        <v>4</v>
      </c>
      <c r="B229" s="619" t="s">
        <v>558</v>
      </c>
      <c r="C229" s="619">
        <v>89301041</v>
      </c>
      <c r="D229" s="681" t="s">
        <v>6243</v>
      </c>
      <c r="E229" s="682" t="s">
        <v>3979</v>
      </c>
      <c r="F229" s="619" t="s">
        <v>3935</v>
      </c>
      <c r="G229" s="619" t="s">
        <v>4040</v>
      </c>
      <c r="H229" s="619" t="s">
        <v>1439</v>
      </c>
      <c r="I229" s="619" t="s">
        <v>1525</v>
      </c>
      <c r="J229" s="619" t="s">
        <v>1526</v>
      </c>
      <c r="K229" s="619" t="s">
        <v>1482</v>
      </c>
      <c r="L229" s="620">
        <v>1749.69</v>
      </c>
      <c r="M229" s="620">
        <v>1749.69</v>
      </c>
      <c r="N229" s="619">
        <v>1</v>
      </c>
      <c r="O229" s="683">
        <v>0.5</v>
      </c>
      <c r="P229" s="620">
        <v>1749.69</v>
      </c>
      <c r="Q229" s="635">
        <v>1</v>
      </c>
      <c r="R229" s="619">
        <v>1</v>
      </c>
      <c r="S229" s="635">
        <v>1</v>
      </c>
      <c r="T229" s="683">
        <v>0.5</v>
      </c>
      <c r="U229" s="665">
        <v>1</v>
      </c>
    </row>
    <row r="230" spans="1:21" ht="14.4" customHeight="1" x14ac:dyDescent="0.3">
      <c r="A230" s="618">
        <v>4</v>
      </c>
      <c r="B230" s="619" t="s">
        <v>558</v>
      </c>
      <c r="C230" s="619">
        <v>89301041</v>
      </c>
      <c r="D230" s="681" t="s">
        <v>6243</v>
      </c>
      <c r="E230" s="682" t="s">
        <v>3979</v>
      </c>
      <c r="F230" s="619" t="s">
        <v>3935</v>
      </c>
      <c r="G230" s="619" t="s">
        <v>4040</v>
      </c>
      <c r="H230" s="619" t="s">
        <v>1439</v>
      </c>
      <c r="I230" s="619" t="s">
        <v>2518</v>
      </c>
      <c r="J230" s="619" t="s">
        <v>1526</v>
      </c>
      <c r="K230" s="619" t="s">
        <v>3818</v>
      </c>
      <c r="L230" s="620">
        <v>2916.16</v>
      </c>
      <c r="M230" s="620">
        <v>5832.32</v>
      </c>
      <c r="N230" s="619">
        <v>2</v>
      </c>
      <c r="O230" s="683">
        <v>1</v>
      </c>
      <c r="P230" s="620">
        <v>5832.32</v>
      </c>
      <c r="Q230" s="635">
        <v>1</v>
      </c>
      <c r="R230" s="619">
        <v>2</v>
      </c>
      <c r="S230" s="635">
        <v>1</v>
      </c>
      <c r="T230" s="683">
        <v>1</v>
      </c>
      <c r="U230" s="665">
        <v>1</v>
      </c>
    </row>
    <row r="231" spans="1:21" ht="14.4" customHeight="1" x14ac:dyDescent="0.3">
      <c r="A231" s="618">
        <v>4</v>
      </c>
      <c r="B231" s="619" t="s">
        <v>558</v>
      </c>
      <c r="C231" s="619">
        <v>89301041</v>
      </c>
      <c r="D231" s="681" t="s">
        <v>6243</v>
      </c>
      <c r="E231" s="682" t="s">
        <v>3979</v>
      </c>
      <c r="F231" s="619" t="s">
        <v>3935</v>
      </c>
      <c r="G231" s="619" t="s">
        <v>4006</v>
      </c>
      <c r="H231" s="619" t="s">
        <v>557</v>
      </c>
      <c r="I231" s="619" t="s">
        <v>4042</v>
      </c>
      <c r="J231" s="619" t="s">
        <v>4043</v>
      </c>
      <c r="K231" s="619" t="s">
        <v>770</v>
      </c>
      <c r="L231" s="620">
        <v>123.72</v>
      </c>
      <c r="M231" s="620">
        <v>123.72</v>
      </c>
      <c r="N231" s="619">
        <v>1</v>
      </c>
      <c r="O231" s="683">
        <v>0.5</v>
      </c>
      <c r="P231" s="620">
        <v>123.72</v>
      </c>
      <c r="Q231" s="635">
        <v>1</v>
      </c>
      <c r="R231" s="619">
        <v>1</v>
      </c>
      <c r="S231" s="635">
        <v>1</v>
      </c>
      <c r="T231" s="683">
        <v>0.5</v>
      </c>
      <c r="U231" s="665">
        <v>1</v>
      </c>
    </row>
    <row r="232" spans="1:21" ht="14.4" customHeight="1" x14ac:dyDescent="0.3">
      <c r="A232" s="618">
        <v>4</v>
      </c>
      <c r="B232" s="619" t="s">
        <v>558</v>
      </c>
      <c r="C232" s="619">
        <v>89301041</v>
      </c>
      <c r="D232" s="681" t="s">
        <v>6243</v>
      </c>
      <c r="E232" s="682" t="s">
        <v>3979</v>
      </c>
      <c r="F232" s="619" t="s">
        <v>3935</v>
      </c>
      <c r="G232" s="619" t="s">
        <v>4006</v>
      </c>
      <c r="H232" s="619" t="s">
        <v>557</v>
      </c>
      <c r="I232" s="619" t="s">
        <v>768</v>
      </c>
      <c r="J232" s="619" t="s">
        <v>769</v>
      </c>
      <c r="K232" s="619" t="s">
        <v>770</v>
      </c>
      <c r="L232" s="620">
        <v>190.48</v>
      </c>
      <c r="M232" s="620">
        <v>571.43999999999994</v>
      </c>
      <c r="N232" s="619">
        <v>3</v>
      </c>
      <c r="O232" s="683">
        <v>1.5</v>
      </c>
      <c r="P232" s="620">
        <v>380.96</v>
      </c>
      <c r="Q232" s="635">
        <v>0.66666666666666674</v>
      </c>
      <c r="R232" s="619">
        <v>2</v>
      </c>
      <c r="S232" s="635">
        <v>0.66666666666666663</v>
      </c>
      <c r="T232" s="683">
        <v>1</v>
      </c>
      <c r="U232" s="665">
        <v>0.66666666666666663</v>
      </c>
    </row>
    <row r="233" spans="1:21" ht="14.4" customHeight="1" x14ac:dyDescent="0.3">
      <c r="A233" s="618">
        <v>4</v>
      </c>
      <c r="B233" s="619" t="s">
        <v>558</v>
      </c>
      <c r="C233" s="619">
        <v>89301041</v>
      </c>
      <c r="D233" s="681" t="s">
        <v>6243</v>
      </c>
      <c r="E233" s="682" t="s">
        <v>3979</v>
      </c>
      <c r="F233" s="619" t="s">
        <v>3935</v>
      </c>
      <c r="G233" s="619" t="s">
        <v>4220</v>
      </c>
      <c r="H233" s="619" t="s">
        <v>557</v>
      </c>
      <c r="I233" s="619" t="s">
        <v>725</v>
      </c>
      <c r="J233" s="619" t="s">
        <v>726</v>
      </c>
      <c r="K233" s="619" t="s">
        <v>4221</v>
      </c>
      <c r="L233" s="620">
        <v>0</v>
      </c>
      <c r="M233" s="620">
        <v>0</v>
      </c>
      <c r="N233" s="619">
        <v>2</v>
      </c>
      <c r="O233" s="683">
        <v>1</v>
      </c>
      <c r="P233" s="620">
        <v>0</v>
      </c>
      <c r="Q233" s="635"/>
      <c r="R233" s="619">
        <v>1</v>
      </c>
      <c r="S233" s="635">
        <v>0.5</v>
      </c>
      <c r="T233" s="683">
        <v>0.5</v>
      </c>
      <c r="U233" s="665">
        <v>0.5</v>
      </c>
    </row>
    <row r="234" spans="1:21" ht="14.4" customHeight="1" x14ac:dyDescent="0.3">
      <c r="A234" s="618">
        <v>4</v>
      </c>
      <c r="B234" s="619" t="s">
        <v>558</v>
      </c>
      <c r="C234" s="619">
        <v>89301041</v>
      </c>
      <c r="D234" s="681" t="s">
        <v>6243</v>
      </c>
      <c r="E234" s="682" t="s">
        <v>3979</v>
      </c>
      <c r="F234" s="619" t="s">
        <v>3935</v>
      </c>
      <c r="G234" s="619" t="s">
        <v>4080</v>
      </c>
      <c r="H234" s="619" t="s">
        <v>557</v>
      </c>
      <c r="I234" s="619" t="s">
        <v>2706</v>
      </c>
      <c r="J234" s="619" t="s">
        <v>4081</v>
      </c>
      <c r="K234" s="619" t="s">
        <v>4082</v>
      </c>
      <c r="L234" s="620">
        <v>69.86</v>
      </c>
      <c r="M234" s="620">
        <v>69.86</v>
      </c>
      <c r="N234" s="619">
        <v>1</v>
      </c>
      <c r="O234" s="683">
        <v>1</v>
      </c>
      <c r="P234" s="620"/>
      <c r="Q234" s="635">
        <v>0</v>
      </c>
      <c r="R234" s="619"/>
      <c r="S234" s="635">
        <v>0</v>
      </c>
      <c r="T234" s="683"/>
      <c r="U234" s="665">
        <v>0</v>
      </c>
    </row>
    <row r="235" spans="1:21" ht="14.4" customHeight="1" x14ac:dyDescent="0.3">
      <c r="A235" s="618">
        <v>4</v>
      </c>
      <c r="B235" s="619" t="s">
        <v>558</v>
      </c>
      <c r="C235" s="619">
        <v>89301041</v>
      </c>
      <c r="D235" s="681" t="s">
        <v>6243</v>
      </c>
      <c r="E235" s="682" t="s">
        <v>3979</v>
      </c>
      <c r="F235" s="619" t="s">
        <v>3935</v>
      </c>
      <c r="G235" s="619" t="s">
        <v>4083</v>
      </c>
      <c r="H235" s="619" t="s">
        <v>1439</v>
      </c>
      <c r="I235" s="619" t="s">
        <v>1650</v>
      </c>
      <c r="J235" s="619" t="s">
        <v>1651</v>
      </c>
      <c r="K235" s="619" t="s">
        <v>1652</v>
      </c>
      <c r="L235" s="620">
        <v>140.03</v>
      </c>
      <c r="M235" s="620">
        <v>140.03</v>
      </c>
      <c r="N235" s="619">
        <v>1</v>
      </c>
      <c r="O235" s="683">
        <v>1</v>
      </c>
      <c r="P235" s="620"/>
      <c r="Q235" s="635">
        <v>0</v>
      </c>
      <c r="R235" s="619"/>
      <c r="S235" s="635">
        <v>0</v>
      </c>
      <c r="T235" s="683"/>
      <c r="U235" s="665">
        <v>0</v>
      </c>
    </row>
    <row r="236" spans="1:21" ht="14.4" customHeight="1" x14ac:dyDescent="0.3">
      <c r="A236" s="618">
        <v>4</v>
      </c>
      <c r="B236" s="619" t="s">
        <v>558</v>
      </c>
      <c r="C236" s="619">
        <v>89301041</v>
      </c>
      <c r="D236" s="681" t="s">
        <v>6243</v>
      </c>
      <c r="E236" s="682" t="s">
        <v>3979</v>
      </c>
      <c r="F236" s="619" t="s">
        <v>3935</v>
      </c>
      <c r="G236" s="619" t="s">
        <v>4222</v>
      </c>
      <c r="H236" s="619" t="s">
        <v>557</v>
      </c>
      <c r="I236" s="619" t="s">
        <v>4223</v>
      </c>
      <c r="J236" s="619" t="s">
        <v>4224</v>
      </c>
      <c r="K236" s="619" t="s">
        <v>3913</v>
      </c>
      <c r="L236" s="620">
        <v>140.25</v>
      </c>
      <c r="M236" s="620">
        <v>140.25</v>
      </c>
      <c r="N236" s="619">
        <v>1</v>
      </c>
      <c r="O236" s="683">
        <v>0.5</v>
      </c>
      <c r="P236" s="620">
        <v>140.25</v>
      </c>
      <c r="Q236" s="635">
        <v>1</v>
      </c>
      <c r="R236" s="619">
        <v>1</v>
      </c>
      <c r="S236" s="635">
        <v>1</v>
      </c>
      <c r="T236" s="683">
        <v>0.5</v>
      </c>
      <c r="U236" s="665">
        <v>1</v>
      </c>
    </row>
    <row r="237" spans="1:21" ht="14.4" customHeight="1" x14ac:dyDescent="0.3">
      <c r="A237" s="618">
        <v>4</v>
      </c>
      <c r="B237" s="619" t="s">
        <v>558</v>
      </c>
      <c r="C237" s="619">
        <v>89301041</v>
      </c>
      <c r="D237" s="681" t="s">
        <v>6243</v>
      </c>
      <c r="E237" s="682" t="s">
        <v>3979</v>
      </c>
      <c r="F237" s="619" t="s">
        <v>3935</v>
      </c>
      <c r="G237" s="619" t="s">
        <v>4137</v>
      </c>
      <c r="H237" s="619" t="s">
        <v>557</v>
      </c>
      <c r="I237" s="619" t="s">
        <v>3038</v>
      </c>
      <c r="J237" s="619" t="s">
        <v>3039</v>
      </c>
      <c r="K237" s="619" t="s">
        <v>2391</v>
      </c>
      <c r="L237" s="620">
        <v>0</v>
      </c>
      <c r="M237" s="620">
        <v>0</v>
      </c>
      <c r="N237" s="619">
        <v>2</v>
      </c>
      <c r="O237" s="683">
        <v>2</v>
      </c>
      <c r="P237" s="620">
        <v>0</v>
      </c>
      <c r="Q237" s="635"/>
      <c r="R237" s="619">
        <v>1</v>
      </c>
      <c r="S237" s="635">
        <v>0.5</v>
      </c>
      <c r="T237" s="683">
        <v>1</v>
      </c>
      <c r="U237" s="665">
        <v>0.5</v>
      </c>
    </row>
    <row r="238" spans="1:21" ht="14.4" customHeight="1" x14ac:dyDescent="0.3">
      <c r="A238" s="618">
        <v>4</v>
      </c>
      <c r="B238" s="619" t="s">
        <v>558</v>
      </c>
      <c r="C238" s="619">
        <v>89301041</v>
      </c>
      <c r="D238" s="681" t="s">
        <v>6243</v>
      </c>
      <c r="E238" s="682" t="s">
        <v>3979</v>
      </c>
      <c r="F238" s="619" t="s">
        <v>3935</v>
      </c>
      <c r="G238" s="619" t="s">
        <v>4012</v>
      </c>
      <c r="H238" s="619" t="s">
        <v>557</v>
      </c>
      <c r="I238" s="619" t="s">
        <v>837</v>
      </c>
      <c r="J238" s="619" t="s">
        <v>4013</v>
      </c>
      <c r="K238" s="619" t="s">
        <v>4014</v>
      </c>
      <c r="L238" s="620">
        <v>0</v>
      </c>
      <c r="M238" s="620">
        <v>0</v>
      </c>
      <c r="N238" s="619">
        <v>4</v>
      </c>
      <c r="O238" s="683">
        <v>2</v>
      </c>
      <c r="P238" s="620"/>
      <c r="Q238" s="635"/>
      <c r="R238" s="619"/>
      <c r="S238" s="635">
        <v>0</v>
      </c>
      <c r="T238" s="683"/>
      <c r="U238" s="665">
        <v>0</v>
      </c>
    </row>
    <row r="239" spans="1:21" ht="14.4" customHeight="1" x14ac:dyDescent="0.3">
      <c r="A239" s="618">
        <v>4</v>
      </c>
      <c r="B239" s="619" t="s">
        <v>558</v>
      </c>
      <c r="C239" s="619">
        <v>89301041</v>
      </c>
      <c r="D239" s="681" t="s">
        <v>6243</v>
      </c>
      <c r="E239" s="682" t="s">
        <v>3979</v>
      </c>
      <c r="F239" s="619" t="s">
        <v>3935</v>
      </c>
      <c r="G239" s="619" t="s">
        <v>4053</v>
      </c>
      <c r="H239" s="619" t="s">
        <v>557</v>
      </c>
      <c r="I239" s="619" t="s">
        <v>3168</v>
      </c>
      <c r="J239" s="619" t="s">
        <v>1790</v>
      </c>
      <c r="K239" s="619" t="s">
        <v>4054</v>
      </c>
      <c r="L239" s="620">
        <v>38.99</v>
      </c>
      <c r="M239" s="620">
        <v>38.99</v>
      </c>
      <c r="N239" s="619">
        <v>1</v>
      </c>
      <c r="O239" s="683">
        <v>1</v>
      </c>
      <c r="P239" s="620">
        <v>38.99</v>
      </c>
      <c r="Q239" s="635">
        <v>1</v>
      </c>
      <c r="R239" s="619">
        <v>1</v>
      </c>
      <c r="S239" s="635">
        <v>1</v>
      </c>
      <c r="T239" s="683">
        <v>1</v>
      </c>
      <c r="U239" s="665">
        <v>1</v>
      </c>
    </row>
    <row r="240" spans="1:21" ht="14.4" customHeight="1" x14ac:dyDescent="0.3">
      <c r="A240" s="618">
        <v>4</v>
      </c>
      <c r="B240" s="619" t="s">
        <v>558</v>
      </c>
      <c r="C240" s="619">
        <v>89301041</v>
      </c>
      <c r="D240" s="681" t="s">
        <v>6243</v>
      </c>
      <c r="E240" s="682" t="s">
        <v>3979</v>
      </c>
      <c r="F240" s="619" t="s">
        <v>3935</v>
      </c>
      <c r="G240" s="619" t="s">
        <v>4086</v>
      </c>
      <c r="H240" s="619" t="s">
        <v>1439</v>
      </c>
      <c r="I240" s="619" t="s">
        <v>3766</v>
      </c>
      <c r="J240" s="619" t="s">
        <v>3767</v>
      </c>
      <c r="K240" s="619" t="s">
        <v>3768</v>
      </c>
      <c r="L240" s="620">
        <v>49.12</v>
      </c>
      <c r="M240" s="620">
        <v>49.12</v>
      </c>
      <c r="N240" s="619">
        <v>1</v>
      </c>
      <c r="O240" s="683">
        <v>0.5</v>
      </c>
      <c r="P240" s="620">
        <v>49.12</v>
      </c>
      <c r="Q240" s="635">
        <v>1</v>
      </c>
      <c r="R240" s="619">
        <v>1</v>
      </c>
      <c r="S240" s="635">
        <v>1</v>
      </c>
      <c r="T240" s="683">
        <v>0.5</v>
      </c>
      <c r="U240" s="665">
        <v>1</v>
      </c>
    </row>
    <row r="241" spans="1:21" ht="14.4" customHeight="1" x14ac:dyDescent="0.3">
      <c r="A241" s="618">
        <v>4</v>
      </c>
      <c r="B241" s="619" t="s">
        <v>558</v>
      </c>
      <c r="C241" s="619">
        <v>89301041</v>
      </c>
      <c r="D241" s="681" t="s">
        <v>6243</v>
      </c>
      <c r="E241" s="682" t="s">
        <v>3979</v>
      </c>
      <c r="F241" s="619" t="s">
        <v>3935</v>
      </c>
      <c r="G241" s="619" t="s">
        <v>4225</v>
      </c>
      <c r="H241" s="619" t="s">
        <v>1439</v>
      </c>
      <c r="I241" s="619" t="s">
        <v>4226</v>
      </c>
      <c r="J241" s="619" t="s">
        <v>3685</v>
      </c>
      <c r="K241" s="619" t="s">
        <v>4227</v>
      </c>
      <c r="L241" s="620">
        <v>526.27</v>
      </c>
      <c r="M241" s="620">
        <v>526.27</v>
      </c>
      <c r="N241" s="619">
        <v>1</v>
      </c>
      <c r="O241" s="683">
        <v>1</v>
      </c>
      <c r="P241" s="620">
        <v>526.27</v>
      </c>
      <c r="Q241" s="635">
        <v>1</v>
      </c>
      <c r="R241" s="619">
        <v>1</v>
      </c>
      <c r="S241" s="635">
        <v>1</v>
      </c>
      <c r="T241" s="683">
        <v>1</v>
      </c>
      <c r="U241" s="665">
        <v>1</v>
      </c>
    </row>
    <row r="242" spans="1:21" ht="14.4" customHeight="1" x14ac:dyDescent="0.3">
      <c r="A242" s="618">
        <v>4</v>
      </c>
      <c r="B242" s="619" t="s">
        <v>558</v>
      </c>
      <c r="C242" s="619">
        <v>89301041</v>
      </c>
      <c r="D242" s="681" t="s">
        <v>6243</v>
      </c>
      <c r="E242" s="682" t="s">
        <v>3979</v>
      </c>
      <c r="F242" s="619" t="s">
        <v>3935</v>
      </c>
      <c r="G242" s="619" t="s">
        <v>4138</v>
      </c>
      <c r="H242" s="619" t="s">
        <v>557</v>
      </c>
      <c r="I242" s="619" t="s">
        <v>4228</v>
      </c>
      <c r="J242" s="619" t="s">
        <v>4229</v>
      </c>
      <c r="K242" s="619" t="s">
        <v>938</v>
      </c>
      <c r="L242" s="620">
        <v>0</v>
      </c>
      <c r="M242" s="620">
        <v>0</v>
      </c>
      <c r="N242" s="619">
        <v>1</v>
      </c>
      <c r="O242" s="683">
        <v>0.5</v>
      </c>
      <c r="P242" s="620">
        <v>0</v>
      </c>
      <c r="Q242" s="635"/>
      <c r="R242" s="619">
        <v>1</v>
      </c>
      <c r="S242" s="635">
        <v>1</v>
      </c>
      <c r="T242" s="683">
        <v>0.5</v>
      </c>
      <c r="U242" s="665">
        <v>1</v>
      </c>
    </row>
    <row r="243" spans="1:21" ht="14.4" customHeight="1" x14ac:dyDescent="0.3">
      <c r="A243" s="618">
        <v>4</v>
      </c>
      <c r="B243" s="619" t="s">
        <v>558</v>
      </c>
      <c r="C243" s="619">
        <v>89301041</v>
      </c>
      <c r="D243" s="681" t="s">
        <v>6243</v>
      </c>
      <c r="E243" s="682" t="s">
        <v>3980</v>
      </c>
      <c r="F243" s="619" t="s">
        <v>3935</v>
      </c>
      <c r="G243" s="619" t="s">
        <v>3997</v>
      </c>
      <c r="H243" s="619" t="s">
        <v>1439</v>
      </c>
      <c r="I243" s="619" t="s">
        <v>1793</v>
      </c>
      <c r="J243" s="619" t="s">
        <v>3721</v>
      </c>
      <c r="K243" s="619" t="s">
        <v>3722</v>
      </c>
      <c r="L243" s="620">
        <v>333.31</v>
      </c>
      <c r="M243" s="620">
        <v>333.31</v>
      </c>
      <c r="N243" s="619">
        <v>1</v>
      </c>
      <c r="O243" s="683">
        <v>1</v>
      </c>
      <c r="P243" s="620"/>
      <c r="Q243" s="635">
        <v>0</v>
      </c>
      <c r="R243" s="619"/>
      <c r="S243" s="635">
        <v>0</v>
      </c>
      <c r="T243" s="683"/>
      <c r="U243" s="665">
        <v>0</v>
      </c>
    </row>
    <row r="244" spans="1:21" ht="14.4" customHeight="1" x14ac:dyDescent="0.3">
      <c r="A244" s="618">
        <v>4</v>
      </c>
      <c r="B244" s="619" t="s">
        <v>558</v>
      </c>
      <c r="C244" s="619">
        <v>89301041</v>
      </c>
      <c r="D244" s="681" t="s">
        <v>6243</v>
      </c>
      <c r="E244" s="682" t="s">
        <v>3980</v>
      </c>
      <c r="F244" s="619" t="s">
        <v>3935</v>
      </c>
      <c r="G244" s="619" t="s">
        <v>4040</v>
      </c>
      <c r="H244" s="619" t="s">
        <v>1439</v>
      </c>
      <c r="I244" s="619" t="s">
        <v>1480</v>
      </c>
      <c r="J244" s="619" t="s">
        <v>1481</v>
      </c>
      <c r="K244" s="619" t="s">
        <v>1482</v>
      </c>
      <c r="L244" s="620">
        <v>937.93</v>
      </c>
      <c r="M244" s="620">
        <v>937.93</v>
      </c>
      <c r="N244" s="619">
        <v>1</v>
      </c>
      <c r="O244" s="683">
        <v>1</v>
      </c>
      <c r="P244" s="620"/>
      <c r="Q244" s="635">
        <v>0</v>
      </c>
      <c r="R244" s="619"/>
      <c r="S244" s="635">
        <v>0</v>
      </c>
      <c r="T244" s="683"/>
      <c r="U244" s="665">
        <v>0</v>
      </c>
    </row>
    <row r="245" spans="1:21" ht="14.4" customHeight="1" x14ac:dyDescent="0.3">
      <c r="A245" s="618">
        <v>4</v>
      </c>
      <c r="B245" s="619" t="s">
        <v>558</v>
      </c>
      <c r="C245" s="619">
        <v>89301041</v>
      </c>
      <c r="D245" s="681" t="s">
        <v>6243</v>
      </c>
      <c r="E245" s="682" t="s">
        <v>3981</v>
      </c>
      <c r="F245" s="619" t="s">
        <v>3935</v>
      </c>
      <c r="G245" s="619" t="s">
        <v>3997</v>
      </c>
      <c r="H245" s="619" t="s">
        <v>1439</v>
      </c>
      <c r="I245" s="619" t="s">
        <v>1793</v>
      </c>
      <c r="J245" s="619" t="s">
        <v>3721</v>
      </c>
      <c r="K245" s="619" t="s">
        <v>3722</v>
      </c>
      <c r="L245" s="620">
        <v>333.31</v>
      </c>
      <c r="M245" s="620">
        <v>333.31</v>
      </c>
      <c r="N245" s="619">
        <v>1</v>
      </c>
      <c r="O245" s="683">
        <v>0.5</v>
      </c>
      <c r="P245" s="620"/>
      <c r="Q245" s="635">
        <v>0</v>
      </c>
      <c r="R245" s="619"/>
      <c r="S245" s="635">
        <v>0</v>
      </c>
      <c r="T245" s="683"/>
      <c r="U245" s="665">
        <v>0</v>
      </c>
    </row>
    <row r="246" spans="1:21" ht="14.4" customHeight="1" x14ac:dyDescent="0.3">
      <c r="A246" s="618">
        <v>4</v>
      </c>
      <c r="B246" s="619" t="s">
        <v>558</v>
      </c>
      <c r="C246" s="619">
        <v>89301041</v>
      </c>
      <c r="D246" s="681" t="s">
        <v>6243</v>
      </c>
      <c r="E246" s="682" t="s">
        <v>3981</v>
      </c>
      <c r="F246" s="619" t="s">
        <v>3935</v>
      </c>
      <c r="G246" s="619" t="s">
        <v>4071</v>
      </c>
      <c r="H246" s="619" t="s">
        <v>1439</v>
      </c>
      <c r="I246" s="619" t="s">
        <v>2521</v>
      </c>
      <c r="J246" s="619" t="s">
        <v>1530</v>
      </c>
      <c r="K246" s="619" t="s">
        <v>935</v>
      </c>
      <c r="L246" s="620">
        <v>0</v>
      </c>
      <c r="M246" s="620">
        <v>0</v>
      </c>
      <c r="N246" s="619">
        <v>1</v>
      </c>
      <c r="O246" s="683">
        <v>0.5</v>
      </c>
      <c r="P246" s="620">
        <v>0</v>
      </c>
      <c r="Q246" s="635"/>
      <c r="R246" s="619">
        <v>1</v>
      </c>
      <c r="S246" s="635">
        <v>1</v>
      </c>
      <c r="T246" s="683">
        <v>0.5</v>
      </c>
      <c r="U246" s="665">
        <v>1</v>
      </c>
    </row>
    <row r="247" spans="1:21" ht="14.4" customHeight="1" x14ac:dyDescent="0.3">
      <c r="A247" s="618">
        <v>4</v>
      </c>
      <c r="B247" s="619" t="s">
        <v>558</v>
      </c>
      <c r="C247" s="619">
        <v>89301041</v>
      </c>
      <c r="D247" s="681" t="s">
        <v>6243</v>
      </c>
      <c r="E247" s="682" t="s">
        <v>3981</v>
      </c>
      <c r="F247" s="619" t="s">
        <v>3935</v>
      </c>
      <c r="G247" s="619" t="s">
        <v>4018</v>
      </c>
      <c r="H247" s="619" t="s">
        <v>557</v>
      </c>
      <c r="I247" s="619" t="s">
        <v>955</v>
      </c>
      <c r="J247" s="619" t="s">
        <v>4022</v>
      </c>
      <c r="K247" s="619" t="s">
        <v>4162</v>
      </c>
      <c r="L247" s="620">
        <v>66.599999999999994</v>
      </c>
      <c r="M247" s="620">
        <v>66.599999999999994</v>
      </c>
      <c r="N247" s="619">
        <v>1</v>
      </c>
      <c r="O247" s="683">
        <v>1</v>
      </c>
      <c r="P247" s="620"/>
      <c r="Q247" s="635">
        <v>0</v>
      </c>
      <c r="R247" s="619"/>
      <c r="S247" s="635">
        <v>0</v>
      </c>
      <c r="T247" s="683"/>
      <c r="U247" s="665">
        <v>0</v>
      </c>
    </row>
    <row r="248" spans="1:21" ht="14.4" customHeight="1" x14ac:dyDescent="0.3">
      <c r="A248" s="618">
        <v>4</v>
      </c>
      <c r="B248" s="619" t="s">
        <v>558</v>
      </c>
      <c r="C248" s="619">
        <v>89301041</v>
      </c>
      <c r="D248" s="681" t="s">
        <v>6243</v>
      </c>
      <c r="E248" s="682" t="s">
        <v>3981</v>
      </c>
      <c r="F248" s="619" t="s">
        <v>3935</v>
      </c>
      <c r="G248" s="619" t="s">
        <v>4101</v>
      </c>
      <c r="H248" s="619" t="s">
        <v>557</v>
      </c>
      <c r="I248" s="619" t="s">
        <v>2223</v>
      </c>
      <c r="J248" s="619" t="s">
        <v>4230</v>
      </c>
      <c r="K248" s="619" t="s">
        <v>4103</v>
      </c>
      <c r="L248" s="620">
        <v>0</v>
      </c>
      <c r="M248" s="620">
        <v>0</v>
      </c>
      <c r="N248" s="619">
        <v>1</v>
      </c>
      <c r="O248" s="683">
        <v>0.5</v>
      </c>
      <c r="P248" s="620"/>
      <c r="Q248" s="635"/>
      <c r="R248" s="619"/>
      <c r="S248" s="635">
        <v>0</v>
      </c>
      <c r="T248" s="683"/>
      <c r="U248" s="665">
        <v>0</v>
      </c>
    </row>
    <row r="249" spans="1:21" ht="14.4" customHeight="1" x14ac:dyDescent="0.3">
      <c r="A249" s="618">
        <v>4</v>
      </c>
      <c r="B249" s="619" t="s">
        <v>558</v>
      </c>
      <c r="C249" s="619">
        <v>89301041</v>
      </c>
      <c r="D249" s="681" t="s">
        <v>6243</v>
      </c>
      <c r="E249" s="682" t="s">
        <v>3981</v>
      </c>
      <c r="F249" s="619" t="s">
        <v>3935</v>
      </c>
      <c r="G249" s="619" t="s">
        <v>4101</v>
      </c>
      <c r="H249" s="619" t="s">
        <v>557</v>
      </c>
      <c r="I249" s="619" t="s">
        <v>2223</v>
      </c>
      <c r="J249" s="619" t="s">
        <v>4102</v>
      </c>
      <c r="K249" s="619" t="s">
        <v>4103</v>
      </c>
      <c r="L249" s="620">
        <v>0</v>
      </c>
      <c r="M249" s="620">
        <v>0</v>
      </c>
      <c r="N249" s="619">
        <v>3</v>
      </c>
      <c r="O249" s="683">
        <v>1.5</v>
      </c>
      <c r="P249" s="620">
        <v>0</v>
      </c>
      <c r="Q249" s="635"/>
      <c r="R249" s="619">
        <v>1</v>
      </c>
      <c r="S249" s="635">
        <v>0.33333333333333331</v>
      </c>
      <c r="T249" s="683">
        <v>0.5</v>
      </c>
      <c r="U249" s="665">
        <v>0.33333333333333331</v>
      </c>
    </row>
    <row r="250" spans="1:21" ht="14.4" customHeight="1" x14ac:dyDescent="0.3">
      <c r="A250" s="618">
        <v>4</v>
      </c>
      <c r="B250" s="619" t="s">
        <v>558</v>
      </c>
      <c r="C250" s="619">
        <v>89301041</v>
      </c>
      <c r="D250" s="681" t="s">
        <v>6243</v>
      </c>
      <c r="E250" s="682" t="s">
        <v>3981</v>
      </c>
      <c r="F250" s="619" t="s">
        <v>3935</v>
      </c>
      <c r="G250" s="619" t="s">
        <v>4089</v>
      </c>
      <c r="H250" s="619" t="s">
        <v>557</v>
      </c>
      <c r="I250" s="619" t="s">
        <v>4189</v>
      </c>
      <c r="J250" s="619" t="s">
        <v>758</v>
      </c>
      <c r="K250" s="619" t="s">
        <v>4190</v>
      </c>
      <c r="L250" s="620">
        <v>0</v>
      </c>
      <c r="M250" s="620">
        <v>0</v>
      </c>
      <c r="N250" s="619">
        <v>1</v>
      </c>
      <c r="O250" s="683">
        <v>0.5</v>
      </c>
      <c r="P250" s="620"/>
      <c r="Q250" s="635"/>
      <c r="R250" s="619"/>
      <c r="S250" s="635">
        <v>0</v>
      </c>
      <c r="T250" s="683"/>
      <c r="U250" s="665">
        <v>0</v>
      </c>
    </row>
    <row r="251" spans="1:21" ht="14.4" customHeight="1" x14ac:dyDescent="0.3">
      <c r="A251" s="618">
        <v>4</v>
      </c>
      <c r="B251" s="619" t="s">
        <v>558</v>
      </c>
      <c r="C251" s="619">
        <v>89301041</v>
      </c>
      <c r="D251" s="681" t="s">
        <v>6243</v>
      </c>
      <c r="E251" s="682" t="s">
        <v>3981</v>
      </c>
      <c r="F251" s="619" t="s">
        <v>3935</v>
      </c>
      <c r="G251" s="619" t="s">
        <v>4089</v>
      </c>
      <c r="H251" s="619" t="s">
        <v>557</v>
      </c>
      <c r="I251" s="619" t="s">
        <v>757</v>
      </c>
      <c r="J251" s="619" t="s">
        <v>758</v>
      </c>
      <c r="K251" s="619" t="s">
        <v>4090</v>
      </c>
      <c r="L251" s="620">
        <v>50.6</v>
      </c>
      <c r="M251" s="620">
        <v>50.6</v>
      </c>
      <c r="N251" s="619">
        <v>1</v>
      </c>
      <c r="O251" s="683">
        <v>1</v>
      </c>
      <c r="P251" s="620"/>
      <c r="Q251" s="635">
        <v>0</v>
      </c>
      <c r="R251" s="619"/>
      <c r="S251" s="635">
        <v>0</v>
      </c>
      <c r="T251" s="683"/>
      <c r="U251" s="665">
        <v>0</v>
      </c>
    </row>
    <row r="252" spans="1:21" ht="14.4" customHeight="1" x14ac:dyDescent="0.3">
      <c r="A252" s="618">
        <v>4</v>
      </c>
      <c r="B252" s="619" t="s">
        <v>558</v>
      </c>
      <c r="C252" s="619">
        <v>89301041</v>
      </c>
      <c r="D252" s="681" t="s">
        <v>6243</v>
      </c>
      <c r="E252" s="682" t="s">
        <v>3981</v>
      </c>
      <c r="F252" s="619" t="s">
        <v>3935</v>
      </c>
      <c r="G252" s="619" t="s">
        <v>4027</v>
      </c>
      <c r="H252" s="619" t="s">
        <v>557</v>
      </c>
      <c r="I252" s="619" t="s">
        <v>4231</v>
      </c>
      <c r="J252" s="619" t="s">
        <v>2126</v>
      </c>
      <c r="K252" s="619" t="s">
        <v>2133</v>
      </c>
      <c r="L252" s="620">
        <v>12.26</v>
      </c>
      <c r="M252" s="620">
        <v>12.26</v>
      </c>
      <c r="N252" s="619">
        <v>1</v>
      </c>
      <c r="O252" s="683">
        <v>1</v>
      </c>
      <c r="P252" s="620"/>
      <c r="Q252" s="635">
        <v>0</v>
      </c>
      <c r="R252" s="619"/>
      <c r="S252" s="635">
        <v>0</v>
      </c>
      <c r="T252" s="683"/>
      <c r="U252" s="665">
        <v>0</v>
      </c>
    </row>
    <row r="253" spans="1:21" ht="14.4" customHeight="1" x14ac:dyDescent="0.3">
      <c r="A253" s="618">
        <v>4</v>
      </c>
      <c r="B253" s="619" t="s">
        <v>558</v>
      </c>
      <c r="C253" s="619">
        <v>89301041</v>
      </c>
      <c r="D253" s="681" t="s">
        <v>6243</v>
      </c>
      <c r="E253" s="682" t="s">
        <v>3981</v>
      </c>
      <c r="F253" s="619" t="s">
        <v>3935</v>
      </c>
      <c r="G253" s="619" t="s">
        <v>4003</v>
      </c>
      <c r="H253" s="619" t="s">
        <v>1439</v>
      </c>
      <c r="I253" s="619" t="s">
        <v>1607</v>
      </c>
      <c r="J253" s="619" t="s">
        <v>1489</v>
      </c>
      <c r="K253" s="619" t="s">
        <v>1608</v>
      </c>
      <c r="L253" s="620">
        <v>0</v>
      </c>
      <c r="M253" s="620">
        <v>0</v>
      </c>
      <c r="N253" s="619">
        <v>2</v>
      </c>
      <c r="O253" s="683">
        <v>1</v>
      </c>
      <c r="P253" s="620">
        <v>0</v>
      </c>
      <c r="Q253" s="635"/>
      <c r="R253" s="619">
        <v>1</v>
      </c>
      <c r="S253" s="635">
        <v>0.5</v>
      </c>
      <c r="T253" s="683">
        <v>0.5</v>
      </c>
      <c r="U253" s="665">
        <v>0.5</v>
      </c>
    </row>
    <row r="254" spans="1:21" ht="14.4" customHeight="1" x14ac:dyDescent="0.3">
      <c r="A254" s="618">
        <v>4</v>
      </c>
      <c r="B254" s="619" t="s">
        <v>558</v>
      </c>
      <c r="C254" s="619">
        <v>89301041</v>
      </c>
      <c r="D254" s="681" t="s">
        <v>6243</v>
      </c>
      <c r="E254" s="682" t="s">
        <v>3981</v>
      </c>
      <c r="F254" s="619" t="s">
        <v>3935</v>
      </c>
      <c r="G254" s="619" t="s">
        <v>4003</v>
      </c>
      <c r="H254" s="619" t="s">
        <v>557</v>
      </c>
      <c r="I254" s="619" t="s">
        <v>4232</v>
      </c>
      <c r="J254" s="619" t="s">
        <v>4233</v>
      </c>
      <c r="K254" s="619" t="s">
        <v>4234</v>
      </c>
      <c r="L254" s="620">
        <v>0</v>
      </c>
      <c r="M254" s="620">
        <v>0</v>
      </c>
      <c r="N254" s="619">
        <v>1</v>
      </c>
      <c r="O254" s="683">
        <v>0.5</v>
      </c>
      <c r="P254" s="620"/>
      <c r="Q254" s="635"/>
      <c r="R254" s="619"/>
      <c r="S254" s="635">
        <v>0</v>
      </c>
      <c r="T254" s="683"/>
      <c r="U254" s="665">
        <v>0</v>
      </c>
    </row>
    <row r="255" spans="1:21" ht="14.4" customHeight="1" x14ac:dyDescent="0.3">
      <c r="A255" s="618">
        <v>4</v>
      </c>
      <c r="B255" s="619" t="s">
        <v>558</v>
      </c>
      <c r="C255" s="619">
        <v>89301041</v>
      </c>
      <c r="D255" s="681" t="s">
        <v>6243</v>
      </c>
      <c r="E255" s="682" t="s">
        <v>3981</v>
      </c>
      <c r="F255" s="619" t="s">
        <v>3935</v>
      </c>
      <c r="G255" s="619" t="s">
        <v>4149</v>
      </c>
      <c r="H255" s="619" t="s">
        <v>557</v>
      </c>
      <c r="I255" s="619" t="s">
        <v>4235</v>
      </c>
      <c r="J255" s="619" t="s">
        <v>787</v>
      </c>
      <c r="K255" s="619" t="s">
        <v>4236</v>
      </c>
      <c r="L255" s="620">
        <v>83.56</v>
      </c>
      <c r="M255" s="620">
        <v>83.56</v>
      </c>
      <c r="N255" s="619">
        <v>1</v>
      </c>
      <c r="O255" s="683">
        <v>0.5</v>
      </c>
      <c r="P255" s="620">
        <v>83.56</v>
      </c>
      <c r="Q255" s="635">
        <v>1</v>
      </c>
      <c r="R255" s="619">
        <v>1</v>
      </c>
      <c r="S255" s="635">
        <v>1</v>
      </c>
      <c r="T255" s="683">
        <v>0.5</v>
      </c>
      <c r="U255" s="665">
        <v>1</v>
      </c>
    </row>
    <row r="256" spans="1:21" ht="14.4" customHeight="1" x14ac:dyDescent="0.3">
      <c r="A256" s="618">
        <v>4</v>
      </c>
      <c r="B256" s="619" t="s">
        <v>558</v>
      </c>
      <c r="C256" s="619">
        <v>89301041</v>
      </c>
      <c r="D256" s="681" t="s">
        <v>6243</v>
      </c>
      <c r="E256" s="682" t="s">
        <v>3981</v>
      </c>
      <c r="F256" s="619" t="s">
        <v>3935</v>
      </c>
      <c r="G256" s="619" t="s">
        <v>4040</v>
      </c>
      <c r="H256" s="619" t="s">
        <v>1439</v>
      </c>
      <c r="I256" s="619" t="s">
        <v>1525</v>
      </c>
      <c r="J256" s="619" t="s">
        <v>1526</v>
      </c>
      <c r="K256" s="619" t="s">
        <v>1482</v>
      </c>
      <c r="L256" s="620">
        <v>1749.69</v>
      </c>
      <c r="M256" s="620">
        <v>1749.69</v>
      </c>
      <c r="N256" s="619">
        <v>1</v>
      </c>
      <c r="O256" s="683">
        <v>0.5</v>
      </c>
      <c r="P256" s="620">
        <v>1749.69</v>
      </c>
      <c r="Q256" s="635">
        <v>1</v>
      </c>
      <c r="R256" s="619">
        <v>1</v>
      </c>
      <c r="S256" s="635">
        <v>1</v>
      </c>
      <c r="T256" s="683">
        <v>0.5</v>
      </c>
      <c r="U256" s="665">
        <v>1</v>
      </c>
    </row>
    <row r="257" spans="1:21" ht="14.4" customHeight="1" x14ac:dyDescent="0.3">
      <c r="A257" s="618">
        <v>4</v>
      </c>
      <c r="B257" s="619" t="s">
        <v>558</v>
      </c>
      <c r="C257" s="619">
        <v>89301041</v>
      </c>
      <c r="D257" s="681" t="s">
        <v>6243</v>
      </c>
      <c r="E257" s="682" t="s">
        <v>3981</v>
      </c>
      <c r="F257" s="619" t="s">
        <v>3935</v>
      </c>
      <c r="G257" s="619" t="s">
        <v>4040</v>
      </c>
      <c r="H257" s="619" t="s">
        <v>1439</v>
      </c>
      <c r="I257" s="619" t="s">
        <v>4237</v>
      </c>
      <c r="J257" s="619" t="s">
        <v>1526</v>
      </c>
      <c r="K257" s="619" t="s">
        <v>4238</v>
      </c>
      <c r="L257" s="620">
        <v>466.58</v>
      </c>
      <c r="M257" s="620">
        <v>1399.74</v>
      </c>
      <c r="N257" s="619">
        <v>3</v>
      </c>
      <c r="O257" s="683">
        <v>0.5</v>
      </c>
      <c r="P257" s="620"/>
      <c r="Q257" s="635">
        <v>0</v>
      </c>
      <c r="R257" s="619"/>
      <c r="S257" s="635">
        <v>0</v>
      </c>
      <c r="T257" s="683"/>
      <c r="U257" s="665">
        <v>0</v>
      </c>
    </row>
    <row r="258" spans="1:21" ht="14.4" customHeight="1" x14ac:dyDescent="0.3">
      <c r="A258" s="618">
        <v>4</v>
      </c>
      <c r="B258" s="619" t="s">
        <v>558</v>
      </c>
      <c r="C258" s="619">
        <v>89301041</v>
      </c>
      <c r="D258" s="681" t="s">
        <v>6243</v>
      </c>
      <c r="E258" s="682" t="s">
        <v>3981</v>
      </c>
      <c r="F258" s="619" t="s">
        <v>3935</v>
      </c>
      <c r="G258" s="619" t="s">
        <v>4239</v>
      </c>
      <c r="H258" s="619" t="s">
        <v>557</v>
      </c>
      <c r="I258" s="619" t="s">
        <v>4240</v>
      </c>
      <c r="J258" s="619" t="s">
        <v>4241</v>
      </c>
      <c r="K258" s="619" t="s">
        <v>4242</v>
      </c>
      <c r="L258" s="620">
        <v>78.78</v>
      </c>
      <c r="M258" s="620">
        <v>78.78</v>
      </c>
      <c r="N258" s="619">
        <v>1</v>
      </c>
      <c r="O258" s="683">
        <v>0.5</v>
      </c>
      <c r="P258" s="620">
        <v>78.78</v>
      </c>
      <c r="Q258" s="635">
        <v>1</v>
      </c>
      <c r="R258" s="619">
        <v>1</v>
      </c>
      <c r="S258" s="635">
        <v>1</v>
      </c>
      <c r="T258" s="683">
        <v>0.5</v>
      </c>
      <c r="U258" s="665">
        <v>1</v>
      </c>
    </row>
    <row r="259" spans="1:21" ht="14.4" customHeight="1" x14ac:dyDescent="0.3">
      <c r="A259" s="618">
        <v>4</v>
      </c>
      <c r="B259" s="619" t="s">
        <v>558</v>
      </c>
      <c r="C259" s="619">
        <v>89301041</v>
      </c>
      <c r="D259" s="681" t="s">
        <v>6243</v>
      </c>
      <c r="E259" s="682" t="s">
        <v>3982</v>
      </c>
      <c r="F259" s="619" t="s">
        <v>3935</v>
      </c>
      <c r="G259" s="619" t="s">
        <v>4015</v>
      </c>
      <c r="H259" s="619" t="s">
        <v>1439</v>
      </c>
      <c r="I259" s="619" t="s">
        <v>2586</v>
      </c>
      <c r="J259" s="619" t="s">
        <v>3814</v>
      </c>
      <c r="K259" s="619" t="s">
        <v>3815</v>
      </c>
      <c r="L259" s="620">
        <v>416.46</v>
      </c>
      <c r="M259" s="620">
        <v>416.46</v>
      </c>
      <c r="N259" s="619">
        <v>1</v>
      </c>
      <c r="O259" s="683">
        <v>0.5</v>
      </c>
      <c r="P259" s="620"/>
      <c r="Q259" s="635">
        <v>0</v>
      </c>
      <c r="R259" s="619"/>
      <c r="S259" s="635">
        <v>0</v>
      </c>
      <c r="T259" s="683"/>
      <c r="U259" s="665">
        <v>0</v>
      </c>
    </row>
    <row r="260" spans="1:21" ht="14.4" customHeight="1" x14ac:dyDescent="0.3">
      <c r="A260" s="618">
        <v>4</v>
      </c>
      <c r="B260" s="619" t="s">
        <v>558</v>
      </c>
      <c r="C260" s="619">
        <v>89301041</v>
      </c>
      <c r="D260" s="681" t="s">
        <v>6243</v>
      </c>
      <c r="E260" s="682" t="s">
        <v>3982</v>
      </c>
      <c r="F260" s="619" t="s">
        <v>3935</v>
      </c>
      <c r="G260" s="619" t="s">
        <v>3997</v>
      </c>
      <c r="H260" s="619" t="s">
        <v>1439</v>
      </c>
      <c r="I260" s="619" t="s">
        <v>1793</v>
      </c>
      <c r="J260" s="619" t="s">
        <v>3721</v>
      </c>
      <c r="K260" s="619" t="s">
        <v>3722</v>
      </c>
      <c r="L260" s="620">
        <v>333.31</v>
      </c>
      <c r="M260" s="620">
        <v>1999.8600000000001</v>
      </c>
      <c r="N260" s="619">
        <v>6</v>
      </c>
      <c r="O260" s="683">
        <v>5</v>
      </c>
      <c r="P260" s="620">
        <v>1333.24</v>
      </c>
      <c r="Q260" s="635">
        <v>0.66666666666666663</v>
      </c>
      <c r="R260" s="619">
        <v>4</v>
      </c>
      <c r="S260" s="635">
        <v>0.66666666666666663</v>
      </c>
      <c r="T260" s="683">
        <v>3</v>
      </c>
      <c r="U260" s="665">
        <v>0.6</v>
      </c>
    </row>
    <row r="261" spans="1:21" ht="14.4" customHeight="1" x14ac:dyDescent="0.3">
      <c r="A261" s="618">
        <v>4</v>
      </c>
      <c r="B261" s="619" t="s">
        <v>558</v>
      </c>
      <c r="C261" s="619">
        <v>89301041</v>
      </c>
      <c r="D261" s="681" t="s">
        <v>6243</v>
      </c>
      <c r="E261" s="682" t="s">
        <v>3982</v>
      </c>
      <c r="F261" s="619" t="s">
        <v>3935</v>
      </c>
      <c r="G261" s="619" t="s">
        <v>4188</v>
      </c>
      <c r="H261" s="619" t="s">
        <v>1439</v>
      </c>
      <c r="I261" s="619" t="s">
        <v>2721</v>
      </c>
      <c r="J261" s="619" t="s">
        <v>2722</v>
      </c>
      <c r="K261" s="619" t="s">
        <v>3748</v>
      </c>
      <c r="L261" s="620">
        <v>184.22</v>
      </c>
      <c r="M261" s="620">
        <v>184.22</v>
      </c>
      <c r="N261" s="619">
        <v>1</v>
      </c>
      <c r="O261" s="683">
        <v>1</v>
      </c>
      <c r="P261" s="620"/>
      <c r="Q261" s="635">
        <v>0</v>
      </c>
      <c r="R261" s="619"/>
      <c r="S261" s="635">
        <v>0</v>
      </c>
      <c r="T261" s="683"/>
      <c r="U261" s="665">
        <v>0</v>
      </c>
    </row>
    <row r="262" spans="1:21" ht="14.4" customHeight="1" x14ac:dyDescent="0.3">
      <c r="A262" s="618">
        <v>4</v>
      </c>
      <c r="B262" s="619" t="s">
        <v>558</v>
      </c>
      <c r="C262" s="619">
        <v>89301041</v>
      </c>
      <c r="D262" s="681" t="s">
        <v>6243</v>
      </c>
      <c r="E262" s="682" t="s">
        <v>3982</v>
      </c>
      <c r="F262" s="619" t="s">
        <v>3935</v>
      </c>
      <c r="G262" s="619" t="s">
        <v>4243</v>
      </c>
      <c r="H262" s="619" t="s">
        <v>557</v>
      </c>
      <c r="I262" s="619" t="s">
        <v>4244</v>
      </c>
      <c r="J262" s="619" t="s">
        <v>4245</v>
      </c>
      <c r="K262" s="619" t="s">
        <v>4246</v>
      </c>
      <c r="L262" s="620">
        <v>821.38</v>
      </c>
      <c r="M262" s="620">
        <v>821.38</v>
      </c>
      <c r="N262" s="619">
        <v>1</v>
      </c>
      <c r="O262" s="683">
        <v>0.5</v>
      </c>
      <c r="P262" s="620"/>
      <c r="Q262" s="635">
        <v>0</v>
      </c>
      <c r="R262" s="619"/>
      <c r="S262" s="635">
        <v>0</v>
      </c>
      <c r="T262" s="683"/>
      <c r="U262" s="665">
        <v>0</v>
      </c>
    </row>
    <row r="263" spans="1:21" ht="14.4" customHeight="1" x14ac:dyDescent="0.3">
      <c r="A263" s="618">
        <v>4</v>
      </c>
      <c r="B263" s="619" t="s">
        <v>558</v>
      </c>
      <c r="C263" s="619">
        <v>89301041</v>
      </c>
      <c r="D263" s="681" t="s">
        <v>6243</v>
      </c>
      <c r="E263" s="682" t="s">
        <v>3982</v>
      </c>
      <c r="F263" s="619" t="s">
        <v>3935</v>
      </c>
      <c r="G263" s="619" t="s">
        <v>4160</v>
      </c>
      <c r="H263" s="619" t="s">
        <v>557</v>
      </c>
      <c r="I263" s="619" t="s">
        <v>1125</v>
      </c>
      <c r="J263" s="619" t="s">
        <v>1126</v>
      </c>
      <c r="K263" s="619" t="s">
        <v>4247</v>
      </c>
      <c r="L263" s="620">
        <v>72.760000000000005</v>
      </c>
      <c r="M263" s="620">
        <v>145.52000000000001</v>
      </c>
      <c r="N263" s="619">
        <v>2</v>
      </c>
      <c r="O263" s="683">
        <v>0.5</v>
      </c>
      <c r="P263" s="620"/>
      <c r="Q263" s="635">
        <v>0</v>
      </c>
      <c r="R263" s="619"/>
      <c r="S263" s="635">
        <v>0</v>
      </c>
      <c r="T263" s="683"/>
      <c r="U263" s="665">
        <v>0</v>
      </c>
    </row>
    <row r="264" spans="1:21" ht="14.4" customHeight="1" x14ac:dyDescent="0.3">
      <c r="A264" s="618">
        <v>4</v>
      </c>
      <c r="B264" s="619" t="s">
        <v>558</v>
      </c>
      <c r="C264" s="619">
        <v>89301041</v>
      </c>
      <c r="D264" s="681" t="s">
        <v>6243</v>
      </c>
      <c r="E264" s="682" t="s">
        <v>3982</v>
      </c>
      <c r="F264" s="619" t="s">
        <v>3935</v>
      </c>
      <c r="G264" s="619" t="s">
        <v>4248</v>
      </c>
      <c r="H264" s="619" t="s">
        <v>557</v>
      </c>
      <c r="I264" s="619" t="s">
        <v>714</v>
      </c>
      <c r="J264" s="619" t="s">
        <v>4249</v>
      </c>
      <c r="K264" s="619" t="s">
        <v>3776</v>
      </c>
      <c r="L264" s="620">
        <v>29.48</v>
      </c>
      <c r="M264" s="620">
        <v>29.48</v>
      </c>
      <c r="N264" s="619">
        <v>1</v>
      </c>
      <c r="O264" s="683">
        <v>1</v>
      </c>
      <c r="P264" s="620"/>
      <c r="Q264" s="635">
        <v>0</v>
      </c>
      <c r="R264" s="619"/>
      <c r="S264" s="635">
        <v>0</v>
      </c>
      <c r="T264" s="683"/>
      <c r="U264" s="665">
        <v>0</v>
      </c>
    </row>
    <row r="265" spans="1:21" ht="14.4" customHeight="1" x14ac:dyDescent="0.3">
      <c r="A265" s="618">
        <v>4</v>
      </c>
      <c r="B265" s="619" t="s">
        <v>558</v>
      </c>
      <c r="C265" s="619">
        <v>89301041</v>
      </c>
      <c r="D265" s="681" t="s">
        <v>6243</v>
      </c>
      <c r="E265" s="682" t="s">
        <v>3982</v>
      </c>
      <c r="F265" s="619" t="s">
        <v>3935</v>
      </c>
      <c r="G265" s="619" t="s">
        <v>4184</v>
      </c>
      <c r="H265" s="619" t="s">
        <v>557</v>
      </c>
      <c r="I265" s="619" t="s">
        <v>4250</v>
      </c>
      <c r="J265" s="619" t="s">
        <v>4251</v>
      </c>
      <c r="K265" s="619" t="s">
        <v>4025</v>
      </c>
      <c r="L265" s="620">
        <v>75.36</v>
      </c>
      <c r="M265" s="620">
        <v>452.15999999999997</v>
      </c>
      <c r="N265" s="619">
        <v>6</v>
      </c>
      <c r="O265" s="683">
        <v>5.5</v>
      </c>
      <c r="P265" s="620">
        <v>226.07999999999998</v>
      </c>
      <c r="Q265" s="635">
        <v>0.5</v>
      </c>
      <c r="R265" s="619">
        <v>3</v>
      </c>
      <c r="S265" s="635">
        <v>0.5</v>
      </c>
      <c r="T265" s="683">
        <v>2.5</v>
      </c>
      <c r="U265" s="665">
        <v>0.45454545454545453</v>
      </c>
    </row>
    <row r="266" spans="1:21" ht="14.4" customHeight="1" x14ac:dyDescent="0.3">
      <c r="A266" s="618">
        <v>4</v>
      </c>
      <c r="B266" s="619" t="s">
        <v>558</v>
      </c>
      <c r="C266" s="619">
        <v>89301041</v>
      </c>
      <c r="D266" s="681" t="s">
        <v>6243</v>
      </c>
      <c r="E266" s="682" t="s">
        <v>3982</v>
      </c>
      <c r="F266" s="619" t="s">
        <v>3935</v>
      </c>
      <c r="G266" s="619" t="s">
        <v>4252</v>
      </c>
      <c r="H266" s="619" t="s">
        <v>557</v>
      </c>
      <c r="I266" s="619" t="s">
        <v>737</v>
      </c>
      <c r="J266" s="619" t="s">
        <v>738</v>
      </c>
      <c r="K266" s="619" t="s">
        <v>4253</v>
      </c>
      <c r="L266" s="620">
        <v>553.36</v>
      </c>
      <c r="M266" s="620">
        <v>553.36</v>
      </c>
      <c r="N266" s="619">
        <v>1</v>
      </c>
      <c r="O266" s="683">
        <v>0.5</v>
      </c>
      <c r="P266" s="620"/>
      <c r="Q266" s="635">
        <v>0</v>
      </c>
      <c r="R266" s="619"/>
      <c r="S266" s="635">
        <v>0</v>
      </c>
      <c r="T266" s="683"/>
      <c r="U266" s="665">
        <v>0</v>
      </c>
    </row>
    <row r="267" spans="1:21" ht="14.4" customHeight="1" x14ac:dyDescent="0.3">
      <c r="A267" s="618">
        <v>4</v>
      </c>
      <c r="B267" s="619" t="s">
        <v>558</v>
      </c>
      <c r="C267" s="619">
        <v>89301041</v>
      </c>
      <c r="D267" s="681" t="s">
        <v>6243</v>
      </c>
      <c r="E267" s="682" t="s">
        <v>3982</v>
      </c>
      <c r="F267" s="619" t="s">
        <v>3935</v>
      </c>
      <c r="G267" s="619" t="s">
        <v>4089</v>
      </c>
      <c r="H267" s="619" t="s">
        <v>557</v>
      </c>
      <c r="I267" s="619" t="s">
        <v>4189</v>
      </c>
      <c r="J267" s="619" t="s">
        <v>758</v>
      </c>
      <c r="K267" s="619" t="s">
        <v>4190</v>
      </c>
      <c r="L267" s="620">
        <v>0</v>
      </c>
      <c r="M267" s="620">
        <v>0</v>
      </c>
      <c r="N267" s="619">
        <v>1</v>
      </c>
      <c r="O267" s="683">
        <v>0.5</v>
      </c>
      <c r="P267" s="620">
        <v>0</v>
      </c>
      <c r="Q267" s="635"/>
      <c r="R267" s="619">
        <v>1</v>
      </c>
      <c r="S267" s="635">
        <v>1</v>
      </c>
      <c r="T267" s="683">
        <v>0.5</v>
      </c>
      <c r="U267" s="665">
        <v>1</v>
      </c>
    </row>
    <row r="268" spans="1:21" ht="14.4" customHeight="1" x14ac:dyDescent="0.3">
      <c r="A268" s="618">
        <v>4</v>
      </c>
      <c r="B268" s="619" t="s">
        <v>558</v>
      </c>
      <c r="C268" s="619">
        <v>89301041</v>
      </c>
      <c r="D268" s="681" t="s">
        <v>6243</v>
      </c>
      <c r="E268" s="682" t="s">
        <v>3982</v>
      </c>
      <c r="F268" s="619" t="s">
        <v>3935</v>
      </c>
      <c r="G268" s="619" t="s">
        <v>4168</v>
      </c>
      <c r="H268" s="619" t="s">
        <v>557</v>
      </c>
      <c r="I268" s="619" t="s">
        <v>2189</v>
      </c>
      <c r="J268" s="619" t="s">
        <v>2190</v>
      </c>
      <c r="K268" s="619" t="s">
        <v>4169</v>
      </c>
      <c r="L268" s="620">
        <v>63.67</v>
      </c>
      <c r="M268" s="620">
        <v>63.67</v>
      </c>
      <c r="N268" s="619">
        <v>1</v>
      </c>
      <c r="O268" s="683">
        <v>1</v>
      </c>
      <c r="P268" s="620"/>
      <c r="Q268" s="635">
        <v>0</v>
      </c>
      <c r="R268" s="619"/>
      <c r="S268" s="635">
        <v>0</v>
      </c>
      <c r="T268" s="683"/>
      <c r="U268" s="665">
        <v>0</v>
      </c>
    </row>
    <row r="269" spans="1:21" ht="14.4" customHeight="1" x14ac:dyDescent="0.3">
      <c r="A269" s="618">
        <v>4</v>
      </c>
      <c r="B269" s="619" t="s">
        <v>558</v>
      </c>
      <c r="C269" s="619">
        <v>89301041</v>
      </c>
      <c r="D269" s="681" t="s">
        <v>6243</v>
      </c>
      <c r="E269" s="682" t="s">
        <v>3982</v>
      </c>
      <c r="F269" s="619" t="s">
        <v>3935</v>
      </c>
      <c r="G269" s="619" t="s">
        <v>4254</v>
      </c>
      <c r="H269" s="619" t="s">
        <v>557</v>
      </c>
      <c r="I269" s="619" t="s">
        <v>4255</v>
      </c>
      <c r="J269" s="619" t="s">
        <v>4256</v>
      </c>
      <c r="K269" s="619" t="s">
        <v>2353</v>
      </c>
      <c r="L269" s="620">
        <v>886.91</v>
      </c>
      <c r="M269" s="620">
        <v>886.91</v>
      </c>
      <c r="N269" s="619">
        <v>1</v>
      </c>
      <c r="O269" s="683">
        <v>1</v>
      </c>
      <c r="P269" s="620">
        <v>886.91</v>
      </c>
      <c r="Q269" s="635">
        <v>1</v>
      </c>
      <c r="R269" s="619">
        <v>1</v>
      </c>
      <c r="S269" s="635">
        <v>1</v>
      </c>
      <c r="T269" s="683">
        <v>1</v>
      </c>
      <c r="U269" s="665">
        <v>1</v>
      </c>
    </row>
    <row r="270" spans="1:21" ht="14.4" customHeight="1" x14ac:dyDescent="0.3">
      <c r="A270" s="618">
        <v>4</v>
      </c>
      <c r="B270" s="619" t="s">
        <v>558</v>
      </c>
      <c r="C270" s="619">
        <v>89301041</v>
      </c>
      <c r="D270" s="681" t="s">
        <v>6243</v>
      </c>
      <c r="E270" s="682" t="s">
        <v>3982</v>
      </c>
      <c r="F270" s="619" t="s">
        <v>3935</v>
      </c>
      <c r="G270" s="619" t="s">
        <v>4172</v>
      </c>
      <c r="H270" s="619" t="s">
        <v>557</v>
      </c>
      <c r="I270" s="619" t="s">
        <v>4257</v>
      </c>
      <c r="J270" s="619" t="s">
        <v>742</v>
      </c>
      <c r="K270" s="619" t="s">
        <v>4258</v>
      </c>
      <c r="L270" s="620">
        <v>0</v>
      </c>
      <c r="M270" s="620">
        <v>0</v>
      </c>
      <c r="N270" s="619">
        <v>1</v>
      </c>
      <c r="O270" s="683">
        <v>0.5</v>
      </c>
      <c r="P270" s="620"/>
      <c r="Q270" s="635"/>
      <c r="R270" s="619"/>
      <c r="S270" s="635">
        <v>0</v>
      </c>
      <c r="T270" s="683"/>
      <c r="U270" s="665">
        <v>0</v>
      </c>
    </row>
    <row r="271" spans="1:21" ht="14.4" customHeight="1" x14ac:dyDescent="0.3">
      <c r="A271" s="618">
        <v>4</v>
      </c>
      <c r="B271" s="619" t="s">
        <v>558</v>
      </c>
      <c r="C271" s="619">
        <v>89301041</v>
      </c>
      <c r="D271" s="681" t="s">
        <v>6243</v>
      </c>
      <c r="E271" s="682" t="s">
        <v>3982</v>
      </c>
      <c r="F271" s="619" t="s">
        <v>3935</v>
      </c>
      <c r="G271" s="619" t="s">
        <v>4259</v>
      </c>
      <c r="H271" s="619" t="s">
        <v>557</v>
      </c>
      <c r="I271" s="619" t="s">
        <v>4260</v>
      </c>
      <c r="J271" s="619" t="s">
        <v>4261</v>
      </c>
      <c r="K271" s="619" t="s">
        <v>3875</v>
      </c>
      <c r="L271" s="620">
        <v>115.18</v>
      </c>
      <c r="M271" s="620">
        <v>115.18</v>
      </c>
      <c r="N271" s="619">
        <v>1</v>
      </c>
      <c r="O271" s="683">
        <v>0.5</v>
      </c>
      <c r="P271" s="620">
        <v>115.18</v>
      </c>
      <c r="Q271" s="635">
        <v>1</v>
      </c>
      <c r="R271" s="619">
        <v>1</v>
      </c>
      <c r="S271" s="635">
        <v>1</v>
      </c>
      <c r="T271" s="683">
        <v>0.5</v>
      </c>
      <c r="U271" s="665">
        <v>1</v>
      </c>
    </row>
    <row r="272" spans="1:21" ht="14.4" customHeight="1" x14ac:dyDescent="0.3">
      <c r="A272" s="618">
        <v>4</v>
      </c>
      <c r="B272" s="619" t="s">
        <v>558</v>
      </c>
      <c r="C272" s="619">
        <v>89301041</v>
      </c>
      <c r="D272" s="681" t="s">
        <v>6243</v>
      </c>
      <c r="E272" s="682" t="s">
        <v>3982</v>
      </c>
      <c r="F272" s="619" t="s">
        <v>3935</v>
      </c>
      <c r="G272" s="619" t="s">
        <v>4033</v>
      </c>
      <c r="H272" s="619" t="s">
        <v>557</v>
      </c>
      <c r="I272" s="619" t="s">
        <v>922</v>
      </c>
      <c r="J272" s="619" t="s">
        <v>4034</v>
      </c>
      <c r="K272" s="619" t="s">
        <v>4035</v>
      </c>
      <c r="L272" s="620">
        <v>56.01</v>
      </c>
      <c r="M272" s="620">
        <v>168.03</v>
      </c>
      <c r="N272" s="619">
        <v>3</v>
      </c>
      <c r="O272" s="683">
        <v>1</v>
      </c>
      <c r="P272" s="620"/>
      <c r="Q272" s="635">
        <v>0</v>
      </c>
      <c r="R272" s="619"/>
      <c r="S272" s="635">
        <v>0</v>
      </c>
      <c r="T272" s="683"/>
      <c r="U272" s="665">
        <v>0</v>
      </c>
    </row>
    <row r="273" spans="1:21" ht="14.4" customHeight="1" x14ac:dyDescent="0.3">
      <c r="A273" s="618">
        <v>4</v>
      </c>
      <c r="B273" s="619" t="s">
        <v>558</v>
      </c>
      <c r="C273" s="619">
        <v>89301041</v>
      </c>
      <c r="D273" s="681" t="s">
        <v>6243</v>
      </c>
      <c r="E273" s="682" t="s">
        <v>3982</v>
      </c>
      <c r="F273" s="619" t="s">
        <v>3935</v>
      </c>
      <c r="G273" s="619" t="s">
        <v>4068</v>
      </c>
      <c r="H273" s="619" t="s">
        <v>557</v>
      </c>
      <c r="I273" s="619" t="s">
        <v>1982</v>
      </c>
      <c r="J273" s="619" t="s">
        <v>1983</v>
      </c>
      <c r="K273" s="619" t="s">
        <v>4069</v>
      </c>
      <c r="L273" s="620">
        <v>400.53</v>
      </c>
      <c r="M273" s="620">
        <v>400.53</v>
      </c>
      <c r="N273" s="619">
        <v>1</v>
      </c>
      <c r="O273" s="683">
        <v>1</v>
      </c>
      <c r="P273" s="620"/>
      <c r="Q273" s="635">
        <v>0</v>
      </c>
      <c r="R273" s="619"/>
      <c r="S273" s="635">
        <v>0</v>
      </c>
      <c r="T273" s="683"/>
      <c r="U273" s="665">
        <v>0</v>
      </c>
    </row>
    <row r="274" spans="1:21" ht="14.4" customHeight="1" x14ac:dyDescent="0.3">
      <c r="A274" s="618">
        <v>4</v>
      </c>
      <c r="B274" s="619" t="s">
        <v>558</v>
      </c>
      <c r="C274" s="619">
        <v>89301041</v>
      </c>
      <c r="D274" s="681" t="s">
        <v>6243</v>
      </c>
      <c r="E274" s="682" t="s">
        <v>3982</v>
      </c>
      <c r="F274" s="619" t="s">
        <v>3935</v>
      </c>
      <c r="G274" s="619" t="s">
        <v>4040</v>
      </c>
      <c r="H274" s="619" t="s">
        <v>1439</v>
      </c>
      <c r="I274" s="619" t="s">
        <v>4196</v>
      </c>
      <c r="J274" s="619" t="s">
        <v>1481</v>
      </c>
      <c r="K274" s="619" t="s">
        <v>4197</v>
      </c>
      <c r="L274" s="620">
        <v>187.59</v>
      </c>
      <c r="M274" s="620">
        <v>375.18</v>
      </c>
      <c r="N274" s="619">
        <v>2</v>
      </c>
      <c r="O274" s="683">
        <v>1</v>
      </c>
      <c r="P274" s="620"/>
      <c r="Q274" s="635">
        <v>0</v>
      </c>
      <c r="R274" s="619"/>
      <c r="S274" s="635">
        <v>0</v>
      </c>
      <c r="T274" s="683"/>
      <c r="U274" s="665">
        <v>0</v>
      </c>
    </row>
    <row r="275" spans="1:21" ht="14.4" customHeight="1" x14ac:dyDescent="0.3">
      <c r="A275" s="618">
        <v>4</v>
      </c>
      <c r="B275" s="619" t="s">
        <v>558</v>
      </c>
      <c r="C275" s="619">
        <v>89301041</v>
      </c>
      <c r="D275" s="681" t="s">
        <v>6243</v>
      </c>
      <c r="E275" s="682" t="s">
        <v>3982</v>
      </c>
      <c r="F275" s="619" t="s">
        <v>3935</v>
      </c>
      <c r="G275" s="619" t="s">
        <v>4040</v>
      </c>
      <c r="H275" s="619" t="s">
        <v>1439</v>
      </c>
      <c r="I275" s="619" t="s">
        <v>1480</v>
      </c>
      <c r="J275" s="619" t="s">
        <v>1481</v>
      </c>
      <c r="K275" s="619" t="s">
        <v>1482</v>
      </c>
      <c r="L275" s="620">
        <v>937.93</v>
      </c>
      <c r="M275" s="620">
        <v>1875.86</v>
      </c>
      <c r="N275" s="619">
        <v>2</v>
      </c>
      <c r="O275" s="683">
        <v>1.5</v>
      </c>
      <c r="P275" s="620">
        <v>937.93</v>
      </c>
      <c r="Q275" s="635">
        <v>0.5</v>
      </c>
      <c r="R275" s="619">
        <v>1</v>
      </c>
      <c r="S275" s="635">
        <v>0.5</v>
      </c>
      <c r="T275" s="683">
        <v>0.5</v>
      </c>
      <c r="U275" s="665">
        <v>0.33333333333333331</v>
      </c>
    </row>
    <row r="276" spans="1:21" ht="14.4" customHeight="1" x14ac:dyDescent="0.3">
      <c r="A276" s="618">
        <v>4</v>
      </c>
      <c r="B276" s="619" t="s">
        <v>558</v>
      </c>
      <c r="C276" s="619">
        <v>89301041</v>
      </c>
      <c r="D276" s="681" t="s">
        <v>6243</v>
      </c>
      <c r="E276" s="682" t="s">
        <v>3982</v>
      </c>
      <c r="F276" s="619" t="s">
        <v>3935</v>
      </c>
      <c r="G276" s="619" t="s">
        <v>4040</v>
      </c>
      <c r="H276" s="619" t="s">
        <v>1439</v>
      </c>
      <c r="I276" s="619" t="s">
        <v>2496</v>
      </c>
      <c r="J276" s="619" t="s">
        <v>1481</v>
      </c>
      <c r="K276" s="619" t="s">
        <v>2497</v>
      </c>
      <c r="L276" s="620">
        <v>1166.47</v>
      </c>
      <c r="M276" s="620">
        <v>1166.47</v>
      </c>
      <c r="N276" s="619">
        <v>1</v>
      </c>
      <c r="O276" s="683">
        <v>0.5</v>
      </c>
      <c r="P276" s="620">
        <v>1166.47</v>
      </c>
      <c r="Q276" s="635">
        <v>1</v>
      </c>
      <c r="R276" s="619">
        <v>1</v>
      </c>
      <c r="S276" s="635">
        <v>1</v>
      </c>
      <c r="T276" s="683">
        <v>0.5</v>
      </c>
      <c r="U276" s="665">
        <v>1</v>
      </c>
    </row>
    <row r="277" spans="1:21" ht="14.4" customHeight="1" x14ac:dyDescent="0.3">
      <c r="A277" s="618">
        <v>4</v>
      </c>
      <c r="B277" s="619" t="s">
        <v>558</v>
      </c>
      <c r="C277" s="619">
        <v>89301041</v>
      </c>
      <c r="D277" s="681" t="s">
        <v>6243</v>
      </c>
      <c r="E277" s="682" t="s">
        <v>3982</v>
      </c>
      <c r="F277" s="619" t="s">
        <v>3935</v>
      </c>
      <c r="G277" s="619" t="s">
        <v>4006</v>
      </c>
      <c r="H277" s="619" t="s">
        <v>557</v>
      </c>
      <c r="I277" s="619" t="s">
        <v>4262</v>
      </c>
      <c r="J277" s="619" t="s">
        <v>4263</v>
      </c>
      <c r="K277" s="619" t="s">
        <v>4264</v>
      </c>
      <c r="L277" s="620">
        <v>441.83</v>
      </c>
      <c r="M277" s="620">
        <v>883.66</v>
      </c>
      <c r="N277" s="619">
        <v>2</v>
      </c>
      <c r="O277" s="683">
        <v>0.5</v>
      </c>
      <c r="P277" s="620">
        <v>883.66</v>
      </c>
      <c r="Q277" s="635">
        <v>1</v>
      </c>
      <c r="R277" s="619">
        <v>2</v>
      </c>
      <c r="S277" s="635">
        <v>1</v>
      </c>
      <c r="T277" s="683">
        <v>0.5</v>
      </c>
      <c r="U277" s="665">
        <v>1</v>
      </c>
    </row>
    <row r="278" spans="1:21" ht="14.4" customHeight="1" x14ac:dyDescent="0.3">
      <c r="A278" s="618">
        <v>4</v>
      </c>
      <c r="B278" s="619" t="s">
        <v>558</v>
      </c>
      <c r="C278" s="619">
        <v>89301041</v>
      </c>
      <c r="D278" s="681" t="s">
        <v>6243</v>
      </c>
      <c r="E278" s="682" t="s">
        <v>3982</v>
      </c>
      <c r="F278" s="619" t="s">
        <v>3935</v>
      </c>
      <c r="G278" s="619" t="s">
        <v>4006</v>
      </c>
      <c r="H278" s="619" t="s">
        <v>557</v>
      </c>
      <c r="I278" s="619" t="s">
        <v>4178</v>
      </c>
      <c r="J278" s="619" t="s">
        <v>4043</v>
      </c>
      <c r="K278" s="619" t="s">
        <v>773</v>
      </c>
      <c r="L278" s="620">
        <v>314.89999999999998</v>
      </c>
      <c r="M278" s="620">
        <v>314.89999999999998</v>
      </c>
      <c r="N278" s="619">
        <v>1</v>
      </c>
      <c r="O278" s="683">
        <v>0.5</v>
      </c>
      <c r="P278" s="620"/>
      <c r="Q278" s="635">
        <v>0</v>
      </c>
      <c r="R278" s="619"/>
      <c r="S278" s="635">
        <v>0</v>
      </c>
      <c r="T278" s="683"/>
      <c r="U278" s="665">
        <v>0</v>
      </c>
    </row>
    <row r="279" spans="1:21" ht="14.4" customHeight="1" x14ac:dyDescent="0.3">
      <c r="A279" s="618">
        <v>4</v>
      </c>
      <c r="B279" s="619" t="s">
        <v>558</v>
      </c>
      <c r="C279" s="619">
        <v>89301041</v>
      </c>
      <c r="D279" s="681" t="s">
        <v>6243</v>
      </c>
      <c r="E279" s="682" t="s">
        <v>3982</v>
      </c>
      <c r="F279" s="619" t="s">
        <v>3935</v>
      </c>
      <c r="G279" s="619" t="s">
        <v>4006</v>
      </c>
      <c r="H279" s="619" t="s">
        <v>557</v>
      </c>
      <c r="I279" s="619" t="s">
        <v>1328</v>
      </c>
      <c r="J279" s="619" t="s">
        <v>769</v>
      </c>
      <c r="K279" s="619" t="s">
        <v>1329</v>
      </c>
      <c r="L279" s="620">
        <v>95.24</v>
      </c>
      <c r="M279" s="620">
        <v>95.24</v>
      </c>
      <c r="N279" s="619">
        <v>1</v>
      </c>
      <c r="O279" s="683">
        <v>1</v>
      </c>
      <c r="P279" s="620"/>
      <c r="Q279" s="635">
        <v>0</v>
      </c>
      <c r="R279" s="619"/>
      <c r="S279" s="635">
        <v>0</v>
      </c>
      <c r="T279" s="683"/>
      <c r="U279" s="665">
        <v>0</v>
      </c>
    </row>
    <row r="280" spans="1:21" ht="14.4" customHeight="1" x14ac:dyDescent="0.3">
      <c r="A280" s="618">
        <v>4</v>
      </c>
      <c r="B280" s="619" t="s">
        <v>558</v>
      </c>
      <c r="C280" s="619">
        <v>89301041</v>
      </c>
      <c r="D280" s="681" t="s">
        <v>6243</v>
      </c>
      <c r="E280" s="682" t="s">
        <v>3982</v>
      </c>
      <c r="F280" s="619" t="s">
        <v>3935</v>
      </c>
      <c r="G280" s="619" t="s">
        <v>4006</v>
      </c>
      <c r="H280" s="619" t="s">
        <v>557</v>
      </c>
      <c r="I280" s="619" t="s">
        <v>768</v>
      </c>
      <c r="J280" s="619" t="s">
        <v>769</v>
      </c>
      <c r="K280" s="619" t="s">
        <v>770</v>
      </c>
      <c r="L280" s="620">
        <v>190.48</v>
      </c>
      <c r="M280" s="620">
        <v>190.48</v>
      </c>
      <c r="N280" s="619">
        <v>1</v>
      </c>
      <c r="O280" s="683">
        <v>1</v>
      </c>
      <c r="P280" s="620"/>
      <c r="Q280" s="635">
        <v>0</v>
      </c>
      <c r="R280" s="619"/>
      <c r="S280" s="635">
        <v>0</v>
      </c>
      <c r="T280" s="683"/>
      <c r="U280" s="665">
        <v>0</v>
      </c>
    </row>
    <row r="281" spans="1:21" ht="14.4" customHeight="1" x14ac:dyDescent="0.3">
      <c r="A281" s="618">
        <v>4</v>
      </c>
      <c r="B281" s="619" t="s">
        <v>558</v>
      </c>
      <c r="C281" s="619">
        <v>89301041</v>
      </c>
      <c r="D281" s="681" t="s">
        <v>6243</v>
      </c>
      <c r="E281" s="682" t="s">
        <v>3982</v>
      </c>
      <c r="F281" s="619" t="s">
        <v>3935</v>
      </c>
      <c r="G281" s="619" t="s">
        <v>4044</v>
      </c>
      <c r="H281" s="619" t="s">
        <v>557</v>
      </c>
      <c r="I281" s="619" t="s">
        <v>825</v>
      </c>
      <c r="J281" s="619" t="s">
        <v>826</v>
      </c>
      <c r="K281" s="619" t="s">
        <v>827</v>
      </c>
      <c r="L281" s="620">
        <v>56.69</v>
      </c>
      <c r="M281" s="620">
        <v>56.69</v>
      </c>
      <c r="N281" s="619">
        <v>1</v>
      </c>
      <c r="O281" s="683">
        <v>1</v>
      </c>
      <c r="P281" s="620">
        <v>56.69</v>
      </c>
      <c r="Q281" s="635">
        <v>1</v>
      </c>
      <c r="R281" s="619">
        <v>1</v>
      </c>
      <c r="S281" s="635">
        <v>1</v>
      </c>
      <c r="T281" s="683">
        <v>1</v>
      </c>
      <c r="U281" s="665">
        <v>1</v>
      </c>
    </row>
    <row r="282" spans="1:21" ht="14.4" customHeight="1" x14ac:dyDescent="0.3">
      <c r="A282" s="618">
        <v>4</v>
      </c>
      <c r="B282" s="619" t="s">
        <v>558</v>
      </c>
      <c r="C282" s="619">
        <v>89301041</v>
      </c>
      <c r="D282" s="681" t="s">
        <v>6243</v>
      </c>
      <c r="E282" s="682" t="s">
        <v>3982</v>
      </c>
      <c r="F282" s="619" t="s">
        <v>3935</v>
      </c>
      <c r="G282" s="619" t="s">
        <v>4064</v>
      </c>
      <c r="H282" s="619" t="s">
        <v>1439</v>
      </c>
      <c r="I282" s="619" t="s">
        <v>3160</v>
      </c>
      <c r="J282" s="619" t="s">
        <v>3161</v>
      </c>
      <c r="K282" s="619" t="s">
        <v>3162</v>
      </c>
      <c r="L282" s="620">
        <v>189.56</v>
      </c>
      <c r="M282" s="620">
        <v>568.68000000000006</v>
      </c>
      <c r="N282" s="619">
        <v>3</v>
      </c>
      <c r="O282" s="683">
        <v>0.5</v>
      </c>
      <c r="P282" s="620"/>
      <c r="Q282" s="635">
        <v>0</v>
      </c>
      <c r="R282" s="619"/>
      <c r="S282" s="635">
        <v>0</v>
      </c>
      <c r="T282" s="683"/>
      <c r="U282" s="665">
        <v>0</v>
      </c>
    </row>
    <row r="283" spans="1:21" ht="14.4" customHeight="1" x14ac:dyDescent="0.3">
      <c r="A283" s="618">
        <v>4</v>
      </c>
      <c r="B283" s="619" t="s">
        <v>558</v>
      </c>
      <c r="C283" s="619">
        <v>89301041</v>
      </c>
      <c r="D283" s="681" t="s">
        <v>6243</v>
      </c>
      <c r="E283" s="682" t="s">
        <v>3982</v>
      </c>
      <c r="F283" s="619" t="s">
        <v>3935</v>
      </c>
      <c r="G283" s="619" t="s">
        <v>4094</v>
      </c>
      <c r="H283" s="619" t="s">
        <v>557</v>
      </c>
      <c r="I283" s="619" t="s">
        <v>1192</v>
      </c>
      <c r="J283" s="619" t="s">
        <v>4135</v>
      </c>
      <c r="K283" s="619" t="s">
        <v>4136</v>
      </c>
      <c r="L283" s="620">
        <v>91.52</v>
      </c>
      <c r="M283" s="620">
        <v>91.52</v>
      </c>
      <c r="N283" s="619">
        <v>1</v>
      </c>
      <c r="O283" s="683">
        <v>1</v>
      </c>
      <c r="P283" s="620"/>
      <c r="Q283" s="635">
        <v>0</v>
      </c>
      <c r="R283" s="619"/>
      <c r="S283" s="635">
        <v>0</v>
      </c>
      <c r="T283" s="683"/>
      <c r="U283" s="665">
        <v>0</v>
      </c>
    </row>
    <row r="284" spans="1:21" ht="14.4" customHeight="1" x14ac:dyDescent="0.3">
      <c r="A284" s="618">
        <v>4</v>
      </c>
      <c r="B284" s="619" t="s">
        <v>558</v>
      </c>
      <c r="C284" s="619">
        <v>89301041</v>
      </c>
      <c r="D284" s="681" t="s">
        <v>6243</v>
      </c>
      <c r="E284" s="682" t="s">
        <v>3982</v>
      </c>
      <c r="F284" s="619" t="s">
        <v>3935</v>
      </c>
      <c r="G284" s="619" t="s">
        <v>4083</v>
      </c>
      <c r="H284" s="619" t="s">
        <v>1439</v>
      </c>
      <c r="I284" s="619" t="s">
        <v>1650</v>
      </c>
      <c r="J284" s="619" t="s">
        <v>1651</v>
      </c>
      <c r="K284" s="619" t="s">
        <v>1652</v>
      </c>
      <c r="L284" s="620">
        <v>140.03</v>
      </c>
      <c r="M284" s="620">
        <v>560.12</v>
      </c>
      <c r="N284" s="619">
        <v>4</v>
      </c>
      <c r="O284" s="683">
        <v>1</v>
      </c>
      <c r="P284" s="620">
        <v>280.06</v>
      </c>
      <c r="Q284" s="635">
        <v>0.5</v>
      </c>
      <c r="R284" s="619">
        <v>2</v>
      </c>
      <c r="S284" s="635">
        <v>0.5</v>
      </c>
      <c r="T284" s="683">
        <v>0.5</v>
      </c>
      <c r="U284" s="665">
        <v>0.5</v>
      </c>
    </row>
    <row r="285" spans="1:21" ht="14.4" customHeight="1" x14ac:dyDescent="0.3">
      <c r="A285" s="618">
        <v>4</v>
      </c>
      <c r="B285" s="619" t="s">
        <v>558</v>
      </c>
      <c r="C285" s="619">
        <v>89301041</v>
      </c>
      <c r="D285" s="681" t="s">
        <v>6243</v>
      </c>
      <c r="E285" s="682" t="s">
        <v>3982</v>
      </c>
      <c r="F285" s="619" t="s">
        <v>3935</v>
      </c>
      <c r="G285" s="619" t="s">
        <v>4007</v>
      </c>
      <c r="H285" s="619" t="s">
        <v>557</v>
      </c>
      <c r="I285" s="619" t="s">
        <v>733</v>
      </c>
      <c r="J285" s="619" t="s">
        <v>734</v>
      </c>
      <c r="K285" s="619" t="s">
        <v>4265</v>
      </c>
      <c r="L285" s="620">
        <v>0</v>
      </c>
      <c r="M285" s="620">
        <v>0</v>
      </c>
      <c r="N285" s="619">
        <v>1</v>
      </c>
      <c r="O285" s="683">
        <v>0.5</v>
      </c>
      <c r="P285" s="620"/>
      <c r="Q285" s="635"/>
      <c r="R285" s="619"/>
      <c r="S285" s="635">
        <v>0</v>
      </c>
      <c r="T285" s="683"/>
      <c r="U285" s="665">
        <v>0</v>
      </c>
    </row>
    <row r="286" spans="1:21" ht="14.4" customHeight="1" x14ac:dyDescent="0.3">
      <c r="A286" s="618">
        <v>4</v>
      </c>
      <c r="B286" s="619" t="s">
        <v>558</v>
      </c>
      <c r="C286" s="619">
        <v>89301041</v>
      </c>
      <c r="D286" s="681" t="s">
        <v>6243</v>
      </c>
      <c r="E286" s="682" t="s">
        <v>3982</v>
      </c>
      <c r="F286" s="619" t="s">
        <v>3935</v>
      </c>
      <c r="G286" s="619" t="s">
        <v>4012</v>
      </c>
      <c r="H286" s="619" t="s">
        <v>557</v>
      </c>
      <c r="I286" s="619" t="s">
        <v>837</v>
      </c>
      <c r="J286" s="619" t="s">
        <v>4013</v>
      </c>
      <c r="K286" s="619" t="s">
        <v>4014</v>
      </c>
      <c r="L286" s="620">
        <v>0</v>
      </c>
      <c r="M286" s="620">
        <v>0</v>
      </c>
      <c r="N286" s="619">
        <v>4</v>
      </c>
      <c r="O286" s="683">
        <v>4</v>
      </c>
      <c r="P286" s="620">
        <v>0</v>
      </c>
      <c r="Q286" s="635"/>
      <c r="R286" s="619">
        <v>1</v>
      </c>
      <c r="S286" s="635">
        <v>0.25</v>
      </c>
      <c r="T286" s="683">
        <v>1</v>
      </c>
      <c r="U286" s="665">
        <v>0.25</v>
      </c>
    </row>
    <row r="287" spans="1:21" ht="14.4" customHeight="1" x14ac:dyDescent="0.3">
      <c r="A287" s="618">
        <v>4</v>
      </c>
      <c r="B287" s="619" t="s">
        <v>558</v>
      </c>
      <c r="C287" s="619">
        <v>89301041</v>
      </c>
      <c r="D287" s="681" t="s">
        <v>6243</v>
      </c>
      <c r="E287" s="682" t="s">
        <v>3982</v>
      </c>
      <c r="F287" s="619" t="s">
        <v>3935</v>
      </c>
      <c r="G287" s="619" t="s">
        <v>4012</v>
      </c>
      <c r="H287" s="619" t="s">
        <v>557</v>
      </c>
      <c r="I287" s="619" t="s">
        <v>1096</v>
      </c>
      <c r="J287" s="619" t="s">
        <v>4084</v>
      </c>
      <c r="K287" s="619" t="s">
        <v>4266</v>
      </c>
      <c r="L287" s="620">
        <v>77.14</v>
      </c>
      <c r="M287" s="620">
        <v>308.56</v>
      </c>
      <c r="N287" s="619">
        <v>4</v>
      </c>
      <c r="O287" s="683">
        <v>0.5</v>
      </c>
      <c r="P287" s="620"/>
      <c r="Q287" s="635">
        <v>0</v>
      </c>
      <c r="R287" s="619"/>
      <c r="S287" s="635">
        <v>0</v>
      </c>
      <c r="T287" s="683"/>
      <c r="U287" s="665">
        <v>0</v>
      </c>
    </row>
    <row r="288" spans="1:21" ht="14.4" customHeight="1" x14ac:dyDescent="0.3">
      <c r="A288" s="618">
        <v>4</v>
      </c>
      <c r="B288" s="619" t="s">
        <v>558</v>
      </c>
      <c r="C288" s="619">
        <v>89301041</v>
      </c>
      <c r="D288" s="681" t="s">
        <v>6243</v>
      </c>
      <c r="E288" s="682" t="s">
        <v>3982</v>
      </c>
      <c r="F288" s="619" t="s">
        <v>3935</v>
      </c>
      <c r="G288" s="619" t="s">
        <v>4053</v>
      </c>
      <c r="H288" s="619" t="s">
        <v>557</v>
      </c>
      <c r="I288" s="619" t="s">
        <v>3168</v>
      </c>
      <c r="J288" s="619" t="s">
        <v>1790</v>
      </c>
      <c r="K288" s="619" t="s">
        <v>4054</v>
      </c>
      <c r="L288" s="620">
        <v>38.99</v>
      </c>
      <c r="M288" s="620">
        <v>77.98</v>
      </c>
      <c r="N288" s="619">
        <v>2</v>
      </c>
      <c r="O288" s="683">
        <v>2</v>
      </c>
      <c r="P288" s="620">
        <v>77.98</v>
      </c>
      <c r="Q288" s="635">
        <v>1</v>
      </c>
      <c r="R288" s="619">
        <v>2</v>
      </c>
      <c r="S288" s="635">
        <v>1</v>
      </c>
      <c r="T288" s="683">
        <v>2</v>
      </c>
      <c r="U288" s="665">
        <v>1</v>
      </c>
    </row>
    <row r="289" spans="1:21" ht="14.4" customHeight="1" x14ac:dyDescent="0.3">
      <c r="A289" s="618">
        <v>4</v>
      </c>
      <c r="B289" s="619" t="s">
        <v>558</v>
      </c>
      <c r="C289" s="619">
        <v>89301041</v>
      </c>
      <c r="D289" s="681" t="s">
        <v>6243</v>
      </c>
      <c r="E289" s="682" t="s">
        <v>3982</v>
      </c>
      <c r="F289" s="619" t="s">
        <v>3935</v>
      </c>
      <c r="G289" s="619" t="s">
        <v>4267</v>
      </c>
      <c r="H289" s="619" t="s">
        <v>557</v>
      </c>
      <c r="I289" s="619" t="s">
        <v>915</v>
      </c>
      <c r="J289" s="619" t="s">
        <v>730</v>
      </c>
      <c r="K289" s="619" t="s">
        <v>4268</v>
      </c>
      <c r="L289" s="620">
        <v>62.72</v>
      </c>
      <c r="M289" s="620">
        <v>125.44</v>
      </c>
      <c r="N289" s="619">
        <v>2</v>
      </c>
      <c r="O289" s="683">
        <v>1</v>
      </c>
      <c r="P289" s="620"/>
      <c r="Q289" s="635">
        <v>0</v>
      </c>
      <c r="R289" s="619"/>
      <c r="S289" s="635">
        <v>0</v>
      </c>
      <c r="T289" s="683"/>
      <c r="U289" s="665">
        <v>0</v>
      </c>
    </row>
    <row r="290" spans="1:21" ht="14.4" customHeight="1" x14ac:dyDescent="0.3">
      <c r="A290" s="618">
        <v>4</v>
      </c>
      <c r="B290" s="619" t="s">
        <v>558</v>
      </c>
      <c r="C290" s="619">
        <v>89301041</v>
      </c>
      <c r="D290" s="681" t="s">
        <v>6243</v>
      </c>
      <c r="E290" s="682" t="s">
        <v>3982</v>
      </c>
      <c r="F290" s="619" t="s">
        <v>3935</v>
      </c>
      <c r="G290" s="619" t="s">
        <v>4122</v>
      </c>
      <c r="H290" s="619" t="s">
        <v>557</v>
      </c>
      <c r="I290" s="619" t="s">
        <v>4186</v>
      </c>
      <c r="J290" s="619" t="s">
        <v>4187</v>
      </c>
      <c r="K290" s="619" t="s">
        <v>4155</v>
      </c>
      <c r="L290" s="620">
        <v>102.89</v>
      </c>
      <c r="M290" s="620">
        <v>102.89</v>
      </c>
      <c r="N290" s="619">
        <v>1</v>
      </c>
      <c r="O290" s="683">
        <v>0.5</v>
      </c>
      <c r="P290" s="620">
        <v>102.89</v>
      </c>
      <c r="Q290" s="635">
        <v>1</v>
      </c>
      <c r="R290" s="619">
        <v>1</v>
      </c>
      <c r="S290" s="635">
        <v>1</v>
      </c>
      <c r="T290" s="683">
        <v>0.5</v>
      </c>
      <c r="U290" s="665">
        <v>1</v>
      </c>
    </row>
    <row r="291" spans="1:21" ht="14.4" customHeight="1" x14ac:dyDescent="0.3">
      <c r="A291" s="618">
        <v>4</v>
      </c>
      <c r="B291" s="619" t="s">
        <v>558</v>
      </c>
      <c r="C291" s="619">
        <v>89301041</v>
      </c>
      <c r="D291" s="681" t="s">
        <v>6243</v>
      </c>
      <c r="E291" s="682" t="s">
        <v>3982</v>
      </c>
      <c r="F291" s="619" t="s">
        <v>3935</v>
      </c>
      <c r="G291" s="619" t="s">
        <v>4269</v>
      </c>
      <c r="H291" s="619" t="s">
        <v>1439</v>
      </c>
      <c r="I291" s="619" t="s">
        <v>4270</v>
      </c>
      <c r="J291" s="619" t="s">
        <v>4271</v>
      </c>
      <c r="K291" s="619" t="s">
        <v>4272</v>
      </c>
      <c r="L291" s="620">
        <v>156.25</v>
      </c>
      <c r="M291" s="620">
        <v>156.25</v>
      </c>
      <c r="N291" s="619">
        <v>1</v>
      </c>
      <c r="O291" s="683">
        <v>1</v>
      </c>
      <c r="P291" s="620"/>
      <c r="Q291" s="635">
        <v>0</v>
      </c>
      <c r="R291" s="619"/>
      <c r="S291" s="635">
        <v>0</v>
      </c>
      <c r="T291" s="683"/>
      <c r="U291" s="665">
        <v>0</v>
      </c>
    </row>
    <row r="292" spans="1:21" ht="14.4" customHeight="1" x14ac:dyDescent="0.3">
      <c r="A292" s="618">
        <v>4</v>
      </c>
      <c r="B292" s="619" t="s">
        <v>558</v>
      </c>
      <c r="C292" s="619">
        <v>89301041</v>
      </c>
      <c r="D292" s="681" t="s">
        <v>6243</v>
      </c>
      <c r="E292" s="682" t="s">
        <v>3984</v>
      </c>
      <c r="F292" s="619" t="s">
        <v>3935</v>
      </c>
      <c r="G292" s="619" t="s">
        <v>4273</v>
      </c>
      <c r="H292" s="619" t="s">
        <v>1439</v>
      </c>
      <c r="I292" s="619" t="s">
        <v>1455</v>
      </c>
      <c r="J292" s="619" t="s">
        <v>1456</v>
      </c>
      <c r="K292" s="619" t="s">
        <v>3656</v>
      </c>
      <c r="L292" s="620">
        <v>121.16</v>
      </c>
      <c r="M292" s="620">
        <v>121.16</v>
      </c>
      <c r="N292" s="619">
        <v>1</v>
      </c>
      <c r="O292" s="683">
        <v>0.5</v>
      </c>
      <c r="P292" s="620">
        <v>121.16</v>
      </c>
      <c r="Q292" s="635">
        <v>1</v>
      </c>
      <c r="R292" s="619">
        <v>1</v>
      </c>
      <c r="S292" s="635">
        <v>1</v>
      </c>
      <c r="T292" s="683">
        <v>0.5</v>
      </c>
      <c r="U292" s="665">
        <v>1</v>
      </c>
    </row>
    <row r="293" spans="1:21" ht="14.4" customHeight="1" x14ac:dyDescent="0.3">
      <c r="A293" s="618">
        <v>4</v>
      </c>
      <c r="B293" s="619" t="s">
        <v>558</v>
      </c>
      <c r="C293" s="619">
        <v>89301041</v>
      </c>
      <c r="D293" s="681" t="s">
        <v>6243</v>
      </c>
      <c r="E293" s="682" t="s">
        <v>3984</v>
      </c>
      <c r="F293" s="619" t="s">
        <v>3935</v>
      </c>
      <c r="G293" s="619" t="s">
        <v>4274</v>
      </c>
      <c r="H293" s="619" t="s">
        <v>557</v>
      </c>
      <c r="I293" s="619" t="s">
        <v>904</v>
      </c>
      <c r="J293" s="619" t="s">
        <v>4275</v>
      </c>
      <c r="K293" s="619" t="s">
        <v>4276</v>
      </c>
      <c r="L293" s="620">
        <v>0</v>
      </c>
      <c r="M293" s="620">
        <v>0</v>
      </c>
      <c r="N293" s="619">
        <v>1</v>
      </c>
      <c r="O293" s="683">
        <v>1</v>
      </c>
      <c r="P293" s="620"/>
      <c r="Q293" s="635"/>
      <c r="R293" s="619"/>
      <c r="S293" s="635">
        <v>0</v>
      </c>
      <c r="T293" s="683"/>
      <c r="U293" s="665">
        <v>0</v>
      </c>
    </row>
    <row r="294" spans="1:21" ht="14.4" customHeight="1" x14ac:dyDescent="0.3">
      <c r="A294" s="618">
        <v>4</v>
      </c>
      <c r="B294" s="619" t="s">
        <v>558</v>
      </c>
      <c r="C294" s="619">
        <v>89301041</v>
      </c>
      <c r="D294" s="681" t="s">
        <v>6243</v>
      </c>
      <c r="E294" s="682" t="s">
        <v>3984</v>
      </c>
      <c r="F294" s="619" t="s">
        <v>3935</v>
      </c>
      <c r="G294" s="619" t="s">
        <v>4018</v>
      </c>
      <c r="H294" s="619" t="s">
        <v>557</v>
      </c>
      <c r="I294" s="619" t="s">
        <v>4021</v>
      </c>
      <c r="J294" s="619" t="s">
        <v>4022</v>
      </c>
      <c r="K294" s="619" t="s">
        <v>4020</v>
      </c>
      <c r="L294" s="620">
        <v>0</v>
      </c>
      <c r="M294" s="620">
        <v>0</v>
      </c>
      <c r="N294" s="619">
        <v>1</v>
      </c>
      <c r="O294" s="683">
        <v>0.5</v>
      </c>
      <c r="P294" s="620"/>
      <c r="Q294" s="635"/>
      <c r="R294" s="619"/>
      <c r="S294" s="635">
        <v>0</v>
      </c>
      <c r="T294" s="683"/>
      <c r="U294" s="665">
        <v>0</v>
      </c>
    </row>
    <row r="295" spans="1:21" ht="14.4" customHeight="1" x14ac:dyDescent="0.3">
      <c r="A295" s="618">
        <v>4</v>
      </c>
      <c r="B295" s="619" t="s">
        <v>558</v>
      </c>
      <c r="C295" s="619">
        <v>89301041</v>
      </c>
      <c r="D295" s="681" t="s">
        <v>6243</v>
      </c>
      <c r="E295" s="682" t="s">
        <v>3984</v>
      </c>
      <c r="F295" s="619" t="s">
        <v>3935</v>
      </c>
      <c r="G295" s="619" t="s">
        <v>4277</v>
      </c>
      <c r="H295" s="619" t="s">
        <v>557</v>
      </c>
      <c r="I295" s="619" t="s">
        <v>669</v>
      </c>
      <c r="J295" s="619" t="s">
        <v>670</v>
      </c>
      <c r="K295" s="619" t="s">
        <v>4278</v>
      </c>
      <c r="L295" s="620">
        <v>99</v>
      </c>
      <c r="M295" s="620">
        <v>99</v>
      </c>
      <c r="N295" s="619">
        <v>1</v>
      </c>
      <c r="O295" s="683">
        <v>1</v>
      </c>
      <c r="P295" s="620">
        <v>99</v>
      </c>
      <c r="Q295" s="635">
        <v>1</v>
      </c>
      <c r="R295" s="619">
        <v>1</v>
      </c>
      <c r="S295" s="635">
        <v>1</v>
      </c>
      <c r="T295" s="683">
        <v>1</v>
      </c>
      <c r="U295" s="665">
        <v>1</v>
      </c>
    </row>
    <row r="296" spans="1:21" ht="14.4" customHeight="1" x14ac:dyDescent="0.3">
      <c r="A296" s="618">
        <v>4</v>
      </c>
      <c r="B296" s="619" t="s">
        <v>558</v>
      </c>
      <c r="C296" s="619">
        <v>89301041</v>
      </c>
      <c r="D296" s="681" t="s">
        <v>6243</v>
      </c>
      <c r="E296" s="682" t="s">
        <v>3984</v>
      </c>
      <c r="F296" s="619" t="s">
        <v>3935</v>
      </c>
      <c r="G296" s="619" t="s">
        <v>4026</v>
      </c>
      <c r="H296" s="619" t="s">
        <v>557</v>
      </c>
      <c r="I296" s="619" t="s">
        <v>4279</v>
      </c>
      <c r="J296" s="619" t="s">
        <v>4280</v>
      </c>
      <c r="K296" s="619" t="s">
        <v>3113</v>
      </c>
      <c r="L296" s="620">
        <v>497.53</v>
      </c>
      <c r="M296" s="620">
        <v>497.53</v>
      </c>
      <c r="N296" s="619">
        <v>1</v>
      </c>
      <c r="O296" s="683">
        <v>0.5</v>
      </c>
      <c r="P296" s="620"/>
      <c r="Q296" s="635">
        <v>0</v>
      </c>
      <c r="R296" s="619"/>
      <c r="S296" s="635">
        <v>0</v>
      </c>
      <c r="T296" s="683"/>
      <c r="U296" s="665">
        <v>0</v>
      </c>
    </row>
    <row r="297" spans="1:21" ht="14.4" customHeight="1" x14ac:dyDescent="0.3">
      <c r="A297" s="618">
        <v>4</v>
      </c>
      <c r="B297" s="619" t="s">
        <v>558</v>
      </c>
      <c r="C297" s="619">
        <v>89301041</v>
      </c>
      <c r="D297" s="681" t="s">
        <v>6243</v>
      </c>
      <c r="E297" s="682" t="s">
        <v>3984</v>
      </c>
      <c r="F297" s="619" t="s">
        <v>3935</v>
      </c>
      <c r="G297" s="619" t="s">
        <v>4107</v>
      </c>
      <c r="H297" s="619" t="s">
        <v>557</v>
      </c>
      <c r="I297" s="619" t="s">
        <v>872</v>
      </c>
      <c r="J297" s="619" t="s">
        <v>873</v>
      </c>
      <c r="K297" s="619" t="s">
        <v>4109</v>
      </c>
      <c r="L297" s="620">
        <v>91.14</v>
      </c>
      <c r="M297" s="620">
        <v>91.14</v>
      </c>
      <c r="N297" s="619">
        <v>1</v>
      </c>
      <c r="O297" s="683">
        <v>1</v>
      </c>
      <c r="P297" s="620"/>
      <c r="Q297" s="635">
        <v>0</v>
      </c>
      <c r="R297" s="619"/>
      <c r="S297" s="635">
        <v>0</v>
      </c>
      <c r="T297" s="683"/>
      <c r="U297" s="665">
        <v>0</v>
      </c>
    </row>
    <row r="298" spans="1:21" ht="14.4" customHeight="1" x14ac:dyDescent="0.3">
      <c r="A298" s="618">
        <v>4</v>
      </c>
      <c r="B298" s="619" t="s">
        <v>558</v>
      </c>
      <c r="C298" s="619">
        <v>89301041</v>
      </c>
      <c r="D298" s="681" t="s">
        <v>6243</v>
      </c>
      <c r="E298" s="682" t="s">
        <v>3984</v>
      </c>
      <c r="F298" s="619" t="s">
        <v>3935</v>
      </c>
      <c r="G298" s="619" t="s">
        <v>4033</v>
      </c>
      <c r="H298" s="619" t="s">
        <v>557</v>
      </c>
      <c r="I298" s="619" t="s">
        <v>922</v>
      </c>
      <c r="J298" s="619" t="s">
        <v>4034</v>
      </c>
      <c r="K298" s="619" t="s">
        <v>4035</v>
      </c>
      <c r="L298" s="620">
        <v>56.01</v>
      </c>
      <c r="M298" s="620">
        <v>56.01</v>
      </c>
      <c r="N298" s="619">
        <v>1</v>
      </c>
      <c r="O298" s="683">
        <v>0.5</v>
      </c>
      <c r="P298" s="620">
        <v>56.01</v>
      </c>
      <c r="Q298" s="635">
        <v>1</v>
      </c>
      <c r="R298" s="619">
        <v>1</v>
      </c>
      <c r="S298" s="635">
        <v>1</v>
      </c>
      <c r="T298" s="683">
        <v>0.5</v>
      </c>
      <c r="U298" s="665">
        <v>1</v>
      </c>
    </row>
    <row r="299" spans="1:21" ht="14.4" customHeight="1" x14ac:dyDescent="0.3">
      <c r="A299" s="618">
        <v>4</v>
      </c>
      <c r="B299" s="619" t="s">
        <v>558</v>
      </c>
      <c r="C299" s="619">
        <v>89301041</v>
      </c>
      <c r="D299" s="681" t="s">
        <v>6243</v>
      </c>
      <c r="E299" s="682" t="s">
        <v>3984</v>
      </c>
      <c r="F299" s="619" t="s">
        <v>3935</v>
      </c>
      <c r="G299" s="619" t="s">
        <v>4040</v>
      </c>
      <c r="H299" s="619" t="s">
        <v>1439</v>
      </c>
      <c r="I299" s="619" t="s">
        <v>1480</v>
      </c>
      <c r="J299" s="619" t="s">
        <v>1481</v>
      </c>
      <c r="K299" s="619" t="s">
        <v>1482</v>
      </c>
      <c r="L299" s="620">
        <v>937.93</v>
      </c>
      <c r="M299" s="620">
        <v>937.93</v>
      </c>
      <c r="N299" s="619">
        <v>1</v>
      </c>
      <c r="O299" s="683">
        <v>0.5</v>
      </c>
      <c r="P299" s="620">
        <v>937.93</v>
      </c>
      <c r="Q299" s="635">
        <v>1</v>
      </c>
      <c r="R299" s="619">
        <v>1</v>
      </c>
      <c r="S299" s="635">
        <v>1</v>
      </c>
      <c r="T299" s="683">
        <v>0.5</v>
      </c>
      <c r="U299" s="665">
        <v>1</v>
      </c>
    </row>
    <row r="300" spans="1:21" ht="14.4" customHeight="1" x14ac:dyDescent="0.3">
      <c r="A300" s="618">
        <v>4</v>
      </c>
      <c r="B300" s="619" t="s">
        <v>558</v>
      </c>
      <c r="C300" s="619">
        <v>89301041</v>
      </c>
      <c r="D300" s="681" t="s">
        <v>6243</v>
      </c>
      <c r="E300" s="682" t="s">
        <v>3984</v>
      </c>
      <c r="F300" s="619" t="s">
        <v>3935</v>
      </c>
      <c r="G300" s="619" t="s">
        <v>4006</v>
      </c>
      <c r="H300" s="619" t="s">
        <v>557</v>
      </c>
      <c r="I300" s="619" t="s">
        <v>4042</v>
      </c>
      <c r="J300" s="619" t="s">
        <v>4043</v>
      </c>
      <c r="K300" s="619" t="s">
        <v>770</v>
      </c>
      <c r="L300" s="620">
        <v>190.48</v>
      </c>
      <c r="M300" s="620">
        <v>380.96</v>
      </c>
      <c r="N300" s="619">
        <v>2</v>
      </c>
      <c r="O300" s="683">
        <v>1.5</v>
      </c>
      <c r="P300" s="620"/>
      <c r="Q300" s="635">
        <v>0</v>
      </c>
      <c r="R300" s="619"/>
      <c r="S300" s="635">
        <v>0</v>
      </c>
      <c r="T300" s="683"/>
      <c r="U300" s="665">
        <v>0</v>
      </c>
    </row>
    <row r="301" spans="1:21" ht="14.4" customHeight="1" x14ac:dyDescent="0.3">
      <c r="A301" s="618">
        <v>4</v>
      </c>
      <c r="B301" s="619" t="s">
        <v>558</v>
      </c>
      <c r="C301" s="619">
        <v>89301041</v>
      </c>
      <c r="D301" s="681" t="s">
        <v>6243</v>
      </c>
      <c r="E301" s="682" t="s">
        <v>3984</v>
      </c>
      <c r="F301" s="619" t="s">
        <v>3935</v>
      </c>
      <c r="G301" s="619" t="s">
        <v>4006</v>
      </c>
      <c r="H301" s="619" t="s">
        <v>557</v>
      </c>
      <c r="I301" s="619" t="s">
        <v>768</v>
      </c>
      <c r="J301" s="619" t="s">
        <v>769</v>
      </c>
      <c r="K301" s="619" t="s">
        <v>770</v>
      </c>
      <c r="L301" s="620">
        <v>190.48</v>
      </c>
      <c r="M301" s="620">
        <v>190.48</v>
      </c>
      <c r="N301" s="619">
        <v>1</v>
      </c>
      <c r="O301" s="683">
        <v>0.5</v>
      </c>
      <c r="P301" s="620">
        <v>190.48</v>
      </c>
      <c r="Q301" s="635">
        <v>1</v>
      </c>
      <c r="R301" s="619">
        <v>1</v>
      </c>
      <c r="S301" s="635">
        <v>1</v>
      </c>
      <c r="T301" s="683">
        <v>0.5</v>
      </c>
      <c r="U301" s="665">
        <v>1</v>
      </c>
    </row>
    <row r="302" spans="1:21" ht="14.4" customHeight="1" x14ac:dyDescent="0.3">
      <c r="A302" s="618">
        <v>4</v>
      </c>
      <c r="B302" s="619" t="s">
        <v>558</v>
      </c>
      <c r="C302" s="619">
        <v>89301041</v>
      </c>
      <c r="D302" s="681" t="s">
        <v>6243</v>
      </c>
      <c r="E302" s="682" t="s">
        <v>3984</v>
      </c>
      <c r="F302" s="619" t="s">
        <v>3935</v>
      </c>
      <c r="G302" s="619" t="s">
        <v>4006</v>
      </c>
      <c r="H302" s="619" t="s">
        <v>557</v>
      </c>
      <c r="I302" s="619" t="s">
        <v>768</v>
      </c>
      <c r="J302" s="619" t="s">
        <v>769</v>
      </c>
      <c r="K302" s="619" t="s">
        <v>770</v>
      </c>
      <c r="L302" s="620">
        <v>123.72</v>
      </c>
      <c r="M302" s="620">
        <v>123.72</v>
      </c>
      <c r="N302" s="619">
        <v>1</v>
      </c>
      <c r="O302" s="683">
        <v>0.5</v>
      </c>
      <c r="P302" s="620">
        <v>123.72</v>
      </c>
      <c r="Q302" s="635">
        <v>1</v>
      </c>
      <c r="R302" s="619">
        <v>1</v>
      </c>
      <c r="S302" s="635">
        <v>1</v>
      </c>
      <c r="T302" s="683">
        <v>0.5</v>
      </c>
      <c r="U302" s="665">
        <v>1</v>
      </c>
    </row>
    <row r="303" spans="1:21" ht="14.4" customHeight="1" x14ac:dyDescent="0.3">
      <c r="A303" s="618">
        <v>4</v>
      </c>
      <c r="B303" s="619" t="s">
        <v>558</v>
      </c>
      <c r="C303" s="619">
        <v>89301041</v>
      </c>
      <c r="D303" s="681" t="s">
        <v>6243</v>
      </c>
      <c r="E303" s="682" t="s">
        <v>3984</v>
      </c>
      <c r="F303" s="619" t="s">
        <v>3935</v>
      </c>
      <c r="G303" s="619" t="s">
        <v>4080</v>
      </c>
      <c r="H303" s="619" t="s">
        <v>557</v>
      </c>
      <c r="I303" s="619" t="s">
        <v>2706</v>
      </c>
      <c r="J303" s="619" t="s">
        <v>4081</v>
      </c>
      <c r="K303" s="619" t="s">
        <v>4082</v>
      </c>
      <c r="L303" s="620">
        <v>69.86</v>
      </c>
      <c r="M303" s="620">
        <v>69.86</v>
      </c>
      <c r="N303" s="619">
        <v>1</v>
      </c>
      <c r="O303" s="683">
        <v>1</v>
      </c>
      <c r="P303" s="620"/>
      <c r="Q303" s="635">
        <v>0</v>
      </c>
      <c r="R303" s="619"/>
      <c r="S303" s="635">
        <v>0</v>
      </c>
      <c r="T303" s="683"/>
      <c r="U303" s="665">
        <v>0</v>
      </c>
    </row>
    <row r="304" spans="1:21" ht="14.4" customHeight="1" x14ac:dyDescent="0.3">
      <c r="A304" s="618">
        <v>4</v>
      </c>
      <c r="B304" s="619" t="s">
        <v>558</v>
      </c>
      <c r="C304" s="619">
        <v>89301041</v>
      </c>
      <c r="D304" s="681" t="s">
        <v>6243</v>
      </c>
      <c r="E304" s="682" t="s">
        <v>3984</v>
      </c>
      <c r="F304" s="619" t="s">
        <v>3935</v>
      </c>
      <c r="G304" s="619" t="s">
        <v>4094</v>
      </c>
      <c r="H304" s="619" t="s">
        <v>557</v>
      </c>
      <c r="I304" s="619" t="s">
        <v>1192</v>
      </c>
      <c r="J304" s="619" t="s">
        <v>4135</v>
      </c>
      <c r="K304" s="619" t="s">
        <v>4136</v>
      </c>
      <c r="L304" s="620">
        <v>91.52</v>
      </c>
      <c r="M304" s="620">
        <v>91.52</v>
      </c>
      <c r="N304" s="619">
        <v>1</v>
      </c>
      <c r="O304" s="683">
        <v>0.5</v>
      </c>
      <c r="P304" s="620">
        <v>91.52</v>
      </c>
      <c r="Q304" s="635">
        <v>1</v>
      </c>
      <c r="R304" s="619">
        <v>1</v>
      </c>
      <c r="S304" s="635">
        <v>1</v>
      </c>
      <c r="T304" s="683">
        <v>0.5</v>
      </c>
      <c r="U304" s="665">
        <v>1</v>
      </c>
    </row>
    <row r="305" spans="1:21" ht="14.4" customHeight="1" x14ac:dyDescent="0.3">
      <c r="A305" s="618">
        <v>4</v>
      </c>
      <c r="B305" s="619" t="s">
        <v>558</v>
      </c>
      <c r="C305" s="619">
        <v>89301041</v>
      </c>
      <c r="D305" s="681" t="s">
        <v>6243</v>
      </c>
      <c r="E305" s="682" t="s">
        <v>3984</v>
      </c>
      <c r="F305" s="619" t="s">
        <v>3935</v>
      </c>
      <c r="G305" s="619" t="s">
        <v>4281</v>
      </c>
      <c r="H305" s="619" t="s">
        <v>557</v>
      </c>
      <c r="I305" s="619" t="s">
        <v>2358</v>
      </c>
      <c r="J305" s="619" t="s">
        <v>2359</v>
      </c>
      <c r="K305" s="619" t="s">
        <v>2360</v>
      </c>
      <c r="L305" s="620">
        <v>816.44</v>
      </c>
      <c r="M305" s="620">
        <v>816.44</v>
      </c>
      <c r="N305" s="619">
        <v>1</v>
      </c>
      <c r="O305" s="683">
        <v>0.5</v>
      </c>
      <c r="P305" s="620"/>
      <c r="Q305" s="635">
        <v>0</v>
      </c>
      <c r="R305" s="619"/>
      <c r="S305" s="635">
        <v>0</v>
      </c>
      <c r="T305" s="683"/>
      <c r="U305" s="665">
        <v>0</v>
      </c>
    </row>
    <row r="306" spans="1:21" ht="14.4" customHeight="1" x14ac:dyDescent="0.3">
      <c r="A306" s="618">
        <v>4</v>
      </c>
      <c r="B306" s="619" t="s">
        <v>558</v>
      </c>
      <c r="C306" s="619">
        <v>89301041</v>
      </c>
      <c r="D306" s="681" t="s">
        <v>6243</v>
      </c>
      <c r="E306" s="682" t="s">
        <v>3984</v>
      </c>
      <c r="F306" s="619" t="s">
        <v>3935</v>
      </c>
      <c r="G306" s="619" t="s">
        <v>4282</v>
      </c>
      <c r="H306" s="619" t="s">
        <v>1439</v>
      </c>
      <c r="I306" s="619" t="s">
        <v>1590</v>
      </c>
      <c r="J306" s="619" t="s">
        <v>1591</v>
      </c>
      <c r="K306" s="619" t="s">
        <v>993</v>
      </c>
      <c r="L306" s="620">
        <v>119.41</v>
      </c>
      <c r="M306" s="620">
        <v>119.41</v>
      </c>
      <c r="N306" s="619">
        <v>1</v>
      </c>
      <c r="O306" s="683">
        <v>0.5</v>
      </c>
      <c r="P306" s="620"/>
      <c r="Q306" s="635">
        <v>0</v>
      </c>
      <c r="R306" s="619"/>
      <c r="S306" s="635">
        <v>0</v>
      </c>
      <c r="T306" s="683"/>
      <c r="U306" s="665">
        <v>0</v>
      </c>
    </row>
    <row r="307" spans="1:21" ht="14.4" customHeight="1" x14ac:dyDescent="0.3">
      <c r="A307" s="618">
        <v>4</v>
      </c>
      <c r="B307" s="619" t="s">
        <v>558</v>
      </c>
      <c r="C307" s="619">
        <v>89301041</v>
      </c>
      <c r="D307" s="681" t="s">
        <v>6243</v>
      </c>
      <c r="E307" s="682" t="s">
        <v>3984</v>
      </c>
      <c r="F307" s="619" t="s">
        <v>3935</v>
      </c>
      <c r="G307" s="619" t="s">
        <v>4057</v>
      </c>
      <c r="H307" s="619" t="s">
        <v>557</v>
      </c>
      <c r="I307" s="619" t="s">
        <v>809</v>
      </c>
      <c r="J307" s="619" t="s">
        <v>810</v>
      </c>
      <c r="K307" s="619" t="s">
        <v>4058</v>
      </c>
      <c r="L307" s="620">
        <v>110.66</v>
      </c>
      <c r="M307" s="620">
        <v>110.66</v>
      </c>
      <c r="N307" s="619">
        <v>1</v>
      </c>
      <c r="O307" s="683">
        <v>0.5</v>
      </c>
      <c r="P307" s="620"/>
      <c r="Q307" s="635">
        <v>0</v>
      </c>
      <c r="R307" s="619"/>
      <c r="S307" s="635">
        <v>0</v>
      </c>
      <c r="T307" s="683"/>
      <c r="U307" s="665">
        <v>0</v>
      </c>
    </row>
    <row r="308" spans="1:21" ht="14.4" customHeight="1" x14ac:dyDescent="0.3">
      <c r="A308" s="618">
        <v>4</v>
      </c>
      <c r="B308" s="619" t="s">
        <v>558</v>
      </c>
      <c r="C308" s="619">
        <v>89301041</v>
      </c>
      <c r="D308" s="681" t="s">
        <v>6243</v>
      </c>
      <c r="E308" s="682" t="s">
        <v>3984</v>
      </c>
      <c r="F308" s="619" t="s">
        <v>3935</v>
      </c>
      <c r="G308" s="619" t="s">
        <v>4225</v>
      </c>
      <c r="H308" s="619" t="s">
        <v>1439</v>
      </c>
      <c r="I308" s="619" t="s">
        <v>1630</v>
      </c>
      <c r="J308" s="619" t="s">
        <v>3685</v>
      </c>
      <c r="K308" s="619" t="s">
        <v>3686</v>
      </c>
      <c r="L308" s="620">
        <v>94.41</v>
      </c>
      <c r="M308" s="620">
        <v>94.41</v>
      </c>
      <c r="N308" s="619">
        <v>1</v>
      </c>
      <c r="O308" s="683">
        <v>0.5</v>
      </c>
      <c r="P308" s="620"/>
      <c r="Q308" s="635">
        <v>0</v>
      </c>
      <c r="R308" s="619"/>
      <c r="S308" s="635">
        <v>0</v>
      </c>
      <c r="T308" s="683"/>
      <c r="U308" s="665">
        <v>0</v>
      </c>
    </row>
    <row r="309" spans="1:21" ht="14.4" customHeight="1" x14ac:dyDescent="0.3">
      <c r="A309" s="618">
        <v>4</v>
      </c>
      <c r="B309" s="619" t="s">
        <v>558</v>
      </c>
      <c r="C309" s="619">
        <v>89301041</v>
      </c>
      <c r="D309" s="681" t="s">
        <v>6243</v>
      </c>
      <c r="E309" s="682" t="s">
        <v>3984</v>
      </c>
      <c r="F309" s="619" t="s">
        <v>3935</v>
      </c>
      <c r="G309" s="619" t="s">
        <v>4283</v>
      </c>
      <c r="H309" s="619" t="s">
        <v>557</v>
      </c>
      <c r="I309" s="619" t="s">
        <v>1204</v>
      </c>
      <c r="J309" s="619" t="s">
        <v>1205</v>
      </c>
      <c r="K309" s="619" t="s">
        <v>1206</v>
      </c>
      <c r="L309" s="620">
        <v>190.98</v>
      </c>
      <c r="M309" s="620">
        <v>190.98</v>
      </c>
      <c r="N309" s="619">
        <v>1</v>
      </c>
      <c r="O309" s="683">
        <v>0.5</v>
      </c>
      <c r="P309" s="620"/>
      <c r="Q309" s="635">
        <v>0</v>
      </c>
      <c r="R309" s="619"/>
      <c r="S309" s="635">
        <v>0</v>
      </c>
      <c r="T309" s="683"/>
      <c r="U309" s="665">
        <v>0</v>
      </c>
    </row>
    <row r="310" spans="1:21" ht="14.4" customHeight="1" x14ac:dyDescent="0.3">
      <c r="A310" s="618">
        <v>4</v>
      </c>
      <c r="B310" s="619" t="s">
        <v>558</v>
      </c>
      <c r="C310" s="619">
        <v>89301041</v>
      </c>
      <c r="D310" s="681" t="s">
        <v>6243</v>
      </c>
      <c r="E310" s="682" t="s">
        <v>3985</v>
      </c>
      <c r="F310" s="619" t="s">
        <v>3935</v>
      </c>
      <c r="G310" s="619" t="s">
        <v>3997</v>
      </c>
      <c r="H310" s="619" t="s">
        <v>1439</v>
      </c>
      <c r="I310" s="619" t="s">
        <v>1793</v>
      </c>
      <c r="J310" s="619" t="s">
        <v>3721</v>
      </c>
      <c r="K310" s="619" t="s">
        <v>3722</v>
      </c>
      <c r="L310" s="620">
        <v>333.31</v>
      </c>
      <c r="M310" s="620">
        <v>333.31</v>
      </c>
      <c r="N310" s="619">
        <v>1</v>
      </c>
      <c r="O310" s="683">
        <v>1</v>
      </c>
      <c r="P310" s="620">
        <v>333.31</v>
      </c>
      <c r="Q310" s="635">
        <v>1</v>
      </c>
      <c r="R310" s="619">
        <v>1</v>
      </c>
      <c r="S310" s="635">
        <v>1</v>
      </c>
      <c r="T310" s="683">
        <v>1</v>
      </c>
      <c r="U310" s="665">
        <v>1</v>
      </c>
    </row>
    <row r="311" spans="1:21" ht="14.4" customHeight="1" x14ac:dyDescent="0.3">
      <c r="A311" s="618">
        <v>4</v>
      </c>
      <c r="B311" s="619" t="s">
        <v>558</v>
      </c>
      <c r="C311" s="619">
        <v>89301041</v>
      </c>
      <c r="D311" s="681" t="s">
        <v>6243</v>
      </c>
      <c r="E311" s="682" t="s">
        <v>3985</v>
      </c>
      <c r="F311" s="619" t="s">
        <v>3935</v>
      </c>
      <c r="G311" s="619" t="s">
        <v>4168</v>
      </c>
      <c r="H311" s="619" t="s">
        <v>557</v>
      </c>
      <c r="I311" s="619" t="s">
        <v>2189</v>
      </c>
      <c r="J311" s="619" t="s">
        <v>2190</v>
      </c>
      <c r="K311" s="619" t="s">
        <v>4169</v>
      </c>
      <c r="L311" s="620">
        <v>63.67</v>
      </c>
      <c r="M311" s="620">
        <v>127.34</v>
      </c>
      <c r="N311" s="619">
        <v>2</v>
      </c>
      <c r="O311" s="683">
        <v>1</v>
      </c>
      <c r="P311" s="620">
        <v>127.34</v>
      </c>
      <c r="Q311" s="635">
        <v>1</v>
      </c>
      <c r="R311" s="619">
        <v>2</v>
      </c>
      <c r="S311" s="635">
        <v>1</v>
      </c>
      <c r="T311" s="683">
        <v>1</v>
      </c>
      <c r="U311" s="665">
        <v>1</v>
      </c>
    </row>
    <row r="312" spans="1:21" ht="14.4" customHeight="1" x14ac:dyDescent="0.3">
      <c r="A312" s="618">
        <v>4</v>
      </c>
      <c r="B312" s="619" t="s">
        <v>558</v>
      </c>
      <c r="C312" s="619">
        <v>89301041</v>
      </c>
      <c r="D312" s="681" t="s">
        <v>6243</v>
      </c>
      <c r="E312" s="682" t="s">
        <v>3985</v>
      </c>
      <c r="F312" s="619" t="s">
        <v>3935</v>
      </c>
      <c r="G312" s="619" t="s">
        <v>4193</v>
      </c>
      <c r="H312" s="619" t="s">
        <v>1439</v>
      </c>
      <c r="I312" s="619" t="s">
        <v>2731</v>
      </c>
      <c r="J312" s="619" t="s">
        <v>2732</v>
      </c>
      <c r="K312" s="619" t="s">
        <v>2733</v>
      </c>
      <c r="L312" s="620">
        <v>154.01</v>
      </c>
      <c r="M312" s="620">
        <v>154.01</v>
      </c>
      <c r="N312" s="619">
        <v>1</v>
      </c>
      <c r="O312" s="683">
        <v>1</v>
      </c>
      <c r="P312" s="620"/>
      <c r="Q312" s="635">
        <v>0</v>
      </c>
      <c r="R312" s="619"/>
      <c r="S312" s="635">
        <v>0</v>
      </c>
      <c r="T312" s="683"/>
      <c r="U312" s="665">
        <v>0</v>
      </c>
    </row>
    <row r="313" spans="1:21" ht="14.4" customHeight="1" x14ac:dyDescent="0.3">
      <c r="A313" s="618">
        <v>4</v>
      </c>
      <c r="B313" s="619" t="s">
        <v>558</v>
      </c>
      <c r="C313" s="619">
        <v>89301041</v>
      </c>
      <c r="D313" s="681" t="s">
        <v>6243</v>
      </c>
      <c r="E313" s="682" t="s">
        <v>3985</v>
      </c>
      <c r="F313" s="619" t="s">
        <v>3935</v>
      </c>
      <c r="G313" s="619" t="s">
        <v>4172</v>
      </c>
      <c r="H313" s="619" t="s">
        <v>557</v>
      </c>
      <c r="I313" s="619" t="s">
        <v>741</v>
      </c>
      <c r="J313" s="619" t="s">
        <v>742</v>
      </c>
      <c r="K313" s="619" t="s">
        <v>4173</v>
      </c>
      <c r="L313" s="620">
        <v>709.97</v>
      </c>
      <c r="M313" s="620">
        <v>1419.94</v>
      </c>
      <c r="N313" s="619">
        <v>2</v>
      </c>
      <c r="O313" s="683">
        <v>1.5</v>
      </c>
      <c r="P313" s="620">
        <v>1419.94</v>
      </c>
      <c r="Q313" s="635">
        <v>1</v>
      </c>
      <c r="R313" s="619">
        <v>2</v>
      </c>
      <c r="S313" s="635">
        <v>1</v>
      </c>
      <c r="T313" s="683">
        <v>1.5</v>
      </c>
      <c r="U313" s="665">
        <v>1</v>
      </c>
    </row>
    <row r="314" spans="1:21" ht="14.4" customHeight="1" x14ac:dyDescent="0.3">
      <c r="A314" s="618">
        <v>4</v>
      </c>
      <c r="B314" s="619" t="s">
        <v>558</v>
      </c>
      <c r="C314" s="619">
        <v>89301041</v>
      </c>
      <c r="D314" s="681" t="s">
        <v>6243</v>
      </c>
      <c r="E314" s="682" t="s">
        <v>3985</v>
      </c>
      <c r="F314" s="619" t="s">
        <v>3935</v>
      </c>
      <c r="G314" s="619" t="s">
        <v>4131</v>
      </c>
      <c r="H314" s="619" t="s">
        <v>557</v>
      </c>
      <c r="I314" s="619" t="s">
        <v>4132</v>
      </c>
      <c r="J314" s="619" t="s">
        <v>2198</v>
      </c>
      <c r="K314" s="619" t="s">
        <v>4133</v>
      </c>
      <c r="L314" s="620">
        <v>0</v>
      </c>
      <c r="M314" s="620">
        <v>0</v>
      </c>
      <c r="N314" s="619">
        <v>1</v>
      </c>
      <c r="O314" s="683">
        <v>0.5</v>
      </c>
      <c r="P314" s="620">
        <v>0</v>
      </c>
      <c r="Q314" s="635"/>
      <c r="R314" s="619">
        <v>1</v>
      </c>
      <c r="S314" s="635">
        <v>1</v>
      </c>
      <c r="T314" s="683">
        <v>0.5</v>
      </c>
      <c r="U314" s="665">
        <v>1</v>
      </c>
    </row>
    <row r="315" spans="1:21" ht="14.4" customHeight="1" x14ac:dyDescent="0.3">
      <c r="A315" s="618">
        <v>4</v>
      </c>
      <c r="B315" s="619" t="s">
        <v>558</v>
      </c>
      <c r="C315" s="619">
        <v>89301041</v>
      </c>
      <c r="D315" s="681" t="s">
        <v>6243</v>
      </c>
      <c r="E315" s="682" t="s">
        <v>3985</v>
      </c>
      <c r="F315" s="619" t="s">
        <v>3935</v>
      </c>
      <c r="G315" s="619" t="s">
        <v>4033</v>
      </c>
      <c r="H315" s="619" t="s">
        <v>557</v>
      </c>
      <c r="I315" s="619" t="s">
        <v>922</v>
      </c>
      <c r="J315" s="619" t="s">
        <v>4034</v>
      </c>
      <c r="K315" s="619" t="s">
        <v>4035</v>
      </c>
      <c r="L315" s="620">
        <v>56.01</v>
      </c>
      <c r="M315" s="620">
        <v>168.03</v>
      </c>
      <c r="N315" s="619">
        <v>3</v>
      </c>
      <c r="O315" s="683">
        <v>0.5</v>
      </c>
      <c r="P315" s="620">
        <v>168.03</v>
      </c>
      <c r="Q315" s="635">
        <v>1</v>
      </c>
      <c r="R315" s="619">
        <v>3</v>
      </c>
      <c r="S315" s="635">
        <v>1</v>
      </c>
      <c r="T315" s="683">
        <v>0.5</v>
      </c>
      <c r="U315" s="665">
        <v>1</v>
      </c>
    </row>
    <row r="316" spans="1:21" ht="14.4" customHeight="1" x14ac:dyDescent="0.3">
      <c r="A316" s="618">
        <v>4</v>
      </c>
      <c r="B316" s="619" t="s">
        <v>558</v>
      </c>
      <c r="C316" s="619">
        <v>89301041</v>
      </c>
      <c r="D316" s="681" t="s">
        <v>6243</v>
      </c>
      <c r="E316" s="682" t="s">
        <v>3985</v>
      </c>
      <c r="F316" s="619" t="s">
        <v>3935</v>
      </c>
      <c r="G316" s="619" t="s">
        <v>4068</v>
      </c>
      <c r="H316" s="619" t="s">
        <v>557</v>
      </c>
      <c r="I316" s="619" t="s">
        <v>1982</v>
      </c>
      <c r="J316" s="619" t="s">
        <v>1983</v>
      </c>
      <c r="K316" s="619" t="s">
        <v>4069</v>
      </c>
      <c r="L316" s="620">
        <v>400.53</v>
      </c>
      <c r="M316" s="620">
        <v>1602.12</v>
      </c>
      <c r="N316" s="619">
        <v>4</v>
      </c>
      <c r="O316" s="683">
        <v>1</v>
      </c>
      <c r="P316" s="620">
        <v>1602.12</v>
      </c>
      <c r="Q316" s="635">
        <v>1</v>
      </c>
      <c r="R316" s="619">
        <v>4</v>
      </c>
      <c r="S316" s="635">
        <v>1</v>
      </c>
      <c r="T316" s="683">
        <v>1</v>
      </c>
      <c r="U316" s="665">
        <v>1</v>
      </c>
    </row>
    <row r="317" spans="1:21" ht="14.4" customHeight="1" x14ac:dyDescent="0.3">
      <c r="A317" s="618">
        <v>4</v>
      </c>
      <c r="B317" s="619" t="s">
        <v>558</v>
      </c>
      <c r="C317" s="619">
        <v>89301041</v>
      </c>
      <c r="D317" s="681" t="s">
        <v>6243</v>
      </c>
      <c r="E317" s="682" t="s">
        <v>3985</v>
      </c>
      <c r="F317" s="619" t="s">
        <v>3935</v>
      </c>
      <c r="G317" s="619" t="s">
        <v>4040</v>
      </c>
      <c r="H317" s="619" t="s">
        <v>1439</v>
      </c>
      <c r="I317" s="619" t="s">
        <v>2496</v>
      </c>
      <c r="J317" s="619" t="s">
        <v>1481</v>
      </c>
      <c r="K317" s="619" t="s">
        <v>2497</v>
      </c>
      <c r="L317" s="620">
        <v>1166.47</v>
      </c>
      <c r="M317" s="620">
        <v>1166.47</v>
      </c>
      <c r="N317" s="619">
        <v>1</v>
      </c>
      <c r="O317" s="683">
        <v>1</v>
      </c>
      <c r="P317" s="620">
        <v>1166.47</v>
      </c>
      <c r="Q317" s="635">
        <v>1</v>
      </c>
      <c r="R317" s="619">
        <v>1</v>
      </c>
      <c r="S317" s="635">
        <v>1</v>
      </c>
      <c r="T317" s="683">
        <v>1</v>
      </c>
      <c r="U317" s="665">
        <v>1</v>
      </c>
    </row>
    <row r="318" spans="1:21" ht="14.4" customHeight="1" x14ac:dyDescent="0.3">
      <c r="A318" s="618">
        <v>4</v>
      </c>
      <c r="B318" s="619" t="s">
        <v>558</v>
      </c>
      <c r="C318" s="619">
        <v>89301041</v>
      </c>
      <c r="D318" s="681" t="s">
        <v>6243</v>
      </c>
      <c r="E318" s="682" t="s">
        <v>3985</v>
      </c>
      <c r="F318" s="619" t="s">
        <v>3935</v>
      </c>
      <c r="G318" s="619" t="s">
        <v>4006</v>
      </c>
      <c r="H318" s="619" t="s">
        <v>557</v>
      </c>
      <c r="I318" s="619" t="s">
        <v>772</v>
      </c>
      <c r="J318" s="619" t="s">
        <v>769</v>
      </c>
      <c r="K318" s="619" t="s">
        <v>773</v>
      </c>
      <c r="L318" s="620">
        <v>612.26</v>
      </c>
      <c r="M318" s="620">
        <v>612.26</v>
      </c>
      <c r="N318" s="619">
        <v>1</v>
      </c>
      <c r="O318" s="683">
        <v>0.5</v>
      </c>
      <c r="P318" s="620">
        <v>612.26</v>
      </c>
      <c r="Q318" s="635">
        <v>1</v>
      </c>
      <c r="R318" s="619">
        <v>1</v>
      </c>
      <c r="S318" s="635">
        <v>1</v>
      </c>
      <c r="T318" s="683">
        <v>0.5</v>
      </c>
      <c r="U318" s="665">
        <v>1</v>
      </c>
    </row>
    <row r="319" spans="1:21" ht="14.4" customHeight="1" x14ac:dyDescent="0.3">
      <c r="A319" s="618">
        <v>4</v>
      </c>
      <c r="B319" s="619" t="s">
        <v>558</v>
      </c>
      <c r="C319" s="619">
        <v>89301041</v>
      </c>
      <c r="D319" s="681" t="s">
        <v>6243</v>
      </c>
      <c r="E319" s="682" t="s">
        <v>3987</v>
      </c>
      <c r="F319" s="619" t="s">
        <v>3935</v>
      </c>
      <c r="G319" s="619" t="s">
        <v>4284</v>
      </c>
      <c r="H319" s="619" t="s">
        <v>557</v>
      </c>
      <c r="I319" s="619" t="s">
        <v>4285</v>
      </c>
      <c r="J319" s="619" t="s">
        <v>2565</v>
      </c>
      <c r="K319" s="619" t="s">
        <v>4286</v>
      </c>
      <c r="L319" s="620">
        <v>0</v>
      </c>
      <c r="M319" s="620">
        <v>0</v>
      </c>
      <c r="N319" s="619">
        <v>1</v>
      </c>
      <c r="O319" s="683">
        <v>0.5</v>
      </c>
      <c r="P319" s="620">
        <v>0</v>
      </c>
      <c r="Q319" s="635"/>
      <c r="R319" s="619">
        <v>1</v>
      </c>
      <c r="S319" s="635">
        <v>1</v>
      </c>
      <c r="T319" s="683">
        <v>0.5</v>
      </c>
      <c r="U319" s="665">
        <v>1</v>
      </c>
    </row>
    <row r="320" spans="1:21" ht="14.4" customHeight="1" x14ac:dyDescent="0.3">
      <c r="A320" s="618">
        <v>4</v>
      </c>
      <c r="B320" s="619" t="s">
        <v>558</v>
      </c>
      <c r="C320" s="619">
        <v>89301041</v>
      </c>
      <c r="D320" s="681" t="s">
        <v>6243</v>
      </c>
      <c r="E320" s="682" t="s">
        <v>3987</v>
      </c>
      <c r="F320" s="619" t="s">
        <v>3935</v>
      </c>
      <c r="G320" s="619" t="s">
        <v>4287</v>
      </c>
      <c r="H320" s="619" t="s">
        <v>557</v>
      </c>
      <c r="I320" s="619" t="s">
        <v>2230</v>
      </c>
      <c r="J320" s="619" t="s">
        <v>4288</v>
      </c>
      <c r="K320" s="619" t="s">
        <v>4289</v>
      </c>
      <c r="L320" s="620">
        <v>53.67</v>
      </c>
      <c r="M320" s="620">
        <v>53.67</v>
      </c>
      <c r="N320" s="619">
        <v>1</v>
      </c>
      <c r="O320" s="683">
        <v>0.5</v>
      </c>
      <c r="P320" s="620">
        <v>53.67</v>
      </c>
      <c r="Q320" s="635">
        <v>1</v>
      </c>
      <c r="R320" s="619">
        <v>1</v>
      </c>
      <c r="S320" s="635">
        <v>1</v>
      </c>
      <c r="T320" s="683">
        <v>0.5</v>
      </c>
      <c r="U320" s="665">
        <v>1</v>
      </c>
    </row>
    <row r="321" spans="1:21" ht="14.4" customHeight="1" x14ac:dyDescent="0.3">
      <c r="A321" s="618">
        <v>4</v>
      </c>
      <c r="B321" s="619" t="s">
        <v>558</v>
      </c>
      <c r="C321" s="619">
        <v>89301041</v>
      </c>
      <c r="D321" s="681" t="s">
        <v>6243</v>
      </c>
      <c r="E321" s="682" t="s">
        <v>3987</v>
      </c>
      <c r="F321" s="619" t="s">
        <v>3935</v>
      </c>
      <c r="G321" s="619" t="s">
        <v>4277</v>
      </c>
      <c r="H321" s="619" t="s">
        <v>557</v>
      </c>
      <c r="I321" s="619" t="s">
        <v>669</v>
      </c>
      <c r="J321" s="619" t="s">
        <v>670</v>
      </c>
      <c r="K321" s="619" t="s">
        <v>4278</v>
      </c>
      <c r="L321" s="620">
        <v>99</v>
      </c>
      <c r="M321" s="620">
        <v>99</v>
      </c>
      <c r="N321" s="619">
        <v>1</v>
      </c>
      <c r="O321" s="683">
        <v>0.5</v>
      </c>
      <c r="P321" s="620">
        <v>99</v>
      </c>
      <c r="Q321" s="635">
        <v>1</v>
      </c>
      <c r="R321" s="619">
        <v>1</v>
      </c>
      <c r="S321" s="635">
        <v>1</v>
      </c>
      <c r="T321" s="683">
        <v>0.5</v>
      </c>
      <c r="U321" s="665">
        <v>1</v>
      </c>
    </row>
    <row r="322" spans="1:21" ht="14.4" customHeight="1" x14ac:dyDescent="0.3">
      <c r="A322" s="618">
        <v>4</v>
      </c>
      <c r="B322" s="619" t="s">
        <v>558</v>
      </c>
      <c r="C322" s="619">
        <v>89301041</v>
      </c>
      <c r="D322" s="681" t="s">
        <v>6243</v>
      </c>
      <c r="E322" s="682" t="s">
        <v>3987</v>
      </c>
      <c r="F322" s="619" t="s">
        <v>3935</v>
      </c>
      <c r="G322" s="619" t="s">
        <v>4101</v>
      </c>
      <c r="H322" s="619" t="s">
        <v>557</v>
      </c>
      <c r="I322" s="619" t="s">
        <v>2223</v>
      </c>
      <c r="J322" s="619" t="s">
        <v>4102</v>
      </c>
      <c r="K322" s="619" t="s">
        <v>4103</v>
      </c>
      <c r="L322" s="620">
        <v>0</v>
      </c>
      <c r="M322" s="620">
        <v>0</v>
      </c>
      <c r="N322" s="619">
        <v>1</v>
      </c>
      <c r="O322" s="683">
        <v>0.5</v>
      </c>
      <c r="P322" s="620">
        <v>0</v>
      </c>
      <c r="Q322" s="635"/>
      <c r="R322" s="619">
        <v>1</v>
      </c>
      <c r="S322" s="635">
        <v>1</v>
      </c>
      <c r="T322" s="683">
        <v>0.5</v>
      </c>
      <c r="U322" s="665">
        <v>1</v>
      </c>
    </row>
    <row r="323" spans="1:21" ht="14.4" customHeight="1" x14ac:dyDescent="0.3">
      <c r="A323" s="618">
        <v>4</v>
      </c>
      <c r="B323" s="619" t="s">
        <v>558</v>
      </c>
      <c r="C323" s="619">
        <v>89301041</v>
      </c>
      <c r="D323" s="681" t="s">
        <v>6243</v>
      </c>
      <c r="E323" s="682" t="s">
        <v>3987</v>
      </c>
      <c r="F323" s="619" t="s">
        <v>3935</v>
      </c>
      <c r="G323" s="619" t="s">
        <v>4107</v>
      </c>
      <c r="H323" s="619" t="s">
        <v>557</v>
      </c>
      <c r="I323" s="619" t="s">
        <v>872</v>
      </c>
      <c r="J323" s="619" t="s">
        <v>4108</v>
      </c>
      <c r="K323" s="619" t="s">
        <v>4109</v>
      </c>
      <c r="L323" s="620">
        <v>91.14</v>
      </c>
      <c r="M323" s="620">
        <v>182.28</v>
      </c>
      <c r="N323" s="619">
        <v>2</v>
      </c>
      <c r="O323" s="683">
        <v>0.5</v>
      </c>
      <c r="P323" s="620">
        <v>182.28</v>
      </c>
      <c r="Q323" s="635">
        <v>1</v>
      </c>
      <c r="R323" s="619">
        <v>2</v>
      </c>
      <c r="S323" s="635">
        <v>1</v>
      </c>
      <c r="T323" s="683">
        <v>0.5</v>
      </c>
      <c r="U323" s="665">
        <v>1</v>
      </c>
    </row>
    <row r="324" spans="1:21" ht="14.4" customHeight="1" x14ac:dyDescent="0.3">
      <c r="A324" s="618">
        <v>4</v>
      </c>
      <c r="B324" s="619" t="s">
        <v>558</v>
      </c>
      <c r="C324" s="619">
        <v>89301041</v>
      </c>
      <c r="D324" s="681" t="s">
        <v>6243</v>
      </c>
      <c r="E324" s="682" t="s">
        <v>3987</v>
      </c>
      <c r="F324" s="619" t="s">
        <v>3935</v>
      </c>
      <c r="G324" s="619" t="s">
        <v>4006</v>
      </c>
      <c r="H324" s="619" t="s">
        <v>557</v>
      </c>
      <c r="I324" s="619" t="s">
        <v>4178</v>
      </c>
      <c r="J324" s="619" t="s">
        <v>4043</v>
      </c>
      <c r="K324" s="619" t="s">
        <v>773</v>
      </c>
      <c r="L324" s="620">
        <v>612.26</v>
      </c>
      <c r="M324" s="620">
        <v>612.26</v>
      </c>
      <c r="N324" s="619">
        <v>1</v>
      </c>
      <c r="O324" s="683">
        <v>1</v>
      </c>
      <c r="P324" s="620"/>
      <c r="Q324" s="635">
        <v>0</v>
      </c>
      <c r="R324" s="619"/>
      <c r="S324" s="635">
        <v>0</v>
      </c>
      <c r="T324" s="683"/>
      <c r="U324" s="665">
        <v>0</v>
      </c>
    </row>
    <row r="325" spans="1:21" ht="14.4" customHeight="1" x14ac:dyDescent="0.3">
      <c r="A325" s="618">
        <v>4</v>
      </c>
      <c r="B325" s="619" t="s">
        <v>558</v>
      </c>
      <c r="C325" s="619">
        <v>89301041</v>
      </c>
      <c r="D325" s="681" t="s">
        <v>6243</v>
      </c>
      <c r="E325" s="682" t="s">
        <v>3987</v>
      </c>
      <c r="F325" s="619" t="s">
        <v>3935</v>
      </c>
      <c r="G325" s="619" t="s">
        <v>4137</v>
      </c>
      <c r="H325" s="619" t="s">
        <v>557</v>
      </c>
      <c r="I325" s="619" t="s">
        <v>3038</v>
      </c>
      <c r="J325" s="619" t="s">
        <v>3039</v>
      </c>
      <c r="K325" s="619" t="s">
        <v>2391</v>
      </c>
      <c r="L325" s="620">
        <v>0</v>
      </c>
      <c r="M325" s="620">
        <v>0</v>
      </c>
      <c r="N325" s="619">
        <v>2</v>
      </c>
      <c r="O325" s="683">
        <v>0.5</v>
      </c>
      <c r="P325" s="620">
        <v>0</v>
      </c>
      <c r="Q325" s="635"/>
      <c r="R325" s="619">
        <v>2</v>
      </c>
      <c r="S325" s="635">
        <v>1</v>
      </c>
      <c r="T325" s="683">
        <v>0.5</v>
      </c>
      <c r="U325" s="665">
        <v>1</v>
      </c>
    </row>
    <row r="326" spans="1:21" ht="14.4" customHeight="1" x14ac:dyDescent="0.3">
      <c r="A326" s="618">
        <v>4</v>
      </c>
      <c r="B326" s="619" t="s">
        <v>558</v>
      </c>
      <c r="C326" s="619">
        <v>89301041</v>
      </c>
      <c r="D326" s="681" t="s">
        <v>6243</v>
      </c>
      <c r="E326" s="682" t="s">
        <v>3988</v>
      </c>
      <c r="F326" s="619" t="s">
        <v>3935</v>
      </c>
      <c r="G326" s="619" t="s">
        <v>3997</v>
      </c>
      <c r="H326" s="619" t="s">
        <v>1439</v>
      </c>
      <c r="I326" s="619" t="s">
        <v>1793</v>
      </c>
      <c r="J326" s="619" t="s">
        <v>3721</v>
      </c>
      <c r="K326" s="619" t="s">
        <v>3722</v>
      </c>
      <c r="L326" s="620">
        <v>333.31</v>
      </c>
      <c r="M326" s="620">
        <v>1333.24</v>
      </c>
      <c r="N326" s="619">
        <v>4</v>
      </c>
      <c r="O326" s="683">
        <v>3</v>
      </c>
      <c r="P326" s="620">
        <v>999.93000000000006</v>
      </c>
      <c r="Q326" s="635">
        <v>0.75</v>
      </c>
      <c r="R326" s="619">
        <v>3</v>
      </c>
      <c r="S326" s="635">
        <v>0.75</v>
      </c>
      <c r="T326" s="683">
        <v>2</v>
      </c>
      <c r="U326" s="665">
        <v>0.66666666666666663</v>
      </c>
    </row>
    <row r="327" spans="1:21" ht="14.4" customHeight="1" x14ac:dyDescent="0.3">
      <c r="A327" s="618">
        <v>4</v>
      </c>
      <c r="B327" s="619" t="s">
        <v>558</v>
      </c>
      <c r="C327" s="619">
        <v>89301041</v>
      </c>
      <c r="D327" s="681" t="s">
        <v>6243</v>
      </c>
      <c r="E327" s="682" t="s">
        <v>3988</v>
      </c>
      <c r="F327" s="619" t="s">
        <v>3935</v>
      </c>
      <c r="G327" s="619" t="s">
        <v>3999</v>
      </c>
      <c r="H327" s="619" t="s">
        <v>1439</v>
      </c>
      <c r="I327" s="619" t="s">
        <v>1809</v>
      </c>
      <c r="J327" s="619" t="s">
        <v>1810</v>
      </c>
      <c r="K327" s="619" t="s">
        <v>3743</v>
      </c>
      <c r="L327" s="620">
        <v>399.92</v>
      </c>
      <c r="M327" s="620">
        <v>799.84</v>
      </c>
      <c r="N327" s="619">
        <v>2</v>
      </c>
      <c r="O327" s="683">
        <v>1</v>
      </c>
      <c r="P327" s="620">
        <v>799.84</v>
      </c>
      <c r="Q327" s="635">
        <v>1</v>
      </c>
      <c r="R327" s="619">
        <v>2</v>
      </c>
      <c r="S327" s="635">
        <v>1</v>
      </c>
      <c r="T327" s="683">
        <v>1</v>
      </c>
      <c r="U327" s="665">
        <v>1</v>
      </c>
    </row>
    <row r="328" spans="1:21" ht="14.4" customHeight="1" x14ac:dyDescent="0.3">
      <c r="A328" s="618">
        <v>4</v>
      </c>
      <c r="B328" s="619" t="s">
        <v>558</v>
      </c>
      <c r="C328" s="619">
        <v>89301041</v>
      </c>
      <c r="D328" s="681" t="s">
        <v>6243</v>
      </c>
      <c r="E328" s="682" t="s">
        <v>3988</v>
      </c>
      <c r="F328" s="619" t="s">
        <v>3935</v>
      </c>
      <c r="G328" s="619" t="s">
        <v>4040</v>
      </c>
      <c r="H328" s="619" t="s">
        <v>1439</v>
      </c>
      <c r="I328" s="619" t="s">
        <v>1627</v>
      </c>
      <c r="J328" s="619" t="s">
        <v>1481</v>
      </c>
      <c r="K328" s="619" t="s">
        <v>1628</v>
      </c>
      <c r="L328" s="620">
        <v>625.29</v>
      </c>
      <c r="M328" s="620">
        <v>625.29</v>
      </c>
      <c r="N328" s="619">
        <v>1</v>
      </c>
      <c r="O328" s="683">
        <v>1</v>
      </c>
      <c r="P328" s="620"/>
      <c r="Q328" s="635">
        <v>0</v>
      </c>
      <c r="R328" s="619"/>
      <c r="S328" s="635">
        <v>0</v>
      </c>
      <c r="T328" s="683"/>
      <c r="U328" s="665">
        <v>0</v>
      </c>
    </row>
    <row r="329" spans="1:21" ht="14.4" customHeight="1" x14ac:dyDescent="0.3">
      <c r="A329" s="618">
        <v>4</v>
      </c>
      <c r="B329" s="619" t="s">
        <v>558</v>
      </c>
      <c r="C329" s="619">
        <v>89301041</v>
      </c>
      <c r="D329" s="681" t="s">
        <v>6243</v>
      </c>
      <c r="E329" s="682" t="s">
        <v>3988</v>
      </c>
      <c r="F329" s="619" t="s">
        <v>3935</v>
      </c>
      <c r="G329" s="619" t="s">
        <v>4040</v>
      </c>
      <c r="H329" s="619" t="s">
        <v>1439</v>
      </c>
      <c r="I329" s="619" t="s">
        <v>4237</v>
      </c>
      <c r="J329" s="619" t="s">
        <v>1526</v>
      </c>
      <c r="K329" s="619" t="s">
        <v>4238</v>
      </c>
      <c r="L329" s="620">
        <v>466.58</v>
      </c>
      <c r="M329" s="620">
        <v>933.16</v>
      </c>
      <c r="N329" s="619">
        <v>2</v>
      </c>
      <c r="O329" s="683">
        <v>1</v>
      </c>
      <c r="P329" s="620"/>
      <c r="Q329" s="635">
        <v>0</v>
      </c>
      <c r="R329" s="619"/>
      <c r="S329" s="635">
        <v>0</v>
      </c>
      <c r="T329" s="683"/>
      <c r="U329" s="665">
        <v>0</v>
      </c>
    </row>
    <row r="330" spans="1:21" ht="14.4" customHeight="1" x14ac:dyDescent="0.3">
      <c r="A330" s="618">
        <v>4</v>
      </c>
      <c r="B330" s="619" t="s">
        <v>558</v>
      </c>
      <c r="C330" s="619">
        <v>89301041</v>
      </c>
      <c r="D330" s="681" t="s">
        <v>6243</v>
      </c>
      <c r="E330" s="682" t="s">
        <v>3988</v>
      </c>
      <c r="F330" s="619" t="s">
        <v>3935</v>
      </c>
      <c r="G330" s="619" t="s">
        <v>4007</v>
      </c>
      <c r="H330" s="619" t="s">
        <v>557</v>
      </c>
      <c r="I330" s="619" t="s">
        <v>733</v>
      </c>
      <c r="J330" s="619" t="s">
        <v>734</v>
      </c>
      <c r="K330" s="619" t="s">
        <v>4265</v>
      </c>
      <c r="L330" s="620">
        <v>0</v>
      </c>
      <c r="M330" s="620">
        <v>0</v>
      </c>
      <c r="N330" s="619">
        <v>2</v>
      </c>
      <c r="O330" s="683">
        <v>0.5</v>
      </c>
      <c r="P330" s="620"/>
      <c r="Q330" s="635"/>
      <c r="R330" s="619"/>
      <c r="S330" s="635">
        <v>0</v>
      </c>
      <c r="T330" s="683"/>
      <c r="U330" s="665">
        <v>0</v>
      </c>
    </row>
    <row r="331" spans="1:21" ht="14.4" customHeight="1" x14ac:dyDescent="0.3">
      <c r="A331" s="618">
        <v>4</v>
      </c>
      <c r="B331" s="619" t="s">
        <v>558</v>
      </c>
      <c r="C331" s="619">
        <v>89301041</v>
      </c>
      <c r="D331" s="681" t="s">
        <v>6243</v>
      </c>
      <c r="E331" s="682" t="s">
        <v>3988</v>
      </c>
      <c r="F331" s="619" t="s">
        <v>3935</v>
      </c>
      <c r="G331" s="619" t="s">
        <v>4290</v>
      </c>
      <c r="H331" s="619" t="s">
        <v>557</v>
      </c>
      <c r="I331" s="619" t="s">
        <v>2038</v>
      </c>
      <c r="J331" s="619" t="s">
        <v>2039</v>
      </c>
      <c r="K331" s="619" t="s">
        <v>4291</v>
      </c>
      <c r="L331" s="620">
        <v>0</v>
      </c>
      <c r="M331" s="620">
        <v>0</v>
      </c>
      <c r="N331" s="619">
        <v>1</v>
      </c>
      <c r="O331" s="683">
        <v>0.5</v>
      </c>
      <c r="P331" s="620"/>
      <c r="Q331" s="635"/>
      <c r="R331" s="619"/>
      <c r="S331" s="635">
        <v>0</v>
      </c>
      <c r="T331" s="683"/>
      <c r="U331" s="665">
        <v>0</v>
      </c>
    </row>
    <row r="332" spans="1:21" ht="14.4" customHeight="1" x14ac:dyDescent="0.3">
      <c r="A332" s="618">
        <v>4</v>
      </c>
      <c r="B332" s="619" t="s">
        <v>558</v>
      </c>
      <c r="C332" s="619">
        <v>89301041</v>
      </c>
      <c r="D332" s="681" t="s">
        <v>6243</v>
      </c>
      <c r="E332" s="682" t="s">
        <v>3988</v>
      </c>
      <c r="F332" s="619" t="s">
        <v>3935</v>
      </c>
      <c r="G332" s="619" t="s">
        <v>4012</v>
      </c>
      <c r="H332" s="619" t="s">
        <v>557</v>
      </c>
      <c r="I332" s="619" t="s">
        <v>837</v>
      </c>
      <c r="J332" s="619" t="s">
        <v>4013</v>
      </c>
      <c r="K332" s="619" t="s">
        <v>4014</v>
      </c>
      <c r="L332" s="620">
        <v>0</v>
      </c>
      <c r="M332" s="620">
        <v>0</v>
      </c>
      <c r="N332" s="619">
        <v>3</v>
      </c>
      <c r="O332" s="683">
        <v>3</v>
      </c>
      <c r="P332" s="620">
        <v>0</v>
      </c>
      <c r="Q332" s="635"/>
      <c r="R332" s="619">
        <v>1</v>
      </c>
      <c r="S332" s="635">
        <v>0.33333333333333331</v>
      </c>
      <c r="T332" s="683">
        <v>1</v>
      </c>
      <c r="U332" s="665">
        <v>0.33333333333333331</v>
      </c>
    </row>
    <row r="333" spans="1:21" ht="14.4" customHeight="1" x14ac:dyDescent="0.3">
      <c r="A333" s="618">
        <v>4</v>
      </c>
      <c r="B333" s="619" t="s">
        <v>558</v>
      </c>
      <c r="C333" s="619">
        <v>89301041</v>
      </c>
      <c r="D333" s="681" t="s">
        <v>6243</v>
      </c>
      <c r="E333" s="682" t="s">
        <v>3988</v>
      </c>
      <c r="F333" s="619" t="s">
        <v>3935</v>
      </c>
      <c r="G333" s="619" t="s">
        <v>4053</v>
      </c>
      <c r="H333" s="619" t="s">
        <v>557</v>
      </c>
      <c r="I333" s="619" t="s">
        <v>3168</v>
      </c>
      <c r="J333" s="619" t="s">
        <v>1790</v>
      </c>
      <c r="K333" s="619" t="s">
        <v>4054</v>
      </c>
      <c r="L333" s="620">
        <v>38.99</v>
      </c>
      <c r="M333" s="620">
        <v>38.99</v>
      </c>
      <c r="N333" s="619">
        <v>1</v>
      </c>
      <c r="O333" s="683">
        <v>1</v>
      </c>
      <c r="P333" s="620"/>
      <c r="Q333" s="635">
        <v>0</v>
      </c>
      <c r="R333" s="619"/>
      <c r="S333" s="635">
        <v>0</v>
      </c>
      <c r="T333" s="683"/>
      <c r="U333" s="665">
        <v>0</v>
      </c>
    </row>
    <row r="334" spans="1:21" ht="14.4" customHeight="1" x14ac:dyDescent="0.3">
      <c r="A334" s="618">
        <v>4</v>
      </c>
      <c r="B334" s="619" t="s">
        <v>558</v>
      </c>
      <c r="C334" s="619">
        <v>89301041</v>
      </c>
      <c r="D334" s="681" t="s">
        <v>6243</v>
      </c>
      <c r="E334" s="682" t="s">
        <v>3989</v>
      </c>
      <c r="F334" s="619" t="s">
        <v>3935</v>
      </c>
      <c r="G334" s="619" t="s">
        <v>4292</v>
      </c>
      <c r="H334" s="619" t="s">
        <v>557</v>
      </c>
      <c r="I334" s="619" t="s">
        <v>4293</v>
      </c>
      <c r="J334" s="619" t="s">
        <v>4294</v>
      </c>
      <c r="K334" s="619" t="s">
        <v>4295</v>
      </c>
      <c r="L334" s="620">
        <v>153.37</v>
      </c>
      <c r="M334" s="620">
        <v>306.74</v>
      </c>
      <c r="N334" s="619">
        <v>2</v>
      </c>
      <c r="O334" s="683">
        <v>1</v>
      </c>
      <c r="P334" s="620"/>
      <c r="Q334" s="635">
        <v>0</v>
      </c>
      <c r="R334" s="619"/>
      <c r="S334" s="635">
        <v>0</v>
      </c>
      <c r="T334" s="683"/>
      <c r="U334" s="665">
        <v>0</v>
      </c>
    </row>
    <row r="335" spans="1:21" ht="14.4" customHeight="1" x14ac:dyDescent="0.3">
      <c r="A335" s="618">
        <v>4</v>
      </c>
      <c r="B335" s="619" t="s">
        <v>558</v>
      </c>
      <c r="C335" s="619">
        <v>89301041</v>
      </c>
      <c r="D335" s="681" t="s">
        <v>6243</v>
      </c>
      <c r="E335" s="682" t="s">
        <v>3989</v>
      </c>
      <c r="F335" s="619" t="s">
        <v>3935</v>
      </c>
      <c r="G335" s="619" t="s">
        <v>4033</v>
      </c>
      <c r="H335" s="619" t="s">
        <v>557</v>
      </c>
      <c r="I335" s="619" t="s">
        <v>922</v>
      </c>
      <c r="J335" s="619" t="s">
        <v>4034</v>
      </c>
      <c r="K335" s="619" t="s">
        <v>4035</v>
      </c>
      <c r="L335" s="620">
        <v>56.01</v>
      </c>
      <c r="M335" s="620">
        <v>168.03</v>
      </c>
      <c r="N335" s="619">
        <v>3</v>
      </c>
      <c r="O335" s="683">
        <v>1.5</v>
      </c>
      <c r="P335" s="620"/>
      <c r="Q335" s="635">
        <v>0</v>
      </c>
      <c r="R335" s="619"/>
      <c r="S335" s="635">
        <v>0</v>
      </c>
      <c r="T335" s="683"/>
      <c r="U335" s="665">
        <v>0</v>
      </c>
    </row>
    <row r="336" spans="1:21" ht="14.4" customHeight="1" x14ac:dyDescent="0.3">
      <c r="A336" s="618">
        <v>4</v>
      </c>
      <c r="B336" s="619" t="s">
        <v>558</v>
      </c>
      <c r="C336" s="619">
        <v>89301041</v>
      </c>
      <c r="D336" s="681" t="s">
        <v>6243</v>
      </c>
      <c r="E336" s="682" t="s">
        <v>3989</v>
      </c>
      <c r="F336" s="619" t="s">
        <v>3935</v>
      </c>
      <c r="G336" s="619" t="s">
        <v>4040</v>
      </c>
      <c r="H336" s="619" t="s">
        <v>1439</v>
      </c>
      <c r="I336" s="619" t="s">
        <v>2594</v>
      </c>
      <c r="J336" s="619" t="s">
        <v>1481</v>
      </c>
      <c r="K336" s="619" t="s">
        <v>2595</v>
      </c>
      <c r="L336" s="620">
        <v>468.96</v>
      </c>
      <c r="M336" s="620">
        <v>468.96</v>
      </c>
      <c r="N336" s="619">
        <v>1</v>
      </c>
      <c r="O336" s="683">
        <v>1</v>
      </c>
      <c r="P336" s="620">
        <v>468.96</v>
      </c>
      <c r="Q336" s="635">
        <v>1</v>
      </c>
      <c r="R336" s="619">
        <v>1</v>
      </c>
      <c r="S336" s="635">
        <v>1</v>
      </c>
      <c r="T336" s="683">
        <v>1</v>
      </c>
      <c r="U336" s="665">
        <v>1</v>
      </c>
    </row>
    <row r="337" spans="1:21" ht="14.4" customHeight="1" x14ac:dyDescent="0.3">
      <c r="A337" s="618">
        <v>4</v>
      </c>
      <c r="B337" s="619" t="s">
        <v>558</v>
      </c>
      <c r="C337" s="619">
        <v>89301041</v>
      </c>
      <c r="D337" s="681" t="s">
        <v>6243</v>
      </c>
      <c r="E337" s="682" t="s">
        <v>3989</v>
      </c>
      <c r="F337" s="619" t="s">
        <v>3935</v>
      </c>
      <c r="G337" s="619" t="s">
        <v>4040</v>
      </c>
      <c r="H337" s="619" t="s">
        <v>1439</v>
      </c>
      <c r="I337" s="619" t="s">
        <v>1627</v>
      </c>
      <c r="J337" s="619" t="s">
        <v>1481</v>
      </c>
      <c r="K337" s="619" t="s">
        <v>1628</v>
      </c>
      <c r="L337" s="620">
        <v>625.29</v>
      </c>
      <c r="M337" s="620">
        <v>625.29</v>
      </c>
      <c r="N337" s="619">
        <v>1</v>
      </c>
      <c r="O337" s="683">
        <v>1</v>
      </c>
      <c r="P337" s="620"/>
      <c r="Q337" s="635">
        <v>0</v>
      </c>
      <c r="R337" s="619"/>
      <c r="S337" s="635">
        <v>0</v>
      </c>
      <c r="T337" s="683"/>
      <c r="U337" s="665">
        <v>0</v>
      </c>
    </row>
    <row r="338" spans="1:21" ht="14.4" customHeight="1" x14ac:dyDescent="0.3">
      <c r="A338" s="618">
        <v>4</v>
      </c>
      <c r="B338" s="619" t="s">
        <v>558</v>
      </c>
      <c r="C338" s="619">
        <v>89301041</v>
      </c>
      <c r="D338" s="681" t="s">
        <v>6243</v>
      </c>
      <c r="E338" s="682" t="s">
        <v>3989</v>
      </c>
      <c r="F338" s="619" t="s">
        <v>3935</v>
      </c>
      <c r="G338" s="619" t="s">
        <v>4040</v>
      </c>
      <c r="H338" s="619" t="s">
        <v>1439</v>
      </c>
      <c r="I338" s="619" t="s">
        <v>2496</v>
      </c>
      <c r="J338" s="619" t="s">
        <v>1481</v>
      </c>
      <c r="K338" s="619" t="s">
        <v>2497</v>
      </c>
      <c r="L338" s="620">
        <v>1166.47</v>
      </c>
      <c r="M338" s="620">
        <v>2332.94</v>
      </c>
      <c r="N338" s="619">
        <v>2</v>
      </c>
      <c r="O338" s="683">
        <v>1</v>
      </c>
      <c r="P338" s="620">
        <v>2332.94</v>
      </c>
      <c r="Q338" s="635">
        <v>1</v>
      </c>
      <c r="R338" s="619">
        <v>2</v>
      </c>
      <c r="S338" s="635">
        <v>1</v>
      </c>
      <c r="T338" s="683">
        <v>1</v>
      </c>
      <c r="U338" s="665">
        <v>1</v>
      </c>
    </row>
    <row r="339" spans="1:21" ht="14.4" customHeight="1" x14ac:dyDescent="0.3">
      <c r="A339" s="618">
        <v>4</v>
      </c>
      <c r="B339" s="619" t="s">
        <v>558</v>
      </c>
      <c r="C339" s="619">
        <v>89301041</v>
      </c>
      <c r="D339" s="681" t="s">
        <v>6243</v>
      </c>
      <c r="E339" s="682" t="s">
        <v>3989</v>
      </c>
      <c r="F339" s="619" t="s">
        <v>3935</v>
      </c>
      <c r="G339" s="619" t="s">
        <v>4040</v>
      </c>
      <c r="H339" s="619" t="s">
        <v>1439</v>
      </c>
      <c r="I339" s="619" t="s">
        <v>4075</v>
      </c>
      <c r="J339" s="619" t="s">
        <v>1481</v>
      </c>
      <c r="K339" s="619" t="s">
        <v>3818</v>
      </c>
      <c r="L339" s="620">
        <v>1458.07</v>
      </c>
      <c r="M339" s="620">
        <v>1458.07</v>
      </c>
      <c r="N339" s="619">
        <v>1</v>
      </c>
      <c r="O339" s="683">
        <v>1</v>
      </c>
      <c r="P339" s="620"/>
      <c r="Q339" s="635">
        <v>0</v>
      </c>
      <c r="R339" s="619"/>
      <c r="S339" s="635">
        <v>0</v>
      </c>
      <c r="T339" s="683"/>
      <c r="U339" s="665">
        <v>0</v>
      </c>
    </row>
    <row r="340" spans="1:21" ht="14.4" customHeight="1" x14ac:dyDescent="0.3">
      <c r="A340" s="618">
        <v>4</v>
      </c>
      <c r="B340" s="619" t="s">
        <v>558</v>
      </c>
      <c r="C340" s="619">
        <v>89301041</v>
      </c>
      <c r="D340" s="681" t="s">
        <v>6243</v>
      </c>
      <c r="E340" s="682" t="s">
        <v>3989</v>
      </c>
      <c r="F340" s="619" t="s">
        <v>3935</v>
      </c>
      <c r="G340" s="619" t="s">
        <v>4006</v>
      </c>
      <c r="H340" s="619" t="s">
        <v>557</v>
      </c>
      <c r="I340" s="619" t="s">
        <v>772</v>
      </c>
      <c r="J340" s="619" t="s">
        <v>769</v>
      </c>
      <c r="K340" s="619" t="s">
        <v>773</v>
      </c>
      <c r="L340" s="620">
        <v>612.26</v>
      </c>
      <c r="M340" s="620">
        <v>1224.52</v>
      </c>
      <c r="N340" s="619">
        <v>2</v>
      </c>
      <c r="O340" s="683">
        <v>0.5</v>
      </c>
      <c r="P340" s="620"/>
      <c r="Q340" s="635">
        <v>0</v>
      </c>
      <c r="R340" s="619"/>
      <c r="S340" s="635">
        <v>0</v>
      </c>
      <c r="T340" s="683"/>
      <c r="U340" s="665">
        <v>0</v>
      </c>
    </row>
    <row r="341" spans="1:21" ht="14.4" customHeight="1" x14ac:dyDescent="0.3">
      <c r="A341" s="618">
        <v>4</v>
      </c>
      <c r="B341" s="619" t="s">
        <v>558</v>
      </c>
      <c r="C341" s="619">
        <v>89301041</v>
      </c>
      <c r="D341" s="681" t="s">
        <v>6243</v>
      </c>
      <c r="E341" s="682" t="s">
        <v>3989</v>
      </c>
      <c r="F341" s="619" t="s">
        <v>3935</v>
      </c>
      <c r="G341" s="619" t="s">
        <v>4006</v>
      </c>
      <c r="H341" s="619" t="s">
        <v>557</v>
      </c>
      <c r="I341" s="619" t="s">
        <v>772</v>
      </c>
      <c r="J341" s="619" t="s">
        <v>769</v>
      </c>
      <c r="K341" s="619" t="s">
        <v>773</v>
      </c>
      <c r="L341" s="620">
        <v>314.89999999999998</v>
      </c>
      <c r="M341" s="620">
        <v>629.79999999999995</v>
      </c>
      <c r="N341" s="619">
        <v>2</v>
      </c>
      <c r="O341" s="683">
        <v>1</v>
      </c>
      <c r="P341" s="620"/>
      <c r="Q341" s="635">
        <v>0</v>
      </c>
      <c r="R341" s="619"/>
      <c r="S341" s="635">
        <v>0</v>
      </c>
      <c r="T341" s="683"/>
      <c r="U341" s="665">
        <v>0</v>
      </c>
    </row>
    <row r="342" spans="1:21" ht="14.4" customHeight="1" x14ac:dyDescent="0.3">
      <c r="A342" s="618">
        <v>4</v>
      </c>
      <c r="B342" s="619" t="s">
        <v>558</v>
      </c>
      <c r="C342" s="619">
        <v>89301041</v>
      </c>
      <c r="D342" s="681" t="s">
        <v>6243</v>
      </c>
      <c r="E342" s="682" t="s">
        <v>3989</v>
      </c>
      <c r="F342" s="619" t="s">
        <v>3935</v>
      </c>
      <c r="G342" s="619" t="s">
        <v>4012</v>
      </c>
      <c r="H342" s="619" t="s">
        <v>557</v>
      </c>
      <c r="I342" s="619" t="s">
        <v>837</v>
      </c>
      <c r="J342" s="619" t="s">
        <v>4013</v>
      </c>
      <c r="K342" s="619" t="s">
        <v>4014</v>
      </c>
      <c r="L342" s="620">
        <v>0</v>
      </c>
      <c r="M342" s="620">
        <v>0</v>
      </c>
      <c r="N342" s="619">
        <v>3</v>
      </c>
      <c r="O342" s="683">
        <v>2.5</v>
      </c>
      <c r="P342" s="620">
        <v>0</v>
      </c>
      <c r="Q342" s="635"/>
      <c r="R342" s="619">
        <v>3</v>
      </c>
      <c r="S342" s="635">
        <v>1</v>
      </c>
      <c r="T342" s="683">
        <v>2.5</v>
      </c>
      <c r="U342" s="665">
        <v>1</v>
      </c>
    </row>
    <row r="343" spans="1:21" ht="14.4" customHeight="1" x14ac:dyDescent="0.3">
      <c r="A343" s="618">
        <v>4</v>
      </c>
      <c r="B343" s="619" t="s">
        <v>558</v>
      </c>
      <c r="C343" s="619">
        <v>89301041</v>
      </c>
      <c r="D343" s="681" t="s">
        <v>6243</v>
      </c>
      <c r="E343" s="682" t="s">
        <v>3989</v>
      </c>
      <c r="F343" s="619" t="s">
        <v>3935</v>
      </c>
      <c r="G343" s="619" t="s">
        <v>4053</v>
      </c>
      <c r="H343" s="619" t="s">
        <v>557</v>
      </c>
      <c r="I343" s="619" t="s">
        <v>3168</v>
      </c>
      <c r="J343" s="619" t="s">
        <v>1790</v>
      </c>
      <c r="K343" s="619" t="s">
        <v>4054</v>
      </c>
      <c r="L343" s="620">
        <v>38.99</v>
      </c>
      <c r="M343" s="620">
        <v>38.99</v>
      </c>
      <c r="N343" s="619">
        <v>1</v>
      </c>
      <c r="O343" s="683">
        <v>1</v>
      </c>
      <c r="P343" s="620">
        <v>38.99</v>
      </c>
      <c r="Q343" s="635">
        <v>1</v>
      </c>
      <c r="R343" s="619">
        <v>1</v>
      </c>
      <c r="S343" s="635">
        <v>1</v>
      </c>
      <c r="T343" s="683">
        <v>1</v>
      </c>
      <c r="U343" s="665">
        <v>1</v>
      </c>
    </row>
    <row r="344" spans="1:21" ht="14.4" customHeight="1" x14ac:dyDescent="0.3">
      <c r="A344" s="618">
        <v>4</v>
      </c>
      <c r="B344" s="619" t="s">
        <v>558</v>
      </c>
      <c r="C344" s="619">
        <v>89301041</v>
      </c>
      <c r="D344" s="681" t="s">
        <v>6243</v>
      </c>
      <c r="E344" s="682" t="s">
        <v>3989</v>
      </c>
      <c r="F344" s="619" t="s">
        <v>3935</v>
      </c>
      <c r="G344" s="619" t="s">
        <v>4086</v>
      </c>
      <c r="H344" s="619" t="s">
        <v>1439</v>
      </c>
      <c r="I344" s="619" t="s">
        <v>4087</v>
      </c>
      <c r="J344" s="619" t="s">
        <v>2618</v>
      </c>
      <c r="K344" s="619" t="s">
        <v>4088</v>
      </c>
      <c r="L344" s="620">
        <v>314.35000000000002</v>
      </c>
      <c r="M344" s="620">
        <v>314.35000000000002</v>
      </c>
      <c r="N344" s="619">
        <v>1</v>
      </c>
      <c r="O344" s="683">
        <v>0.5</v>
      </c>
      <c r="P344" s="620">
        <v>314.35000000000002</v>
      </c>
      <c r="Q344" s="635">
        <v>1</v>
      </c>
      <c r="R344" s="619">
        <v>1</v>
      </c>
      <c r="S344" s="635">
        <v>1</v>
      </c>
      <c r="T344" s="683">
        <v>0.5</v>
      </c>
      <c r="U344" s="665">
        <v>1</v>
      </c>
    </row>
    <row r="345" spans="1:21" ht="14.4" customHeight="1" x14ac:dyDescent="0.3">
      <c r="A345" s="618">
        <v>4</v>
      </c>
      <c r="B345" s="619" t="s">
        <v>558</v>
      </c>
      <c r="C345" s="619">
        <v>89301041</v>
      </c>
      <c r="D345" s="681" t="s">
        <v>6243</v>
      </c>
      <c r="E345" s="682" t="s">
        <v>3990</v>
      </c>
      <c r="F345" s="619" t="s">
        <v>3936</v>
      </c>
      <c r="G345" s="619" t="s">
        <v>4062</v>
      </c>
      <c r="H345" s="619" t="s">
        <v>557</v>
      </c>
      <c r="I345" s="619" t="s">
        <v>4126</v>
      </c>
      <c r="J345" s="619" t="s">
        <v>3964</v>
      </c>
      <c r="K345" s="619"/>
      <c r="L345" s="620">
        <v>0</v>
      </c>
      <c r="M345" s="620">
        <v>0</v>
      </c>
      <c r="N345" s="619">
        <v>1</v>
      </c>
      <c r="O345" s="683">
        <v>1</v>
      </c>
      <c r="P345" s="620"/>
      <c r="Q345" s="635"/>
      <c r="R345" s="619"/>
      <c r="S345" s="635">
        <v>0</v>
      </c>
      <c r="T345" s="683"/>
      <c r="U345" s="665">
        <v>0</v>
      </c>
    </row>
    <row r="346" spans="1:21" ht="14.4" customHeight="1" x14ac:dyDescent="0.3">
      <c r="A346" s="618">
        <v>4</v>
      </c>
      <c r="B346" s="619" t="s">
        <v>558</v>
      </c>
      <c r="C346" s="619">
        <v>89301041</v>
      </c>
      <c r="D346" s="681" t="s">
        <v>6243</v>
      </c>
      <c r="E346" s="682" t="s">
        <v>3991</v>
      </c>
      <c r="F346" s="619" t="s">
        <v>3935</v>
      </c>
      <c r="G346" s="619" t="s">
        <v>4296</v>
      </c>
      <c r="H346" s="619" t="s">
        <v>557</v>
      </c>
      <c r="I346" s="619" t="s">
        <v>4297</v>
      </c>
      <c r="J346" s="619" t="s">
        <v>4298</v>
      </c>
      <c r="K346" s="619" t="s">
        <v>4299</v>
      </c>
      <c r="L346" s="620">
        <v>64.23</v>
      </c>
      <c r="M346" s="620">
        <v>64.23</v>
      </c>
      <c r="N346" s="619">
        <v>1</v>
      </c>
      <c r="O346" s="683">
        <v>0.5</v>
      </c>
      <c r="P346" s="620"/>
      <c r="Q346" s="635">
        <v>0</v>
      </c>
      <c r="R346" s="619"/>
      <c r="S346" s="635">
        <v>0</v>
      </c>
      <c r="T346" s="683"/>
      <c r="U346" s="665">
        <v>0</v>
      </c>
    </row>
    <row r="347" spans="1:21" ht="14.4" customHeight="1" x14ac:dyDescent="0.3">
      <c r="A347" s="618">
        <v>4</v>
      </c>
      <c r="B347" s="619" t="s">
        <v>558</v>
      </c>
      <c r="C347" s="619">
        <v>89301041</v>
      </c>
      <c r="D347" s="681" t="s">
        <v>6243</v>
      </c>
      <c r="E347" s="682" t="s">
        <v>3991</v>
      </c>
      <c r="F347" s="619" t="s">
        <v>3935</v>
      </c>
      <c r="G347" s="619" t="s">
        <v>3997</v>
      </c>
      <c r="H347" s="619" t="s">
        <v>1439</v>
      </c>
      <c r="I347" s="619" t="s">
        <v>1793</v>
      </c>
      <c r="J347" s="619" t="s">
        <v>3721</v>
      </c>
      <c r="K347" s="619" t="s">
        <v>3722</v>
      </c>
      <c r="L347" s="620">
        <v>333.31</v>
      </c>
      <c r="M347" s="620">
        <v>999.93000000000006</v>
      </c>
      <c r="N347" s="619">
        <v>3</v>
      </c>
      <c r="O347" s="683">
        <v>3</v>
      </c>
      <c r="P347" s="620">
        <v>333.31</v>
      </c>
      <c r="Q347" s="635">
        <v>0.33333333333333331</v>
      </c>
      <c r="R347" s="619">
        <v>1</v>
      </c>
      <c r="S347" s="635">
        <v>0.33333333333333331</v>
      </c>
      <c r="T347" s="683">
        <v>1</v>
      </c>
      <c r="U347" s="665">
        <v>0.33333333333333331</v>
      </c>
    </row>
    <row r="348" spans="1:21" ht="14.4" customHeight="1" x14ac:dyDescent="0.3">
      <c r="A348" s="618">
        <v>4</v>
      </c>
      <c r="B348" s="619" t="s">
        <v>558</v>
      </c>
      <c r="C348" s="619">
        <v>89301041</v>
      </c>
      <c r="D348" s="681" t="s">
        <v>6243</v>
      </c>
      <c r="E348" s="682" t="s">
        <v>3991</v>
      </c>
      <c r="F348" s="619" t="s">
        <v>3935</v>
      </c>
      <c r="G348" s="619" t="s">
        <v>4300</v>
      </c>
      <c r="H348" s="619" t="s">
        <v>557</v>
      </c>
      <c r="I348" s="619" t="s">
        <v>4301</v>
      </c>
      <c r="J348" s="619" t="s">
        <v>4302</v>
      </c>
      <c r="K348" s="619" t="s">
        <v>3789</v>
      </c>
      <c r="L348" s="620">
        <v>231.5</v>
      </c>
      <c r="M348" s="620">
        <v>231.5</v>
      </c>
      <c r="N348" s="619">
        <v>1</v>
      </c>
      <c r="O348" s="683">
        <v>0.5</v>
      </c>
      <c r="P348" s="620"/>
      <c r="Q348" s="635">
        <v>0</v>
      </c>
      <c r="R348" s="619"/>
      <c r="S348" s="635">
        <v>0</v>
      </c>
      <c r="T348" s="683"/>
      <c r="U348" s="665">
        <v>0</v>
      </c>
    </row>
    <row r="349" spans="1:21" ht="14.4" customHeight="1" x14ac:dyDescent="0.3">
      <c r="A349" s="618">
        <v>4</v>
      </c>
      <c r="B349" s="619" t="s">
        <v>558</v>
      </c>
      <c r="C349" s="619">
        <v>89301041</v>
      </c>
      <c r="D349" s="681" t="s">
        <v>6243</v>
      </c>
      <c r="E349" s="682" t="s">
        <v>3991</v>
      </c>
      <c r="F349" s="619" t="s">
        <v>3935</v>
      </c>
      <c r="G349" s="619" t="s">
        <v>4303</v>
      </c>
      <c r="H349" s="619" t="s">
        <v>1439</v>
      </c>
      <c r="I349" s="619" t="s">
        <v>1621</v>
      </c>
      <c r="J349" s="619" t="s">
        <v>1622</v>
      </c>
      <c r="K349" s="619" t="s">
        <v>1500</v>
      </c>
      <c r="L349" s="620">
        <v>232.44</v>
      </c>
      <c r="M349" s="620">
        <v>232.44</v>
      </c>
      <c r="N349" s="619">
        <v>1</v>
      </c>
      <c r="O349" s="683">
        <v>1</v>
      </c>
      <c r="P349" s="620"/>
      <c r="Q349" s="635">
        <v>0</v>
      </c>
      <c r="R349" s="619"/>
      <c r="S349" s="635">
        <v>0</v>
      </c>
      <c r="T349" s="683"/>
      <c r="U349" s="665">
        <v>0</v>
      </c>
    </row>
    <row r="350" spans="1:21" ht="14.4" customHeight="1" x14ac:dyDescent="0.3">
      <c r="A350" s="618">
        <v>4</v>
      </c>
      <c r="B350" s="619" t="s">
        <v>558</v>
      </c>
      <c r="C350" s="619">
        <v>89301041</v>
      </c>
      <c r="D350" s="681" t="s">
        <v>6243</v>
      </c>
      <c r="E350" s="682" t="s">
        <v>3991</v>
      </c>
      <c r="F350" s="619" t="s">
        <v>3935</v>
      </c>
      <c r="G350" s="619" t="s">
        <v>3999</v>
      </c>
      <c r="H350" s="619" t="s">
        <v>1439</v>
      </c>
      <c r="I350" s="619" t="s">
        <v>1809</v>
      </c>
      <c r="J350" s="619" t="s">
        <v>1810</v>
      </c>
      <c r="K350" s="619" t="s">
        <v>3743</v>
      </c>
      <c r="L350" s="620">
        <v>399.92</v>
      </c>
      <c r="M350" s="620">
        <v>399.92</v>
      </c>
      <c r="N350" s="619">
        <v>1</v>
      </c>
      <c r="O350" s="683">
        <v>0.5</v>
      </c>
      <c r="P350" s="620"/>
      <c r="Q350" s="635">
        <v>0</v>
      </c>
      <c r="R350" s="619"/>
      <c r="S350" s="635">
        <v>0</v>
      </c>
      <c r="T350" s="683"/>
      <c r="U350" s="665">
        <v>0</v>
      </c>
    </row>
    <row r="351" spans="1:21" ht="14.4" customHeight="1" x14ac:dyDescent="0.3">
      <c r="A351" s="618">
        <v>4</v>
      </c>
      <c r="B351" s="619" t="s">
        <v>558</v>
      </c>
      <c r="C351" s="619">
        <v>89301041</v>
      </c>
      <c r="D351" s="681" t="s">
        <v>6243</v>
      </c>
      <c r="E351" s="682" t="s">
        <v>3991</v>
      </c>
      <c r="F351" s="619" t="s">
        <v>3935</v>
      </c>
      <c r="G351" s="619" t="s">
        <v>4004</v>
      </c>
      <c r="H351" s="619" t="s">
        <v>557</v>
      </c>
      <c r="I351" s="619" t="s">
        <v>852</v>
      </c>
      <c r="J351" s="619" t="s">
        <v>853</v>
      </c>
      <c r="K351" s="619" t="s">
        <v>4005</v>
      </c>
      <c r="L351" s="620">
        <v>242.93</v>
      </c>
      <c r="M351" s="620">
        <v>242.93</v>
      </c>
      <c r="N351" s="619">
        <v>1</v>
      </c>
      <c r="O351" s="683">
        <v>1</v>
      </c>
      <c r="P351" s="620"/>
      <c r="Q351" s="635">
        <v>0</v>
      </c>
      <c r="R351" s="619"/>
      <c r="S351" s="635">
        <v>0</v>
      </c>
      <c r="T351" s="683"/>
      <c r="U351" s="665">
        <v>0</v>
      </c>
    </row>
    <row r="352" spans="1:21" ht="14.4" customHeight="1" x14ac:dyDescent="0.3">
      <c r="A352" s="618">
        <v>4</v>
      </c>
      <c r="B352" s="619" t="s">
        <v>558</v>
      </c>
      <c r="C352" s="619">
        <v>89301041</v>
      </c>
      <c r="D352" s="681" t="s">
        <v>6243</v>
      </c>
      <c r="E352" s="682" t="s">
        <v>3991</v>
      </c>
      <c r="F352" s="619" t="s">
        <v>3935</v>
      </c>
      <c r="G352" s="619" t="s">
        <v>4040</v>
      </c>
      <c r="H352" s="619" t="s">
        <v>1439</v>
      </c>
      <c r="I352" s="619" t="s">
        <v>2515</v>
      </c>
      <c r="J352" s="619" t="s">
        <v>1526</v>
      </c>
      <c r="K352" s="619" t="s">
        <v>2497</v>
      </c>
      <c r="L352" s="620">
        <v>2332.92</v>
      </c>
      <c r="M352" s="620">
        <v>2332.92</v>
      </c>
      <c r="N352" s="619">
        <v>1</v>
      </c>
      <c r="O352" s="683">
        <v>1</v>
      </c>
      <c r="P352" s="620">
        <v>2332.92</v>
      </c>
      <c r="Q352" s="635">
        <v>1</v>
      </c>
      <c r="R352" s="619">
        <v>1</v>
      </c>
      <c r="S352" s="635">
        <v>1</v>
      </c>
      <c r="T352" s="683">
        <v>1</v>
      </c>
      <c r="U352" s="665">
        <v>1</v>
      </c>
    </row>
    <row r="353" spans="1:21" ht="14.4" customHeight="1" x14ac:dyDescent="0.3">
      <c r="A353" s="618">
        <v>4</v>
      </c>
      <c r="B353" s="619" t="s">
        <v>558</v>
      </c>
      <c r="C353" s="619">
        <v>89301041</v>
      </c>
      <c r="D353" s="681" t="s">
        <v>6243</v>
      </c>
      <c r="E353" s="682" t="s">
        <v>3991</v>
      </c>
      <c r="F353" s="619" t="s">
        <v>3935</v>
      </c>
      <c r="G353" s="619" t="s">
        <v>4006</v>
      </c>
      <c r="H353" s="619" t="s">
        <v>557</v>
      </c>
      <c r="I353" s="619" t="s">
        <v>772</v>
      </c>
      <c r="J353" s="619" t="s">
        <v>769</v>
      </c>
      <c r="K353" s="619" t="s">
        <v>773</v>
      </c>
      <c r="L353" s="620">
        <v>612.26</v>
      </c>
      <c r="M353" s="620">
        <v>1836.78</v>
      </c>
      <c r="N353" s="619">
        <v>3</v>
      </c>
      <c r="O353" s="683">
        <v>2.5</v>
      </c>
      <c r="P353" s="620">
        <v>612.26</v>
      </c>
      <c r="Q353" s="635">
        <v>0.33333333333333331</v>
      </c>
      <c r="R353" s="619">
        <v>1</v>
      </c>
      <c r="S353" s="635">
        <v>0.33333333333333331</v>
      </c>
      <c r="T353" s="683">
        <v>0.5</v>
      </c>
      <c r="U353" s="665">
        <v>0.2</v>
      </c>
    </row>
    <row r="354" spans="1:21" ht="14.4" customHeight="1" x14ac:dyDescent="0.3">
      <c r="A354" s="618">
        <v>4</v>
      </c>
      <c r="B354" s="619" t="s">
        <v>558</v>
      </c>
      <c r="C354" s="619">
        <v>89301041</v>
      </c>
      <c r="D354" s="681" t="s">
        <v>6243</v>
      </c>
      <c r="E354" s="682" t="s">
        <v>3991</v>
      </c>
      <c r="F354" s="619" t="s">
        <v>3935</v>
      </c>
      <c r="G354" s="619" t="s">
        <v>4083</v>
      </c>
      <c r="H354" s="619" t="s">
        <v>1439</v>
      </c>
      <c r="I354" s="619" t="s">
        <v>1650</v>
      </c>
      <c r="J354" s="619" t="s">
        <v>1651</v>
      </c>
      <c r="K354" s="619" t="s">
        <v>1652</v>
      </c>
      <c r="L354" s="620">
        <v>140.03</v>
      </c>
      <c r="M354" s="620">
        <v>140.03</v>
      </c>
      <c r="N354" s="619">
        <v>1</v>
      </c>
      <c r="O354" s="683">
        <v>0.5</v>
      </c>
      <c r="P354" s="620">
        <v>140.03</v>
      </c>
      <c r="Q354" s="635">
        <v>1</v>
      </c>
      <c r="R354" s="619">
        <v>1</v>
      </c>
      <c r="S354" s="635">
        <v>1</v>
      </c>
      <c r="T354" s="683">
        <v>0.5</v>
      </c>
      <c r="U354" s="665">
        <v>1</v>
      </c>
    </row>
    <row r="355" spans="1:21" ht="14.4" customHeight="1" x14ac:dyDescent="0.3">
      <c r="A355" s="618">
        <v>4</v>
      </c>
      <c r="B355" s="619" t="s">
        <v>558</v>
      </c>
      <c r="C355" s="619">
        <v>89301041</v>
      </c>
      <c r="D355" s="681" t="s">
        <v>6243</v>
      </c>
      <c r="E355" s="682" t="s">
        <v>3991</v>
      </c>
      <c r="F355" s="619" t="s">
        <v>3935</v>
      </c>
      <c r="G355" s="619" t="s">
        <v>4137</v>
      </c>
      <c r="H355" s="619" t="s">
        <v>557</v>
      </c>
      <c r="I355" s="619" t="s">
        <v>3038</v>
      </c>
      <c r="J355" s="619" t="s">
        <v>3039</v>
      </c>
      <c r="K355" s="619" t="s">
        <v>2391</v>
      </c>
      <c r="L355" s="620">
        <v>0</v>
      </c>
      <c r="M355" s="620">
        <v>0</v>
      </c>
      <c r="N355" s="619">
        <v>4</v>
      </c>
      <c r="O355" s="683">
        <v>2</v>
      </c>
      <c r="P355" s="620">
        <v>0</v>
      </c>
      <c r="Q355" s="635"/>
      <c r="R355" s="619">
        <v>4</v>
      </c>
      <c r="S355" s="635">
        <v>1</v>
      </c>
      <c r="T355" s="683">
        <v>2</v>
      </c>
      <c r="U355" s="665">
        <v>1</v>
      </c>
    </row>
    <row r="356" spans="1:21" ht="14.4" customHeight="1" x14ac:dyDescent="0.3">
      <c r="A356" s="618">
        <v>4</v>
      </c>
      <c r="B356" s="619" t="s">
        <v>558</v>
      </c>
      <c r="C356" s="619">
        <v>89301041</v>
      </c>
      <c r="D356" s="681" t="s">
        <v>6243</v>
      </c>
      <c r="E356" s="682" t="s">
        <v>3991</v>
      </c>
      <c r="F356" s="619" t="s">
        <v>3935</v>
      </c>
      <c r="G356" s="619" t="s">
        <v>4053</v>
      </c>
      <c r="H356" s="619" t="s">
        <v>557</v>
      </c>
      <c r="I356" s="619" t="s">
        <v>3168</v>
      </c>
      <c r="J356" s="619" t="s">
        <v>1790</v>
      </c>
      <c r="K356" s="619" t="s">
        <v>4054</v>
      </c>
      <c r="L356" s="620">
        <v>23.46</v>
      </c>
      <c r="M356" s="620">
        <v>23.46</v>
      </c>
      <c r="N356" s="619">
        <v>1</v>
      </c>
      <c r="O356" s="683">
        <v>1</v>
      </c>
      <c r="P356" s="620"/>
      <c r="Q356" s="635">
        <v>0</v>
      </c>
      <c r="R356" s="619"/>
      <c r="S356" s="635">
        <v>0</v>
      </c>
      <c r="T356" s="683"/>
      <c r="U356" s="665">
        <v>0</v>
      </c>
    </row>
    <row r="357" spans="1:21" ht="14.4" customHeight="1" x14ac:dyDescent="0.3">
      <c r="A357" s="618">
        <v>4</v>
      </c>
      <c r="B357" s="619" t="s">
        <v>558</v>
      </c>
      <c r="C357" s="619">
        <v>89301041</v>
      </c>
      <c r="D357" s="681" t="s">
        <v>6243</v>
      </c>
      <c r="E357" s="682" t="s">
        <v>3991</v>
      </c>
      <c r="F357" s="619" t="s">
        <v>3935</v>
      </c>
      <c r="G357" s="619" t="s">
        <v>4304</v>
      </c>
      <c r="H357" s="619" t="s">
        <v>1439</v>
      </c>
      <c r="I357" s="619" t="s">
        <v>4305</v>
      </c>
      <c r="J357" s="619" t="s">
        <v>1463</v>
      </c>
      <c r="K357" s="619" t="s">
        <v>4306</v>
      </c>
      <c r="L357" s="620">
        <v>492.45</v>
      </c>
      <c r="M357" s="620">
        <v>492.45</v>
      </c>
      <c r="N357" s="619">
        <v>1</v>
      </c>
      <c r="O357" s="683">
        <v>0.5</v>
      </c>
      <c r="P357" s="620"/>
      <c r="Q357" s="635">
        <v>0</v>
      </c>
      <c r="R357" s="619"/>
      <c r="S357" s="635">
        <v>0</v>
      </c>
      <c r="T357" s="683"/>
      <c r="U357" s="665">
        <v>0</v>
      </c>
    </row>
    <row r="358" spans="1:21" ht="14.4" customHeight="1" x14ac:dyDescent="0.3">
      <c r="A358" s="618">
        <v>4</v>
      </c>
      <c r="B358" s="619" t="s">
        <v>558</v>
      </c>
      <c r="C358" s="619">
        <v>89301041</v>
      </c>
      <c r="D358" s="681" t="s">
        <v>6243</v>
      </c>
      <c r="E358" s="682" t="s">
        <v>3991</v>
      </c>
      <c r="F358" s="619" t="s">
        <v>3935</v>
      </c>
      <c r="G358" s="619" t="s">
        <v>4086</v>
      </c>
      <c r="H358" s="619" t="s">
        <v>1439</v>
      </c>
      <c r="I358" s="619" t="s">
        <v>4182</v>
      </c>
      <c r="J358" s="619" t="s">
        <v>4183</v>
      </c>
      <c r="K358" s="619" t="s">
        <v>3854</v>
      </c>
      <c r="L358" s="620">
        <v>147.36000000000001</v>
      </c>
      <c r="M358" s="620">
        <v>147.36000000000001</v>
      </c>
      <c r="N358" s="619">
        <v>1</v>
      </c>
      <c r="O358" s="683">
        <v>1</v>
      </c>
      <c r="P358" s="620">
        <v>147.36000000000001</v>
      </c>
      <c r="Q358" s="635">
        <v>1</v>
      </c>
      <c r="R358" s="619">
        <v>1</v>
      </c>
      <c r="S358" s="635">
        <v>1</v>
      </c>
      <c r="T358" s="683">
        <v>1</v>
      </c>
      <c r="U358" s="665">
        <v>1</v>
      </c>
    </row>
    <row r="359" spans="1:21" ht="14.4" customHeight="1" x14ac:dyDescent="0.3">
      <c r="A359" s="618">
        <v>4</v>
      </c>
      <c r="B359" s="619" t="s">
        <v>558</v>
      </c>
      <c r="C359" s="619">
        <v>89301041</v>
      </c>
      <c r="D359" s="681" t="s">
        <v>6243</v>
      </c>
      <c r="E359" s="682" t="s">
        <v>3991</v>
      </c>
      <c r="F359" s="619" t="s">
        <v>3935</v>
      </c>
      <c r="G359" s="619" t="s">
        <v>4122</v>
      </c>
      <c r="H359" s="619" t="s">
        <v>557</v>
      </c>
      <c r="I359" s="619" t="s">
        <v>4307</v>
      </c>
      <c r="J359" s="619" t="s">
        <v>4308</v>
      </c>
      <c r="K359" s="619" t="s">
        <v>4309</v>
      </c>
      <c r="L359" s="620">
        <v>0</v>
      </c>
      <c r="M359" s="620">
        <v>0</v>
      </c>
      <c r="N359" s="619">
        <v>1</v>
      </c>
      <c r="O359" s="683">
        <v>1</v>
      </c>
      <c r="P359" s="620"/>
      <c r="Q359" s="635"/>
      <c r="R359" s="619"/>
      <c r="S359" s="635">
        <v>0</v>
      </c>
      <c r="T359" s="683"/>
      <c r="U359" s="665">
        <v>0</v>
      </c>
    </row>
    <row r="360" spans="1:21" ht="14.4" customHeight="1" x14ac:dyDescent="0.3">
      <c r="A360" s="618">
        <v>4</v>
      </c>
      <c r="B360" s="619" t="s">
        <v>558</v>
      </c>
      <c r="C360" s="619">
        <v>89301041</v>
      </c>
      <c r="D360" s="681" t="s">
        <v>6243</v>
      </c>
      <c r="E360" s="682" t="s">
        <v>3991</v>
      </c>
      <c r="F360" s="619" t="s">
        <v>3936</v>
      </c>
      <c r="G360" s="619" t="s">
        <v>4062</v>
      </c>
      <c r="H360" s="619" t="s">
        <v>557</v>
      </c>
      <c r="I360" s="619" t="s">
        <v>4126</v>
      </c>
      <c r="J360" s="619" t="s">
        <v>3964</v>
      </c>
      <c r="K360" s="619"/>
      <c r="L360" s="620">
        <v>0</v>
      </c>
      <c r="M360" s="620">
        <v>0</v>
      </c>
      <c r="N360" s="619">
        <v>1</v>
      </c>
      <c r="O360" s="683">
        <v>1</v>
      </c>
      <c r="P360" s="620">
        <v>0</v>
      </c>
      <c r="Q360" s="635"/>
      <c r="R360" s="619">
        <v>1</v>
      </c>
      <c r="S360" s="635">
        <v>1</v>
      </c>
      <c r="T360" s="683">
        <v>1</v>
      </c>
      <c r="U360" s="665">
        <v>1</v>
      </c>
    </row>
    <row r="361" spans="1:21" ht="14.4" customHeight="1" x14ac:dyDescent="0.3">
      <c r="A361" s="618">
        <v>4</v>
      </c>
      <c r="B361" s="619" t="s">
        <v>558</v>
      </c>
      <c r="C361" s="619">
        <v>89301041</v>
      </c>
      <c r="D361" s="681" t="s">
        <v>6243</v>
      </c>
      <c r="E361" s="682" t="s">
        <v>3993</v>
      </c>
      <c r="F361" s="619" t="s">
        <v>3935</v>
      </c>
      <c r="G361" s="619" t="s">
        <v>3997</v>
      </c>
      <c r="H361" s="619" t="s">
        <v>557</v>
      </c>
      <c r="I361" s="619" t="s">
        <v>4166</v>
      </c>
      <c r="J361" s="619" t="s">
        <v>3721</v>
      </c>
      <c r="K361" s="619" t="s">
        <v>4167</v>
      </c>
      <c r="L361" s="620">
        <v>0</v>
      </c>
      <c r="M361" s="620">
        <v>0</v>
      </c>
      <c r="N361" s="619">
        <v>2</v>
      </c>
      <c r="O361" s="683">
        <v>2</v>
      </c>
      <c r="P361" s="620">
        <v>0</v>
      </c>
      <c r="Q361" s="635"/>
      <c r="R361" s="619">
        <v>2</v>
      </c>
      <c r="S361" s="635">
        <v>1</v>
      </c>
      <c r="T361" s="683">
        <v>2</v>
      </c>
      <c r="U361" s="665">
        <v>1</v>
      </c>
    </row>
    <row r="362" spans="1:21" ht="14.4" customHeight="1" x14ac:dyDescent="0.3">
      <c r="A362" s="618">
        <v>4</v>
      </c>
      <c r="B362" s="619" t="s">
        <v>558</v>
      </c>
      <c r="C362" s="619">
        <v>89301041</v>
      </c>
      <c r="D362" s="681" t="s">
        <v>6243</v>
      </c>
      <c r="E362" s="682" t="s">
        <v>3993</v>
      </c>
      <c r="F362" s="619" t="s">
        <v>3935</v>
      </c>
      <c r="G362" s="619" t="s">
        <v>4040</v>
      </c>
      <c r="H362" s="619" t="s">
        <v>1439</v>
      </c>
      <c r="I362" s="619" t="s">
        <v>1627</v>
      </c>
      <c r="J362" s="619" t="s">
        <v>1481</v>
      </c>
      <c r="K362" s="619" t="s">
        <v>1628</v>
      </c>
      <c r="L362" s="620">
        <v>625.29</v>
      </c>
      <c r="M362" s="620">
        <v>1250.58</v>
      </c>
      <c r="N362" s="619">
        <v>2</v>
      </c>
      <c r="O362" s="683">
        <v>0.5</v>
      </c>
      <c r="P362" s="620">
        <v>1250.58</v>
      </c>
      <c r="Q362" s="635">
        <v>1</v>
      </c>
      <c r="R362" s="619">
        <v>2</v>
      </c>
      <c r="S362" s="635">
        <v>1</v>
      </c>
      <c r="T362" s="683">
        <v>0.5</v>
      </c>
      <c r="U362" s="665">
        <v>1</v>
      </c>
    </row>
    <row r="363" spans="1:21" ht="14.4" customHeight="1" x14ac:dyDescent="0.3">
      <c r="A363" s="618">
        <v>4</v>
      </c>
      <c r="B363" s="619" t="s">
        <v>558</v>
      </c>
      <c r="C363" s="619">
        <v>89301041</v>
      </c>
      <c r="D363" s="681" t="s">
        <v>6243</v>
      </c>
      <c r="E363" s="682" t="s">
        <v>3993</v>
      </c>
      <c r="F363" s="619" t="s">
        <v>3935</v>
      </c>
      <c r="G363" s="619" t="s">
        <v>4040</v>
      </c>
      <c r="H363" s="619" t="s">
        <v>1439</v>
      </c>
      <c r="I363" s="619" t="s">
        <v>4196</v>
      </c>
      <c r="J363" s="619" t="s">
        <v>1481</v>
      </c>
      <c r="K363" s="619" t="s">
        <v>4197</v>
      </c>
      <c r="L363" s="620">
        <v>187.59</v>
      </c>
      <c r="M363" s="620">
        <v>750.36</v>
      </c>
      <c r="N363" s="619">
        <v>4</v>
      </c>
      <c r="O363" s="683">
        <v>2</v>
      </c>
      <c r="P363" s="620">
        <v>750.36</v>
      </c>
      <c r="Q363" s="635">
        <v>1</v>
      </c>
      <c r="R363" s="619">
        <v>4</v>
      </c>
      <c r="S363" s="635">
        <v>1</v>
      </c>
      <c r="T363" s="683">
        <v>2</v>
      </c>
      <c r="U363" s="665">
        <v>1</v>
      </c>
    </row>
    <row r="364" spans="1:21" ht="14.4" customHeight="1" x14ac:dyDescent="0.3">
      <c r="A364" s="618">
        <v>4</v>
      </c>
      <c r="B364" s="619" t="s">
        <v>558</v>
      </c>
      <c r="C364" s="619">
        <v>89301041</v>
      </c>
      <c r="D364" s="681" t="s">
        <v>6243</v>
      </c>
      <c r="E364" s="682" t="s">
        <v>3993</v>
      </c>
      <c r="F364" s="619" t="s">
        <v>3935</v>
      </c>
      <c r="G364" s="619" t="s">
        <v>4006</v>
      </c>
      <c r="H364" s="619" t="s">
        <v>557</v>
      </c>
      <c r="I364" s="619" t="s">
        <v>4310</v>
      </c>
      <c r="J364" s="619" t="s">
        <v>4311</v>
      </c>
      <c r="K364" s="619" t="s">
        <v>2172</v>
      </c>
      <c r="L364" s="620">
        <v>0</v>
      </c>
      <c r="M364" s="620">
        <v>0</v>
      </c>
      <c r="N364" s="619">
        <v>1</v>
      </c>
      <c r="O364" s="683">
        <v>1</v>
      </c>
      <c r="P364" s="620"/>
      <c r="Q364" s="635"/>
      <c r="R364" s="619"/>
      <c r="S364" s="635">
        <v>0</v>
      </c>
      <c r="T364" s="683"/>
      <c r="U364" s="665">
        <v>0</v>
      </c>
    </row>
    <row r="365" spans="1:21" ht="14.4" customHeight="1" x14ac:dyDescent="0.3">
      <c r="A365" s="618">
        <v>4</v>
      </c>
      <c r="B365" s="619" t="s">
        <v>558</v>
      </c>
      <c r="C365" s="619">
        <v>89301041</v>
      </c>
      <c r="D365" s="681" t="s">
        <v>6243</v>
      </c>
      <c r="E365" s="682" t="s">
        <v>3993</v>
      </c>
      <c r="F365" s="619" t="s">
        <v>3935</v>
      </c>
      <c r="G365" s="619" t="s">
        <v>4006</v>
      </c>
      <c r="H365" s="619" t="s">
        <v>557</v>
      </c>
      <c r="I365" s="619" t="s">
        <v>768</v>
      </c>
      <c r="J365" s="619" t="s">
        <v>769</v>
      </c>
      <c r="K365" s="619" t="s">
        <v>770</v>
      </c>
      <c r="L365" s="620">
        <v>190.48</v>
      </c>
      <c r="M365" s="620">
        <v>190.48</v>
      </c>
      <c r="N365" s="619">
        <v>1</v>
      </c>
      <c r="O365" s="683">
        <v>0.5</v>
      </c>
      <c r="P365" s="620"/>
      <c r="Q365" s="635">
        <v>0</v>
      </c>
      <c r="R365" s="619"/>
      <c r="S365" s="635">
        <v>0</v>
      </c>
      <c r="T365" s="683"/>
      <c r="U365" s="665">
        <v>0</v>
      </c>
    </row>
    <row r="366" spans="1:21" ht="14.4" customHeight="1" x14ac:dyDescent="0.3">
      <c r="A366" s="618">
        <v>4</v>
      </c>
      <c r="B366" s="619" t="s">
        <v>558</v>
      </c>
      <c r="C366" s="619">
        <v>89301041</v>
      </c>
      <c r="D366" s="681" t="s">
        <v>6243</v>
      </c>
      <c r="E366" s="682" t="s">
        <v>3993</v>
      </c>
      <c r="F366" s="619" t="s">
        <v>3935</v>
      </c>
      <c r="G366" s="619" t="s">
        <v>4044</v>
      </c>
      <c r="H366" s="619" t="s">
        <v>557</v>
      </c>
      <c r="I366" s="619" t="s">
        <v>825</v>
      </c>
      <c r="J366" s="619" t="s">
        <v>826</v>
      </c>
      <c r="K366" s="619" t="s">
        <v>827</v>
      </c>
      <c r="L366" s="620">
        <v>56.69</v>
      </c>
      <c r="M366" s="620">
        <v>56.69</v>
      </c>
      <c r="N366" s="619">
        <v>1</v>
      </c>
      <c r="O366" s="683">
        <v>1</v>
      </c>
      <c r="P366" s="620">
        <v>56.69</v>
      </c>
      <c r="Q366" s="635">
        <v>1</v>
      </c>
      <c r="R366" s="619">
        <v>1</v>
      </c>
      <c r="S366" s="635">
        <v>1</v>
      </c>
      <c r="T366" s="683">
        <v>1</v>
      </c>
      <c r="U366" s="665">
        <v>1</v>
      </c>
    </row>
    <row r="367" spans="1:21" ht="14.4" customHeight="1" x14ac:dyDescent="0.3">
      <c r="A367" s="618">
        <v>4</v>
      </c>
      <c r="B367" s="619" t="s">
        <v>558</v>
      </c>
      <c r="C367" s="619">
        <v>89301041</v>
      </c>
      <c r="D367" s="681" t="s">
        <v>6243</v>
      </c>
      <c r="E367" s="682" t="s">
        <v>3993</v>
      </c>
      <c r="F367" s="619" t="s">
        <v>3935</v>
      </c>
      <c r="G367" s="619" t="s">
        <v>4083</v>
      </c>
      <c r="H367" s="619" t="s">
        <v>1439</v>
      </c>
      <c r="I367" s="619" t="s">
        <v>2523</v>
      </c>
      <c r="J367" s="619" t="s">
        <v>1651</v>
      </c>
      <c r="K367" s="619" t="s">
        <v>2524</v>
      </c>
      <c r="L367" s="620">
        <v>56.01</v>
      </c>
      <c r="M367" s="620">
        <v>56.01</v>
      </c>
      <c r="N367" s="619">
        <v>1</v>
      </c>
      <c r="O367" s="683">
        <v>0.5</v>
      </c>
      <c r="P367" s="620"/>
      <c r="Q367" s="635">
        <v>0</v>
      </c>
      <c r="R367" s="619"/>
      <c r="S367" s="635">
        <v>0</v>
      </c>
      <c r="T367" s="683"/>
      <c r="U367" s="665">
        <v>0</v>
      </c>
    </row>
    <row r="368" spans="1:21" ht="14.4" customHeight="1" x14ac:dyDescent="0.3">
      <c r="A368" s="618">
        <v>4</v>
      </c>
      <c r="B368" s="619" t="s">
        <v>558</v>
      </c>
      <c r="C368" s="619">
        <v>89301041</v>
      </c>
      <c r="D368" s="681" t="s">
        <v>6243</v>
      </c>
      <c r="E368" s="682" t="s">
        <v>3993</v>
      </c>
      <c r="F368" s="619" t="s">
        <v>3935</v>
      </c>
      <c r="G368" s="619" t="s">
        <v>4012</v>
      </c>
      <c r="H368" s="619" t="s">
        <v>557</v>
      </c>
      <c r="I368" s="619" t="s">
        <v>837</v>
      </c>
      <c r="J368" s="619" t="s">
        <v>4013</v>
      </c>
      <c r="K368" s="619" t="s">
        <v>4014</v>
      </c>
      <c r="L368" s="620">
        <v>0</v>
      </c>
      <c r="M368" s="620">
        <v>0</v>
      </c>
      <c r="N368" s="619">
        <v>7</v>
      </c>
      <c r="O368" s="683">
        <v>4.5</v>
      </c>
      <c r="P368" s="620">
        <v>0</v>
      </c>
      <c r="Q368" s="635"/>
      <c r="R368" s="619">
        <v>5</v>
      </c>
      <c r="S368" s="635">
        <v>0.7142857142857143</v>
      </c>
      <c r="T368" s="683">
        <v>2.5</v>
      </c>
      <c r="U368" s="665">
        <v>0.55555555555555558</v>
      </c>
    </row>
    <row r="369" spans="1:21" ht="14.4" customHeight="1" x14ac:dyDescent="0.3">
      <c r="A369" s="618">
        <v>4</v>
      </c>
      <c r="B369" s="619" t="s">
        <v>558</v>
      </c>
      <c r="C369" s="619">
        <v>89301041</v>
      </c>
      <c r="D369" s="681" t="s">
        <v>6243</v>
      </c>
      <c r="E369" s="682" t="s">
        <v>3993</v>
      </c>
      <c r="F369" s="619" t="s">
        <v>3937</v>
      </c>
      <c r="G369" s="619" t="s">
        <v>4203</v>
      </c>
      <c r="H369" s="619" t="s">
        <v>557</v>
      </c>
      <c r="I369" s="619" t="s">
        <v>4204</v>
      </c>
      <c r="J369" s="619" t="s">
        <v>4205</v>
      </c>
      <c r="K369" s="619" t="s">
        <v>4206</v>
      </c>
      <c r="L369" s="620">
        <v>900</v>
      </c>
      <c r="M369" s="620">
        <v>1800</v>
      </c>
      <c r="N369" s="619">
        <v>2</v>
      </c>
      <c r="O369" s="683">
        <v>2</v>
      </c>
      <c r="P369" s="620">
        <v>1800</v>
      </c>
      <c r="Q369" s="635">
        <v>1</v>
      </c>
      <c r="R369" s="619">
        <v>2</v>
      </c>
      <c r="S369" s="635">
        <v>1</v>
      </c>
      <c r="T369" s="683">
        <v>2</v>
      </c>
      <c r="U369" s="665">
        <v>1</v>
      </c>
    </row>
    <row r="370" spans="1:21" ht="14.4" customHeight="1" x14ac:dyDescent="0.3">
      <c r="A370" s="618">
        <v>4</v>
      </c>
      <c r="B370" s="619" t="s">
        <v>558</v>
      </c>
      <c r="C370" s="619">
        <v>89301041</v>
      </c>
      <c r="D370" s="681" t="s">
        <v>6243</v>
      </c>
      <c r="E370" s="682" t="s">
        <v>3993</v>
      </c>
      <c r="F370" s="619" t="s">
        <v>3937</v>
      </c>
      <c r="G370" s="619" t="s">
        <v>4203</v>
      </c>
      <c r="H370" s="619" t="s">
        <v>557</v>
      </c>
      <c r="I370" s="619" t="s">
        <v>4312</v>
      </c>
      <c r="J370" s="619" t="s">
        <v>4313</v>
      </c>
      <c r="K370" s="619" t="s">
        <v>4314</v>
      </c>
      <c r="L370" s="620">
        <v>378.48</v>
      </c>
      <c r="M370" s="620">
        <v>378.48</v>
      </c>
      <c r="N370" s="619">
        <v>1</v>
      </c>
      <c r="O370" s="683">
        <v>1</v>
      </c>
      <c r="P370" s="620">
        <v>378.48</v>
      </c>
      <c r="Q370" s="635">
        <v>1</v>
      </c>
      <c r="R370" s="619">
        <v>1</v>
      </c>
      <c r="S370" s="635">
        <v>1</v>
      </c>
      <c r="T370" s="683">
        <v>1</v>
      </c>
      <c r="U370" s="665">
        <v>1</v>
      </c>
    </row>
    <row r="371" spans="1:21" ht="14.4" customHeight="1" x14ac:dyDescent="0.3">
      <c r="A371" s="618">
        <v>4</v>
      </c>
      <c r="B371" s="619" t="s">
        <v>558</v>
      </c>
      <c r="C371" s="619">
        <v>89301041</v>
      </c>
      <c r="D371" s="681" t="s">
        <v>6243</v>
      </c>
      <c r="E371" s="682" t="s">
        <v>3994</v>
      </c>
      <c r="F371" s="619" t="s">
        <v>3935</v>
      </c>
      <c r="G371" s="619" t="s">
        <v>3997</v>
      </c>
      <c r="H371" s="619" t="s">
        <v>1439</v>
      </c>
      <c r="I371" s="619" t="s">
        <v>1793</v>
      </c>
      <c r="J371" s="619" t="s">
        <v>3721</v>
      </c>
      <c r="K371" s="619" t="s">
        <v>3722</v>
      </c>
      <c r="L371" s="620">
        <v>333.31</v>
      </c>
      <c r="M371" s="620">
        <v>1666.5500000000002</v>
      </c>
      <c r="N371" s="619">
        <v>5</v>
      </c>
      <c r="O371" s="683">
        <v>5</v>
      </c>
      <c r="P371" s="620">
        <v>666.62</v>
      </c>
      <c r="Q371" s="635">
        <v>0.39999999999999997</v>
      </c>
      <c r="R371" s="619">
        <v>2</v>
      </c>
      <c r="S371" s="635">
        <v>0.4</v>
      </c>
      <c r="T371" s="683">
        <v>2</v>
      </c>
      <c r="U371" s="665">
        <v>0.4</v>
      </c>
    </row>
    <row r="372" spans="1:21" ht="14.4" customHeight="1" x14ac:dyDescent="0.3">
      <c r="A372" s="618">
        <v>4</v>
      </c>
      <c r="B372" s="619" t="s">
        <v>558</v>
      </c>
      <c r="C372" s="619">
        <v>89301041</v>
      </c>
      <c r="D372" s="681" t="s">
        <v>6243</v>
      </c>
      <c r="E372" s="682" t="s">
        <v>3994</v>
      </c>
      <c r="F372" s="619" t="s">
        <v>3935</v>
      </c>
      <c r="G372" s="619" t="s">
        <v>3997</v>
      </c>
      <c r="H372" s="619" t="s">
        <v>1439</v>
      </c>
      <c r="I372" s="619" t="s">
        <v>1828</v>
      </c>
      <c r="J372" s="619" t="s">
        <v>3725</v>
      </c>
      <c r="K372" s="619" t="s">
        <v>3726</v>
      </c>
      <c r="L372" s="620">
        <v>333.31</v>
      </c>
      <c r="M372" s="620">
        <v>333.31</v>
      </c>
      <c r="N372" s="619">
        <v>1</v>
      </c>
      <c r="O372" s="683"/>
      <c r="P372" s="620">
        <v>333.31</v>
      </c>
      <c r="Q372" s="635">
        <v>1</v>
      </c>
      <c r="R372" s="619">
        <v>1</v>
      </c>
      <c r="S372" s="635">
        <v>1</v>
      </c>
      <c r="T372" s="683"/>
      <c r="U372" s="665"/>
    </row>
    <row r="373" spans="1:21" ht="14.4" customHeight="1" x14ac:dyDescent="0.3">
      <c r="A373" s="618">
        <v>4</v>
      </c>
      <c r="B373" s="619" t="s">
        <v>558</v>
      </c>
      <c r="C373" s="619">
        <v>89301041</v>
      </c>
      <c r="D373" s="681" t="s">
        <v>6243</v>
      </c>
      <c r="E373" s="682" t="s">
        <v>3994</v>
      </c>
      <c r="F373" s="619" t="s">
        <v>3935</v>
      </c>
      <c r="G373" s="619" t="s">
        <v>4184</v>
      </c>
      <c r="H373" s="619" t="s">
        <v>557</v>
      </c>
      <c r="I373" s="619" t="s">
        <v>2050</v>
      </c>
      <c r="J373" s="619" t="s">
        <v>2051</v>
      </c>
      <c r="K373" s="619" t="s">
        <v>1560</v>
      </c>
      <c r="L373" s="620">
        <v>56.52</v>
      </c>
      <c r="M373" s="620">
        <v>56.52</v>
      </c>
      <c r="N373" s="619">
        <v>1</v>
      </c>
      <c r="O373" s="683">
        <v>0.5</v>
      </c>
      <c r="P373" s="620"/>
      <c r="Q373" s="635">
        <v>0</v>
      </c>
      <c r="R373" s="619"/>
      <c r="S373" s="635">
        <v>0</v>
      </c>
      <c r="T373" s="683"/>
      <c r="U373" s="665">
        <v>0</v>
      </c>
    </row>
    <row r="374" spans="1:21" ht="14.4" customHeight="1" x14ac:dyDescent="0.3">
      <c r="A374" s="618">
        <v>4</v>
      </c>
      <c r="B374" s="619" t="s">
        <v>558</v>
      </c>
      <c r="C374" s="619">
        <v>89301041</v>
      </c>
      <c r="D374" s="681" t="s">
        <v>6243</v>
      </c>
      <c r="E374" s="682" t="s">
        <v>3994</v>
      </c>
      <c r="F374" s="619" t="s">
        <v>3935</v>
      </c>
      <c r="G374" s="619" t="s">
        <v>4315</v>
      </c>
      <c r="H374" s="619" t="s">
        <v>557</v>
      </c>
      <c r="I374" s="619" t="s">
        <v>4316</v>
      </c>
      <c r="J374" s="619" t="s">
        <v>4317</v>
      </c>
      <c r="K374" s="619" t="s">
        <v>1500</v>
      </c>
      <c r="L374" s="620">
        <v>0</v>
      </c>
      <c r="M374" s="620">
        <v>0</v>
      </c>
      <c r="N374" s="619">
        <v>1</v>
      </c>
      <c r="O374" s="683">
        <v>0.5</v>
      </c>
      <c r="P374" s="620">
        <v>0</v>
      </c>
      <c r="Q374" s="635"/>
      <c r="R374" s="619">
        <v>1</v>
      </c>
      <c r="S374" s="635">
        <v>1</v>
      </c>
      <c r="T374" s="683">
        <v>0.5</v>
      </c>
      <c r="U374" s="665">
        <v>1</v>
      </c>
    </row>
    <row r="375" spans="1:21" ht="14.4" customHeight="1" x14ac:dyDescent="0.3">
      <c r="A375" s="618">
        <v>4</v>
      </c>
      <c r="B375" s="619" t="s">
        <v>558</v>
      </c>
      <c r="C375" s="619">
        <v>89301041</v>
      </c>
      <c r="D375" s="681" t="s">
        <v>6243</v>
      </c>
      <c r="E375" s="682" t="s">
        <v>3994</v>
      </c>
      <c r="F375" s="619" t="s">
        <v>3935</v>
      </c>
      <c r="G375" s="619" t="s">
        <v>4027</v>
      </c>
      <c r="H375" s="619" t="s">
        <v>557</v>
      </c>
      <c r="I375" s="619" t="s">
        <v>4318</v>
      </c>
      <c r="J375" s="619" t="s">
        <v>4029</v>
      </c>
      <c r="K375" s="619" t="s">
        <v>4319</v>
      </c>
      <c r="L375" s="620">
        <v>34.31</v>
      </c>
      <c r="M375" s="620">
        <v>34.31</v>
      </c>
      <c r="N375" s="619">
        <v>1</v>
      </c>
      <c r="O375" s="683">
        <v>1</v>
      </c>
      <c r="P375" s="620">
        <v>34.31</v>
      </c>
      <c r="Q375" s="635">
        <v>1</v>
      </c>
      <c r="R375" s="619">
        <v>1</v>
      </c>
      <c r="S375" s="635">
        <v>1</v>
      </c>
      <c r="T375" s="683">
        <v>1</v>
      </c>
      <c r="U375" s="665">
        <v>1</v>
      </c>
    </row>
    <row r="376" spans="1:21" ht="14.4" customHeight="1" x14ac:dyDescent="0.3">
      <c r="A376" s="618">
        <v>4</v>
      </c>
      <c r="B376" s="619" t="s">
        <v>558</v>
      </c>
      <c r="C376" s="619">
        <v>89301041</v>
      </c>
      <c r="D376" s="681" t="s">
        <v>6243</v>
      </c>
      <c r="E376" s="682" t="s">
        <v>3994</v>
      </c>
      <c r="F376" s="619" t="s">
        <v>3935</v>
      </c>
      <c r="G376" s="619" t="s">
        <v>4172</v>
      </c>
      <c r="H376" s="619" t="s">
        <v>557</v>
      </c>
      <c r="I376" s="619" t="s">
        <v>741</v>
      </c>
      <c r="J376" s="619" t="s">
        <v>742</v>
      </c>
      <c r="K376" s="619" t="s">
        <v>4173</v>
      </c>
      <c r="L376" s="620">
        <v>709.97</v>
      </c>
      <c r="M376" s="620">
        <v>1419.94</v>
      </c>
      <c r="N376" s="619">
        <v>2</v>
      </c>
      <c r="O376" s="683">
        <v>1.5</v>
      </c>
      <c r="P376" s="620">
        <v>709.97</v>
      </c>
      <c r="Q376" s="635">
        <v>0.5</v>
      </c>
      <c r="R376" s="619">
        <v>1</v>
      </c>
      <c r="S376" s="635">
        <v>0.5</v>
      </c>
      <c r="T376" s="683">
        <v>0.5</v>
      </c>
      <c r="U376" s="665">
        <v>0.33333333333333331</v>
      </c>
    </row>
    <row r="377" spans="1:21" ht="14.4" customHeight="1" x14ac:dyDescent="0.3">
      <c r="A377" s="618">
        <v>4</v>
      </c>
      <c r="B377" s="619" t="s">
        <v>558</v>
      </c>
      <c r="C377" s="619">
        <v>89301041</v>
      </c>
      <c r="D377" s="681" t="s">
        <v>6243</v>
      </c>
      <c r="E377" s="682" t="s">
        <v>3994</v>
      </c>
      <c r="F377" s="619" t="s">
        <v>3935</v>
      </c>
      <c r="G377" s="619" t="s">
        <v>4131</v>
      </c>
      <c r="H377" s="619" t="s">
        <v>557</v>
      </c>
      <c r="I377" s="619" t="s">
        <v>4132</v>
      </c>
      <c r="J377" s="619" t="s">
        <v>2198</v>
      </c>
      <c r="K377" s="619" t="s">
        <v>4133</v>
      </c>
      <c r="L377" s="620">
        <v>0</v>
      </c>
      <c r="M377" s="620">
        <v>0</v>
      </c>
      <c r="N377" s="619">
        <v>2</v>
      </c>
      <c r="O377" s="683">
        <v>1.5</v>
      </c>
      <c r="P377" s="620">
        <v>0</v>
      </c>
      <c r="Q377" s="635"/>
      <c r="R377" s="619">
        <v>1</v>
      </c>
      <c r="S377" s="635">
        <v>0.5</v>
      </c>
      <c r="T377" s="683">
        <v>0.5</v>
      </c>
      <c r="U377" s="665">
        <v>0.33333333333333331</v>
      </c>
    </row>
    <row r="378" spans="1:21" ht="14.4" customHeight="1" x14ac:dyDescent="0.3">
      <c r="A378" s="618">
        <v>4</v>
      </c>
      <c r="B378" s="619" t="s">
        <v>558</v>
      </c>
      <c r="C378" s="619">
        <v>89301041</v>
      </c>
      <c r="D378" s="681" t="s">
        <v>6243</v>
      </c>
      <c r="E378" s="682" t="s">
        <v>3994</v>
      </c>
      <c r="F378" s="619" t="s">
        <v>3935</v>
      </c>
      <c r="G378" s="619" t="s">
        <v>4033</v>
      </c>
      <c r="H378" s="619" t="s">
        <v>557</v>
      </c>
      <c r="I378" s="619" t="s">
        <v>922</v>
      </c>
      <c r="J378" s="619" t="s">
        <v>4034</v>
      </c>
      <c r="K378" s="619" t="s">
        <v>4035</v>
      </c>
      <c r="L378" s="620">
        <v>56.01</v>
      </c>
      <c r="M378" s="620">
        <v>56.01</v>
      </c>
      <c r="N378" s="619">
        <v>1</v>
      </c>
      <c r="O378" s="683">
        <v>0.5</v>
      </c>
      <c r="P378" s="620">
        <v>56.01</v>
      </c>
      <c r="Q378" s="635">
        <v>1</v>
      </c>
      <c r="R378" s="619">
        <v>1</v>
      </c>
      <c r="S378" s="635">
        <v>1</v>
      </c>
      <c r="T378" s="683">
        <v>0.5</v>
      </c>
      <c r="U378" s="665">
        <v>1</v>
      </c>
    </row>
    <row r="379" spans="1:21" ht="14.4" customHeight="1" x14ac:dyDescent="0.3">
      <c r="A379" s="618">
        <v>4</v>
      </c>
      <c r="B379" s="619" t="s">
        <v>558</v>
      </c>
      <c r="C379" s="619">
        <v>89301041</v>
      </c>
      <c r="D379" s="681" t="s">
        <v>6243</v>
      </c>
      <c r="E379" s="682" t="s">
        <v>3994</v>
      </c>
      <c r="F379" s="619" t="s">
        <v>3935</v>
      </c>
      <c r="G379" s="619" t="s">
        <v>4068</v>
      </c>
      <c r="H379" s="619" t="s">
        <v>557</v>
      </c>
      <c r="I379" s="619" t="s">
        <v>1982</v>
      </c>
      <c r="J379" s="619" t="s">
        <v>1983</v>
      </c>
      <c r="K379" s="619" t="s">
        <v>4069</v>
      </c>
      <c r="L379" s="620">
        <v>391.83</v>
      </c>
      <c r="M379" s="620">
        <v>783.66</v>
      </c>
      <c r="N379" s="619">
        <v>2</v>
      </c>
      <c r="O379" s="683">
        <v>2</v>
      </c>
      <c r="P379" s="620">
        <v>391.83</v>
      </c>
      <c r="Q379" s="635">
        <v>0.5</v>
      </c>
      <c r="R379" s="619">
        <v>1</v>
      </c>
      <c r="S379" s="635">
        <v>0.5</v>
      </c>
      <c r="T379" s="683">
        <v>1</v>
      </c>
      <c r="U379" s="665">
        <v>0.5</v>
      </c>
    </row>
    <row r="380" spans="1:21" ht="14.4" customHeight="1" x14ac:dyDescent="0.3">
      <c r="A380" s="618">
        <v>4</v>
      </c>
      <c r="B380" s="619" t="s">
        <v>558</v>
      </c>
      <c r="C380" s="619">
        <v>89301041</v>
      </c>
      <c r="D380" s="681" t="s">
        <v>6243</v>
      </c>
      <c r="E380" s="682" t="s">
        <v>3994</v>
      </c>
      <c r="F380" s="619" t="s">
        <v>3935</v>
      </c>
      <c r="G380" s="619" t="s">
        <v>4068</v>
      </c>
      <c r="H380" s="619" t="s">
        <v>557</v>
      </c>
      <c r="I380" s="619" t="s">
        <v>4320</v>
      </c>
      <c r="J380" s="619" t="s">
        <v>2461</v>
      </c>
      <c r="K380" s="619" t="s">
        <v>4321</v>
      </c>
      <c r="L380" s="620">
        <v>1253.8499999999999</v>
      </c>
      <c r="M380" s="620">
        <v>1253.8499999999999</v>
      </c>
      <c r="N380" s="619">
        <v>1</v>
      </c>
      <c r="O380" s="683">
        <v>0.5</v>
      </c>
      <c r="P380" s="620">
        <v>1253.8499999999999</v>
      </c>
      <c r="Q380" s="635">
        <v>1</v>
      </c>
      <c r="R380" s="619">
        <v>1</v>
      </c>
      <c r="S380" s="635">
        <v>1</v>
      </c>
      <c r="T380" s="683">
        <v>0.5</v>
      </c>
      <c r="U380" s="665">
        <v>1</v>
      </c>
    </row>
    <row r="381" spans="1:21" ht="14.4" customHeight="1" x14ac:dyDescent="0.3">
      <c r="A381" s="618">
        <v>4</v>
      </c>
      <c r="B381" s="619" t="s">
        <v>558</v>
      </c>
      <c r="C381" s="619">
        <v>89301041</v>
      </c>
      <c r="D381" s="681" t="s">
        <v>6243</v>
      </c>
      <c r="E381" s="682" t="s">
        <v>3994</v>
      </c>
      <c r="F381" s="619" t="s">
        <v>3935</v>
      </c>
      <c r="G381" s="619" t="s">
        <v>4040</v>
      </c>
      <c r="H381" s="619" t="s">
        <v>1439</v>
      </c>
      <c r="I381" s="619" t="s">
        <v>1480</v>
      </c>
      <c r="J381" s="619" t="s">
        <v>1481</v>
      </c>
      <c r="K381" s="619" t="s">
        <v>1482</v>
      </c>
      <c r="L381" s="620">
        <v>937.93</v>
      </c>
      <c r="M381" s="620">
        <v>937.93</v>
      </c>
      <c r="N381" s="619">
        <v>1</v>
      </c>
      <c r="O381" s="683"/>
      <c r="P381" s="620">
        <v>937.93</v>
      </c>
      <c r="Q381" s="635">
        <v>1</v>
      </c>
      <c r="R381" s="619">
        <v>1</v>
      </c>
      <c r="S381" s="635">
        <v>1</v>
      </c>
      <c r="T381" s="683"/>
      <c r="U381" s="665"/>
    </row>
    <row r="382" spans="1:21" ht="14.4" customHeight="1" x14ac:dyDescent="0.3">
      <c r="A382" s="618">
        <v>4</v>
      </c>
      <c r="B382" s="619" t="s">
        <v>558</v>
      </c>
      <c r="C382" s="619">
        <v>89301041</v>
      </c>
      <c r="D382" s="681" t="s">
        <v>6243</v>
      </c>
      <c r="E382" s="682" t="s">
        <v>3994</v>
      </c>
      <c r="F382" s="619" t="s">
        <v>3935</v>
      </c>
      <c r="G382" s="619" t="s">
        <v>4040</v>
      </c>
      <c r="H382" s="619" t="s">
        <v>1439</v>
      </c>
      <c r="I382" s="619" t="s">
        <v>2496</v>
      </c>
      <c r="J382" s="619" t="s">
        <v>1481</v>
      </c>
      <c r="K382" s="619" t="s">
        <v>2497</v>
      </c>
      <c r="L382" s="620">
        <v>1166.47</v>
      </c>
      <c r="M382" s="620">
        <v>1166.47</v>
      </c>
      <c r="N382" s="619">
        <v>1</v>
      </c>
      <c r="O382" s="683">
        <v>1</v>
      </c>
      <c r="P382" s="620"/>
      <c r="Q382" s="635">
        <v>0</v>
      </c>
      <c r="R382" s="619"/>
      <c r="S382" s="635">
        <v>0</v>
      </c>
      <c r="T382" s="683"/>
      <c r="U382" s="665">
        <v>0</v>
      </c>
    </row>
    <row r="383" spans="1:21" ht="14.4" customHeight="1" x14ac:dyDescent="0.3">
      <c r="A383" s="618">
        <v>4</v>
      </c>
      <c r="B383" s="619" t="s">
        <v>558</v>
      </c>
      <c r="C383" s="619">
        <v>89301041</v>
      </c>
      <c r="D383" s="681" t="s">
        <v>6243</v>
      </c>
      <c r="E383" s="682" t="s">
        <v>3994</v>
      </c>
      <c r="F383" s="619" t="s">
        <v>3935</v>
      </c>
      <c r="G383" s="619" t="s">
        <v>4006</v>
      </c>
      <c r="H383" s="619" t="s">
        <v>557</v>
      </c>
      <c r="I383" s="619" t="s">
        <v>4322</v>
      </c>
      <c r="J383" s="619" t="s">
        <v>4323</v>
      </c>
      <c r="K383" s="619" t="s">
        <v>4324</v>
      </c>
      <c r="L383" s="620">
        <v>195.92</v>
      </c>
      <c r="M383" s="620">
        <v>195.92</v>
      </c>
      <c r="N383" s="619">
        <v>1</v>
      </c>
      <c r="O383" s="683">
        <v>1</v>
      </c>
      <c r="P383" s="620"/>
      <c r="Q383" s="635">
        <v>0</v>
      </c>
      <c r="R383" s="619"/>
      <c r="S383" s="635">
        <v>0</v>
      </c>
      <c r="T383" s="683"/>
      <c r="U383" s="665">
        <v>0</v>
      </c>
    </row>
    <row r="384" spans="1:21" ht="14.4" customHeight="1" x14ac:dyDescent="0.3">
      <c r="A384" s="618">
        <v>4</v>
      </c>
      <c r="B384" s="619" t="s">
        <v>558</v>
      </c>
      <c r="C384" s="619">
        <v>89301041</v>
      </c>
      <c r="D384" s="681" t="s">
        <v>6243</v>
      </c>
      <c r="E384" s="682" t="s">
        <v>3994</v>
      </c>
      <c r="F384" s="619" t="s">
        <v>3935</v>
      </c>
      <c r="G384" s="619" t="s">
        <v>4006</v>
      </c>
      <c r="H384" s="619" t="s">
        <v>557</v>
      </c>
      <c r="I384" s="619" t="s">
        <v>4325</v>
      </c>
      <c r="J384" s="619" t="s">
        <v>4263</v>
      </c>
      <c r="K384" s="619" t="s">
        <v>770</v>
      </c>
      <c r="L384" s="620">
        <v>123.72</v>
      </c>
      <c r="M384" s="620">
        <v>123.72</v>
      </c>
      <c r="N384" s="619">
        <v>1</v>
      </c>
      <c r="O384" s="683">
        <v>1</v>
      </c>
      <c r="P384" s="620">
        <v>123.72</v>
      </c>
      <c r="Q384" s="635">
        <v>1</v>
      </c>
      <c r="R384" s="619">
        <v>1</v>
      </c>
      <c r="S384" s="635">
        <v>1</v>
      </c>
      <c r="T384" s="683">
        <v>1</v>
      </c>
      <c r="U384" s="665">
        <v>1</v>
      </c>
    </row>
    <row r="385" spans="1:21" ht="14.4" customHeight="1" x14ac:dyDescent="0.3">
      <c r="A385" s="618">
        <v>4</v>
      </c>
      <c r="B385" s="619" t="s">
        <v>558</v>
      </c>
      <c r="C385" s="619">
        <v>89301041</v>
      </c>
      <c r="D385" s="681" t="s">
        <v>6243</v>
      </c>
      <c r="E385" s="682" t="s">
        <v>3994</v>
      </c>
      <c r="F385" s="619" t="s">
        <v>3935</v>
      </c>
      <c r="G385" s="619" t="s">
        <v>4006</v>
      </c>
      <c r="H385" s="619" t="s">
        <v>557</v>
      </c>
      <c r="I385" s="619" t="s">
        <v>4178</v>
      </c>
      <c r="J385" s="619" t="s">
        <v>4043</v>
      </c>
      <c r="K385" s="619" t="s">
        <v>773</v>
      </c>
      <c r="L385" s="620">
        <v>397.65</v>
      </c>
      <c r="M385" s="620">
        <v>795.3</v>
      </c>
      <c r="N385" s="619">
        <v>2</v>
      </c>
      <c r="O385" s="683">
        <v>1</v>
      </c>
      <c r="P385" s="620">
        <v>397.65</v>
      </c>
      <c r="Q385" s="635">
        <v>0.5</v>
      </c>
      <c r="R385" s="619">
        <v>1</v>
      </c>
      <c r="S385" s="635">
        <v>0.5</v>
      </c>
      <c r="T385" s="683">
        <v>0.5</v>
      </c>
      <c r="U385" s="665">
        <v>0.5</v>
      </c>
    </row>
    <row r="386" spans="1:21" ht="14.4" customHeight="1" x14ac:dyDescent="0.3">
      <c r="A386" s="618">
        <v>4</v>
      </c>
      <c r="B386" s="619" t="s">
        <v>558</v>
      </c>
      <c r="C386" s="619">
        <v>89301041</v>
      </c>
      <c r="D386" s="681" t="s">
        <v>6243</v>
      </c>
      <c r="E386" s="682" t="s">
        <v>3994</v>
      </c>
      <c r="F386" s="619" t="s">
        <v>3935</v>
      </c>
      <c r="G386" s="619" t="s">
        <v>4006</v>
      </c>
      <c r="H386" s="619" t="s">
        <v>557</v>
      </c>
      <c r="I386" s="619" t="s">
        <v>4178</v>
      </c>
      <c r="J386" s="619" t="s">
        <v>4043</v>
      </c>
      <c r="K386" s="619" t="s">
        <v>773</v>
      </c>
      <c r="L386" s="620">
        <v>314.89999999999998</v>
      </c>
      <c r="M386" s="620">
        <v>629.79999999999995</v>
      </c>
      <c r="N386" s="619">
        <v>2</v>
      </c>
      <c r="O386" s="683">
        <v>1</v>
      </c>
      <c r="P386" s="620">
        <v>629.79999999999995</v>
      </c>
      <c r="Q386" s="635">
        <v>1</v>
      </c>
      <c r="R386" s="619">
        <v>2</v>
      </c>
      <c r="S386" s="635">
        <v>1</v>
      </c>
      <c r="T386" s="683">
        <v>1</v>
      </c>
      <c r="U386" s="665">
        <v>1</v>
      </c>
    </row>
    <row r="387" spans="1:21" ht="14.4" customHeight="1" x14ac:dyDescent="0.3">
      <c r="A387" s="618">
        <v>4</v>
      </c>
      <c r="B387" s="619" t="s">
        <v>558</v>
      </c>
      <c r="C387" s="619">
        <v>89301041</v>
      </c>
      <c r="D387" s="681" t="s">
        <v>6243</v>
      </c>
      <c r="E387" s="682" t="s">
        <v>3994</v>
      </c>
      <c r="F387" s="619" t="s">
        <v>3935</v>
      </c>
      <c r="G387" s="619" t="s">
        <v>4012</v>
      </c>
      <c r="H387" s="619" t="s">
        <v>557</v>
      </c>
      <c r="I387" s="619" t="s">
        <v>837</v>
      </c>
      <c r="J387" s="619" t="s">
        <v>4013</v>
      </c>
      <c r="K387" s="619" t="s">
        <v>4014</v>
      </c>
      <c r="L387" s="620">
        <v>0</v>
      </c>
      <c r="M387" s="620">
        <v>0</v>
      </c>
      <c r="N387" s="619">
        <v>2</v>
      </c>
      <c r="O387" s="683">
        <v>2</v>
      </c>
      <c r="P387" s="620">
        <v>0</v>
      </c>
      <c r="Q387" s="635"/>
      <c r="R387" s="619">
        <v>1</v>
      </c>
      <c r="S387" s="635">
        <v>0.5</v>
      </c>
      <c r="T387" s="683">
        <v>1</v>
      </c>
      <c r="U387" s="665">
        <v>0.5</v>
      </c>
    </row>
    <row r="388" spans="1:21" ht="14.4" customHeight="1" x14ac:dyDescent="0.3">
      <c r="A388" s="618">
        <v>4</v>
      </c>
      <c r="B388" s="619" t="s">
        <v>558</v>
      </c>
      <c r="C388" s="619">
        <v>89301041</v>
      </c>
      <c r="D388" s="681" t="s">
        <v>6243</v>
      </c>
      <c r="E388" s="682" t="s">
        <v>3994</v>
      </c>
      <c r="F388" s="619" t="s">
        <v>3937</v>
      </c>
      <c r="G388" s="619" t="s">
        <v>4203</v>
      </c>
      <c r="H388" s="619" t="s">
        <v>557</v>
      </c>
      <c r="I388" s="619" t="s">
        <v>4204</v>
      </c>
      <c r="J388" s="619" t="s">
        <v>4205</v>
      </c>
      <c r="K388" s="619" t="s">
        <v>4206</v>
      </c>
      <c r="L388" s="620">
        <v>900</v>
      </c>
      <c r="M388" s="620">
        <v>900</v>
      </c>
      <c r="N388" s="619">
        <v>1</v>
      </c>
      <c r="O388" s="683">
        <v>1</v>
      </c>
      <c r="P388" s="620"/>
      <c r="Q388" s="635">
        <v>0</v>
      </c>
      <c r="R388" s="619"/>
      <c r="S388" s="635">
        <v>0</v>
      </c>
      <c r="T388" s="683"/>
      <c r="U388" s="665">
        <v>0</v>
      </c>
    </row>
    <row r="389" spans="1:21" ht="14.4" customHeight="1" x14ac:dyDescent="0.3">
      <c r="A389" s="618">
        <v>4</v>
      </c>
      <c r="B389" s="619" t="s">
        <v>558</v>
      </c>
      <c r="C389" s="619">
        <v>89301042</v>
      </c>
      <c r="D389" s="681" t="s">
        <v>6244</v>
      </c>
      <c r="E389" s="682" t="s">
        <v>3951</v>
      </c>
      <c r="F389" s="619" t="s">
        <v>3935</v>
      </c>
      <c r="G389" s="619" t="s">
        <v>4098</v>
      </c>
      <c r="H389" s="619" t="s">
        <v>1439</v>
      </c>
      <c r="I389" s="619" t="s">
        <v>4326</v>
      </c>
      <c r="J389" s="619" t="s">
        <v>3109</v>
      </c>
      <c r="K389" s="619" t="s">
        <v>3676</v>
      </c>
      <c r="L389" s="620">
        <v>270.69</v>
      </c>
      <c r="M389" s="620">
        <v>1082.76</v>
      </c>
      <c r="N389" s="619">
        <v>4</v>
      </c>
      <c r="O389" s="683">
        <v>1</v>
      </c>
      <c r="P389" s="620">
        <v>1082.76</v>
      </c>
      <c r="Q389" s="635">
        <v>1</v>
      </c>
      <c r="R389" s="619">
        <v>4</v>
      </c>
      <c r="S389" s="635">
        <v>1</v>
      </c>
      <c r="T389" s="683">
        <v>1</v>
      </c>
      <c r="U389" s="665">
        <v>1</v>
      </c>
    </row>
    <row r="390" spans="1:21" ht="14.4" customHeight="1" x14ac:dyDescent="0.3">
      <c r="A390" s="618">
        <v>4</v>
      </c>
      <c r="B390" s="619" t="s">
        <v>558</v>
      </c>
      <c r="C390" s="619">
        <v>89301042</v>
      </c>
      <c r="D390" s="681" t="s">
        <v>6244</v>
      </c>
      <c r="E390" s="682" t="s">
        <v>3951</v>
      </c>
      <c r="F390" s="619" t="s">
        <v>3935</v>
      </c>
      <c r="G390" s="619" t="s">
        <v>3997</v>
      </c>
      <c r="H390" s="619" t="s">
        <v>1439</v>
      </c>
      <c r="I390" s="619" t="s">
        <v>1793</v>
      </c>
      <c r="J390" s="619" t="s">
        <v>3721</v>
      </c>
      <c r="K390" s="619" t="s">
        <v>3722</v>
      </c>
      <c r="L390" s="620">
        <v>333.31</v>
      </c>
      <c r="M390" s="620">
        <v>999.93000000000006</v>
      </c>
      <c r="N390" s="619">
        <v>3</v>
      </c>
      <c r="O390" s="683">
        <v>1</v>
      </c>
      <c r="P390" s="620">
        <v>999.93000000000006</v>
      </c>
      <c r="Q390" s="635">
        <v>1</v>
      </c>
      <c r="R390" s="619">
        <v>3</v>
      </c>
      <c r="S390" s="635">
        <v>1</v>
      </c>
      <c r="T390" s="683">
        <v>1</v>
      </c>
      <c r="U390" s="665">
        <v>1</v>
      </c>
    </row>
    <row r="391" spans="1:21" ht="14.4" customHeight="1" x14ac:dyDescent="0.3">
      <c r="A391" s="618">
        <v>4</v>
      </c>
      <c r="B391" s="619" t="s">
        <v>558</v>
      </c>
      <c r="C391" s="619">
        <v>89301042</v>
      </c>
      <c r="D391" s="681" t="s">
        <v>6244</v>
      </c>
      <c r="E391" s="682" t="s">
        <v>3951</v>
      </c>
      <c r="F391" s="619" t="s">
        <v>3935</v>
      </c>
      <c r="G391" s="619" t="s">
        <v>4327</v>
      </c>
      <c r="H391" s="619" t="s">
        <v>557</v>
      </c>
      <c r="I391" s="619" t="s">
        <v>3032</v>
      </c>
      <c r="J391" s="619" t="s">
        <v>3033</v>
      </c>
      <c r="K391" s="619" t="s">
        <v>4328</v>
      </c>
      <c r="L391" s="620">
        <v>45.75</v>
      </c>
      <c r="M391" s="620">
        <v>45.75</v>
      </c>
      <c r="N391" s="619">
        <v>1</v>
      </c>
      <c r="O391" s="683">
        <v>1</v>
      </c>
      <c r="P391" s="620"/>
      <c r="Q391" s="635">
        <v>0</v>
      </c>
      <c r="R391" s="619"/>
      <c r="S391" s="635">
        <v>0</v>
      </c>
      <c r="T391" s="683"/>
      <c r="U391" s="665">
        <v>0</v>
      </c>
    </row>
    <row r="392" spans="1:21" ht="14.4" customHeight="1" x14ac:dyDescent="0.3">
      <c r="A392" s="618">
        <v>4</v>
      </c>
      <c r="B392" s="619" t="s">
        <v>558</v>
      </c>
      <c r="C392" s="619">
        <v>89301042</v>
      </c>
      <c r="D392" s="681" t="s">
        <v>6244</v>
      </c>
      <c r="E392" s="682" t="s">
        <v>3951</v>
      </c>
      <c r="F392" s="619" t="s">
        <v>3935</v>
      </c>
      <c r="G392" s="619" t="s">
        <v>4329</v>
      </c>
      <c r="H392" s="619" t="s">
        <v>557</v>
      </c>
      <c r="I392" s="619" t="s">
        <v>4330</v>
      </c>
      <c r="J392" s="619" t="s">
        <v>4331</v>
      </c>
      <c r="K392" s="619" t="s">
        <v>4332</v>
      </c>
      <c r="L392" s="620">
        <v>58</v>
      </c>
      <c r="M392" s="620">
        <v>58</v>
      </c>
      <c r="N392" s="619">
        <v>1</v>
      </c>
      <c r="O392" s="683">
        <v>1</v>
      </c>
      <c r="P392" s="620">
        <v>58</v>
      </c>
      <c r="Q392" s="635">
        <v>1</v>
      </c>
      <c r="R392" s="619">
        <v>1</v>
      </c>
      <c r="S392" s="635">
        <v>1</v>
      </c>
      <c r="T392" s="683">
        <v>1</v>
      </c>
      <c r="U392" s="665">
        <v>1</v>
      </c>
    </row>
    <row r="393" spans="1:21" ht="14.4" customHeight="1" x14ac:dyDescent="0.3">
      <c r="A393" s="618">
        <v>4</v>
      </c>
      <c r="B393" s="619" t="s">
        <v>558</v>
      </c>
      <c r="C393" s="619">
        <v>89301042</v>
      </c>
      <c r="D393" s="681" t="s">
        <v>6244</v>
      </c>
      <c r="E393" s="682" t="s">
        <v>3951</v>
      </c>
      <c r="F393" s="619" t="s">
        <v>3935</v>
      </c>
      <c r="G393" s="619" t="s">
        <v>4127</v>
      </c>
      <c r="H393" s="619" t="s">
        <v>557</v>
      </c>
      <c r="I393" s="619" t="s">
        <v>4333</v>
      </c>
      <c r="J393" s="619" t="s">
        <v>4334</v>
      </c>
      <c r="K393" s="619" t="s">
        <v>4335</v>
      </c>
      <c r="L393" s="620">
        <v>83.09</v>
      </c>
      <c r="M393" s="620">
        <v>166.18</v>
      </c>
      <c r="N393" s="619">
        <v>2</v>
      </c>
      <c r="O393" s="683">
        <v>0.5</v>
      </c>
      <c r="P393" s="620">
        <v>166.18</v>
      </c>
      <c r="Q393" s="635">
        <v>1</v>
      </c>
      <c r="R393" s="619">
        <v>2</v>
      </c>
      <c r="S393" s="635">
        <v>1</v>
      </c>
      <c r="T393" s="683">
        <v>0.5</v>
      </c>
      <c r="U393" s="665">
        <v>1</v>
      </c>
    </row>
    <row r="394" spans="1:21" ht="14.4" customHeight="1" x14ac:dyDescent="0.3">
      <c r="A394" s="618">
        <v>4</v>
      </c>
      <c r="B394" s="619" t="s">
        <v>558</v>
      </c>
      <c r="C394" s="619">
        <v>89301042</v>
      </c>
      <c r="D394" s="681" t="s">
        <v>6244</v>
      </c>
      <c r="E394" s="682" t="s">
        <v>3951</v>
      </c>
      <c r="F394" s="619" t="s">
        <v>3935</v>
      </c>
      <c r="G394" s="619" t="s">
        <v>4292</v>
      </c>
      <c r="H394" s="619" t="s">
        <v>557</v>
      </c>
      <c r="I394" s="619" t="s">
        <v>4293</v>
      </c>
      <c r="J394" s="619" t="s">
        <v>4294</v>
      </c>
      <c r="K394" s="619" t="s">
        <v>4295</v>
      </c>
      <c r="L394" s="620">
        <v>153.37</v>
      </c>
      <c r="M394" s="620">
        <v>920.22</v>
      </c>
      <c r="N394" s="619">
        <v>6</v>
      </c>
      <c r="O394" s="683">
        <v>3</v>
      </c>
      <c r="P394" s="620">
        <v>920.22</v>
      </c>
      <c r="Q394" s="635">
        <v>1</v>
      </c>
      <c r="R394" s="619">
        <v>6</v>
      </c>
      <c r="S394" s="635">
        <v>1</v>
      </c>
      <c r="T394" s="683">
        <v>3</v>
      </c>
      <c r="U394" s="665">
        <v>1</v>
      </c>
    </row>
    <row r="395" spans="1:21" ht="14.4" customHeight="1" x14ac:dyDescent="0.3">
      <c r="A395" s="618">
        <v>4</v>
      </c>
      <c r="B395" s="619" t="s">
        <v>558</v>
      </c>
      <c r="C395" s="619">
        <v>89301042</v>
      </c>
      <c r="D395" s="681" t="s">
        <v>6244</v>
      </c>
      <c r="E395" s="682" t="s">
        <v>3951</v>
      </c>
      <c r="F395" s="619" t="s">
        <v>3935</v>
      </c>
      <c r="G395" s="619" t="s">
        <v>4168</v>
      </c>
      <c r="H395" s="619" t="s">
        <v>557</v>
      </c>
      <c r="I395" s="619" t="s">
        <v>1236</v>
      </c>
      <c r="J395" s="619" t="s">
        <v>1237</v>
      </c>
      <c r="K395" s="619" t="s">
        <v>4336</v>
      </c>
      <c r="L395" s="620">
        <v>31.84</v>
      </c>
      <c r="M395" s="620">
        <v>31.84</v>
      </c>
      <c r="N395" s="619">
        <v>1</v>
      </c>
      <c r="O395" s="683">
        <v>0.5</v>
      </c>
      <c r="P395" s="620">
        <v>31.84</v>
      </c>
      <c r="Q395" s="635">
        <v>1</v>
      </c>
      <c r="R395" s="619">
        <v>1</v>
      </c>
      <c r="S395" s="635">
        <v>1</v>
      </c>
      <c r="T395" s="683">
        <v>0.5</v>
      </c>
      <c r="U395" s="665">
        <v>1</v>
      </c>
    </row>
    <row r="396" spans="1:21" ht="14.4" customHeight="1" x14ac:dyDescent="0.3">
      <c r="A396" s="618">
        <v>4</v>
      </c>
      <c r="B396" s="619" t="s">
        <v>558</v>
      </c>
      <c r="C396" s="619">
        <v>89301042</v>
      </c>
      <c r="D396" s="681" t="s">
        <v>6244</v>
      </c>
      <c r="E396" s="682" t="s">
        <v>3951</v>
      </c>
      <c r="F396" s="619" t="s">
        <v>3935</v>
      </c>
      <c r="G396" s="619" t="s">
        <v>3999</v>
      </c>
      <c r="H396" s="619" t="s">
        <v>1439</v>
      </c>
      <c r="I396" s="619" t="s">
        <v>1809</v>
      </c>
      <c r="J396" s="619" t="s">
        <v>1810</v>
      </c>
      <c r="K396" s="619" t="s">
        <v>3743</v>
      </c>
      <c r="L396" s="620">
        <v>116.8</v>
      </c>
      <c r="M396" s="620">
        <v>233.6</v>
      </c>
      <c r="N396" s="619">
        <v>2</v>
      </c>
      <c r="O396" s="683">
        <v>1</v>
      </c>
      <c r="P396" s="620">
        <v>233.6</v>
      </c>
      <c r="Q396" s="635">
        <v>1</v>
      </c>
      <c r="R396" s="619">
        <v>2</v>
      </c>
      <c r="S396" s="635">
        <v>1</v>
      </c>
      <c r="T396" s="683">
        <v>1</v>
      </c>
      <c r="U396" s="665">
        <v>1</v>
      </c>
    </row>
    <row r="397" spans="1:21" ht="14.4" customHeight="1" x14ac:dyDescent="0.3">
      <c r="A397" s="618">
        <v>4</v>
      </c>
      <c r="B397" s="619" t="s">
        <v>558</v>
      </c>
      <c r="C397" s="619">
        <v>89301042</v>
      </c>
      <c r="D397" s="681" t="s">
        <v>6244</v>
      </c>
      <c r="E397" s="682" t="s">
        <v>3951</v>
      </c>
      <c r="F397" s="619" t="s">
        <v>3935</v>
      </c>
      <c r="G397" s="619" t="s">
        <v>4337</v>
      </c>
      <c r="H397" s="619" t="s">
        <v>557</v>
      </c>
      <c r="I397" s="619" t="s">
        <v>2677</v>
      </c>
      <c r="J397" s="619" t="s">
        <v>2678</v>
      </c>
      <c r="K397" s="619" t="s">
        <v>4338</v>
      </c>
      <c r="L397" s="620">
        <v>38.65</v>
      </c>
      <c r="M397" s="620">
        <v>38.65</v>
      </c>
      <c r="N397" s="619">
        <v>1</v>
      </c>
      <c r="O397" s="683">
        <v>0.5</v>
      </c>
      <c r="P397" s="620">
        <v>38.65</v>
      </c>
      <c r="Q397" s="635">
        <v>1</v>
      </c>
      <c r="R397" s="619">
        <v>1</v>
      </c>
      <c r="S397" s="635">
        <v>1</v>
      </c>
      <c r="T397" s="683">
        <v>0.5</v>
      </c>
      <c r="U397" s="665">
        <v>1</v>
      </c>
    </row>
    <row r="398" spans="1:21" ht="14.4" customHeight="1" x14ac:dyDescent="0.3">
      <c r="A398" s="618">
        <v>4</v>
      </c>
      <c r="B398" s="619" t="s">
        <v>558</v>
      </c>
      <c r="C398" s="619">
        <v>89301042</v>
      </c>
      <c r="D398" s="681" t="s">
        <v>6244</v>
      </c>
      <c r="E398" s="682" t="s">
        <v>3951</v>
      </c>
      <c r="F398" s="619" t="s">
        <v>3935</v>
      </c>
      <c r="G398" s="619" t="s">
        <v>4004</v>
      </c>
      <c r="H398" s="619" t="s">
        <v>557</v>
      </c>
      <c r="I398" s="619" t="s">
        <v>852</v>
      </c>
      <c r="J398" s="619" t="s">
        <v>853</v>
      </c>
      <c r="K398" s="619" t="s">
        <v>4005</v>
      </c>
      <c r="L398" s="620">
        <v>242.93</v>
      </c>
      <c r="M398" s="620">
        <v>242.93</v>
      </c>
      <c r="N398" s="619">
        <v>1</v>
      </c>
      <c r="O398" s="683">
        <v>1</v>
      </c>
      <c r="P398" s="620">
        <v>242.93</v>
      </c>
      <c r="Q398" s="635">
        <v>1</v>
      </c>
      <c r="R398" s="619">
        <v>1</v>
      </c>
      <c r="S398" s="635">
        <v>1</v>
      </c>
      <c r="T398" s="683">
        <v>1</v>
      </c>
      <c r="U398" s="665">
        <v>1</v>
      </c>
    </row>
    <row r="399" spans="1:21" ht="14.4" customHeight="1" x14ac:dyDescent="0.3">
      <c r="A399" s="618">
        <v>4</v>
      </c>
      <c r="B399" s="619" t="s">
        <v>558</v>
      </c>
      <c r="C399" s="619">
        <v>89301042</v>
      </c>
      <c r="D399" s="681" t="s">
        <v>6244</v>
      </c>
      <c r="E399" s="682" t="s">
        <v>3951</v>
      </c>
      <c r="F399" s="619" t="s">
        <v>3935</v>
      </c>
      <c r="G399" s="619" t="s">
        <v>4339</v>
      </c>
      <c r="H399" s="619" t="s">
        <v>1439</v>
      </c>
      <c r="I399" s="619" t="s">
        <v>4340</v>
      </c>
      <c r="J399" s="619" t="s">
        <v>4341</v>
      </c>
      <c r="K399" s="619" t="s">
        <v>4342</v>
      </c>
      <c r="L399" s="620">
        <v>386.51</v>
      </c>
      <c r="M399" s="620">
        <v>386.51</v>
      </c>
      <c r="N399" s="619">
        <v>1</v>
      </c>
      <c r="O399" s="683">
        <v>1</v>
      </c>
      <c r="P399" s="620">
        <v>386.51</v>
      </c>
      <c r="Q399" s="635">
        <v>1</v>
      </c>
      <c r="R399" s="619">
        <v>1</v>
      </c>
      <c r="S399" s="635">
        <v>1</v>
      </c>
      <c r="T399" s="683">
        <v>1</v>
      </c>
      <c r="U399" s="665">
        <v>1</v>
      </c>
    </row>
    <row r="400" spans="1:21" ht="14.4" customHeight="1" x14ac:dyDescent="0.3">
      <c r="A400" s="618">
        <v>4</v>
      </c>
      <c r="B400" s="619" t="s">
        <v>558</v>
      </c>
      <c r="C400" s="619">
        <v>89301042</v>
      </c>
      <c r="D400" s="681" t="s">
        <v>6244</v>
      </c>
      <c r="E400" s="682" t="s">
        <v>3951</v>
      </c>
      <c r="F400" s="619" t="s">
        <v>3935</v>
      </c>
      <c r="G400" s="619" t="s">
        <v>4068</v>
      </c>
      <c r="H400" s="619" t="s">
        <v>557</v>
      </c>
      <c r="I400" s="619" t="s">
        <v>4343</v>
      </c>
      <c r="J400" s="619" t="s">
        <v>4344</v>
      </c>
      <c r="K400" s="619" t="s">
        <v>1027</v>
      </c>
      <c r="L400" s="620">
        <v>186.4</v>
      </c>
      <c r="M400" s="620">
        <v>186.4</v>
      </c>
      <c r="N400" s="619">
        <v>1</v>
      </c>
      <c r="O400" s="683">
        <v>1</v>
      </c>
      <c r="P400" s="620">
        <v>186.4</v>
      </c>
      <c r="Q400" s="635">
        <v>1</v>
      </c>
      <c r="R400" s="619">
        <v>1</v>
      </c>
      <c r="S400" s="635">
        <v>1</v>
      </c>
      <c r="T400" s="683">
        <v>1</v>
      </c>
      <c r="U400" s="665">
        <v>1</v>
      </c>
    </row>
    <row r="401" spans="1:21" ht="14.4" customHeight="1" x14ac:dyDescent="0.3">
      <c r="A401" s="618">
        <v>4</v>
      </c>
      <c r="B401" s="619" t="s">
        <v>558</v>
      </c>
      <c r="C401" s="619">
        <v>89301042</v>
      </c>
      <c r="D401" s="681" t="s">
        <v>6244</v>
      </c>
      <c r="E401" s="682" t="s">
        <v>3951</v>
      </c>
      <c r="F401" s="619" t="s">
        <v>3935</v>
      </c>
      <c r="G401" s="619" t="s">
        <v>4345</v>
      </c>
      <c r="H401" s="619" t="s">
        <v>557</v>
      </c>
      <c r="I401" s="619" t="s">
        <v>1758</v>
      </c>
      <c r="J401" s="619" t="s">
        <v>1759</v>
      </c>
      <c r="K401" s="619" t="s">
        <v>1760</v>
      </c>
      <c r="L401" s="620">
        <v>120.37</v>
      </c>
      <c r="M401" s="620">
        <v>240.74</v>
      </c>
      <c r="N401" s="619">
        <v>2</v>
      </c>
      <c r="O401" s="683">
        <v>0.5</v>
      </c>
      <c r="P401" s="620">
        <v>240.74</v>
      </c>
      <c r="Q401" s="635">
        <v>1</v>
      </c>
      <c r="R401" s="619">
        <v>2</v>
      </c>
      <c r="S401" s="635">
        <v>1</v>
      </c>
      <c r="T401" s="683">
        <v>0.5</v>
      </c>
      <c r="U401" s="665">
        <v>1</v>
      </c>
    </row>
    <row r="402" spans="1:21" ht="14.4" customHeight="1" x14ac:dyDescent="0.3">
      <c r="A402" s="618">
        <v>4</v>
      </c>
      <c r="B402" s="619" t="s">
        <v>558</v>
      </c>
      <c r="C402" s="619">
        <v>89301042</v>
      </c>
      <c r="D402" s="681" t="s">
        <v>6244</v>
      </c>
      <c r="E402" s="682" t="s">
        <v>3951</v>
      </c>
      <c r="F402" s="619" t="s">
        <v>3935</v>
      </c>
      <c r="G402" s="619" t="s">
        <v>4006</v>
      </c>
      <c r="H402" s="619" t="s">
        <v>557</v>
      </c>
      <c r="I402" s="619" t="s">
        <v>772</v>
      </c>
      <c r="J402" s="619" t="s">
        <v>769</v>
      </c>
      <c r="K402" s="619" t="s">
        <v>773</v>
      </c>
      <c r="L402" s="620">
        <v>397.65</v>
      </c>
      <c r="M402" s="620">
        <v>795.3</v>
      </c>
      <c r="N402" s="619">
        <v>2</v>
      </c>
      <c r="O402" s="683">
        <v>0.5</v>
      </c>
      <c r="P402" s="620"/>
      <c r="Q402" s="635">
        <v>0</v>
      </c>
      <c r="R402" s="619"/>
      <c r="S402" s="635">
        <v>0</v>
      </c>
      <c r="T402" s="683"/>
      <c r="U402" s="665">
        <v>0</v>
      </c>
    </row>
    <row r="403" spans="1:21" ht="14.4" customHeight="1" x14ac:dyDescent="0.3">
      <c r="A403" s="618">
        <v>4</v>
      </c>
      <c r="B403" s="619" t="s">
        <v>558</v>
      </c>
      <c r="C403" s="619">
        <v>89301042</v>
      </c>
      <c r="D403" s="681" t="s">
        <v>6244</v>
      </c>
      <c r="E403" s="682" t="s">
        <v>3951</v>
      </c>
      <c r="F403" s="619" t="s">
        <v>3935</v>
      </c>
      <c r="G403" s="619" t="s">
        <v>4006</v>
      </c>
      <c r="H403" s="619" t="s">
        <v>557</v>
      </c>
      <c r="I403" s="619" t="s">
        <v>772</v>
      </c>
      <c r="J403" s="619" t="s">
        <v>769</v>
      </c>
      <c r="K403" s="619" t="s">
        <v>773</v>
      </c>
      <c r="L403" s="620">
        <v>612.26</v>
      </c>
      <c r="M403" s="620">
        <v>1224.52</v>
      </c>
      <c r="N403" s="619">
        <v>2</v>
      </c>
      <c r="O403" s="683">
        <v>1</v>
      </c>
      <c r="P403" s="620">
        <v>1224.52</v>
      </c>
      <c r="Q403" s="635">
        <v>1</v>
      </c>
      <c r="R403" s="619">
        <v>2</v>
      </c>
      <c r="S403" s="635">
        <v>1</v>
      </c>
      <c r="T403" s="683">
        <v>1</v>
      </c>
      <c r="U403" s="665">
        <v>1</v>
      </c>
    </row>
    <row r="404" spans="1:21" ht="14.4" customHeight="1" x14ac:dyDescent="0.3">
      <c r="A404" s="618">
        <v>4</v>
      </c>
      <c r="B404" s="619" t="s">
        <v>558</v>
      </c>
      <c r="C404" s="619">
        <v>89301042</v>
      </c>
      <c r="D404" s="681" t="s">
        <v>6244</v>
      </c>
      <c r="E404" s="682" t="s">
        <v>3951</v>
      </c>
      <c r="F404" s="619" t="s">
        <v>3935</v>
      </c>
      <c r="G404" s="619" t="s">
        <v>4007</v>
      </c>
      <c r="H404" s="619" t="s">
        <v>557</v>
      </c>
      <c r="I404" s="619" t="s">
        <v>733</v>
      </c>
      <c r="J404" s="619" t="s">
        <v>734</v>
      </c>
      <c r="K404" s="619" t="s">
        <v>4265</v>
      </c>
      <c r="L404" s="620">
        <v>0</v>
      </c>
      <c r="M404" s="620">
        <v>0</v>
      </c>
      <c r="N404" s="619">
        <v>3</v>
      </c>
      <c r="O404" s="683">
        <v>1</v>
      </c>
      <c r="P404" s="620">
        <v>0</v>
      </c>
      <c r="Q404" s="635"/>
      <c r="R404" s="619">
        <v>3</v>
      </c>
      <c r="S404" s="635">
        <v>1</v>
      </c>
      <c r="T404" s="683">
        <v>1</v>
      </c>
      <c r="U404" s="665">
        <v>1</v>
      </c>
    </row>
    <row r="405" spans="1:21" ht="14.4" customHeight="1" x14ac:dyDescent="0.3">
      <c r="A405" s="618">
        <v>4</v>
      </c>
      <c r="B405" s="619" t="s">
        <v>558</v>
      </c>
      <c r="C405" s="619">
        <v>89301042</v>
      </c>
      <c r="D405" s="681" t="s">
        <v>6244</v>
      </c>
      <c r="E405" s="682" t="s">
        <v>3951</v>
      </c>
      <c r="F405" s="619" t="s">
        <v>3935</v>
      </c>
      <c r="G405" s="619" t="s">
        <v>4346</v>
      </c>
      <c r="H405" s="619" t="s">
        <v>557</v>
      </c>
      <c r="I405" s="619" t="s">
        <v>4347</v>
      </c>
      <c r="J405" s="619" t="s">
        <v>4348</v>
      </c>
      <c r="K405" s="619" t="s">
        <v>4349</v>
      </c>
      <c r="L405" s="620">
        <v>0</v>
      </c>
      <c r="M405" s="620">
        <v>0</v>
      </c>
      <c r="N405" s="619">
        <v>1</v>
      </c>
      <c r="O405" s="683">
        <v>1</v>
      </c>
      <c r="P405" s="620"/>
      <c r="Q405" s="635"/>
      <c r="R405" s="619"/>
      <c r="S405" s="635">
        <v>0</v>
      </c>
      <c r="T405" s="683"/>
      <c r="U405" s="665">
        <v>0</v>
      </c>
    </row>
    <row r="406" spans="1:21" ht="14.4" customHeight="1" x14ac:dyDescent="0.3">
      <c r="A406" s="618">
        <v>4</v>
      </c>
      <c r="B406" s="619" t="s">
        <v>558</v>
      </c>
      <c r="C406" s="619">
        <v>89301042</v>
      </c>
      <c r="D406" s="681" t="s">
        <v>6244</v>
      </c>
      <c r="E406" s="682" t="s">
        <v>3951</v>
      </c>
      <c r="F406" s="619" t="s">
        <v>3935</v>
      </c>
      <c r="G406" s="619" t="s">
        <v>4350</v>
      </c>
      <c r="H406" s="619" t="s">
        <v>557</v>
      </c>
      <c r="I406" s="619" t="s">
        <v>4351</v>
      </c>
      <c r="J406" s="619" t="s">
        <v>4352</v>
      </c>
      <c r="K406" s="619" t="s">
        <v>4353</v>
      </c>
      <c r="L406" s="620">
        <v>0</v>
      </c>
      <c r="M406" s="620">
        <v>0</v>
      </c>
      <c r="N406" s="619">
        <v>2</v>
      </c>
      <c r="O406" s="683">
        <v>1.5</v>
      </c>
      <c r="P406" s="620">
        <v>0</v>
      </c>
      <c r="Q406" s="635"/>
      <c r="R406" s="619">
        <v>1</v>
      </c>
      <c r="S406" s="635">
        <v>0.5</v>
      </c>
      <c r="T406" s="683">
        <v>0.5</v>
      </c>
      <c r="U406" s="665">
        <v>0.33333333333333331</v>
      </c>
    </row>
    <row r="407" spans="1:21" ht="14.4" customHeight="1" x14ac:dyDescent="0.3">
      <c r="A407" s="618">
        <v>4</v>
      </c>
      <c r="B407" s="619" t="s">
        <v>558</v>
      </c>
      <c r="C407" s="619">
        <v>89301042</v>
      </c>
      <c r="D407" s="681" t="s">
        <v>6244</v>
      </c>
      <c r="E407" s="682" t="s">
        <v>3951</v>
      </c>
      <c r="F407" s="619" t="s">
        <v>3935</v>
      </c>
      <c r="G407" s="619" t="s">
        <v>4350</v>
      </c>
      <c r="H407" s="619" t="s">
        <v>557</v>
      </c>
      <c r="I407" s="619" t="s">
        <v>4354</v>
      </c>
      <c r="J407" s="619" t="s">
        <v>4352</v>
      </c>
      <c r="K407" s="619" t="s">
        <v>4355</v>
      </c>
      <c r="L407" s="620">
        <v>0</v>
      </c>
      <c r="M407" s="620">
        <v>0</v>
      </c>
      <c r="N407" s="619">
        <v>2</v>
      </c>
      <c r="O407" s="683">
        <v>1.5</v>
      </c>
      <c r="P407" s="620">
        <v>0</v>
      </c>
      <c r="Q407" s="635"/>
      <c r="R407" s="619">
        <v>2</v>
      </c>
      <c r="S407" s="635">
        <v>1</v>
      </c>
      <c r="T407" s="683">
        <v>1.5</v>
      </c>
      <c r="U407" s="665">
        <v>1</v>
      </c>
    </row>
    <row r="408" spans="1:21" ht="14.4" customHeight="1" x14ac:dyDescent="0.3">
      <c r="A408" s="618">
        <v>4</v>
      </c>
      <c r="B408" s="619" t="s">
        <v>558</v>
      </c>
      <c r="C408" s="619">
        <v>89301042</v>
      </c>
      <c r="D408" s="681" t="s">
        <v>6244</v>
      </c>
      <c r="E408" s="682" t="s">
        <v>3951</v>
      </c>
      <c r="F408" s="619" t="s">
        <v>3935</v>
      </c>
      <c r="G408" s="619" t="s">
        <v>4356</v>
      </c>
      <c r="H408" s="619" t="s">
        <v>557</v>
      </c>
      <c r="I408" s="619" t="s">
        <v>4357</v>
      </c>
      <c r="J408" s="619" t="s">
        <v>885</v>
      </c>
      <c r="K408" s="619" t="s">
        <v>886</v>
      </c>
      <c r="L408" s="620">
        <v>69.3</v>
      </c>
      <c r="M408" s="620">
        <v>138.6</v>
      </c>
      <c r="N408" s="619">
        <v>2</v>
      </c>
      <c r="O408" s="683">
        <v>0.5</v>
      </c>
      <c r="P408" s="620"/>
      <c r="Q408" s="635">
        <v>0</v>
      </c>
      <c r="R408" s="619"/>
      <c r="S408" s="635">
        <v>0</v>
      </c>
      <c r="T408" s="683"/>
      <c r="U408" s="665">
        <v>0</v>
      </c>
    </row>
    <row r="409" spans="1:21" ht="14.4" customHeight="1" x14ac:dyDescent="0.3">
      <c r="A409" s="618">
        <v>4</v>
      </c>
      <c r="B409" s="619" t="s">
        <v>558</v>
      </c>
      <c r="C409" s="619">
        <v>89301042</v>
      </c>
      <c r="D409" s="681" t="s">
        <v>6244</v>
      </c>
      <c r="E409" s="682" t="s">
        <v>3951</v>
      </c>
      <c r="F409" s="619" t="s">
        <v>3937</v>
      </c>
      <c r="G409" s="619" t="s">
        <v>4358</v>
      </c>
      <c r="H409" s="619" t="s">
        <v>557</v>
      </c>
      <c r="I409" s="619" t="s">
        <v>4359</v>
      </c>
      <c r="J409" s="619" t="s">
        <v>4360</v>
      </c>
      <c r="K409" s="619" t="s">
        <v>4361</v>
      </c>
      <c r="L409" s="620">
        <v>410</v>
      </c>
      <c r="M409" s="620">
        <v>410</v>
      </c>
      <c r="N409" s="619">
        <v>1</v>
      </c>
      <c r="O409" s="683">
        <v>1</v>
      </c>
      <c r="P409" s="620">
        <v>410</v>
      </c>
      <c r="Q409" s="635">
        <v>1</v>
      </c>
      <c r="R409" s="619">
        <v>1</v>
      </c>
      <c r="S409" s="635">
        <v>1</v>
      </c>
      <c r="T409" s="683">
        <v>1</v>
      </c>
      <c r="U409" s="665">
        <v>1</v>
      </c>
    </row>
    <row r="410" spans="1:21" ht="14.4" customHeight="1" x14ac:dyDescent="0.3">
      <c r="A410" s="618">
        <v>4</v>
      </c>
      <c r="B410" s="619" t="s">
        <v>558</v>
      </c>
      <c r="C410" s="619">
        <v>89301042</v>
      </c>
      <c r="D410" s="681" t="s">
        <v>6244</v>
      </c>
      <c r="E410" s="682" t="s">
        <v>3951</v>
      </c>
      <c r="F410" s="619" t="s">
        <v>3937</v>
      </c>
      <c r="G410" s="619" t="s">
        <v>4203</v>
      </c>
      <c r="H410" s="619" t="s">
        <v>557</v>
      </c>
      <c r="I410" s="619" t="s">
        <v>4312</v>
      </c>
      <c r="J410" s="619" t="s">
        <v>4313</v>
      </c>
      <c r="K410" s="619" t="s">
        <v>4314</v>
      </c>
      <c r="L410" s="620">
        <v>378.48</v>
      </c>
      <c r="M410" s="620">
        <v>378.48</v>
      </c>
      <c r="N410" s="619">
        <v>1</v>
      </c>
      <c r="O410" s="683">
        <v>1</v>
      </c>
      <c r="P410" s="620">
        <v>378.48</v>
      </c>
      <c r="Q410" s="635">
        <v>1</v>
      </c>
      <c r="R410" s="619">
        <v>1</v>
      </c>
      <c r="S410" s="635">
        <v>1</v>
      </c>
      <c r="T410" s="683">
        <v>1</v>
      </c>
      <c r="U410" s="665">
        <v>1</v>
      </c>
    </row>
    <row r="411" spans="1:21" ht="14.4" customHeight="1" x14ac:dyDescent="0.3">
      <c r="A411" s="618">
        <v>4</v>
      </c>
      <c r="B411" s="619" t="s">
        <v>558</v>
      </c>
      <c r="C411" s="619">
        <v>89301042</v>
      </c>
      <c r="D411" s="681" t="s">
        <v>6244</v>
      </c>
      <c r="E411" s="682" t="s">
        <v>3952</v>
      </c>
      <c r="F411" s="619" t="s">
        <v>3935</v>
      </c>
      <c r="G411" s="619" t="s">
        <v>3997</v>
      </c>
      <c r="H411" s="619" t="s">
        <v>1439</v>
      </c>
      <c r="I411" s="619" t="s">
        <v>1793</v>
      </c>
      <c r="J411" s="619" t="s">
        <v>3721</v>
      </c>
      <c r="K411" s="619" t="s">
        <v>3722</v>
      </c>
      <c r="L411" s="620">
        <v>333.31</v>
      </c>
      <c r="M411" s="620">
        <v>2666.48</v>
      </c>
      <c r="N411" s="619">
        <v>8</v>
      </c>
      <c r="O411" s="683">
        <v>5</v>
      </c>
      <c r="P411" s="620">
        <v>666.62</v>
      </c>
      <c r="Q411" s="635">
        <v>0.25</v>
      </c>
      <c r="R411" s="619">
        <v>2</v>
      </c>
      <c r="S411" s="635">
        <v>0.25</v>
      </c>
      <c r="T411" s="683">
        <v>1.5</v>
      </c>
      <c r="U411" s="665">
        <v>0.3</v>
      </c>
    </row>
    <row r="412" spans="1:21" ht="14.4" customHeight="1" x14ac:dyDescent="0.3">
      <c r="A412" s="618">
        <v>4</v>
      </c>
      <c r="B412" s="619" t="s">
        <v>558</v>
      </c>
      <c r="C412" s="619">
        <v>89301042</v>
      </c>
      <c r="D412" s="681" t="s">
        <v>6244</v>
      </c>
      <c r="E412" s="682" t="s">
        <v>3952</v>
      </c>
      <c r="F412" s="619" t="s">
        <v>3935</v>
      </c>
      <c r="G412" s="619" t="s">
        <v>4362</v>
      </c>
      <c r="H412" s="619" t="s">
        <v>557</v>
      </c>
      <c r="I412" s="619" t="s">
        <v>4363</v>
      </c>
      <c r="J412" s="619" t="s">
        <v>4364</v>
      </c>
      <c r="K412" s="619" t="s">
        <v>3183</v>
      </c>
      <c r="L412" s="620">
        <v>222.25</v>
      </c>
      <c r="M412" s="620">
        <v>444.5</v>
      </c>
      <c r="N412" s="619">
        <v>2</v>
      </c>
      <c r="O412" s="683">
        <v>1</v>
      </c>
      <c r="P412" s="620">
        <v>444.5</v>
      </c>
      <c r="Q412" s="635">
        <v>1</v>
      </c>
      <c r="R412" s="619">
        <v>2</v>
      </c>
      <c r="S412" s="635">
        <v>1</v>
      </c>
      <c r="T412" s="683">
        <v>1</v>
      </c>
      <c r="U412" s="665">
        <v>1</v>
      </c>
    </row>
    <row r="413" spans="1:21" ht="14.4" customHeight="1" x14ac:dyDescent="0.3">
      <c r="A413" s="618">
        <v>4</v>
      </c>
      <c r="B413" s="619" t="s">
        <v>558</v>
      </c>
      <c r="C413" s="619">
        <v>89301042</v>
      </c>
      <c r="D413" s="681" t="s">
        <v>6244</v>
      </c>
      <c r="E413" s="682" t="s">
        <v>3952</v>
      </c>
      <c r="F413" s="619" t="s">
        <v>3935</v>
      </c>
      <c r="G413" s="619" t="s">
        <v>4362</v>
      </c>
      <c r="H413" s="619" t="s">
        <v>1439</v>
      </c>
      <c r="I413" s="619" t="s">
        <v>3181</v>
      </c>
      <c r="J413" s="619" t="s">
        <v>3182</v>
      </c>
      <c r="K413" s="619" t="s">
        <v>3183</v>
      </c>
      <c r="L413" s="620">
        <v>222.25</v>
      </c>
      <c r="M413" s="620">
        <v>222.25</v>
      </c>
      <c r="N413" s="619">
        <v>1</v>
      </c>
      <c r="O413" s="683">
        <v>1</v>
      </c>
      <c r="P413" s="620">
        <v>222.25</v>
      </c>
      <c r="Q413" s="635">
        <v>1</v>
      </c>
      <c r="R413" s="619">
        <v>1</v>
      </c>
      <c r="S413" s="635">
        <v>1</v>
      </c>
      <c r="T413" s="683">
        <v>1</v>
      </c>
      <c r="U413" s="665">
        <v>1</v>
      </c>
    </row>
    <row r="414" spans="1:21" ht="14.4" customHeight="1" x14ac:dyDescent="0.3">
      <c r="A414" s="618">
        <v>4</v>
      </c>
      <c r="B414" s="619" t="s">
        <v>558</v>
      </c>
      <c r="C414" s="619">
        <v>89301042</v>
      </c>
      <c r="D414" s="681" t="s">
        <v>6244</v>
      </c>
      <c r="E414" s="682" t="s">
        <v>3952</v>
      </c>
      <c r="F414" s="619" t="s">
        <v>3935</v>
      </c>
      <c r="G414" s="619" t="s">
        <v>4365</v>
      </c>
      <c r="H414" s="619" t="s">
        <v>557</v>
      </c>
      <c r="I414" s="619" t="s">
        <v>4366</v>
      </c>
      <c r="J414" s="619" t="s">
        <v>4367</v>
      </c>
      <c r="K414" s="619" t="s">
        <v>3846</v>
      </c>
      <c r="L414" s="620">
        <v>138.16</v>
      </c>
      <c r="M414" s="620">
        <v>276.32</v>
      </c>
      <c r="N414" s="619">
        <v>2</v>
      </c>
      <c r="O414" s="683">
        <v>1</v>
      </c>
      <c r="P414" s="620"/>
      <c r="Q414" s="635">
        <v>0</v>
      </c>
      <c r="R414" s="619"/>
      <c r="S414" s="635">
        <v>0</v>
      </c>
      <c r="T414" s="683"/>
      <c r="U414" s="665">
        <v>0</v>
      </c>
    </row>
    <row r="415" spans="1:21" ht="14.4" customHeight="1" x14ac:dyDescent="0.3">
      <c r="A415" s="618">
        <v>4</v>
      </c>
      <c r="B415" s="619" t="s">
        <v>558</v>
      </c>
      <c r="C415" s="619">
        <v>89301042</v>
      </c>
      <c r="D415" s="681" t="s">
        <v>6244</v>
      </c>
      <c r="E415" s="682" t="s">
        <v>3952</v>
      </c>
      <c r="F415" s="619" t="s">
        <v>3935</v>
      </c>
      <c r="G415" s="619" t="s">
        <v>4365</v>
      </c>
      <c r="H415" s="619" t="s">
        <v>557</v>
      </c>
      <c r="I415" s="619" t="s">
        <v>4368</v>
      </c>
      <c r="J415" s="619" t="s">
        <v>4369</v>
      </c>
      <c r="K415" s="619" t="s">
        <v>3748</v>
      </c>
      <c r="L415" s="620">
        <v>184.22</v>
      </c>
      <c r="M415" s="620">
        <v>184.22</v>
      </c>
      <c r="N415" s="619">
        <v>1</v>
      </c>
      <c r="O415" s="683">
        <v>0.5</v>
      </c>
      <c r="P415" s="620"/>
      <c r="Q415" s="635">
        <v>0</v>
      </c>
      <c r="R415" s="619"/>
      <c r="S415" s="635">
        <v>0</v>
      </c>
      <c r="T415" s="683"/>
      <c r="U415" s="665">
        <v>0</v>
      </c>
    </row>
    <row r="416" spans="1:21" ht="14.4" customHeight="1" x14ac:dyDescent="0.3">
      <c r="A416" s="618">
        <v>4</v>
      </c>
      <c r="B416" s="619" t="s">
        <v>558</v>
      </c>
      <c r="C416" s="619">
        <v>89301042</v>
      </c>
      <c r="D416" s="681" t="s">
        <v>6244</v>
      </c>
      <c r="E416" s="682" t="s">
        <v>3952</v>
      </c>
      <c r="F416" s="619" t="s">
        <v>3935</v>
      </c>
      <c r="G416" s="619" t="s">
        <v>4365</v>
      </c>
      <c r="H416" s="619" t="s">
        <v>557</v>
      </c>
      <c r="I416" s="619" t="s">
        <v>4370</v>
      </c>
      <c r="J416" s="619" t="s">
        <v>4369</v>
      </c>
      <c r="K416" s="619" t="s">
        <v>4014</v>
      </c>
      <c r="L416" s="620">
        <v>0</v>
      </c>
      <c r="M416" s="620">
        <v>0</v>
      </c>
      <c r="N416" s="619">
        <v>1</v>
      </c>
      <c r="O416" s="683">
        <v>1</v>
      </c>
      <c r="P416" s="620">
        <v>0</v>
      </c>
      <c r="Q416" s="635"/>
      <c r="R416" s="619">
        <v>1</v>
      </c>
      <c r="S416" s="635">
        <v>1</v>
      </c>
      <c r="T416" s="683">
        <v>1</v>
      </c>
      <c r="U416" s="665">
        <v>1</v>
      </c>
    </row>
    <row r="417" spans="1:21" ht="14.4" customHeight="1" x14ac:dyDescent="0.3">
      <c r="A417" s="618">
        <v>4</v>
      </c>
      <c r="B417" s="619" t="s">
        <v>558</v>
      </c>
      <c r="C417" s="619">
        <v>89301042</v>
      </c>
      <c r="D417" s="681" t="s">
        <v>6244</v>
      </c>
      <c r="E417" s="682" t="s">
        <v>3952</v>
      </c>
      <c r="F417" s="619" t="s">
        <v>3935</v>
      </c>
      <c r="G417" s="619" t="s">
        <v>4329</v>
      </c>
      <c r="H417" s="619" t="s">
        <v>557</v>
      </c>
      <c r="I417" s="619" t="s">
        <v>4371</v>
      </c>
      <c r="J417" s="619" t="s">
        <v>4372</v>
      </c>
      <c r="K417" s="619" t="s">
        <v>4190</v>
      </c>
      <c r="L417" s="620">
        <v>349.29</v>
      </c>
      <c r="M417" s="620">
        <v>349.29</v>
      </c>
      <c r="N417" s="619">
        <v>1</v>
      </c>
      <c r="O417" s="683">
        <v>1</v>
      </c>
      <c r="P417" s="620">
        <v>349.29</v>
      </c>
      <c r="Q417" s="635">
        <v>1</v>
      </c>
      <c r="R417" s="619">
        <v>1</v>
      </c>
      <c r="S417" s="635">
        <v>1</v>
      </c>
      <c r="T417" s="683">
        <v>1</v>
      </c>
      <c r="U417" s="665">
        <v>1</v>
      </c>
    </row>
    <row r="418" spans="1:21" ht="14.4" customHeight="1" x14ac:dyDescent="0.3">
      <c r="A418" s="618">
        <v>4</v>
      </c>
      <c r="B418" s="619" t="s">
        <v>558</v>
      </c>
      <c r="C418" s="619">
        <v>89301042</v>
      </c>
      <c r="D418" s="681" t="s">
        <v>6244</v>
      </c>
      <c r="E418" s="682" t="s">
        <v>3952</v>
      </c>
      <c r="F418" s="619" t="s">
        <v>3935</v>
      </c>
      <c r="G418" s="619" t="s">
        <v>4373</v>
      </c>
      <c r="H418" s="619" t="s">
        <v>557</v>
      </c>
      <c r="I418" s="619" t="s">
        <v>4374</v>
      </c>
      <c r="J418" s="619" t="s">
        <v>776</v>
      </c>
      <c r="K418" s="619" t="s">
        <v>4375</v>
      </c>
      <c r="L418" s="620">
        <v>413.22</v>
      </c>
      <c r="M418" s="620">
        <v>826.44</v>
      </c>
      <c r="N418" s="619">
        <v>2</v>
      </c>
      <c r="O418" s="683">
        <v>2</v>
      </c>
      <c r="P418" s="620">
        <v>413.22</v>
      </c>
      <c r="Q418" s="635">
        <v>0.5</v>
      </c>
      <c r="R418" s="619">
        <v>1</v>
      </c>
      <c r="S418" s="635">
        <v>0.5</v>
      </c>
      <c r="T418" s="683">
        <v>1</v>
      </c>
      <c r="U418" s="665">
        <v>0.5</v>
      </c>
    </row>
    <row r="419" spans="1:21" ht="14.4" customHeight="1" x14ac:dyDescent="0.3">
      <c r="A419" s="618">
        <v>4</v>
      </c>
      <c r="B419" s="619" t="s">
        <v>558</v>
      </c>
      <c r="C419" s="619">
        <v>89301042</v>
      </c>
      <c r="D419" s="681" t="s">
        <v>6244</v>
      </c>
      <c r="E419" s="682" t="s">
        <v>3952</v>
      </c>
      <c r="F419" s="619" t="s">
        <v>3935</v>
      </c>
      <c r="G419" s="619" t="s">
        <v>4376</v>
      </c>
      <c r="H419" s="619" t="s">
        <v>557</v>
      </c>
      <c r="I419" s="619" t="s">
        <v>4377</v>
      </c>
      <c r="J419" s="619" t="s">
        <v>4378</v>
      </c>
      <c r="K419" s="619" t="s">
        <v>4379</v>
      </c>
      <c r="L419" s="620">
        <v>45.75</v>
      </c>
      <c r="M419" s="620">
        <v>45.75</v>
      </c>
      <c r="N419" s="619">
        <v>1</v>
      </c>
      <c r="O419" s="683">
        <v>0.5</v>
      </c>
      <c r="P419" s="620">
        <v>45.75</v>
      </c>
      <c r="Q419" s="635">
        <v>1</v>
      </c>
      <c r="R419" s="619">
        <v>1</v>
      </c>
      <c r="S419" s="635">
        <v>1</v>
      </c>
      <c r="T419" s="683">
        <v>0.5</v>
      </c>
      <c r="U419" s="665">
        <v>1</v>
      </c>
    </row>
    <row r="420" spans="1:21" ht="14.4" customHeight="1" x14ac:dyDescent="0.3">
      <c r="A420" s="618">
        <v>4</v>
      </c>
      <c r="B420" s="619" t="s">
        <v>558</v>
      </c>
      <c r="C420" s="619">
        <v>89301042</v>
      </c>
      <c r="D420" s="681" t="s">
        <v>6244</v>
      </c>
      <c r="E420" s="682" t="s">
        <v>3952</v>
      </c>
      <c r="F420" s="619" t="s">
        <v>3935</v>
      </c>
      <c r="G420" s="619" t="s">
        <v>4209</v>
      </c>
      <c r="H420" s="619" t="s">
        <v>557</v>
      </c>
      <c r="I420" s="619" t="s">
        <v>948</v>
      </c>
      <c r="J420" s="619" t="s">
        <v>746</v>
      </c>
      <c r="K420" s="619" t="s">
        <v>4380</v>
      </c>
      <c r="L420" s="620">
        <v>57.65</v>
      </c>
      <c r="M420" s="620">
        <v>57.65</v>
      </c>
      <c r="N420" s="619">
        <v>1</v>
      </c>
      <c r="O420" s="683">
        <v>1</v>
      </c>
      <c r="P420" s="620">
        <v>57.65</v>
      </c>
      <c r="Q420" s="635">
        <v>1</v>
      </c>
      <c r="R420" s="619">
        <v>1</v>
      </c>
      <c r="S420" s="635">
        <v>1</v>
      </c>
      <c r="T420" s="683">
        <v>1</v>
      </c>
      <c r="U420" s="665">
        <v>1</v>
      </c>
    </row>
    <row r="421" spans="1:21" ht="14.4" customHeight="1" x14ac:dyDescent="0.3">
      <c r="A421" s="618">
        <v>4</v>
      </c>
      <c r="B421" s="619" t="s">
        <v>558</v>
      </c>
      <c r="C421" s="619">
        <v>89301042</v>
      </c>
      <c r="D421" s="681" t="s">
        <v>6244</v>
      </c>
      <c r="E421" s="682" t="s">
        <v>3952</v>
      </c>
      <c r="F421" s="619" t="s">
        <v>3935</v>
      </c>
      <c r="G421" s="619" t="s">
        <v>4381</v>
      </c>
      <c r="H421" s="619" t="s">
        <v>557</v>
      </c>
      <c r="I421" s="619" t="s">
        <v>4382</v>
      </c>
      <c r="J421" s="619" t="s">
        <v>4383</v>
      </c>
      <c r="K421" s="619" t="s">
        <v>4384</v>
      </c>
      <c r="L421" s="620">
        <v>114.39</v>
      </c>
      <c r="M421" s="620">
        <v>114.39</v>
      </c>
      <c r="N421" s="619">
        <v>1</v>
      </c>
      <c r="O421" s="683">
        <v>0.5</v>
      </c>
      <c r="P421" s="620">
        <v>114.39</v>
      </c>
      <c r="Q421" s="635">
        <v>1</v>
      </c>
      <c r="R421" s="619">
        <v>1</v>
      </c>
      <c r="S421" s="635">
        <v>1</v>
      </c>
      <c r="T421" s="683">
        <v>0.5</v>
      </c>
      <c r="U421" s="665">
        <v>1</v>
      </c>
    </row>
    <row r="422" spans="1:21" ht="14.4" customHeight="1" x14ac:dyDescent="0.3">
      <c r="A422" s="618">
        <v>4</v>
      </c>
      <c r="B422" s="619" t="s">
        <v>558</v>
      </c>
      <c r="C422" s="619">
        <v>89301042</v>
      </c>
      <c r="D422" s="681" t="s">
        <v>6244</v>
      </c>
      <c r="E422" s="682" t="s">
        <v>3952</v>
      </c>
      <c r="F422" s="619" t="s">
        <v>3935</v>
      </c>
      <c r="G422" s="619" t="s">
        <v>4385</v>
      </c>
      <c r="H422" s="619" t="s">
        <v>557</v>
      </c>
      <c r="I422" s="619" t="s">
        <v>4386</v>
      </c>
      <c r="J422" s="619" t="s">
        <v>4387</v>
      </c>
      <c r="K422" s="619" t="s">
        <v>4388</v>
      </c>
      <c r="L422" s="620">
        <v>38.65</v>
      </c>
      <c r="M422" s="620">
        <v>38.65</v>
      </c>
      <c r="N422" s="619">
        <v>1</v>
      </c>
      <c r="O422" s="683">
        <v>1</v>
      </c>
      <c r="P422" s="620">
        <v>38.65</v>
      </c>
      <c r="Q422" s="635">
        <v>1</v>
      </c>
      <c r="R422" s="619">
        <v>1</v>
      </c>
      <c r="S422" s="635">
        <v>1</v>
      </c>
      <c r="T422" s="683">
        <v>1</v>
      </c>
      <c r="U422" s="665">
        <v>1</v>
      </c>
    </row>
    <row r="423" spans="1:21" ht="14.4" customHeight="1" x14ac:dyDescent="0.3">
      <c r="A423" s="618">
        <v>4</v>
      </c>
      <c r="B423" s="619" t="s">
        <v>558</v>
      </c>
      <c r="C423" s="619">
        <v>89301042</v>
      </c>
      <c r="D423" s="681" t="s">
        <v>6244</v>
      </c>
      <c r="E423" s="682" t="s">
        <v>3952</v>
      </c>
      <c r="F423" s="619" t="s">
        <v>3935</v>
      </c>
      <c r="G423" s="619" t="s">
        <v>4385</v>
      </c>
      <c r="H423" s="619" t="s">
        <v>557</v>
      </c>
      <c r="I423" s="619" t="s">
        <v>4389</v>
      </c>
      <c r="J423" s="619" t="s">
        <v>4387</v>
      </c>
      <c r="K423" s="619" t="s">
        <v>4390</v>
      </c>
      <c r="L423" s="620">
        <v>0</v>
      </c>
      <c r="M423" s="620">
        <v>0</v>
      </c>
      <c r="N423" s="619">
        <v>1</v>
      </c>
      <c r="O423" s="683">
        <v>0.5</v>
      </c>
      <c r="P423" s="620"/>
      <c r="Q423" s="635"/>
      <c r="R423" s="619"/>
      <c r="S423" s="635">
        <v>0</v>
      </c>
      <c r="T423" s="683"/>
      <c r="U423" s="665">
        <v>0</v>
      </c>
    </row>
    <row r="424" spans="1:21" ht="14.4" customHeight="1" x14ac:dyDescent="0.3">
      <c r="A424" s="618">
        <v>4</v>
      </c>
      <c r="B424" s="619" t="s">
        <v>558</v>
      </c>
      <c r="C424" s="619">
        <v>89301042</v>
      </c>
      <c r="D424" s="681" t="s">
        <v>6244</v>
      </c>
      <c r="E424" s="682" t="s">
        <v>3952</v>
      </c>
      <c r="F424" s="619" t="s">
        <v>3935</v>
      </c>
      <c r="G424" s="619" t="s">
        <v>4292</v>
      </c>
      <c r="H424" s="619" t="s">
        <v>557</v>
      </c>
      <c r="I424" s="619" t="s">
        <v>4293</v>
      </c>
      <c r="J424" s="619" t="s">
        <v>4294</v>
      </c>
      <c r="K424" s="619" t="s">
        <v>4295</v>
      </c>
      <c r="L424" s="620">
        <v>153.37</v>
      </c>
      <c r="M424" s="620">
        <v>153.37</v>
      </c>
      <c r="N424" s="619">
        <v>1</v>
      </c>
      <c r="O424" s="683">
        <v>1</v>
      </c>
      <c r="P424" s="620">
        <v>153.37</v>
      </c>
      <c r="Q424" s="635">
        <v>1</v>
      </c>
      <c r="R424" s="619">
        <v>1</v>
      </c>
      <c r="S424" s="635">
        <v>1</v>
      </c>
      <c r="T424" s="683">
        <v>1</v>
      </c>
      <c r="U424" s="665">
        <v>1</v>
      </c>
    </row>
    <row r="425" spans="1:21" ht="14.4" customHeight="1" x14ac:dyDescent="0.3">
      <c r="A425" s="618">
        <v>4</v>
      </c>
      <c r="B425" s="619" t="s">
        <v>558</v>
      </c>
      <c r="C425" s="619">
        <v>89301042</v>
      </c>
      <c r="D425" s="681" t="s">
        <v>6244</v>
      </c>
      <c r="E425" s="682" t="s">
        <v>3952</v>
      </c>
      <c r="F425" s="619" t="s">
        <v>3935</v>
      </c>
      <c r="G425" s="619" t="s">
        <v>4391</v>
      </c>
      <c r="H425" s="619" t="s">
        <v>557</v>
      </c>
      <c r="I425" s="619" t="s">
        <v>4392</v>
      </c>
      <c r="J425" s="619" t="s">
        <v>4393</v>
      </c>
      <c r="K425" s="619" t="s">
        <v>4394</v>
      </c>
      <c r="L425" s="620">
        <v>0</v>
      </c>
      <c r="M425" s="620">
        <v>0</v>
      </c>
      <c r="N425" s="619">
        <v>1</v>
      </c>
      <c r="O425" s="683">
        <v>1</v>
      </c>
      <c r="P425" s="620"/>
      <c r="Q425" s="635"/>
      <c r="R425" s="619"/>
      <c r="S425" s="635">
        <v>0</v>
      </c>
      <c r="T425" s="683"/>
      <c r="U425" s="665">
        <v>0</v>
      </c>
    </row>
    <row r="426" spans="1:21" ht="14.4" customHeight="1" x14ac:dyDescent="0.3">
      <c r="A426" s="618">
        <v>4</v>
      </c>
      <c r="B426" s="619" t="s">
        <v>558</v>
      </c>
      <c r="C426" s="619">
        <v>89301042</v>
      </c>
      <c r="D426" s="681" t="s">
        <v>6244</v>
      </c>
      <c r="E426" s="682" t="s">
        <v>3952</v>
      </c>
      <c r="F426" s="619" t="s">
        <v>3935</v>
      </c>
      <c r="G426" s="619" t="s">
        <v>4395</v>
      </c>
      <c r="H426" s="619" t="s">
        <v>557</v>
      </c>
      <c r="I426" s="619" t="s">
        <v>1735</v>
      </c>
      <c r="J426" s="619" t="s">
        <v>1736</v>
      </c>
      <c r="K426" s="619" t="s">
        <v>4396</v>
      </c>
      <c r="L426" s="620">
        <v>31.64</v>
      </c>
      <c r="M426" s="620">
        <v>63.28</v>
      </c>
      <c r="N426" s="619">
        <v>2</v>
      </c>
      <c r="O426" s="683">
        <v>0.5</v>
      </c>
      <c r="P426" s="620"/>
      <c r="Q426" s="635">
        <v>0</v>
      </c>
      <c r="R426" s="619"/>
      <c r="S426" s="635">
        <v>0</v>
      </c>
      <c r="T426" s="683"/>
      <c r="U426" s="665">
        <v>0</v>
      </c>
    </row>
    <row r="427" spans="1:21" ht="14.4" customHeight="1" x14ac:dyDescent="0.3">
      <c r="A427" s="618">
        <v>4</v>
      </c>
      <c r="B427" s="619" t="s">
        <v>558</v>
      </c>
      <c r="C427" s="619">
        <v>89301042</v>
      </c>
      <c r="D427" s="681" t="s">
        <v>6244</v>
      </c>
      <c r="E427" s="682" t="s">
        <v>3952</v>
      </c>
      <c r="F427" s="619" t="s">
        <v>3935</v>
      </c>
      <c r="G427" s="619" t="s">
        <v>4395</v>
      </c>
      <c r="H427" s="619" t="s">
        <v>557</v>
      </c>
      <c r="I427" s="619" t="s">
        <v>3259</v>
      </c>
      <c r="J427" s="619" t="s">
        <v>1736</v>
      </c>
      <c r="K427" s="619" t="s">
        <v>3260</v>
      </c>
      <c r="L427" s="620">
        <v>14.14</v>
      </c>
      <c r="M427" s="620">
        <v>28.28</v>
      </c>
      <c r="N427" s="619">
        <v>2</v>
      </c>
      <c r="O427" s="683">
        <v>0.5</v>
      </c>
      <c r="P427" s="620"/>
      <c r="Q427" s="635">
        <v>0</v>
      </c>
      <c r="R427" s="619"/>
      <c r="S427" s="635">
        <v>0</v>
      </c>
      <c r="T427" s="683"/>
      <c r="U427" s="665">
        <v>0</v>
      </c>
    </row>
    <row r="428" spans="1:21" ht="14.4" customHeight="1" x14ac:dyDescent="0.3">
      <c r="A428" s="618">
        <v>4</v>
      </c>
      <c r="B428" s="619" t="s">
        <v>558</v>
      </c>
      <c r="C428" s="619">
        <v>89301042</v>
      </c>
      <c r="D428" s="681" t="s">
        <v>6244</v>
      </c>
      <c r="E428" s="682" t="s">
        <v>3952</v>
      </c>
      <c r="F428" s="619" t="s">
        <v>3935</v>
      </c>
      <c r="G428" s="619" t="s">
        <v>3998</v>
      </c>
      <c r="H428" s="619" t="s">
        <v>557</v>
      </c>
      <c r="I428" s="619" t="s">
        <v>991</v>
      </c>
      <c r="J428" s="619" t="s">
        <v>992</v>
      </c>
      <c r="K428" s="619" t="s">
        <v>993</v>
      </c>
      <c r="L428" s="620">
        <v>0</v>
      </c>
      <c r="M428" s="620">
        <v>0</v>
      </c>
      <c r="N428" s="619">
        <v>2</v>
      </c>
      <c r="O428" s="683">
        <v>1</v>
      </c>
      <c r="P428" s="620"/>
      <c r="Q428" s="635"/>
      <c r="R428" s="619"/>
      <c r="S428" s="635">
        <v>0</v>
      </c>
      <c r="T428" s="683"/>
      <c r="U428" s="665">
        <v>0</v>
      </c>
    </row>
    <row r="429" spans="1:21" ht="14.4" customHeight="1" x14ac:dyDescent="0.3">
      <c r="A429" s="618">
        <v>4</v>
      </c>
      <c r="B429" s="619" t="s">
        <v>558</v>
      </c>
      <c r="C429" s="619">
        <v>89301042</v>
      </c>
      <c r="D429" s="681" t="s">
        <v>6244</v>
      </c>
      <c r="E429" s="682" t="s">
        <v>3952</v>
      </c>
      <c r="F429" s="619" t="s">
        <v>3935</v>
      </c>
      <c r="G429" s="619" t="s">
        <v>4397</v>
      </c>
      <c r="H429" s="619" t="s">
        <v>557</v>
      </c>
      <c r="I429" s="619" t="s">
        <v>3217</v>
      </c>
      <c r="J429" s="619" t="s">
        <v>1256</v>
      </c>
      <c r="K429" s="619" t="s">
        <v>2262</v>
      </c>
      <c r="L429" s="620">
        <v>234.32</v>
      </c>
      <c r="M429" s="620">
        <v>234.32</v>
      </c>
      <c r="N429" s="619">
        <v>1</v>
      </c>
      <c r="O429" s="683">
        <v>1</v>
      </c>
      <c r="P429" s="620">
        <v>234.32</v>
      </c>
      <c r="Q429" s="635">
        <v>1</v>
      </c>
      <c r="R429" s="619">
        <v>1</v>
      </c>
      <c r="S429" s="635">
        <v>1</v>
      </c>
      <c r="T429" s="683">
        <v>1</v>
      </c>
      <c r="U429" s="665">
        <v>1</v>
      </c>
    </row>
    <row r="430" spans="1:21" ht="14.4" customHeight="1" x14ac:dyDescent="0.3">
      <c r="A430" s="618">
        <v>4</v>
      </c>
      <c r="B430" s="619" t="s">
        <v>558</v>
      </c>
      <c r="C430" s="619">
        <v>89301042</v>
      </c>
      <c r="D430" s="681" t="s">
        <v>6244</v>
      </c>
      <c r="E430" s="682" t="s">
        <v>3952</v>
      </c>
      <c r="F430" s="619" t="s">
        <v>3935</v>
      </c>
      <c r="G430" s="619" t="s">
        <v>4193</v>
      </c>
      <c r="H430" s="619" t="s">
        <v>1439</v>
      </c>
      <c r="I430" s="619" t="s">
        <v>2731</v>
      </c>
      <c r="J430" s="619" t="s">
        <v>2732</v>
      </c>
      <c r="K430" s="619" t="s">
        <v>2733</v>
      </c>
      <c r="L430" s="620">
        <v>154.01</v>
      </c>
      <c r="M430" s="620">
        <v>1540.1</v>
      </c>
      <c r="N430" s="619">
        <v>10</v>
      </c>
      <c r="O430" s="683">
        <v>4</v>
      </c>
      <c r="P430" s="620">
        <v>1232.08</v>
      </c>
      <c r="Q430" s="635">
        <v>0.8</v>
      </c>
      <c r="R430" s="619">
        <v>8</v>
      </c>
      <c r="S430" s="635">
        <v>0.8</v>
      </c>
      <c r="T430" s="683">
        <v>3</v>
      </c>
      <c r="U430" s="665">
        <v>0.75</v>
      </c>
    </row>
    <row r="431" spans="1:21" ht="14.4" customHeight="1" x14ac:dyDescent="0.3">
      <c r="A431" s="618">
        <v>4</v>
      </c>
      <c r="B431" s="619" t="s">
        <v>558</v>
      </c>
      <c r="C431" s="619">
        <v>89301042</v>
      </c>
      <c r="D431" s="681" t="s">
        <v>6244</v>
      </c>
      <c r="E431" s="682" t="s">
        <v>3952</v>
      </c>
      <c r="F431" s="619" t="s">
        <v>3935</v>
      </c>
      <c r="G431" s="619" t="s">
        <v>4026</v>
      </c>
      <c r="H431" s="619" t="s">
        <v>1439</v>
      </c>
      <c r="I431" s="619" t="s">
        <v>3111</v>
      </c>
      <c r="J431" s="619" t="s">
        <v>3112</v>
      </c>
      <c r="K431" s="619" t="s">
        <v>3113</v>
      </c>
      <c r="L431" s="620">
        <v>414.85</v>
      </c>
      <c r="M431" s="620">
        <v>414.85</v>
      </c>
      <c r="N431" s="619">
        <v>1</v>
      </c>
      <c r="O431" s="683">
        <v>1</v>
      </c>
      <c r="P431" s="620"/>
      <c r="Q431" s="635">
        <v>0</v>
      </c>
      <c r="R431" s="619"/>
      <c r="S431" s="635">
        <v>0</v>
      </c>
      <c r="T431" s="683"/>
      <c r="U431" s="665">
        <v>0</v>
      </c>
    </row>
    <row r="432" spans="1:21" ht="14.4" customHeight="1" x14ac:dyDescent="0.3">
      <c r="A432" s="618">
        <v>4</v>
      </c>
      <c r="B432" s="619" t="s">
        <v>558</v>
      </c>
      <c r="C432" s="619">
        <v>89301042</v>
      </c>
      <c r="D432" s="681" t="s">
        <v>6244</v>
      </c>
      <c r="E432" s="682" t="s">
        <v>3952</v>
      </c>
      <c r="F432" s="619" t="s">
        <v>3935</v>
      </c>
      <c r="G432" s="619" t="s">
        <v>4000</v>
      </c>
      <c r="H432" s="619" t="s">
        <v>557</v>
      </c>
      <c r="I432" s="619" t="s">
        <v>841</v>
      </c>
      <c r="J432" s="619" t="s">
        <v>4163</v>
      </c>
      <c r="K432" s="619" t="s">
        <v>4164</v>
      </c>
      <c r="L432" s="620">
        <v>54.04</v>
      </c>
      <c r="M432" s="620">
        <v>54.04</v>
      </c>
      <c r="N432" s="619">
        <v>1</v>
      </c>
      <c r="O432" s="683">
        <v>0.5</v>
      </c>
      <c r="P432" s="620">
        <v>54.04</v>
      </c>
      <c r="Q432" s="635">
        <v>1</v>
      </c>
      <c r="R432" s="619">
        <v>1</v>
      </c>
      <c r="S432" s="635">
        <v>1</v>
      </c>
      <c r="T432" s="683">
        <v>0.5</v>
      </c>
      <c r="U432" s="665">
        <v>1</v>
      </c>
    </row>
    <row r="433" spans="1:21" ht="14.4" customHeight="1" x14ac:dyDescent="0.3">
      <c r="A433" s="618">
        <v>4</v>
      </c>
      <c r="B433" s="619" t="s">
        <v>558</v>
      </c>
      <c r="C433" s="619">
        <v>89301042</v>
      </c>
      <c r="D433" s="681" t="s">
        <v>6244</v>
      </c>
      <c r="E433" s="682" t="s">
        <v>3952</v>
      </c>
      <c r="F433" s="619" t="s">
        <v>3935</v>
      </c>
      <c r="G433" s="619" t="s">
        <v>4000</v>
      </c>
      <c r="H433" s="619" t="s">
        <v>557</v>
      </c>
      <c r="I433" s="619" t="s">
        <v>845</v>
      </c>
      <c r="J433" s="619" t="s">
        <v>4001</v>
      </c>
      <c r="K433" s="619" t="s">
        <v>4002</v>
      </c>
      <c r="L433" s="620">
        <v>72.05</v>
      </c>
      <c r="M433" s="620">
        <v>216.14999999999998</v>
      </c>
      <c r="N433" s="619">
        <v>3</v>
      </c>
      <c r="O433" s="683">
        <v>0.5</v>
      </c>
      <c r="P433" s="620">
        <v>216.14999999999998</v>
      </c>
      <c r="Q433" s="635">
        <v>1</v>
      </c>
      <c r="R433" s="619">
        <v>3</v>
      </c>
      <c r="S433" s="635">
        <v>1</v>
      </c>
      <c r="T433" s="683">
        <v>0.5</v>
      </c>
      <c r="U433" s="665">
        <v>1</v>
      </c>
    </row>
    <row r="434" spans="1:21" ht="14.4" customHeight="1" x14ac:dyDescent="0.3">
      <c r="A434" s="618">
        <v>4</v>
      </c>
      <c r="B434" s="619" t="s">
        <v>558</v>
      </c>
      <c r="C434" s="619">
        <v>89301042</v>
      </c>
      <c r="D434" s="681" t="s">
        <v>6244</v>
      </c>
      <c r="E434" s="682" t="s">
        <v>3952</v>
      </c>
      <c r="F434" s="619" t="s">
        <v>3935</v>
      </c>
      <c r="G434" s="619" t="s">
        <v>4004</v>
      </c>
      <c r="H434" s="619" t="s">
        <v>557</v>
      </c>
      <c r="I434" s="619" t="s">
        <v>852</v>
      </c>
      <c r="J434" s="619" t="s">
        <v>853</v>
      </c>
      <c r="K434" s="619" t="s">
        <v>4398</v>
      </c>
      <c r="L434" s="620">
        <v>242.93</v>
      </c>
      <c r="M434" s="620">
        <v>242.93</v>
      </c>
      <c r="N434" s="619">
        <v>1</v>
      </c>
      <c r="O434" s="683">
        <v>1</v>
      </c>
      <c r="P434" s="620">
        <v>242.93</v>
      </c>
      <c r="Q434" s="635">
        <v>1</v>
      </c>
      <c r="R434" s="619">
        <v>1</v>
      </c>
      <c r="S434" s="635">
        <v>1</v>
      </c>
      <c r="T434" s="683">
        <v>1</v>
      </c>
      <c r="U434" s="665">
        <v>1</v>
      </c>
    </row>
    <row r="435" spans="1:21" ht="14.4" customHeight="1" x14ac:dyDescent="0.3">
      <c r="A435" s="618">
        <v>4</v>
      </c>
      <c r="B435" s="619" t="s">
        <v>558</v>
      </c>
      <c r="C435" s="619">
        <v>89301042</v>
      </c>
      <c r="D435" s="681" t="s">
        <v>6244</v>
      </c>
      <c r="E435" s="682" t="s">
        <v>3952</v>
      </c>
      <c r="F435" s="619" t="s">
        <v>3935</v>
      </c>
      <c r="G435" s="619" t="s">
        <v>4004</v>
      </c>
      <c r="H435" s="619" t="s">
        <v>557</v>
      </c>
      <c r="I435" s="619" t="s">
        <v>852</v>
      </c>
      <c r="J435" s="619" t="s">
        <v>853</v>
      </c>
      <c r="K435" s="619" t="s">
        <v>4005</v>
      </c>
      <c r="L435" s="620">
        <v>242.93</v>
      </c>
      <c r="M435" s="620">
        <v>242.93</v>
      </c>
      <c r="N435" s="619">
        <v>1</v>
      </c>
      <c r="O435" s="683">
        <v>1</v>
      </c>
      <c r="P435" s="620"/>
      <c r="Q435" s="635">
        <v>0</v>
      </c>
      <c r="R435" s="619"/>
      <c r="S435" s="635">
        <v>0</v>
      </c>
      <c r="T435" s="683"/>
      <c r="U435" s="665">
        <v>0</v>
      </c>
    </row>
    <row r="436" spans="1:21" ht="14.4" customHeight="1" x14ac:dyDescent="0.3">
      <c r="A436" s="618">
        <v>4</v>
      </c>
      <c r="B436" s="619" t="s">
        <v>558</v>
      </c>
      <c r="C436" s="619">
        <v>89301042</v>
      </c>
      <c r="D436" s="681" t="s">
        <v>6244</v>
      </c>
      <c r="E436" s="682" t="s">
        <v>3952</v>
      </c>
      <c r="F436" s="619" t="s">
        <v>3935</v>
      </c>
      <c r="G436" s="619" t="s">
        <v>4040</v>
      </c>
      <c r="H436" s="619" t="s">
        <v>1439</v>
      </c>
      <c r="I436" s="619" t="s">
        <v>1480</v>
      </c>
      <c r="J436" s="619" t="s">
        <v>1481</v>
      </c>
      <c r="K436" s="619" t="s">
        <v>1482</v>
      </c>
      <c r="L436" s="620">
        <v>937.93</v>
      </c>
      <c r="M436" s="620">
        <v>937.93</v>
      </c>
      <c r="N436" s="619">
        <v>1</v>
      </c>
      <c r="O436" s="683">
        <v>1</v>
      </c>
      <c r="P436" s="620">
        <v>937.93</v>
      </c>
      <c r="Q436" s="635">
        <v>1</v>
      </c>
      <c r="R436" s="619">
        <v>1</v>
      </c>
      <c r="S436" s="635">
        <v>1</v>
      </c>
      <c r="T436" s="683">
        <v>1</v>
      </c>
      <c r="U436" s="665">
        <v>1</v>
      </c>
    </row>
    <row r="437" spans="1:21" ht="14.4" customHeight="1" x14ac:dyDescent="0.3">
      <c r="A437" s="618">
        <v>4</v>
      </c>
      <c r="B437" s="619" t="s">
        <v>558</v>
      </c>
      <c r="C437" s="619">
        <v>89301042</v>
      </c>
      <c r="D437" s="681" t="s">
        <v>6244</v>
      </c>
      <c r="E437" s="682" t="s">
        <v>3952</v>
      </c>
      <c r="F437" s="619" t="s">
        <v>3935</v>
      </c>
      <c r="G437" s="619" t="s">
        <v>4399</v>
      </c>
      <c r="H437" s="619" t="s">
        <v>557</v>
      </c>
      <c r="I437" s="619" t="s">
        <v>4400</v>
      </c>
      <c r="J437" s="619" t="s">
        <v>4401</v>
      </c>
      <c r="K437" s="619" t="s">
        <v>4402</v>
      </c>
      <c r="L437" s="620">
        <v>189.92</v>
      </c>
      <c r="M437" s="620">
        <v>379.84</v>
      </c>
      <c r="N437" s="619">
        <v>2</v>
      </c>
      <c r="O437" s="683">
        <v>2</v>
      </c>
      <c r="P437" s="620">
        <v>189.92</v>
      </c>
      <c r="Q437" s="635">
        <v>0.5</v>
      </c>
      <c r="R437" s="619">
        <v>1</v>
      </c>
      <c r="S437" s="635">
        <v>0.5</v>
      </c>
      <c r="T437" s="683">
        <v>1</v>
      </c>
      <c r="U437" s="665">
        <v>0.5</v>
      </c>
    </row>
    <row r="438" spans="1:21" ht="14.4" customHeight="1" x14ac:dyDescent="0.3">
      <c r="A438" s="618">
        <v>4</v>
      </c>
      <c r="B438" s="619" t="s">
        <v>558</v>
      </c>
      <c r="C438" s="619">
        <v>89301042</v>
      </c>
      <c r="D438" s="681" t="s">
        <v>6244</v>
      </c>
      <c r="E438" s="682" t="s">
        <v>3952</v>
      </c>
      <c r="F438" s="619" t="s">
        <v>3935</v>
      </c>
      <c r="G438" s="619" t="s">
        <v>4093</v>
      </c>
      <c r="H438" s="619" t="s">
        <v>1439</v>
      </c>
      <c r="I438" s="619" t="s">
        <v>2727</v>
      </c>
      <c r="J438" s="619" t="s">
        <v>2728</v>
      </c>
      <c r="K438" s="619" t="s">
        <v>3844</v>
      </c>
      <c r="L438" s="620">
        <v>69.86</v>
      </c>
      <c r="M438" s="620">
        <v>69.86</v>
      </c>
      <c r="N438" s="619">
        <v>1</v>
      </c>
      <c r="O438" s="683">
        <v>0.5</v>
      </c>
      <c r="P438" s="620"/>
      <c r="Q438" s="635">
        <v>0</v>
      </c>
      <c r="R438" s="619"/>
      <c r="S438" s="635">
        <v>0</v>
      </c>
      <c r="T438" s="683"/>
      <c r="U438" s="665">
        <v>0</v>
      </c>
    </row>
    <row r="439" spans="1:21" ht="14.4" customHeight="1" x14ac:dyDescent="0.3">
      <c r="A439" s="618">
        <v>4</v>
      </c>
      <c r="B439" s="619" t="s">
        <v>558</v>
      </c>
      <c r="C439" s="619">
        <v>89301042</v>
      </c>
      <c r="D439" s="681" t="s">
        <v>6244</v>
      </c>
      <c r="E439" s="682" t="s">
        <v>3952</v>
      </c>
      <c r="F439" s="619" t="s">
        <v>3935</v>
      </c>
      <c r="G439" s="619" t="s">
        <v>4006</v>
      </c>
      <c r="H439" s="619" t="s">
        <v>557</v>
      </c>
      <c r="I439" s="619" t="s">
        <v>768</v>
      </c>
      <c r="J439" s="619" t="s">
        <v>769</v>
      </c>
      <c r="K439" s="619" t="s">
        <v>770</v>
      </c>
      <c r="L439" s="620">
        <v>190.48</v>
      </c>
      <c r="M439" s="620">
        <v>190.48</v>
      </c>
      <c r="N439" s="619">
        <v>1</v>
      </c>
      <c r="O439" s="683">
        <v>1</v>
      </c>
      <c r="P439" s="620">
        <v>190.48</v>
      </c>
      <c r="Q439" s="635">
        <v>1</v>
      </c>
      <c r="R439" s="619">
        <v>1</v>
      </c>
      <c r="S439" s="635">
        <v>1</v>
      </c>
      <c r="T439" s="683">
        <v>1</v>
      </c>
      <c r="U439" s="665">
        <v>1</v>
      </c>
    </row>
    <row r="440" spans="1:21" ht="14.4" customHeight="1" x14ac:dyDescent="0.3">
      <c r="A440" s="618">
        <v>4</v>
      </c>
      <c r="B440" s="619" t="s">
        <v>558</v>
      </c>
      <c r="C440" s="619">
        <v>89301042</v>
      </c>
      <c r="D440" s="681" t="s">
        <v>6244</v>
      </c>
      <c r="E440" s="682" t="s">
        <v>3952</v>
      </c>
      <c r="F440" s="619" t="s">
        <v>3935</v>
      </c>
      <c r="G440" s="619" t="s">
        <v>4006</v>
      </c>
      <c r="H440" s="619" t="s">
        <v>557</v>
      </c>
      <c r="I440" s="619" t="s">
        <v>772</v>
      </c>
      <c r="J440" s="619" t="s">
        <v>769</v>
      </c>
      <c r="K440" s="619" t="s">
        <v>773</v>
      </c>
      <c r="L440" s="620">
        <v>397.65</v>
      </c>
      <c r="M440" s="620">
        <v>397.65</v>
      </c>
      <c r="N440" s="619">
        <v>1</v>
      </c>
      <c r="O440" s="683">
        <v>0.5</v>
      </c>
      <c r="P440" s="620"/>
      <c r="Q440" s="635">
        <v>0</v>
      </c>
      <c r="R440" s="619"/>
      <c r="S440" s="635">
        <v>0</v>
      </c>
      <c r="T440" s="683"/>
      <c r="U440" s="665">
        <v>0</v>
      </c>
    </row>
    <row r="441" spans="1:21" ht="14.4" customHeight="1" x14ac:dyDescent="0.3">
      <c r="A441" s="618">
        <v>4</v>
      </c>
      <c r="B441" s="619" t="s">
        <v>558</v>
      </c>
      <c r="C441" s="619">
        <v>89301042</v>
      </c>
      <c r="D441" s="681" t="s">
        <v>6244</v>
      </c>
      <c r="E441" s="682" t="s">
        <v>3952</v>
      </c>
      <c r="F441" s="619" t="s">
        <v>3935</v>
      </c>
      <c r="G441" s="619" t="s">
        <v>4006</v>
      </c>
      <c r="H441" s="619" t="s">
        <v>557</v>
      </c>
      <c r="I441" s="619" t="s">
        <v>772</v>
      </c>
      <c r="J441" s="619" t="s">
        <v>769</v>
      </c>
      <c r="K441" s="619" t="s">
        <v>773</v>
      </c>
      <c r="L441" s="620">
        <v>612.26</v>
      </c>
      <c r="M441" s="620">
        <v>4285.8200000000006</v>
      </c>
      <c r="N441" s="619">
        <v>7</v>
      </c>
      <c r="O441" s="683">
        <v>2</v>
      </c>
      <c r="P441" s="620">
        <v>612.26</v>
      </c>
      <c r="Q441" s="635">
        <v>0.14285714285714282</v>
      </c>
      <c r="R441" s="619">
        <v>1</v>
      </c>
      <c r="S441" s="635">
        <v>0.14285714285714285</v>
      </c>
      <c r="T441" s="683">
        <v>0.5</v>
      </c>
      <c r="U441" s="665">
        <v>0.25</v>
      </c>
    </row>
    <row r="442" spans="1:21" ht="14.4" customHeight="1" x14ac:dyDescent="0.3">
      <c r="A442" s="618">
        <v>4</v>
      </c>
      <c r="B442" s="619" t="s">
        <v>558</v>
      </c>
      <c r="C442" s="619">
        <v>89301042</v>
      </c>
      <c r="D442" s="681" t="s">
        <v>6244</v>
      </c>
      <c r="E442" s="682" t="s">
        <v>3952</v>
      </c>
      <c r="F442" s="619" t="s">
        <v>3935</v>
      </c>
      <c r="G442" s="619" t="s">
        <v>4044</v>
      </c>
      <c r="H442" s="619" t="s">
        <v>557</v>
      </c>
      <c r="I442" s="619" t="s">
        <v>825</v>
      </c>
      <c r="J442" s="619" t="s">
        <v>826</v>
      </c>
      <c r="K442" s="619" t="s">
        <v>827</v>
      </c>
      <c r="L442" s="620">
        <v>56.69</v>
      </c>
      <c r="M442" s="620">
        <v>170.07</v>
      </c>
      <c r="N442" s="619">
        <v>3</v>
      </c>
      <c r="O442" s="683">
        <v>1.5</v>
      </c>
      <c r="P442" s="620">
        <v>56.69</v>
      </c>
      <c r="Q442" s="635">
        <v>0.33333333333333331</v>
      </c>
      <c r="R442" s="619">
        <v>1</v>
      </c>
      <c r="S442" s="635">
        <v>0.33333333333333331</v>
      </c>
      <c r="T442" s="683">
        <v>0.5</v>
      </c>
      <c r="U442" s="665">
        <v>0.33333333333333331</v>
      </c>
    </row>
    <row r="443" spans="1:21" ht="14.4" customHeight="1" x14ac:dyDescent="0.3">
      <c r="A443" s="618">
        <v>4</v>
      </c>
      <c r="B443" s="619" t="s">
        <v>558</v>
      </c>
      <c r="C443" s="619">
        <v>89301042</v>
      </c>
      <c r="D443" s="681" t="s">
        <v>6244</v>
      </c>
      <c r="E443" s="682" t="s">
        <v>3952</v>
      </c>
      <c r="F443" s="619" t="s">
        <v>3935</v>
      </c>
      <c r="G443" s="619" t="s">
        <v>4403</v>
      </c>
      <c r="H443" s="619" t="s">
        <v>557</v>
      </c>
      <c r="I443" s="619" t="s">
        <v>4404</v>
      </c>
      <c r="J443" s="619" t="s">
        <v>4405</v>
      </c>
      <c r="K443" s="619" t="s">
        <v>4406</v>
      </c>
      <c r="L443" s="620">
        <v>0</v>
      </c>
      <c r="M443" s="620">
        <v>0</v>
      </c>
      <c r="N443" s="619">
        <v>4</v>
      </c>
      <c r="O443" s="683">
        <v>4</v>
      </c>
      <c r="P443" s="620">
        <v>0</v>
      </c>
      <c r="Q443" s="635"/>
      <c r="R443" s="619">
        <v>1</v>
      </c>
      <c r="S443" s="635">
        <v>0.25</v>
      </c>
      <c r="T443" s="683">
        <v>1</v>
      </c>
      <c r="U443" s="665">
        <v>0.25</v>
      </c>
    </row>
    <row r="444" spans="1:21" ht="14.4" customHeight="1" x14ac:dyDescent="0.3">
      <c r="A444" s="618">
        <v>4</v>
      </c>
      <c r="B444" s="619" t="s">
        <v>558</v>
      </c>
      <c r="C444" s="619">
        <v>89301042</v>
      </c>
      <c r="D444" s="681" t="s">
        <v>6244</v>
      </c>
      <c r="E444" s="682" t="s">
        <v>3952</v>
      </c>
      <c r="F444" s="619" t="s">
        <v>3935</v>
      </c>
      <c r="G444" s="619" t="s">
        <v>4083</v>
      </c>
      <c r="H444" s="619" t="s">
        <v>1439</v>
      </c>
      <c r="I444" s="619" t="s">
        <v>1650</v>
      </c>
      <c r="J444" s="619" t="s">
        <v>4407</v>
      </c>
      <c r="K444" s="619" t="s">
        <v>1652</v>
      </c>
      <c r="L444" s="620">
        <v>140.03</v>
      </c>
      <c r="M444" s="620">
        <v>420.09000000000003</v>
      </c>
      <c r="N444" s="619">
        <v>3</v>
      </c>
      <c r="O444" s="683">
        <v>0.5</v>
      </c>
      <c r="P444" s="620"/>
      <c r="Q444" s="635">
        <v>0</v>
      </c>
      <c r="R444" s="619"/>
      <c r="S444" s="635">
        <v>0</v>
      </c>
      <c r="T444" s="683"/>
      <c r="U444" s="665">
        <v>0</v>
      </c>
    </row>
    <row r="445" spans="1:21" ht="14.4" customHeight="1" x14ac:dyDescent="0.3">
      <c r="A445" s="618">
        <v>4</v>
      </c>
      <c r="B445" s="619" t="s">
        <v>558</v>
      </c>
      <c r="C445" s="619">
        <v>89301042</v>
      </c>
      <c r="D445" s="681" t="s">
        <v>6244</v>
      </c>
      <c r="E445" s="682" t="s">
        <v>3952</v>
      </c>
      <c r="F445" s="619" t="s">
        <v>3935</v>
      </c>
      <c r="G445" s="619" t="s">
        <v>4083</v>
      </c>
      <c r="H445" s="619" t="s">
        <v>1439</v>
      </c>
      <c r="I445" s="619" t="s">
        <v>1650</v>
      </c>
      <c r="J445" s="619" t="s">
        <v>1651</v>
      </c>
      <c r="K445" s="619" t="s">
        <v>1652</v>
      </c>
      <c r="L445" s="620">
        <v>140.03</v>
      </c>
      <c r="M445" s="620">
        <v>280.06</v>
      </c>
      <c r="N445" s="619">
        <v>2</v>
      </c>
      <c r="O445" s="683">
        <v>1</v>
      </c>
      <c r="P445" s="620">
        <v>280.06</v>
      </c>
      <c r="Q445" s="635">
        <v>1</v>
      </c>
      <c r="R445" s="619">
        <v>2</v>
      </c>
      <c r="S445" s="635">
        <v>1</v>
      </c>
      <c r="T445" s="683">
        <v>1</v>
      </c>
      <c r="U445" s="665">
        <v>1</v>
      </c>
    </row>
    <row r="446" spans="1:21" ht="14.4" customHeight="1" x14ac:dyDescent="0.3">
      <c r="A446" s="618">
        <v>4</v>
      </c>
      <c r="B446" s="619" t="s">
        <v>558</v>
      </c>
      <c r="C446" s="619">
        <v>89301042</v>
      </c>
      <c r="D446" s="681" t="s">
        <v>6244</v>
      </c>
      <c r="E446" s="682" t="s">
        <v>3952</v>
      </c>
      <c r="F446" s="619" t="s">
        <v>3935</v>
      </c>
      <c r="G446" s="619" t="s">
        <v>4083</v>
      </c>
      <c r="H446" s="619" t="s">
        <v>557</v>
      </c>
      <c r="I446" s="619" t="s">
        <v>4408</v>
      </c>
      <c r="J446" s="619" t="s">
        <v>4409</v>
      </c>
      <c r="K446" s="619" t="s">
        <v>4410</v>
      </c>
      <c r="L446" s="620">
        <v>140.03</v>
      </c>
      <c r="M446" s="620">
        <v>420.09000000000003</v>
      </c>
      <c r="N446" s="619">
        <v>3</v>
      </c>
      <c r="O446" s="683">
        <v>1</v>
      </c>
      <c r="P446" s="620"/>
      <c r="Q446" s="635">
        <v>0</v>
      </c>
      <c r="R446" s="619"/>
      <c r="S446" s="635">
        <v>0</v>
      </c>
      <c r="T446" s="683"/>
      <c r="U446" s="665">
        <v>0</v>
      </c>
    </row>
    <row r="447" spans="1:21" ht="14.4" customHeight="1" x14ac:dyDescent="0.3">
      <c r="A447" s="618">
        <v>4</v>
      </c>
      <c r="B447" s="619" t="s">
        <v>558</v>
      </c>
      <c r="C447" s="619">
        <v>89301042</v>
      </c>
      <c r="D447" s="681" t="s">
        <v>6244</v>
      </c>
      <c r="E447" s="682" t="s">
        <v>3952</v>
      </c>
      <c r="F447" s="619" t="s">
        <v>3935</v>
      </c>
      <c r="G447" s="619" t="s">
        <v>4113</v>
      </c>
      <c r="H447" s="619" t="s">
        <v>1439</v>
      </c>
      <c r="I447" s="619" t="s">
        <v>4114</v>
      </c>
      <c r="J447" s="619" t="s">
        <v>4115</v>
      </c>
      <c r="K447" s="619" t="s">
        <v>4116</v>
      </c>
      <c r="L447" s="620">
        <v>94.8</v>
      </c>
      <c r="M447" s="620">
        <v>568.79999999999995</v>
      </c>
      <c r="N447" s="619">
        <v>6</v>
      </c>
      <c r="O447" s="683">
        <v>3</v>
      </c>
      <c r="P447" s="620">
        <v>379.2</v>
      </c>
      <c r="Q447" s="635">
        <v>0.66666666666666674</v>
      </c>
      <c r="R447" s="619">
        <v>4</v>
      </c>
      <c r="S447" s="635">
        <v>0.66666666666666663</v>
      </c>
      <c r="T447" s="683">
        <v>2</v>
      </c>
      <c r="U447" s="665">
        <v>0.66666666666666663</v>
      </c>
    </row>
    <row r="448" spans="1:21" ht="14.4" customHeight="1" x14ac:dyDescent="0.3">
      <c r="A448" s="618">
        <v>4</v>
      </c>
      <c r="B448" s="619" t="s">
        <v>558</v>
      </c>
      <c r="C448" s="619">
        <v>89301042</v>
      </c>
      <c r="D448" s="681" t="s">
        <v>6244</v>
      </c>
      <c r="E448" s="682" t="s">
        <v>3952</v>
      </c>
      <c r="F448" s="619" t="s">
        <v>3935</v>
      </c>
      <c r="G448" s="619" t="s">
        <v>4010</v>
      </c>
      <c r="H448" s="619" t="s">
        <v>557</v>
      </c>
      <c r="I448" s="619" t="s">
        <v>3469</v>
      </c>
      <c r="J448" s="619" t="s">
        <v>1233</v>
      </c>
      <c r="K448" s="619" t="s">
        <v>4070</v>
      </c>
      <c r="L448" s="620">
        <v>127.5</v>
      </c>
      <c r="M448" s="620">
        <v>127.5</v>
      </c>
      <c r="N448" s="619">
        <v>1</v>
      </c>
      <c r="O448" s="683">
        <v>1</v>
      </c>
      <c r="P448" s="620"/>
      <c r="Q448" s="635">
        <v>0</v>
      </c>
      <c r="R448" s="619"/>
      <c r="S448" s="635">
        <v>0</v>
      </c>
      <c r="T448" s="683"/>
      <c r="U448" s="665">
        <v>0</v>
      </c>
    </row>
    <row r="449" spans="1:21" ht="14.4" customHeight="1" x14ac:dyDescent="0.3">
      <c r="A449" s="618">
        <v>4</v>
      </c>
      <c r="B449" s="619" t="s">
        <v>558</v>
      </c>
      <c r="C449" s="619">
        <v>89301042</v>
      </c>
      <c r="D449" s="681" t="s">
        <v>6244</v>
      </c>
      <c r="E449" s="682" t="s">
        <v>3952</v>
      </c>
      <c r="F449" s="619" t="s">
        <v>3935</v>
      </c>
      <c r="G449" s="619" t="s">
        <v>4012</v>
      </c>
      <c r="H449" s="619" t="s">
        <v>557</v>
      </c>
      <c r="I449" s="619" t="s">
        <v>837</v>
      </c>
      <c r="J449" s="619" t="s">
        <v>4013</v>
      </c>
      <c r="K449" s="619" t="s">
        <v>4014</v>
      </c>
      <c r="L449" s="620">
        <v>0</v>
      </c>
      <c r="M449" s="620">
        <v>0</v>
      </c>
      <c r="N449" s="619">
        <v>2</v>
      </c>
      <c r="O449" s="683">
        <v>1</v>
      </c>
      <c r="P449" s="620"/>
      <c r="Q449" s="635"/>
      <c r="R449" s="619"/>
      <c r="S449" s="635">
        <v>0</v>
      </c>
      <c r="T449" s="683"/>
      <c r="U449" s="665">
        <v>0</v>
      </c>
    </row>
    <row r="450" spans="1:21" ht="14.4" customHeight="1" x14ac:dyDescent="0.3">
      <c r="A450" s="618">
        <v>4</v>
      </c>
      <c r="B450" s="619" t="s">
        <v>558</v>
      </c>
      <c r="C450" s="619">
        <v>89301042</v>
      </c>
      <c r="D450" s="681" t="s">
        <v>6244</v>
      </c>
      <c r="E450" s="682" t="s">
        <v>3952</v>
      </c>
      <c r="F450" s="619" t="s">
        <v>3935</v>
      </c>
      <c r="G450" s="619" t="s">
        <v>4411</v>
      </c>
      <c r="H450" s="619" t="s">
        <v>557</v>
      </c>
      <c r="I450" s="619" t="s">
        <v>3387</v>
      </c>
      <c r="J450" s="619" t="s">
        <v>3388</v>
      </c>
      <c r="K450" s="619" t="s">
        <v>4412</v>
      </c>
      <c r="L450" s="620">
        <v>98.56</v>
      </c>
      <c r="M450" s="620">
        <v>591.36</v>
      </c>
      <c r="N450" s="619">
        <v>6</v>
      </c>
      <c r="O450" s="683">
        <v>1</v>
      </c>
      <c r="P450" s="620"/>
      <c r="Q450" s="635">
        <v>0</v>
      </c>
      <c r="R450" s="619"/>
      <c r="S450" s="635">
        <v>0</v>
      </c>
      <c r="T450" s="683"/>
      <c r="U450" s="665">
        <v>0</v>
      </c>
    </row>
    <row r="451" spans="1:21" ht="14.4" customHeight="1" x14ac:dyDescent="0.3">
      <c r="A451" s="618">
        <v>4</v>
      </c>
      <c r="B451" s="619" t="s">
        <v>558</v>
      </c>
      <c r="C451" s="619">
        <v>89301042</v>
      </c>
      <c r="D451" s="681" t="s">
        <v>6244</v>
      </c>
      <c r="E451" s="682" t="s">
        <v>3952</v>
      </c>
      <c r="F451" s="619" t="s">
        <v>3935</v>
      </c>
      <c r="G451" s="619" t="s">
        <v>4411</v>
      </c>
      <c r="H451" s="619" t="s">
        <v>557</v>
      </c>
      <c r="I451" s="619" t="s">
        <v>4413</v>
      </c>
      <c r="J451" s="619" t="s">
        <v>3388</v>
      </c>
      <c r="K451" s="619" t="s">
        <v>4414</v>
      </c>
      <c r="L451" s="620">
        <v>0</v>
      </c>
      <c r="M451" s="620">
        <v>0</v>
      </c>
      <c r="N451" s="619">
        <v>3</v>
      </c>
      <c r="O451" s="683">
        <v>0.5</v>
      </c>
      <c r="P451" s="620"/>
      <c r="Q451" s="635"/>
      <c r="R451" s="619"/>
      <c r="S451" s="635">
        <v>0</v>
      </c>
      <c r="T451" s="683"/>
      <c r="U451" s="665">
        <v>0</v>
      </c>
    </row>
    <row r="452" spans="1:21" ht="14.4" customHeight="1" x14ac:dyDescent="0.3">
      <c r="A452" s="618">
        <v>4</v>
      </c>
      <c r="B452" s="619" t="s">
        <v>558</v>
      </c>
      <c r="C452" s="619">
        <v>89301042</v>
      </c>
      <c r="D452" s="681" t="s">
        <v>6244</v>
      </c>
      <c r="E452" s="682" t="s">
        <v>3952</v>
      </c>
      <c r="F452" s="619" t="s">
        <v>3935</v>
      </c>
      <c r="G452" s="619" t="s">
        <v>4055</v>
      </c>
      <c r="H452" s="619" t="s">
        <v>557</v>
      </c>
      <c r="I452" s="619" t="s">
        <v>2680</v>
      </c>
      <c r="J452" s="619" t="s">
        <v>1798</v>
      </c>
      <c r="K452" s="619" t="s">
        <v>4056</v>
      </c>
      <c r="L452" s="620">
        <v>210.11</v>
      </c>
      <c r="M452" s="620">
        <v>420.22</v>
      </c>
      <c r="N452" s="619">
        <v>2</v>
      </c>
      <c r="O452" s="683">
        <v>1</v>
      </c>
      <c r="P452" s="620"/>
      <c r="Q452" s="635">
        <v>0</v>
      </c>
      <c r="R452" s="619"/>
      <c r="S452" s="635">
        <v>0</v>
      </c>
      <c r="T452" s="683"/>
      <c r="U452" s="665">
        <v>0</v>
      </c>
    </row>
    <row r="453" spans="1:21" ht="14.4" customHeight="1" x14ac:dyDescent="0.3">
      <c r="A453" s="618">
        <v>4</v>
      </c>
      <c r="B453" s="619" t="s">
        <v>558</v>
      </c>
      <c r="C453" s="619">
        <v>89301042</v>
      </c>
      <c r="D453" s="681" t="s">
        <v>6244</v>
      </c>
      <c r="E453" s="682" t="s">
        <v>3952</v>
      </c>
      <c r="F453" s="619" t="s">
        <v>3935</v>
      </c>
      <c r="G453" s="619" t="s">
        <v>4086</v>
      </c>
      <c r="H453" s="619" t="s">
        <v>1439</v>
      </c>
      <c r="I453" s="619" t="s">
        <v>4201</v>
      </c>
      <c r="J453" s="619" t="s">
        <v>1522</v>
      </c>
      <c r="K453" s="619" t="s">
        <v>4202</v>
      </c>
      <c r="L453" s="620">
        <v>163.72999999999999</v>
      </c>
      <c r="M453" s="620">
        <v>163.72999999999999</v>
      </c>
      <c r="N453" s="619">
        <v>1</v>
      </c>
      <c r="O453" s="683">
        <v>1</v>
      </c>
      <c r="P453" s="620">
        <v>163.72999999999999</v>
      </c>
      <c r="Q453" s="635">
        <v>1</v>
      </c>
      <c r="R453" s="619">
        <v>1</v>
      </c>
      <c r="S453" s="635">
        <v>1</v>
      </c>
      <c r="T453" s="683">
        <v>1</v>
      </c>
      <c r="U453" s="665">
        <v>1</v>
      </c>
    </row>
    <row r="454" spans="1:21" ht="14.4" customHeight="1" x14ac:dyDescent="0.3">
      <c r="A454" s="618">
        <v>4</v>
      </c>
      <c r="B454" s="619" t="s">
        <v>558</v>
      </c>
      <c r="C454" s="619">
        <v>89301042</v>
      </c>
      <c r="D454" s="681" t="s">
        <v>6244</v>
      </c>
      <c r="E454" s="682" t="s">
        <v>3952</v>
      </c>
      <c r="F454" s="619" t="s">
        <v>3935</v>
      </c>
      <c r="G454" s="619" t="s">
        <v>4283</v>
      </c>
      <c r="H454" s="619" t="s">
        <v>557</v>
      </c>
      <c r="I454" s="619" t="s">
        <v>4415</v>
      </c>
      <c r="J454" s="619" t="s">
        <v>4416</v>
      </c>
      <c r="K454" s="619" t="s">
        <v>1206</v>
      </c>
      <c r="L454" s="620">
        <v>277.86</v>
      </c>
      <c r="M454" s="620">
        <v>277.86</v>
      </c>
      <c r="N454" s="619">
        <v>1</v>
      </c>
      <c r="O454" s="683">
        <v>0.5</v>
      </c>
      <c r="P454" s="620"/>
      <c r="Q454" s="635">
        <v>0</v>
      </c>
      <c r="R454" s="619"/>
      <c r="S454" s="635">
        <v>0</v>
      </c>
      <c r="T454" s="683"/>
      <c r="U454" s="665">
        <v>0</v>
      </c>
    </row>
    <row r="455" spans="1:21" ht="14.4" customHeight="1" x14ac:dyDescent="0.3">
      <c r="A455" s="618">
        <v>4</v>
      </c>
      <c r="B455" s="619" t="s">
        <v>558</v>
      </c>
      <c r="C455" s="619">
        <v>89301042</v>
      </c>
      <c r="D455" s="681" t="s">
        <v>6244</v>
      </c>
      <c r="E455" s="682" t="s">
        <v>3952</v>
      </c>
      <c r="F455" s="619" t="s">
        <v>3935</v>
      </c>
      <c r="G455" s="619" t="s">
        <v>4417</v>
      </c>
      <c r="H455" s="619" t="s">
        <v>557</v>
      </c>
      <c r="I455" s="619" t="s">
        <v>4418</v>
      </c>
      <c r="J455" s="619" t="s">
        <v>4419</v>
      </c>
      <c r="K455" s="619" t="s">
        <v>751</v>
      </c>
      <c r="L455" s="620">
        <v>129.94999999999999</v>
      </c>
      <c r="M455" s="620">
        <v>129.94999999999999</v>
      </c>
      <c r="N455" s="619">
        <v>1</v>
      </c>
      <c r="O455" s="683">
        <v>0.5</v>
      </c>
      <c r="P455" s="620"/>
      <c r="Q455" s="635">
        <v>0</v>
      </c>
      <c r="R455" s="619"/>
      <c r="S455" s="635">
        <v>0</v>
      </c>
      <c r="T455" s="683"/>
      <c r="U455" s="665">
        <v>0</v>
      </c>
    </row>
    <row r="456" spans="1:21" ht="14.4" customHeight="1" x14ac:dyDescent="0.3">
      <c r="A456" s="618">
        <v>4</v>
      </c>
      <c r="B456" s="619" t="s">
        <v>558</v>
      </c>
      <c r="C456" s="619">
        <v>89301042</v>
      </c>
      <c r="D456" s="681" t="s">
        <v>6244</v>
      </c>
      <c r="E456" s="682" t="s">
        <v>3952</v>
      </c>
      <c r="F456" s="619" t="s">
        <v>3936</v>
      </c>
      <c r="G456" s="619" t="s">
        <v>4062</v>
      </c>
      <c r="H456" s="619" t="s">
        <v>557</v>
      </c>
      <c r="I456" s="619" t="s">
        <v>4142</v>
      </c>
      <c r="J456" s="619" t="s">
        <v>3964</v>
      </c>
      <c r="K456" s="619"/>
      <c r="L456" s="620">
        <v>0</v>
      </c>
      <c r="M456" s="620">
        <v>0</v>
      </c>
      <c r="N456" s="619">
        <v>1</v>
      </c>
      <c r="O456" s="683">
        <v>0.5</v>
      </c>
      <c r="P456" s="620">
        <v>0</v>
      </c>
      <c r="Q456" s="635"/>
      <c r="R456" s="619">
        <v>1</v>
      </c>
      <c r="S456" s="635">
        <v>1</v>
      </c>
      <c r="T456" s="683">
        <v>0.5</v>
      </c>
      <c r="U456" s="665">
        <v>1</v>
      </c>
    </row>
    <row r="457" spans="1:21" ht="14.4" customHeight="1" x14ac:dyDescent="0.3">
      <c r="A457" s="618">
        <v>4</v>
      </c>
      <c r="B457" s="619" t="s">
        <v>558</v>
      </c>
      <c r="C457" s="619">
        <v>89301042</v>
      </c>
      <c r="D457" s="681" t="s">
        <v>6244</v>
      </c>
      <c r="E457" s="682" t="s">
        <v>3952</v>
      </c>
      <c r="F457" s="619" t="s">
        <v>3936</v>
      </c>
      <c r="G457" s="619" t="s">
        <v>4062</v>
      </c>
      <c r="H457" s="619" t="s">
        <v>557</v>
      </c>
      <c r="I457" s="619" t="s">
        <v>4126</v>
      </c>
      <c r="J457" s="619" t="s">
        <v>3964</v>
      </c>
      <c r="K457" s="619"/>
      <c r="L457" s="620">
        <v>0</v>
      </c>
      <c r="M457" s="620">
        <v>0</v>
      </c>
      <c r="N457" s="619">
        <v>1</v>
      </c>
      <c r="O457" s="683">
        <v>1</v>
      </c>
      <c r="P457" s="620">
        <v>0</v>
      </c>
      <c r="Q457" s="635"/>
      <c r="R457" s="619">
        <v>1</v>
      </c>
      <c r="S457" s="635">
        <v>1</v>
      </c>
      <c r="T457" s="683">
        <v>1</v>
      </c>
      <c r="U457" s="665">
        <v>1</v>
      </c>
    </row>
    <row r="458" spans="1:21" ht="14.4" customHeight="1" x14ac:dyDescent="0.3">
      <c r="A458" s="618">
        <v>4</v>
      </c>
      <c r="B458" s="619" t="s">
        <v>558</v>
      </c>
      <c r="C458" s="619">
        <v>89301042</v>
      </c>
      <c r="D458" s="681" t="s">
        <v>6244</v>
      </c>
      <c r="E458" s="682" t="s">
        <v>3952</v>
      </c>
      <c r="F458" s="619" t="s">
        <v>3937</v>
      </c>
      <c r="G458" s="619" t="s">
        <v>4358</v>
      </c>
      <c r="H458" s="619" t="s">
        <v>557</v>
      </c>
      <c r="I458" s="619" t="s">
        <v>4359</v>
      </c>
      <c r="J458" s="619" t="s">
        <v>4360</v>
      </c>
      <c r="K458" s="619" t="s">
        <v>4361</v>
      </c>
      <c r="L458" s="620">
        <v>410</v>
      </c>
      <c r="M458" s="620">
        <v>20910</v>
      </c>
      <c r="N458" s="619">
        <v>51</v>
      </c>
      <c r="O458" s="683">
        <v>51</v>
      </c>
      <c r="P458" s="620">
        <v>20500</v>
      </c>
      <c r="Q458" s="635">
        <v>0.98039215686274506</v>
      </c>
      <c r="R458" s="619">
        <v>50</v>
      </c>
      <c r="S458" s="635">
        <v>0.98039215686274506</v>
      </c>
      <c r="T458" s="683">
        <v>50</v>
      </c>
      <c r="U458" s="665">
        <v>0.98039215686274506</v>
      </c>
    </row>
    <row r="459" spans="1:21" ht="14.4" customHeight="1" x14ac:dyDescent="0.3">
      <c r="A459" s="618">
        <v>4</v>
      </c>
      <c r="B459" s="619" t="s">
        <v>558</v>
      </c>
      <c r="C459" s="619">
        <v>89301042</v>
      </c>
      <c r="D459" s="681" t="s">
        <v>6244</v>
      </c>
      <c r="E459" s="682" t="s">
        <v>3952</v>
      </c>
      <c r="F459" s="619" t="s">
        <v>3937</v>
      </c>
      <c r="G459" s="619" t="s">
        <v>4358</v>
      </c>
      <c r="H459" s="619" t="s">
        <v>557</v>
      </c>
      <c r="I459" s="619" t="s">
        <v>4420</v>
      </c>
      <c r="J459" s="619" t="s">
        <v>4421</v>
      </c>
      <c r="K459" s="619" t="s">
        <v>4422</v>
      </c>
      <c r="L459" s="620">
        <v>566</v>
      </c>
      <c r="M459" s="620">
        <v>566</v>
      </c>
      <c r="N459" s="619">
        <v>1</v>
      </c>
      <c r="O459" s="683">
        <v>1</v>
      </c>
      <c r="P459" s="620">
        <v>566</v>
      </c>
      <c r="Q459" s="635">
        <v>1</v>
      </c>
      <c r="R459" s="619">
        <v>1</v>
      </c>
      <c r="S459" s="635">
        <v>1</v>
      </c>
      <c r="T459" s="683">
        <v>1</v>
      </c>
      <c r="U459" s="665">
        <v>1</v>
      </c>
    </row>
    <row r="460" spans="1:21" ht="14.4" customHeight="1" x14ac:dyDescent="0.3">
      <c r="A460" s="618">
        <v>4</v>
      </c>
      <c r="B460" s="619" t="s">
        <v>558</v>
      </c>
      <c r="C460" s="619">
        <v>89301042</v>
      </c>
      <c r="D460" s="681" t="s">
        <v>6244</v>
      </c>
      <c r="E460" s="682" t="s">
        <v>3952</v>
      </c>
      <c r="F460" s="619" t="s">
        <v>3937</v>
      </c>
      <c r="G460" s="619" t="s">
        <v>4423</v>
      </c>
      <c r="H460" s="619" t="s">
        <v>557</v>
      </c>
      <c r="I460" s="619" t="s">
        <v>4424</v>
      </c>
      <c r="J460" s="619" t="s">
        <v>4425</v>
      </c>
      <c r="K460" s="619" t="s">
        <v>4426</v>
      </c>
      <c r="L460" s="620">
        <v>1078.5</v>
      </c>
      <c r="M460" s="620">
        <v>2157</v>
      </c>
      <c r="N460" s="619">
        <v>2</v>
      </c>
      <c r="O460" s="683">
        <v>1</v>
      </c>
      <c r="P460" s="620"/>
      <c r="Q460" s="635">
        <v>0</v>
      </c>
      <c r="R460" s="619"/>
      <c r="S460" s="635">
        <v>0</v>
      </c>
      <c r="T460" s="683"/>
      <c r="U460" s="665">
        <v>0</v>
      </c>
    </row>
    <row r="461" spans="1:21" ht="14.4" customHeight="1" x14ac:dyDescent="0.3">
      <c r="A461" s="618">
        <v>4</v>
      </c>
      <c r="B461" s="619" t="s">
        <v>558</v>
      </c>
      <c r="C461" s="619">
        <v>89301042</v>
      </c>
      <c r="D461" s="681" t="s">
        <v>6244</v>
      </c>
      <c r="E461" s="682" t="s">
        <v>3952</v>
      </c>
      <c r="F461" s="619" t="s">
        <v>3937</v>
      </c>
      <c r="G461" s="619" t="s">
        <v>4423</v>
      </c>
      <c r="H461" s="619" t="s">
        <v>557</v>
      </c>
      <c r="I461" s="619" t="s">
        <v>4427</v>
      </c>
      <c r="J461" s="619" t="s">
        <v>4428</v>
      </c>
      <c r="K461" s="619" t="s">
        <v>4429</v>
      </c>
      <c r="L461" s="620">
        <v>35.130000000000003</v>
      </c>
      <c r="M461" s="620">
        <v>70.260000000000005</v>
      </c>
      <c r="N461" s="619">
        <v>2</v>
      </c>
      <c r="O461" s="683">
        <v>1</v>
      </c>
      <c r="P461" s="620">
        <v>70.260000000000005</v>
      </c>
      <c r="Q461" s="635">
        <v>1</v>
      </c>
      <c r="R461" s="619">
        <v>2</v>
      </c>
      <c r="S461" s="635">
        <v>1</v>
      </c>
      <c r="T461" s="683">
        <v>1</v>
      </c>
      <c r="U461" s="665">
        <v>1</v>
      </c>
    </row>
    <row r="462" spans="1:21" ht="14.4" customHeight="1" x14ac:dyDescent="0.3">
      <c r="A462" s="618">
        <v>4</v>
      </c>
      <c r="B462" s="619" t="s">
        <v>558</v>
      </c>
      <c r="C462" s="619">
        <v>89301042</v>
      </c>
      <c r="D462" s="681" t="s">
        <v>6244</v>
      </c>
      <c r="E462" s="682" t="s">
        <v>3952</v>
      </c>
      <c r="F462" s="619" t="s">
        <v>3937</v>
      </c>
      <c r="G462" s="619" t="s">
        <v>4423</v>
      </c>
      <c r="H462" s="619" t="s">
        <v>557</v>
      </c>
      <c r="I462" s="619" t="s">
        <v>4430</v>
      </c>
      <c r="J462" s="619" t="s">
        <v>4431</v>
      </c>
      <c r="K462" s="619" t="s">
        <v>4432</v>
      </c>
      <c r="L462" s="620">
        <v>255.41</v>
      </c>
      <c r="M462" s="620">
        <v>2298.69</v>
      </c>
      <c r="N462" s="619">
        <v>9</v>
      </c>
      <c r="O462" s="683">
        <v>3</v>
      </c>
      <c r="P462" s="620">
        <v>766.23</v>
      </c>
      <c r="Q462" s="635">
        <v>0.33333333333333331</v>
      </c>
      <c r="R462" s="619">
        <v>3</v>
      </c>
      <c r="S462" s="635">
        <v>0.33333333333333331</v>
      </c>
      <c r="T462" s="683">
        <v>1</v>
      </c>
      <c r="U462" s="665">
        <v>0.33333333333333331</v>
      </c>
    </row>
    <row r="463" spans="1:21" ht="14.4" customHeight="1" x14ac:dyDescent="0.3">
      <c r="A463" s="618">
        <v>4</v>
      </c>
      <c r="B463" s="619" t="s">
        <v>558</v>
      </c>
      <c r="C463" s="619">
        <v>89301042</v>
      </c>
      <c r="D463" s="681" t="s">
        <v>6244</v>
      </c>
      <c r="E463" s="682" t="s">
        <v>3952</v>
      </c>
      <c r="F463" s="619" t="s">
        <v>3937</v>
      </c>
      <c r="G463" s="619" t="s">
        <v>4423</v>
      </c>
      <c r="H463" s="619" t="s">
        <v>557</v>
      </c>
      <c r="I463" s="619" t="s">
        <v>4433</v>
      </c>
      <c r="J463" s="619" t="s">
        <v>4434</v>
      </c>
      <c r="K463" s="619" t="s">
        <v>4435</v>
      </c>
      <c r="L463" s="620">
        <v>200</v>
      </c>
      <c r="M463" s="620">
        <v>5400</v>
      </c>
      <c r="N463" s="619">
        <v>27</v>
      </c>
      <c r="O463" s="683">
        <v>10</v>
      </c>
      <c r="P463" s="620">
        <v>3000</v>
      </c>
      <c r="Q463" s="635">
        <v>0.55555555555555558</v>
      </c>
      <c r="R463" s="619">
        <v>15</v>
      </c>
      <c r="S463" s="635">
        <v>0.55555555555555558</v>
      </c>
      <c r="T463" s="683">
        <v>6</v>
      </c>
      <c r="U463" s="665">
        <v>0.6</v>
      </c>
    </row>
    <row r="464" spans="1:21" ht="14.4" customHeight="1" x14ac:dyDescent="0.3">
      <c r="A464" s="618">
        <v>4</v>
      </c>
      <c r="B464" s="619" t="s">
        <v>558</v>
      </c>
      <c r="C464" s="619">
        <v>89301042</v>
      </c>
      <c r="D464" s="681" t="s">
        <v>6244</v>
      </c>
      <c r="E464" s="682" t="s">
        <v>3952</v>
      </c>
      <c r="F464" s="619" t="s">
        <v>3937</v>
      </c>
      <c r="G464" s="619" t="s">
        <v>4423</v>
      </c>
      <c r="H464" s="619" t="s">
        <v>557</v>
      </c>
      <c r="I464" s="619" t="s">
        <v>4436</v>
      </c>
      <c r="J464" s="619" t="s">
        <v>4437</v>
      </c>
      <c r="K464" s="619" t="s">
        <v>4438</v>
      </c>
      <c r="L464" s="620">
        <v>50</v>
      </c>
      <c r="M464" s="620">
        <v>850</v>
      </c>
      <c r="N464" s="619">
        <v>17</v>
      </c>
      <c r="O464" s="683">
        <v>7</v>
      </c>
      <c r="P464" s="620">
        <v>550</v>
      </c>
      <c r="Q464" s="635">
        <v>0.6470588235294118</v>
      </c>
      <c r="R464" s="619">
        <v>11</v>
      </c>
      <c r="S464" s="635">
        <v>0.6470588235294118</v>
      </c>
      <c r="T464" s="683">
        <v>5</v>
      </c>
      <c r="U464" s="665">
        <v>0.7142857142857143</v>
      </c>
    </row>
    <row r="465" spans="1:21" ht="14.4" customHeight="1" x14ac:dyDescent="0.3">
      <c r="A465" s="618">
        <v>4</v>
      </c>
      <c r="B465" s="619" t="s">
        <v>558</v>
      </c>
      <c r="C465" s="619">
        <v>89301042</v>
      </c>
      <c r="D465" s="681" t="s">
        <v>6244</v>
      </c>
      <c r="E465" s="682" t="s">
        <v>3952</v>
      </c>
      <c r="F465" s="619" t="s">
        <v>3937</v>
      </c>
      <c r="G465" s="619" t="s">
        <v>4423</v>
      </c>
      <c r="H465" s="619" t="s">
        <v>557</v>
      </c>
      <c r="I465" s="619" t="s">
        <v>4439</v>
      </c>
      <c r="J465" s="619" t="s">
        <v>4440</v>
      </c>
      <c r="K465" s="619" t="s">
        <v>4441</v>
      </c>
      <c r="L465" s="620">
        <v>120</v>
      </c>
      <c r="M465" s="620">
        <v>840</v>
      </c>
      <c r="N465" s="619">
        <v>7</v>
      </c>
      <c r="O465" s="683">
        <v>3</v>
      </c>
      <c r="P465" s="620">
        <v>840</v>
      </c>
      <c r="Q465" s="635">
        <v>1</v>
      </c>
      <c r="R465" s="619">
        <v>7</v>
      </c>
      <c r="S465" s="635">
        <v>1</v>
      </c>
      <c r="T465" s="683">
        <v>3</v>
      </c>
      <c r="U465" s="665">
        <v>1</v>
      </c>
    </row>
    <row r="466" spans="1:21" ht="14.4" customHeight="1" x14ac:dyDescent="0.3">
      <c r="A466" s="618">
        <v>4</v>
      </c>
      <c r="B466" s="619" t="s">
        <v>558</v>
      </c>
      <c r="C466" s="619">
        <v>89301042</v>
      </c>
      <c r="D466" s="681" t="s">
        <v>6244</v>
      </c>
      <c r="E466" s="682" t="s">
        <v>3952</v>
      </c>
      <c r="F466" s="619" t="s">
        <v>3937</v>
      </c>
      <c r="G466" s="619" t="s">
        <v>4423</v>
      </c>
      <c r="H466" s="619" t="s">
        <v>557</v>
      </c>
      <c r="I466" s="619" t="s">
        <v>4442</v>
      </c>
      <c r="J466" s="619" t="s">
        <v>4443</v>
      </c>
      <c r="K466" s="619" t="s">
        <v>4444</v>
      </c>
      <c r="L466" s="620">
        <v>774.12</v>
      </c>
      <c r="M466" s="620">
        <v>3096.48</v>
      </c>
      <c r="N466" s="619">
        <v>4</v>
      </c>
      <c r="O466" s="683">
        <v>1</v>
      </c>
      <c r="P466" s="620">
        <v>3096.48</v>
      </c>
      <c r="Q466" s="635">
        <v>1</v>
      </c>
      <c r="R466" s="619">
        <v>4</v>
      </c>
      <c r="S466" s="635">
        <v>1</v>
      </c>
      <c r="T466" s="683">
        <v>1</v>
      </c>
      <c r="U466" s="665">
        <v>1</v>
      </c>
    </row>
    <row r="467" spans="1:21" ht="14.4" customHeight="1" x14ac:dyDescent="0.3">
      <c r="A467" s="618">
        <v>4</v>
      </c>
      <c r="B467" s="619" t="s">
        <v>558</v>
      </c>
      <c r="C467" s="619">
        <v>89301042</v>
      </c>
      <c r="D467" s="681" t="s">
        <v>6244</v>
      </c>
      <c r="E467" s="682" t="s">
        <v>3952</v>
      </c>
      <c r="F467" s="619" t="s">
        <v>3937</v>
      </c>
      <c r="G467" s="619" t="s">
        <v>4423</v>
      </c>
      <c r="H467" s="619" t="s">
        <v>557</v>
      </c>
      <c r="I467" s="619" t="s">
        <v>4445</v>
      </c>
      <c r="J467" s="619" t="s">
        <v>4446</v>
      </c>
      <c r="K467" s="619" t="s">
        <v>4447</v>
      </c>
      <c r="L467" s="620">
        <v>304.12</v>
      </c>
      <c r="M467" s="620">
        <v>304.12</v>
      </c>
      <c r="N467" s="619">
        <v>1</v>
      </c>
      <c r="O467" s="683">
        <v>1</v>
      </c>
      <c r="P467" s="620"/>
      <c r="Q467" s="635">
        <v>0</v>
      </c>
      <c r="R467" s="619"/>
      <c r="S467" s="635">
        <v>0</v>
      </c>
      <c r="T467" s="683"/>
      <c r="U467" s="665">
        <v>0</v>
      </c>
    </row>
    <row r="468" spans="1:21" ht="14.4" customHeight="1" x14ac:dyDescent="0.3">
      <c r="A468" s="618">
        <v>4</v>
      </c>
      <c r="B468" s="619" t="s">
        <v>558</v>
      </c>
      <c r="C468" s="619">
        <v>89301042</v>
      </c>
      <c r="D468" s="681" t="s">
        <v>6244</v>
      </c>
      <c r="E468" s="682" t="s">
        <v>3952</v>
      </c>
      <c r="F468" s="619" t="s">
        <v>3937</v>
      </c>
      <c r="G468" s="619" t="s">
        <v>4423</v>
      </c>
      <c r="H468" s="619" t="s">
        <v>557</v>
      </c>
      <c r="I468" s="619" t="s">
        <v>4448</v>
      </c>
      <c r="J468" s="619" t="s">
        <v>4449</v>
      </c>
      <c r="K468" s="619" t="s">
        <v>4450</v>
      </c>
      <c r="L468" s="620">
        <v>934.8</v>
      </c>
      <c r="M468" s="620">
        <v>6543.6</v>
      </c>
      <c r="N468" s="619">
        <v>7</v>
      </c>
      <c r="O468" s="683">
        <v>5</v>
      </c>
      <c r="P468" s="620">
        <v>1869.6</v>
      </c>
      <c r="Q468" s="635">
        <v>0.2857142857142857</v>
      </c>
      <c r="R468" s="619">
        <v>2</v>
      </c>
      <c r="S468" s="635">
        <v>0.2857142857142857</v>
      </c>
      <c r="T468" s="683">
        <v>2</v>
      </c>
      <c r="U468" s="665">
        <v>0.4</v>
      </c>
    </row>
    <row r="469" spans="1:21" ht="14.4" customHeight="1" x14ac:dyDescent="0.3">
      <c r="A469" s="618">
        <v>4</v>
      </c>
      <c r="B469" s="619" t="s">
        <v>558</v>
      </c>
      <c r="C469" s="619">
        <v>89301042</v>
      </c>
      <c r="D469" s="681" t="s">
        <v>6244</v>
      </c>
      <c r="E469" s="682" t="s">
        <v>3952</v>
      </c>
      <c r="F469" s="619" t="s">
        <v>3937</v>
      </c>
      <c r="G469" s="619" t="s">
        <v>4423</v>
      </c>
      <c r="H469" s="619" t="s">
        <v>557</v>
      </c>
      <c r="I469" s="619" t="s">
        <v>4451</v>
      </c>
      <c r="J469" s="619" t="s">
        <v>4452</v>
      </c>
      <c r="K469" s="619" t="s">
        <v>4453</v>
      </c>
      <c r="L469" s="620">
        <v>1413.18</v>
      </c>
      <c r="M469" s="620">
        <v>4239.54</v>
      </c>
      <c r="N469" s="619">
        <v>3</v>
      </c>
      <c r="O469" s="683">
        <v>1</v>
      </c>
      <c r="P469" s="620"/>
      <c r="Q469" s="635">
        <v>0</v>
      </c>
      <c r="R469" s="619"/>
      <c r="S469" s="635">
        <v>0</v>
      </c>
      <c r="T469" s="683"/>
      <c r="U469" s="665">
        <v>0</v>
      </c>
    </row>
    <row r="470" spans="1:21" ht="14.4" customHeight="1" x14ac:dyDescent="0.3">
      <c r="A470" s="618">
        <v>4</v>
      </c>
      <c r="B470" s="619" t="s">
        <v>558</v>
      </c>
      <c r="C470" s="619">
        <v>89301042</v>
      </c>
      <c r="D470" s="681" t="s">
        <v>6244</v>
      </c>
      <c r="E470" s="682" t="s">
        <v>3952</v>
      </c>
      <c r="F470" s="619" t="s">
        <v>3937</v>
      </c>
      <c r="G470" s="619" t="s">
        <v>4423</v>
      </c>
      <c r="H470" s="619" t="s">
        <v>557</v>
      </c>
      <c r="I470" s="619" t="s">
        <v>4454</v>
      </c>
      <c r="J470" s="619" t="s">
        <v>4455</v>
      </c>
      <c r="K470" s="619" t="s">
        <v>4456</v>
      </c>
      <c r="L470" s="620">
        <v>800</v>
      </c>
      <c r="M470" s="620">
        <v>3200</v>
      </c>
      <c r="N470" s="619">
        <v>4</v>
      </c>
      <c r="O470" s="683">
        <v>1</v>
      </c>
      <c r="P470" s="620"/>
      <c r="Q470" s="635">
        <v>0</v>
      </c>
      <c r="R470" s="619"/>
      <c r="S470" s="635">
        <v>0</v>
      </c>
      <c r="T470" s="683"/>
      <c r="U470" s="665">
        <v>0</v>
      </c>
    </row>
    <row r="471" spans="1:21" ht="14.4" customHeight="1" x14ac:dyDescent="0.3">
      <c r="A471" s="618">
        <v>4</v>
      </c>
      <c r="B471" s="619" t="s">
        <v>558</v>
      </c>
      <c r="C471" s="619">
        <v>89301042</v>
      </c>
      <c r="D471" s="681" t="s">
        <v>6244</v>
      </c>
      <c r="E471" s="682" t="s">
        <v>3952</v>
      </c>
      <c r="F471" s="619" t="s">
        <v>3937</v>
      </c>
      <c r="G471" s="619" t="s">
        <v>4423</v>
      </c>
      <c r="H471" s="619" t="s">
        <v>557</v>
      </c>
      <c r="I471" s="619" t="s">
        <v>4457</v>
      </c>
      <c r="J471" s="619" t="s">
        <v>4458</v>
      </c>
      <c r="K471" s="619" t="s">
        <v>4453</v>
      </c>
      <c r="L471" s="620">
        <v>1512.58</v>
      </c>
      <c r="M471" s="620">
        <v>1512.58</v>
      </c>
      <c r="N471" s="619">
        <v>1</v>
      </c>
      <c r="O471" s="683">
        <v>1</v>
      </c>
      <c r="P471" s="620">
        <v>1512.58</v>
      </c>
      <c r="Q471" s="635">
        <v>1</v>
      </c>
      <c r="R471" s="619">
        <v>1</v>
      </c>
      <c r="S471" s="635">
        <v>1</v>
      </c>
      <c r="T471" s="683">
        <v>1</v>
      </c>
      <c r="U471" s="665">
        <v>1</v>
      </c>
    </row>
    <row r="472" spans="1:21" ht="14.4" customHeight="1" x14ac:dyDescent="0.3">
      <c r="A472" s="618">
        <v>4</v>
      </c>
      <c r="B472" s="619" t="s">
        <v>558</v>
      </c>
      <c r="C472" s="619">
        <v>89301042</v>
      </c>
      <c r="D472" s="681" t="s">
        <v>6244</v>
      </c>
      <c r="E472" s="682" t="s">
        <v>3952</v>
      </c>
      <c r="F472" s="619" t="s">
        <v>3937</v>
      </c>
      <c r="G472" s="619" t="s">
        <v>4423</v>
      </c>
      <c r="H472" s="619" t="s">
        <v>557</v>
      </c>
      <c r="I472" s="619" t="s">
        <v>4459</v>
      </c>
      <c r="J472" s="619" t="s">
        <v>4460</v>
      </c>
      <c r="K472" s="619" t="s">
        <v>4461</v>
      </c>
      <c r="L472" s="620">
        <v>173.96</v>
      </c>
      <c r="M472" s="620">
        <v>869.80000000000007</v>
      </c>
      <c r="N472" s="619">
        <v>5</v>
      </c>
      <c r="O472" s="683">
        <v>1</v>
      </c>
      <c r="P472" s="620"/>
      <c r="Q472" s="635">
        <v>0</v>
      </c>
      <c r="R472" s="619"/>
      <c r="S472" s="635">
        <v>0</v>
      </c>
      <c r="T472" s="683"/>
      <c r="U472" s="665">
        <v>0</v>
      </c>
    </row>
    <row r="473" spans="1:21" ht="14.4" customHeight="1" x14ac:dyDescent="0.3">
      <c r="A473" s="618">
        <v>4</v>
      </c>
      <c r="B473" s="619" t="s">
        <v>558</v>
      </c>
      <c r="C473" s="619">
        <v>89301042</v>
      </c>
      <c r="D473" s="681" t="s">
        <v>6244</v>
      </c>
      <c r="E473" s="682" t="s">
        <v>3952</v>
      </c>
      <c r="F473" s="619" t="s">
        <v>3937</v>
      </c>
      <c r="G473" s="619" t="s">
        <v>4423</v>
      </c>
      <c r="H473" s="619" t="s">
        <v>557</v>
      </c>
      <c r="I473" s="619" t="s">
        <v>4462</v>
      </c>
      <c r="J473" s="619" t="s">
        <v>4463</v>
      </c>
      <c r="K473" s="619" t="s">
        <v>4464</v>
      </c>
      <c r="L473" s="620">
        <v>800</v>
      </c>
      <c r="M473" s="620">
        <v>1600</v>
      </c>
      <c r="N473" s="619">
        <v>2</v>
      </c>
      <c r="O473" s="683">
        <v>1</v>
      </c>
      <c r="P473" s="620">
        <v>1600</v>
      </c>
      <c r="Q473" s="635">
        <v>1</v>
      </c>
      <c r="R473" s="619">
        <v>2</v>
      </c>
      <c r="S473" s="635">
        <v>1</v>
      </c>
      <c r="T473" s="683">
        <v>1</v>
      </c>
      <c r="U473" s="665">
        <v>1</v>
      </c>
    </row>
    <row r="474" spans="1:21" ht="14.4" customHeight="1" x14ac:dyDescent="0.3">
      <c r="A474" s="618">
        <v>4</v>
      </c>
      <c r="B474" s="619" t="s">
        <v>558</v>
      </c>
      <c r="C474" s="619">
        <v>89301042</v>
      </c>
      <c r="D474" s="681" t="s">
        <v>6244</v>
      </c>
      <c r="E474" s="682" t="s">
        <v>3952</v>
      </c>
      <c r="F474" s="619" t="s">
        <v>3937</v>
      </c>
      <c r="G474" s="619" t="s">
        <v>4203</v>
      </c>
      <c r="H474" s="619" t="s">
        <v>557</v>
      </c>
      <c r="I474" s="619" t="s">
        <v>4465</v>
      </c>
      <c r="J474" s="619" t="s">
        <v>4466</v>
      </c>
      <c r="K474" s="619" t="s">
        <v>4467</v>
      </c>
      <c r="L474" s="620">
        <v>320.25</v>
      </c>
      <c r="M474" s="620">
        <v>320.25</v>
      </c>
      <c r="N474" s="619">
        <v>1</v>
      </c>
      <c r="O474" s="683">
        <v>1</v>
      </c>
      <c r="P474" s="620">
        <v>320.25</v>
      </c>
      <c r="Q474" s="635">
        <v>1</v>
      </c>
      <c r="R474" s="619">
        <v>1</v>
      </c>
      <c r="S474" s="635">
        <v>1</v>
      </c>
      <c r="T474" s="683">
        <v>1</v>
      </c>
      <c r="U474" s="665">
        <v>1</v>
      </c>
    </row>
    <row r="475" spans="1:21" ht="14.4" customHeight="1" x14ac:dyDescent="0.3">
      <c r="A475" s="618">
        <v>4</v>
      </c>
      <c r="B475" s="619" t="s">
        <v>558</v>
      </c>
      <c r="C475" s="619">
        <v>89301042</v>
      </c>
      <c r="D475" s="681" t="s">
        <v>6244</v>
      </c>
      <c r="E475" s="682" t="s">
        <v>3952</v>
      </c>
      <c r="F475" s="619" t="s">
        <v>3937</v>
      </c>
      <c r="G475" s="619" t="s">
        <v>4203</v>
      </c>
      <c r="H475" s="619" t="s">
        <v>557</v>
      </c>
      <c r="I475" s="619" t="s">
        <v>4468</v>
      </c>
      <c r="J475" s="619" t="s">
        <v>4469</v>
      </c>
      <c r="K475" s="619" t="s">
        <v>4470</v>
      </c>
      <c r="L475" s="620">
        <v>500</v>
      </c>
      <c r="M475" s="620">
        <v>1000</v>
      </c>
      <c r="N475" s="619">
        <v>2</v>
      </c>
      <c r="O475" s="683">
        <v>1</v>
      </c>
      <c r="P475" s="620">
        <v>1000</v>
      </c>
      <c r="Q475" s="635">
        <v>1</v>
      </c>
      <c r="R475" s="619">
        <v>2</v>
      </c>
      <c r="S475" s="635">
        <v>1</v>
      </c>
      <c r="T475" s="683">
        <v>1</v>
      </c>
      <c r="U475" s="665">
        <v>1</v>
      </c>
    </row>
    <row r="476" spans="1:21" ht="14.4" customHeight="1" x14ac:dyDescent="0.3">
      <c r="A476" s="618">
        <v>4</v>
      </c>
      <c r="B476" s="619" t="s">
        <v>558</v>
      </c>
      <c r="C476" s="619">
        <v>89301042</v>
      </c>
      <c r="D476" s="681" t="s">
        <v>6244</v>
      </c>
      <c r="E476" s="682" t="s">
        <v>3952</v>
      </c>
      <c r="F476" s="619" t="s">
        <v>3937</v>
      </c>
      <c r="G476" s="619" t="s">
        <v>4203</v>
      </c>
      <c r="H476" s="619" t="s">
        <v>557</v>
      </c>
      <c r="I476" s="619" t="s">
        <v>4471</v>
      </c>
      <c r="J476" s="619" t="s">
        <v>4472</v>
      </c>
      <c r="K476" s="619" t="s">
        <v>4473</v>
      </c>
      <c r="L476" s="620">
        <v>1800</v>
      </c>
      <c r="M476" s="620">
        <v>3600</v>
      </c>
      <c r="N476" s="619">
        <v>2</v>
      </c>
      <c r="O476" s="683">
        <v>2</v>
      </c>
      <c r="P476" s="620">
        <v>1800</v>
      </c>
      <c r="Q476" s="635">
        <v>0.5</v>
      </c>
      <c r="R476" s="619">
        <v>1</v>
      </c>
      <c r="S476" s="635">
        <v>0.5</v>
      </c>
      <c r="T476" s="683">
        <v>1</v>
      </c>
      <c r="U476" s="665">
        <v>0.5</v>
      </c>
    </row>
    <row r="477" spans="1:21" ht="14.4" customHeight="1" x14ac:dyDescent="0.3">
      <c r="A477" s="618">
        <v>4</v>
      </c>
      <c r="B477" s="619" t="s">
        <v>558</v>
      </c>
      <c r="C477" s="619">
        <v>89301042</v>
      </c>
      <c r="D477" s="681" t="s">
        <v>6244</v>
      </c>
      <c r="E477" s="682" t="s">
        <v>3952</v>
      </c>
      <c r="F477" s="619" t="s">
        <v>3937</v>
      </c>
      <c r="G477" s="619" t="s">
        <v>4203</v>
      </c>
      <c r="H477" s="619" t="s">
        <v>557</v>
      </c>
      <c r="I477" s="619" t="s">
        <v>4474</v>
      </c>
      <c r="J477" s="619" t="s">
        <v>4475</v>
      </c>
      <c r="K477" s="619" t="s">
        <v>4476</v>
      </c>
      <c r="L477" s="620">
        <v>1800</v>
      </c>
      <c r="M477" s="620">
        <v>19800</v>
      </c>
      <c r="N477" s="619">
        <v>11</v>
      </c>
      <c r="O477" s="683">
        <v>11</v>
      </c>
      <c r="P477" s="620">
        <v>7200</v>
      </c>
      <c r="Q477" s="635">
        <v>0.36363636363636365</v>
      </c>
      <c r="R477" s="619">
        <v>4</v>
      </c>
      <c r="S477" s="635">
        <v>0.36363636363636365</v>
      </c>
      <c r="T477" s="683">
        <v>4</v>
      </c>
      <c r="U477" s="665">
        <v>0.36363636363636365</v>
      </c>
    </row>
    <row r="478" spans="1:21" ht="14.4" customHeight="1" x14ac:dyDescent="0.3">
      <c r="A478" s="618">
        <v>4</v>
      </c>
      <c r="B478" s="619" t="s">
        <v>558</v>
      </c>
      <c r="C478" s="619">
        <v>89301042</v>
      </c>
      <c r="D478" s="681" t="s">
        <v>6244</v>
      </c>
      <c r="E478" s="682" t="s">
        <v>3952</v>
      </c>
      <c r="F478" s="619" t="s">
        <v>3937</v>
      </c>
      <c r="G478" s="619" t="s">
        <v>4203</v>
      </c>
      <c r="H478" s="619" t="s">
        <v>557</v>
      </c>
      <c r="I478" s="619" t="s">
        <v>4477</v>
      </c>
      <c r="J478" s="619" t="s">
        <v>4478</v>
      </c>
      <c r="K478" s="619" t="s">
        <v>4479</v>
      </c>
      <c r="L478" s="620">
        <v>500</v>
      </c>
      <c r="M478" s="620">
        <v>7500</v>
      </c>
      <c r="N478" s="619">
        <v>15</v>
      </c>
      <c r="O478" s="683">
        <v>15</v>
      </c>
      <c r="P478" s="620">
        <v>7500</v>
      </c>
      <c r="Q478" s="635">
        <v>1</v>
      </c>
      <c r="R478" s="619">
        <v>15</v>
      </c>
      <c r="S478" s="635">
        <v>1</v>
      </c>
      <c r="T478" s="683">
        <v>15</v>
      </c>
      <c r="U478" s="665">
        <v>1</v>
      </c>
    </row>
    <row r="479" spans="1:21" ht="14.4" customHeight="1" x14ac:dyDescent="0.3">
      <c r="A479" s="618">
        <v>4</v>
      </c>
      <c r="B479" s="619" t="s">
        <v>558</v>
      </c>
      <c r="C479" s="619">
        <v>89301042</v>
      </c>
      <c r="D479" s="681" t="s">
        <v>6244</v>
      </c>
      <c r="E479" s="682" t="s">
        <v>3952</v>
      </c>
      <c r="F479" s="619" t="s">
        <v>3937</v>
      </c>
      <c r="G479" s="619" t="s">
        <v>4203</v>
      </c>
      <c r="H479" s="619" t="s">
        <v>557</v>
      </c>
      <c r="I479" s="619" t="s">
        <v>4204</v>
      </c>
      <c r="J479" s="619" t="s">
        <v>4205</v>
      </c>
      <c r="K479" s="619" t="s">
        <v>4206</v>
      </c>
      <c r="L479" s="620">
        <v>900</v>
      </c>
      <c r="M479" s="620">
        <v>39600</v>
      </c>
      <c r="N479" s="619">
        <v>44</v>
      </c>
      <c r="O479" s="683">
        <v>44</v>
      </c>
      <c r="P479" s="620">
        <v>38700</v>
      </c>
      <c r="Q479" s="635">
        <v>0.97727272727272729</v>
      </c>
      <c r="R479" s="619">
        <v>43</v>
      </c>
      <c r="S479" s="635">
        <v>0.97727272727272729</v>
      </c>
      <c r="T479" s="683">
        <v>43</v>
      </c>
      <c r="U479" s="665">
        <v>0.97727272727272729</v>
      </c>
    </row>
    <row r="480" spans="1:21" ht="14.4" customHeight="1" x14ac:dyDescent="0.3">
      <c r="A480" s="618">
        <v>4</v>
      </c>
      <c r="B480" s="619" t="s">
        <v>558</v>
      </c>
      <c r="C480" s="619">
        <v>89301042</v>
      </c>
      <c r="D480" s="681" t="s">
        <v>6244</v>
      </c>
      <c r="E480" s="682" t="s">
        <v>3952</v>
      </c>
      <c r="F480" s="619" t="s">
        <v>3937</v>
      </c>
      <c r="G480" s="619" t="s">
        <v>4203</v>
      </c>
      <c r="H480" s="619" t="s">
        <v>557</v>
      </c>
      <c r="I480" s="619" t="s">
        <v>4312</v>
      </c>
      <c r="J480" s="619" t="s">
        <v>4313</v>
      </c>
      <c r="K480" s="619" t="s">
        <v>4314</v>
      </c>
      <c r="L480" s="620">
        <v>378.48</v>
      </c>
      <c r="M480" s="620">
        <v>4920.2400000000007</v>
      </c>
      <c r="N480" s="619">
        <v>13</v>
      </c>
      <c r="O480" s="683">
        <v>13</v>
      </c>
      <c r="P480" s="620">
        <v>4163.2800000000007</v>
      </c>
      <c r="Q480" s="635">
        <v>0.84615384615384615</v>
      </c>
      <c r="R480" s="619">
        <v>11</v>
      </c>
      <c r="S480" s="635">
        <v>0.84615384615384615</v>
      </c>
      <c r="T480" s="683">
        <v>11</v>
      </c>
      <c r="U480" s="665">
        <v>0.84615384615384615</v>
      </c>
    </row>
    <row r="481" spans="1:21" ht="14.4" customHeight="1" x14ac:dyDescent="0.3">
      <c r="A481" s="618">
        <v>4</v>
      </c>
      <c r="B481" s="619" t="s">
        <v>558</v>
      </c>
      <c r="C481" s="619">
        <v>89301042</v>
      </c>
      <c r="D481" s="681" t="s">
        <v>6244</v>
      </c>
      <c r="E481" s="682" t="s">
        <v>3952</v>
      </c>
      <c r="F481" s="619" t="s">
        <v>3937</v>
      </c>
      <c r="G481" s="619" t="s">
        <v>4203</v>
      </c>
      <c r="H481" s="619" t="s">
        <v>557</v>
      </c>
      <c r="I481" s="619" t="s">
        <v>4480</v>
      </c>
      <c r="J481" s="619" t="s">
        <v>4481</v>
      </c>
      <c r="K481" s="619" t="s">
        <v>4482</v>
      </c>
      <c r="L481" s="620">
        <v>378.48</v>
      </c>
      <c r="M481" s="620">
        <v>2649.36</v>
      </c>
      <c r="N481" s="619">
        <v>7</v>
      </c>
      <c r="O481" s="683">
        <v>7</v>
      </c>
      <c r="P481" s="620">
        <v>2649.36</v>
      </c>
      <c r="Q481" s="635">
        <v>1</v>
      </c>
      <c r="R481" s="619">
        <v>7</v>
      </c>
      <c r="S481" s="635">
        <v>1</v>
      </c>
      <c r="T481" s="683">
        <v>7</v>
      </c>
      <c r="U481" s="665">
        <v>1</v>
      </c>
    </row>
    <row r="482" spans="1:21" ht="14.4" customHeight="1" x14ac:dyDescent="0.3">
      <c r="A482" s="618">
        <v>4</v>
      </c>
      <c r="B482" s="619" t="s">
        <v>558</v>
      </c>
      <c r="C482" s="619">
        <v>89301042</v>
      </c>
      <c r="D482" s="681" t="s">
        <v>6244</v>
      </c>
      <c r="E482" s="682" t="s">
        <v>3952</v>
      </c>
      <c r="F482" s="619" t="s">
        <v>3937</v>
      </c>
      <c r="G482" s="619" t="s">
        <v>4203</v>
      </c>
      <c r="H482" s="619" t="s">
        <v>557</v>
      </c>
      <c r="I482" s="619" t="s">
        <v>4483</v>
      </c>
      <c r="J482" s="619" t="s">
        <v>4484</v>
      </c>
      <c r="K482" s="619" t="s">
        <v>4485</v>
      </c>
      <c r="L482" s="620">
        <v>378.48</v>
      </c>
      <c r="M482" s="620">
        <v>756.96</v>
      </c>
      <c r="N482" s="619">
        <v>2</v>
      </c>
      <c r="O482" s="683">
        <v>2</v>
      </c>
      <c r="P482" s="620">
        <v>378.48</v>
      </c>
      <c r="Q482" s="635">
        <v>0.5</v>
      </c>
      <c r="R482" s="619">
        <v>1</v>
      </c>
      <c r="S482" s="635">
        <v>0.5</v>
      </c>
      <c r="T482" s="683">
        <v>1</v>
      </c>
      <c r="U482" s="665">
        <v>0.5</v>
      </c>
    </row>
    <row r="483" spans="1:21" ht="14.4" customHeight="1" x14ac:dyDescent="0.3">
      <c r="A483" s="618">
        <v>4</v>
      </c>
      <c r="B483" s="619" t="s">
        <v>558</v>
      </c>
      <c r="C483" s="619">
        <v>89301042</v>
      </c>
      <c r="D483" s="681" t="s">
        <v>6244</v>
      </c>
      <c r="E483" s="682" t="s">
        <v>3952</v>
      </c>
      <c r="F483" s="619" t="s">
        <v>3937</v>
      </c>
      <c r="G483" s="619" t="s">
        <v>4203</v>
      </c>
      <c r="H483" s="619" t="s">
        <v>557</v>
      </c>
      <c r="I483" s="619" t="s">
        <v>4486</v>
      </c>
      <c r="J483" s="619" t="s">
        <v>4487</v>
      </c>
      <c r="K483" s="619" t="s">
        <v>4488</v>
      </c>
      <c r="L483" s="620">
        <v>378.48</v>
      </c>
      <c r="M483" s="620">
        <v>378.48</v>
      </c>
      <c r="N483" s="619">
        <v>1</v>
      </c>
      <c r="O483" s="683">
        <v>1</v>
      </c>
      <c r="P483" s="620"/>
      <c r="Q483" s="635">
        <v>0</v>
      </c>
      <c r="R483" s="619"/>
      <c r="S483" s="635">
        <v>0</v>
      </c>
      <c r="T483" s="683"/>
      <c r="U483" s="665">
        <v>0</v>
      </c>
    </row>
    <row r="484" spans="1:21" ht="14.4" customHeight="1" x14ac:dyDescent="0.3">
      <c r="A484" s="618">
        <v>4</v>
      </c>
      <c r="B484" s="619" t="s">
        <v>558</v>
      </c>
      <c r="C484" s="619">
        <v>89301042</v>
      </c>
      <c r="D484" s="681" t="s">
        <v>6244</v>
      </c>
      <c r="E484" s="682" t="s">
        <v>3952</v>
      </c>
      <c r="F484" s="619" t="s">
        <v>3937</v>
      </c>
      <c r="G484" s="619" t="s">
        <v>4203</v>
      </c>
      <c r="H484" s="619" t="s">
        <v>557</v>
      </c>
      <c r="I484" s="619" t="s">
        <v>4489</v>
      </c>
      <c r="J484" s="619" t="s">
        <v>4490</v>
      </c>
      <c r="K484" s="619" t="s">
        <v>4491</v>
      </c>
      <c r="L484" s="620">
        <v>600</v>
      </c>
      <c r="M484" s="620">
        <v>600</v>
      </c>
      <c r="N484" s="619">
        <v>1</v>
      </c>
      <c r="O484" s="683">
        <v>1</v>
      </c>
      <c r="P484" s="620">
        <v>600</v>
      </c>
      <c r="Q484" s="635">
        <v>1</v>
      </c>
      <c r="R484" s="619">
        <v>1</v>
      </c>
      <c r="S484" s="635">
        <v>1</v>
      </c>
      <c r="T484" s="683">
        <v>1</v>
      </c>
      <c r="U484" s="665">
        <v>1</v>
      </c>
    </row>
    <row r="485" spans="1:21" ht="14.4" customHeight="1" x14ac:dyDescent="0.3">
      <c r="A485" s="618">
        <v>4</v>
      </c>
      <c r="B485" s="619" t="s">
        <v>558</v>
      </c>
      <c r="C485" s="619">
        <v>89301042</v>
      </c>
      <c r="D485" s="681" t="s">
        <v>6244</v>
      </c>
      <c r="E485" s="682" t="s">
        <v>3952</v>
      </c>
      <c r="F485" s="619" t="s">
        <v>3937</v>
      </c>
      <c r="G485" s="619" t="s">
        <v>4203</v>
      </c>
      <c r="H485" s="619" t="s">
        <v>557</v>
      </c>
      <c r="I485" s="619" t="s">
        <v>4492</v>
      </c>
      <c r="J485" s="619" t="s">
        <v>4493</v>
      </c>
      <c r="K485" s="619" t="s">
        <v>4494</v>
      </c>
      <c r="L485" s="620">
        <v>1097.25</v>
      </c>
      <c r="M485" s="620">
        <v>1097.25</v>
      </c>
      <c r="N485" s="619">
        <v>1</v>
      </c>
      <c r="O485" s="683">
        <v>1</v>
      </c>
      <c r="P485" s="620">
        <v>1097.25</v>
      </c>
      <c r="Q485" s="635">
        <v>1</v>
      </c>
      <c r="R485" s="619">
        <v>1</v>
      </c>
      <c r="S485" s="635">
        <v>1</v>
      </c>
      <c r="T485" s="683">
        <v>1</v>
      </c>
      <c r="U485" s="665">
        <v>1</v>
      </c>
    </row>
    <row r="486" spans="1:21" ht="14.4" customHeight="1" x14ac:dyDescent="0.3">
      <c r="A486" s="618">
        <v>4</v>
      </c>
      <c r="B486" s="619" t="s">
        <v>558</v>
      </c>
      <c r="C486" s="619">
        <v>89301042</v>
      </c>
      <c r="D486" s="681" t="s">
        <v>6244</v>
      </c>
      <c r="E486" s="682" t="s">
        <v>3952</v>
      </c>
      <c r="F486" s="619" t="s">
        <v>3937</v>
      </c>
      <c r="G486" s="619" t="s">
        <v>4143</v>
      </c>
      <c r="H486" s="619" t="s">
        <v>557</v>
      </c>
      <c r="I486" s="619" t="s">
        <v>2612</v>
      </c>
      <c r="J486" s="619" t="s">
        <v>4495</v>
      </c>
      <c r="K486" s="619" t="s">
        <v>4496</v>
      </c>
      <c r="L486" s="620">
        <v>287</v>
      </c>
      <c r="M486" s="620">
        <v>287</v>
      </c>
      <c r="N486" s="619">
        <v>1</v>
      </c>
      <c r="O486" s="683">
        <v>1</v>
      </c>
      <c r="P486" s="620">
        <v>287</v>
      </c>
      <c r="Q486" s="635">
        <v>1</v>
      </c>
      <c r="R486" s="619">
        <v>1</v>
      </c>
      <c r="S486" s="635">
        <v>1</v>
      </c>
      <c r="T486" s="683">
        <v>1</v>
      </c>
      <c r="U486" s="665">
        <v>1</v>
      </c>
    </row>
    <row r="487" spans="1:21" ht="14.4" customHeight="1" x14ac:dyDescent="0.3">
      <c r="A487" s="618">
        <v>4</v>
      </c>
      <c r="B487" s="619" t="s">
        <v>558</v>
      </c>
      <c r="C487" s="619">
        <v>89301042</v>
      </c>
      <c r="D487" s="681" t="s">
        <v>6244</v>
      </c>
      <c r="E487" s="682" t="s">
        <v>3952</v>
      </c>
      <c r="F487" s="619" t="s">
        <v>3937</v>
      </c>
      <c r="G487" s="619" t="s">
        <v>4143</v>
      </c>
      <c r="H487" s="619" t="s">
        <v>557</v>
      </c>
      <c r="I487" s="619" t="s">
        <v>4497</v>
      </c>
      <c r="J487" s="619" t="s">
        <v>4498</v>
      </c>
      <c r="K487" s="619" t="s">
        <v>4499</v>
      </c>
      <c r="L487" s="620">
        <v>320</v>
      </c>
      <c r="M487" s="620">
        <v>640</v>
      </c>
      <c r="N487" s="619">
        <v>2</v>
      </c>
      <c r="O487" s="683">
        <v>1</v>
      </c>
      <c r="P487" s="620">
        <v>640</v>
      </c>
      <c r="Q487" s="635">
        <v>1</v>
      </c>
      <c r="R487" s="619">
        <v>2</v>
      </c>
      <c r="S487" s="635">
        <v>1</v>
      </c>
      <c r="T487" s="683">
        <v>1</v>
      </c>
      <c r="U487" s="665">
        <v>1</v>
      </c>
    </row>
    <row r="488" spans="1:21" ht="14.4" customHeight="1" x14ac:dyDescent="0.3">
      <c r="A488" s="618">
        <v>4</v>
      </c>
      <c r="B488" s="619" t="s">
        <v>558</v>
      </c>
      <c r="C488" s="619">
        <v>89301042</v>
      </c>
      <c r="D488" s="681" t="s">
        <v>6244</v>
      </c>
      <c r="E488" s="682" t="s">
        <v>3952</v>
      </c>
      <c r="F488" s="619" t="s">
        <v>3937</v>
      </c>
      <c r="G488" s="619" t="s">
        <v>4143</v>
      </c>
      <c r="H488" s="619" t="s">
        <v>557</v>
      </c>
      <c r="I488" s="619" t="s">
        <v>1828</v>
      </c>
      <c r="J488" s="619" t="s">
        <v>4500</v>
      </c>
      <c r="K488" s="619" t="s">
        <v>4501</v>
      </c>
      <c r="L488" s="620">
        <v>1430.6</v>
      </c>
      <c r="M488" s="620">
        <v>2861.2</v>
      </c>
      <c r="N488" s="619">
        <v>2</v>
      </c>
      <c r="O488" s="683">
        <v>1</v>
      </c>
      <c r="P488" s="620">
        <v>2861.2</v>
      </c>
      <c r="Q488" s="635">
        <v>1</v>
      </c>
      <c r="R488" s="619">
        <v>2</v>
      </c>
      <c r="S488" s="635">
        <v>1</v>
      </c>
      <c r="T488" s="683">
        <v>1</v>
      </c>
      <c r="U488" s="665">
        <v>1</v>
      </c>
    </row>
    <row r="489" spans="1:21" ht="14.4" customHeight="1" x14ac:dyDescent="0.3">
      <c r="A489" s="618">
        <v>4</v>
      </c>
      <c r="B489" s="619" t="s">
        <v>558</v>
      </c>
      <c r="C489" s="619">
        <v>89301042</v>
      </c>
      <c r="D489" s="681" t="s">
        <v>6244</v>
      </c>
      <c r="E489" s="682" t="s">
        <v>3952</v>
      </c>
      <c r="F489" s="619" t="s">
        <v>3937</v>
      </c>
      <c r="G489" s="619" t="s">
        <v>4143</v>
      </c>
      <c r="H489" s="619" t="s">
        <v>557</v>
      </c>
      <c r="I489" s="619" t="s">
        <v>4502</v>
      </c>
      <c r="J489" s="619" t="s">
        <v>4503</v>
      </c>
      <c r="K489" s="619" t="s">
        <v>4504</v>
      </c>
      <c r="L489" s="620">
        <v>2284</v>
      </c>
      <c r="M489" s="620">
        <v>6852</v>
      </c>
      <c r="N489" s="619">
        <v>3</v>
      </c>
      <c r="O489" s="683">
        <v>1</v>
      </c>
      <c r="P489" s="620">
        <v>6852</v>
      </c>
      <c r="Q489" s="635">
        <v>1</v>
      </c>
      <c r="R489" s="619">
        <v>3</v>
      </c>
      <c r="S489" s="635">
        <v>1</v>
      </c>
      <c r="T489" s="683">
        <v>1</v>
      </c>
      <c r="U489" s="665">
        <v>1</v>
      </c>
    </row>
    <row r="490" spans="1:21" ht="14.4" customHeight="1" x14ac:dyDescent="0.3">
      <c r="A490" s="618">
        <v>4</v>
      </c>
      <c r="B490" s="619" t="s">
        <v>558</v>
      </c>
      <c r="C490" s="619">
        <v>89301042</v>
      </c>
      <c r="D490" s="681" t="s">
        <v>6244</v>
      </c>
      <c r="E490" s="682" t="s">
        <v>3952</v>
      </c>
      <c r="F490" s="619" t="s">
        <v>3937</v>
      </c>
      <c r="G490" s="619" t="s">
        <v>4143</v>
      </c>
      <c r="H490" s="619" t="s">
        <v>557</v>
      </c>
      <c r="I490" s="619" t="s">
        <v>4505</v>
      </c>
      <c r="J490" s="619" t="s">
        <v>4506</v>
      </c>
      <c r="K490" s="619" t="s">
        <v>4507</v>
      </c>
      <c r="L490" s="620">
        <v>3000</v>
      </c>
      <c r="M490" s="620">
        <v>9000</v>
      </c>
      <c r="N490" s="619">
        <v>3</v>
      </c>
      <c r="O490" s="683">
        <v>1</v>
      </c>
      <c r="P490" s="620">
        <v>9000</v>
      </c>
      <c r="Q490" s="635">
        <v>1</v>
      </c>
      <c r="R490" s="619">
        <v>3</v>
      </c>
      <c r="S490" s="635">
        <v>1</v>
      </c>
      <c r="T490" s="683">
        <v>1</v>
      </c>
      <c r="U490" s="665">
        <v>1</v>
      </c>
    </row>
    <row r="491" spans="1:21" ht="14.4" customHeight="1" x14ac:dyDescent="0.3">
      <c r="A491" s="618">
        <v>4</v>
      </c>
      <c r="B491" s="619" t="s">
        <v>558</v>
      </c>
      <c r="C491" s="619">
        <v>89301042</v>
      </c>
      <c r="D491" s="681" t="s">
        <v>6244</v>
      </c>
      <c r="E491" s="682" t="s">
        <v>3953</v>
      </c>
      <c r="F491" s="619" t="s">
        <v>3935</v>
      </c>
      <c r="G491" s="619" t="s">
        <v>3997</v>
      </c>
      <c r="H491" s="619" t="s">
        <v>1439</v>
      </c>
      <c r="I491" s="619" t="s">
        <v>1793</v>
      </c>
      <c r="J491" s="619" t="s">
        <v>3721</v>
      </c>
      <c r="K491" s="619" t="s">
        <v>3722</v>
      </c>
      <c r="L491" s="620">
        <v>333.31</v>
      </c>
      <c r="M491" s="620">
        <v>666.62</v>
      </c>
      <c r="N491" s="619">
        <v>2</v>
      </c>
      <c r="O491" s="683">
        <v>1</v>
      </c>
      <c r="P491" s="620"/>
      <c r="Q491" s="635">
        <v>0</v>
      </c>
      <c r="R491" s="619"/>
      <c r="S491" s="635">
        <v>0</v>
      </c>
      <c r="T491" s="683"/>
      <c r="U491" s="665">
        <v>0</v>
      </c>
    </row>
    <row r="492" spans="1:21" ht="14.4" customHeight="1" x14ac:dyDescent="0.3">
      <c r="A492" s="618">
        <v>4</v>
      </c>
      <c r="B492" s="619" t="s">
        <v>558</v>
      </c>
      <c r="C492" s="619">
        <v>89301042</v>
      </c>
      <c r="D492" s="681" t="s">
        <v>6244</v>
      </c>
      <c r="E492" s="682" t="s">
        <v>3953</v>
      </c>
      <c r="F492" s="619" t="s">
        <v>3935</v>
      </c>
      <c r="G492" s="619" t="s">
        <v>4362</v>
      </c>
      <c r="H492" s="619" t="s">
        <v>557</v>
      </c>
      <c r="I492" s="619" t="s">
        <v>4508</v>
      </c>
      <c r="J492" s="619" t="s">
        <v>4364</v>
      </c>
      <c r="K492" s="619" t="s">
        <v>3183</v>
      </c>
      <c r="L492" s="620">
        <v>222.25</v>
      </c>
      <c r="M492" s="620">
        <v>444.5</v>
      </c>
      <c r="N492" s="619">
        <v>2</v>
      </c>
      <c r="O492" s="683">
        <v>1.5</v>
      </c>
      <c r="P492" s="620">
        <v>222.25</v>
      </c>
      <c r="Q492" s="635">
        <v>0.5</v>
      </c>
      <c r="R492" s="619">
        <v>1</v>
      </c>
      <c r="S492" s="635">
        <v>0.5</v>
      </c>
      <c r="T492" s="683">
        <v>1</v>
      </c>
      <c r="U492" s="665">
        <v>0.66666666666666663</v>
      </c>
    </row>
    <row r="493" spans="1:21" ht="14.4" customHeight="1" x14ac:dyDescent="0.3">
      <c r="A493" s="618">
        <v>4</v>
      </c>
      <c r="B493" s="619" t="s">
        <v>558</v>
      </c>
      <c r="C493" s="619">
        <v>89301042</v>
      </c>
      <c r="D493" s="681" t="s">
        <v>6244</v>
      </c>
      <c r="E493" s="682" t="s">
        <v>3953</v>
      </c>
      <c r="F493" s="619" t="s">
        <v>3935</v>
      </c>
      <c r="G493" s="619" t="s">
        <v>4362</v>
      </c>
      <c r="H493" s="619" t="s">
        <v>557</v>
      </c>
      <c r="I493" s="619" t="s">
        <v>4363</v>
      </c>
      <c r="J493" s="619" t="s">
        <v>4364</v>
      </c>
      <c r="K493" s="619" t="s">
        <v>3183</v>
      </c>
      <c r="L493" s="620">
        <v>222.25</v>
      </c>
      <c r="M493" s="620">
        <v>222.25</v>
      </c>
      <c r="N493" s="619">
        <v>1</v>
      </c>
      <c r="O493" s="683">
        <v>0.5</v>
      </c>
      <c r="P493" s="620">
        <v>222.25</v>
      </c>
      <c r="Q493" s="635">
        <v>1</v>
      </c>
      <c r="R493" s="619">
        <v>1</v>
      </c>
      <c r="S493" s="635">
        <v>1</v>
      </c>
      <c r="T493" s="683">
        <v>0.5</v>
      </c>
      <c r="U493" s="665">
        <v>1</v>
      </c>
    </row>
    <row r="494" spans="1:21" ht="14.4" customHeight="1" x14ac:dyDescent="0.3">
      <c r="A494" s="618">
        <v>4</v>
      </c>
      <c r="B494" s="619" t="s">
        <v>558</v>
      </c>
      <c r="C494" s="619">
        <v>89301042</v>
      </c>
      <c r="D494" s="681" t="s">
        <v>6244</v>
      </c>
      <c r="E494" s="682" t="s">
        <v>3953</v>
      </c>
      <c r="F494" s="619" t="s">
        <v>3935</v>
      </c>
      <c r="G494" s="619" t="s">
        <v>4327</v>
      </c>
      <c r="H494" s="619" t="s">
        <v>557</v>
      </c>
      <c r="I494" s="619" t="s">
        <v>3032</v>
      </c>
      <c r="J494" s="619" t="s">
        <v>3033</v>
      </c>
      <c r="K494" s="619" t="s">
        <v>4328</v>
      </c>
      <c r="L494" s="620">
        <v>45.75</v>
      </c>
      <c r="M494" s="620">
        <v>45.75</v>
      </c>
      <c r="N494" s="619">
        <v>1</v>
      </c>
      <c r="O494" s="683">
        <v>0.5</v>
      </c>
      <c r="P494" s="620">
        <v>45.75</v>
      </c>
      <c r="Q494" s="635">
        <v>1</v>
      </c>
      <c r="R494" s="619">
        <v>1</v>
      </c>
      <c r="S494" s="635">
        <v>1</v>
      </c>
      <c r="T494" s="683">
        <v>0.5</v>
      </c>
      <c r="U494" s="665">
        <v>1</v>
      </c>
    </row>
    <row r="495" spans="1:21" ht="14.4" customHeight="1" x14ac:dyDescent="0.3">
      <c r="A495" s="618">
        <v>4</v>
      </c>
      <c r="B495" s="619" t="s">
        <v>558</v>
      </c>
      <c r="C495" s="619">
        <v>89301042</v>
      </c>
      <c r="D495" s="681" t="s">
        <v>6244</v>
      </c>
      <c r="E495" s="682" t="s">
        <v>3953</v>
      </c>
      <c r="F495" s="619" t="s">
        <v>3935</v>
      </c>
      <c r="G495" s="619" t="s">
        <v>4274</v>
      </c>
      <c r="H495" s="619" t="s">
        <v>557</v>
      </c>
      <c r="I495" s="619" t="s">
        <v>908</v>
      </c>
      <c r="J495" s="619" t="s">
        <v>4509</v>
      </c>
      <c r="K495" s="619" t="s">
        <v>2552</v>
      </c>
      <c r="L495" s="620">
        <v>0</v>
      </c>
      <c r="M495" s="620">
        <v>0</v>
      </c>
      <c r="N495" s="619">
        <v>3</v>
      </c>
      <c r="O495" s="683">
        <v>1</v>
      </c>
      <c r="P495" s="620">
        <v>0</v>
      </c>
      <c r="Q495" s="635"/>
      <c r="R495" s="619">
        <v>3</v>
      </c>
      <c r="S495" s="635">
        <v>1</v>
      </c>
      <c r="T495" s="683">
        <v>1</v>
      </c>
      <c r="U495" s="665">
        <v>1</v>
      </c>
    </row>
    <row r="496" spans="1:21" ht="14.4" customHeight="1" x14ac:dyDescent="0.3">
      <c r="A496" s="618">
        <v>4</v>
      </c>
      <c r="B496" s="619" t="s">
        <v>558</v>
      </c>
      <c r="C496" s="619">
        <v>89301042</v>
      </c>
      <c r="D496" s="681" t="s">
        <v>6244</v>
      </c>
      <c r="E496" s="682" t="s">
        <v>3953</v>
      </c>
      <c r="F496" s="619" t="s">
        <v>3935</v>
      </c>
      <c r="G496" s="619" t="s">
        <v>4381</v>
      </c>
      <c r="H496" s="619" t="s">
        <v>557</v>
      </c>
      <c r="I496" s="619" t="s">
        <v>4510</v>
      </c>
      <c r="J496" s="619" t="s">
        <v>4383</v>
      </c>
      <c r="K496" s="619" t="s">
        <v>4511</v>
      </c>
      <c r="L496" s="620">
        <v>0</v>
      </c>
      <c r="M496" s="620">
        <v>0</v>
      </c>
      <c r="N496" s="619">
        <v>1</v>
      </c>
      <c r="O496" s="683">
        <v>1</v>
      </c>
      <c r="P496" s="620">
        <v>0</v>
      </c>
      <c r="Q496" s="635"/>
      <c r="R496" s="619">
        <v>1</v>
      </c>
      <c r="S496" s="635">
        <v>1</v>
      </c>
      <c r="T496" s="683">
        <v>1</v>
      </c>
      <c r="U496" s="665">
        <v>1</v>
      </c>
    </row>
    <row r="497" spans="1:21" ht="14.4" customHeight="1" x14ac:dyDescent="0.3">
      <c r="A497" s="618">
        <v>4</v>
      </c>
      <c r="B497" s="619" t="s">
        <v>558</v>
      </c>
      <c r="C497" s="619">
        <v>89301042</v>
      </c>
      <c r="D497" s="681" t="s">
        <v>6244</v>
      </c>
      <c r="E497" s="682" t="s">
        <v>3953</v>
      </c>
      <c r="F497" s="619" t="s">
        <v>3935</v>
      </c>
      <c r="G497" s="619" t="s">
        <v>4512</v>
      </c>
      <c r="H497" s="619" t="s">
        <v>557</v>
      </c>
      <c r="I497" s="619" t="s">
        <v>4513</v>
      </c>
      <c r="J497" s="619" t="s">
        <v>4514</v>
      </c>
      <c r="K497" s="619" t="s">
        <v>4515</v>
      </c>
      <c r="L497" s="620">
        <v>184.8</v>
      </c>
      <c r="M497" s="620">
        <v>184.8</v>
      </c>
      <c r="N497" s="619">
        <v>1</v>
      </c>
      <c r="O497" s="683">
        <v>0.5</v>
      </c>
      <c r="P497" s="620"/>
      <c r="Q497" s="635">
        <v>0</v>
      </c>
      <c r="R497" s="619"/>
      <c r="S497" s="635">
        <v>0</v>
      </c>
      <c r="T497" s="683"/>
      <c r="U497" s="665">
        <v>0</v>
      </c>
    </row>
    <row r="498" spans="1:21" ht="14.4" customHeight="1" x14ac:dyDescent="0.3">
      <c r="A498" s="618">
        <v>4</v>
      </c>
      <c r="B498" s="619" t="s">
        <v>558</v>
      </c>
      <c r="C498" s="619">
        <v>89301042</v>
      </c>
      <c r="D498" s="681" t="s">
        <v>6244</v>
      </c>
      <c r="E498" s="682" t="s">
        <v>3953</v>
      </c>
      <c r="F498" s="619" t="s">
        <v>3935</v>
      </c>
      <c r="G498" s="619" t="s">
        <v>4023</v>
      </c>
      <c r="H498" s="619" t="s">
        <v>557</v>
      </c>
      <c r="I498" s="619" t="s">
        <v>4516</v>
      </c>
      <c r="J498" s="619" t="s">
        <v>2164</v>
      </c>
      <c r="K498" s="619" t="s">
        <v>4517</v>
      </c>
      <c r="L498" s="620">
        <v>289.14</v>
      </c>
      <c r="M498" s="620">
        <v>289.14</v>
      </c>
      <c r="N498" s="619">
        <v>1</v>
      </c>
      <c r="O498" s="683">
        <v>0.5</v>
      </c>
      <c r="P498" s="620">
        <v>289.14</v>
      </c>
      <c r="Q498" s="635">
        <v>1</v>
      </c>
      <c r="R498" s="619">
        <v>1</v>
      </c>
      <c r="S498" s="635">
        <v>1</v>
      </c>
      <c r="T498" s="683">
        <v>0.5</v>
      </c>
      <c r="U498" s="665">
        <v>1</v>
      </c>
    </row>
    <row r="499" spans="1:21" ht="14.4" customHeight="1" x14ac:dyDescent="0.3">
      <c r="A499" s="618">
        <v>4</v>
      </c>
      <c r="B499" s="619" t="s">
        <v>558</v>
      </c>
      <c r="C499" s="619">
        <v>89301042</v>
      </c>
      <c r="D499" s="681" t="s">
        <v>6244</v>
      </c>
      <c r="E499" s="682" t="s">
        <v>3953</v>
      </c>
      <c r="F499" s="619" t="s">
        <v>3935</v>
      </c>
      <c r="G499" s="619" t="s">
        <v>4395</v>
      </c>
      <c r="H499" s="619" t="s">
        <v>557</v>
      </c>
      <c r="I499" s="619" t="s">
        <v>1735</v>
      </c>
      <c r="J499" s="619" t="s">
        <v>1736</v>
      </c>
      <c r="K499" s="619" t="s">
        <v>4396</v>
      </c>
      <c r="L499" s="620">
        <v>50.27</v>
      </c>
      <c r="M499" s="620">
        <v>50.27</v>
      </c>
      <c r="N499" s="619">
        <v>1</v>
      </c>
      <c r="O499" s="683">
        <v>0.5</v>
      </c>
      <c r="P499" s="620"/>
      <c r="Q499" s="635">
        <v>0</v>
      </c>
      <c r="R499" s="619"/>
      <c r="S499" s="635">
        <v>0</v>
      </c>
      <c r="T499" s="683"/>
      <c r="U499" s="665">
        <v>0</v>
      </c>
    </row>
    <row r="500" spans="1:21" ht="14.4" customHeight="1" x14ac:dyDescent="0.3">
      <c r="A500" s="618">
        <v>4</v>
      </c>
      <c r="B500" s="619" t="s">
        <v>558</v>
      </c>
      <c r="C500" s="619">
        <v>89301042</v>
      </c>
      <c r="D500" s="681" t="s">
        <v>6244</v>
      </c>
      <c r="E500" s="682" t="s">
        <v>3953</v>
      </c>
      <c r="F500" s="619" t="s">
        <v>3935</v>
      </c>
      <c r="G500" s="619" t="s">
        <v>4000</v>
      </c>
      <c r="H500" s="619" t="s">
        <v>557</v>
      </c>
      <c r="I500" s="619" t="s">
        <v>845</v>
      </c>
      <c r="J500" s="619" t="s">
        <v>4001</v>
      </c>
      <c r="K500" s="619" t="s">
        <v>4002</v>
      </c>
      <c r="L500" s="620">
        <v>72.05</v>
      </c>
      <c r="M500" s="620">
        <v>72.05</v>
      </c>
      <c r="N500" s="619">
        <v>1</v>
      </c>
      <c r="O500" s="683">
        <v>0.5</v>
      </c>
      <c r="P500" s="620"/>
      <c r="Q500" s="635">
        <v>0</v>
      </c>
      <c r="R500" s="619"/>
      <c r="S500" s="635">
        <v>0</v>
      </c>
      <c r="T500" s="683"/>
      <c r="U500" s="665">
        <v>0</v>
      </c>
    </row>
    <row r="501" spans="1:21" ht="14.4" customHeight="1" x14ac:dyDescent="0.3">
      <c r="A501" s="618">
        <v>4</v>
      </c>
      <c r="B501" s="619" t="s">
        <v>558</v>
      </c>
      <c r="C501" s="619">
        <v>89301042</v>
      </c>
      <c r="D501" s="681" t="s">
        <v>6244</v>
      </c>
      <c r="E501" s="682" t="s">
        <v>3953</v>
      </c>
      <c r="F501" s="619" t="s">
        <v>3935</v>
      </c>
      <c r="G501" s="619" t="s">
        <v>4177</v>
      </c>
      <c r="H501" s="619" t="s">
        <v>1439</v>
      </c>
      <c r="I501" s="619" t="s">
        <v>1451</v>
      </c>
      <c r="J501" s="619" t="s">
        <v>1452</v>
      </c>
      <c r="K501" s="619" t="s">
        <v>3758</v>
      </c>
      <c r="L501" s="620">
        <v>96.63</v>
      </c>
      <c r="M501" s="620">
        <v>96.63</v>
      </c>
      <c r="N501" s="619">
        <v>1</v>
      </c>
      <c r="O501" s="683">
        <v>1</v>
      </c>
      <c r="P501" s="620">
        <v>96.63</v>
      </c>
      <c r="Q501" s="635">
        <v>1</v>
      </c>
      <c r="R501" s="619">
        <v>1</v>
      </c>
      <c r="S501" s="635">
        <v>1</v>
      </c>
      <c r="T501" s="683">
        <v>1</v>
      </c>
      <c r="U501" s="665">
        <v>1</v>
      </c>
    </row>
    <row r="502" spans="1:21" ht="14.4" customHeight="1" x14ac:dyDescent="0.3">
      <c r="A502" s="618">
        <v>4</v>
      </c>
      <c r="B502" s="619" t="s">
        <v>558</v>
      </c>
      <c r="C502" s="619">
        <v>89301042</v>
      </c>
      <c r="D502" s="681" t="s">
        <v>6244</v>
      </c>
      <c r="E502" s="682" t="s">
        <v>3953</v>
      </c>
      <c r="F502" s="619" t="s">
        <v>3935</v>
      </c>
      <c r="G502" s="619" t="s">
        <v>4094</v>
      </c>
      <c r="H502" s="619" t="s">
        <v>557</v>
      </c>
      <c r="I502" s="619" t="s">
        <v>642</v>
      </c>
      <c r="J502" s="619" t="s">
        <v>4095</v>
      </c>
      <c r="K502" s="619" t="s">
        <v>4096</v>
      </c>
      <c r="L502" s="620">
        <v>22.88</v>
      </c>
      <c r="M502" s="620">
        <v>45.76</v>
      </c>
      <c r="N502" s="619">
        <v>2</v>
      </c>
      <c r="O502" s="683">
        <v>1</v>
      </c>
      <c r="P502" s="620"/>
      <c r="Q502" s="635">
        <v>0</v>
      </c>
      <c r="R502" s="619"/>
      <c r="S502" s="635">
        <v>0</v>
      </c>
      <c r="T502" s="683"/>
      <c r="U502" s="665">
        <v>0</v>
      </c>
    </row>
    <row r="503" spans="1:21" ht="14.4" customHeight="1" x14ac:dyDescent="0.3">
      <c r="A503" s="618">
        <v>4</v>
      </c>
      <c r="B503" s="619" t="s">
        <v>558</v>
      </c>
      <c r="C503" s="619">
        <v>89301042</v>
      </c>
      <c r="D503" s="681" t="s">
        <v>6244</v>
      </c>
      <c r="E503" s="682" t="s">
        <v>3953</v>
      </c>
      <c r="F503" s="619" t="s">
        <v>3935</v>
      </c>
      <c r="G503" s="619" t="s">
        <v>4518</v>
      </c>
      <c r="H503" s="619" t="s">
        <v>1439</v>
      </c>
      <c r="I503" s="619" t="s">
        <v>4519</v>
      </c>
      <c r="J503" s="619" t="s">
        <v>1614</v>
      </c>
      <c r="K503" s="619" t="s">
        <v>4520</v>
      </c>
      <c r="L503" s="620">
        <v>479.04</v>
      </c>
      <c r="M503" s="620">
        <v>479.04</v>
      </c>
      <c r="N503" s="619">
        <v>1</v>
      </c>
      <c r="O503" s="683">
        <v>0.5</v>
      </c>
      <c r="P503" s="620">
        <v>479.04</v>
      </c>
      <c r="Q503" s="635">
        <v>1</v>
      </c>
      <c r="R503" s="619">
        <v>1</v>
      </c>
      <c r="S503" s="635">
        <v>1</v>
      </c>
      <c r="T503" s="683">
        <v>0.5</v>
      </c>
      <c r="U503" s="665">
        <v>1</v>
      </c>
    </row>
    <row r="504" spans="1:21" ht="14.4" customHeight="1" x14ac:dyDescent="0.3">
      <c r="A504" s="618">
        <v>4</v>
      </c>
      <c r="B504" s="619" t="s">
        <v>558</v>
      </c>
      <c r="C504" s="619">
        <v>89301042</v>
      </c>
      <c r="D504" s="681" t="s">
        <v>6244</v>
      </c>
      <c r="E504" s="682" t="s">
        <v>3953</v>
      </c>
      <c r="F504" s="619" t="s">
        <v>3937</v>
      </c>
      <c r="G504" s="619" t="s">
        <v>4358</v>
      </c>
      <c r="H504" s="619" t="s">
        <v>557</v>
      </c>
      <c r="I504" s="619" t="s">
        <v>4359</v>
      </c>
      <c r="J504" s="619" t="s">
        <v>4360</v>
      </c>
      <c r="K504" s="619" t="s">
        <v>4361</v>
      </c>
      <c r="L504" s="620">
        <v>410</v>
      </c>
      <c r="M504" s="620">
        <v>3690</v>
      </c>
      <c r="N504" s="619">
        <v>9</v>
      </c>
      <c r="O504" s="683">
        <v>9</v>
      </c>
      <c r="P504" s="620">
        <v>3690</v>
      </c>
      <c r="Q504" s="635">
        <v>1</v>
      </c>
      <c r="R504" s="619">
        <v>9</v>
      </c>
      <c r="S504" s="635">
        <v>1</v>
      </c>
      <c r="T504" s="683">
        <v>9</v>
      </c>
      <c r="U504" s="665">
        <v>1</v>
      </c>
    </row>
    <row r="505" spans="1:21" ht="14.4" customHeight="1" x14ac:dyDescent="0.3">
      <c r="A505" s="618">
        <v>4</v>
      </c>
      <c r="B505" s="619" t="s">
        <v>558</v>
      </c>
      <c r="C505" s="619">
        <v>89301042</v>
      </c>
      <c r="D505" s="681" t="s">
        <v>6244</v>
      </c>
      <c r="E505" s="682" t="s">
        <v>3953</v>
      </c>
      <c r="F505" s="619" t="s">
        <v>3937</v>
      </c>
      <c r="G505" s="619" t="s">
        <v>4358</v>
      </c>
      <c r="H505" s="619" t="s">
        <v>557</v>
      </c>
      <c r="I505" s="619" t="s">
        <v>4420</v>
      </c>
      <c r="J505" s="619" t="s">
        <v>4421</v>
      </c>
      <c r="K505" s="619" t="s">
        <v>4422</v>
      </c>
      <c r="L505" s="620">
        <v>566</v>
      </c>
      <c r="M505" s="620">
        <v>566</v>
      </c>
      <c r="N505" s="619">
        <v>1</v>
      </c>
      <c r="O505" s="683">
        <v>1</v>
      </c>
      <c r="P505" s="620"/>
      <c r="Q505" s="635">
        <v>0</v>
      </c>
      <c r="R505" s="619"/>
      <c r="S505" s="635">
        <v>0</v>
      </c>
      <c r="T505" s="683"/>
      <c r="U505" s="665">
        <v>0</v>
      </c>
    </row>
    <row r="506" spans="1:21" ht="14.4" customHeight="1" x14ac:dyDescent="0.3">
      <c r="A506" s="618">
        <v>4</v>
      </c>
      <c r="B506" s="619" t="s">
        <v>558</v>
      </c>
      <c r="C506" s="619">
        <v>89301042</v>
      </c>
      <c r="D506" s="681" t="s">
        <v>6244</v>
      </c>
      <c r="E506" s="682" t="s">
        <v>3954</v>
      </c>
      <c r="F506" s="619" t="s">
        <v>3935</v>
      </c>
      <c r="G506" s="619" t="s">
        <v>3997</v>
      </c>
      <c r="H506" s="619" t="s">
        <v>1439</v>
      </c>
      <c r="I506" s="619" t="s">
        <v>1793</v>
      </c>
      <c r="J506" s="619" t="s">
        <v>3721</v>
      </c>
      <c r="K506" s="619" t="s">
        <v>3722</v>
      </c>
      <c r="L506" s="620">
        <v>333.31</v>
      </c>
      <c r="M506" s="620">
        <v>333.31</v>
      </c>
      <c r="N506" s="619">
        <v>1</v>
      </c>
      <c r="O506" s="683"/>
      <c r="P506" s="620">
        <v>333.31</v>
      </c>
      <c r="Q506" s="635">
        <v>1</v>
      </c>
      <c r="R506" s="619">
        <v>1</v>
      </c>
      <c r="S506" s="635">
        <v>1</v>
      </c>
      <c r="T506" s="683"/>
      <c r="U506" s="665"/>
    </row>
    <row r="507" spans="1:21" ht="14.4" customHeight="1" x14ac:dyDescent="0.3">
      <c r="A507" s="618">
        <v>4</v>
      </c>
      <c r="B507" s="619" t="s">
        <v>558</v>
      </c>
      <c r="C507" s="619">
        <v>89301042</v>
      </c>
      <c r="D507" s="681" t="s">
        <v>6244</v>
      </c>
      <c r="E507" s="682" t="s">
        <v>3954</v>
      </c>
      <c r="F507" s="619" t="s">
        <v>3935</v>
      </c>
      <c r="G507" s="619" t="s">
        <v>4521</v>
      </c>
      <c r="H507" s="619" t="s">
        <v>557</v>
      </c>
      <c r="I507" s="619" t="s">
        <v>2942</v>
      </c>
      <c r="J507" s="619" t="s">
        <v>2943</v>
      </c>
      <c r="K507" s="619" t="s">
        <v>2944</v>
      </c>
      <c r="L507" s="620">
        <v>224.9</v>
      </c>
      <c r="M507" s="620">
        <v>224.9</v>
      </c>
      <c r="N507" s="619">
        <v>1</v>
      </c>
      <c r="O507" s="683"/>
      <c r="P507" s="620">
        <v>224.9</v>
      </c>
      <c r="Q507" s="635">
        <v>1</v>
      </c>
      <c r="R507" s="619">
        <v>1</v>
      </c>
      <c r="S507" s="635">
        <v>1</v>
      </c>
      <c r="T507" s="683"/>
      <c r="U507" s="665"/>
    </row>
    <row r="508" spans="1:21" ht="14.4" customHeight="1" x14ac:dyDescent="0.3">
      <c r="A508" s="618">
        <v>4</v>
      </c>
      <c r="B508" s="619" t="s">
        <v>558</v>
      </c>
      <c r="C508" s="619">
        <v>89301042</v>
      </c>
      <c r="D508" s="681" t="s">
        <v>6244</v>
      </c>
      <c r="E508" s="682" t="s">
        <v>3954</v>
      </c>
      <c r="F508" s="619" t="s">
        <v>3935</v>
      </c>
      <c r="G508" s="619" t="s">
        <v>4012</v>
      </c>
      <c r="H508" s="619" t="s">
        <v>557</v>
      </c>
      <c r="I508" s="619" t="s">
        <v>837</v>
      </c>
      <c r="J508" s="619" t="s">
        <v>4013</v>
      </c>
      <c r="K508" s="619" t="s">
        <v>4014</v>
      </c>
      <c r="L508" s="620">
        <v>0</v>
      </c>
      <c r="M508" s="620">
        <v>0</v>
      </c>
      <c r="N508" s="619">
        <v>1</v>
      </c>
      <c r="O508" s="683"/>
      <c r="P508" s="620">
        <v>0</v>
      </c>
      <c r="Q508" s="635"/>
      <c r="R508" s="619">
        <v>1</v>
      </c>
      <c r="S508" s="635">
        <v>1</v>
      </c>
      <c r="T508" s="683"/>
      <c r="U508" s="665"/>
    </row>
    <row r="509" spans="1:21" ht="14.4" customHeight="1" x14ac:dyDescent="0.3">
      <c r="A509" s="618">
        <v>4</v>
      </c>
      <c r="B509" s="619" t="s">
        <v>558</v>
      </c>
      <c r="C509" s="619">
        <v>89301042</v>
      </c>
      <c r="D509" s="681" t="s">
        <v>6244</v>
      </c>
      <c r="E509" s="682" t="s">
        <v>3954</v>
      </c>
      <c r="F509" s="619" t="s">
        <v>3937</v>
      </c>
      <c r="G509" s="619" t="s">
        <v>4358</v>
      </c>
      <c r="H509" s="619" t="s">
        <v>557</v>
      </c>
      <c r="I509" s="619" t="s">
        <v>4359</v>
      </c>
      <c r="J509" s="619" t="s">
        <v>4360</v>
      </c>
      <c r="K509" s="619" t="s">
        <v>4361</v>
      </c>
      <c r="L509" s="620">
        <v>410</v>
      </c>
      <c r="M509" s="620">
        <v>820</v>
      </c>
      <c r="N509" s="619">
        <v>2</v>
      </c>
      <c r="O509" s="683">
        <v>2</v>
      </c>
      <c r="P509" s="620">
        <v>820</v>
      </c>
      <c r="Q509" s="635">
        <v>1</v>
      </c>
      <c r="R509" s="619">
        <v>2</v>
      </c>
      <c r="S509" s="635">
        <v>1</v>
      </c>
      <c r="T509" s="683">
        <v>2</v>
      </c>
      <c r="U509" s="665">
        <v>1</v>
      </c>
    </row>
    <row r="510" spans="1:21" ht="14.4" customHeight="1" x14ac:dyDescent="0.3">
      <c r="A510" s="618">
        <v>4</v>
      </c>
      <c r="B510" s="619" t="s">
        <v>558</v>
      </c>
      <c r="C510" s="619">
        <v>89301042</v>
      </c>
      <c r="D510" s="681" t="s">
        <v>6244</v>
      </c>
      <c r="E510" s="682" t="s">
        <v>3954</v>
      </c>
      <c r="F510" s="619" t="s">
        <v>3937</v>
      </c>
      <c r="G510" s="619" t="s">
        <v>4423</v>
      </c>
      <c r="H510" s="619" t="s">
        <v>557</v>
      </c>
      <c r="I510" s="619" t="s">
        <v>4439</v>
      </c>
      <c r="J510" s="619" t="s">
        <v>4440</v>
      </c>
      <c r="K510" s="619" t="s">
        <v>4441</v>
      </c>
      <c r="L510" s="620">
        <v>120</v>
      </c>
      <c r="M510" s="620">
        <v>120</v>
      </c>
      <c r="N510" s="619">
        <v>1</v>
      </c>
      <c r="O510" s="683">
        <v>1</v>
      </c>
      <c r="P510" s="620"/>
      <c r="Q510" s="635">
        <v>0</v>
      </c>
      <c r="R510" s="619"/>
      <c r="S510" s="635">
        <v>0</v>
      </c>
      <c r="T510" s="683"/>
      <c r="U510" s="665">
        <v>0</v>
      </c>
    </row>
    <row r="511" spans="1:21" ht="14.4" customHeight="1" x14ac:dyDescent="0.3">
      <c r="A511" s="618">
        <v>4</v>
      </c>
      <c r="B511" s="619" t="s">
        <v>558</v>
      </c>
      <c r="C511" s="619">
        <v>89301042</v>
      </c>
      <c r="D511" s="681" t="s">
        <v>6244</v>
      </c>
      <c r="E511" s="682" t="s">
        <v>3956</v>
      </c>
      <c r="F511" s="619" t="s">
        <v>3935</v>
      </c>
      <c r="G511" s="619" t="s">
        <v>4015</v>
      </c>
      <c r="H511" s="619" t="s">
        <v>557</v>
      </c>
      <c r="I511" s="619" t="s">
        <v>4016</v>
      </c>
      <c r="J511" s="619" t="s">
        <v>3814</v>
      </c>
      <c r="K511" s="619" t="s">
        <v>4017</v>
      </c>
      <c r="L511" s="620">
        <v>0</v>
      </c>
      <c r="M511" s="620">
        <v>0</v>
      </c>
      <c r="N511" s="619">
        <v>1</v>
      </c>
      <c r="O511" s="683">
        <v>1</v>
      </c>
      <c r="P511" s="620"/>
      <c r="Q511" s="635"/>
      <c r="R511" s="619"/>
      <c r="S511" s="635">
        <v>0</v>
      </c>
      <c r="T511" s="683"/>
      <c r="U511" s="665">
        <v>0</v>
      </c>
    </row>
    <row r="512" spans="1:21" ht="14.4" customHeight="1" x14ac:dyDescent="0.3">
      <c r="A512" s="618">
        <v>4</v>
      </c>
      <c r="B512" s="619" t="s">
        <v>558</v>
      </c>
      <c r="C512" s="619">
        <v>89301042</v>
      </c>
      <c r="D512" s="681" t="s">
        <v>6244</v>
      </c>
      <c r="E512" s="682" t="s">
        <v>3956</v>
      </c>
      <c r="F512" s="619" t="s">
        <v>3935</v>
      </c>
      <c r="G512" s="619" t="s">
        <v>4522</v>
      </c>
      <c r="H512" s="619" t="s">
        <v>557</v>
      </c>
      <c r="I512" s="619" t="s">
        <v>4523</v>
      </c>
      <c r="J512" s="619" t="s">
        <v>4524</v>
      </c>
      <c r="K512" s="619" t="s">
        <v>3778</v>
      </c>
      <c r="L512" s="620">
        <v>10.73</v>
      </c>
      <c r="M512" s="620">
        <v>64.38</v>
      </c>
      <c r="N512" s="619">
        <v>6</v>
      </c>
      <c r="O512" s="683">
        <v>1.5</v>
      </c>
      <c r="P512" s="620">
        <v>32.19</v>
      </c>
      <c r="Q512" s="635">
        <v>0.5</v>
      </c>
      <c r="R512" s="619">
        <v>3</v>
      </c>
      <c r="S512" s="635">
        <v>0.5</v>
      </c>
      <c r="T512" s="683">
        <v>1</v>
      </c>
      <c r="U512" s="665">
        <v>0.66666666666666663</v>
      </c>
    </row>
    <row r="513" spans="1:21" ht="14.4" customHeight="1" x14ac:dyDescent="0.3">
      <c r="A513" s="618">
        <v>4</v>
      </c>
      <c r="B513" s="619" t="s">
        <v>558</v>
      </c>
      <c r="C513" s="619">
        <v>89301042</v>
      </c>
      <c r="D513" s="681" t="s">
        <v>6244</v>
      </c>
      <c r="E513" s="682" t="s">
        <v>3956</v>
      </c>
      <c r="F513" s="619" t="s">
        <v>3935</v>
      </c>
      <c r="G513" s="619" t="s">
        <v>4525</v>
      </c>
      <c r="H513" s="619" t="s">
        <v>557</v>
      </c>
      <c r="I513" s="619" t="s">
        <v>1155</v>
      </c>
      <c r="J513" s="619" t="s">
        <v>658</v>
      </c>
      <c r="K513" s="619" t="s">
        <v>4526</v>
      </c>
      <c r="L513" s="620">
        <v>35.380000000000003</v>
      </c>
      <c r="M513" s="620">
        <v>176.90000000000003</v>
      </c>
      <c r="N513" s="619">
        <v>5</v>
      </c>
      <c r="O513" s="683">
        <v>2</v>
      </c>
      <c r="P513" s="620"/>
      <c r="Q513" s="635">
        <v>0</v>
      </c>
      <c r="R513" s="619"/>
      <c r="S513" s="635">
        <v>0</v>
      </c>
      <c r="T513" s="683"/>
      <c r="U513" s="665">
        <v>0</v>
      </c>
    </row>
    <row r="514" spans="1:21" ht="14.4" customHeight="1" x14ac:dyDescent="0.3">
      <c r="A514" s="618">
        <v>4</v>
      </c>
      <c r="B514" s="619" t="s">
        <v>558</v>
      </c>
      <c r="C514" s="619">
        <v>89301042</v>
      </c>
      <c r="D514" s="681" t="s">
        <v>6244</v>
      </c>
      <c r="E514" s="682" t="s">
        <v>3956</v>
      </c>
      <c r="F514" s="619" t="s">
        <v>3935</v>
      </c>
      <c r="G514" s="619" t="s">
        <v>4296</v>
      </c>
      <c r="H514" s="619" t="s">
        <v>557</v>
      </c>
      <c r="I514" s="619" t="s">
        <v>4527</v>
      </c>
      <c r="J514" s="619" t="s">
        <v>4528</v>
      </c>
      <c r="K514" s="619" t="s">
        <v>4529</v>
      </c>
      <c r="L514" s="620">
        <v>64.23</v>
      </c>
      <c r="M514" s="620">
        <v>64.23</v>
      </c>
      <c r="N514" s="619">
        <v>1</v>
      </c>
      <c r="O514" s="683">
        <v>1</v>
      </c>
      <c r="P514" s="620">
        <v>64.23</v>
      </c>
      <c r="Q514" s="635">
        <v>1</v>
      </c>
      <c r="R514" s="619">
        <v>1</v>
      </c>
      <c r="S514" s="635">
        <v>1</v>
      </c>
      <c r="T514" s="683">
        <v>1</v>
      </c>
      <c r="U514" s="665">
        <v>1</v>
      </c>
    </row>
    <row r="515" spans="1:21" ht="14.4" customHeight="1" x14ac:dyDescent="0.3">
      <c r="A515" s="618">
        <v>4</v>
      </c>
      <c r="B515" s="619" t="s">
        <v>558</v>
      </c>
      <c r="C515" s="619">
        <v>89301042</v>
      </c>
      <c r="D515" s="681" t="s">
        <v>6244</v>
      </c>
      <c r="E515" s="682" t="s">
        <v>3956</v>
      </c>
      <c r="F515" s="619" t="s">
        <v>3935</v>
      </c>
      <c r="G515" s="619" t="s">
        <v>3997</v>
      </c>
      <c r="H515" s="619" t="s">
        <v>1439</v>
      </c>
      <c r="I515" s="619" t="s">
        <v>1793</v>
      </c>
      <c r="J515" s="619" t="s">
        <v>3721</v>
      </c>
      <c r="K515" s="619" t="s">
        <v>3722</v>
      </c>
      <c r="L515" s="620">
        <v>333.31</v>
      </c>
      <c r="M515" s="620">
        <v>666.62</v>
      </c>
      <c r="N515" s="619">
        <v>2</v>
      </c>
      <c r="O515" s="683">
        <v>2</v>
      </c>
      <c r="P515" s="620">
        <v>666.62</v>
      </c>
      <c r="Q515" s="635">
        <v>1</v>
      </c>
      <c r="R515" s="619">
        <v>2</v>
      </c>
      <c r="S515" s="635">
        <v>1</v>
      </c>
      <c r="T515" s="683">
        <v>2</v>
      </c>
      <c r="U515" s="665">
        <v>1</v>
      </c>
    </row>
    <row r="516" spans="1:21" ht="14.4" customHeight="1" x14ac:dyDescent="0.3">
      <c r="A516" s="618">
        <v>4</v>
      </c>
      <c r="B516" s="619" t="s">
        <v>558</v>
      </c>
      <c r="C516" s="619">
        <v>89301042</v>
      </c>
      <c r="D516" s="681" t="s">
        <v>6244</v>
      </c>
      <c r="E516" s="682" t="s">
        <v>3956</v>
      </c>
      <c r="F516" s="619" t="s">
        <v>3935</v>
      </c>
      <c r="G516" s="619" t="s">
        <v>3997</v>
      </c>
      <c r="H516" s="619" t="s">
        <v>1439</v>
      </c>
      <c r="I516" s="619" t="s">
        <v>1828</v>
      </c>
      <c r="J516" s="619" t="s">
        <v>3725</v>
      </c>
      <c r="K516" s="619" t="s">
        <v>3726</v>
      </c>
      <c r="L516" s="620">
        <v>333.31</v>
      </c>
      <c r="M516" s="620">
        <v>333.31</v>
      </c>
      <c r="N516" s="619">
        <v>1</v>
      </c>
      <c r="O516" s="683">
        <v>1</v>
      </c>
      <c r="P516" s="620">
        <v>333.31</v>
      </c>
      <c r="Q516" s="635">
        <v>1</v>
      </c>
      <c r="R516" s="619">
        <v>1</v>
      </c>
      <c r="S516" s="635">
        <v>1</v>
      </c>
      <c r="T516" s="683">
        <v>1</v>
      </c>
      <c r="U516" s="665">
        <v>1</v>
      </c>
    </row>
    <row r="517" spans="1:21" ht="14.4" customHeight="1" x14ac:dyDescent="0.3">
      <c r="A517" s="618">
        <v>4</v>
      </c>
      <c r="B517" s="619" t="s">
        <v>558</v>
      </c>
      <c r="C517" s="619">
        <v>89301042</v>
      </c>
      <c r="D517" s="681" t="s">
        <v>6244</v>
      </c>
      <c r="E517" s="682" t="s">
        <v>3956</v>
      </c>
      <c r="F517" s="619" t="s">
        <v>3935</v>
      </c>
      <c r="G517" s="619" t="s">
        <v>4530</v>
      </c>
      <c r="H517" s="619" t="s">
        <v>557</v>
      </c>
      <c r="I517" s="619" t="s">
        <v>4531</v>
      </c>
      <c r="J517" s="619" t="s">
        <v>4532</v>
      </c>
      <c r="K517" s="619" t="s">
        <v>4533</v>
      </c>
      <c r="L517" s="620">
        <v>55.81</v>
      </c>
      <c r="M517" s="620">
        <v>55.81</v>
      </c>
      <c r="N517" s="619">
        <v>1</v>
      </c>
      <c r="O517" s="683">
        <v>1</v>
      </c>
      <c r="P517" s="620"/>
      <c r="Q517" s="635">
        <v>0</v>
      </c>
      <c r="R517" s="619"/>
      <c r="S517" s="635">
        <v>0</v>
      </c>
      <c r="T517" s="683"/>
      <c r="U517" s="665">
        <v>0</v>
      </c>
    </row>
    <row r="518" spans="1:21" ht="14.4" customHeight="1" x14ac:dyDescent="0.3">
      <c r="A518" s="618">
        <v>4</v>
      </c>
      <c r="B518" s="619" t="s">
        <v>558</v>
      </c>
      <c r="C518" s="619">
        <v>89301042</v>
      </c>
      <c r="D518" s="681" t="s">
        <v>6244</v>
      </c>
      <c r="E518" s="682" t="s">
        <v>3956</v>
      </c>
      <c r="F518" s="619" t="s">
        <v>3935</v>
      </c>
      <c r="G518" s="619" t="s">
        <v>4362</v>
      </c>
      <c r="H518" s="619" t="s">
        <v>1439</v>
      </c>
      <c r="I518" s="619" t="s">
        <v>3181</v>
      </c>
      <c r="J518" s="619" t="s">
        <v>3182</v>
      </c>
      <c r="K518" s="619" t="s">
        <v>3183</v>
      </c>
      <c r="L518" s="620">
        <v>222.25</v>
      </c>
      <c r="M518" s="620">
        <v>222.25</v>
      </c>
      <c r="N518" s="619">
        <v>1</v>
      </c>
      <c r="O518" s="683">
        <v>0.5</v>
      </c>
      <c r="P518" s="620"/>
      <c r="Q518" s="635">
        <v>0</v>
      </c>
      <c r="R518" s="619"/>
      <c r="S518" s="635">
        <v>0</v>
      </c>
      <c r="T518" s="683"/>
      <c r="U518" s="665">
        <v>0</v>
      </c>
    </row>
    <row r="519" spans="1:21" ht="14.4" customHeight="1" x14ac:dyDescent="0.3">
      <c r="A519" s="618">
        <v>4</v>
      </c>
      <c r="B519" s="619" t="s">
        <v>558</v>
      </c>
      <c r="C519" s="619">
        <v>89301042</v>
      </c>
      <c r="D519" s="681" t="s">
        <v>6244</v>
      </c>
      <c r="E519" s="682" t="s">
        <v>3956</v>
      </c>
      <c r="F519" s="619" t="s">
        <v>3935</v>
      </c>
      <c r="G519" s="619" t="s">
        <v>4071</v>
      </c>
      <c r="H519" s="619" t="s">
        <v>1439</v>
      </c>
      <c r="I519" s="619" t="s">
        <v>4534</v>
      </c>
      <c r="J519" s="619" t="s">
        <v>1530</v>
      </c>
      <c r="K519" s="619" t="s">
        <v>4535</v>
      </c>
      <c r="L519" s="620">
        <v>275.48</v>
      </c>
      <c r="M519" s="620">
        <v>275.48</v>
      </c>
      <c r="N519" s="619">
        <v>1</v>
      </c>
      <c r="O519" s="683">
        <v>1</v>
      </c>
      <c r="P519" s="620"/>
      <c r="Q519" s="635">
        <v>0</v>
      </c>
      <c r="R519" s="619"/>
      <c r="S519" s="635">
        <v>0</v>
      </c>
      <c r="T519" s="683"/>
      <c r="U519" s="665">
        <v>0</v>
      </c>
    </row>
    <row r="520" spans="1:21" ht="14.4" customHeight="1" x14ac:dyDescent="0.3">
      <c r="A520" s="618">
        <v>4</v>
      </c>
      <c r="B520" s="619" t="s">
        <v>558</v>
      </c>
      <c r="C520" s="619">
        <v>89301042</v>
      </c>
      <c r="D520" s="681" t="s">
        <v>6244</v>
      </c>
      <c r="E520" s="682" t="s">
        <v>3956</v>
      </c>
      <c r="F520" s="619" t="s">
        <v>3935</v>
      </c>
      <c r="G520" s="619" t="s">
        <v>4373</v>
      </c>
      <c r="H520" s="619" t="s">
        <v>557</v>
      </c>
      <c r="I520" s="619" t="s">
        <v>4536</v>
      </c>
      <c r="J520" s="619" t="s">
        <v>4537</v>
      </c>
      <c r="K520" s="619" t="s">
        <v>4538</v>
      </c>
      <c r="L520" s="620">
        <v>206.61</v>
      </c>
      <c r="M520" s="620">
        <v>413.22</v>
      </c>
      <c r="N520" s="619">
        <v>2</v>
      </c>
      <c r="O520" s="683">
        <v>1.5</v>
      </c>
      <c r="P520" s="620">
        <v>206.61</v>
      </c>
      <c r="Q520" s="635">
        <v>0.5</v>
      </c>
      <c r="R520" s="619">
        <v>1</v>
      </c>
      <c r="S520" s="635">
        <v>0.5</v>
      </c>
      <c r="T520" s="683">
        <v>0.5</v>
      </c>
      <c r="U520" s="665">
        <v>0.33333333333333331</v>
      </c>
    </row>
    <row r="521" spans="1:21" ht="14.4" customHeight="1" x14ac:dyDescent="0.3">
      <c r="A521" s="618">
        <v>4</v>
      </c>
      <c r="B521" s="619" t="s">
        <v>558</v>
      </c>
      <c r="C521" s="619">
        <v>89301042</v>
      </c>
      <c r="D521" s="681" t="s">
        <v>6244</v>
      </c>
      <c r="E521" s="682" t="s">
        <v>3956</v>
      </c>
      <c r="F521" s="619" t="s">
        <v>3935</v>
      </c>
      <c r="G521" s="619" t="s">
        <v>4373</v>
      </c>
      <c r="H521" s="619" t="s">
        <v>557</v>
      </c>
      <c r="I521" s="619" t="s">
        <v>4539</v>
      </c>
      <c r="J521" s="619" t="s">
        <v>4537</v>
      </c>
      <c r="K521" s="619" t="s">
        <v>4540</v>
      </c>
      <c r="L521" s="620">
        <v>309.91000000000003</v>
      </c>
      <c r="M521" s="620">
        <v>309.91000000000003</v>
      </c>
      <c r="N521" s="619">
        <v>1</v>
      </c>
      <c r="O521" s="683">
        <v>1</v>
      </c>
      <c r="P521" s="620">
        <v>309.91000000000003</v>
      </c>
      <c r="Q521" s="635">
        <v>1</v>
      </c>
      <c r="R521" s="619">
        <v>1</v>
      </c>
      <c r="S521" s="635">
        <v>1</v>
      </c>
      <c r="T521" s="683">
        <v>1</v>
      </c>
      <c r="U521" s="665">
        <v>1</v>
      </c>
    </row>
    <row r="522" spans="1:21" ht="14.4" customHeight="1" x14ac:dyDescent="0.3">
      <c r="A522" s="618">
        <v>4</v>
      </c>
      <c r="B522" s="619" t="s">
        <v>558</v>
      </c>
      <c r="C522" s="619">
        <v>89301042</v>
      </c>
      <c r="D522" s="681" t="s">
        <v>6244</v>
      </c>
      <c r="E522" s="682" t="s">
        <v>3956</v>
      </c>
      <c r="F522" s="619" t="s">
        <v>3935</v>
      </c>
      <c r="G522" s="619" t="s">
        <v>4373</v>
      </c>
      <c r="H522" s="619" t="s">
        <v>557</v>
      </c>
      <c r="I522" s="619" t="s">
        <v>4541</v>
      </c>
      <c r="J522" s="619" t="s">
        <v>4542</v>
      </c>
      <c r="K522" s="619" t="s">
        <v>4543</v>
      </c>
      <c r="L522" s="620">
        <v>55.1</v>
      </c>
      <c r="M522" s="620">
        <v>165.3</v>
      </c>
      <c r="N522" s="619">
        <v>3</v>
      </c>
      <c r="O522" s="683">
        <v>2</v>
      </c>
      <c r="P522" s="620">
        <v>165.3</v>
      </c>
      <c r="Q522" s="635">
        <v>1</v>
      </c>
      <c r="R522" s="619">
        <v>3</v>
      </c>
      <c r="S522" s="635">
        <v>1</v>
      </c>
      <c r="T522" s="683">
        <v>2</v>
      </c>
      <c r="U522" s="665">
        <v>1</v>
      </c>
    </row>
    <row r="523" spans="1:21" ht="14.4" customHeight="1" x14ac:dyDescent="0.3">
      <c r="A523" s="618">
        <v>4</v>
      </c>
      <c r="B523" s="619" t="s">
        <v>558</v>
      </c>
      <c r="C523" s="619">
        <v>89301042</v>
      </c>
      <c r="D523" s="681" t="s">
        <v>6244</v>
      </c>
      <c r="E523" s="682" t="s">
        <v>3956</v>
      </c>
      <c r="F523" s="619" t="s">
        <v>3935</v>
      </c>
      <c r="G523" s="619" t="s">
        <v>4184</v>
      </c>
      <c r="H523" s="619" t="s">
        <v>557</v>
      </c>
      <c r="I523" s="619" t="s">
        <v>4544</v>
      </c>
      <c r="J523" s="619" t="s">
        <v>869</v>
      </c>
      <c r="K523" s="619" t="s">
        <v>4545</v>
      </c>
      <c r="L523" s="620">
        <v>0</v>
      </c>
      <c r="M523" s="620">
        <v>0</v>
      </c>
      <c r="N523" s="619">
        <v>1</v>
      </c>
      <c r="O523" s="683">
        <v>1</v>
      </c>
      <c r="P523" s="620">
        <v>0</v>
      </c>
      <c r="Q523" s="635"/>
      <c r="R523" s="619">
        <v>1</v>
      </c>
      <c r="S523" s="635">
        <v>1</v>
      </c>
      <c r="T523" s="683">
        <v>1</v>
      </c>
      <c r="U523" s="665">
        <v>1</v>
      </c>
    </row>
    <row r="524" spans="1:21" ht="14.4" customHeight="1" x14ac:dyDescent="0.3">
      <c r="A524" s="618">
        <v>4</v>
      </c>
      <c r="B524" s="619" t="s">
        <v>558</v>
      </c>
      <c r="C524" s="619">
        <v>89301042</v>
      </c>
      <c r="D524" s="681" t="s">
        <v>6244</v>
      </c>
      <c r="E524" s="682" t="s">
        <v>3956</v>
      </c>
      <c r="F524" s="619" t="s">
        <v>3935</v>
      </c>
      <c r="G524" s="619" t="s">
        <v>4184</v>
      </c>
      <c r="H524" s="619" t="s">
        <v>557</v>
      </c>
      <c r="I524" s="619" t="s">
        <v>4546</v>
      </c>
      <c r="J524" s="619" t="s">
        <v>869</v>
      </c>
      <c r="K524" s="619" t="s">
        <v>4547</v>
      </c>
      <c r="L524" s="620">
        <v>376.81</v>
      </c>
      <c r="M524" s="620">
        <v>376.81</v>
      </c>
      <c r="N524" s="619">
        <v>1</v>
      </c>
      <c r="O524" s="683">
        <v>1</v>
      </c>
      <c r="P524" s="620">
        <v>376.81</v>
      </c>
      <c r="Q524" s="635">
        <v>1</v>
      </c>
      <c r="R524" s="619">
        <v>1</v>
      </c>
      <c r="S524" s="635">
        <v>1</v>
      </c>
      <c r="T524" s="683">
        <v>1</v>
      </c>
      <c r="U524" s="665">
        <v>1</v>
      </c>
    </row>
    <row r="525" spans="1:21" ht="14.4" customHeight="1" x14ac:dyDescent="0.3">
      <c r="A525" s="618">
        <v>4</v>
      </c>
      <c r="B525" s="619" t="s">
        <v>558</v>
      </c>
      <c r="C525" s="619">
        <v>89301042</v>
      </c>
      <c r="D525" s="681" t="s">
        <v>6244</v>
      </c>
      <c r="E525" s="682" t="s">
        <v>3956</v>
      </c>
      <c r="F525" s="619" t="s">
        <v>3935</v>
      </c>
      <c r="G525" s="619" t="s">
        <v>4209</v>
      </c>
      <c r="H525" s="619" t="s">
        <v>557</v>
      </c>
      <c r="I525" s="619" t="s">
        <v>745</v>
      </c>
      <c r="J525" s="619" t="s">
        <v>746</v>
      </c>
      <c r="K525" s="619" t="s">
        <v>3648</v>
      </c>
      <c r="L525" s="620">
        <v>115.3</v>
      </c>
      <c r="M525" s="620">
        <v>115.3</v>
      </c>
      <c r="N525" s="619">
        <v>1</v>
      </c>
      <c r="O525" s="683">
        <v>0.5</v>
      </c>
      <c r="P525" s="620"/>
      <c r="Q525" s="635">
        <v>0</v>
      </c>
      <c r="R525" s="619"/>
      <c r="S525" s="635">
        <v>0</v>
      </c>
      <c r="T525" s="683"/>
      <c r="U525" s="665">
        <v>0</v>
      </c>
    </row>
    <row r="526" spans="1:21" ht="14.4" customHeight="1" x14ac:dyDescent="0.3">
      <c r="A526" s="618">
        <v>4</v>
      </c>
      <c r="B526" s="619" t="s">
        <v>558</v>
      </c>
      <c r="C526" s="619">
        <v>89301042</v>
      </c>
      <c r="D526" s="681" t="s">
        <v>6244</v>
      </c>
      <c r="E526" s="682" t="s">
        <v>3956</v>
      </c>
      <c r="F526" s="619" t="s">
        <v>3935</v>
      </c>
      <c r="G526" s="619" t="s">
        <v>4381</v>
      </c>
      <c r="H526" s="619" t="s">
        <v>557</v>
      </c>
      <c r="I526" s="619" t="s">
        <v>4510</v>
      </c>
      <c r="J526" s="619" t="s">
        <v>4383</v>
      </c>
      <c r="K526" s="619" t="s">
        <v>4511</v>
      </c>
      <c r="L526" s="620">
        <v>0</v>
      </c>
      <c r="M526" s="620">
        <v>0</v>
      </c>
      <c r="N526" s="619">
        <v>2</v>
      </c>
      <c r="O526" s="683">
        <v>0.5</v>
      </c>
      <c r="P526" s="620"/>
      <c r="Q526" s="635"/>
      <c r="R526" s="619"/>
      <c r="S526" s="635">
        <v>0</v>
      </c>
      <c r="T526" s="683"/>
      <c r="U526" s="665">
        <v>0</v>
      </c>
    </row>
    <row r="527" spans="1:21" ht="14.4" customHeight="1" x14ac:dyDescent="0.3">
      <c r="A527" s="618">
        <v>4</v>
      </c>
      <c r="B527" s="619" t="s">
        <v>558</v>
      </c>
      <c r="C527" s="619">
        <v>89301042</v>
      </c>
      <c r="D527" s="681" t="s">
        <v>6244</v>
      </c>
      <c r="E527" s="682" t="s">
        <v>3956</v>
      </c>
      <c r="F527" s="619" t="s">
        <v>3935</v>
      </c>
      <c r="G527" s="619" t="s">
        <v>4303</v>
      </c>
      <c r="H527" s="619" t="s">
        <v>557</v>
      </c>
      <c r="I527" s="619" t="s">
        <v>4548</v>
      </c>
      <c r="J527" s="619" t="s">
        <v>3263</v>
      </c>
      <c r="K527" s="619" t="s">
        <v>4549</v>
      </c>
      <c r="L527" s="620">
        <v>0</v>
      </c>
      <c r="M527" s="620">
        <v>0</v>
      </c>
      <c r="N527" s="619">
        <v>1</v>
      </c>
      <c r="O527" s="683">
        <v>1</v>
      </c>
      <c r="P527" s="620"/>
      <c r="Q527" s="635"/>
      <c r="R527" s="619"/>
      <c r="S527" s="635">
        <v>0</v>
      </c>
      <c r="T527" s="683"/>
      <c r="U527" s="665">
        <v>0</v>
      </c>
    </row>
    <row r="528" spans="1:21" ht="14.4" customHeight="1" x14ac:dyDescent="0.3">
      <c r="A528" s="618">
        <v>4</v>
      </c>
      <c r="B528" s="619" t="s">
        <v>558</v>
      </c>
      <c r="C528" s="619">
        <v>89301042</v>
      </c>
      <c r="D528" s="681" t="s">
        <v>6244</v>
      </c>
      <c r="E528" s="682" t="s">
        <v>3956</v>
      </c>
      <c r="F528" s="619" t="s">
        <v>3935</v>
      </c>
      <c r="G528" s="619" t="s">
        <v>4550</v>
      </c>
      <c r="H528" s="619" t="s">
        <v>557</v>
      </c>
      <c r="I528" s="619" t="s">
        <v>4551</v>
      </c>
      <c r="J528" s="619" t="s">
        <v>4552</v>
      </c>
      <c r="K528" s="619" t="s">
        <v>4553</v>
      </c>
      <c r="L528" s="620">
        <v>200.26</v>
      </c>
      <c r="M528" s="620">
        <v>200.26</v>
      </c>
      <c r="N528" s="619">
        <v>1</v>
      </c>
      <c r="O528" s="683">
        <v>1</v>
      </c>
      <c r="P528" s="620">
        <v>200.26</v>
      </c>
      <c r="Q528" s="635">
        <v>1</v>
      </c>
      <c r="R528" s="619">
        <v>1</v>
      </c>
      <c r="S528" s="635">
        <v>1</v>
      </c>
      <c r="T528" s="683">
        <v>1</v>
      </c>
      <c r="U528" s="665">
        <v>1</v>
      </c>
    </row>
    <row r="529" spans="1:21" ht="14.4" customHeight="1" x14ac:dyDescent="0.3">
      <c r="A529" s="618">
        <v>4</v>
      </c>
      <c r="B529" s="619" t="s">
        <v>558</v>
      </c>
      <c r="C529" s="619">
        <v>89301042</v>
      </c>
      <c r="D529" s="681" t="s">
        <v>6244</v>
      </c>
      <c r="E529" s="682" t="s">
        <v>3956</v>
      </c>
      <c r="F529" s="619" t="s">
        <v>3935</v>
      </c>
      <c r="G529" s="619" t="s">
        <v>4554</v>
      </c>
      <c r="H529" s="619" t="s">
        <v>557</v>
      </c>
      <c r="I529" s="619" t="s">
        <v>4555</v>
      </c>
      <c r="J529" s="619" t="s">
        <v>4556</v>
      </c>
      <c r="K529" s="619" t="s">
        <v>4557</v>
      </c>
      <c r="L529" s="620">
        <v>0</v>
      </c>
      <c r="M529" s="620">
        <v>0</v>
      </c>
      <c r="N529" s="619">
        <v>1</v>
      </c>
      <c r="O529" s="683">
        <v>1</v>
      </c>
      <c r="P529" s="620"/>
      <c r="Q529" s="635"/>
      <c r="R529" s="619"/>
      <c r="S529" s="635">
        <v>0</v>
      </c>
      <c r="T529" s="683"/>
      <c r="U529" s="665">
        <v>0</v>
      </c>
    </row>
    <row r="530" spans="1:21" ht="14.4" customHeight="1" x14ac:dyDescent="0.3">
      <c r="A530" s="618">
        <v>4</v>
      </c>
      <c r="B530" s="619" t="s">
        <v>558</v>
      </c>
      <c r="C530" s="619">
        <v>89301042</v>
      </c>
      <c r="D530" s="681" t="s">
        <v>6244</v>
      </c>
      <c r="E530" s="682" t="s">
        <v>3956</v>
      </c>
      <c r="F530" s="619" t="s">
        <v>3935</v>
      </c>
      <c r="G530" s="619" t="s">
        <v>4554</v>
      </c>
      <c r="H530" s="619" t="s">
        <v>557</v>
      </c>
      <c r="I530" s="619" t="s">
        <v>4558</v>
      </c>
      <c r="J530" s="619" t="s">
        <v>4556</v>
      </c>
      <c r="K530" s="619" t="s">
        <v>2219</v>
      </c>
      <c r="L530" s="620">
        <v>0</v>
      </c>
      <c r="M530" s="620">
        <v>0</v>
      </c>
      <c r="N530" s="619">
        <v>1</v>
      </c>
      <c r="O530" s="683">
        <v>1</v>
      </c>
      <c r="P530" s="620">
        <v>0</v>
      </c>
      <c r="Q530" s="635"/>
      <c r="R530" s="619">
        <v>1</v>
      </c>
      <c r="S530" s="635">
        <v>1</v>
      </c>
      <c r="T530" s="683">
        <v>1</v>
      </c>
      <c r="U530" s="665">
        <v>1</v>
      </c>
    </row>
    <row r="531" spans="1:21" ht="14.4" customHeight="1" x14ac:dyDescent="0.3">
      <c r="A531" s="618">
        <v>4</v>
      </c>
      <c r="B531" s="619" t="s">
        <v>558</v>
      </c>
      <c r="C531" s="619">
        <v>89301042</v>
      </c>
      <c r="D531" s="681" t="s">
        <v>6244</v>
      </c>
      <c r="E531" s="682" t="s">
        <v>3956</v>
      </c>
      <c r="F531" s="619" t="s">
        <v>3935</v>
      </c>
      <c r="G531" s="619" t="s">
        <v>4292</v>
      </c>
      <c r="H531" s="619" t="s">
        <v>557</v>
      </c>
      <c r="I531" s="619" t="s">
        <v>4293</v>
      </c>
      <c r="J531" s="619" t="s">
        <v>4294</v>
      </c>
      <c r="K531" s="619" t="s">
        <v>4295</v>
      </c>
      <c r="L531" s="620">
        <v>153.37</v>
      </c>
      <c r="M531" s="620">
        <v>613.48</v>
      </c>
      <c r="N531" s="619">
        <v>4</v>
      </c>
      <c r="O531" s="683">
        <v>1.5</v>
      </c>
      <c r="P531" s="620"/>
      <c r="Q531" s="635">
        <v>0</v>
      </c>
      <c r="R531" s="619"/>
      <c r="S531" s="635">
        <v>0</v>
      </c>
      <c r="T531" s="683"/>
      <c r="U531" s="665">
        <v>0</v>
      </c>
    </row>
    <row r="532" spans="1:21" ht="14.4" customHeight="1" x14ac:dyDescent="0.3">
      <c r="A532" s="618">
        <v>4</v>
      </c>
      <c r="B532" s="619" t="s">
        <v>558</v>
      </c>
      <c r="C532" s="619">
        <v>89301042</v>
      </c>
      <c r="D532" s="681" t="s">
        <v>6244</v>
      </c>
      <c r="E532" s="682" t="s">
        <v>3956</v>
      </c>
      <c r="F532" s="619" t="s">
        <v>3935</v>
      </c>
      <c r="G532" s="619" t="s">
        <v>4395</v>
      </c>
      <c r="H532" s="619" t="s">
        <v>557</v>
      </c>
      <c r="I532" s="619" t="s">
        <v>3259</v>
      </c>
      <c r="J532" s="619" t="s">
        <v>1736</v>
      </c>
      <c r="K532" s="619" t="s">
        <v>3260</v>
      </c>
      <c r="L532" s="620">
        <v>14.14</v>
      </c>
      <c r="M532" s="620">
        <v>14.14</v>
      </c>
      <c r="N532" s="619">
        <v>1</v>
      </c>
      <c r="O532" s="683">
        <v>1</v>
      </c>
      <c r="P532" s="620"/>
      <c r="Q532" s="635">
        <v>0</v>
      </c>
      <c r="R532" s="619"/>
      <c r="S532" s="635">
        <v>0</v>
      </c>
      <c r="T532" s="683"/>
      <c r="U532" s="665">
        <v>0</v>
      </c>
    </row>
    <row r="533" spans="1:21" ht="14.4" customHeight="1" x14ac:dyDescent="0.3">
      <c r="A533" s="618">
        <v>4</v>
      </c>
      <c r="B533" s="619" t="s">
        <v>558</v>
      </c>
      <c r="C533" s="619">
        <v>89301042</v>
      </c>
      <c r="D533" s="681" t="s">
        <v>6244</v>
      </c>
      <c r="E533" s="682" t="s">
        <v>3956</v>
      </c>
      <c r="F533" s="619" t="s">
        <v>3935</v>
      </c>
      <c r="G533" s="619" t="s">
        <v>4559</v>
      </c>
      <c r="H533" s="619" t="s">
        <v>557</v>
      </c>
      <c r="I533" s="619" t="s">
        <v>695</v>
      </c>
      <c r="J533" s="619" t="s">
        <v>696</v>
      </c>
      <c r="K533" s="619" t="s">
        <v>4560</v>
      </c>
      <c r="L533" s="620">
        <v>26.17</v>
      </c>
      <c r="M533" s="620">
        <v>52.34</v>
      </c>
      <c r="N533" s="619">
        <v>2</v>
      </c>
      <c r="O533" s="683">
        <v>0.5</v>
      </c>
      <c r="P533" s="620"/>
      <c r="Q533" s="635">
        <v>0</v>
      </c>
      <c r="R533" s="619"/>
      <c r="S533" s="635">
        <v>0</v>
      </c>
      <c r="T533" s="683"/>
      <c r="U533" s="665">
        <v>0</v>
      </c>
    </row>
    <row r="534" spans="1:21" ht="14.4" customHeight="1" x14ac:dyDescent="0.3">
      <c r="A534" s="618">
        <v>4</v>
      </c>
      <c r="B534" s="619" t="s">
        <v>558</v>
      </c>
      <c r="C534" s="619">
        <v>89301042</v>
      </c>
      <c r="D534" s="681" t="s">
        <v>6244</v>
      </c>
      <c r="E534" s="682" t="s">
        <v>3956</v>
      </c>
      <c r="F534" s="619" t="s">
        <v>3935</v>
      </c>
      <c r="G534" s="619" t="s">
        <v>3998</v>
      </c>
      <c r="H534" s="619" t="s">
        <v>557</v>
      </c>
      <c r="I534" s="619" t="s">
        <v>991</v>
      </c>
      <c r="J534" s="619" t="s">
        <v>992</v>
      </c>
      <c r="K534" s="619" t="s">
        <v>993</v>
      </c>
      <c r="L534" s="620">
        <v>0</v>
      </c>
      <c r="M534" s="620">
        <v>0</v>
      </c>
      <c r="N534" s="619">
        <v>2</v>
      </c>
      <c r="O534" s="683">
        <v>2</v>
      </c>
      <c r="P534" s="620">
        <v>0</v>
      </c>
      <c r="Q534" s="635"/>
      <c r="R534" s="619">
        <v>2</v>
      </c>
      <c r="S534" s="635">
        <v>1</v>
      </c>
      <c r="T534" s="683">
        <v>2</v>
      </c>
      <c r="U534" s="665">
        <v>1</v>
      </c>
    </row>
    <row r="535" spans="1:21" ht="14.4" customHeight="1" x14ac:dyDescent="0.3">
      <c r="A535" s="618">
        <v>4</v>
      </c>
      <c r="B535" s="619" t="s">
        <v>558</v>
      </c>
      <c r="C535" s="619">
        <v>89301042</v>
      </c>
      <c r="D535" s="681" t="s">
        <v>6244</v>
      </c>
      <c r="E535" s="682" t="s">
        <v>3956</v>
      </c>
      <c r="F535" s="619" t="s">
        <v>3935</v>
      </c>
      <c r="G535" s="619" t="s">
        <v>4561</v>
      </c>
      <c r="H535" s="619" t="s">
        <v>557</v>
      </c>
      <c r="I535" s="619" t="s">
        <v>4562</v>
      </c>
      <c r="J535" s="619" t="s">
        <v>4563</v>
      </c>
      <c r="K535" s="619" t="s">
        <v>4564</v>
      </c>
      <c r="L535" s="620">
        <v>77.27</v>
      </c>
      <c r="M535" s="620">
        <v>77.27</v>
      </c>
      <c r="N535" s="619">
        <v>1</v>
      </c>
      <c r="O535" s="683">
        <v>1</v>
      </c>
      <c r="P535" s="620">
        <v>77.27</v>
      </c>
      <c r="Q535" s="635">
        <v>1</v>
      </c>
      <c r="R535" s="619">
        <v>1</v>
      </c>
      <c r="S535" s="635">
        <v>1</v>
      </c>
      <c r="T535" s="683">
        <v>1</v>
      </c>
      <c r="U535" s="665">
        <v>1</v>
      </c>
    </row>
    <row r="536" spans="1:21" ht="14.4" customHeight="1" x14ac:dyDescent="0.3">
      <c r="A536" s="618">
        <v>4</v>
      </c>
      <c r="B536" s="619" t="s">
        <v>558</v>
      </c>
      <c r="C536" s="619">
        <v>89301042</v>
      </c>
      <c r="D536" s="681" t="s">
        <v>6244</v>
      </c>
      <c r="E536" s="682" t="s">
        <v>3956</v>
      </c>
      <c r="F536" s="619" t="s">
        <v>3935</v>
      </c>
      <c r="G536" s="619" t="s">
        <v>4193</v>
      </c>
      <c r="H536" s="619" t="s">
        <v>1439</v>
      </c>
      <c r="I536" s="619" t="s">
        <v>2731</v>
      </c>
      <c r="J536" s="619" t="s">
        <v>2732</v>
      </c>
      <c r="K536" s="619" t="s">
        <v>2733</v>
      </c>
      <c r="L536" s="620">
        <v>154.01</v>
      </c>
      <c r="M536" s="620">
        <v>462.03</v>
      </c>
      <c r="N536" s="619">
        <v>3</v>
      </c>
      <c r="O536" s="683">
        <v>1</v>
      </c>
      <c r="P536" s="620">
        <v>462.03</v>
      </c>
      <c r="Q536" s="635">
        <v>1</v>
      </c>
      <c r="R536" s="619">
        <v>3</v>
      </c>
      <c r="S536" s="635">
        <v>1</v>
      </c>
      <c r="T536" s="683">
        <v>1</v>
      </c>
      <c r="U536" s="665">
        <v>1</v>
      </c>
    </row>
    <row r="537" spans="1:21" ht="14.4" customHeight="1" x14ac:dyDescent="0.3">
      <c r="A537" s="618">
        <v>4</v>
      </c>
      <c r="B537" s="619" t="s">
        <v>558</v>
      </c>
      <c r="C537" s="619">
        <v>89301042</v>
      </c>
      <c r="D537" s="681" t="s">
        <v>6244</v>
      </c>
      <c r="E537" s="682" t="s">
        <v>3956</v>
      </c>
      <c r="F537" s="619" t="s">
        <v>3935</v>
      </c>
      <c r="G537" s="619" t="s">
        <v>4027</v>
      </c>
      <c r="H537" s="619" t="s">
        <v>557</v>
      </c>
      <c r="I537" s="619" t="s">
        <v>2106</v>
      </c>
      <c r="J537" s="619" t="s">
        <v>4029</v>
      </c>
      <c r="K537" s="619" t="s">
        <v>4565</v>
      </c>
      <c r="L537" s="620">
        <v>36.78</v>
      </c>
      <c r="M537" s="620">
        <v>110.34</v>
      </c>
      <c r="N537" s="619">
        <v>3</v>
      </c>
      <c r="O537" s="683">
        <v>1</v>
      </c>
      <c r="P537" s="620">
        <v>110.34</v>
      </c>
      <c r="Q537" s="635">
        <v>1</v>
      </c>
      <c r="R537" s="619">
        <v>3</v>
      </c>
      <c r="S537" s="635">
        <v>1</v>
      </c>
      <c r="T537" s="683">
        <v>1</v>
      </c>
      <c r="U537" s="665">
        <v>1</v>
      </c>
    </row>
    <row r="538" spans="1:21" ht="14.4" customHeight="1" x14ac:dyDescent="0.3">
      <c r="A538" s="618">
        <v>4</v>
      </c>
      <c r="B538" s="619" t="s">
        <v>558</v>
      </c>
      <c r="C538" s="619">
        <v>89301042</v>
      </c>
      <c r="D538" s="681" t="s">
        <v>6244</v>
      </c>
      <c r="E538" s="682" t="s">
        <v>3956</v>
      </c>
      <c r="F538" s="619" t="s">
        <v>3935</v>
      </c>
      <c r="G538" s="619" t="s">
        <v>4027</v>
      </c>
      <c r="H538" s="619" t="s">
        <v>557</v>
      </c>
      <c r="I538" s="619" t="s">
        <v>4566</v>
      </c>
      <c r="J538" s="619" t="s">
        <v>4029</v>
      </c>
      <c r="K538" s="619" t="s">
        <v>4567</v>
      </c>
      <c r="L538" s="620">
        <v>0</v>
      </c>
      <c r="M538" s="620">
        <v>0</v>
      </c>
      <c r="N538" s="619">
        <v>3</v>
      </c>
      <c r="O538" s="683">
        <v>1</v>
      </c>
      <c r="P538" s="620">
        <v>0</v>
      </c>
      <c r="Q538" s="635"/>
      <c r="R538" s="619">
        <v>3</v>
      </c>
      <c r="S538" s="635">
        <v>1</v>
      </c>
      <c r="T538" s="683">
        <v>1</v>
      </c>
      <c r="U538" s="665">
        <v>1</v>
      </c>
    </row>
    <row r="539" spans="1:21" ht="14.4" customHeight="1" x14ac:dyDescent="0.3">
      <c r="A539" s="618">
        <v>4</v>
      </c>
      <c r="B539" s="619" t="s">
        <v>558</v>
      </c>
      <c r="C539" s="619">
        <v>89301042</v>
      </c>
      <c r="D539" s="681" t="s">
        <v>6244</v>
      </c>
      <c r="E539" s="682" t="s">
        <v>3956</v>
      </c>
      <c r="F539" s="619" t="s">
        <v>3935</v>
      </c>
      <c r="G539" s="619" t="s">
        <v>4027</v>
      </c>
      <c r="H539" s="619" t="s">
        <v>557</v>
      </c>
      <c r="I539" s="619" t="s">
        <v>4318</v>
      </c>
      <c r="J539" s="619" t="s">
        <v>4029</v>
      </c>
      <c r="K539" s="619" t="s">
        <v>4319</v>
      </c>
      <c r="L539" s="620">
        <v>34.31</v>
      </c>
      <c r="M539" s="620">
        <v>34.31</v>
      </c>
      <c r="N539" s="619">
        <v>1</v>
      </c>
      <c r="O539" s="683">
        <v>1</v>
      </c>
      <c r="P539" s="620">
        <v>34.31</v>
      </c>
      <c r="Q539" s="635">
        <v>1</v>
      </c>
      <c r="R539" s="619">
        <v>1</v>
      </c>
      <c r="S539" s="635">
        <v>1</v>
      </c>
      <c r="T539" s="683">
        <v>1</v>
      </c>
      <c r="U539" s="665">
        <v>1</v>
      </c>
    </row>
    <row r="540" spans="1:21" ht="14.4" customHeight="1" x14ac:dyDescent="0.3">
      <c r="A540" s="618">
        <v>4</v>
      </c>
      <c r="B540" s="619" t="s">
        <v>558</v>
      </c>
      <c r="C540" s="619">
        <v>89301042</v>
      </c>
      <c r="D540" s="681" t="s">
        <v>6244</v>
      </c>
      <c r="E540" s="682" t="s">
        <v>3956</v>
      </c>
      <c r="F540" s="619" t="s">
        <v>3935</v>
      </c>
      <c r="G540" s="619" t="s">
        <v>4172</v>
      </c>
      <c r="H540" s="619" t="s">
        <v>557</v>
      </c>
      <c r="I540" s="619" t="s">
        <v>741</v>
      </c>
      <c r="J540" s="619" t="s">
        <v>742</v>
      </c>
      <c r="K540" s="619" t="s">
        <v>4173</v>
      </c>
      <c r="L540" s="620">
        <v>709.97</v>
      </c>
      <c r="M540" s="620">
        <v>1419.94</v>
      </c>
      <c r="N540" s="619">
        <v>2</v>
      </c>
      <c r="O540" s="683">
        <v>2</v>
      </c>
      <c r="P540" s="620">
        <v>709.97</v>
      </c>
      <c r="Q540" s="635">
        <v>0.5</v>
      </c>
      <c r="R540" s="619">
        <v>1</v>
      </c>
      <c r="S540" s="635">
        <v>0.5</v>
      </c>
      <c r="T540" s="683">
        <v>1</v>
      </c>
      <c r="U540" s="665">
        <v>0.5</v>
      </c>
    </row>
    <row r="541" spans="1:21" ht="14.4" customHeight="1" x14ac:dyDescent="0.3">
      <c r="A541" s="618">
        <v>4</v>
      </c>
      <c r="B541" s="619" t="s">
        <v>558</v>
      </c>
      <c r="C541" s="619">
        <v>89301042</v>
      </c>
      <c r="D541" s="681" t="s">
        <v>6244</v>
      </c>
      <c r="E541" s="682" t="s">
        <v>3956</v>
      </c>
      <c r="F541" s="619" t="s">
        <v>3935</v>
      </c>
      <c r="G541" s="619" t="s">
        <v>4568</v>
      </c>
      <c r="H541" s="619" t="s">
        <v>1439</v>
      </c>
      <c r="I541" s="619" t="s">
        <v>2503</v>
      </c>
      <c r="J541" s="619" t="s">
        <v>1918</v>
      </c>
      <c r="K541" s="619" t="s">
        <v>3837</v>
      </c>
      <c r="L541" s="620">
        <v>50.57</v>
      </c>
      <c r="M541" s="620">
        <v>50.57</v>
      </c>
      <c r="N541" s="619">
        <v>1</v>
      </c>
      <c r="O541" s="683">
        <v>1</v>
      </c>
      <c r="P541" s="620"/>
      <c r="Q541" s="635">
        <v>0</v>
      </c>
      <c r="R541" s="619"/>
      <c r="S541" s="635">
        <v>0</v>
      </c>
      <c r="T541" s="683"/>
      <c r="U541" s="665">
        <v>0</v>
      </c>
    </row>
    <row r="542" spans="1:21" ht="14.4" customHeight="1" x14ac:dyDescent="0.3">
      <c r="A542" s="618">
        <v>4</v>
      </c>
      <c r="B542" s="619" t="s">
        <v>558</v>
      </c>
      <c r="C542" s="619">
        <v>89301042</v>
      </c>
      <c r="D542" s="681" t="s">
        <v>6244</v>
      </c>
      <c r="E542" s="682" t="s">
        <v>3956</v>
      </c>
      <c r="F542" s="619" t="s">
        <v>3935</v>
      </c>
      <c r="G542" s="619" t="s">
        <v>4215</v>
      </c>
      <c r="H542" s="619" t="s">
        <v>557</v>
      </c>
      <c r="I542" s="619" t="s">
        <v>2075</v>
      </c>
      <c r="J542" s="619" t="s">
        <v>1979</v>
      </c>
      <c r="K542" s="619" t="s">
        <v>2076</v>
      </c>
      <c r="L542" s="620">
        <v>0</v>
      </c>
      <c r="M542" s="620">
        <v>0</v>
      </c>
      <c r="N542" s="619">
        <v>2</v>
      </c>
      <c r="O542" s="683">
        <v>1</v>
      </c>
      <c r="P542" s="620">
        <v>0</v>
      </c>
      <c r="Q542" s="635"/>
      <c r="R542" s="619">
        <v>2</v>
      </c>
      <c r="S542" s="635">
        <v>1</v>
      </c>
      <c r="T542" s="683">
        <v>1</v>
      </c>
      <c r="U542" s="665">
        <v>1</v>
      </c>
    </row>
    <row r="543" spans="1:21" ht="14.4" customHeight="1" x14ac:dyDescent="0.3">
      <c r="A543" s="618">
        <v>4</v>
      </c>
      <c r="B543" s="619" t="s">
        <v>558</v>
      </c>
      <c r="C543" s="619">
        <v>89301042</v>
      </c>
      <c r="D543" s="681" t="s">
        <v>6244</v>
      </c>
      <c r="E543" s="682" t="s">
        <v>3956</v>
      </c>
      <c r="F543" s="619" t="s">
        <v>3935</v>
      </c>
      <c r="G543" s="619" t="s">
        <v>4569</v>
      </c>
      <c r="H543" s="619" t="s">
        <v>557</v>
      </c>
      <c r="I543" s="619" t="s">
        <v>4570</v>
      </c>
      <c r="J543" s="619" t="s">
        <v>4571</v>
      </c>
      <c r="K543" s="619" t="s">
        <v>4572</v>
      </c>
      <c r="L543" s="620">
        <v>0</v>
      </c>
      <c r="M543" s="620">
        <v>0</v>
      </c>
      <c r="N543" s="619">
        <v>1</v>
      </c>
      <c r="O543" s="683">
        <v>0.5</v>
      </c>
      <c r="P543" s="620"/>
      <c r="Q543" s="635"/>
      <c r="R543" s="619"/>
      <c r="S543" s="635">
        <v>0</v>
      </c>
      <c r="T543" s="683"/>
      <c r="U543" s="665">
        <v>0</v>
      </c>
    </row>
    <row r="544" spans="1:21" ht="14.4" customHeight="1" x14ac:dyDescent="0.3">
      <c r="A544" s="618">
        <v>4</v>
      </c>
      <c r="B544" s="619" t="s">
        <v>558</v>
      </c>
      <c r="C544" s="619">
        <v>89301042</v>
      </c>
      <c r="D544" s="681" t="s">
        <v>6244</v>
      </c>
      <c r="E544" s="682" t="s">
        <v>3956</v>
      </c>
      <c r="F544" s="619" t="s">
        <v>3935</v>
      </c>
      <c r="G544" s="619" t="s">
        <v>4004</v>
      </c>
      <c r="H544" s="619" t="s">
        <v>557</v>
      </c>
      <c r="I544" s="619" t="s">
        <v>852</v>
      </c>
      <c r="J544" s="619" t="s">
        <v>853</v>
      </c>
      <c r="K544" s="619" t="s">
        <v>4398</v>
      </c>
      <c r="L544" s="620">
        <v>242.93</v>
      </c>
      <c r="M544" s="620">
        <v>728.79</v>
      </c>
      <c r="N544" s="619">
        <v>3</v>
      </c>
      <c r="O544" s="683">
        <v>3</v>
      </c>
      <c r="P544" s="620">
        <v>242.93</v>
      </c>
      <c r="Q544" s="635">
        <v>0.33333333333333337</v>
      </c>
      <c r="R544" s="619">
        <v>1</v>
      </c>
      <c r="S544" s="635">
        <v>0.33333333333333331</v>
      </c>
      <c r="T544" s="683">
        <v>1</v>
      </c>
      <c r="U544" s="665">
        <v>0.33333333333333331</v>
      </c>
    </row>
    <row r="545" spans="1:21" ht="14.4" customHeight="1" x14ac:dyDescent="0.3">
      <c r="A545" s="618">
        <v>4</v>
      </c>
      <c r="B545" s="619" t="s">
        <v>558</v>
      </c>
      <c r="C545" s="619">
        <v>89301042</v>
      </c>
      <c r="D545" s="681" t="s">
        <v>6244</v>
      </c>
      <c r="E545" s="682" t="s">
        <v>3956</v>
      </c>
      <c r="F545" s="619" t="s">
        <v>3935</v>
      </c>
      <c r="G545" s="619" t="s">
        <v>4004</v>
      </c>
      <c r="H545" s="619" t="s">
        <v>557</v>
      </c>
      <c r="I545" s="619" t="s">
        <v>852</v>
      </c>
      <c r="J545" s="619" t="s">
        <v>853</v>
      </c>
      <c r="K545" s="619" t="s">
        <v>4005</v>
      </c>
      <c r="L545" s="620">
        <v>242.93</v>
      </c>
      <c r="M545" s="620">
        <v>8988.4100000000017</v>
      </c>
      <c r="N545" s="619">
        <v>37</v>
      </c>
      <c r="O545" s="683">
        <v>37</v>
      </c>
      <c r="P545" s="620">
        <v>2672.23</v>
      </c>
      <c r="Q545" s="635">
        <v>0.29729729729729726</v>
      </c>
      <c r="R545" s="619">
        <v>11</v>
      </c>
      <c r="S545" s="635">
        <v>0.29729729729729731</v>
      </c>
      <c r="T545" s="683">
        <v>11</v>
      </c>
      <c r="U545" s="665">
        <v>0.29729729729729731</v>
      </c>
    </row>
    <row r="546" spans="1:21" ht="14.4" customHeight="1" x14ac:dyDescent="0.3">
      <c r="A546" s="618">
        <v>4</v>
      </c>
      <c r="B546" s="619" t="s">
        <v>558</v>
      </c>
      <c r="C546" s="619">
        <v>89301042</v>
      </c>
      <c r="D546" s="681" t="s">
        <v>6244</v>
      </c>
      <c r="E546" s="682" t="s">
        <v>3956</v>
      </c>
      <c r="F546" s="619" t="s">
        <v>3935</v>
      </c>
      <c r="G546" s="619" t="s">
        <v>4573</v>
      </c>
      <c r="H546" s="619" t="s">
        <v>557</v>
      </c>
      <c r="I546" s="619" t="s">
        <v>4574</v>
      </c>
      <c r="J546" s="619" t="s">
        <v>4575</v>
      </c>
      <c r="K546" s="619" t="s">
        <v>4576</v>
      </c>
      <c r="L546" s="620">
        <v>108.98</v>
      </c>
      <c r="M546" s="620">
        <v>435.92</v>
      </c>
      <c r="N546" s="619">
        <v>4</v>
      </c>
      <c r="O546" s="683">
        <v>2.5</v>
      </c>
      <c r="P546" s="620">
        <v>435.92</v>
      </c>
      <c r="Q546" s="635">
        <v>1</v>
      </c>
      <c r="R546" s="619">
        <v>4</v>
      </c>
      <c r="S546" s="635">
        <v>1</v>
      </c>
      <c r="T546" s="683">
        <v>2.5</v>
      </c>
      <c r="U546" s="665">
        <v>1</v>
      </c>
    </row>
    <row r="547" spans="1:21" ht="14.4" customHeight="1" x14ac:dyDescent="0.3">
      <c r="A547" s="618">
        <v>4</v>
      </c>
      <c r="B547" s="619" t="s">
        <v>558</v>
      </c>
      <c r="C547" s="619">
        <v>89301042</v>
      </c>
      <c r="D547" s="681" t="s">
        <v>6244</v>
      </c>
      <c r="E547" s="682" t="s">
        <v>3956</v>
      </c>
      <c r="F547" s="619" t="s">
        <v>3935</v>
      </c>
      <c r="G547" s="619" t="s">
        <v>4577</v>
      </c>
      <c r="H547" s="619" t="s">
        <v>557</v>
      </c>
      <c r="I547" s="619" t="s">
        <v>4578</v>
      </c>
      <c r="J547" s="619" t="s">
        <v>4579</v>
      </c>
      <c r="K547" s="619" t="s">
        <v>4580</v>
      </c>
      <c r="L547" s="620">
        <v>2344.4299999999998</v>
      </c>
      <c r="M547" s="620">
        <v>2344.4299999999998</v>
      </c>
      <c r="N547" s="619">
        <v>1</v>
      </c>
      <c r="O547" s="683">
        <v>1</v>
      </c>
      <c r="P547" s="620">
        <v>2344.4299999999998</v>
      </c>
      <c r="Q547" s="635">
        <v>1</v>
      </c>
      <c r="R547" s="619">
        <v>1</v>
      </c>
      <c r="S547" s="635">
        <v>1</v>
      </c>
      <c r="T547" s="683">
        <v>1</v>
      </c>
      <c r="U547" s="665">
        <v>1</v>
      </c>
    </row>
    <row r="548" spans="1:21" ht="14.4" customHeight="1" x14ac:dyDescent="0.3">
      <c r="A548" s="618">
        <v>4</v>
      </c>
      <c r="B548" s="619" t="s">
        <v>558</v>
      </c>
      <c r="C548" s="619">
        <v>89301042</v>
      </c>
      <c r="D548" s="681" t="s">
        <v>6244</v>
      </c>
      <c r="E548" s="682" t="s">
        <v>3956</v>
      </c>
      <c r="F548" s="619" t="s">
        <v>3935</v>
      </c>
      <c r="G548" s="619" t="s">
        <v>4194</v>
      </c>
      <c r="H548" s="619" t="s">
        <v>557</v>
      </c>
      <c r="I548" s="619" t="s">
        <v>4581</v>
      </c>
      <c r="J548" s="619" t="s">
        <v>4582</v>
      </c>
      <c r="K548" s="619" t="s">
        <v>4017</v>
      </c>
      <c r="L548" s="620">
        <v>0</v>
      </c>
      <c r="M548" s="620">
        <v>0</v>
      </c>
      <c r="N548" s="619">
        <v>1</v>
      </c>
      <c r="O548" s="683">
        <v>1</v>
      </c>
      <c r="P548" s="620"/>
      <c r="Q548" s="635"/>
      <c r="R548" s="619"/>
      <c r="S548" s="635">
        <v>0</v>
      </c>
      <c r="T548" s="683"/>
      <c r="U548" s="665">
        <v>0</v>
      </c>
    </row>
    <row r="549" spans="1:21" ht="14.4" customHeight="1" x14ac:dyDescent="0.3">
      <c r="A549" s="618">
        <v>4</v>
      </c>
      <c r="B549" s="619" t="s">
        <v>558</v>
      </c>
      <c r="C549" s="619">
        <v>89301042</v>
      </c>
      <c r="D549" s="681" t="s">
        <v>6244</v>
      </c>
      <c r="E549" s="682" t="s">
        <v>3956</v>
      </c>
      <c r="F549" s="619" t="s">
        <v>3935</v>
      </c>
      <c r="G549" s="619" t="s">
        <v>4583</v>
      </c>
      <c r="H549" s="619" t="s">
        <v>1439</v>
      </c>
      <c r="I549" s="619" t="s">
        <v>3100</v>
      </c>
      <c r="J549" s="619" t="s">
        <v>3101</v>
      </c>
      <c r="K549" s="619" t="s">
        <v>3887</v>
      </c>
      <c r="L549" s="620">
        <v>254.23</v>
      </c>
      <c r="M549" s="620">
        <v>254.23</v>
      </c>
      <c r="N549" s="619">
        <v>1</v>
      </c>
      <c r="O549" s="683">
        <v>1</v>
      </c>
      <c r="P549" s="620"/>
      <c r="Q549" s="635">
        <v>0</v>
      </c>
      <c r="R549" s="619"/>
      <c r="S549" s="635">
        <v>0</v>
      </c>
      <c r="T549" s="683"/>
      <c r="U549" s="665">
        <v>0</v>
      </c>
    </row>
    <row r="550" spans="1:21" ht="14.4" customHeight="1" x14ac:dyDescent="0.3">
      <c r="A550" s="618">
        <v>4</v>
      </c>
      <c r="B550" s="619" t="s">
        <v>558</v>
      </c>
      <c r="C550" s="619">
        <v>89301042</v>
      </c>
      <c r="D550" s="681" t="s">
        <v>6244</v>
      </c>
      <c r="E550" s="682" t="s">
        <v>3956</v>
      </c>
      <c r="F550" s="619" t="s">
        <v>3935</v>
      </c>
      <c r="G550" s="619" t="s">
        <v>4149</v>
      </c>
      <c r="H550" s="619" t="s">
        <v>557</v>
      </c>
      <c r="I550" s="619" t="s">
        <v>2813</v>
      </c>
      <c r="J550" s="619" t="s">
        <v>2814</v>
      </c>
      <c r="K550" s="619" t="s">
        <v>3769</v>
      </c>
      <c r="L550" s="620">
        <v>44.89</v>
      </c>
      <c r="M550" s="620">
        <v>44.89</v>
      </c>
      <c r="N550" s="619">
        <v>1</v>
      </c>
      <c r="O550" s="683">
        <v>1</v>
      </c>
      <c r="P550" s="620">
        <v>44.89</v>
      </c>
      <c r="Q550" s="635">
        <v>1</v>
      </c>
      <c r="R550" s="619">
        <v>1</v>
      </c>
      <c r="S550" s="635">
        <v>1</v>
      </c>
      <c r="T550" s="683">
        <v>1</v>
      </c>
      <c r="U550" s="665">
        <v>1</v>
      </c>
    </row>
    <row r="551" spans="1:21" ht="14.4" customHeight="1" x14ac:dyDescent="0.3">
      <c r="A551" s="618">
        <v>4</v>
      </c>
      <c r="B551" s="619" t="s">
        <v>558</v>
      </c>
      <c r="C551" s="619">
        <v>89301042</v>
      </c>
      <c r="D551" s="681" t="s">
        <v>6244</v>
      </c>
      <c r="E551" s="682" t="s">
        <v>3956</v>
      </c>
      <c r="F551" s="619" t="s">
        <v>3935</v>
      </c>
      <c r="G551" s="619" t="s">
        <v>4036</v>
      </c>
      <c r="H551" s="619" t="s">
        <v>557</v>
      </c>
      <c r="I551" s="619" t="s">
        <v>4584</v>
      </c>
      <c r="J551" s="619" t="s">
        <v>1740</v>
      </c>
      <c r="K551" s="619" t="s">
        <v>4585</v>
      </c>
      <c r="L551" s="620">
        <v>0</v>
      </c>
      <c r="M551" s="620">
        <v>0</v>
      </c>
      <c r="N551" s="619">
        <v>1</v>
      </c>
      <c r="O551" s="683">
        <v>0.5</v>
      </c>
      <c r="P551" s="620">
        <v>0</v>
      </c>
      <c r="Q551" s="635"/>
      <c r="R551" s="619">
        <v>1</v>
      </c>
      <c r="S551" s="635">
        <v>1</v>
      </c>
      <c r="T551" s="683">
        <v>0.5</v>
      </c>
      <c r="U551" s="665">
        <v>1</v>
      </c>
    </row>
    <row r="552" spans="1:21" ht="14.4" customHeight="1" x14ac:dyDescent="0.3">
      <c r="A552" s="618">
        <v>4</v>
      </c>
      <c r="B552" s="619" t="s">
        <v>558</v>
      </c>
      <c r="C552" s="619">
        <v>89301042</v>
      </c>
      <c r="D552" s="681" t="s">
        <v>6244</v>
      </c>
      <c r="E552" s="682" t="s">
        <v>3956</v>
      </c>
      <c r="F552" s="619" t="s">
        <v>3935</v>
      </c>
      <c r="G552" s="619" t="s">
        <v>4586</v>
      </c>
      <c r="H552" s="619" t="s">
        <v>557</v>
      </c>
      <c r="I552" s="619" t="s">
        <v>4587</v>
      </c>
      <c r="J552" s="619" t="s">
        <v>4588</v>
      </c>
      <c r="K552" s="619" t="s">
        <v>4589</v>
      </c>
      <c r="L552" s="620">
        <v>1866.4</v>
      </c>
      <c r="M552" s="620">
        <v>1866.4</v>
      </c>
      <c r="N552" s="619">
        <v>1</v>
      </c>
      <c r="O552" s="683">
        <v>0.5</v>
      </c>
      <c r="P552" s="620">
        <v>1866.4</v>
      </c>
      <c r="Q552" s="635">
        <v>1</v>
      </c>
      <c r="R552" s="619">
        <v>1</v>
      </c>
      <c r="S552" s="635">
        <v>1</v>
      </c>
      <c r="T552" s="683">
        <v>0.5</v>
      </c>
      <c r="U552" s="665">
        <v>1</v>
      </c>
    </row>
    <row r="553" spans="1:21" ht="14.4" customHeight="1" x14ac:dyDescent="0.3">
      <c r="A553" s="618">
        <v>4</v>
      </c>
      <c r="B553" s="619" t="s">
        <v>558</v>
      </c>
      <c r="C553" s="619">
        <v>89301042</v>
      </c>
      <c r="D553" s="681" t="s">
        <v>6244</v>
      </c>
      <c r="E553" s="682" t="s">
        <v>3956</v>
      </c>
      <c r="F553" s="619" t="s">
        <v>3935</v>
      </c>
      <c r="G553" s="619" t="s">
        <v>4068</v>
      </c>
      <c r="H553" s="619" t="s">
        <v>557</v>
      </c>
      <c r="I553" s="619" t="s">
        <v>1982</v>
      </c>
      <c r="J553" s="619" t="s">
        <v>1983</v>
      </c>
      <c r="K553" s="619" t="s">
        <v>4069</v>
      </c>
      <c r="L553" s="620">
        <v>400.53</v>
      </c>
      <c r="M553" s="620">
        <v>7209.5399999999991</v>
      </c>
      <c r="N553" s="619">
        <v>18</v>
      </c>
      <c r="O553" s="683">
        <v>3</v>
      </c>
      <c r="P553" s="620">
        <v>4806.3599999999997</v>
      </c>
      <c r="Q553" s="635">
        <v>0.66666666666666674</v>
      </c>
      <c r="R553" s="619">
        <v>12</v>
      </c>
      <c r="S553" s="635">
        <v>0.66666666666666663</v>
      </c>
      <c r="T553" s="683">
        <v>2</v>
      </c>
      <c r="U553" s="665">
        <v>0.66666666666666663</v>
      </c>
    </row>
    <row r="554" spans="1:21" ht="14.4" customHeight="1" x14ac:dyDescent="0.3">
      <c r="A554" s="618">
        <v>4</v>
      </c>
      <c r="B554" s="619" t="s">
        <v>558</v>
      </c>
      <c r="C554" s="619">
        <v>89301042</v>
      </c>
      <c r="D554" s="681" t="s">
        <v>6244</v>
      </c>
      <c r="E554" s="682" t="s">
        <v>3956</v>
      </c>
      <c r="F554" s="619" t="s">
        <v>3935</v>
      </c>
      <c r="G554" s="619" t="s">
        <v>4068</v>
      </c>
      <c r="H554" s="619" t="s">
        <v>557</v>
      </c>
      <c r="I554" s="619" t="s">
        <v>4174</v>
      </c>
      <c r="J554" s="619" t="s">
        <v>1983</v>
      </c>
      <c r="K554" s="619" t="s">
        <v>4175</v>
      </c>
      <c r="L554" s="620">
        <v>0</v>
      </c>
      <c r="M554" s="620">
        <v>0</v>
      </c>
      <c r="N554" s="619">
        <v>4</v>
      </c>
      <c r="O554" s="683">
        <v>1</v>
      </c>
      <c r="P554" s="620">
        <v>0</v>
      </c>
      <c r="Q554" s="635"/>
      <c r="R554" s="619">
        <v>2</v>
      </c>
      <c r="S554" s="635">
        <v>0.5</v>
      </c>
      <c r="T554" s="683">
        <v>0.5</v>
      </c>
      <c r="U554" s="665">
        <v>0.5</v>
      </c>
    </row>
    <row r="555" spans="1:21" ht="14.4" customHeight="1" x14ac:dyDescent="0.3">
      <c r="A555" s="618">
        <v>4</v>
      </c>
      <c r="B555" s="619" t="s">
        <v>558</v>
      </c>
      <c r="C555" s="619">
        <v>89301042</v>
      </c>
      <c r="D555" s="681" t="s">
        <v>6244</v>
      </c>
      <c r="E555" s="682" t="s">
        <v>3956</v>
      </c>
      <c r="F555" s="619" t="s">
        <v>3935</v>
      </c>
      <c r="G555" s="619" t="s">
        <v>4177</v>
      </c>
      <c r="H555" s="619" t="s">
        <v>1439</v>
      </c>
      <c r="I555" s="619" t="s">
        <v>1451</v>
      </c>
      <c r="J555" s="619" t="s">
        <v>1452</v>
      </c>
      <c r="K555" s="619" t="s">
        <v>3758</v>
      </c>
      <c r="L555" s="620">
        <v>96.63</v>
      </c>
      <c r="M555" s="620">
        <v>96.63</v>
      </c>
      <c r="N555" s="619">
        <v>1</v>
      </c>
      <c r="O555" s="683">
        <v>1</v>
      </c>
      <c r="P555" s="620">
        <v>96.63</v>
      </c>
      <c r="Q555" s="635">
        <v>1</v>
      </c>
      <c r="R555" s="619">
        <v>1</v>
      </c>
      <c r="S555" s="635">
        <v>1</v>
      </c>
      <c r="T555" s="683">
        <v>1</v>
      </c>
      <c r="U555" s="665">
        <v>1</v>
      </c>
    </row>
    <row r="556" spans="1:21" ht="14.4" customHeight="1" x14ac:dyDescent="0.3">
      <c r="A556" s="618">
        <v>4</v>
      </c>
      <c r="B556" s="619" t="s">
        <v>558</v>
      </c>
      <c r="C556" s="619">
        <v>89301042</v>
      </c>
      <c r="D556" s="681" t="s">
        <v>6244</v>
      </c>
      <c r="E556" s="682" t="s">
        <v>3956</v>
      </c>
      <c r="F556" s="619" t="s">
        <v>3935</v>
      </c>
      <c r="G556" s="619" t="s">
        <v>4177</v>
      </c>
      <c r="H556" s="619" t="s">
        <v>557</v>
      </c>
      <c r="I556" s="619" t="s">
        <v>4590</v>
      </c>
      <c r="J556" s="619" t="s">
        <v>1859</v>
      </c>
      <c r="K556" s="619" t="s">
        <v>4591</v>
      </c>
      <c r="L556" s="620">
        <v>0</v>
      </c>
      <c r="M556" s="620">
        <v>0</v>
      </c>
      <c r="N556" s="619">
        <v>1</v>
      </c>
      <c r="O556" s="683">
        <v>1</v>
      </c>
      <c r="P556" s="620">
        <v>0</v>
      </c>
      <c r="Q556" s="635"/>
      <c r="R556" s="619">
        <v>1</v>
      </c>
      <c r="S556" s="635">
        <v>1</v>
      </c>
      <c r="T556" s="683">
        <v>1</v>
      </c>
      <c r="U556" s="665">
        <v>1</v>
      </c>
    </row>
    <row r="557" spans="1:21" ht="14.4" customHeight="1" x14ac:dyDescent="0.3">
      <c r="A557" s="618">
        <v>4</v>
      </c>
      <c r="B557" s="619" t="s">
        <v>558</v>
      </c>
      <c r="C557" s="619">
        <v>89301042</v>
      </c>
      <c r="D557" s="681" t="s">
        <v>6244</v>
      </c>
      <c r="E557" s="682" t="s">
        <v>3956</v>
      </c>
      <c r="F557" s="619" t="s">
        <v>3935</v>
      </c>
      <c r="G557" s="619" t="s">
        <v>4177</v>
      </c>
      <c r="H557" s="619" t="s">
        <v>557</v>
      </c>
      <c r="I557" s="619" t="s">
        <v>4592</v>
      </c>
      <c r="J557" s="619" t="s">
        <v>1859</v>
      </c>
      <c r="K557" s="619" t="s">
        <v>4593</v>
      </c>
      <c r="L557" s="620">
        <v>0</v>
      </c>
      <c r="M557" s="620">
        <v>0</v>
      </c>
      <c r="N557" s="619">
        <v>1</v>
      </c>
      <c r="O557" s="683">
        <v>1</v>
      </c>
      <c r="P557" s="620"/>
      <c r="Q557" s="635"/>
      <c r="R557" s="619"/>
      <c r="S557" s="635">
        <v>0</v>
      </c>
      <c r="T557" s="683"/>
      <c r="U557" s="665">
        <v>0</v>
      </c>
    </row>
    <row r="558" spans="1:21" ht="14.4" customHeight="1" x14ac:dyDescent="0.3">
      <c r="A558" s="618">
        <v>4</v>
      </c>
      <c r="B558" s="619" t="s">
        <v>558</v>
      </c>
      <c r="C558" s="619">
        <v>89301042</v>
      </c>
      <c r="D558" s="681" t="s">
        <v>6244</v>
      </c>
      <c r="E558" s="682" t="s">
        <v>3956</v>
      </c>
      <c r="F558" s="619" t="s">
        <v>3935</v>
      </c>
      <c r="G558" s="619" t="s">
        <v>4177</v>
      </c>
      <c r="H558" s="619" t="s">
        <v>557</v>
      </c>
      <c r="I558" s="619" t="s">
        <v>1858</v>
      </c>
      <c r="J558" s="619" t="s">
        <v>1859</v>
      </c>
      <c r="K558" s="619" t="s">
        <v>3848</v>
      </c>
      <c r="L558" s="620">
        <v>96.63</v>
      </c>
      <c r="M558" s="620">
        <v>386.52</v>
      </c>
      <c r="N558" s="619">
        <v>4</v>
      </c>
      <c r="O558" s="683">
        <v>3</v>
      </c>
      <c r="P558" s="620">
        <v>386.52</v>
      </c>
      <c r="Q558" s="635">
        <v>1</v>
      </c>
      <c r="R558" s="619">
        <v>4</v>
      </c>
      <c r="S558" s="635">
        <v>1</v>
      </c>
      <c r="T558" s="683">
        <v>3</v>
      </c>
      <c r="U558" s="665">
        <v>1</v>
      </c>
    </row>
    <row r="559" spans="1:21" ht="14.4" customHeight="1" x14ac:dyDescent="0.3">
      <c r="A559" s="618">
        <v>4</v>
      </c>
      <c r="B559" s="619" t="s">
        <v>558</v>
      </c>
      <c r="C559" s="619">
        <v>89301042</v>
      </c>
      <c r="D559" s="681" t="s">
        <v>6244</v>
      </c>
      <c r="E559" s="682" t="s">
        <v>3956</v>
      </c>
      <c r="F559" s="619" t="s">
        <v>3935</v>
      </c>
      <c r="G559" s="619" t="s">
        <v>4177</v>
      </c>
      <c r="H559" s="619" t="s">
        <v>557</v>
      </c>
      <c r="I559" s="619" t="s">
        <v>4594</v>
      </c>
      <c r="J559" s="619" t="s">
        <v>1452</v>
      </c>
      <c r="K559" s="619" t="s">
        <v>4595</v>
      </c>
      <c r="L559" s="620">
        <v>0</v>
      </c>
      <c r="M559" s="620">
        <v>0</v>
      </c>
      <c r="N559" s="619">
        <v>1</v>
      </c>
      <c r="O559" s="683">
        <v>0.5</v>
      </c>
      <c r="P559" s="620">
        <v>0</v>
      </c>
      <c r="Q559" s="635"/>
      <c r="R559" s="619">
        <v>1</v>
      </c>
      <c r="S559" s="635">
        <v>1</v>
      </c>
      <c r="T559" s="683">
        <v>0.5</v>
      </c>
      <c r="U559" s="665">
        <v>1</v>
      </c>
    </row>
    <row r="560" spans="1:21" ht="14.4" customHeight="1" x14ac:dyDescent="0.3">
      <c r="A560" s="618">
        <v>4</v>
      </c>
      <c r="B560" s="619" t="s">
        <v>558</v>
      </c>
      <c r="C560" s="619">
        <v>89301042</v>
      </c>
      <c r="D560" s="681" t="s">
        <v>6244</v>
      </c>
      <c r="E560" s="682" t="s">
        <v>3956</v>
      </c>
      <c r="F560" s="619" t="s">
        <v>3935</v>
      </c>
      <c r="G560" s="619" t="s">
        <v>4399</v>
      </c>
      <c r="H560" s="619" t="s">
        <v>557</v>
      </c>
      <c r="I560" s="619" t="s">
        <v>4596</v>
      </c>
      <c r="J560" s="619" t="s">
        <v>4597</v>
      </c>
      <c r="K560" s="619" t="s">
        <v>4598</v>
      </c>
      <c r="L560" s="620">
        <v>63.3</v>
      </c>
      <c r="M560" s="620">
        <v>63.3</v>
      </c>
      <c r="N560" s="619">
        <v>1</v>
      </c>
      <c r="O560" s="683">
        <v>1</v>
      </c>
      <c r="P560" s="620"/>
      <c r="Q560" s="635">
        <v>0</v>
      </c>
      <c r="R560" s="619"/>
      <c r="S560" s="635">
        <v>0</v>
      </c>
      <c r="T560" s="683"/>
      <c r="U560" s="665">
        <v>0</v>
      </c>
    </row>
    <row r="561" spans="1:21" ht="14.4" customHeight="1" x14ac:dyDescent="0.3">
      <c r="A561" s="618">
        <v>4</v>
      </c>
      <c r="B561" s="619" t="s">
        <v>558</v>
      </c>
      <c r="C561" s="619">
        <v>89301042</v>
      </c>
      <c r="D561" s="681" t="s">
        <v>6244</v>
      </c>
      <c r="E561" s="682" t="s">
        <v>3956</v>
      </c>
      <c r="F561" s="619" t="s">
        <v>3935</v>
      </c>
      <c r="G561" s="619" t="s">
        <v>4006</v>
      </c>
      <c r="H561" s="619" t="s">
        <v>557</v>
      </c>
      <c r="I561" s="619" t="s">
        <v>4262</v>
      </c>
      <c r="J561" s="619" t="s">
        <v>4263</v>
      </c>
      <c r="K561" s="619" t="s">
        <v>4264</v>
      </c>
      <c r="L561" s="620">
        <v>680.29</v>
      </c>
      <c r="M561" s="620">
        <v>2040.87</v>
      </c>
      <c r="N561" s="619">
        <v>3</v>
      </c>
      <c r="O561" s="683">
        <v>1.5</v>
      </c>
      <c r="P561" s="620">
        <v>1360.58</v>
      </c>
      <c r="Q561" s="635">
        <v>0.66666666666666663</v>
      </c>
      <c r="R561" s="619">
        <v>2</v>
      </c>
      <c r="S561" s="635">
        <v>0.66666666666666663</v>
      </c>
      <c r="T561" s="683">
        <v>0.5</v>
      </c>
      <c r="U561" s="665">
        <v>0.33333333333333331</v>
      </c>
    </row>
    <row r="562" spans="1:21" ht="14.4" customHeight="1" x14ac:dyDescent="0.3">
      <c r="A562" s="618">
        <v>4</v>
      </c>
      <c r="B562" s="619" t="s">
        <v>558</v>
      </c>
      <c r="C562" s="619">
        <v>89301042</v>
      </c>
      <c r="D562" s="681" t="s">
        <v>6244</v>
      </c>
      <c r="E562" s="682" t="s">
        <v>3956</v>
      </c>
      <c r="F562" s="619" t="s">
        <v>3935</v>
      </c>
      <c r="G562" s="619" t="s">
        <v>4006</v>
      </c>
      <c r="H562" s="619" t="s">
        <v>557</v>
      </c>
      <c r="I562" s="619" t="s">
        <v>4178</v>
      </c>
      <c r="J562" s="619" t="s">
        <v>4043</v>
      </c>
      <c r="K562" s="619" t="s">
        <v>773</v>
      </c>
      <c r="L562" s="620">
        <v>612.26</v>
      </c>
      <c r="M562" s="620">
        <v>1224.52</v>
      </c>
      <c r="N562" s="619">
        <v>2</v>
      </c>
      <c r="O562" s="683">
        <v>2</v>
      </c>
      <c r="P562" s="620">
        <v>1224.52</v>
      </c>
      <c r="Q562" s="635">
        <v>1</v>
      </c>
      <c r="R562" s="619">
        <v>2</v>
      </c>
      <c r="S562" s="635">
        <v>1</v>
      </c>
      <c r="T562" s="683">
        <v>2</v>
      </c>
      <c r="U562" s="665">
        <v>1</v>
      </c>
    </row>
    <row r="563" spans="1:21" ht="14.4" customHeight="1" x14ac:dyDescent="0.3">
      <c r="A563" s="618">
        <v>4</v>
      </c>
      <c r="B563" s="619" t="s">
        <v>558</v>
      </c>
      <c r="C563" s="619">
        <v>89301042</v>
      </c>
      <c r="D563" s="681" t="s">
        <v>6244</v>
      </c>
      <c r="E563" s="682" t="s">
        <v>3956</v>
      </c>
      <c r="F563" s="619" t="s">
        <v>3935</v>
      </c>
      <c r="G563" s="619" t="s">
        <v>4006</v>
      </c>
      <c r="H563" s="619" t="s">
        <v>557</v>
      </c>
      <c r="I563" s="619" t="s">
        <v>4599</v>
      </c>
      <c r="J563" s="619" t="s">
        <v>4600</v>
      </c>
      <c r="K563" s="619" t="s">
        <v>4601</v>
      </c>
      <c r="L563" s="620">
        <v>0</v>
      </c>
      <c r="M563" s="620">
        <v>0</v>
      </c>
      <c r="N563" s="619">
        <v>1</v>
      </c>
      <c r="O563" s="683">
        <v>1</v>
      </c>
      <c r="P563" s="620"/>
      <c r="Q563" s="635"/>
      <c r="R563" s="619"/>
      <c r="S563" s="635">
        <v>0</v>
      </c>
      <c r="T563" s="683"/>
      <c r="U563" s="665">
        <v>0</v>
      </c>
    </row>
    <row r="564" spans="1:21" ht="14.4" customHeight="1" x14ac:dyDescent="0.3">
      <c r="A564" s="618">
        <v>4</v>
      </c>
      <c r="B564" s="619" t="s">
        <v>558</v>
      </c>
      <c r="C564" s="619">
        <v>89301042</v>
      </c>
      <c r="D564" s="681" t="s">
        <v>6244</v>
      </c>
      <c r="E564" s="682" t="s">
        <v>3956</v>
      </c>
      <c r="F564" s="619" t="s">
        <v>3935</v>
      </c>
      <c r="G564" s="619" t="s">
        <v>4006</v>
      </c>
      <c r="H564" s="619" t="s">
        <v>557</v>
      </c>
      <c r="I564" s="619" t="s">
        <v>768</v>
      </c>
      <c r="J564" s="619" t="s">
        <v>769</v>
      </c>
      <c r="K564" s="619" t="s">
        <v>770</v>
      </c>
      <c r="L564" s="620">
        <v>190.48</v>
      </c>
      <c r="M564" s="620">
        <v>190.48</v>
      </c>
      <c r="N564" s="619">
        <v>1</v>
      </c>
      <c r="O564" s="683">
        <v>1</v>
      </c>
      <c r="P564" s="620">
        <v>190.48</v>
      </c>
      <c r="Q564" s="635">
        <v>1</v>
      </c>
      <c r="R564" s="619">
        <v>1</v>
      </c>
      <c r="S564" s="635">
        <v>1</v>
      </c>
      <c r="T564" s="683">
        <v>1</v>
      </c>
      <c r="U564" s="665">
        <v>1</v>
      </c>
    </row>
    <row r="565" spans="1:21" ht="14.4" customHeight="1" x14ac:dyDescent="0.3">
      <c r="A565" s="618">
        <v>4</v>
      </c>
      <c r="B565" s="619" t="s">
        <v>558</v>
      </c>
      <c r="C565" s="619">
        <v>89301042</v>
      </c>
      <c r="D565" s="681" t="s">
        <v>6244</v>
      </c>
      <c r="E565" s="682" t="s">
        <v>3956</v>
      </c>
      <c r="F565" s="619" t="s">
        <v>3935</v>
      </c>
      <c r="G565" s="619" t="s">
        <v>4006</v>
      </c>
      <c r="H565" s="619" t="s">
        <v>557</v>
      </c>
      <c r="I565" s="619" t="s">
        <v>772</v>
      </c>
      <c r="J565" s="619" t="s">
        <v>769</v>
      </c>
      <c r="K565" s="619" t="s">
        <v>773</v>
      </c>
      <c r="L565" s="620">
        <v>612.26</v>
      </c>
      <c r="M565" s="620">
        <v>612.26</v>
      </c>
      <c r="N565" s="619">
        <v>1</v>
      </c>
      <c r="O565" s="683">
        <v>1</v>
      </c>
      <c r="P565" s="620"/>
      <c r="Q565" s="635">
        <v>0</v>
      </c>
      <c r="R565" s="619"/>
      <c r="S565" s="635">
        <v>0</v>
      </c>
      <c r="T565" s="683"/>
      <c r="U565" s="665">
        <v>0</v>
      </c>
    </row>
    <row r="566" spans="1:21" ht="14.4" customHeight="1" x14ac:dyDescent="0.3">
      <c r="A566" s="618">
        <v>4</v>
      </c>
      <c r="B566" s="619" t="s">
        <v>558</v>
      </c>
      <c r="C566" s="619">
        <v>89301042</v>
      </c>
      <c r="D566" s="681" t="s">
        <v>6244</v>
      </c>
      <c r="E566" s="682" t="s">
        <v>3956</v>
      </c>
      <c r="F566" s="619" t="s">
        <v>3935</v>
      </c>
      <c r="G566" s="619" t="s">
        <v>4521</v>
      </c>
      <c r="H566" s="619" t="s">
        <v>557</v>
      </c>
      <c r="I566" s="619" t="s">
        <v>2942</v>
      </c>
      <c r="J566" s="619" t="s">
        <v>2943</v>
      </c>
      <c r="K566" s="619" t="s">
        <v>2944</v>
      </c>
      <c r="L566" s="620">
        <v>224.9</v>
      </c>
      <c r="M566" s="620">
        <v>1124.5</v>
      </c>
      <c r="N566" s="619">
        <v>5</v>
      </c>
      <c r="O566" s="683">
        <v>5</v>
      </c>
      <c r="P566" s="620">
        <v>674.7</v>
      </c>
      <c r="Q566" s="635">
        <v>0.60000000000000009</v>
      </c>
      <c r="R566" s="619">
        <v>3</v>
      </c>
      <c r="S566" s="635">
        <v>0.6</v>
      </c>
      <c r="T566" s="683">
        <v>3</v>
      </c>
      <c r="U566" s="665">
        <v>0.6</v>
      </c>
    </row>
    <row r="567" spans="1:21" ht="14.4" customHeight="1" x14ac:dyDescent="0.3">
      <c r="A567" s="618">
        <v>4</v>
      </c>
      <c r="B567" s="619" t="s">
        <v>558</v>
      </c>
      <c r="C567" s="619">
        <v>89301042</v>
      </c>
      <c r="D567" s="681" t="s">
        <v>6244</v>
      </c>
      <c r="E567" s="682" t="s">
        <v>3956</v>
      </c>
      <c r="F567" s="619" t="s">
        <v>3935</v>
      </c>
      <c r="G567" s="619" t="s">
        <v>4083</v>
      </c>
      <c r="H567" s="619" t="s">
        <v>1439</v>
      </c>
      <c r="I567" s="619" t="s">
        <v>1650</v>
      </c>
      <c r="J567" s="619" t="s">
        <v>1651</v>
      </c>
      <c r="K567" s="619" t="s">
        <v>1652</v>
      </c>
      <c r="L567" s="620">
        <v>140.03</v>
      </c>
      <c r="M567" s="620">
        <v>420.09000000000003</v>
      </c>
      <c r="N567" s="619">
        <v>3</v>
      </c>
      <c r="O567" s="683">
        <v>2.5</v>
      </c>
      <c r="P567" s="620">
        <v>280.06</v>
      </c>
      <c r="Q567" s="635">
        <v>0.66666666666666663</v>
      </c>
      <c r="R567" s="619">
        <v>2</v>
      </c>
      <c r="S567" s="635">
        <v>0.66666666666666663</v>
      </c>
      <c r="T567" s="683">
        <v>2</v>
      </c>
      <c r="U567" s="665">
        <v>0.8</v>
      </c>
    </row>
    <row r="568" spans="1:21" ht="14.4" customHeight="1" x14ac:dyDescent="0.3">
      <c r="A568" s="618">
        <v>4</v>
      </c>
      <c r="B568" s="619" t="s">
        <v>558</v>
      </c>
      <c r="C568" s="619">
        <v>89301042</v>
      </c>
      <c r="D568" s="681" t="s">
        <v>6244</v>
      </c>
      <c r="E568" s="682" t="s">
        <v>3956</v>
      </c>
      <c r="F568" s="619" t="s">
        <v>3935</v>
      </c>
      <c r="G568" s="619" t="s">
        <v>4222</v>
      </c>
      <c r="H568" s="619" t="s">
        <v>557</v>
      </c>
      <c r="I568" s="619" t="s">
        <v>4602</v>
      </c>
      <c r="J568" s="619" t="s">
        <v>4603</v>
      </c>
      <c r="K568" s="619" t="s">
        <v>3913</v>
      </c>
      <c r="L568" s="620">
        <v>167.38</v>
      </c>
      <c r="M568" s="620">
        <v>502.14</v>
      </c>
      <c r="N568" s="619">
        <v>3</v>
      </c>
      <c r="O568" s="683">
        <v>2</v>
      </c>
      <c r="P568" s="620">
        <v>502.14</v>
      </c>
      <c r="Q568" s="635">
        <v>1</v>
      </c>
      <c r="R568" s="619">
        <v>3</v>
      </c>
      <c r="S568" s="635">
        <v>1</v>
      </c>
      <c r="T568" s="683">
        <v>2</v>
      </c>
      <c r="U568" s="665">
        <v>1</v>
      </c>
    </row>
    <row r="569" spans="1:21" ht="14.4" customHeight="1" x14ac:dyDescent="0.3">
      <c r="A569" s="618">
        <v>4</v>
      </c>
      <c r="B569" s="619" t="s">
        <v>558</v>
      </c>
      <c r="C569" s="619">
        <v>89301042</v>
      </c>
      <c r="D569" s="681" t="s">
        <v>6244</v>
      </c>
      <c r="E569" s="682" t="s">
        <v>3956</v>
      </c>
      <c r="F569" s="619" t="s">
        <v>3935</v>
      </c>
      <c r="G569" s="619" t="s">
        <v>4604</v>
      </c>
      <c r="H569" s="619" t="s">
        <v>557</v>
      </c>
      <c r="I569" s="619" t="s">
        <v>4605</v>
      </c>
      <c r="J569" s="619" t="s">
        <v>4606</v>
      </c>
      <c r="K569" s="619" t="s">
        <v>4607</v>
      </c>
      <c r="L569" s="620">
        <v>0</v>
      </c>
      <c r="M569" s="620">
        <v>0</v>
      </c>
      <c r="N569" s="619">
        <v>1</v>
      </c>
      <c r="O569" s="683">
        <v>1</v>
      </c>
      <c r="P569" s="620"/>
      <c r="Q569" s="635"/>
      <c r="R569" s="619"/>
      <c r="S569" s="635">
        <v>0</v>
      </c>
      <c r="T569" s="683"/>
      <c r="U569" s="665">
        <v>0</v>
      </c>
    </row>
    <row r="570" spans="1:21" ht="14.4" customHeight="1" x14ac:dyDescent="0.3">
      <c r="A570" s="618">
        <v>4</v>
      </c>
      <c r="B570" s="619" t="s">
        <v>558</v>
      </c>
      <c r="C570" s="619">
        <v>89301042</v>
      </c>
      <c r="D570" s="681" t="s">
        <v>6244</v>
      </c>
      <c r="E570" s="682" t="s">
        <v>3956</v>
      </c>
      <c r="F570" s="619" t="s">
        <v>3935</v>
      </c>
      <c r="G570" s="619" t="s">
        <v>4049</v>
      </c>
      <c r="H570" s="619" t="s">
        <v>557</v>
      </c>
      <c r="I570" s="619" t="s">
        <v>1774</v>
      </c>
      <c r="J570" s="619" t="s">
        <v>1775</v>
      </c>
      <c r="K570" s="619" t="s">
        <v>4050</v>
      </c>
      <c r="L570" s="620">
        <v>203.33</v>
      </c>
      <c r="M570" s="620">
        <v>203.33</v>
      </c>
      <c r="N570" s="619">
        <v>1</v>
      </c>
      <c r="O570" s="683">
        <v>1</v>
      </c>
      <c r="P570" s="620"/>
      <c r="Q570" s="635">
        <v>0</v>
      </c>
      <c r="R570" s="619"/>
      <c r="S570" s="635">
        <v>0</v>
      </c>
      <c r="T570" s="683"/>
      <c r="U570" s="665">
        <v>0</v>
      </c>
    </row>
    <row r="571" spans="1:21" ht="14.4" customHeight="1" x14ac:dyDescent="0.3">
      <c r="A571" s="618">
        <v>4</v>
      </c>
      <c r="B571" s="619" t="s">
        <v>558</v>
      </c>
      <c r="C571" s="619">
        <v>89301042</v>
      </c>
      <c r="D571" s="681" t="s">
        <v>6244</v>
      </c>
      <c r="E571" s="682" t="s">
        <v>3956</v>
      </c>
      <c r="F571" s="619" t="s">
        <v>3935</v>
      </c>
      <c r="G571" s="619" t="s">
        <v>4137</v>
      </c>
      <c r="H571" s="619" t="s">
        <v>557</v>
      </c>
      <c r="I571" s="619" t="s">
        <v>944</v>
      </c>
      <c r="J571" s="619" t="s">
        <v>4608</v>
      </c>
      <c r="K571" s="619" t="s">
        <v>4309</v>
      </c>
      <c r="L571" s="620">
        <v>0</v>
      </c>
      <c r="M571" s="620">
        <v>0</v>
      </c>
      <c r="N571" s="619">
        <v>1</v>
      </c>
      <c r="O571" s="683">
        <v>1</v>
      </c>
      <c r="P571" s="620">
        <v>0</v>
      </c>
      <c r="Q571" s="635"/>
      <c r="R571" s="619">
        <v>1</v>
      </c>
      <c r="S571" s="635">
        <v>1</v>
      </c>
      <c r="T571" s="683">
        <v>1</v>
      </c>
      <c r="U571" s="665">
        <v>1</v>
      </c>
    </row>
    <row r="572" spans="1:21" ht="14.4" customHeight="1" x14ac:dyDescent="0.3">
      <c r="A572" s="618">
        <v>4</v>
      </c>
      <c r="B572" s="619" t="s">
        <v>558</v>
      </c>
      <c r="C572" s="619">
        <v>89301042</v>
      </c>
      <c r="D572" s="681" t="s">
        <v>6244</v>
      </c>
      <c r="E572" s="682" t="s">
        <v>3956</v>
      </c>
      <c r="F572" s="619" t="s">
        <v>3935</v>
      </c>
      <c r="G572" s="619" t="s">
        <v>4137</v>
      </c>
      <c r="H572" s="619" t="s">
        <v>557</v>
      </c>
      <c r="I572" s="619" t="s">
        <v>3038</v>
      </c>
      <c r="J572" s="619" t="s">
        <v>3039</v>
      </c>
      <c r="K572" s="619" t="s">
        <v>2391</v>
      </c>
      <c r="L572" s="620">
        <v>0</v>
      </c>
      <c r="M572" s="620">
        <v>0</v>
      </c>
      <c r="N572" s="619">
        <v>2</v>
      </c>
      <c r="O572" s="683">
        <v>1</v>
      </c>
      <c r="P572" s="620"/>
      <c r="Q572" s="635"/>
      <c r="R572" s="619"/>
      <c r="S572" s="635">
        <v>0</v>
      </c>
      <c r="T572" s="683"/>
      <c r="U572" s="665">
        <v>0</v>
      </c>
    </row>
    <row r="573" spans="1:21" ht="14.4" customHeight="1" x14ac:dyDescent="0.3">
      <c r="A573" s="618">
        <v>4</v>
      </c>
      <c r="B573" s="619" t="s">
        <v>558</v>
      </c>
      <c r="C573" s="619">
        <v>89301042</v>
      </c>
      <c r="D573" s="681" t="s">
        <v>6244</v>
      </c>
      <c r="E573" s="682" t="s">
        <v>3956</v>
      </c>
      <c r="F573" s="619" t="s">
        <v>3935</v>
      </c>
      <c r="G573" s="619" t="s">
        <v>4113</v>
      </c>
      <c r="H573" s="619" t="s">
        <v>1439</v>
      </c>
      <c r="I573" s="619" t="s">
        <v>4114</v>
      </c>
      <c r="J573" s="619" t="s">
        <v>4115</v>
      </c>
      <c r="K573" s="619" t="s">
        <v>4116</v>
      </c>
      <c r="L573" s="620">
        <v>94.8</v>
      </c>
      <c r="M573" s="620">
        <v>189.6</v>
      </c>
      <c r="N573" s="619">
        <v>2</v>
      </c>
      <c r="O573" s="683">
        <v>1</v>
      </c>
      <c r="P573" s="620"/>
      <c r="Q573" s="635">
        <v>0</v>
      </c>
      <c r="R573" s="619"/>
      <c r="S573" s="635">
        <v>0</v>
      </c>
      <c r="T573" s="683"/>
      <c r="U573" s="665">
        <v>0</v>
      </c>
    </row>
    <row r="574" spans="1:21" ht="14.4" customHeight="1" x14ac:dyDescent="0.3">
      <c r="A574" s="618">
        <v>4</v>
      </c>
      <c r="B574" s="619" t="s">
        <v>558</v>
      </c>
      <c r="C574" s="619">
        <v>89301042</v>
      </c>
      <c r="D574" s="681" t="s">
        <v>6244</v>
      </c>
      <c r="E574" s="682" t="s">
        <v>3956</v>
      </c>
      <c r="F574" s="619" t="s">
        <v>3935</v>
      </c>
      <c r="G574" s="619" t="s">
        <v>4609</v>
      </c>
      <c r="H574" s="619" t="s">
        <v>557</v>
      </c>
      <c r="I574" s="619" t="s">
        <v>650</v>
      </c>
      <c r="J574" s="619" t="s">
        <v>4610</v>
      </c>
      <c r="K574" s="619" t="s">
        <v>4611</v>
      </c>
      <c r="L574" s="620">
        <v>91.19</v>
      </c>
      <c r="M574" s="620">
        <v>182.38</v>
      </c>
      <c r="N574" s="619">
        <v>2</v>
      </c>
      <c r="O574" s="683">
        <v>1</v>
      </c>
      <c r="P574" s="620">
        <v>182.38</v>
      </c>
      <c r="Q574" s="635">
        <v>1</v>
      </c>
      <c r="R574" s="619">
        <v>2</v>
      </c>
      <c r="S574" s="635">
        <v>1</v>
      </c>
      <c r="T574" s="683">
        <v>1</v>
      </c>
      <c r="U574" s="665">
        <v>1</v>
      </c>
    </row>
    <row r="575" spans="1:21" ht="14.4" customHeight="1" x14ac:dyDescent="0.3">
      <c r="A575" s="618">
        <v>4</v>
      </c>
      <c r="B575" s="619" t="s">
        <v>558</v>
      </c>
      <c r="C575" s="619">
        <v>89301042</v>
      </c>
      <c r="D575" s="681" t="s">
        <v>6244</v>
      </c>
      <c r="E575" s="682" t="s">
        <v>3956</v>
      </c>
      <c r="F575" s="619" t="s">
        <v>3935</v>
      </c>
      <c r="G575" s="619" t="s">
        <v>4010</v>
      </c>
      <c r="H575" s="619" t="s">
        <v>557</v>
      </c>
      <c r="I575" s="619" t="s">
        <v>3469</v>
      </c>
      <c r="J575" s="619" t="s">
        <v>1233</v>
      </c>
      <c r="K575" s="619" t="s">
        <v>4070</v>
      </c>
      <c r="L575" s="620">
        <v>127.5</v>
      </c>
      <c r="M575" s="620">
        <v>10455</v>
      </c>
      <c r="N575" s="619">
        <v>82</v>
      </c>
      <c r="O575" s="683">
        <v>80.5</v>
      </c>
      <c r="P575" s="620">
        <v>5355</v>
      </c>
      <c r="Q575" s="635">
        <v>0.51219512195121952</v>
      </c>
      <c r="R575" s="619">
        <v>42</v>
      </c>
      <c r="S575" s="635">
        <v>0.51219512195121952</v>
      </c>
      <c r="T575" s="683">
        <v>42</v>
      </c>
      <c r="U575" s="665">
        <v>0.52173913043478259</v>
      </c>
    </row>
    <row r="576" spans="1:21" ht="14.4" customHeight="1" x14ac:dyDescent="0.3">
      <c r="A576" s="618">
        <v>4</v>
      </c>
      <c r="B576" s="619" t="s">
        <v>558</v>
      </c>
      <c r="C576" s="619">
        <v>89301042</v>
      </c>
      <c r="D576" s="681" t="s">
        <v>6244</v>
      </c>
      <c r="E576" s="682" t="s">
        <v>3956</v>
      </c>
      <c r="F576" s="619" t="s">
        <v>3935</v>
      </c>
      <c r="G576" s="619" t="s">
        <v>4010</v>
      </c>
      <c r="H576" s="619" t="s">
        <v>557</v>
      </c>
      <c r="I576" s="619" t="s">
        <v>1232</v>
      </c>
      <c r="J576" s="619" t="s">
        <v>1233</v>
      </c>
      <c r="K576" s="619" t="s">
        <v>4011</v>
      </c>
      <c r="L576" s="620">
        <v>637.5</v>
      </c>
      <c r="M576" s="620">
        <v>1275</v>
      </c>
      <c r="N576" s="619">
        <v>2</v>
      </c>
      <c r="O576" s="683">
        <v>2</v>
      </c>
      <c r="P576" s="620">
        <v>637.5</v>
      </c>
      <c r="Q576" s="635">
        <v>0.5</v>
      </c>
      <c r="R576" s="619">
        <v>1</v>
      </c>
      <c r="S576" s="635">
        <v>0.5</v>
      </c>
      <c r="T576" s="683">
        <v>1</v>
      </c>
      <c r="U576" s="665">
        <v>0.5</v>
      </c>
    </row>
    <row r="577" spans="1:21" ht="14.4" customHeight="1" x14ac:dyDescent="0.3">
      <c r="A577" s="618">
        <v>4</v>
      </c>
      <c r="B577" s="619" t="s">
        <v>558</v>
      </c>
      <c r="C577" s="619">
        <v>89301042</v>
      </c>
      <c r="D577" s="681" t="s">
        <v>6244</v>
      </c>
      <c r="E577" s="682" t="s">
        <v>3956</v>
      </c>
      <c r="F577" s="619" t="s">
        <v>3935</v>
      </c>
      <c r="G577" s="619" t="s">
        <v>4012</v>
      </c>
      <c r="H577" s="619" t="s">
        <v>557</v>
      </c>
      <c r="I577" s="619" t="s">
        <v>837</v>
      </c>
      <c r="J577" s="619" t="s">
        <v>4013</v>
      </c>
      <c r="K577" s="619" t="s">
        <v>4014</v>
      </c>
      <c r="L577" s="620">
        <v>0</v>
      </c>
      <c r="M577" s="620">
        <v>0</v>
      </c>
      <c r="N577" s="619">
        <v>4</v>
      </c>
      <c r="O577" s="683">
        <v>2.5</v>
      </c>
      <c r="P577" s="620">
        <v>0</v>
      </c>
      <c r="Q577" s="635"/>
      <c r="R577" s="619">
        <v>2</v>
      </c>
      <c r="S577" s="635">
        <v>0.5</v>
      </c>
      <c r="T577" s="683">
        <v>1.5</v>
      </c>
      <c r="U577" s="665">
        <v>0.6</v>
      </c>
    </row>
    <row r="578" spans="1:21" ht="14.4" customHeight="1" x14ac:dyDescent="0.3">
      <c r="A578" s="618">
        <v>4</v>
      </c>
      <c r="B578" s="619" t="s">
        <v>558</v>
      </c>
      <c r="C578" s="619">
        <v>89301042</v>
      </c>
      <c r="D578" s="681" t="s">
        <v>6244</v>
      </c>
      <c r="E578" s="682" t="s">
        <v>3956</v>
      </c>
      <c r="F578" s="619" t="s">
        <v>3935</v>
      </c>
      <c r="G578" s="619" t="s">
        <v>4612</v>
      </c>
      <c r="H578" s="619" t="s">
        <v>557</v>
      </c>
      <c r="I578" s="619" t="s">
        <v>2946</v>
      </c>
      <c r="J578" s="619" t="s">
        <v>2947</v>
      </c>
      <c r="K578" s="619" t="s">
        <v>2948</v>
      </c>
      <c r="L578" s="620">
        <v>1488.52</v>
      </c>
      <c r="M578" s="620">
        <v>1488.52</v>
      </c>
      <c r="N578" s="619">
        <v>1</v>
      </c>
      <c r="O578" s="683">
        <v>1</v>
      </c>
      <c r="P578" s="620">
        <v>1488.52</v>
      </c>
      <c r="Q578" s="635">
        <v>1</v>
      </c>
      <c r="R578" s="619">
        <v>1</v>
      </c>
      <c r="S578" s="635">
        <v>1</v>
      </c>
      <c r="T578" s="683">
        <v>1</v>
      </c>
      <c r="U578" s="665">
        <v>1</v>
      </c>
    </row>
    <row r="579" spans="1:21" ht="14.4" customHeight="1" x14ac:dyDescent="0.3">
      <c r="A579" s="618">
        <v>4</v>
      </c>
      <c r="B579" s="619" t="s">
        <v>558</v>
      </c>
      <c r="C579" s="619">
        <v>89301042</v>
      </c>
      <c r="D579" s="681" t="s">
        <v>6244</v>
      </c>
      <c r="E579" s="682" t="s">
        <v>3956</v>
      </c>
      <c r="F579" s="619" t="s">
        <v>3935</v>
      </c>
      <c r="G579" s="619" t="s">
        <v>4612</v>
      </c>
      <c r="H579" s="619" t="s">
        <v>557</v>
      </c>
      <c r="I579" s="619" t="s">
        <v>2946</v>
      </c>
      <c r="J579" s="619" t="s">
        <v>2947</v>
      </c>
      <c r="K579" s="619" t="s">
        <v>2948</v>
      </c>
      <c r="L579" s="620">
        <v>893.1</v>
      </c>
      <c r="M579" s="620">
        <v>893.1</v>
      </c>
      <c r="N579" s="619">
        <v>1</v>
      </c>
      <c r="O579" s="683">
        <v>0.5</v>
      </c>
      <c r="P579" s="620"/>
      <c r="Q579" s="635">
        <v>0</v>
      </c>
      <c r="R579" s="619"/>
      <c r="S579" s="635">
        <v>0</v>
      </c>
      <c r="T579" s="683"/>
      <c r="U579" s="665">
        <v>0</v>
      </c>
    </row>
    <row r="580" spans="1:21" ht="14.4" customHeight="1" x14ac:dyDescent="0.3">
      <c r="A580" s="618">
        <v>4</v>
      </c>
      <c r="B580" s="619" t="s">
        <v>558</v>
      </c>
      <c r="C580" s="619">
        <v>89301042</v>
      </c>
      <c r="D580" s="681" t="s">
        <v>6244</v>
      </c>
      <c r="E580" s="682" t="s">
        <v>3956</v>
      </c>
      <c r="F580" s="619" t="s">
        <v>3935</v>
      </c>
      <c r="G580" s="619" t="s">
        <v>4053</v>
      </c>
      <c r="H580" s="619" t="s">
        <v>557</v>
      </c>
      <c r="I580" s="619" t="s">
        <v>1743</v>
      </c>
      <c r="J580" s="619" t="s">
        <v>1744</v>
      </c>
      <c r="K580" s="619" t="s">
        <v>4054</v>
      </c>
      <c r="L580" s="620">
        <v>38.99</v>
      </c>
      <c r="M580" s="620">
        <v>77.98</v>
      </c>
      <c r="N580" s="619">
        <v>2</v>
      </c>
      <c r="O580" s="683">
        <v>1</v>
      </c>
      <c r="P580" s="620"/>
      <c r="Q580" s="635">
        <v>0</v>
      </c>
      <c r="R580" s="619"/>
      <c r="S580" s="635">
        <v>0</v>
      </c>
      <c r="T580" s="683"/>
      <c r="U580" s="665">
        <v>0</v>
      </c>
    </row>
    <row r="581" spans="1:21" ht="14.4" customHeight="1" x14ac:dyDescent="0.3">
      <c r="A581" s="618">
        <v>4</v>
      </c>
      <c r="B581" s="619" t="s">
        <v>558</v>
      </c>
      <c r="C581" s="619">
        <v>89301042</v>
      </c>
      <c r="D581" s="681" t="s">
        <v>6244</v>
      </c>
      <c r="E581" s="682" t="s">
        <v>3956</v>
      </c>
      <c r="F581" s="619" t="s">
        <v>3935</v>
      </c>
      <c r="G581" s="619" t="s">
        <v>4086</v>
      </c>
      <c r="H581" s="619" t="s">
        <v>557</v>
      </c>
      <c r="I581" s="619" t="s">
        <v>4613</v>
      </c>
      <c r="J581" s="619" t="s">
        <v>4614</v>
      </c>
      <c r="K581" s="619" t="s">
        <v>1218</v>
      </c>
      <c r="L581" s="620">
        <v>73.680000000000007</v>
      </c>
      <c r="M581" s="620">
        <v>73.680000000000007</v>
      </c>
      <c r="N581" s="619">
        <v>1</v>
      </c>
      <c r="O581" s="683">
        <v>1</v>
      </c>
      <c r="P581" s="620">
        <v>73.680000000000007</v>
      </c>
      <c r="Q581" s="635">
        <v>1</v>
      </c>
      <c r="R581" s="619">
        <v>1</v>
      </c>
      <c r="S581" s="635">
        <v>1</v>
      </c>
      <c r="T581" s="683">
        <v>1</v>
      </c>
      <c r="U581" s="665">
        <v>1</v>
      </c>
    </row>
    <row r="582" spans="1:21" ht="14.4" customHeight="1" x14ac:dyDescent="0.3">
      <c r="A582" s="618">
        <v>4</v>
      </c>
      <c r="B582" s="619" t="s">
        <v>558</v>
      </c>
      <c r="C582" s="619">
        <v>89301042</v>
      </c>
      <c r="D582" s="681" t="s">
        <v>6244</v>
      </c>
      <c r="E582" s="682" t="s">
        <v>3956</v>
      </c>
      <c r="F582" s="619" t="s">
        <v>3935</v>
      </c>
      <c r="G582" s="619" t="s">
        <v>4086</v>
      </c>
      <c r="H582" s="619" t="s">
        <v>1439</v>
      </c>
      <c r="I582" s="619" t="s">
        <v>2617</v>
      </c>
      <c r="J582" s="619" t="s">
        <v>2618</v>
      </c>
      <c r="K582" s="619" t="s">
        <v>3851</v>
      </c>
      <c r="L582" s="620">
        <v>32.74</v>
      </c>
      <c r="M582" s="620">
        <v>65.48</v>
      </c>
      <c r="N582" s="619">
        <v>2</v>
      </c>
      <c r="O582" s="683">
        <v>1</v>
      </c>
      <c r="P582" s="620"/>
      <c r="Q582" s="635">
        <v>0</v>
      </c>
      <c r="R582" s="619"/>
      <c r="S582" s="635">
        <v>0</v>
      </c>
      <c r="T582" s="683"/>
      <c r="U582" s="665">
        <v>0</v>
      </c>
    </row>
    <row r="583" spans="1:21" ht="14.4" customHeight="1" x14ac:dyDescent="0.3">
      <c r="A583" s="618">
        <v>4</v>
      </c>
      <c r="B583" s="619" t="s">
        <v>558</v>
      </c>
      <c r="C583" s="619">
        <v>89301042</v>
      </c>
      <c r="D583" s="681" t="s">
        <v>6244</v>
      </c>
      <c r="E583" s="682" t="s">
        <v>3956</v>
      </c>
      <c r="F583" s="619" t="s">
        <v>3935</v>
      </c>
      <c r="G583" s="619" t="s">
        <v>4086</v>
      </c>
      <c r="H583" s="619" t="s">
        <v>557</v>
      </c>
      <c r="I583" s="619" t="s">
        <v>4615</v>
      </c>
      <c r="J583" s="619" t="s">
        <v>4616</v>
      </c>
      <c r="K583" s="619" t="s">
        <v>4617</v>
      </c>
      <c r="L583" s="620">
        <v>49.12</v>
      </c>
      <c r="M583" s="620">
        <v>98.24</v>
      </c>
      <c r="N583" s="619">
        <v>2</v>
      </c>
      <c r="O583" s="683">
        <v>1</v>
      </c>
      <c r="P583" s="620"/>
      <c r="Q583" s="635">
        <v>0</v>
      </c>
      <c r="R583" s="619"/>
      <c r="S583" s="635">
        <v>0</v>
      </c>
      <c r="T583" s="683"/>
      <c r="U583" s="665">
        <v>0</v>
      </c>
    </row>
    <row r="584" spans="1:21" ht="14.4" customHeight="1" x14ac:dyDescent="0.3">
      <c r="A584" s="618">
        <v>4</v>
      </c>
      <c r="B584" s="619" t="s">
        <v>558</v>
      </c>
      <c r="C584" s="619">
        <v>89301042</v>
      </c>
      <c r="D584" s="681" t="s">
        <v>6244</v>
      </c>
      <c r="E584" s="682" t="s">
        <v>3956</v>
      </c>
      <c r="F584" s="619" t="s">
        <v>3935</v>
      </c>
      <c r="G584" s="619" t="s">
        <v>4086</v>
      </c>
      <c r="H584" s="619" t="s">
        <v>1439</v>
      </c>
      <c r="I584" s="619" t="s">
        <v>1521</v>
      </c>
      <c r="J584" s="619" t="s">
        <v>1522</v>
      </c>
      <c r="K584" s="619" t="s">
        <v>3769</v>
      </c>
      <c r="L584" s="620">
        <v>98.23</v>
      </c>
      <c r="M584" s="620">
        <v>196.46</v>
      </c>
      <c r="N584" s="619">
        <v>2</v>
      </c>
      <c r="O584" s="683">
        <v>1.5</v>
      </c>
      <c r="P584" s="620">
        <v>98.23</v>
      </c>
      <c r="Q584" s="635">
        <v>0.5</v>
      </c>
      <c r="R584" s="619">
        <v>1</v>
      </c>
      <c r="S584" s="635">
        <v>0.5</v>
      </c>
      <c r="T584" s="683">
        <v>1</v>
      </c>
      <c r="U584" s="665">
        <v>0.66666666666666663</v>
      </c>
    </row>
    <row r="585" spans="1:21" ht="14.4" customHeight="1" x14ac:dyDescent="0.3">
      <c r="A585" s="618">
        <v>4</v>
      </c>
      <c r="B585" s="619" t="s">
        <v>558</v>
      </c>
      <c r="C585" s="619">
        <v>89301042</v>
      </c>
      <c r="D585" s="681" t="s">
        <v>6244</v>
      </c>
      <c r="E585" s="682" t="s">
        <v>3956</v>
      </c>
      <c r="F585" s="619" t="s">
        <v>3935</v>
      </c>
      <c r="G585" s="619" t="s">
        <v>4086</v>
      </c>
      <c r="H585" s="619" t="s">
        <v>1439</v>
      </c>
      <c r="I585" s="619" t="s">
        <v>4201</v>
      </c>
      <c r="J585" s="619" t="s">
        <v>1522</v>
      </c>
      <c r="K585" s="619" t="s">
        <v>4202</v>
      </c>
      <c r="L585" s="620">
        <v>207.53</v>
      </c>
      <c r="M585" s="620">
        <v>415.06</v>
      </c>
      <c r="N585" s="619">
        <v>2</v>
      </c>
      <c r="O585" s="683">
        <v>2</v>
      </c>
      <c r="P585" s="620">
        <v>415.06</v>
      </c>
      <c r="Q585" s="635">
        <v>1</v>
      </c>
      <c r="R585" s="619">
        <v>2</v>
      </c>
      <c r="S585" s="635">
        <v>1</v>
      </c>
      <c r="T585" s="683">
        <v>2</v>
      </c>
      <c r="U585" s="665">
        <v>1</v>
      </c>
    </row>
    <row r="586" spans="1:21" ht="14.4" customHeight="1" x14ac:dyDescent="0.3">
      <c r="A586" s="618">
        <v>4</v>
      </c>
      <c r="B586" s="619" t="s">
        <v>558</v>
      </c>
      <c r="C586" s="619">
        <v>89301042</v>
      </c>
      <c r="D586" s="681" t="s">
        <v>6244</v>
      </c>
      <c r="E586" s="682" t="s">
        <v>3956</v>
      </c>
      <c r="F586" s="619" t="s">
        <v>3935</v>
      </c>
      <c r="G586" s="619" t="s">
        <v>4618</v>
      </c>
      <c r="H586" s="619" t="s">
        <v>557</v>
      </c>
      <c r="I586" s="619" t="s">
        <v>1989</v>
      </c>
      <c r="J586" s="619" t="s">
        <v>1990</v>
      </c>
      <c r="K586" s="619" t="s">
        <v>1991</v>
      </c>
      <c r="L586" s="620">
        <v>82.67</v>
      </c>
      <c r="M586" s="620">
        <v>82.67</v>
      </c>
      <c r="N586" s="619">
        <v>1</v>
      </c>
      <c r="O586" s="683">
        <v>1</v>
      </c>
      <c r="P586" s="620"/>
      <c r="Q586" s="635">
        <v>0</v>
      </c>
      <c r="R586" s="619"/>
      <c r="S586" s="635">
        <v>0</v>
      </c>
      <c r="T586" s="683"/>
      <c r="U586" s="665">
        <v>0</v>
      </c>
    </row>
    <row r="587" spans="1:21" ht="14.4" customHeight="1" x14ac:dyDescent="0.3">
      <c r="A587" s="618">
        <v>4</v>
      </c>
      <c r="B587" s="619" t="s">
        <v>558</v>
      </c>
      <c r="C587" s="619">
        <v>89301042</v>
      </c>
      <c r="D587" s="681" t="s">
        <v>6244</v>
      </c>
      <c r="E587" s="682" t="s">
        <v>3956</v>
      </c>
      <c r="F587" s="619" t="s">
        <v>3935</v>
      </c>
      <c r="G587" s="619" t="s">
        <v>4619</v>
      </c>
      <c r="H587" s="619" t="s">
        <v>557</v>
      </c>
      <c r="I587" s="619" t="s">
        <v>4620</v>
      </c>
      <c r="J587" s="619" t="s">
        <v>996</v>
      </c>
      <c r="K587" s="619" t="s">
        <v>4621</v>
      </c>
      <c r="L587" s="620">
        <v>0</v>
      </c>
      <c r="M587" s="620">
        <v>0</v>
      </c>
      <c r="N587" s="619">
        <v>1</v>
      </c>
      <c r="O587" s="683">
        <v>0.5</v>
      </c>
      <c r="P587" s="620"/>
      <c r="Q587" s="635"/>
      <c r="R587" s="619"/>
      <c r="S587" s="635">
        <v>0</v>
      </c>
      <c r="T587" s="683"/>
      <c r="U587" s="665">
        <v>0</v>
      </c>
    </row>
    <row r="588" spans="1:21" ht="14.4" customHeight="1" x14ac:dyDescent="0.3">
      <c r="A588" s="618">
        <v>4</v>
      </c>
      <c r="B588" s="619" t="s">
        <v>558</v>
      </c>
      <c r="C588" s="619">
        <v>89301042</v>
      </c>
      <c r="D588" s="681" t="s">
        <v>6244</v>
      </c>
      <c r="E588" s="682" t="s">
        <v>3956</v>
      </c>
      <c r="F588" s="619" t="s">
        <v>3935</v>
      </c>
      <c r="G588" s="619" t="s">
        <v>4138</v>
      </c>
      <c r="H588" s="619" t="s">
        <v>557</v>
      </c>
      <c r="I588" s="619" t="s">
        <v>4622</v>
      </c>
      <c r="J588" s="619" t="s">
        <v>4623</v>
      </c>
      <c r="K588" s="619" t="s">
        <v>938</v>
      </c>
      <c r="L588" s="620">
        <v>0</v>
      </c>
      <c r="M588" s="620">
        <v>0</v>
      </c>
      <c r="N588" s="619">
        <v>1</v>
      </c>
      <c r="O588" s="683">
        <v>1</v>
      </c>
      <c r="P588" s="620"/>
      <c r="Q588" s="635"/>
      <c r="R588" s="619"/>
      <c r="S588" s="635">
        <v>0</v>
      </c>
      <c r="T588" s="683"/>
      <c r="U588" s="665">
        <v>0</v>
      </c>
    </row>
    <row r="589" spans="1:21" ht="14.4" customHeight="1" x14ac:dyDescent="0.3">
      <c r="A589" s="618">
        <v>4</v>
      </c>
      <c r="B589" s="619" t="s">
        <v>558</v>
      </c>
      <c r="C589" s="619">
        <v>89301042</v>
      </c>
      <c r="D589" s="681" t="s">
        <v>6244</v>
      </c>
      <c r="E589" s="682" t="s">
        <v>3956</v>
      </c>
      <c r="F589" s="619" t="s">
        <v>3935</v>
      </c>
      <c r="G589" s="619" t="s">
        <v>4138</v>
      </c>
      <c r="H589" s="619" t="s">
        <v>557</v>
      </c>
      <c r="I589" s="619" t="s">
        <v>4624</v>
      </c>
      <c r="J589" s="619" t="s">
        <v>4140</v>
      </c>
      <c r="K589" s="619" t="s">
        <v>1326</v>
      </c>
      <c r="L589" s="620">
        <v>0</v>
      </c>
      <c r="M589" s="620">
        <v>0</v>
      </c>
      <c r="N589" s="619">
        <v>1</v>
      </c>
      <c r="O589" s="683">
        <v>0.5</v>
      </c>
      <c r="P589" s="620">
        <v>0</v>
      </c>
      <c r="Q589" s="635"/>
      <c r="R589" s="619">
        <v>1</v>
      </c>
      <c r="S589" s="635">
        <v>1</v>
      </c>
      <c r="T589" s="683">
        <v>0.5</v>
      </c>
      <c r="U589" s="665">
        <v>1</v>
      </c>
    </row>
    <row r="590" spans="1:21" ht="14.4" customHeight="1" x14ac:dyDescent="0.3">
      <c r="A590" s="618">
        <v>4</v>
      </c>
      <c r="B590" s="619" t="s">
        <v>558</v>
      </c>
      <c r="C590" s="619">
        <v>89301042</v>
      </c>
      <c r="D590" s="681" t="s">
        <v>6244</v>
      </c>
      <c r="E590" s="682" t="s">
        <v>3956</v>
      </c>
      <c r="F590" s="619" t="s">
        <v>3935</v>
      </c>
      <c r="G590" s="619" t="s">
        <v>4138</v>
      </c>
      <c r="H590" s="619" t="s">
        <v>557</v>
      </c>
      <c r="I590" s="619" t="s">
        <v>4625</v>
      </c>
      <c r="J590" s="619" t="s">
        <v>4623</v>
      </c>
      <c r="K590" s="619" t="s">
        <v>938</v>
      </c>
      <c r="L590" s="620">
        <v>0</v>
      </c>
      <c r="M590" s="620">
        <v>0</v>
      </c>
      <c r="N590" s="619">
        <v>2</v>
      </c>
      <c r="O590" s="683">
        <v>0.5</v>
      </c>
      <c r="P590" s="620"/>
      <c r="Q590" s="635"/>
      <c r="R590" s="619"/>
      <c r="S590" s="635">
        <v>0</v>
      </c>
      <c r="T590" s="683"/>
      <c r="U590" s="665">
        <v>0</v>
      </c>
    </row>
    <row r="591" spans="1:21" ht="14.4" customHeight="1" x14ac:dyDescent="0.3">
      <c r="A591" s="618">
        <v>4</v>
      </c>
      <c r="B591" s="619" t="s">
        <v>558</v>
      </c>
      <c r="C591" s="619">
        <v>89301042</v>
      </c>
      <c r="D591" s="681" t="s">
        <v>6244</v>
      </c>
      <c r="E591" s="682" t="s">
        <v>3956</v>
      </c>
      <c r="F591" s="619" t="s">
        <v>3936</v>
      </c>
      <c r="G591" s="619" t="s">
        <v>4062</v>
      </c>
      <c r="H591" s="619" t="s">
        <v>557</v>
      </c>
      <c r="I591" s="619" t="s">
        <v>4142</v>
      </c>
      <c r="J591" s="619" t="s">
        <v>3964</v>
      </c>
      <c r="K591" s="619"/>
      <c r="L591" s="620">
        <v>0</v>
      </c>
      <c r="M591" s="620">
        <v>0</v>
      </c>
      <c r="N591" s="619">
        <v>7</v>
      </c>
      <c r="O591" s="683">
        <v>7</v>
      </c>
      <c r="P591" s="620">
        <v>0</v>
      </c>
      <c r="Q591" s="635"/>
      <c r="R591" s="619">
        <v>7</v>
      </c>
      <c r="S591" s="635">
        <v>1</v>
      </c>
      <c r="T591" s="683">
        <v>7</v>
      </c>
      <c r="U591" s="665">
        <v>1</v>
      </c>
    </row>
    <row r="592" spans="1:21" ht="14.4" customHeight="1" x14ac:dyDescent="0.3">
      <c r="A592" s="618">
        <v>4</v>
      </c>
      <c r="B592" s="619" t="s">
        <v>558</v>
      </c>
      <c r="C592" s="619">
        <v>89301042</v>
      </c>
      <c r="D592" s="681" t="s">
        <v>6244</v>
      </c>
      <c r="E592" s="682" t="s">
        <v>3956</v>
      </c>
      <c r="F592" s="619" t="s">
        <v>3936</v>
      </c>
      <c r="G592" s="619" t="s">
        <v>4062</v>
      </c>
      <c r="H592" s="619" t="s">
        <v>557</v>
      </c>
      <c r="I592" s="619" t="s">
        <v>4126</v>
      </c>
      <c r="J592" s="619" t="s">
        <v>3964</v>
      </c>
      <c r="K592" s="619"/>
      <c r="L592" s="620">
        <v>0</v>
      </c>
      <c r="M592" s="620">
        <v>0</v>
      </c>
      <c r="N592" s="619">
        <v>31</v>
      </c>
      <c r="O592" s="683">
        <v>30.5</v>
      </c>
      <c r="P592" s="620">
        <v>0</v>
      </c>
      <c r="Q592" s="635"/>
      <c r="R592" s="619">
        <v>29</v>
      </c>
      <c r="S592" s="635">
        <v>0.93548387096774188</v>
      </c>
      <c r="T592" s="683">
        <v>28.5</v>
      </c>
      <c r="U592" s="665">
        <v>0.93442622950819676</v>
      </c>
    </row>
    <row r="593" spans="1:21" ht="14.4" customHeight="1" x14ac:dyDescent="0.3">
      <c r="A593" s="618">
        <v>4</v>
      </c>
      <c r="B593" s="619" t="s">
        <v>558</v>
      </c>
      <c r="C593" s="619">
        <v>89301042</v>
      </c>
      <c r="D593" s="681" t="s">
        <v>6244</v>
      </c>
      <c r="E593" s="682" t="s">
        <v>3956</v>
      </c>
      <c r="F593" s="619" t="s">
        <v>3937</v>
      </c>
      <c r="G593" s="619" t="s">
        <v>4358</v>
      </c>
      <c r="H593" s="619" t="s">
        <v>557</v>
      </c>
      <c r="I593" s="619" t="s">
        <v>4359</v>
      </c>
      <c r="J593" s="619" t="s">
        <v>4360</v>
      </c>
      <c r="K593" s="619" t="s">
        <v>4361</v>
      </c>
      <c r="L593" s="620">
        <v>410</v>
      </c>
      <c r="M593" s="620">
        <v>23780</v>
      </c>
      <c r="N593" s="619">
        <v>58</v>
      </c>
      <c r="O593" s="683">
        <v>58</v>
      </c>
      <c r="P593" s="620">
        <v>22550</v>
      </c>
      <c r="Q593" s="635">
        <v>0.94827586206896552</v>
      </c>
      <c r="R593" s="619">
        <v>55</v>
      </c>
      <c r="S593" s="635">
        <v>0.94827586206896552</v>
      </c>
      <c r="T593" s="683">
        <v>55</v>
      </c>
      <c r="U593" s="665">
        <v>0.94827586206896552</v>
      </c>
    </row>
    <row r="594" spans="1:21" ht="14.4" customHeight="1" x14ac:dyDescent="0.3">
      <c r="A594" s="618">
        <v>4</v>
      </c>
      <c r="B594" s="619" t="s">
        <v>558</v>
      </c>
      <c r="C594" s="619">
        <v>89301042</v>
      </c>
      <c r="D594" s="681" t="s">
        <v>6244</v>
      </c>
      <c r="E594" s="682" t="s">
        <v>3956</v>
      </c>
      <c r="F594" s="619" t="s">
        <v>3937</v>
      </c>
      <c r="G594" s="619" t="s">
        <v>4358</v>
      </c>
      <c r="H594" s="619" t="s">
        <v>557</v>
      </c>
      <c r="I594" s="619" t="s">
        <v>4420</v>
      </c>
      <c r="J594" s="619" t="s">
        <v>4421</v>
      </c>
      <c r="K594" s="619" t="s">
        <v>4422</v>
      </c>
      <c r="L594" s="620">
        <v>566</v>
      </c>
      <c r="M594" s="620">
        <v>5094</v>
      </c>
      <c r="N594" s="619">
        <v>9</v>
      </c>
      <c r="O594" s="683">
        <v>9</v>
      </c>
      <c r="P594" s="620">
        <v>566</v>
      </c>
      <c r="Q594" s="635">
        <v>0.1111111111111111</v>
      </c>
      <c r="R594" s="619">
        <v>1</v>
      </c>
      <c r="S594" s="635">
        <v>0.1111111111111111</v>
      </c>
      <c r="T594" s="683">
        <v>1</v>
      </c>
      <c r="U594" s="665">
        <v>0.1111111111111111</v>
      </c>
    </row>
    <row r="595" spans="1:21" ht="14.4" customHeight="1" x14ac:dyDescent="0.3">
      <c r="A595" s="618">
        <v>4</v>
      </c>
      <c r="B595" s="619" t="s">
        <v>558</v>
      </c>
      <c r="C595" s="619">
        <v>89301042</v>
      </c>
      <c r="D595" s="681" t="s">
        <v>6244</v>
      </c>
      <c r="E595" s="682" t="s">
        <v>3956</v>
      </c>
      <c r="F595" s="619" t="s">
        <v>3937</v>
      </c>
      <c r="G595" s="619" t="s">
        <v>4423</v>
      </c>
      <c r="H595" s="619" t="s">
        <v>557</v>
      </c>
      <c r="I595" s="619" t="s">
        <v>4427</v>
      </c>
      <c r="J595" s="619" t="s">
        <v>4428</v>
      </c>
      <c r="K595" s="619" t="s">
        <v>4429</v>
      </c>
      <c r="L595" s="620">
        <v>35.130000000000003</v>
      </c>
      <c r="M595" s="620">
        <v>210.78000000000003</v>
      </c>
      <c r="N595" s="619">
        <v>6</v>
      </c>
      <c r="O595" s="683">
        <v>2</v>
      </c>
      <c r="P595" s="620">
        <v>70.260000000000005</v>
      </c>
      <c r="Q595" s="635">
        <v>0.33333333333333331</v>
      </c>
      <c r="R595" s="619">
        <v>2</v>
      </c>
      <c r="S595" s="635">
        <v>0.33333333333333331</v>
      </c>
      <c r="T595" s="683">
        <v>1</v>
      </c>
      <c r="U595" s="665">
        <v>0.5</v>
      </c>
    </row>
    <row r="596" spans="1:21" ht="14.4" customHeight="1" x14ac:dyDescent="0.3">
      <c r="A596" s="618">
        <v>4</v>
      </c>
      <c r="B596" s="619" t="s">
        <v>558</v>
      </c>
      <c r="C596" s="619">
        <v>89301042</v>
      </c>
      <c r="D596" s="681" t="s">
        <v>6244</v>
      </c>
      <c r="E596" s="682" t="s">
        <v>3956</v>
      </c>
      <c r="F596" s="619" t="s">
        <v>3937</v>
      </c>
      <c r="G596" s="619" t="s">
        <v>4423</v>
      </c>
      <c r="H596" s="619" t="s">
        <v>557</v>
      </c>
      <c r="I596" s="619" t="s">
        <v>4626</v>
      </c>
      <c r="J596" s="619" t="s">
        <v>4434</v>
      </c>
      <c r="K596" s="619" t="s">
        <v>4627</v>
      </c>
      <c r="L596" s="620">
        <v>175.15</v>
      </c>
      <c r="M596" s="620">
        <v>525.45000000000005</v>
      </c>
      <c r="N596" s="619">
        <v>3</v>
      </c>
      <c r="O596" s="683">
        <v>1</v>
      </c>
      <c r="P596" s="620">
        <v>525.45000000000005</v>
      </c>
      <c r="Q596" s="635">
        <v>1</v>
      </c>
      <c r="R596" s="619">
        <v>3</v>
      </c>
      <c r="S596" s="635">
        <v>1</v>
      </c>
      <c r="T596" s="683">
        <v>1</v>
      </c>
      <c r="U596" s="665">
        <v>1</v>
      </c>
    </row>
    <row r="597" spans="1:21" ht="14.4" customHeight="1" x14ac:dyDescent="0.3">
      <c r="A597" s="618">
        <v>4</v>
      </c>
      <c r="B597" s="619" t="s">
        <v>558</v>
      </c>
      <c r="C597" s="619">
        <v>89301042</v>
      </c>
      <c r="D597" s="681" t="s">
        <v>6244</v>
      </c>
      <c r="E597" s="682" t="s">
        <v>3956</v>
      </c>
      <c r="F597" s="619" t="s">
        <v>3937</v>
      </c>
      <c r="G597" s="619" t="s">
        <v>4423</v>
      </c>
      <c r="H597" s="619" t="s">
        <v>557</v>
      </c>
      <c r="I597" s="619" t="s">
        <v>4433</v>
      </c>
      <c r="J597" s="619" t="s">
        <v>4434</v>
      </c>
      <c r="K597" s="619" t="s">
        <v>4435</v>
      </c>
      <c r="L597" s="620">
        <v>200</v>
      </c>
      <c r="M597" s="620">
        <v>3000</v>
      </c>
      <c r="N597" s="619">
        <v>15</v>
      </c>
      <c r="O597" s="683">
        <v>6</v>
      </c>
      <c r="P597" s="620">
        <v>2600</v>
      </c>
      <c r="Q597" s="635">
        <v>0.8666666666666667</v>
      </c>
      <c r="R597" s="619">
        <v>13</v>
      </c>
      <c r="S597" s="635">
        <v>0.8666666666666667</v>
      </c>
      <c r="T597" s="683">
        <v>5</v>
      </c>
      <c r="U597" s="665">
        <v>0.83333333333333337</v>
      </c>
    </row>
    <row r="598" spans="1:21" ht="14.4" customHeight="1" x14ac:dyDescent="0.3">
      <c r="A598" s="618">
        <v>4</v>
      </c>
      <c r="B598" s="619" t="s">
        <v>558</v>
      </c>
      <c r="C598" s="619">
        <v>89301042</v>
      </c>
      <c r="D598" s="681" t="s">
        <v>6244</v>
      </c>
      <c r="E598" s="682" t="s">
        <v>3956</v>
      </c>
      <c r="F598" s="619" t="s">
        <v>3937</v>
      </c>
      <c r="G598" s="619" t="s">
        <v>4423</v>
      </c>
      <c r="H598" s="619" t="s">
        <v>557</v>
      </c>
      <c r="I598" s="619" t="s">
        <v>4628</v>
      </c>
      <c r="J598" s="619" t="s">
        <v>4437</v>
      </c>
      <c r="K598" s="619" t="s">
        <v>4629</v>
      </c>
      <c r="L598" s="620">
        <v>50</v>
      </c>
      <c r="M598" s="620">
        <v>50</v>
      </c>
      <c r="N598" s="619">
        <v>1</v>
      </c>
      <c r="O598" s="683">
        <v>1</v>
      </c>
      <c r="P598" s="620">
        <v>50</v>
      </c>
      <c r="Q598" s="635">
        <v>1</v>
      </c>
      <c r="R598" s="619">
        <v>1</v>
      </c>
      <c r="S598" s="635">
        <v>1</v>
      </c>
      <c r="T598" s="683">
        <v>1</v>
      </c>
      <c r="U598" s="665">
        <v>1</v>
      </c>
    </row>
    <row r="599" spans="1:21" ht="14.4" customHeight="1" x14ac:dyDescent="0.3">
      <c r="A599" s="618">
        <v>4</v>
      </c>
      <c r="B599" s="619" t="s">
        <v>558</v>
      </c>
      <c r="C599" s="619">
        <v>89301042</v>
      </c>
      <c r="D599" s="681" t="s">
        <v>6244</v>
      </c>
      <c r="E599" s="682" t="s">
        <v>3956</v>
      </c>
      <c r="F599" s="619" t="s">
        <v>3937</v>
      </c>
      <c r="G599" s="619" t="s">
        <v>4423</v>
      </c>
      <c r="H599" s="619" t="s">
        <v>557</v>
      </c>
      <c r="I599" s="619" t="s">
        <v>4439</v>
      </c>
      <c r="J599" s="619" t="s">
        <v>4440</v>
      </c>
      <c r="K599" s="619" t="s">
        <v>4441</v>
      </c>
      <c r="L599" s="620">
        <v>120</v>
      </c>
      <c r="M599" s="620">
        <v>720</v>
      </c>
      <c r="N599" s="619">
        <v>6</v>
      </c>
      <c r="O599" s="683">
        <v>5</v>
      </c>
      <c r="P599" s="620">
        <v>720</v>
      </c>
      <c r="Q599" s="635">
        <v>1</v>
      </c>
      <c r="R599" s="619">
        <v>6</v>
      </c>
      <c r="S599" s="635">
        <v>1</v>
      </c>
      <c r="T599" s="683">
        <v>5</v>
      </c>
      <c r="U599" s="665">
        <v>1</v>
      </c>
    </row>
    <row r="600" spans="1:21" ht="14.4" customHeight="1" x14ac:dyDescent="0.3">
      <c r="A600" s="618">
        <v>4</v>
      </c>
      <c r="B600" s="619" t="s">
        <v>558</v>
      </c>
      <c r="C600" s="619">
        <v>89301042</v>
      </c>
      <c r="D600" s="681" t="s">
        <v>6244</v>
      </c>
      <c r="E600" s="682" t="s">
        <v>3956</v>
      </c>
      <c r="F600" s="619" t="s">
        <v>3937</v>
      </c>
      <c r="G600" s="619" t="s">
        <v>4423</v>
      </c>
      <c r="H600" s="619" t="s">
        <v>557</v>
      </c>
      <c r="I600" s="619" t="s">
        <v>4445</v>
      </c>
      <c r="J600" s="619" t="s">
        <v>4446</v>
      </c>
      <c r="K600" s="619" t="s">
        <v>4447</v>
      </c>
      <c r="L600" s="620">
        <v>304.12</v>
      </c>
      <c r="M600" s="620">
        <v>304.12</v>
      </c>
      <c r="N600" s="619">
        <v>1</v>
      </c>
      <c r="O600" s="683">
        <v>1</v>
      </c>
      <c r="P600" s="620">
        <v>304.12</v>
      </c>
      <c r="Q600" s="635">
        <v>1</v>
      </c>
      <c r="R600" s="619">
        <v>1</v>
      </c>
      <c r="S600" s="635">
        <v>1</v>
      </c>
      <c r="T600" s="683">
        <v>1</v>
      </c>
      <c r="U600" s="665">
        <v>1</v>
      </c>
    </row>
    <row r="601" spans="1:21" ht="14.4" customHeight="1" x14ac:dyDescent="0.3">
      <c r="A601" s="618">
        <v>4</v>
      </c>
      <c r="B601" s="619" t="s">
        <v>558</v>
      </c>
      <c r="C601" s="619">
        <v>89301042</v>
      </c>
      <c r="D601" s="681" t="s">
        <v>6244</v>
      </c>
      <c r="E601" s="682" t="s">
        <v>3956</v>
      </c>
      <c r="F601" s="619" t="s">
        <v>3937</v>
      </c>
      <c r="G601" s="619" t="s">
        <v>4203</v>
      </c>
      <c r="H601" s="619" t="s">
        <v>557</v>
      </c>
      <c r="I601" s="619" t="s">
        <v>4204</v>
      </c>
      <c r="J601" s="619" t="s">
        <v>4205</v>
      </c>
      <c r="K601" s="619" t="s">
        <v>4206</v>
      </c>
      <c r="L601" s="620">
        <v>900</v>
      </c>
      <c r="M601" s="620">
        <v>4500</v>
      </c>
      <c r="N601" s="619">
        <v>5</v>
      </c>
      <c r="O601" s="683">
        <v>5</v>
      </c>
      <c r="P601" s="620">
        <v>4500</v>
      </c>
      <c r="Q601" s="635">
        <v>1</v>
      </c>
      <c r="R601" s="619">
        <v>5</v>
      </c>
      <c r="S601" s="635">
        <v>1</v>
      </c>
      <c r="T601" s="683">
        <v>5</v>
      </c>
      <c r="U601" s="665">
        <v>1</v>
      </c>
    </row>
    <row r="602" spans="1:21" ht="14.4" customHeight="1" x14ac:dyDescent="0.3">
      <c r="A602" s="618">
        <v>4</v>
      </c>
      <c r="B602" s="619" t="s">
        <v>558</v>
      </c>
      <c r="C602" s="619">
        <v>89301042</v>
      </c>
      <c r="D602" s="681" t="s">
        <v>6244</v>
      </c>
      <c r="E602" s="682" t="s">
        <v>3956</v>
      </c>
      <c r="F602" s="619" t="s">
        <v>3937</v>
      </c>
      <c r="G602" s="619" t="s">
        <v>4203</v>
      </c>
      <c r="H602" s="619" t="s">
        <v>557</v>
      </c>
      <c r="I602" s="619" t="s">
        <v>4480</v>
      </c>
      <c r="J602" s="619" t="s">
        <v>4481</v>
      </c>
      <c r="K602" s="619" t="s">
        <v>4482</v>
      </c>
      <c r="L602" s="620">
        <v>378.48</v>
      </c>
      <c r="M602" s="620">
        <v>756.96</v>
      </c>
      <c r="N602" s="619">
        <v>2</v>
      </c>
      <c r="O602" s="683">
        <v>2</v>
      </c>
      <c r="P602" s="620">
        <v>378.48</v>
      </c>
      <c r="Q602" s="635">
        <v>0.5</v>
      </c>
      <c r="R602" s="619">
        <v>1</v>
      </c>
      <c r="S602" s="635">
        <v>0.5</v>
      </c>
      <c r="T602" s="683">
        <v>1</v>
      </c>
      <c r="U602" s="665">
        <v>0.5</v>
      </c>
    </row>
    <row r="603" spans="1:21" ht="14.4" customHeight="1" x14ac:dyDescent="0.3">
      <c r="A603" s="618">
        <v>4</v>
      </c>
      <c r="B603" s="619" t="s">
        <v>558</v>
      </c>
      <c r="C603" s="619">
        <v>89301042</v>
      </c>
      <c r="D603" s="681" t="s">
        <v>6244</v>
      </c>
      <c r="E603" s="682" t="s">
        <v>3956</v>
      </c>
      <c r="F603" s="619" t="s">
        <v>3937</v>
      </c>
      <c r="G603" s="619" t="s">
        <v>4203</v>
      </c>
      <c r="H603" s="619" t="s">
        <v>557</v>
      </c>
      <c r="I603" s="619" t="s">
        <v>4483</v>
      </c>
      <c r="J603" s="619" t="s">
        <v>4484</v>
      </c>
      <c r="K603" s="619" t="s">
        <v>4485</v>
      </c>
      <c r="L603" s="620">
        <v>378.48</v>
      </c>
      <c r="M603" s="620">
        <v>756.96</v>
      </c>
      <c r="N603" s="619">
        <v>2</v>
      </c>
      <c r="O603" s="683">
        <v>2</v>
      </c>
      <c r="P603" s="620">
        <v>378.48</v>
      </c>
      <c r="Q603" s="635">
        <v>0.5</v>
      </c>
      <c r="R603" s="619">
        <v>1</v>
      </c>
      <c r="S603" s="635">
        <v>0.5</v>
      </c>
      <c r="T603" s="683">
        <v>1</v>
      </c>
      <c r="U603" s="665">
        <v>0.5</v>
      </c>
    </row>
    <row r="604" spans="1:21" ht="14.4" customHeight="1" x14ac:dyDescent="0.3">
      <c r="A604" s="618">
        <v>4</v>
      </c>
      <c r="B604" s="619" t="s">
        <v>558</v>
      </c>
      <c r="C604" s="619">
        <v>89301042</v>
      </c>
      <c r="D604" s="681" t="s">
        <v>6244</v>
      </c>
      <c r="E604" s="682" t="s">
        <v>3956</v>
      </c>
      <c r="F604" s="619" t="s">
        <v>3937</v>
      </c>
      <c r="G604" s="619" t="s">
        <v>4203</v>
      </c>
      <c r="H604" s="619" t="s">
        <v>557</v>
      </c>
      <c r="I604" s="619" t="s">
        <v>4486</v>
      </c>
      <c r="J604" s="619" t="s">
        <v>4487</v>
      </c>
      <c r="K604" s="619" t="s">
        <v>4488</v>
      </c>
      <c r="L604" s="620">
        <v>378.48</v>
      </c>
      <c r="M604" s="620">
        <v>378.48</v>
      </c>
      <c r="N604" s="619">
        <v>1</v>
      </c>
      <c r="O604" s="683">
        <v>1</v>
      </c>
      <c r="P604" s="620">
        <v>378.48</v>
      </c>
      <c r="Q604" s="635">
        <v>1</v>
      </c>
      <c r="R604" s="619">
        <v>1</v>
      </c>
      <c r="S604" s="635">
        <v>1</v>
      </c>
      <c r="T604" s="683">
        <v>1</v>
      </c>
      <c r="U604" s="665">
        <v>1</v>
      </c>
    </row>
    <row r="605" spans="1:21" ht="14.4" customHeight="1" x14ac:dyDescent="0.3">
      <c r="A605" s="618">
        <v>4</v>
      </c>
      <c r="B605" s="619" t="s">
        <v>558</v>
      </c>
      <c r="C605" s="619">
        <v>89301042</v>
      </c>
      <c r="D605" s="681" t="s">
        <v>6244</v>
      </c>
      <c r="E605" s="682" t="s">
        <v>3956</v>
      </c>
      <c r="F605" s="619" t="s">
        <v>3937</v>
      </c>
      <c r="G605" s="619" t="s">
        <v>4203</v>
      </c>
      <c r="H605" s="619" t="s">
        <v>557</v>
      </c>
      <c r="I605" s="619" t="s">
        <v>4630</v>
      </c>
      <c r="J605" s="619" t="s">
        <v>4631</v>
      </c>
      <c r="K605" s="619" t="s">
        <v>4632</v>
      </c>
      <c r="L605" s="620">
        <v>378.48</v>
      </c>
      <c r="M605" s="620">
        <v>378.48</v>
      </c>
      <c r="N605" s="619">
        <v>1</v>
      </c>
      <c r="O605" s="683">
        <v>1</v>
      </c>
      <c r="P605" s="620">
        <v>378.48</v>
      </c>
      <c r="Q605" s="635">
        <v>1</v>
      </c>
      <c r="R605" s="619">
        <v>1</v>
      </c>
      <c r="S605" s="635">
        <v>1</v>
      </c>
      <c r="T605" s="683">
        <v>1</v>
      </c>
      <c r="U605" s="665">
        <v>1</v>
      </c>
    </row>
    <row r="606" spans="1:21" ht="14.4" customHeight="1" x14ac:dyDescent="0.3">
      <c r="A606" s="618">
        <v>4</v>
      </c>
      <c r="B606" s="619" t="s">
        <v>558</v>
      </c>
      <c r="C606" s="619">
        <v>89301042</v>
      </c>
      <c r="D606" s="681" t="s">
        <v>6244</v>
      </c>
      <c r="E606" s="682" t="s">
        <v>3956</v>
      </c>
      <c r="F606" s="619" t="s">
        <v>3937</v>
      </c>
      <c r="G606" s="619" t="s">
        <v>4633</v>
      </c>
      <c r="H606" s="619" t="s">
        <v>557</v>
      </c>
      <c r="I606" s="619" t="s">
        <v>4634</v>
      </c>
      <c r="J606" s="619" t="s">
        <v>4635</v>
      </c>
      <c r="K606" s="619" t="s">
        <v>4636</v>
      </c>
      <c r="L606" s="620">
        <v>0</v>
      </c>
      <c r="M606" s="620">
        <v>0</v>
      </c>
      <c r="N606" s="619">
        <v>1</v>
      </c>
      <c r="O606" s="683">
        <v>1</v>
      </c>
      <c r="P606" s="620"/>
      <c r="Q606" s="635"/>
      <c r="R606" s="619"/>
      <c r="S606" s="635">
        <v>0</v>
      </c>
      <c r="T606" s="683"/>
      <c r="U606" s="665">
        <v>0</v>
      </c>
    </row>
    <row r="607" spans="1:21" ht="14.4" customHeight="1" x14ac:dyDescent="0.3">
      <c r="A607" s="618">
        <v>4</v>
      </c>
      <c r="B607" s="619" t="s">
        <v>558</v>
      </c>
      <c r="C607" s="619">
        <v>89301042</v>
      </c>
      <c r="D607" s="681" t="s">
        <v>6244</v>
      </c>
      <c r="E607" s="682" t="s">
        <v>3956</v>
      </c>
      <c r="F607" s="619" t="s">
        <v>3937</v>
      </c>
      <c r="G607" s="619" t="s">
        <v>4143</v>
      </c>
      <c r="H607" s="619" t="s">
        <v>557</v>
      </c>
      <c r="I607" s="619" t="s">
        <v>4637</v>
      </c>
      <c r="J607" s="619" t="s">
        <v>4638</v>
      </c>
      <c r="K607" s="619" t="s">
        <v>4639</v>
      </c>
      <c r="L607" s="620">
        <v>600</v>
      </c>
      <c r="M607" s="620">
        <v>1200</v>
      </c>
      <c r="N607" s="619">
        <v>2</v>
      </c>
      <c r="O607" s="683">
        <v>2</v>
      </c>
      <c r="P607" s="620">
        <v>1200</v>
      </c>
      <c r="Q607" s="635">
        <v>1</v>
      </c>
      <c r="R607" s="619">
        <v>2</v>
      </c>
      <c r="S607" s="635">
        <v>1</v>
      </c>
      <c r="T607" s="683">
        <v>2</v>
      </c>
      <c r="U607" s="665">
        <v>1</v>
      </c>
    </row>
    <row r="608" spans="1:21" ht="14.4" customHeight="1" x14ac:dyDescent="0.3">
      <c r="A608" s="618">
        <v>4</v>
      </c>
      <c r="B608" s="619" t="s">
        <v>558</v>
      </c>
      <c r="C608" s="619">
        <v>89301042</v>
      </c>
      <c r="D608" s="681" t="s">
        <v>6244</v>
      </c>
      <c r="E608" s="682" t="s">
        <v>3956</v>
      </c>
      <c r="F608" s="619" t="s">
        <v>3937</v>
      </c>
      <c r="G608" s="619" t="s">
        <v>4143</v>
      </c>
      <c r="H608" s="619" t="s">
        <v>557</v>
      </c>
      <c r="I608" s="619" t="s">
        <v>4640</v>
      </c>
      <c r="J608" s="619" t="s">
        <v>4641</v>
      </c>
      <c r="K608" s="619" t="s">
        <v>4639</v>
      </c>
      <c r="L608" s="620">
        <v>500</v>
      </c>
      <c r="M608" s="620">
        <v>1000</v>
      </c>
      <c r="N608" s="619">
        <v>2</v>
      </c>
      <c r="O608" s="683">
        <v>2</v>
      </c>
      <c r="P608" s="620">
        <v>1000</v>
      </c>
      <c r="Q608" s="635">
        <v>1</v>
      </c>
      <c r="R608" s="619">
        <v>2</v>
      </c>
      <c r="S608" s="635">
        <v>1</v>
      </c>
      <c r="T608" s="683">
        <v>2</v>
      </c>
      <c r="U608" s="665">
        <v>1</v>
      </c>
    </row>
    <row r="609" spans="1:21" ht="14.4" customHeight="1" x14ac:dyDescent="0.3">
      <c r="A609" s="618">
        <v>4</v>
      </c>
      <c r="B609" s="619" t="s">
        <v>558</v>
      </c>
      <c r="C609" s="619">
        <v>89301042</v>
      </c>
      <c r="D609" s="681" t="s">
        <v>6244</v>
      </c>
      <c r="E609" s="682" t="s">
        <v>3956</v>
      </c>
      <c r="F609" s="619" t="s">
        <v>3937</v>
      </c>
      <c r="G609" s="619" t="s">
        <v>4143</v>
      </c>
      <c r="H609" s="619" t="s">
        <v>557</v>
      </c>
      <c r="I609" s="619" t="s">
        <v>4640</v>
      </c>
      <c r="J609" s="619" t="s">
        <v>4641</v>
      </c>
      <c r="K609" s="619" t="s">
        <v>4639</v>
      </c>
      <c r="L609" s="620">
        <v>576</v>
      </c>
      <c r="M609" s="620">
        <v>2880</v>
      </c>
      <c r="N609" s="619">
        <v>5</v>
      </c>
      <c r="O609" s="683">
        <v>5</v>
      </c>
      <c r="P609" s="620">
        <v>2880</v>
      </c>
      <c r="Q609" s="635">
        <v>1</v>
      </c>
      <c r="R609" s="619">
        <v>5</v>
      </c>
      <c r="S609" s="635">
        <v>1</v>
      </c>
      <c r="T609" s="683">
        <v>5</v>
      </c>
      <c r="U609" s="665">
        <v>1</v>
      </c>
    </row>
    <row r="610" spans="1:21" ht="14.4" customHeight="1" x14ac:dyDescent="0.3">
      <c r="A610" s="618">
        <v>4</v>
      </c>
      <c r="B610" s="619" t="s">
        <v>558</v>
      </c>
      <c r="C610" s="619">
        <v>89301042</v>
      </c>
      <c r="D610" s="681" t="s">
        <v>6244</v>
      </c>
      <c r="E610" s="682" t="s">
        <v>3956</v>
      </c>
      <c r="F610" s="619" t="s">
        <v>3937</v>
      </c>
      <c r="G610" s="619" t="s">
        <v>4143</v>
      </c>
      <c r="H610" s="619" t="s">
        <v>557</v>
      </c>
      <c r="I610" s="619" t="s">
        <v>4642</v>
      </c>
      <c r="J610" s="619" t="s">
        <v>4643</v>
      </c>
      <c r="K610" s="619" t="s">
        <v>4644</v>
      </c>
      <c r="L610" s="620">
        <v>2284</v>
      </c>
      <c r="M610" s="620">
        <v>20556</v>
      </c>
      <c r="N610" s="619">
        <v>9</v>
      </c>
      <c r="O610" s="683">
        <v>3</v>
      </c>
      <c r="P610" s="620">
        <v>20556</v>
      </c>
      <c r="Q610" s="635">
        <v>1</v>
      </c>
      <c r="R610" s="619">
        <v>9</v>
      </c>
      <c r="S610" s="635">
        <v>1</v>
      </c>
      <c r="T610" s="683">
        <v>3</v>
      </c>
      <c r="U610" s="665">
        <v>1</v>
      </c>
    </row>
    <row r="611" spans="1:21" ht="14.4" customHeight="1" x14ac:dyDescent="0.3">
      <c r="A611" s="618">
        <v>4</v>
      </c>
      <c r="B611" s="619" t="s">
        <v>558</v>
      </c>
      <c r="C611" s="619">
        <v>89301042</v>
      </c>
      <c r="D611" s="681" t="s">
        <v>6244</v>
      </c>
      <c r="E611" s="682" t="s">
        <v>3956</v>
      </c>
      <c r="F611" s="619" t="s">
        <v>3937</v>
      </c>
      <c r="G611" s="619" t="s">
        <v>4143</v>
      </c>
      <c r="H611" s="619" t="s">
        <v>557</v>
      </c>
      <c r="I611" s="619" t="s">
        <v>4645</v>
      </c>
      <c r="J611" s="619" t="s">
        <v>4646</v>
      </c>
      <c r="K611" s="619" t="s">
        <v>4647</v>
      </c>
      <c r="L611" s="620">
        <v>319</v>
      </c>
      <c r="M611" s="620">
        <v>5104</v>
      </c>
      <c r="N611" s="619">
        <v>16</v>
      </c>
      <c r="O611" s="683">
        <v>13</v>
      </c>
      <c r="P611" s="620">
        <v>3190</v>
      </c>
      <c r="Q611" s="635">
        <v>0.625</v>
      </c>
      <c r="R611" s="619">
        <v>10</v>
      </c>
      <c r="S611" s="635">
        <v>0.625</v>
      </c>
      <c r="T611" s="683">
        <v>8</v>
      </c>
      <c r="U611" s="665">
        <v>0.61538461538461542</v>
      </c>
    </row>
    <row r="612" spans="1:21" ht="14.4" customHeight="1" x14ac:dyDescent="0.3">
      <c r="A612" s="618">
        <v>4</v>
      </c>
      <c r="B612" s="619" t="s">
        <v>558</v>
      </c>
      <c r="C612" s="619">
        <v>89301042</v>
      </c>
      <c r="D612" s="681" t="s">
        <v>6244</v>
      </c>
      <c r="E612" s="682" t="s">
        <v>3956</v>
      </c>
      <c r="F612" s="619" t="s">
        <v>3937</v>
      </c>
      <c r="G612" s="619" t="s">
        <v>4143</v>
      </c>
      <c r="H612" s="619" t="s">
        <v>557</v>
      </c>
      <c r="I612" s="619" t="s">
        <v>2612</v>
      </c>
      <c r="J612" s="619" t="s">
        <v>4495</v>
      </c>
      <c r="K612" s="619" t="s">
        <v>4496</v>
      </c>
      <c r="L612" s="620">
        <v>287</v>
      </c>
      <c r="M612" s="620">
        <v>12341</v>
      </c>
      <c r="N612" s="619">
        <v>43</v>
      </c>
      <c r="O612" s="683">
        <v>35</v>
      </c>
      <c r="P612" s="620">
        <v>12341</v>
      </c>
      <c r="Q612" s="635">
        <v>1</v>
      </c>
      <c r="R612" s="619">
        <v>43</v>
      </c>
      <c r="S612" s="635">
        <v>1</v>
      </c>
      <c r="T612" s="683">
        <v>35</v>
      </c>
      <c r="U612" s="665">
        <v>1</v>
      </c>
    </row>
    <row r="613" spans="1:21" ht="14.4" customHeight="1" x14ac:dyDescent="0.3">
      <c r="A613" s="618">
        <v>4</v>
      </c>
      <c r="B613" s="619" t="s">
        <v>558</v>
      </c>
      <c r="C613" s="619">
        <v>89301042</v>
      </c>
      <c r="D613" s="681" t="s">
        <v>6244</v>
      </c>
      <c r="E613" s="682" t="s">
        <v>3956</v>
      </c>
      <c r="F613" s="619" t="s">
        <v>3937</v>
      </c>
      <c r="G613" s="619" t="s">
        <v>4143</v>
      </c>
      <c r="H613" s="619" t="s">
        <v>557</v>
      </c>
      <c r="I613" s="619" t="s">
        <v>4648</v>
      </c>
      <c r="J613" s="619" t="s">
        <v>4649</v>
      </c>
      <c r="K613" s="619" t="s">
        <v>4650</v>
      </c>
      <c r="L613" s="620">
        <v>1248</v>
      </c>
      <c r="M613" s="620">
        <v>37440</v>
      </c>
      <c r="N613" s="619">
        <v>30</v>
      </c>
      <c r="O613" s="683">
        <v>9</v>
      </c>
      <c r="P613" s="620">
        <v>33696</v>
      </c>
      <c r="Q613" s="635">
        <v>0.9</v>
      </c>
      <c r="R613" s="619">
        <v>27</v>
      </c>
      <c r="S613" s="635">
        <v>0.9</v>
      </c>
      <c r="T613" s="683">
        <v>8</v>
      </c>
      <c r="U613" s="665">
        <v>0.88888888888888884</v>
      </c>
    </row>
    <row r="614" spans="1:21" ht="14.4" customHeight="1" x14ac:dyDescent="0.3">
      <c r="A614" s="618">
        <v>4</v>
      </c>
      <c r="B614" s="619" t="s">
        <v>558</v>
      </c>
      <c r="C614" s="619">
        <v>89301042</v>
      </c>
      <c r="D614" s="681" t="s">
        <v>6244</v>
      </c>
      <c r="E614" s="682" t="s">
        <v>3956</v>
      </c>
      <c r="F614" s="619" t="s">
        <v>3937</v>
      </c>
      <c r="G614" s="619" t="s">
        <v>4143</v>
      </c>
      <c r="H614" s="619" t="s">
        <v>557</v>
      </c>
      <c r="I614" s="619" t="s">
        <v>4651</v>
      </c>
      <c r="J614" s="619" t="s">
        <v>4652</v>
      </c>
      <c r="K614" s="619" t="s">
        <v>4653</v>
      </c>
      <c r="L614" s="620">
        <v>253</v>
      </c>
      <c r="M614" s="620">
        <v>1012</v>
      </c>
      <c r="N614" s="619">
        <v>4</v>
      </c>
      <c r="O614" s="683">
        <v>3</v>
      </c>
      <c r="P614" s="620">
        <v>1012</v>
      </c>
      <c r="Q614" s="635">
        <v>1</v>
      </c>
      <c r="R614" s="619">
        <v>4</v>
      </c>
      <c r="S614" s="635">
        <v>1</v>
      </c>
      <c r="T614" s="683">
        <v>3</v>
      </c>
      <c r="U614" s="665">
        <v>1</v>
      </c>
    </row>
    <row r="615" spans="1:21" ht="14.4" customHeight="1" x14ac:dyDescent="0.3">
      <c r="A615" s="618">
        <v>4</v>
      </c>
      <c r="B615" s="619" t="s">
        <v>558</v>
      </c>
      <c r="C615" s="619">
        <v>89301042</v>
      </c>
      <c r="D615" s="681" t="s">
        <v>6244</v>
      </c>
      <c r="E615" s="682" t="s">
        <v>3956</v>
      </c>
      <c r="F615" s="619" t="s">
        <v>3937</v>
      </c>
      <c r="G615" s="619" t="s">
        <v>4143</v>
      </c>
      <c r="H615" s="619" t="s">
        <v>557</v>
      </c>
      <c r="I615" s="619" t="s">
        <v>4654</v>
      </c>
      <c r="J615" s="619" t="s">
        <v>4655</v>
      </c>
      <c r="K615" s="619" t="s">
        <v>4656</v>
      </c>
      <c r="L615" s="620">
        <v>128</v>
      </c>
      <c r="M615" s="620">
        <v>384</v>
      </c>
      <c r="N615" s="619">
        <v>3</v>
      </c>
      <c r="O615" s="683">
        <v>2</v>
      </c>
      <c r="P615" s="620">
        <v>384</v>
      </c>
      <c r="Q615" s="635">
        <v>1</v>
      </c>
      <c r="R615" s="619">
        <v>3</v>
      </c>
      <c r="S615" s="635">
        <v>1</v>
      </c>
      <c r="T615" s="683">
        <v>2</v>
      </c>
      <c r="U615" s="665">
        <v>1</v>
      </c>
    </row>
    <row r="616" spans="1:21" ht="14.4" customHeight="1" x14ac:dyDescent="0.3">
      <c r="A616" s="618">
        <v>4</v>
      </c>
      <c r="B616" s="619" t="s">
        <v>558</v>
      </c>
      <c r="C616" s="619">
        <v>89301042</v>
      </c>
      <c r="D616" s="681" t="s">
        <v>6244</v>
      </c>
      <c r="E616" s="682" t="s">
        <v>3956</v>
      </c>
      <c r="F616" s="619" t="s">
        <v>3937</v>
      </c>
      <c r="G616" s="619" t="s">
        <v>4143</v>
      </c>
      <c r="H616" s="619" t="s">
        <v>557</v>
      </c>
      <c r="I616" s="619" t="s">
        <v>4657</v>
      </c>
      <c r="J616" s="619" t="s">
        <v>4658</v>
      </c>
      <c r="K616" s="619" t="s">
        <v>4659</v>
      </c>
      <c r="L616" s="620">
        <v>124</v>
      </c>
      <c r="M616" s="620">
        <v>248</v>
      </c>
      <c r="N616" s="619">
        <v>2</v>
      </c>
      <c r="O616" s="683">
        <v>1</v>
      </c>
      <c r="P616" s="620">
        <v>248</v>
      </c>
      <c r="Q616" s="635">
        <v>1</v>
      </c>
      <c r="R616" s="619">
        <v>2</v>
      </c>
      <c r="S616" s="635">
        <v>1</v>
      </c>
      <c r="T616" s="683">
        <v>1</v>
      </c>
      <c r="U616" s="665">
        <v>1</v>
      </c>
    </row>
    <row r="617" spans="1:21" ht="14.4" customHeight="1" x14ac:dyDescent="0.3">
      <c r="A617" s="618">
        <v>4</v>
      </c>
      <c r="B617" s="619" t="s">
        <v>558</v>
      </c>
      <c r="C617" s="619">
        <v>89301042</v>
      </c>
      <c r="D617" s="681" t="s">
        <v>6244</v>
      </c>
      <c r="E617" s="682" t="s">
        <v>3956</v>
      </c>
      <c r="F617" s="619" t="s">
        <v>3937</v>
      </c>
      <c r="G617" s="619" t="s">
        <v>4143</v>
      </c>
      <c r="H617" s="619" t="s">
        <v>557</v>
      </c>
      <c r="I617" s="619" t="s">
        <v>4660</v>
      </c>
      <c r="J617" s="619" t="s">
        <v>4661</v>
      </c>
      <c r="K617" s="619" t="s">
        <v>4662</v>
      </c>
      <c r="L617" s="620">
        <v>2304</v>
      </c>
      <c r="M617" s="620">
        <v>32256</v>
      </c>
      <c r="N617" s="619">
        <v>14</v>
      </c>
      <c r="O617" s="683">
        <v>3</v>
      </c>
      <c r="P617" s="620">
        <v>27648</v>
      </c>
      <c r="Q617" s="635">
        <v>0.8571428571428571</v>
      </c>
      <c r="R617" s="619">
        <v>12</v>
      </c>
      <c r="S617" s="635">
        <v>0.8571428571428571</v>
      </c>
      <c r="T617" s="683">
        <v>2</v>
      </c>
      <c r="U617" s="665">
        <v>0.66666666666666663</v>
      </c>
    </row>
    <row r="618" spans="1:21" ht="14.4" customHeight="1" x14ac:dyDescent="0.3">
      <c r="A618" s="618">
        <v>4</v>
      </c>
      <c r="B618" s="619" t="s">
        <v>558</v>
      </c>
      <c r="C618" s="619">
        <v>89301042</v>
      </c>
      <c r="D618" s="681" t="s">
        <v>6244</v>
      </c>
      <c r="E618" s="682" t="s">
        <v>3956</v>
      </c>
      <c r="F618" s="619" t="s">
        <v>3937</v>
      </c>
      <c r="G618" s="619" t="s">
        <v>4143</v>
      </c>
      <c r="H618" s="619" t="s">
        <v>557</v>
      </c>
      <c r="I618" s="619" t="s">
        <v>4663</v>
      </c>
      <c r="J618" s="619" t="s">
        <v>4661</v>
      </c>
      <c r="K618" s="619" t="s">
        <v>4664</v>
      </c>
      <c r="L618" s="620">
        <v>2304</v>
      </c>
      <c r="M618" s="620">
        <v>16128</v>
      </c>
      <c r="N618" s="619">
        <v>7</v>
      </c>
      <c r="O618" s="683">
        <v>3</v>
      </c>
      <c r="P618" s="620">
        <v>16128</v>
      </c>
      <c r="Q618" s="635">
        <v>1</v>
      </c>
      <c r="R618" s="619">
        <v>7</v>
      </c>
      <c r="S618" s="635">
        <v>1</v>
      </c>
      <c r="T618" s="683">
        <v>3</v>
      </c>
      <c r="U618" s="665">
        <v>1</v>
      </c>
    </row>
    <row r="619" spans="1:21" ht="14.4" customHeight="1" x14ac:dyDescent="0.3">
      <c r="A619" s="618">
        <v>4</v>
      </c>
      <c r="B619" s="619" t="s">
        <v>558</v>
      </c>
      <c r="C619" s="619">
        <v>89301042</v>
      </c>
      <c r="D619" s="681" t="s">
        <v>6244</v>
      </c>
      <c r="E619" s="682" t="s">
        <v>3956</v>
      </c>
      <c r="F619" s="619" t="s">
        <v>3937</v>
      </c>
      <c r="G619" s="619" t="s">
        <v>4143</v>
      </c>
      <c r="H619" s="619" t="s">
        <v>557</v>
      </c>
      <c r="I619" s="619" t="s">
        <v>4665</v>
      </c>
      <c r="J619" s="619" t="s">
        <v>4666</v>
      </c>
      <c r="K619" s="619" t="s">
        <v>4667</v>
      </c>
      <c r="L619" s="620">
        <v>479.84</v>
      </c>
      <c r="M619" s="620">
        <v>1439.52</v>
      </c>
      <c r="N619" s="619">
        <v>3</v>
      </c>
      <c r="O619" s="683">
        <v>1</v>
      </c>
      <c r="P619" s="620">
        <v>1439.52</v>
      </c>
      <c r="Q619" s="635">
        <v>1</v>
      </c>
      <c r="R619" s="619">
        <v>3</v>
      </c>
      <c r="S619" s="635">
        <v>1</v>
      </c>
      <c r="T619" s="683">
        <v>1</v>
      </c>
      <c r="U619" s="665">
        <v>1</v>
      </c>
    </row>
    <row r="620" spans="1:21" ht="14.4" customHeight="1" x14ac:dyDescent="0.3">
      <c r="A620" s="618">
        <v>4</v>
      </c>
      <c r="B620" s="619" t="s">
        <v>558</v>
      </c>
      <c r="C620" s="619">
        <v>89301042</v>
      </c>
      <c r="D620" s="681" t="s">
        <v>6244</v>
      </c>
      <c r="E620" s="682" t="s">
        <v>3956</v>
      </c>
      <c r="F620" s="619" t="s">
        <v>3937</v>
      </c>
      <c r="G620" s="619" t="s">
        <v>4143</v>
      </c>
      <c r="H620" s="619" t="s">
        <v>557</v>
      </c>
      <c r="I620" s="619" t="s">
        <v>4668</v>
      </c>
      <c r="J620" s="619" t="s">
        <v>4669</v>
      </c>
      <c r="K620" s="619" t="s">
        <v>4670</v>
      </c>
      <c r="L620" s="620">
        <v>556.53</v>
      </c>
      <c r="M620" s="620">
        <v>1669.59</v>
      </c>
      <c r="N620" s="619">
        <v>3</v>
      </c>
      <c r="O620" s="683">
        <v>3</v>
      </c>
      <c r="P620" s="620">
        <v>1669.59</v>
      </c>
      <c r="Q620" s="635">
        <v>1</v>
      </c>
      <c r="R620" s="619">
        <v>3</v>
      </c>
      <c r="S620" s="635">
        <v>1</v>
      </c>
      <c r="T620" s="683">
        <v>3</v>
      </c>
      <c r="U620" s="665">
        <v>1</v>
      </c>
    </row>
    <row r="621" spans="1:21" ht="14.4" customHeight="1" x14ac:dyDescent="0.3">
      <c r="A621" s="618">
        <v>4</v>
      </c>
      <c r="B621" s="619" t="s">
        <v>558</v>
      </c>
      <c r="C621" s="619">
        <v>89301042</v>
      </c>
      <c r="D621" s="681" t="s">
        <v>6244</v>
      </c>
      <c r="E621" s="682" t="s">
        <v>3956</v>
      </c>
      <c r="F621" s="619" t="s">
        <v>3937</v>
      </c>
      <c r="G621" s="619" t="s">
        <v>4143</v>
      </c>
      <c r="H621" s="619" t="s">
        <v>557</v>
      </c>
      <c r="I621" s="619" t="s">
        <v>4671</v>
      </c>
      <c r="J621" s="619" t="s">
        <v>4672</v>
      </c>
      <c r="K621" s="619" t="s">
        <v>4673</v>
      </c>
      <c r="L621" s="620">
        <v>2405.4</v>
      </c>
      <c r="M621" s="620">
        <v>2405.4</v>
      </c>
      <c r="N621" s="619">
        <v>1</v>
      </c>
      <c r="O621" s="683">
        <v>1</v>
      </c>
      <c r="P621" s="620">
        <v>2405.4</v>
      </c>
      <c r="Q621" s="635">
        <v>1</v>
      </c>
      <c r="R621" s="619">
        <v>1</v>
      </c>
      <c r="S621" s="635">
        <v>1</v>
      </c>
      <c r="T621" s="683">
        <v>1</v>
      </c>
      <c r="U621" s="665">
        <v>1</v>
      </c>
    </row>
    <row r="622" spans="1:21" ht="14.4" customHeight="1" x14ac:dyDescent="0.3">
      <c r="A622" s="618">
        <v>4</v>
      </c>
      <c r="B622" s="619" t="s">
        <v>558</v>
      </c>
      <c r="C622" s="619">
        <v>89301042</v>
      </c>
      <c r="D622" s="681" t="s">
        <v>6244</v>
      </c>
      <c r="E622" s="682" t="s">
        <v>3956</v>
      </c>
      <c r="F622" s="619" t="s">
        <v>3937</v>
      </c>
      <c r="G622" s="619" t="s">
        <v>4143</v>
      </c>
      <c r="H622" s="619" t="s">
        <v>557</v>
      </c>
      <c r="I622" s="619" t="s">
        <v>4674</v>
      </c>
      <c r="J622" s="619" t="s">
        <v>4675</v>
      </c>
      <c r="K622" s="619" t="s">
        <v>4676</v>
      </c>
      <c r="L622" s="620">
        <v>2094.4899999999998</v>
      </c>
      <c r="M622" s="620">
        <v>23039.39</v>
      </c>
      <c r="N622" s="619">
        <v>11</v>
      </c>
      <c r="O622" s="683">
        <v>3</v>
      </c>
      <c r="P622" s="620">
        <v>23039.39</v>
      </c>
      <c r="Q622" s="635">
        <v>1</v>
      </c>
      <c r="R622" s="619">
        <v>11</v>
      </c>
      <c r="S622" s="635">
        <v>1</v>
      </c>
      <c r="T622" s="683">
        <v>3</v>
      </c>
      <c r="U622" s="665">
        <v>1</v>
      </c>
    </row>
    <row r="623" spans="1:21" ht="14.4" customHeight="1" x14ac:dyDescent="0.3">
      <c r="A623" s="618">
        <v>4</v>
      </c>
      <c r="B623" s="619" t="s">
        <v>558</v>
      </c>
      <c r="C623" s="619">
        <v>89301042</v>
      </c>
      <c r="D623" s="681" t="s">
        <v>6244</v>
      </c>
      <c r="E623" s="682" t="s">
        <v>3956</v>
      </c>
      <c r="F623" s="619" t="s">
        <v>3937</v>
      </c>
      <c r="G623" s="619" t="s">
        <v>4143</v>
      </c>
      <c r="H623" s="619" t="s">
        <v>557</v>
      </c>
      <c r="I623" s="619" t="s">
        <v>4677</v>
      </c>
      <c r="J623" s="619" t="s">
        <v>4678</v>
      </c>
      <c r="K623" s="619" t="s">
        <v>4679</v>
      </c>
      <c r="L623" s="620">
        <v>315.5</v>
      </c>
      <c r="M623" s="620">
        <v>1577.5</v>
      </c>
      <c r="N623" s="619">
        <v>5</v>
      </c>
      <c r="O623" s="683">
        <v>4</v>
      </c>
      <c r="P623" s="620">
        <v>1577.5</v>
      </c>
      <c r="Q623" s="635">
        <v>1</v>
      </c>
      <c r="R623" s="619">
        <v>5</v>
      </c>
      <c r="S623" s="635">
        <v>1</v>
      </c>
      <c r="T623" s="683">
        <v>4</v>
      </c>
      <c r="U623" s="665">
        <v>1</v>
      </c>
    </row>
    <row r="624" spans="1:21" ht="14.4" customHeight="1" x14ac:dyDescent="0.3">
      <c r="A624" s="618">
        <v>4</v>
      </c>
      <c r="B624" s="619" t="s">
        <v>558</v>
      </c>
      <c r="C624" s="619">
        <v>89301042</v>
      </c>
      <c r="D624" s="681" t="s">
        <v>6244</v>
      </c>
      <c r="E624" s="682" t="s">
        <v>3956</v>
      </c>
      <c r="F624" s="619" t="s">
        <v>3937</v>
      </c>
      <c r="G624" s="619" t="s">
        <v>4143</v>
      </c>
      <c r="H624" s="619" t="s">
        <v>557</v>
      </c>
      <c r="I624" s="619" t="s">
        <v>4570</v>
      </c>
      <c r="J624" s="619" t="s">
        <v>4680</v>
      </c>
      <c r="K624" s="619" t="s">
        <v>4681</v>
      </c>
      <c r="L624" s="620">
        <v>1781.3</v>
      </c>
      <c r="M624" s="620">
        <v>5343.9</v>
      </c>
      <c r="N624" s="619">
        <v>3</v>
      </c>
      <c r="O624" s="683">
        <v>2</v>
      </c>
      <c r="P624" s="620">
        <v>5343.9</v>
      </c>
      <c r="Q624" s="635">
        <v>1</v>
      </c>
      <c r="R624" s="619">
        <v>3</v>
      </c>
      <c r="S624" s="635">
        <v>1</v>
      </c>
      <c r="T624" s="683">
        <v>2</v>
      </c>
      <c r="U624" s="665">
        <v>1</v>
      </c>
    </row>
    <row r="625" spans="1:21" ht="14.4" customHeight="1" x14ac:dyDescent="0.3">
      <c r="A625" s="618">
        <v>4</v>
      </c>
      <c r="B625" s="619" t="s">
        <v>558</v>
      </c>
      <c r="C625" s="619">
        <v>89301042</v>
      </c>
      <c r="D625" s="681" t="s">
        <v>6244</v>
      </c>
      <c r="E625" s="682" t="s">
        <v>3956</v>
      </c>
      <c r="F625" s="619" t="s">
        <v>3937</v>
      </c>
      <c r="G625" s="619" t="s">
        <v>4143</v>
      </c>
      <c r="H625" s="619" t="s">
        <v>557</v>
      </c>
      <c r="I625" s="619" t="s">
        <v>4682</v>
      </c>
      <c r="J625" s="619" t="s">
        <v>4683</v>
      </c>
      <c r="K625" s="619" t="s">
        <v>4684</v>
      </c>
      <c r="L625" s="620">
        <v>484.6</v>
      </c>
      <c r="M625" s="620">
        <v>484.6</v>
      </c>
      <c r="N625" s="619">
        <v>1</v>
      </c>
      <c r="O625" s="683">
        <v>1</v>
      </c>
      <c r="P625" s="620">
        <v>484.6</v>
      </c>
      <c r="Q625" s="635">
        <v>1</v>
      </c>
      <c r="R625" s="619">
        <v>1</v>
      </c>
      <c r="S625" s="635">
        <v>1</v>
      </c>
      <c r="T625" s="683">
        <v>1</v>
      </c>
      <c r="U625" s="665">
        <v>1</v>
      </c>
    </row>
    <row r="626" spans="1:21" ht="14.4" customHeight="1" x14ac:dyDescent="0.3">
      <c r="A626" s="618">
        <v>4</v>
      </c>
      <c r="B626" s="619" t="s">
        <v>558</v>
      </c>
      <c r="C626" s="619">
        <v>89301042</v>
      </c>
      <c r="D626" s="681" t="s">
        <v>6244</v>
      </c>
      <c r="E626" s="682" t="s">
        <v>3956</v>
      </c>
      <c r="F626" s="619" t="s">
        <v>3937</v>
      </c>
      <c r="G626" s="619" t="s">
        <v>4143</v>
      </c>
      <c r="H626" s="619" t="s">
        <v>557</v>
      </c>
      <c r="I626" s="619" t="s">
        <v>4685</v>
      </c>
      <c r="J626" s="619" t="s">
        <v>4686</v>
      </c>
      <c r="K626" s="619" t="s">
        <v>4684</v>
      </c>
      <c r="L626" s="620">
        <v>291.2</v>
      </c>
      <c r="M626" s="620">
        <v>873.59999999999991</v>
      </c>
      <c r="N626" s="619">
        <v>3</v>
      </c>
      <c r="O626" s="683">
        <v>2</v>
      </c>
      <c r="P626" s="620">
        <v>873.59999999999991</v>
      </c>
      <c r="Q626" s="635">
        <v>1</v>
      </c>
      <c r="R626" s="619">
        <v>3</v>
      </c>
      <c r="S626" s="635">
        <v>1</v>
      </c>
      <c r="T626" s="683">
        <v>2</v>
      </c>
      <c r="U626" s="665">
        <v>1</v>
      </c>
    </row>
    <row r="627" spans="1:21" ht="14.4" customHeight="1" x14ac:dyDescent="0.3">
      <c r="A627" s="618">
        <v>4</v>
      </c>
      <c r="B627" s="619" t="s">
        <v>558</v>
      </c>
      <c r="C627" s="619">
        <v>89301042</v>
      </c>
      <c r="D627" s="681" t="s">
        <v>6244</v>
      </c>
      <c r="E627" s="682" t="s">
        <v>3956</v>
      </c>
      <c r="F627" s="619" t="s">
        <v>3937</v>
      </c>
      <c r="G627" s="619" t="s">
        <v>4143</v>
      </c>
      <c r="H627" s="619" t="s">
        <v>557</v>
      </c>
      <c r="I627" s="619" t="s">
        <v>4687</v>
      </c>
      <c r="J627" s="619" t="s">
        <v>4688</v>
      </c>
      <c r="K627" s="619" t="s">
        <v>4432</v>
      </c>
      <c r="L627" s="620">
        <v>500</v>
      </c>
      <c r="M627" s="620">
        <v>1000</v>
      </c>
      <c r="N627" s="619">
        <v>2</v>
      </c>
      <c r="O627" s="683">
        <v>2</v>
      </c>
      <c r="P627" s="620">
        <v>1000</v>
      </c>
      <c r="Q627" s="635">
        <v>1</v>
      </c>
      <c r="R627" s="619">
        <v>2</v>
      </c>
      <c r="S627" s="635">
        <v>1</v>
      </c>
      <c r="T627" s="683">
        <v>2</v>
      </c>
      <c r="U627" s="665">
        <v>1</v>
      </c>
    </row>
    <row r="628" spans="1:21" ht="14.4" customHeight="1" x14ac:dyDescent="0.3">
      <c r="A628" s="618">
        <v>4</v>
      </c>
      <c r="B628" s="619" t="s">
        <v>558</v>
      </c>
      <c r="C628" s="619">
        <v>89301042</v>
      </c>
      <c r="D628" s="681" t="s">
        <v>6244</v>
      </c>
      <c r="E628" s="682" t="s">
        <v>3956</v>
      </c>
      <c r="F628" s="619" t="s">
        <v>3937</v>
      </c>
      <c r="G628" s="619" t="s">
        <v>4143</v>
      </c>
      <c r="H628" s="619" t="s">
        <v>557</v>
      </c>
      <c r="I628" s="619" t="s">
        <v>4689</v>
      </c>
      <c r="J628" s="619" t="s">
        <v>4690</v>
      </c>
      <c r="K628" s="619" t="s">
        <v>4691</v>
      </c>
      <c r="L628" s="620">
        <v>517</v>
      </c>
      <c r="M628" s="620">
        <v>6204</v>
      </c>
      <c r="N628" s="619">
        <v>12</v>
      </c>
      <c r="O628" s="683">
        <v>5</v>
      </c>
      <c r="P628" s="620">
        <v>6204</v>
      </c>
      <c r="Q628" s="635">
        <v>1</v>
      </c>
      <c r="R628" s="619">
        <v>12</v>
      </c>
      <c r="S628" s="635">
        <v>1</v>
      </c>
      <c r="T628" s="683">
        <v>5</v>
      </c>
      <c r="U628" s="665">
        <v>1</v>
      </c>
    </row>
    <row r="629" spans="1:21" ht="14.4" customHeight="1" x14ac:dyDescent="0.3">
      <c r="A629" s="618">
        <v>4</v>
      </c>
      <c r="B629" s="619" t="s">
        <v>558</v>
      </c>
      <c r="C629" s="619">
        <v>89301042</v>
      </c>
      <c r="D629" s="681" t="s">
        <v>6244</v>
      </c>
      <c r="E629" s="682" t="s">
        <v>3956</v>
      </c>
      <c r="F629" s="619" t="s">
        <v>3937</v>
      </c>
      <c r="G629" s="619" t="s">
        <v>4143</v>
      </c>
      <c r="H629" s="619" t="s">
        <v>557</v>
      </c>
      <c r="I629" s="619" t="s">
        <v>4692</v>
      </c>
      <c r="J629" s="619" t="s">
        <v>4693</v>
      </c>
      <c r="K629" s="619" t="s">
        <v>4694</v>
      </c>
      <c r="L629" s="620">
        <v>579</v>
      </c>
      <c r="M629" s="620">
        <v>1737</v>
      </c>
      <c r="N629" s="619">
        <v>3</v>
      </c>
      <c r="O629" s="683">
        <v>1</v>
      </c>
      <c r="P629" s="620">
        <v>1737</v>
      </c>
      <c r="Q629" s="635">
        <v>1</v>
      </c>
      <c r="R629" s="619">
        <v>3</v>
      </c>
      <c r="S629" s="635">
        <v>1</v>
      </c>
      <c r="T629" s="683">
        <v>1</v>
      </c>
      <c r="U629" s="665">
        <v>1</v>
      </c>
    </row>
    <row r="630" spans="1:21" ht="14.4" customHeight="1" x14ac:dyDescent="0.3">
      <c r="A630" s="618">
        <v>4</v>
      </c>
      <c r="B630" s="619" t="s">
        <v>558</v>
      </c>
      <c r="C630" s="619">
        <v>89301042</v>
      </c>
      <c r="D630" s="681" t="s">
        <v>6244</v>
      </c>
      <c r="E630" s="682" t="s">
        <v>3956</v>
      </c>
      <c r="F630" s="619" t="s">
        <v>3937</v>
      </c>
      <c r="G630" s="619" t="s">
        <v>4143</v>
      </c>
      <c r="H630" s="619" t="s">
        <v>557</v>
      </c>
      <c r="I630" s="619" t="s">
        <v>4695</v>
      </c>
      <c r="J630" s="619" t="s">
        <v>4696</v>
      </c>
      <c r="K630" s="619" t="s">
        <v>4697</v>
      </c>
      <c r="L630" s="620">
        <v>220.68</v>
      </c>
      <c r="M630" s="620">
        <v>441.36</v>
      </c>
      <c r="N630" s="619">
        <v>2</v>
      </c>
      <c r="O630" s="683">
        <v>1</v>
      </c>
      <c r="P630" s="620">
        <v>441.36</v>
      </c>
      <c r="Q630" s="635">
        <v>1</v>
      </c>
      <c r="R630" s="619">
        <v>2</v>
      </c>
      <c r="S630" s="635">
        <v>1</v>
      </c>
      <c r="T630" s="683">
        <v>1</v>
      </c>
      <c r="U630" s="665">
        <v>1</v>
      </c>
    </row>
    <row r="631" spans="1:21" ht="14.4" customHeight="1" x14ac:dyDescent="0.3">
      <c r="A631" s="618">
        <v>4</v>
      </c>
      <c r="B631" s="619" t="s">
        <v>558</v>
      </c>
      <c r="C631" s="619">
        <v>89301042</v>
      </c>
      <c r="D631" s="681" t="s">
        <v>6244</v>
      </c>
      <c r="E631" s="682" t="s">
        <v>3956</v>
      </c>
      <c r="F631" s="619" t="s">
        <v>3937</v>
      </c>
      <c r="G631" s="619" t="s">
        <v>4143</v>
      </c>
      <c r="H631" s="619" t="s">
        <v>557</v>
      </c>
      <c r="I631" s="619" t="s">
        <v>4698</v>
      </c>
      <c r="J631" s="619" t="s">
        <v>4699</v>
      </c>
      <c r="K631" s="619" t="s">
        <v>4700</v>
      </c>
      <c r="L631" s="620">
        <v>180.25</v>
      </c>
      <c r="M631" s="620">
        <v>540.75</v>
      </c>
      <c r="N631" s="619">
        <v>3</v>
      </c>
      <c r="O631" s="683">
        <v>3</v>
      </c>
      <c r="P631" s="620">
        <v>360.5</v>
      </c>
      <c r="Q631" s="635">
        <v>0.66666666666666663</v>
      </c>
      <c r="R631" s="619">
        <v>2</v>
      </c>
      <c r="S631" s="635">
        <v>0.66666666666666663</v>
      </c>
      <c r="T631" s="683">
        <v>2</v>
      </c>
      <c r="U631" s="665">
        <v>0.66666666666666663</v>
      </c>
    </row>
    <row r="632" spans="1:21" ht="14.4" customHeight="1" x14ac:dyDescent="0.3">
      <c r="A632" s="618">
        <v>4</v>
      </c>
      <c r="B632" s="619" t="s">
        <v>558</v>
      </c>
      <c r="C632" s="619">
        <v>89301042</v>
      </c>
      <c r="D632" s="681" t="s">
        <v>6244</v>
      </c>
      <c r="E632" s="682" t="s">
        <v>3956</v>
      </c>
      <c r="F632" s="619" t="s">
        <v>3937</v>
      </c>
      <c r="G632" s="619" t="s">
        <v>4143</v>
      </c>
      <c r="H632" s="619" t="s">
        <v>557</v>
      </c>
      <c r="I632" s="619" t="s">
        <v>4701</v>
      </c>
      <c r="J632" s="619" t="s">
        <v>4702</v>
      </c>
      <c r="K632" s="619" t="s">
        <v>4703</v>
      </c>
      <c r="L632" s="620">
        <v>600</v>
      </c>
      <c r="M632" s="620">
        <v>2400</v>
      </c>
      <c r="N632" s="619">
        <v>4</v>
      </c>
      <c r="O632" s="683">
        <v>4</v>
      </c>
      <c r="P632" s="620"/>
      <c r="Q632" s="635">
        <v>0</v>
      </c>
      <c r="R632" s="619"/>
      <c r="S632" s="635">
        <v>0</v>
      </c>
      <c r="T632" s="683"/>
      <c r="U632" s="665">
        <v>0</v>
      </c>
    </row>
    <row r="633" spans="1:21" ht="14.4" customHeight="1" x14ac:dyDescent="0.3">
      <c r="A633" s="618">
        <v>4</v>
      </c>
      <c r="B633" s="619" t="s">
        <v>558</v>
      </c>
      <c r="C633" s="619">
        <v>89301042</v>
      </c>
      <c r="D633" s="681" t="s">
        <v>6244</v>
      </c>
      <c r="E633" s="682" t="s">
        <v>3956</v>
      </c>
      <c r="F633" s="619" t="s">
        <v>3937</v>
      </c>
      <c r="G633" s="619" t="s">
        <v>4143</v>
      </c>
      <c r="H633" s="619" t="s">
        <v>557</v>
      </c>
      <c r="I633" s="619" t="s">
        <v>4704</v>
      </c>
      <c r="J633" s="619" t="s">
        <v>4705</v>
      </c>
      <c r="K633" s="619" t="s">
        <v>4706</v>
      </c>
      <c r="L633" s="620">
        <v>5343.9</v>
      </c>
      <c r="M633" s="620">
        <v>122909.7</v>
      </c>
      <c r="N633" s="619">
        <v>23</v>
      </c>
      <c r="O633" s="683">
        <v>9</v>
      </c>
      <c r="P633" s="620">
        <v>122909.7</v>
      </c>
      <c r="Q633" s="635">
        <v>1</v>
      </c>
      <c r="R633" s="619">
        <v>23</v>
      </c>
      <c r="S633" s="635">
        <v>1</v>
      </c>
      <c r="T633" s="683">
        <v>9</v>
      </c>
      <c r="U633" s="665">
        <v>1</v>
      </c>
    </row>
    <row r="634" spans="1:21" ht="14.4" customHeight="1" x14ac:dyDescent="0.3">
      <c r="A634" s="618">
        <v>4</v>
      </c>
      <c r="B634" s="619" t="s">
        <v>558</v>
      </c>
      <c r="C634" s="619">
        <v>89301042</v>
      </c>
      <c r="D634" s="681" t="s">
        <v>6244</v>
      </c>
      <c r="E634" s="682" t="s">
        <v>3956</v>
      </c>
      <c r="F634" s="619" t="s">
        <v>3937</v>
      </c>
      <c r="G634" s="619" t="s">
        <v>4143</v>
      </c>
      <c r="H634" s="619" t="s">
        <v>557</v>
      </c>
      <c r="I634" s="619" t="s">
        <v>4707</v>
      </c>
      <c r="J634" s="619" t="s">
        <v>4708</v>
      </c>
      <c r="K634" s="619" t="s">
        <v>4709</v>
      </c>
      <c r="L634" s="620">
        <v>2816</v>
      </c>
      <c r="M634" s="620">
        <v>8448</v>
      </c>
      <c r="N634" s="619">
        <v>3</v>
      </c>
      <c r="O634" s="683">
        <v>1</v>
      </c>
      <c r="P634" s="620"/>
      <c r="Q634" s="635">
        <v>0</v>
      </c>
      <c r="R634" s="619"/>
      <c r="S634" s="635">
        <v>0</v>
      </c>
      <c r="T634" s="683"/>
      <c r="U634" s="665">
        <v>0</v>
      </c>
    </row>
    <row r="635" spans="1:21" ht="14.4" customHeight="1" x14ac:dyDescent="0.3">
      <c r="A635" s="618">
        <v>4</v>
      </c>
      <c r="B635" s="619" t="s">
        <v>558</v>
      </c>
      <c r="C635" s="619">
        <v>89301042</v>
      </c>
      <c r="D635" s="681" t="s">
        <v>6244</v>
      </c>
      <c r="E635" s="682" t="s">
        <v>3956</v>
      </c>
      <c r="F635" s="619" t="s">
        <v>3937</v>
      </c>
      <c r="G635" s="619" t="s">
        <v>4143</v>
      </c>
      <c r="H635" s="619" t="s">
        <v>557</v>
      </c>
      <c r="I635" s="619" t="s">
        <v>4710</v>
      </c>
      <c r="J635" s="619" t="s">
        <v>4711</v>
      </c>
      <c r="K635" s="619" t="s">
        <v>4712</v>
      </c>
      <c r="L635" s="620">
        <v>2412.9</v>
      </c>
      <c r="M635" s="620">
        <v>7238.7000000000007</v>
      </c>
      <c r="N635" s="619">
        <v>3</v>
      </c>
      <c r="O635" s="683">
        <v>1</v>
      </c>
      <c r="P635" s="620">
        <v>7238.7000000000007</v>
      </c>
      <c r="Q635" s="635">
        <v>1</v>
      </c>
      <c r="R635" s="619">
        <v>3</v>
      </c>
      <c r="S635" s="635">
        <v>1</v>
      </c>
      <c r="T635" s="683">
        <v>1</v>
      </c>
      <c r="U635" s="665">
        <v>1</v>
      </c>
    </row>
    <row r="636" spans="1:21" ht="14.4" customHeight="1" x14ac:dyDescent="0.3">
      <c r="A636" s="618">
        <v>4</v>
      </c>
      <c r="B636" s="619" t="s">
        <v>558</v>
      </c>
      <c r="C636" s="619">
        <v>89301042</v>
      </c>
      <c r="D636" s="681" t="s">
        <v>6244</v>
      </c>
      <c r="E636" s="682" t="s">
        <v>3956</v>
      </c>
      <c r="F636" s="619" t="s">
        <v>3937</v>
      </c>
      <c r="G636" s="619" t="s">
        <v>4143</v>
      </c>
      <c r="H636" s="619" t="s">
        <v>557</v>
      </c>
      <c r="I636" s="619" t="s">
        <v>4713</v>
      </c>
      <c r="J636" s="619" t="s">
        <v>4714</v>
      </c>
      <c r="K636" s="619" t="s">
        <v>4715</v>
      </c>
      <c r="L636" s="620">
        <v>5343.9</v>
      </c>
      <c r="M636" s="620">
        <v>26719.5</v>
      </c>
      <c r="N636" s="619">
        <v>5</v>
      </c>
      <c r="O636" s="683">
        <v>3</v>
      </c>
      <c r="P636" s="620">
        <v>16031.699999999999</v>
      </c>
      <c r="Q636" s="635">
        <v>0.6</v>
      </c>
      <c r="R636" s="619">
        <v>3</v>
      </c>
      <c r="S636" s="635">
        <v>0.6</v>
      </c>
      <c r="T636" s="683">
        <v>2</v>
      </c>
      <c r="U636" s="665">
        <v>0.66666666666666663</v>
      </c>
    </row>
    <row r="637" spans="1:21" ht="14.4" customHeight="1" x14ac:dyDescent="0.3">
      <c r="A637" s="618">
        <v>4</v>
      </c>
      <c r="B637" s="619" t="s">
        <v>558</v>
      </c>
      <c r="C637" s="619">
        <v>89301042</v>
      </c>
      <c r="D637" s="681" t="s">
        <v>6244</v>
      </c>
      <c r="E637" s="682" t="s">
        <v>3956</v>
      </c>
      <c r="F637" s="619" t="s">
        <v>3937</v>
      </c>
      <c r="G637" s="619" t="s">
        <v>4143</v>
      </c>
      <c r="H637" s="619" t="s">
        <v>557</v>
      </c>
      <c r="I637" s="619" t="s">
        <v>4716</v>
      </c>
      <c r="J637" s="619" t="s">
        <v>4717</v>
      </c>
      <c r="K637" s="619" t="s">
        <v>4718</v>
      </c>
      <c r="L637" s="620">
        <v>2816</v>
      </c>
      <c r="M637" s="620">
        <v>8448</v>
      </c>
      <c r="N637" s="619">
        <v>3</v>
      </c>
      <c r="O637" s="683">
        <v>1</v>
      </c>
      <c r="P637" s="620">
        <v>8448</v>
      </c>
      <c r="Q637" s="635">
        <v>1</v>
      </c>
      <c r="R637" s="619">
        <v>3</v>
      </c>
      <c r="S637" s="635">
        <v>1</v>
      </c>
      <c r="T637" s="683">
        <v>1</v>
      </c>
      <c r="U637" s="665">
        <v>1</v>
      </c>
    </row>
    <row r="638" spans="1:21" ht="14.4" customHeight="1" x14ac:dyDescent="0.3">
      <c r="A638" s="618">
        <v>4</v>
      </c>
      <c r="B638" s="619" t="s">
        <v>558</v>
      </c>
      <c r="C638" s="619">
        <v>89301042</v>
      </c>
      <c r="D638" s="681" t="s">
        <v>6244</v>
      </c>
      <c r="E638" s="682" t="s">
        <v>3956</v>
      </c>
      <c r="F638" s="619" t="s">
        <v>3937</v>
      </c>
      <c r="G638" s="619" t="s">
        <v>4143</v>
      </c>
      <c r="H638" s="619" t="s">
        <v>557</v>
      </c>
      <c r="I638" s="619" t="s">
        <v>4719</v>
      </c>
      <c r="J638" s="619" t="s">
        <v>4720</v>
      </c>
      <c r="K638" s="619" t="s">
        <v>4721</v>
      </c>
      <c r="L638" s="620">
        <v>1526.74</v>
      </c>
      <c r="M638" s="620">
        <v>1526.74</v>
      </c>
      <c r="N638" s="619">
        <v>1</v>
      </c>
      <c r="O638" s="683">
        <v>1</v>
      </c>
      <c r="P638" s="620">
        <v>1526.74</v>
      </c>
      <c r="Q638" s="635">
        <v>1</v>
      </c>
      <c r="R638" s="619">
        <v>1</v>
      </c>
      <c r="S638" s="635">
        <v>1</v>
      </c>
      <c r="T638" s="683">
        <v>1</v>
      </c>
      <c r="U638" s="665">
        <v>1</v>
      </c>
    </row>
    <row r="639" spans="1:21" ht="14.4" customHeight="1" x14ac:dyDescent="0.3">
      <c r="A639" s="618">
        <v>4</v>
      </c>
      <c r="B639" s="619" t="s">
        <v>558</v>
      </c>
      <c r="C639" s="619">
        <v>89301042</v>
      </c>
      <c r="D639" s="681" t="s">
        <v>6244</v>
      </c>
      <c r="E639" s="682" t="s">
        <v>3956</v>
      </c>
      <c r="F639" s="619" t="s">
        <v>3937</v>
      </c>
      <c r="G639" s="619" t="s">
        <v>4143</v>
      </c>
      <c r="H639" s="619" t="s">
        <v>557</v>
      </c>
      <c r="I639" s="619" t="s">
        <v>4722</v>
      </c>
      <c r="J639" s="619" t="s">
        <v>4723</v>
      </c>
      <c r="K639" s="619" t="s">
        <v>4721</v>
      </c>
      <c r="L639" s="620">
        <v>1832.09</v>
      </c>
      <c r="M639" s="620">
        <v>25649.26</v>
      </c>
      <c r="N639" s="619">
        <v>14</v>
      </c>
      <c r="O639" s="683">
        <v>6</v>
      </c>
      <c r="P639" s="620">
        <v>20152.989999999998</v>
      </c>
      <c r="Q639" s="635">
        <v>0.7857142857142857</v>
      </c>
      <c r="R639" s="619">
        <v>11</v>
      </c>
      <c r="S639" s="635">
        <v>0.7857142857142857</v>
      </c>
      <c r="T639" s="683">
        <v>4</v>
      </c>
      <c r="U639" s="665">
        <v>0.66666666666666663</v>
      </c>
    </row>
    <row r="640" spans="1:21" ht="14.4" customHeight="1" x14ac:dyDescent="0.3">
      <c r="A640" s="618">
        <v>4</v>
      </c>
      <c r="B640" s="619" t="s">
        <v>558</v>
      </c>
      <c r="C640" s="619">
        <v>89301042</v>
      </c>
      <c r="D640" s="681" t="s">
        <v>6244</v>
      </c>
      <c r="E640" s="682" t="s">
        <v>3956</v>
      </c>
      <c r="F640" s="619" t="s">
        <v>3937</v>
      </c>
      <c r="G640" s="619" t="s">
        <v>4143</v>
      </c>
      <c r="H640" s="619" t="s">
        <v>557</v>
      </c>
      <c r="I640" s="619" t="s">
        <v>4724</v>
      </c>
      <c r="J640" s="619" t="s">
        <v>4725</v>
      </c>
      <c r="K640" s="619" t="s">
        <v>4726</v>
      </c>
      <c r="L640" s="620">
        <v>2473.21</v>
      </c>
      <c r="M640" s="620">
        <v>9892.84</v>
      </c>
      <c r="N640" s="619">
        <v>4</v>
      </c>
      <c r="O640" s="683">
        <v>3</v>
      </c>
      <c r="P640" s="620">
        <v>9892.84</v>
      </c>
      <c r="Q640" s="635">
        <v>1</v>
      </c>
      <c r="R640" s="619">
        <v>4</v>
      </c>
      <c r="S640" s="635">
        <v>1</v>
      </c>
      <c r="T640" s="683">
        <v>3</v>
      </c>
      <c r="U640" s="665">
        <v>1</v>
      </c>
    </row>
    <row r="641" spans="1:21" ht="14.4" customHeight="1" x14ac:dyDescent="0.3">
      <c r="A641" s="618">
        <v>4</v>
      </c>
      <c r="B641" s="619" t="s">
        <v>558</v>
      </c>
      <c r="C641" s="619">
        <v>89301042</v>
      </c>
      <c r="D641" s="681" t="s">
        <v>6244</v>
      </c>
      <c r="E641" s="682" t="s">
        <v>3956</v>
      </c>
      <c r="F641" s="619" t="s">
        <v>3937</v>
      </c>
      <c r="G641" s="619" t="s">
        <v>4143</v>
      </c>
      <c r="H641" s="619" t="s">
        <v>557</v>
      </c>
      <c r="I641" s="619" t="s">
        <v>4727</v>
      </c>
      <c r="J641" s="619" t="s">
        <v>4725</v>
      </c>
      <c r="K641" s="619" t="s">
        <v>4728</v>
      </c>
      <c r="L641" s="620">
        <v>2473.21</v>
      </c>
      <c r="M641" s="620">
        <v>4946.42</v>
      </c>
      <c r="N641" s="619">
        <v>2</v>
      </c>
      <c r="O641" s="683">
        <v>2</v>
      </c>
      <c r="P641" s="620">
        <v>4946.42</v>
      </c>
      <c r="Q641" s="635">
        <v>1</v>
      </c>
      <c r="R641" s="619">
        <v>2</v>
      </c>
      <c r="S641" s="635">
        <v>1</v>
      </c>
      <c r="T641" s="683">
        <v>2</v>
      </c>
      <c r="U641" s="665">
        <v>1</v>
      </c>
    </row>
    <row r="642" spans="1:21" ht="14.4" customHeight="1" x14ac:dyDescent="0.3">
      <c r="A642" s="618">
        <v>4</v>
      </c>
      <c r="B642" s="619" t="s">
        <v>558</v>
      </c>
      <c r="C642" s="619">
        <v>89301042</v>
      </c>
      <c r="D642" s="681" t="s">
        <v>6244</v>
      </c>
      <c r="E642" s="682" t="s">
        <v>3956</v>
      </c>
      <c r="F642" s="619" t="s">
        <v>3937</v>
      </c>
      <c r="G642" s="619" t="s">
        <v>4143</v>
      </c>
      <c r="H642" s="619" t="s">
        <v>557</v>
      </c>
      <c r="I642" s="619" t="s">
        <v>4729</v>
      </c>
      <c r="J642" s="619" t="s">
        <v>4725</v>
      </c>
      <c r="K642" s="619" t="s">
        <v>4730</v>
      </c>
      <c r="L642" s="620">
        <v>1221.4000000000001</v>
      </c>
      <c r="M642" s="620">
        <v>7328.4000000000005</v>
      </c>
      <c r="N642" s="619">
        <v>6</v>
      </c>
      <c r="O642" s="683">
        <v>2</v>
      </c>
      <c r="P642" s="620">
        <v>7328.4000000000005</v>
      </c>
      <c r="Q642" s="635">
        <v>1</v>
      </c>
      <c r="R642" s="619">
        <v>6</v>
      </c>
      <c r="S642" s="635">
        <v>1</v>
      </c>
      <c r="T642" s="683">
        <v>2</v>
      </c>
      <c r="U642" s="665">
        <v>1</v>
      </c>
    </row>
    <row r="643" spans="1:21" ht="14.4" customHeight="1" x14ac:dyDescent="0.3">
      <c r="A643" s="618">
        <v>4</v>
      </c>
      <c r="B643" s="619" t="s">
        <v>558</v>
      </c>
      <c r="C643" s="619">
        <v>89301042</v>
      </c>
      <c r="D643" s="681" t="s">
        <v>6244</v>
      </c>
      <c r="E643" s="682" t="s">
        <v>3956</v>
      </c>
      <c r="F643" s="619" t="s">
        <v>3937</v>
      </c>
      <c r="G643" s="619" t="s">
        <v>4143</v>
      </c>
      <c r="H643" s="619" t="s">
        <v>557</v>
      </c>
      <c r="I643" s="619" t="s">
        <v>4731</v>
      </c>
      <c r="J643" s="619" t="s">
        <v>4732</v>
      </c>
      <c r="K643" s="619" t="s">
        <v>4721</v>
      </c>
      <c r="L643" s="620">
        <v>485.63</v>
      </c>
      <c r="M643" s="620">
        <v>971.26</v>
      </c>
      <c r="N643" s="619">
        <v>2</v>
      </c>
      <c r="O643" s="683">
        <v>2</v>
      </c>
      <c r="P643" s="620"/>
      <c r="Q643" s="635">
        <v>0</v>
      </c>
      <c r="R643" s="619"/>
      <c r="S643" s="635">
        <v>0</v>
      </c>
      <c r="T643" s="683"/>
      <c r="U643" s="665">
        <v>0</v>
      </c>
    </row>
    <row r="644" spans="1:21" ht="14.4" customHeight="1" x14ac:dyDescent="0.3">
      <c r="A644" s="618">
        <v>4</v>
      </c>
      <c r="B644" s="619" t="s">
        <v>558</v>
      </c>
      <c r="C644" s="619">
        <v>89301042</v>
      </c>
      <c r="D644" s="681" t="s">
        <v>6244</v>
      </c>
      <c r="E644" s="682" t="s">
        <v>3956</v>
      </c>
      <c r="F644" s="619" t="s">
        <v>3937</v>
      </c>
      <c r="G644" s="619" t="s">
        <v>4143</v>
      </c>
      <c r="H644" s="619" t="s">
        <v>557</v>
      </c>
      <c r="I644" s="619" t="s">
        <v>4733</v>
      </c>
      <c r="J644" s="619" t="s">
        <v>4734</v>
      </c>
      <c r="K644" s="619" t="s">
        <v>4721</v>
      </c>
      <c r="L644" s="620">
        <v>300</v>
      </c>
      <c r="M644" s="620">
        <v>600</v>
      </c>
      <c r="N644" s="619">
        <v>2</v>
      </c>
      <c r="O644" s="683">
        <v>2</v>
      </c>
      <c r="P644" s="620"/>
      <c r="Q644" s="635">
        <v>0</v>
      </c>
      <c r="R644" s="619"/>
      <c r="S644" s="635">
        <v>0</v>
      </c>
      <c r="T644" s="683"/>
      <c r="U644" s="665">
        <v>0</v>
      </c>
    </row>
    <row r="645" spans="1:21" ht="14.4" customHeight="1" x14ac:dyDescent="0.3">
      <c r="A645" s="618">
        <v>4</v>
      </c>
      <c r="B645" s="619" t="s">
        <v>558</v>
      </c>
      <c r="C645" s="619">
        <v>89301042</v>
      </c>
      <c r="D645" s="681" t="s">
        <v>6244</v>
      </c>
      <c r="E645" s="682" t="s">
        <v>3956</v>
      </c>
      <c r="F645" s="619" t="s">
        <v>3937</v>
      </c>
      <c r="G645" s="619" t="s">
        <v>4143</v>
      </c>
      <c r="H645" s="619" t="s">
        <v>557</v>
      </c>
      <c r="I645" s="619" t="s">
        <v>4735</v>
      </c>
      <c r="J645" s="619" t="s">
        <v>4736</v>
      </c>
      <c r="K645" s="619" t="s">
        <v>4737</v>
      </c>
      <c r="L645" s="620">
        <v>196.43</v>
      </c>
      <c r="M645" s="620">
        <v>392.86</v>
      </c>
      <c r="N645" s="619">
        <v>2</v>
      </c>
      <c r="O645" s="683">
        <v>2</v>
      </c>
      <c r="P645" s="620"/>
      <c r="Q645" s="635">
        <v>0</v>
      </c>
      <c r="R645" s="619"/>
      <c r="S645" s="635">
        <v>0</v>
      </c>
      <c r="T645" s="683"/>
      <c r="U645" s="665">
        <v>0</v>
      </c>
    </row>
    <row r="646" spans="1:21" ht="14.4" customHeight="1" x14ac:dyDescent="0.3">
      <c r="A646" s="618">
        <v>4</v>
      </c>
      <c r="B646" s="619" t="s">
        <v>558</v>
      </c>
      <c r="C646" s="619">
        <v>89301042</v>
      </c>
      <c r="D646" s="681" t="s">
        <v>6244</v>
      </c>
      <c r="E646" s="682" t="s">
        <v>3956</v>
      </c>
      <c r="F646" s="619" t="s">
        <v>3937</v>
      </c>
      <c r="G646" s="619" t="s">
        <v>4143</v>
      </c>
      <c r="H646" s="619" t="s">
        <v>557</v>
      </c>
      <c r="I646" s="619" t="s">
        <v>4738</v>
      </c>
      <c r="J646" s="619" t="s">
        <v>4739</v>
      </c>
      <c r="K646" s="619" t="s">
        <v>4740</v>
      </c>
      <c r="L646" s="620">
        <v>210.33</v>
      </c>
      <c r="M646" s="620">
        <v>420.66</v>
      </c>
      <c r="N646" s="619">
        <v>2</v>
      </c>
      <c r="O646" s="683">
        <v>2</v>
      </c>
      <c r="P646" s="620"/>
      <c r="Q646" s="635">
        <v>0</v>
      </c>
      <c r="R646" s="619"/>
      <c r="S646" s="635">
        <v>0</v>
      </c>
      <c r="T646" s="683"/>
      <c r="U646" s="665">
        <v>0</v>
      </c>
    </row>
    <row r="647" spans="1:21" ht="14.4" customHeight="1" x14ac:dyDescent="0.3">
      <c r="A647" s="618">
        <v>4</v>
      </c>
      <c r="B647" s="619" t="s">
        <v>558</v>
      </c>
      <c r="C647" s="619">
        <v>89301042</v>
      </c>
      <c r="D647" s="681" t="s">
        <v>6244</v>
      </c>
      <c r="E647" s="682" t="s">
        <v>3956</v>
      </c>
      <c r="F647" s="619" t="s">
        <v>3937</v>
      </c>
      <c r="G647" s="619" t="s">
        <v>4143</v>
      </c>
      <c r="H647" s="619" t="s">
        <v>557</v>
      </c>
      <c r="I647" s="619" t="s">
        <v>4741</v>
      </c>
      <c r="J647" s="619" t="s">
        <v>4742</v>
      </c>
      <c r="K647" s="619" t="s">
        <v>4743</v>
      </c>
      <c r="L647" s="620">
        <v>299</v>
      </c>
      <c r="M647" s="620">
        <v>598</v>
      </c>
      <c r="N647" s="619">
        <v>2</v>
      </c>
      <c r="O647" s="683">
        <v>2</v>
      </c>
      <c r="P647" s="620"/>
      <c r="Q647" s="635">
        <v>0</v>
      </c>
      <c r="R647" s="619"/>
      <c r="S647" s="635">
        <v>0</v>
      </c>
      <c r="T647" s="683"/>
      <c r="U647" s="665">
        <v>0</v>
      </c>
    </row>
    <row r="648" spans="1:21" ht="14.4" customHeight="1" x14ac:dyDescent="0.3">
      <c r="A648" s="618">
        <v>4</v>
      </c>
      <c r="B648" s="619" t="s">
        <v>558</v>
      </c>
      <c r="C648" s="619">
        <v>89301042</v>
      </c>
      <c r="D648" s="681" t="s">
        <v>6244</v>
      </c>
      <c r="E648" s="682" t="s">
        <v>3956</v>
      </c>
      <c r="F648" s="619" t="s">
        <v>3937</v>
      </c>
      <c r="G648" s="619" t="s">
        <v>4143</v>
      </c>
      <c r="H648" s="619" t="s">
        <v>557</v>
      </c>
      <c r="I648" s="619" t="s">
        <v>4744</v>
      </c>
      <c r="J648" s="619" t="s">
        <v>4745</v>
      </c>
      <c r="K648" s="619" t="s">
        <v>4746</v>
      </c>
      <c r="L648" s="620">
        <v>2412.9</v>
      </c>
      <c r="M648" s="620">
        <v>9651.6</v>
      </c>
      <c r="N648" s="619">
        <v>4</v>
      </c>
      <c r="O648" s="683">
        <v>2</v>
      </c>
      <c r="P648" s="620">
        <v>9651.6</v>
      </c>
      <c r="Q648" s="635">
        <v>1</v>
      </c>
      <c r="R648" s="619">
        <v>4</v>
      </c>
      <c r="S648" s="635">
        <v>1</v>
      </c>
      <c r="T648" s="683">
        <v>2</v>
      </c>
      <c r="U648" s="665">
        <v>1</v>
      </c>
    </row>
    <row r="649" spans="1:21" ht="14.4" customHeight="1" x14ac:dyDescent="0.3">
      <c r="A649" s="618">
        <v>4</v>
      </c>
      <c r="B649" s="619" t="s">
        <v>558</v>
      </c>
      <c r="C649" s="619">
        <v>89301042</v>
      </c>
      <c r="D649" s="681" t="s">
        <v>6244</v>
      </c>
      <c r="E649" s="682" t="s">
        <v>3956</v>
      </c>
      <c r="F649" s="619" t="s">
        <v>3937</v>
      </c>
      <c r="G649" s="619" t="s">
        <v>4143</v>
      </c>
      <c r="H649" s="619" t="s">
        <v>557</v>
      </c>
      <c r="I649" s="619" t="s">
        <v>4747</v>
      </c>
      <c r="J649" s="619" t="s">
        <v>4748</v>
      </c>
      <c r="K649" s="619" t="s">
        <v>4749</v>
      </c>
      <c r="L649" s="620">
        <v>5343.9</v>
      </c>
      <c r="M649" s="620">
        <v>5343.9</v>
      </c>
      <c r="N649" s="619">
        <v>1</v>
      </c>
      <c r="O649" s="683">
        <v>1</v>
      </c>
      <c r="P649" s="620">
        <v>5343.9</v>
      </c>
      <c r="Q649" s="635">
        <v>1</v>
      </c>
      <c r="R649" s="619">
        <v>1</v>
      </c>
      <c r="S649" s="635">
        <v>1</v>
      </c>
      <c r="T649" s="683">
        <v>1</v>
      </c>
      <c r="U649" s="665">
        <v>1</v>
      </c>
    </row>
    <row r="650" spans="1:21" ht="14.4" customHeight="1" x14ac:dyDescent="0.3">
      <c r="A650" s="618">
        <v>4</v>
      </c>
      <c r="B650" s="619" t="s">
        <v>558</v>
      </c>
      <c r="C650" s="619">
        <v>89301042</v>
      </c>
      <c r="D650" s="681" t="s">
        <v>6244</v>
      </c>
      <c r="E650" s="682" t="s">
        <v>3956</v>
      </c>
      <c r="F650" s="619" t="s">
        <v>3937</v>
      </c>
      <c r="G650" s="619" t="s">
        <v>4143</v>
      </c>
      <c r="H650" s="619" t="s">
        <v>557</v>
      </c>
      <c r="I650" s="619" t="s">
        <v>4750</v>
      </c>
      <c r="J650" s="619" t="s">
        <v>4751</v>
      </c>
      <c r="K650" s="619" t="s">
        <v>4752</v>
      </c>
      <c r="L650" s="620">
        <v>5343.9</v>
      </c>
      <c r="M650" s="620">
        <v>16031.699999999999</v>
      </c>
      <c r="N650" s="619">
        <v>3</v>
      </c>
      <c r="O650" s="683">
        <v>2</v>
      </c>
      <c r="P650" s="620">
        <v>16031.699999999999</v>
      </c>
      <c r="Q650" s="635">
        <v>1</v>
      </c>
      <c r="R650" s="619">
        <v>3</v>
      </c>
      <c r="S650" s="635">
        <v>1</v>
      </c>
      <c r="T650" s="683">
        <v>2</v>
      </c>
      <c r="U650" s="665">
        <v>1</v>
      </c>
    </row>
    <row r="651" spans="1:21" ht="14.4" customHeight="1" x14ac:dyDescent="0.3">
      <c r="A651" s="618">
        <v>4</v>
      </c>
      <c r="B651" s="619" t="s">
        <v>558</v>
      </c>
      <c r="C651" s="619">
        <v>89301042</v>
      </c>
      <c r="D651" s="681" t="s">
        <v>6244</v>
      </c>
      <c r="E651" s="682" t="s">
        <v>3956</v>
      </c>
      <c r="F651" s="619" t="s">
        <v>3937</v>
      </c>
      <c r="G651" s="619" t="s">
        <v>4143</v>
      </c>
      <c r="H651" s="619" t="s">
        <v>557</v>
      </c>
      <c r="I651" s="619" t="s">
        <v>4753</v>
      </c>
      <c r="J651" s="619" t="s">
        <v>4754</v>
      </c>
      <c r="K651" s="619" t="s">
        <v>4755</v>
      </c>
      <c r="L651" s="620">
        <v>5343.9</v>
      </c>
      <c r="M651" s="620">
        <v>21375.599999999999</v>
      </c>
      <c r="N651" s="619">
        <v>4</v>
      </c>
      <c r="O651" s="683">
        <v>4</v>
      </c>
      <c r="P651" s="620">
        <v>16031.699999999999</v>
      </c>
      <c r="Q651" s="635">
        <v>0.75</v>
      </c>
      <c r="R651" s="619">
        <v>3</v>
      </c>
      <c r="S651" s="635">
        <v>0.75</v>
      </c>
      <c r="T651" s="683">
        <v>3</v>
      </c>
      <c r="U651" s="665">
        <v>0.75</v>
      </c>
    </row>
    <row r="652" spans="1:21" ht="14.4" customHeight="1" x14ac:dyDescent="0.3">
      <c r="A652" s="618">
        <v>4</v>
      </c>
      <c r="B652" s="619" t="s">
        <v>558</v>
      </c>
      <c r="C652" s="619">
        <v>89301042</v>
      </c>
      <c r="D652" s="681" t="s">
        <v>6244</v>
      </c>
      <c r="E652" s="682" t="s">
        <v>3956</v>
      </c>
      <c r="F652" s="619" t="s">
        <v>3937</v>
      </c>
      <c r="G652" s="619" t="s">
        <v>4143</v>
      </c>
      <c r="H652" s="619" t="s">
        <v>557</v>
      </c>
      <c r="I652" s="619" t="s">
        <v>4497</v>
      </c>
      <c r="J652" s="619" t="s">
        <v>4498</v>
      </c>
      <c r="K652" s="619" t="s">
        <v>4499</v>
      </c>
      <c r="L652" s="620">
        <v>320</v>
      </c>
      <c r="M652" s="620">
        <v>1920</v>
      </c>
      <c r="N652" s="619">
        <v>6</v>
      </c>
      <c r="O652" s="683">
        <v>4</v>
      </c>
      <c r="P652" s="620">
        <v>1920</v>
      </c>
      <c r="Q652" s="635">
        <v>1</v>
      </c>
      <c r="R652" s="619">
        <v>6</v>
      </c>
      <c r="S652" s="635">
        <v>1</v>
      </c>
      <c r="T652" s="683">
        <v>4</v>
      </c>
      <c r="U652" s="665">
        <v>1</v>
      </c>
    </row>
    <row r="653" spans="1:21" ht="14.4" customHeight="1" x14ac:dyDescent="0.3">
      <c r="A653" s="618">
        <v>4</v>
      </c>
      <c r="B653" s="619" t="s">
        <v>558</v>
      </c>
      <c r="C653" s="619">
        <v>89301042</v>
      </c>
      <c r="D653" s="681" t="s">
        <v>6244</v>
      </c>
      <c r="E653" s="682" t="s">
        <v>3956</v>
      </c>
      <c r="F653" s="619" t="s">
        <v>3937</v>
      </c>
      <c r="G653" s="619" t="s">
        <v>4143</v>
      </c>
      <c r="H653" s="619" t="s">
        <v>557</v>
      </c>
      <c r="I653" s="619" t="s">
        <v>4756</v>
      </c>
      <c r="J653" s="619" t="s">
        <v>4757</v>
      </c>
      <c r="K653" s="619" t="s">
        <v>4758</v>
      </c>
      <c r="L653" s="620">
        <v>498</v>
      </c>
      <c r="M653" s="620">
        <v>2988</v>
      </c>
      <c r="N653" s="619">
        <v>6</v>
      </c>
      <c r="O653" s="683">
        <v>5</v>
      </c>
      <c r="P653" s="620">
        <v>2490</v>
      </c>
      <c r="Q653" s="635">
        <v>0.83333333333333337</v>
      </c>
      <c r="R653" s="619">
        <v>5</v>
      </c>
      <c r="S653" s="635">
        <v>0.83333333333333337</v>
      </c>
      <c r="T653" s="683">
        <v>4</v>
      </c>
      <c r="U653" s="665">
        <v>0.8</v>
      </c>
    </row>
    <row r="654" spans="1:21" ht="14.4" customHeight="1" x14ac:dyDescent="0.3">
      <c r="A654" s="618">
        <v>4</v>
      </c>
      <c r="B654" s="619" t="s">
        <v>558</v>
      </c>
      <c r="C654" s="619">
        <v>89301042</v>
      </c>
      <c r="D654" s="681" t="s">
        <v>6244</v>
      </c>
      <c r="E654" s="682" t="s">
        <v>3956</v>
      </c>
      <c r="F654" s="619" t="s">
        <v>3937</v>
      </c>
      <c r="G654" s="619" t="s">
        <v>4143</v>
      </c>
      <c r="H654" s="619" t="s">
        <v>557</v>
      </c>
      <c r="I654" s="619" t="s">
        <v>4759</v>
      </c>
      <c r="J654" s="619" t="s">
        <v>4760</v>
      </c>
      <c r="K654" s="619" t="s">
        <v>4761</v>
      </c>
      <c r="L654" s="620">
        <v>2816</v>
      </c>
      <c r="M654" s="620">
        <v>76032</v>
      </c>
      <c r="N654" s="619">
        <v>27</v>
      </c>
      <c r="O654" s="683">
        <v>3</v>
      </c>
      <c r="P654" s="620">
        <v>76032</v>
      </c>
      <c r="Q654" s="635">
        <v>1</v>
      </c>
      <c r="R654" s="619">
        <v>27</v>
      </c>
      <c r="S654" s="635">
        <v>1</v>
      </c>
      <c r="T654" s="683">
        <v>3</v>
      </c>
      <c r="U654" s="665">
        <v>1</v>
      </c>
    </row>
    <row r="655" spans="1:21" ht="14.4" customHeight="1" x14ac:dyDescent="0.3">
      <c r="A655" s="618">
        <v>4</v>
      </c>
      <c r="B655" s="619" t="s">
        <v>558</v>
      </c>
      <c r="C655" s="619">
        <v>89301042</v>
      </c>
      <c r="D655" s="681" t="s">
        <v>6244</v>
      </c>
      <c r="E655" s="682" t="s">
        <v>3956</v>
      </c>
      <c r="F655" s="619" t="s">
        <v>3937</v>
      </c>
      <c r="G655" s="619" t="s">
        <v>4143</v>
      </c>
      <c r="H655" s="619" t="s">
        <v>557</v>
      </c>
      <c r="I655" s="619" t="s">
        <v>4762</v>
      </c>
      <c r="J655" s="619" t="s">
        <v>4763</v>
      </c>
      <c r="K655" s="619" t="s">
        <v>4764</v>
      </c>
      <c r="L655" s="620">
        <v>2412.9</v>
      </c>
      <c r="M655" s="620">
        <v>50670.9</v>
      </c>
      <c r="N655" s="619">
        <v>21</v>
      </c>
      <c r="O655" s="683">
        <v>4</v>
      </c>
      <c r="P655" s="620">
        <v>50670.9</v>
      </c>
      <c r="Q655" s="635">
        <v>1</v>
      </c>
      <c r="R655" s="619">
        <v>21</v>
      </c>
      <c r="S655" s="635">
        <v>1</v>
      </c>
      <c r="T655" s="683">
        <v>4</v>
      </c>
      <c r="U655" s="665">
        <v>1</v>
      </c>
    </row>
    <row r="656" spans="1:21" ht="14.4" customHeight="1" x14ac:dyDescent="0.3">
      <c r="A656" s="618">
        <v>4</v>
      </c>
      <c r="B656" s="619" t="s">
        <v>558</v>
      </c>
      <c r="C656" s="619">
        <v>89301042</v>
      </c>
      <c r="D656" s="681" t="s">
        <v>6244</v>
      </c>
      <c r="E656" s="682" t="s">
        <v>3956</v>
      </c>
      <c r="F656" s="619" t="s">
        <v>3937</v>
      </c>
      <c r="G656" s="619" t="s">
        <v>4143</v>
      </c>
      <c r="H656" s="619" t="s">
        <v>557</v>
      </c>
      <c r="I656" s="619" t="s">
        <v>4765</v>
      </c>
      <c r="J656" s="619" t="s">
        <v>4766</v>
      </c>
      <c r="K656" s="619" t="s">
        <v>4767</v>
      </c>
      <c r="L656" s="620">
        <v>1781.3</v>
      </c>
      <c r="M656" s="620">
        <v>32063.399999999998</v>
      </c>
      <c r="N656" s="619">
        <v>18</v>
      </c>
      <c r="O656" s="683">
        <v>3</v>
      </c>
      <c r="P656" s="620">
        <v>32063.399999999998</v>
      </c>
      <c r="Q656" s="635">
        <v>1</v>
      </c>
      <c r="R656" s="619">
        <v>18</v>
      </c>
      <c r="S656" s="635">
        <v>1</v>
      </c>
      <c r="T656" s="683">
        <v>3</v>
      </c>
      <c r="U656" s="665">
        <v>1</v>
      </c>
    </row>
    <row r="657" spans="1:21" ht="14.4" customHeight="1" x14ac:dyDescent="0.3">
      <c r="A657" s="618">
        <v>4</v>
      </c>
      <c r="B657" s="619" t="s">
        <v>558</v>
      </c>
      <c r="C657" s="619">
        <v>89301042</v>
      </c>
      <c r="D657" s="681" t="s">
        <v>6244</v>
      </c>
      <c r="E657" s="682" t="s">
        <v>3956</v>
      </c>
      <c r="F657" s="619" t="s">
        <v>3937</v>
      </c>
      <c r="G657" s="619" t="s">
        <v>4143</v>
      </c>
      <c r="H657" s="619" t="s">
        <v>557</v>
      </c>
      <c r="I657" s="619" t="s">
        <v>4768</v>
      </c>
      <c r="J657" s="619" t="s">
        <v>4766</v>
      </c>
      <c r="K657" s="619" t="s">
        <v>4769</v>
      </c>
      <c r="L657" s="620">
        <v>2816</v>
      </c>
      <c r="M657" s="620">
        <v>25344</v>
      </c>
      <c r="N657" s="619">
        <v>9</v>
      </c>
      <c r="O657" s="683">
        <v>1</v>
      </c>
      <c r="P657" s="620">
        <v>25344</v>
      </c>
      <c r="Q657" s="635">
        <v>1</v>
      </c>
      <c r="R657" s="619">
        <v>9</v>
      </c>
      <c r="S657" s="635">
        <v>1</v>
      </c>
      <c r="T657" s="683">
        <v>1</v>
      </c>
      <c r="U657" s="665">
        <v>1</v>
      </c>
    </row>
    <row r="658" spans="1:21" ht="14.4" customHeight="1" x14ac:dyDescent="0.3">
      <c r="A658" s="618">
        <v>4</v>
      </c>
      <c r="B658" s="619" t="s">
        <v>558</v>
      </c>
      <c r="C658" s="619">
        <v>89301042</v>
      </c>
      <c r="D658" s="681" t="s">
        <v>6244</v>
      </c>
      <c r="E658" s="682" t="s">
        <v>3956</v>
      </c>
      <c r="F658" s="619" t="s">
        <v>3937</v>
      </c>
      <c r="G658" s="619" t="s">
        <v>4143</v>
      </c>
      <c r="H658" s="619" t="s">
        <v>557</v>
      </c>
      <c r="I658" s="619" t="s">
        <v>4770</v>
      </c>
      <c r="J658" s="619" t="s">
        <v>4771</v>
      </c>
      <c r="K658" s="619" t="s">
        <v>4772</v>
      </c>
      <c r="L658" s="620">
        <v>1500.3</v>
      </c>
      <c r="M658" s="620">
        <v>13502.699999999999</v>
      </c>
      <c r="N658" s="619">
        <v>9</v>
      </c>
      <c r="O658" s="683">
        <v>2</v>
      </c>
      <c r="P658" s="620">
        <v>13502.699999999999</v>
      </c>
      <c r="Q658" s="635">
        <v>1</v>
      </c>
      <c r="R658" s="619">
        <v>9</v>
      </c>
      <c r="S658" s="635">
        <v>1</v>
      </c>
      <c r="T658" s="683">
        <v>2</v>
      </c>
      <c r="U658" s="665">
        <v>1</v>
      </c>
    </row>
    <row r="659" spans="1:21" ht="14.4" customHeight="1" x14ac:dyDescent="0.3">
      <c r="A659" s="618">
        <v>4</v>
      </c>
      <c r="B659" s="619" t="s">
        <v>558</v>
      </c>
      <c r="C659" s="619">
        <v>89301042</v>
      </c>
      <c r="D659" s="681" t="s">
        <v>6244</v>
      </c>
      <c r="E659" s="682" t="s">
        <v>3956</v>
      </c>
      <c r="F659" s="619" t="s">
        <v>3937</v>
      </c>
      <c r="G659" s="619" t="s">
        <v>4143</v>
      </c>
      <c r="H659" s="619" t="s">
        <v>557</v>
      </c>
      <c r="I659" s="619" t="s">
        <v>4773</v>
      </c>
      <c r="J659" s="619" t="s">
        <v>4771</v>
      </c>
      <c r="K659" s="619" t="s">
        <v>4774</v>
      </c>
      <c r="L659" s="620">
        <v>1500.3</v>
      </c>
      <c r="M659" s="620">
        <v>51010.2</v>
      </c>
      <c r="N659" s="619">
        <v>34</v>
      </c>
      <c r="O659" s="683">
        <v>6</v>
      </c>
      <c r="P659" s="620">
        <v>51010.2</v>
      </c>
      <c r="Q659" s="635">
        <v>1</v>
      </c>
      <c r="R659" s="619">
        <v>34</v>
      </c>
      <c r="S659" s="635">
        <v>1</v>
      </c>
      <c r="T659" s="683">
        <v>6</v>
      </c>
      <c r="U659" s="665">
        <v>1</v>
      </c>
    </row>
    <row r="660" spans="1:21" ht="14.4" customHeight="1" x14ac:dyDescent="0.3">
      <c r="A660" s="618">
        <v>4</v>
      </c>
      <c r="B660" s="619" t="s">
        <v>558</v>
      </c>
      <c r="C660" s="619">
        <v>89301042</v>
      </c>
      <c r="D660" s="681" t="s">
        <v>6244</v>
      </c>
      <c r="E660" s="682" t="s">
        <v>3956</v>
      </c>
      <c r="F660" s="619" t="s">
        <v>3937</v>
      </c>
      <c r="G660" s="619" t="s">
        <v>4143</v>
      </c>
      <c r="H660" s="619" t="s">
        <v>557</v>
      </c>
      <c r="I660" s="619" t="s">
        <v>4775</v>
      </c>
      <c r="J660" s="619" t="s">
        <v>4776</v>
      </c>
      <c r="K660" s="619" t="s">
        <v>4777</v>
      </c>
      <c r="L660" s="620">
        <v>761.3</v>
      </c>
      <c r="M660" s="620">
        <v>3806.4999999999995</v>
      </c>
      <c r="N660" s="619">
        <v>5</v>
      </c>
      <c r="O660" s="683">
        <v>2</v>
      </c>
      <c r="P660" s="620">
        <v>3806.4999999999995</v>
      </c>
      <c r="Q660" s="635">
        <v>1</v>
      </c>
      <c r="R660" s="619">
        <v>5</v>
      </c>
      <c r="S660" s="635">
        <v>1</v>
      </c>
      <c r="T660" s="683">
        <v>2</v>
      </c>
      <c r="U660" s="665">
        <v>1</v>
      </c>
    </row>
    <row r="661" spans="1:21" ht="14.4" customHeight="1" x14ac:dyDescent="0.3">
      <c r="A661" s="618">
        <v>4</v>
      </c>
      <c r="B661" s="619" t="s">
        <v>558</v>
      </c>
      <c r="C661" s="619">
        <v>89301042</v>
      </c>
      <c r="D661" s="681" t="s">
        <v>6244</v>
      </c>
      <c r="E661" s="682" t="s">
        <v>3956</v>
      </c>
      <c r="F661" s="619" t="s">
        <v>3937</v>
      </c>
      <c r="G661" s="619" t="s">
        <v>4143</v>
      </c>
      <c r="H661" s="619" t="s">
        <v>557</v>
      </c>
      <c r="I661" s="619" t="s">
        <v>4778</v>
      </c>
      <c r="J661" s="619" t="s">
        <v>4776</v>
      </c>
      <c r="K661" s="619" t="s">
        <v>4779</v>
      </c>
      <c r="L661" s="620">
        <v>761.3</v>
      </c>
      <c r="M661" s="620">
        <v>6090.4</v>
      </c>
      <c r="N661" s="619">
        <v>8</v>
      </c>
      <c r="O661" s="683">
        <v>2</v>
      </c>
      <c r="P661" s="620">
        <v>6090.4</v>
      </c>
      <c r="Q661" s="635">
        <v>1</v>
      </c>
      <c r="R661" s="619">
        <v>8</v>
      </c>
      <c r="S661" s="635">
        <v>1</v>
      </c>
      <c r="T661" s="683">
        <v>2</v>
      </c>
      <c r="U661" s="665">
        <v>1</v>
      </c>
    </row>
    <row r="662" spans="1:21" ht="14.4" customHeight="1" x14ac:dyDescent="0.3">
      <c r="A662" s="618">
        <v>4</v>
      </c>
      <c r="B662" s="619" t="s">
        <v>558</v>
      </c>
      <c r="C662" s="619">
        <v>89301042</v>
      </c>
      <c r="D662" s="681" t="s">
        <v>6244</v>
      </c>
      <c r="E662" s="682" t="s">
        <v>3956</v>
      </c>
      <c r="F662" s="619" t="s">
        <v>3937</v>
      </c>
      <c r="G662" s="619" t="s">
        <v>4143</v>
      </c>
      <c r="H662" s="619" t="s">
        <v>557</v>
      </c>
      <c r="I662" s="619" t="s">
        <v>4780</v>
      </c>
      <c r="J662" s="619" t="s">
        <v>4781</v>
      </c>
      <c r="K662" s="619" t="s">
        <v>4782</v>
      </c>
      <c r="L662" s="620">
        <v>5343.9</v>
      </c>
      <c r="M662" s="620">
        <v>32063.399999999998</v>
      </c>
      <c r="N662" s="619">
        <v>6</v>
      </c>
      <c r="O662" s="683">
        <v>2</v>
      </c>
      <c r="P662" s="620">
        <v>32063.399999999998</v>
      </c>
      <c r="Q662" s="635">
        <v>1</v>
      </c>
      <c r="R662" s="619">
        <v>6</v>
      </c>
      <c r="S662" s="635">
        <v>1</v>
      </c>
      <c r="T662" s="683">
        <v>2</v>
      </c>
      <c r="U662" s="665">
        <v>1</v>
      </c>
    </row>
    <row r="663" spans="1:21" ht="14.4" customHeight="1" x14ac:dyDescent="0.3">
      <c r="A663" s="618">
        <v>4</v>
      </c>
      <c r="B663" s="619" t="s">
        <v>558</v>
      </c>
      <c r="C663" s="619">
        <v>89301042</v>
      </c>
      <c r="D663" s="681" t="s">
        <v>6244</v>
      </c>
      <c r="E663" s="682" t="s">
        <v>3956</v>
      </c>
      <c r="F663" s="619" t="s">
        <v>3937</v>
      </c>
      <c r="G663" s="619" t="s">
        <v>4143</v>
      </c>
      <c r="H663" s="619" t="s">
        <v>557</v>
      </c>
      <c r="I663" s="619" t="s">
        <v>4783</v>
      </c>
      <c r="J663" s="619" t="s">
        <v>4784</v>
      </c>
      <c r="K663" s="619" t="s">
        <v>4785</v>
      </c>
      <c r="L663" s="620">
        <v>2412.9</v>
      </c>
      <c r="M663" s="620">
        <v>43432.200000000004</v>
      </c>
      <c r="N663" s="619">
        <v>18</v>
      </c>
      <c r="O663" s="683">
        <v>3</v>
      </c>
      <c r="P663" s="620">
        <v>43432.200000000004</v>
      </c>
      <c r="Q663" s="635">
        <v>1</v>
      </c>
      <c r="R663" s="619">
        <v>18</v>
      </c>
      <c r="S663" s="635">
        <v>1</v>
      </c>
      <c r="T663" s="683">
        <v>3</v>
      </c>
      <c r="U663" s="665">
        <v>1</v>
      </c>
    </row>
    <row r="664" spans="1:21" ht="14.4" customHeight="1" x14ac:dyDescent="0.3">
      <c r="A664" s="618">
        <v>4</v>
      </c>
      <c r="B664" s="619" t="s">
        <v>558</v>
      </c>
      <c r="C664" s="619">
        <v>89301042</v>
      </c>
      <c r="D664" s="681" t="s">
        <v>6244</v>
      </c>
      <c r="E664" s="682" t="s">
        <v>3956</v>
      </c>
      <c r="F664" s="619" t="s">
        <v>3937</v>
      </c>
      <c r="G664" s="619" t="s">
        <v>4143</v>
      </c>
      <c r="H664" s="619" t="s">
        <v>557</v>
      </c>
      <c r="I664" s="619" t="s">
        <v>4786</v>
      </c>
      <c r="J664" s="619" t="s">
        <v>4787</v>
      </c>
      <c r="K664" s="619" t="s">
        <v>4788</v>
      </c>
      <c r="L664" s="620">
        <v>1500.3</v>
      </c>
      <c r="M664" s="620">
        <v>15003</v>
      </c>
      <c r="N664" s="619">
        <v>10</v>
      </c>
      <c r="O664" s="683">
        <v>2</v>
      </c>
      <c r="P664" s="620">
        <v>15003</v>
      </c>
      <c r="Q664" s="635">
        <v>1</v>
      </c>
      <c r="R664" s="619">
        <v>10</v>
      </c>
      <c r="S664" s="635">
        <v>1</v>
      </c>
      <c r="T664" s="683">
        <v>2</v>
      </c>
      <c r="U664" s="665">
        <v>1</v>
      </c>
    </row>
    <row r="665" spans="1:21" ht="14.4" customHeight="1" x14ac:dyDescent="0.3">
      <c r="A665" s="618">
        <v>4</v>
      </c>
      <c r="B665" s="619" t="s">
        <v>558</v>
      </c>
      <c r="C665" s="619">
        <v>89301042</v>
      </c>
      <c r="D665" s="681" t="s">
        <v>6244</v>
      </c>
      <c r="E665" s="682" t="s">
        <v>3956</v>
      </c>
      <c r="F665" s="619" t="s">
        <v>3937</v>
      </c>
      <c r="G665" s="619" t="s">
        <v>4143</v>
      </c>
      <c r="H665" s="619" t="s">
        <v>557</v>
      </c>
      <c r="I665" s="619" t="s">
        <v>4789</v>
      </c>
      <c r="J665" s="619" t="s">
        <v>4790</v>
      </c>
      <c r="K665" s="619" t="s">
        <v>4791</v>
      </c>
      <c r="L665" s="620">
        <v>1987.45</v>
      </c>
      <c r="M665" s="620">
        <v>11924.7</v>
      </c>
      <c r="N665" s="619">
        <v>6</v>
      </c>
      <c r="O665" s="683">
        <v>2</v>
      </c>
      <c r="P665" s="620">
        <v>11924.7</v>
      </c>
      <c r="Q665" s="635">
        <v>1</v>
      </c>
      <c r="R665" s="619">
        <v>6</v>
      </c>
      <c r="S665" s="635">
        <v>1</v>
      </c>
      <c r="T665" s="683">
        <v>2</v>
      </c>
      <c r="U665" s="665">
        <v>1</v>
      </c>
    </row>
    <row r="666" spans="1:21" ht="14.4" customHeight="1" x14ac:dyDescent="0.3">
      <c r="A666" s="618">
        <v>4</v>
      </c>
      <c r="B666" s="619" t="s">
        <v>558</v>
      </c>
      <c r="C666" s="619">
        <v>89301042</v>
      </c>
      <c r="D666" s="681" t="s">
        <v>6244</v>
      </c>
      <c r="E666" s="682" t="s">
        <v>3956</v>
      </c>
      <c r="F666" s="619" t="s">
        <v>3937</v>
      </c>
      <c r="G666" s="619" t="s">
        <v>4143</v>
      </c>
      <c r="H666" s="619" t="s">
        <v>557</v>
      </c>
      <c r="I666" s="619" t="s">
        <v>4792</v>
      </c>
      <c r="J666" s="619" t="s">
        <v>4793</v>
      </c>
      <c r="K666" s="619" t="s">
        <v>4794</v>
      </c>
      <c r="L666" s="620">
        <v>1987.45</v>
      </c>
      <c r="M666" s="620">
        <v>5962.35</v>
      </c>
      <c r="N666" s="619">
        <v>3</v>
      </c>
      <c r="O666" s="683">
        <v>1</v>
      </c>
      <c r="P666" s="620">
        <v>5962.35</v>
      </c>
      <c r="Q666" s="635">
        <v>1</v>
      </c>
      <c r="R666" s="619">
        <v>3</v>
      </c>
      <c r="S666" s="635">
        <v>1</v>
      </c>
      <c r="T666" s="683">
        <v>1</v>
      </c>
      <c r="U666" s="665">
        <v>1</v>
      </c>
    </row>
    <row r="667" spans="1:21" ht="14.4" customHeight="1" x14ac:dyDescent="0.3">
      <c r="A667" s="618">
        <v>4</v>
      </c>
      <c r="B667" s="619" t="s">
        <v>558</v>
      </c>
      <c r="C667" s="619">
        <v>89301042</v>
      </c>
      <c r="D667" s="681" t="s">
        <v>6244</v>
      </c>
      <c r="E667" s="682" t="s">
        <v>3956</v>
      </c>
      <c r="F667" s="619" t="s">
        <v>3937</v>
      </c>
      <c r="G667" s="619" t="s">
        <v>4143</v>
      </c>
      <c r="H667" s="619" t="s">
        <v>557</v>
      </c>
      <c r="I667" s="619" t="s">
        <v>4792</v>
      </c>
      <c r="J667" s="619" t="s">
        <v>4790</v>
      </c>
      <c r="K667" s="619" t="s">
        <v>4794</v>
      </c>
      <c r="L667" s="620">
        <v>1987.45</v>
      </c>
      <c r="M667" s="620">
        <v>41736.449999999997</v>
      </c>
      <c r="N667" s="619">
        <v>21</v>
      </c>
      <c r="O667" s="683">
        <v>8</v>
      </c>
      <c r="P667" s="620">
        <v>35774.1</v>
      </c>
      <c r="Q667" s="635">
        <v>0.85714285714285721</v>
      </c>
      <c r="R667" s="619">
        <v>18</v>
      </c>
      <c r="S667" s="635">
        <v>0.8571428571428571</v>
      </c>
      <c r="T667" s="683">
        <v>7</v>
      </c>
      <c r="U667" s="665">
        <v>0.875</v>
      </c>
    </row>
    <row r="668" spans="1:21" ht="14.4" customHeight="1" x14ac:dyDescent="0.3">
      <c r="A668" s="618">
        <v>4</v>
      </c>
      <c r="B668" s="619" t="s">
        <v>558</v>
      </c>
      <c r="C668" s="619">
        <v>89301042</v>
      </c>
      <c r="D668" s="681" t="s">
        <v>6244</v>
      </c>
      <c r="E668" s="682" t="s">
        <v>3956</v>
      </c>
      <c r="F668" s="619" t="s">
        <v>3937</v>
      </c>
      <c r="G668" s="619" t="s">
        <v>4143</v>
      </c>
      <c r="H668" s="619" t="s">
        <v>557</v>
      </c>
      <c r="I668" s="619" t="s">
        <v>4795</v>
      </c>
      <c r="J668" s="619" t="s">
        <v>4790</v>
      </c>
      <c r="K668" s="619" t="s">
        <v>4796</v>
      </c>
      <c r="L668" s="620">
        <v>1987.45</v>
      </c>
      <c r="M668" s="620">
        <v>17887.050000000003</v>
      </c>
      <c r="N668" s="619">
        <v>9</v>
      </c>
      <c r="O668" s="683">
        <v>3</v>
      </c>
      <c r="P668" s="620">
        <v>17887.050000000003</v>
      </c>
      <c r="Q668" s="635">
        <v>1</v>
      </c>
      <c r="R668" s="619">
        <v>9</v>
      </c>
      <c r="S668" s="635">
        <v>1</v>
      </c>
      <c r="T668" s="683">
        <v>3</v>
      </c>
      <c r="U668" s="665">
        <v>1</v>
      </c>
    </row>
    <row r="669" spans="1:21" ht="14.4" customHeight="1" x14ac:dyDescent="0.3">
      <c r="A669" s="618">
        <v>4</v>
      </c>
      <c r="B669" s="619" t="s">
        <v>558</v>
      </c>
      <c r="C669" s="619">
        <v>89301042</v>
      </c>
      <c r="D669" s="681" t="s">
        <v>6244</v>
      </c>
      <c r="E669" s="682" t="s">
        <v>3956</v>
      </c>
      <c r="F669" s="619" t="s">
        <v>3937</v>
      </c>
      <c r="G669" s="619" t="s">
        <v>4143</v>
      </c>
      <c r="H669" s="619" t="s">
        <v>557</v>
      </c>
      <c r="I669" s="619" t="s">
        <v>4797</v>
      </c>
      <c r="J669" s="619" t="s">
        <v>4798</v>
      </c>
      <c r="K669" s="619" t="s">
        <v>4799</v>
      </c>
      <c r="L669" s="620">
        <v>711.08</v>
      </c>
      <c r="M669" s="620">
        <v>12799.44</v>
      </c>
      <c r="N669" s="619">
        <v>18</v>
      </c>
      <c r="O669" s="683">
        <v>2</v>
      </c>
      <c r="P669" s="620">
        <v>12799.44</v>
      </c>
      <c r="Q669" s="635">
        <v>1</v>
      </c>
      <c r="R669" s="619">
        <v>18</v>
      </c>
      <c r="S669" s="635">
        <v>1</v>
      </c>
      <c r="T669" s="683">
        <v>2</v>
      </c>
      <c r="U669" s="665">
        <v>1</v>
      </c>
    </row>
    <row r="670" spans="1:21" ht="14.4" customHeight="1" x14ac:dyDescent="0.3">
      <c r="A670" s="618">
        <v>4</v>
      </c>
      <c r="B670" s="619" t="s">
        <v>558</v>
      </c>
      <c r="C670" s="619">
        <v>89301042</v>
      </c>
      <c r="D670" s="681" t="s">
        <v>6244</v>
      </c>
      <c r="E670" s="682" t="s">
        <v>3956</v>
      </c>
      <c r="F670" s="619" t="s">
        <v>3937</v>
      </c>
      <c r="G670" s="619" t="s">
        <v>4143</v>
      </c>
      <c r="H670" s="619" t="s">
        <v>557</v>
      </c>
      <c r="I670" s="619" t="s">
        <v>4800</v>
      </c>
      <c r="J670" s="619" t="s">
        <v>4798</v>
      </c>
      <c r="K670" s="619" t="s">
        <v>4801</v>
      </c>
      <c r="L670" s="620">
        <v>711.08</v>
      </c>
      <c r="M670" s="620">
        <v>4266.4800000000005</v>
      </c>
      <c r="N670" s="619">
        <v>6</v>
      </c>
      <c r="O670" s="683">
        <v>1</v>
      </c>
      <c r="P670" s="620">
        <v>4266.4800000000005</v>
      </c>
      <c r="Q670" s="635">
        <v>1</v>
      </c>
      <c r="R670" s="619">
        <v>6</v>
      </c>
      <c r="S670" s="635">
        <v>1</v>
      </c>
      <c r="T670" s="683">
        <v>1</v>
      </c>
      <c r="U670" s="665">
        <v>1</v>
      </c>
    </row>
    <row r="671" spans="1:21" ht="14.4" customHeight="1" x14ac:dyDescent="0.3">
      <c r="A671" s="618">
        <v>4</v>
      </c>
      <c r="B671" s="619" t="s">
        <v>558</v>
      </c>
      <c r="C671" s="619">
        <v>89301042</v>
      </c>
      <c r="D671" s="681" t="s">
        <v>6244</v>
      </c>
      <c r="E671" s="682" t="s">
        <v>3956</v>
      </c>
      <c r="F671" s="619" t="s">
        <v>3937</v>
      </c>
      <c r="G671" s="619" t="s">
        <v>4143</v>
      </c>
      <c r="H671" s="619" t="s">
        <v>557</v>
      </c>
      <c r="I671" s="619" t="s">
        <v>4802</v>
      </c>
      <c r="J671" s="619" t="s">
        <v>4803</v>
      </c>
      <c r="K671" s="619" t="s">
        <v>4804</v>
      </c>
      <c r="L671" s="620">
        <v>1074.31</v>
      </c>
      <c r="M671" s="620">
        <v>59087.05</v>
      </c>
      <c r="N671" s="619">
        <v>55</v>
      </c>
      <c r="O671" s="683">
        <v>8</v>
      </c>
      <c r="P671" s="620">
        <v>49418.26</v>
      </c>
      <c r="Q671" s="635">
        <v>0.83636363636363631</v>
      </c>
      <c r="R671" s="619">
        <v>46</v>
      </c>
      <c r="S671" s="635">
        <v>0.83636363636363631</v>
      </c>
      <c r="T671" s="683">
        <v>7</v>
      </c>
      <c r="U671" s="665">
        <v>0.875</v>
      </c>
    </row>
    <row r="672" spans="1:21" ht="14.4" customHeight="1" x14ac:dyDescent="0.3">
      <c r="A672" s="618">
        <v>4</v>
      </c>
      <c r="B672" s="619" t="s">
        <v>558</v>
      </c>
      <c r="C672" s="619">
        <v>89301042</v>
      </c>
      <c r="D672" s="681" t="s">
        <v>6244</v>
      </c>
      <c r="E672" s="682" t="s">
        <v>3956</v>
      </c>
      <c r="F672" s="619" t="s">
        <v>3937</v>
      </c>
      <c r="G672" s="619" t="s">
        <v>4143</v>
      </c>
      <c r="H672" s="619" t="s">
        <v>557</v>
      </c>
      <c r="I672" s="619" t="s">
        <v>4805</v>
      </c>
      <c r="J672" s="619" t="s">
        <v>4803</v>
      </c>
      <c r="K672" s="619" t="s">
        <v>4806</v>
      </c>
      <c r="L672" s="620">
        <v>1074.31</v>
      </c>
      <c r="M672" s="620">
        <v>19337.579999999998</v>
      </c>
      <c r="N672" s="619">
        <v>18</v>
      </c>
      <c r="O672" s="683">
        <v>3</v>
      </c>
      <c r="P672" s="620">
        <v>19337.579999999998</v>
      </c>
      <c r="Q672" s="635">
        <v>1</v>
      </c>
      <c r="R672" s="619">
        <v>18</v>
      </c>
      <c r="S672" s="635">
        <v>1</v>
      </c>
      <c r="T672" s="683">
        <v>3</v>
      </c>
      <c r="U672" s="665">
        <v>1</v>
      </c>
    </row>
    <row r="673" spans="1:21" ht="14.4" customHeight="1" x14ac:dyDescent="0.3">
      <c r="A673" s="618">
        <v>4</v>
      </c>
      <c r="B673" s="619" t="s">
        <v>558</v>
      </c>
      <c r="C673" s="619">
        <v>89301042</v>
      </c>
      <c r="D673" s="681" t="s">
        <v>6244</v>
      </c>
      <c r="E673" s="682" t="s">
        <v>3956</v>
      </c>
      <c r="F673" s="619" t="s">
        <v>3937</v>
      </c>
      <c r="G673" s="619" t="s">
        <v>4143</v>
      </c>
      <c r="H673" s="619" t="s">
        <v>557</v>
      </c>
      <c r="I673" s="619" t="s">
        <v>4807</v>
      </c>
      <c r="J673" s="619" t="s">
        <v>4808</v>
      </c>
      <c r="K673" s="619" t="s">
        <v>4809</v>
      </c>
      <c r="L673" s="620">
        <v>369.69</v>
      </c>
      <c r="M673" s="620">
        <v>1109.07</v>
      </c>
      <c r="N673" s="619">
        <v>3</v>
      </c>
      <c r="O673" s="683">
        <v>2</v>
      </c>
      <c r="P673" s="620">
        <v>1109.07</v>
      </c>
      <c r="Q673" s="635">
        <v>1</v>
      </c>
      <c r="R673" s="619">
        <v>3</v>
      </c>
      <c r="S673" s="635">
        <v>1</v>
      </c>
      <c r="T673" s="683">
        <v>2</v>
      </c>
      <c r="U673" s="665">
        <v>1</v>
      </c>
    </row>
    <row r="674" spans="1:21" ht="14.4" customHeight="1" x14ac:dyDescent="0.3">
      <c r="A674" s="618">
        <v>4</v>
      </c>
      <c r="B674" s="619" t="s">
        <v>558</v>
      </c>
      <c r="C674" s="619">
        <v>89301042</v>
      </c>
      <c r="D674" s="681" t="s">
        <v>6244</v>
      </c>
      <c r="E674" s="682" t="s">
        <v>3956</v>
      </c>
      <c r="F674" s="619" t="s">
        <v>3937</v>
      </c>
      <c r="G674" s="619" t="s">
        <v>4143</v>
      </c>
      <c r="H674" s="619" t="s">
        <v>557</v>
      </c>
      <c r="I674" s="619" t="s">
        <v>1828</v>
      </c>
      <c r="J674" s="619" t="s">
        <v>4500</v>
      </c>
      <c r="K674" s="619" t="s">
        <v>4501</v>
      </c>
      <c r="L674" s="620">
        <v>1430.6</v>
      </c>
      <c r="M674" s="620">
        <v>24320.2</v>
      </c>
      <c r="N674" s="619">
        <v>17</v>
      </c>
      <c r="O674" s="683">
        <v>8</v>
      </c>
      <c r="P674" s="620">
        <v>24320.2</v>
      </c>
      <c r="Q674" s="635">
        <v>1</v>
      </c>
      <c r="R674" s="619">
        <v>17</v>
      </c>
      <c r="S674" s="635">
        <v>1</v>
      </c>
      <c r="T674" s="683">
        <v>8</v>
      </c>
      <c r="U674" s="665">
        <v>1</v>
      </c>
    </row>
    <row r="675" spans="1:21" ht="14.4" customHeight="1" x14ac:dyDescent="0.3">
      <c r="A675" s="618">
        <v>4</v>
      </c>
      <c r="B675" s="619" t="s">
        <v>558</v>
      </c>
      <c r="C675" s="619">
        <v>89301042</v>
      </c>
      <c r="D675" s="681" t="s">
        <v>6244</v>
      </c>
      <c r="E675" s="682" t="s">
        <v>3956</v>
      </c>
      <c r="F675" s="619" t="s">
        <v>3937</v>
      </c>
      <c r="G675" s="619" t="s">
        <v>4143</v>
      </c>
      <c r="H675" s="619" t="s">
        <v>557</v>
      </c>
      <c r="I675" s="619" t="s">
        <v>4810</v>
      </c>
      <c r="J675" s="619" t="s">
        <v>4811</v>
      </c>
      <c r="K675" s="619" t="s">
        <v>4812</v>
      </c>
      <c r="L675" s="620">
        <v>1367</v>
      </c>
      <c r="M675" s="620">
        <v>24606</v>
      </c>
      <c r="N675" s="619">
        <v>18</v>
      </c>
      <c r="O675" s="683">
        <v>3</v>
      </c>
      <c r="P675" s="620">
        <v>24606</v>
      </c>
      <c r="Q675" s="635">
        <v>1</v>
      </c>
      <c r="R675" s="619">
        <v>18</v>
      </c>
      <c r="S675" s="635">
        <v>1</v>
      </c>
      <c r="T675" s="683">
        <v>3</v>
      </c>
      <c r="U675" s="665">
        <v>1</v>
      </c>
    </row>
    <row r="676" spans="1:21" ht="14.4" customHeight="1" x14ac:dyDescent="0.3">
      <c r="A676" s="618">
        <v>4</v>
      </c>
      <c r="B676" s="619" t="s">
        <v>558</v>
      </c>
      <c r="C676" s="619">
        <v>89301042</v>
      </c>
      <c r="D676" s="681" t="s">
        <v>6244</v>
      </c>
      <c r="E676" s="682" t="s">
        <v>3956</v>
      </c>
      <c r="F676" s="619" t="s">
        <v>3937</v>
      </c>
      <c r="G676" s="619" t="s">
        <v>4143</v>
      </c>
      <c r="H676" s="619" t="s">
        <v>557</v>
      </c>
      <c r="I676" s="619" t="s">
        <v>4813</v>
      </c>
      <c r="J676" s="619" t="s">
        <v>4814</v>
      </c>
      <c r="K676" s="619" t="s">
        <v>4679</v>
      </c>
      <c r="L676" s="620">
        <v>500</v>
      </c>
      <c r="M676" s="620">
        <v>12000</v>
      </c>
      <c r="N676" s="619">
        <v>24</v>
      </c>
      <c r="O676" s="683">
        <v>15</v>
      </c>
      <c r="P676" s="620">
        <v>11500</v>
      </c>
      <c r="Q676" s="635">
        <v>0.95833333333333337</v>
      </c>
      <c r="R676" s="619">
        <v>23</v>
      </c>
      <c r="S676" s="635">
        <v>0.95833333333333337</v>
      </c>
      <c r="T676" s="683">
        <v>14</v>
      </c>
      <c r="U676" s="665">
        <v>0.93333333333333335</v>
      </c>
    </row>
    <row r="677" spans="1:21" ht="14.4" customHeight="1" x14ac:dyDescent="0.3">
      <c r="A677" s="618">
        <v>4</v>
      </c>
      <c r="B677" s="619" t="s">
        <v>558</v>
      </c>
      <c r="C677" s="619">
        <v>89301042</v>
      </c>
      <c r="D677" s="681" t="s">
        <v>6244</v>
      </c>
      <c r="E677" s="682" t="s">
        <v>3956</v>
      </c>
      <c r="F677" s="619" t="s">
        <v>3937</v>
      </c>
      <c r="G677" s="619" t="s">
        <v>4143</v>
      </c>
      <c r="H677" s="619" t="s">
        <v>557</v>
      </c>
      <c r="I677" s="619" t="s">
        <v>4815</v>
      </c>
      <c r="J677" s="619" t="s">
        <v>4816</v>
      </c>
      <c r="K677" s="619" t="s">
        <v>4817</v>
      </c>
      <c r="L677" s="620">
        <v>556</v>
      </c>
      <c r="M677" s="620">
        <v>5560</v>
      </c>
      <c r="N677" s="619">
        <v>10</v>
      </c>
      <c r="O677" s="683">
        <v>4</v>
      </c>
      <c r="P677" s="620">
        <v>5560</v>
      </c>
      <c r="Q677" s="635">
        <v>1</v>
      </c>
      <c r="R677" s="619">
        <v>10</v>
      </c>
      <c r="S677" s="635">
        <v>1</v>
      </c>
      <c r="T677" s="683">
        <v>4</v>
      </c>
      <c r="U677" s="665">
        <v>1</v>
      </c>
    </row>
    <row r="678" spans="1:21" ht="14.4" customHeight="1" x14ac:dyDescent="0.3">
      <c r="A678" s="618">
        <v>4</v>
      </c>
      <c r="B678" s="619" t="s">
        <v>558</v>
      </c>
      <c r="C678" s="619">
        <v>89301042</v>
      </c>
      <c r="D678" s="681" t="s">
        <v>6244</v>
      </c>
      <c r="E678" s="682" t="s">
        <v>3956</v>
      </c>
      <c r="F678" s="619" t="s">
        <v>3937</v>
      </c>
      <c r="G678" s="619" t="s">
        <v>4143</v>
      </c>
      <c r="H678" s="619" t="s">
        <v>557</v>
      </c>
      <c r="I678" s="619" t="s">
        <v>4818</v>
      </c>
      <c r="J678" s="619" t="s">
        <v>4819</v>
      </c>
      <c r="K678" s="619" t="s">
        <v>4820</v>
      </c>
      <c r="L678" s="620">
        <v>2939</v>
      </c>
      <c r="M678" s="620">
        <v>2939</v>
      </c>
      <c r="N678" s="619">
        <v>1</v>
      </c>
      <c r="O678" s="683">
        <v>1</v>
      </c>
      <c r="P678" s="620">
        <v>2939</v>
      </c>
      <c r="Q678" s="635">
        <v>1</v>
      </c>
      <c r="R678" s="619">
        <v>1</v>
      </c>
      <c r="S678" s="635">
        <v>1</v>
      </c>
      <c r="T678" s="683">
        <v>1</v>
      </c>
      <c r="U678" s="665">
        <v>1</v>
      </c>
    </row>
    <row r="679" spans="1:21" ht="14.4" customHeight="1" x14ac:dyDescent="0.3">
      <c r="A679" s="618">
        <v>4</v>
      </c>
      <c r="B679" s="619" t="s">
        <v>558</v>
      </c>
      <c r="C679" s="619">
        <v>89301042</v>
      </c>
      <c r="D679" s="681" t="s">
        <v>6244</v>
      </c>
      <c r="E679" s="682" t="s">
        <v>3956</v>
      </c>
      <c r="F679" s="619" t="s">
        <v>3937</v>
      </c>
      <c r="G679" s="619" t="s">
        <v>4143</v>
      </c>
      <c r="H679" s="619" t="s">
        <v>557</v>
      </c>
      <c r="I679" s="619" t="s">
        <v>4818</v>
      </c>
      <c r="J679" s="619" t="s">
        <v>4821</v>
      </c>
      <c r="K679" s="619" t="s">
        <v>4820</v>
      </c>
      <c r="L679" s="620">
        <v>2939</v>
      </c>
      <c r="M679" s="620">
        <v>23512</v>
      </c>
      <c r="N679" s="619">
        <v>8</v>
      </c>
      <c r="O679" s="683">
        <v>4</v>
      </c>
      <c r="P679" s="620">
        <v>17634</v>
      </c>
      <c r="Q679" s="635">
        <v>0.75</v>
      </c>
      <c r="R679" s="619">
        <v>6</v>
      </c>
      <c r="S679" s="635">
        <v>0.75</v>
      </c>
      <c r="T679" s="683">
        <v>3</v>
      </c>
      <c r="U679" s="665">
        <v>0.75</v>
      </c>
    </row>
    <row r="680" spans="1:21" ht="14.4" customHeight="1" x14ac:dyDescent="0.3">
      <c r="A680" s="618">
        <v>4</v>
      </c>
      <c r="B680" s="619" t="s">
        <v>558</v>
      </c>
      <c r="C680" s="619">
        <v>89301042</v>
      </c>
      <c r="D680" s="681" t="s">
        <v>6244</v>
      </c>
      <c r="E680" s="682" t="s">
        <v>3956</v>
      </c>
      <c r="F680" s="619" t="s">
        <v>3937</v>
      </c>
      <c r="G680" s="619" t="s">
        <v>4143</v>
      </c>
      <c r="H680" s="619" t="s">
        <v>557</v>
      </c>
      <c r="I680" s="619" t="s">
        <v>4822</v>
      </c>
      <c r="J680" s="619" t="s">
        <v>4823</v>
      </c>
      <c r="K680" s="619" t="s">
        <v>4824</v>
      </c>
      <c r="L680" s="620">
        <v>5343.9</v>
      </c>
      <c r="M680" s="620">
        <v>32063.399999999998</v>
      </c>
      <c r="N680" s="619">
        <v>6</v>
      </c>
      <c r="O680" s="683">
        <v>2</v>
      </c>
      <c r="P680" s="620">
        <v>32063.399999999998</v>
      </c>
      <c r="Q680" s="635">
        <v>1</v>
      </c>
      <c r="R680" s="619">
        <v>6</v>
      </c>
      <c r="S680" s="635">
        <v>1</v>
      </c>
      <c r="T680" s="683">
        <v>2</v>
      </c>
      <c r="U680" s="665">
        <v>1</v>
      </c>
    </row>
    <row r="681" spans="1:21" ht="14.4" customHeight="1" x14ac:dyDescent="0.3">
      <c r="A681" s="618">
        <v>4</v>
      </c>
      <c r="B681" s="619" t="s">
        <v>558</v>
      </c>
      <c r="C681" s="619">
        <v>89301042</v>
      </c>
      <c r="D681" s="681" t="s">
        <v>6244</v>
      </c>
      <c r="E681" s="682" t="s">
        <v>3956</v>
      </c>
      <c r="F681" s="619" t="s">
        <v>3937</v>
      </c>
      <c r="G681" s="619" t="s">
        <v>4143</v>
      </c>
      <c r="H681" s="619" t="s">
        <v>557</v>
      </c>
      <c r="I681" s="619" t="s">
        <v>4825</v>
      </c>
      <c r="J681" s="619" t="s">
        <v>4826</v>
      </c>
      <c r="K681" s="619" t="s">
        <v>4824</v>
      </c>
      <c r="L681" s="620">
        <v>5343.9</v>
      </c>
      <c r="M681" s="620">
        <v>16031.699999999999</v>
      </c>
      <c r="N681" s="619">
        <v>3</v>
      </c>
      <c r="O681" s="683">
        <v>1</v>
      </c>
      <c r="P681" s="620"/>
      <c r="Q681" s="635">
        <v>0</v>
      </c>
      <c r="R681" s="619"/>
      <c r="S681" s="635">
        <v>0</v>
      </c>
      <c r="T681" s="683"/>
      <c r="U681" s="665">
        <v>0</v>
      </c>
    </row>
    <row r="682" spans="1:21" ht="14.4" customHeight="1" x14ac:dyDescent="0.3">
      <c r="A682" s="618">
        <v>4</v>
      </c>
      <c r="B682" s="619" t="s">
        <v>558</v>
      </c>
      <c r="C682" s="619">
        <v>89301042</v>
      </c>
      <c r="D682" s="681" t="s">
        <v>6244</v>
      </c>
      <c r="E682" s="682" t="s">
        <v>3956</v>
      </c>
      <c r="F682" s="619" t="s">
        <v>3937</v>
      </c>
      <c r="G682" s="619" t="s">
        <v>4143</v>
      </c>
      <c r="H682" s="619" t="s">
        <v>557</v>
      </c>
      <c r="I682" s="619" t="s">
        <v>4827</v>
      </c>
      <c r="J682" s="619" t="s">
        <v>4828</v>
      </c>
      <c r="K682" s="619" t="s">
        <v>4829</v>
      </c>
      <c r="L682" s="620">
        <v>1249.73</v>
      </c>
      <c r="M682" s="620">
        <v>14996.76</v>
      </c>
      <c r="N682" s="619">
        <v>12</v>
      </c>
      <c r="O682" s="683">
        <v>2</v>
      </c>
      <c r="P682" s="620">
        <v>14996.76</v>
      </c>
      <c r="Q682" s="635">
        <v>1</v>
      </c>
      <c r="R682" s="619">
        <v>12</v>
      </c>
      <c r="S682" s="635">
        <v>1</v>
      </c>
      <c r="T682" s="683">
        <v>2</v>
      </c>
      <c r="U682" s="665">
        <v>1</v>
      </c>
    </row>
    <row r="683" spans="1:21" ht="14.4" customHeight="1" x14ac:dyDescent="0.3">
      <c r="A683" s="618">
        <v>4</v>
      </c>
      <c r="B683" s="619" t="s">
        <v>558</v>
      </c>
      <c r="C683" s="619">
        <v>89301042</v>
      </c>
      <c r="D683" s="681" t="s">
        <v>6244</v>
      </c>
      <c r="E683" s="682" t="s">
        <v>3956</v>
      </c>
      <c r="F683" s="619" t="s">
        <v>3937</v>
      </c>
      <c r="G683" s="619" t="s">
        <v>4143</v>
      </c>
      <c r="H683" s="619" t="s">
        <v>557</v>
      </c>
      <c r="I683" s="619" t="s">
        <v>4830</v>
      </c>
      <c r="J683" s="619" t="s">
        <v>4831</v>
      </c>
      <c r="K683" s="619" t="s">
        <v>4832</v>
      </c>
      <c r="L683" s="620">
        <v>1080</v>
      </c>
      <c r="M683" s="620">
        <v>16200</v>
      </c>
      <c r="N683" s="619">
        <v>15</v>
      </c>
      <c r="O683" s="683">
        <v>14</v>
      </c>
      <c r="P683" s="620">
        <v>16200</v>
      </c>
      <c r="Q683" s="635">
        <v>1</v>
      </c>
      <c r="R683" s="619">
        <v>15</v>
      </c>
      <c r="S683" s="635">
        <v>1</v>
      </c>
      <c r="T683" s="683">
        <v>14</v>
      </c>
      <c r="U683" s="665">
        <v>1</v>
      </c>
    </row>
    <row r="684" spans="1:21" ht="14.4" customHeight="1" x14ac:dyDescent="0.3">
      <c r="A684" s="618">
        <v>4</v>
      </c>
      <c r="B684" s="619" t="s">
        <v>558</v>
      </c>
      <c r="C684" s="619">
        <v>89301042</v>
      </c>
      <c r="D684" s="681" t="s">
        <v>6244</v>
      </c>
      <c r="E684" s="682" t="s">
        <v>3956</v>
      </c>
      <c r="F684" s="619" t="s">
        <v>3937</v>
      </c>
      <c r="G684" s="619" t="s">
        <v>4143</v>
      </c>
      <c r="H684" s="619" t="s">
        <v>557</v>
      </c>
      <c r="I684" s="619" t="s">
        <v>4833</v>
      </c>
      <c r="J684" s="619" t="s">
        <v>4834</v>
      </c>
      <c r="K684" s="619" t="s">
        <v>4835</v>
      </c>
      <c r="L684" s="620">
        <v>600</v>
      </c>
      <c r="M684" s="620">
        <v>18600</v>
      </c>
      <c r="N684" s="619">
        <v>31</v>
      </c>
      <c r="O684" s="683">
        <v>25</v>
      </c>
      <c r="P684" s="620">
        <v>15600</v>
      </c>
      <c r="Q684" s="635">
        <v>0.83870967741935487</v>
      </c>
      <c r="R684" s="619">
        <v>26</v>
      </c>
      <c r="S684" s="635">
        <v>0.83870967741935487</v>
      </c>
      <c r="T684" s="683">
        <v>22</v>
      </c>
      <c r="U684" s="665">
        <v>0.88</v>
      </c>
    </row>
    <row r="685" spans="1:21" ht="14.4" customHeight="1" x14ac:dyDescent="0.3">
      <c r="A685" s="618">
        <v>4</v>
      </c>
      <c r="B685" s="619" t="s">
        <v>558</v>
      </c>
      <c r="C685" s="619">
        <v>89301042</v>
      </c>
      <c r="D685" s="681" t="s">
        <v>6244</v>
      </c>
      <c r="E685" s="682" t="s">
        <v>3956</v>
      </c>
      <c r="F685" s="619" t="s">
        <v>3937</v>
      </c>
      <c r="G685" s="619" t="s">
        <v>4143</v>
      </c>
      <c r="H685" s="619" t="s">
        <v>557</v>
      </c>
      <c r="I685" s="619" t="s">
        <v>4836</v>
      </c>
      <c r="J685" s="619" t="s">
        <v>4837</v>
      </c>
      <c r="K685" s="619" t="s">
        <v>4743</v>
      </c>
      <c r="L685" s="620">
        <v>500</v>
      </c>
      <c r="M685" s="620">
        <v>5000</v>
      </c>
      <c r="N685" s="619">
        <v>10</v>
      </c>
      <c r="O685" s="683">
        <v>6</v>
      </c>
      <c r="P685" s="620">
        <v>5000</v>
      </c>
      <c r="Q685" s="635">
        <v>1</v>
      </c>
      <c r="R685" s="619">
        <v>10</v>
      </c>
      <c r="S685" s="635">
        <v>1</v>
      </c>
      <c r="T685" s="683">
        <v>6</v>
      </c>
      <c r="U685" s="665">
        <v>1</v>
      </c>
    </row>
    <row r="686" spans="1:21" ht="14.4" customHeight="1" x14ac:dyDescent="0.3">
      <c r="A686" s="618">
        <v>4</v>
      </c>
      <c r="B686" s="619" t="s">
        <v>558</v>
      </c>
      <c r="C686" s="619">
        <v>89301042</v>
      </c>
      <c r="D686" s="681" t="s">
        <v>6244</v>
      </c>
      <c r="E686" s="682" t="s">
        <v>3956</v>
      </c>
      <c r="F686" s="619" t="s">
        <v>3937</v>
      </c>
      <c r="G686" s="619" t="s">
        <v>4143</v>
      </c>
      <c r="H686" s="619" t="s">
        <v>557</v>
      </c>
      <c r="I686" s="619" t="s">
        <v>4838</v>
      </c>
      <c r="J686" s="619" t="s">
        <v>4839</v>
      </c>
      <c r="K686" s="619" t="s">
        <v>4835</v>
      </c>
      <c r="L686" s="620">
        <v>1000</v>
      </c>
      <c r="M686" s="620">
        <v>19000</v>
      </c>
      <c r="N686" s="619">
        <v>19</v>
      </c>
      <c r="O686" s="683">
        <v>17</v>
      </c>
      <c r="P686" s="620">
        <v>17000</v>
      </c>
      <c r="Q686" s="635">
        <v>0.89473684210526316</v>
      </c>
      <c r="R686" s="619">
        <v>17</v>
      </c>
      <c r="S686" s="635">
        <v>0.89473684210526316</v>
      </c>
      <c r="T686" s="683">
        <v>15</v>
      </c>
      <c r="U686" s="665">
        <v>0.88235294117647056</v>
      </c>
    </row>
    <row r="687" spans="1:21" ht="14.4" customHeight="1" x14ac:dyDescent="0.3">
      <c r="A687" s="618">
        <v>4</v>
      </c>
      <c r="B687" s="619" t="s">
        <v>558</v>
      </c>
      <c r="C687" s="619">
        <v>89301042</v>
      </c>
      <c r="D687" s="681" t="s">
        <v>6244</v>
      </c>
      <c r="E687" s="682" t="s">
        <v>3956</v>
      </c>
      <c r="F687" s="619" t="s">
        <v>3937</v>
      </c>
      <c r="G687" s="619" t="s">
        <v>4143</v>
      </c>
      <c r="H687" s="619" t="s">
        <v>557</v>
      </c>
      <c r="I687" s="619" t="s">
        <v>4840</v>
      </c>
      <c r="J687" s="619" t="s">
        <v>4841</v>
      </c>
      <c r="K687" s="619" t="s">
        <v>4842</v>
      </c>
      <c r="L687" s="620">
        <v>3000</v>
      </c>
      <c r="M687" s="620">
        <v>36000</v>
      </c>
      <c r="N687" s="619">
        <v>12</v>
      </c>
      <c r="O687" s="683">
        <v>4</v>
      </c>
      <c r="P687" s="620">
        <v>36000</v>
      </c>
      <c r="Q687" s="635">
        <v>1</v>
      </c>
      <c r="R687" s="619">
        <v>12</v>
      </c>
      <c r="S687" s="635">
        <v>1</v>
      </c>
      <c r="T687" s="683">
        <v>4</v>
      </c>
      <c r="U687" s="665">
        <v>1</v>
      </c>
    </row>
    <row r="688" spans="1:21" ht="14.4" customHeight="1" x14ac:dyDescent="0.3">
      <c r="A688" s="618">
        <v>4</v>
      </c>
      <c r="B688" s="619" t="s">
        <v>558</v>
      </c>
      <c r="C688" s="619">
        <v>89301042</v>
      </c>
      <c r="D688" s="681" t="s">
        <v>6244</v>
      </c>
      <c r="E688" s="682" t="s">
        <v>3956</v>
      </c>
      <c r="F688" s="619" t="s">
        <v>3937</v>
      </c>
      <c r="G688" s="619" t="s">
        <v>4143</v>
      </c>
      <c r="H688" s="619" t="s">
        <v>557</v>
      </c>
      <c r="I688" s="619" t="s">
        <v>4843</v>
      </c>
      <c r="J688" s="619" t="s">
        <v>4841</v>
      </c>
      <c r="K688" s="619" t="s">
        <v>4844</v>
      </c>
      <c r="L688" s="620">
        <v>3000</v>
      </c>
      <c r="M688" s="620">
        <v>60000</v>
      </c>
      <c r="N688" s="619">
        <v>20</v>
      </c>
      <c r="O688" s="683">
        <v>7</v>
      </c>
      <c r="P688" s="620">
        <v>60000</v>
      </c>
      <c r="Q688" s="635">
        <v>1</v>
      </c>
      <c r="R688" s="619">
        <v>20</v>
      </c>
      <c r="S688" s="635">
        <v>1</v>
      </c>
      <c r="T688" s="683">
        <v>7</v>
      </c>
      <c r="U688" s="665">
        <v>1</v>
      </c>
    </row>
    <row r="689" spans="1:21" ht="14.4" customHeight="1" x14ac:dyDescent="0.3">
      <c r="A689" s="618">
        <v>4</v>
      </c>
      <c r="B689" s="619" t="s">
        <v>558</v>
      </c>
      <c r="C689" s="619">
        <v>89301042</v>
      </c>
      <c r="D689" s="681" t="s">
        <v>6244</v>
      </c>
      <c r="E689" s="682" t="s">
        <v>3956</v>
      </c>
      <c r="F689" s="619" t="s">
        <v>3937</v>
      </c>
      <c r="G689" s="619" t="s">
        <v>4143</v>
      </c>
      <c r="H689" s="619" t="s">
        <v>557</v>
      </c>
      <c r="I689" s="619" t="s">
        <v>4845</v>
      </c>
      <c r="J689" s="619" t="s">
        <v>4846</v>
      </c>
      <c r="K689" s="619" t="s">
        <v>4847</v>
      </c>
      <c r="L689" s="620">
        <v>233.18</v>
      </c>
      <c r="M689" s="620">
        <v>1865.44</v>
      </c>
      <c r="N689" s="619">
        <v>8</v>
      </c>
      <c r="O689" s="683">
        <v>4</v>
      </c>
      <c r="P689" s="620">
        <v>466.36</v>
      </c>
      <c r="Q689" s="635">
        <v>0.25</v>
      </c>
      <c r="R689" s="619">
        <v>2</v>
      </c>
      <c r="S689" s="635">
        <v>0.25</v>
      </c>
      <c r="T689" s="683">
        <v>1</v>
      </c>
      <c r="U689" s="665">
        <v>0.25</v>
      </c>
    </row>
    <row r="690" spans="1:21" ht="14.4" customHeight="1" x14ac:dyDescent="0.3">
      <c r="A690" s="618">
        <v>4</v>
      </c>
      <c r="B690" s="619" t="s">
        <v>558</v>
      </c>
      <c r="C690" s="619">
        <v>89301042</v>
      </c>
      <c r="D690" s="681" t="s">
        <v>6244</v>
      </c>
      <c r="E690" s="682" t="s">
        <v>3956</v>
      </c>
      <c r="F690" s="619" t="s">
        <v>3937</v>
      </c>
      <c r="G690" s="619" t="s">
        <v>4143</v>
      </c>
      <c r="H690" s="619" t="s">
        <v>557</v>
      </c>
      <c r="I690" s="619" t="s">
        <v>4848</v>
      </c>
      <c r="J690" s="619" t="s">
        <v>4849</v>
      </c>
      <c r="K690" s="619" t="s">
        <v>4850</v>
      </c>
      <c r="L690" s="620">
        <v>1263.48</v>
      </c>
      <c r="M690" s="620">
        <v>11371.32</v>
      </c>
      <c r="N690" s="619">
        <v>9</v>
      </c>
      <c r="O690" s="683">
        <v>1</v>
      </c>
      <c r="P690" s="620">
        <v>11371.32</v>
      </c>
      <c r="Q690" s="635">
        <v>1</v>
      </c>
      <c r="R690" s="619">
        <v>9</v>
      </c>
      <c r="S690" s="635">
        <v>1</v>
      </c>
      <c r="T690" s="683">
        <v>1</v>
      </c>
      <c r="U690" s="665">
        <v>1</v>
      </c>
    </row>
    <row r="691" spans="1:21" ht="14.4" customHeight="1" x14ac:dyDescent="0.3">
      <c r="A691" s="618">
        <v>4</v>
      </c>
      <c r="B691" s="619" t="s">
        <v>558</v>
      </c>
      <c r="C691" s="619">
        <v>89301042</v>
      </c>
      <c r="D691" s="681" t="s">
        <v>6244</v>
      </c>
      <c r="E691" s="682" t="s">
        <v>3956</v>
      </c>
      <c r="F691" s="619" t="s">
        <v>3937</v>
      </c>
      <c r="G691" s="619" t="s">
        <v>4143</v>
      </c>
      <c r="H691" s="619" t="s">
        <v>557</v>
      </c>
      <c r="I691" s="619" t="s">
        <v>4851</v>
      </c>
      <c r="J691" s="619" t="s">
        <v>4852</v>
      </c>
      <c r="K691" s="619" t="s">
        <v>4743</v>
      </c>
      <c r="L691" s="620">
        <v>300</v>
      </c>
      <c r="M691" s="620">
        <v>7200</v>
      </c>
      <c r="N691" s="619">
        <v>24</v>
      </c>
      <c r="O691" s="683">
        <v>16</v>
      </c>
      <c r="P691" s="620">
        <v>6900</v>
      </c>
      <c r="Q691" s="635">
        <v>0.95833333333333337</v>
      </c>
      <c r="R691" s="619">
        <v>23</v>
      </c>
      <c r="S691" s="635">
        <v>0.95833333333333337</v>
      </c>
      <c r="T691" s="683">
        <v>15</v>
      </c>
      <c r="U691" s="665">
        <v>0.9375</v>
      </c>
    </row>
    <row r="692" spans="1:21" ht="14.4" customHeight="1" x14ac:dyDescent="0.3">
      <c r="A692" s="618">
        <v>4</v>
      </c>
      <c r="B692" s="619" t="s">
        <v>558</v>
      </c>
      <c r="C692" s="619">
        <v>89301042</v>
      </c>
      <c r="D692" s="681" t="s">
        <v>6244</v>
      </c>
      <c r="E692" s="682" t="s">
        <v>3956</v>
      </c>
      <c r="F692" s="619" t="s">
        <v>3937</v>
      </c>
      <c r="G692" s="619" t="s">
        <v>4143</v>
      </c>
      <c r="H692" s="619" t="s">
        <v>557</v>
      </c>
      <c r="I692" s="619" t="s">
        <v>4853</v>
      </c>
      <c r="J692" s="619" t="s">
        <v>4854</v>
      </c>
      <c r="K692" s="619" t="s">
        <v>4684</v>
      </c>
      <c r="L692" s="620">
        <v>300</v>
      </c>
      <c r="M692" s="620">
        <v>1200</v>
      </c>
      <c r="N692" s="619">
        <v>4</v>
      </c>
      <c r="O692" s="683">
        <v>2</v>
      </c>
      <c r="P692" s="620">
        <v>1200</v>
      </c>
      <c r="Q692" s="635">
        <v>1</v>
      </c>
      <c r="R692" s="619">
        <v>4</v>
      </c>
      <c r="S692" s="635">
        <v>1</v>
      </c>
      <c r="T692" s="683">
        <v>2</v>
      </c>
      <c r="U692" s="665">
        <v>1</v>
      </c>
    </row>
    <row r="693" spans="1:21" ht="14.4" customHeight="1" x14ac:dyDescent="0.3">
      <c r="A693" s="618">
        <v>4</v>
      </c>
      <c r="B693" s="619" t="s">
        <v>558</v>
      </c>
      <c r="C693" s="619">
        <v>89301042</v>
      </c>
      <c r="D693" s="681" t="s">
        <v>6244</v>
      </c>
      <c r="E693" s="682" t="s">
        <v>3956</v>
      </c>
      <c r="F693" s="619" t="s">
        <v>3937</v>
      </c>
      <c r="G693" s="619" t="s">
        <v>4143</v>
      </c>
      <c r="H693" s="619" t="s">
        <v>557</v>
      </c>
      <c r="I693" s="619" t="s">
        <v>4855</v>
      </c>
      <c r="J693" s="619" t="s">
        <v>4856</v>
      </c>
      <c r="K693" s="619" t="s">
        <v>4691</v>
      </c>
      <c r="L693" s="620">
        <v>304.69</v>
      </c>
      <c r="M693" s="620">
        <v>1523.45</v>
      </c>
      <c r="N693" s="619">
        <v>5</v>
      </c>
      <c r="O693" s="683">
        <v>3</v>
      </c>
      <c r="P693" s="620">
        <v>1523.45</v>
      </c>
      <c r="Q693" s="635">
        <v>1</v>
      </c>
      <c r="R693" s="619">
        <v>5</v>
      </c>
      <c r="S693" s="635">
        <v>1</v>
      </c>
      <c r="T693" s="683">
        <v>3</v>
      </c>
      <c r="U693" s="665">
        <v>1</v>
      </c>
    </row>
    <row r="694" spans="1:21" ht="14.4" customHeight="1" x14ac:dyDescent="0.3">
      <c r="A694" s="618">
        <v>4</v>
      </c>
      <c r="B694" s="619" t="s">
        <v>558</v>
      </c>
      <c r="C694" s="619">
        <v>89301042</v>
      </c>
      <c r="D694" s="681" t="s">
        <v>6244</v>
      </c>
      <c r="E694" s="682" t="s">
        <v>3956</v>
      </c>
      <c r="F694" s="619" t="s">
        <v>3937</v>
      </c>
      <c r="G694" s="619" t="s">
        <v>4143</v>
      </c>
      <c r="H694" s="619" t="s">
        <v>557</v>
      </c>
      <c r="I694" s="619" t="s">
        <v>4857</v>
      </c>
      <c r="J694" s="619" t="s">
        <v>4858</v>
      </c>
      <c r="K694" s="619" t="s">
        <v>4859</v>
      </c>
      <c r="L694" s="620">
        <v>296.39999999999998</v>
      </c>
      <c r="M694" s="620">
        <v>296.39999999999998</v>
      </c>
      <c r="N694" s="619">
        <v>1</v>
      </c>
      <c r="O694" s="683">
        <v>1</v>
      </c>
      <c r="P694" s="620"/>
      <c r="Q694" s="635">
        <v>0</v>
      </c>
      <c r="R694" s="619"/>
      <c r="S694" s="635">
        <v>0</v>
      </c>
      <c r="T694" s="683"/>
      <c r="U694" s="665">
        <v>0</v>
      </c>
    </row>
    <row r="695" spans="1:21" ht="14.4" customHeight="1" x14ac:dyDescent="0.3">
      <c r="A695" s="618">
        <v>4</v>
      </c>
      <c r="B695" s="619" t="s">
        <v>558</v>
      </c>
      <c r="C695" s="619">
        <v>89301042</v>
      </c>
      <c r="D695" s="681" t="s">
        <v>6244</v>
      </c>
      <c r="E695" s="682" t="s">
        <v>3956</v>
      </c>
      <c r="F695" s="619" t="s">
        <v>3937</v>
      </c>
      <c r="G695" s="619" t="s">
        <v>4143</v>
      </c>
      <c r="H695" s="619" t="s">
        <v>557</v>
      </c>
      <c r="I695" s="619" t="s">
        <v>4860</v>
      </c>
      <c r="J695" s="619" t="s">
        <v>4861</v>
      </c>
      <c r="K695" s="619" t="s">
        <v>4862</v>
      </c>
      <c r="L695" s="620">
        <v>4748.2</v>
      </c>
      <c r="M695" s="620">
        <v>14244.599999999999</v>
      </c>
      <c r="N695" s="619">
        <v>3</v>
      </c>
      <c r="O695" s="683">
        <v>2</v>
      </c>
      <c r="P695" s="620">
        <v>14244.599999999999</v>
      </c>
      <c r="Q695" s="635">
        <v>1</v>
      </c>
      <c r="R695" s="619">
        <v>3</v>
      </c>
      <c r="S695" s="635">
        <v>1</v>
      </c>
      <c r="T695" s="683">
        <v>2</v>
      </c>
      <c r="U695" s="665">
        <v>1</v>
      </c>
    </row>
    <row r="696" spans="1:21" ht="14.4" customHeight="1" x14ac:dyDescent="0.3">
      <c r="A696" s="618">
        <v>4</v>
      </c>
      <c r="B696" s="619" t="s">
        <v>558</v>
      </c>
      <c r="C696" s="619">
        <v>89301042</v>
      </c>
      <c r="D696" s="681" t="s">
        <v>6244</v>
      </c>
      <c r="E696" s="682" t="s">
        <v>3956</v>
      </c>
      <c r="F696" s="619" t="s">
        <v>3937</v>
      </c>
      <c r="G696" s="619" t="s">
        <v>4143</v>
      </c>
      <c r="H696" s="619" t="s">
        <v>557</v>
      </c>
      <c r="I696" s="619" t="s">
        <v>4863</v>
      </c>
      <c r="J696" s="619" t="s">
        <v>4864</v>
      </c>
      <c r="K696" s="619" t="s">
        <v>4697</v>
      </c>
      <c r="L696" s="620">
        <v>193.9</v>
      </c>
      <c r="M696" s="620">
        <v>193.9</v>
      </c>
      <c r="N696" s="619">
        <v>1</v>
      </c>
      <c r="O696" s="683">
        <v>1</v>
      </c>
      <c r="P696" s="620">
        <v>193.9</v>
      </c>
      <c r="Q696" s="635">
        <v>1</v>
      </c>
      <c r="R696" s="619">
        <v>1</v>
      </c>
      <c r="S696" s="635">
        <v>1</v>
      </c>
      <c r="T696" s="683">
        <v>1</v>
      </c>
      <c r="U696" s="665">
        <v>1</v>
      </c>
    </row>
    <row r="697" spans="1:21" ht="14.4" customHeight="1" x14ac:dyDescent="0.3">
      <c r="A697" s="618">
        <v>4</v>
      </c>
      <c r="B697" s="619" t="s">
        <v>558</v>
      </c>
      <c r="C697" s="619">
        <v>89301042</v>
      </c>
      <c r="D697" s="681" t="s">
        <v>6244</v>
      </c>
      <c r="E697" s="682" t="s">
        <v>3956</v>
      </c>
      <c r="F697" s="619" t="s">
        <v>3937</v>
      </c>
      <c r="G697" s="619" t="s">
        <v>4143</v>
      </c>
      <c r="H697" s="619" t="s">
        <v>557</v>
      </c>
      <c r="I697" s="619" t="s">
        <v>4865</v>
      </c>
      <c r="J697" s="619" t="s">
        <v>4866</v>
      </c>
      <c r="K697" s="619" t="s">
        <v>4867</v>
      </c>
      <c r="L697" s="620">
        <v>2747.5</v>
      </c>
      <c r="M697" s="620">
        <v>5495</v>
      </c>
      <c r="N697" s="619">
        <v>2</v>
      </c>
      <c r="O697" s="683">
        <v>2</v>
      </c>
      <c r="P697" s="620">
        <v>5495</v>
      </c>
      <c r="Q697" s="635">
        <v>1</v>
      </c>
      <c r="R697" s="619">
        <v>2</v>
      </c>
      <c r="S697" s="635">
        <v>1</v>
      </c>
      <c r="T697" s="683">
        <v>2</v>
      </c>
      <c r="U697" s="665">
        <v>1</v>
      </c>
    </row>
    <row r="698" spans="1:21" ht="14.4" customHeight="1" x14ac:dyDescent="0.3">
      <c r="A698" s="618">
        <v>4</v>
      </c>
      <c r="B698" s="619" t="s">
        <v>558</v>
      </c>
      <c r="C698" s="619">
        <v>89301042</v>
      </c>
      <c r="D698" s="681" t="s">
        <v>6244</v>
      </c>
      <c r="E698" s="682" t="s">
        <v>3956</v>
      </c>
      <c r="F698" s="619" t="s">
        <v>3937</v>
      </c>
      <c r="G698" s="619" t="s">
        <v>4143</v>
      </c>
      <c r="H698" s="619" t="s">
        <v>557</v>
      </c>
      <c r="I698" s="619" t="s">
        <v>4868</v>
      </c>
      <c r="J698" s="619" t="s">
        <v>4869</v>
      </c>
      <c r="K698" s="619" t="s">
        <v>4870</v>
      </c>
      <c r="L698" s="620">
        <v>856.97</v>
      </c>
      <c r="M698" s="620">
        <v>12854.55</v>
      </c>
      <c r="N698" s="619">
        <v>15</v>
      </c>
      <c r="O698" s="683">
        <v>2</v>
      </c>
      <c r="P698" s="620">
        <v>5141.82</v>
      </c>
      <c r="Q698" s="635">
        <v>0.4</v>
      </c>
      <c r="R698" s="619">
        <v>6</v>
      </c>
      <c r="S698" s="635">
        <v>0.4</v>
      </c>
      <c r="T698" s="683">
        <v>1</v>
      </c>
      <c r="U698" s="665">
        <v>0.5</v>
      </c>
    </row>
    <row r="699" spans="1:21" ht="14.4" customHeight="1" x14ac:dyDescent="0.3">
      <c r="A699" s="618">
        <v>4</v>
      </c>
      <c r="B699" s="619" t="s">
        <v>558</v>
      </c>
      <c r="C699" s="619">
        <v>89301042</v>
      </c>
      <c r="D699" s="681" t="s">
        <v>6244</v>
      </c>
      <c r="E699" s="682" t="s">
        <v>3956</v>
      </c>
      <c r="F699" s="619" t="s">
        <v>3937</v>
      </c>
      <c r="G699" s="619" t="s">
        <v>4143</v>
      </c>
      <c r="H699" s="619" t="s">
        <v>557</v>
      </c>
      <c r="I699" s="619" t="s">
        <v>4871</v>
      </c>
      <c r="J699" s="619" t="s">
        <v>4872</v>
      </c>
      <c r="K699" s="619" t="s">
        <v>4873</v>
      </c>
      <c r="L699" s="620">
        <v>856.97</v>
      </c>
      <c r="M699" s="620">
        <v>3427.88</v>
      </c>
      <c r="N699" s="619">
        <v>4</v>
      </c>
      <c r="O699" s="683">
        <v>1</v>
      </c>
      <c r="P699" s="620">
        <v>3427.88</v>
      </c>
      <c r="Q699" s="635">
        <v>1</v>
      </c>
      <c r="R699" s="619">
        <v>4</v>
      </c>
      <c r="S699" s="635">
        <v>1</v>
      </c>
      <c r="T699" s="683">
        <v>1</v>
      </c>
      <c r="U699" s="665">
        <v>1</v>
      </c>
    </row>
    <row r="700" spans="1:21" ht="14.4" customHeight="1" x14ac:dyDescent="0.3">
      <c r="A700" s="618">
        <v>4</v>
      </c>
      <c r="B700" s="619" t="s">
        <v>558</v>
      </c>
      <c r="C700" s="619">
        <v>89301042</v>
      </c>
      <c r="D700" s="681" t="s">
        <v>6244</v>
      </c>
      <c r="E700" s="682" t="s">
        <v>3956</v>
      </c>
      <c r="F700" s="619" t="s">
        <v>3937</v>
      </c>
      <c r="G700" s="619" t="s">
        <v>4143</v>
      </c>
      <c r="H700" s="619" t="s">
        <v>557</v>
      </c>
      <c r="I700" s="619" t="s">
        <v>4874</v>
      </c>
      <c r="J700" s="619" t="s">
        <v>4875</v>
      </c>
      <c r="K700" s="619" t="s">
        <v>4876</v>
      </c>
      <c r="L700" s="620">
        <v>370.4</v>
      </c>
      <c r="M700" s="620">
        <v>5555.9999999999991</v>
      </c>
      <c r="N700" s="619">
        <v>15</v>
      </c>
      <c r="O700" s="683">
        <v>10</v>
      </c>
      <c r="P700" s="620">
        <v>5555.9999999999991</v>
      </c>
      <c r="Q700" s="635">
        <v>1</v>
      </c>
      <c r="R700" s="619">
        <v>15</v>
      </c>
      <c r="S700" s="635">
        <v>1</v>
      </c>
      <c r="T700" s="683">
        <v>10</v>
      </c>
      <c r="U700" s="665">
        <v>1</v>
      </c>
    </row>
    <row r="701" spans="1:21" ht="14.4" customHeight="1" x14ac:dyDescent="0.3">
      <c r="A701" s="618">
        <v>4</v>
      </c>
      <c r="B701" s="619" t="s">
        <v>558</v>
      </c>
      <c r="C701" s="619">
        <v>89301042</v>
      </c>
      <c r="D701" s="681" t="s">
        <v>6244</v>
      </c>
      <c r="E701" s="682" t="s">
        <v>3956</v>
      </c>
      <c r="F701" s="619" t="s">
        <v>3937</v>
      </c>
      <c r="G701" s="619" t="s">
        <v>4143</v>
      </c>
      <c r="H701" s="619" t="s">
        <v>557</v>
      </c>
      <c r="I701" s="619" t="s">
        <v>4877</v>
      </c>
      <c r="J701" s="619" t="s">
        <v>4878</v>
      </c>
      <c r="K701" s="619" t="s">
        <v>4879</v>
      </c>
      <c r="L701" s="620">
        <v>453.2</v>
      </c>
      <c r="M701" s="620">
        <v>4985.2</v>
      </c>
      <c r="N701" s="619">
        <v>11</v>
      </c>
      <c r="O701" s="683">
        <v>8</v>
      </c>
      <c r="P701" s="620">
        <v>4985.2</v>
      </c>
      <c r="Q701" s="635">
        <v>1</v>
      </c>
      <c r="R701" s="619">
        <v>11</v>
      </c>
      <c r="S701" s="635">
        <v>1</v>
      </c>
      <c r="T701" s="683">
        <v>8</v>
      </c>
      <c r="U701" s="665">
        <v>1</v>
      </c>
    </row>
    <row r="702" spans="1:21" ht="14.4" customHeight="1" x14ac:dyDescent="0.3">
      <c r="A702" s="618">
        <v>4</v>
      </c>
      <c r="B702" s="619" t="s">
        <v>558</v>
      </c>
      <c r="C702" s="619">
        <v>89301042</v>
      </c>
      <c r="D702" s="681" t="s">
        <v>6244</v>
      </c>
      <c r="E702" s="682" t="s">
        <v>3956</v>
      </c>
      <c r="F702" s="619" t="s">
        <v>3937</v>
      </c>
      <c r="G702" s="619" t="s">
        <v>4143</v>
      </c>
      <c r="H702" s="619" t="s">
        <v>557</v>
      </c>
      <c r="I702" s="619" t="s">
        <v>4880</v>
      </c>
      <c r="J702" s="619" t="s">
        <v>4881</v>
      </c>
      <c r="K702" s="619" t="s">
        <v>4882</v>
      </c>
      <c r="L702" s="620">
        <v>2158.12</v>
      </c>
      <c r="M702" s="620">
        <v>12948.72</v>
      </c>
      <c r="N702" s="619">
        <v>6</v>
      </c>
      <c r="O702" s="683">
        <v>1</v>
      </c>
      <c r="P702" s="620">
        <v>12948.72</v>
      </c>
      <c r="Q702" s="635">
        <v>1</v>
      </c>
      <c r="R702" s="619">
        <v>6</v>
      </c>
      <c r="S702" s="635">
        <v>1</v>
      </c>
      <c r="T702" s="683">
        <v>1</v>
      </c>
      <c r="U702" s="665">
        <v>1</v>
      </c>
    </row>
    <row r="703" spans="1:21" ht="14.4" customHeight="1" x14ac:dyDescent="0.3">
      <c r="A703" s="618">
        <v>4</v>
      </c>
      <c r="B703" s="619" t="s">
        <v>558</v>
      </c>
      <c r="C703" s="619">
        <v>89301042</v>
      </c>
      <c r="D703" s="681" t="s">
        <v>6244</v>
      </c>
      <c r="E703" s="682" t="s">
        <v>3956</v>
      </c>
      <c r="F703" s="619" t="s">
        <v>3937</v>
      </c>
      <c r="G703" s="619" t="s">
        <v>4143</v>
      </c>
      <c r="H703" s="619" t="s">
        <v>557</v>
      </c>
      <c r="I703" s="619" t="s">
        <v>4883</v>
      </c>
      <c r="J703" s="619" t="s">
        <v>4884</v>
      </c>
      <c r="K703" s="619" t="s">
        <v>4885</v>
      </c>
      <c r="L703" s="620">
        <v>5343.9</v>
      </c>
      <c r="M703" s="620">
        <v>53439</v>
      </c>
      <c r="N703" s="619">
        <v>10</v>
      </c>
      <c r="O703" s="683">
        <v>4</v>
      </c>
      <c r="P703" s="620">
        <v>53439</v>
      </c>
      <c r="Q703" s="635">
        <v>1</v>
      </c>
      <c r="R703" s="619">
        <v>10</v>
      </c>
      <c r="S703" s="635">
        <v>1</v>
      </c>
      <c r="T703" s="683">
        <v>4</v>
      </c>
      <c r="U703" s="665">
        <v>1</v>
      </c>
    </row>
    <row r="704" spans="1:21" ht="14.4" customHeight="1" x14ac:dyDescent="0.3">
      <c r="A704" s="618">
        <v>4</v>
      </c>
      <c r="B704" s="619" t="s">
        <v>558</v>
      </c>
      <c r="C704" s="619">
        <v>89301042</v>
      </c>
      <c r="D704" s="681" t="s">
        <v>6244</v>
      </c>
      <c r="E704" s="682" t="s">
        <v>3956</v>
      </c>
      <c r="F704" s="619" t="s">
        <v>3937</v>
      </c>
      <c r="G704" s="619" t="s">
        <v>4143</v>
      </c>
      <c r="H704" s="619" t="s">
        <v>557</v>
      </c>
      <c r="I704" s="619" t="s">
        <v>4886</v>
      </c>
      <c r="J704" s="619" t="s">
        <v>4887</v>
      </c>
      <c r="K704" s="619" t="s">
        <v>4888</v>
      </c>
      <c r="L704" s="620">
        <v>5343.9</v>
      </c>
      <c r="M704" s="620">
        <v>5343.9</v>
      </c>
      <c r="N704" s="619">
        <v>1</v>
      </c>
      <c r="O704" s="683">
        <v>1</v>
      </c>
      <c r="P704" s="620">
        <v>5343.9</v>
      </c>
      <c r="Q704" s="635">
        <v>1</v>
      </c>
      <c r="R704" s="619">
        <v>1</v>
      </c>
      <c r="S704" s="635">
        <v>1</v>
      </c>
      <c r="T704" s="683">
        <v>1</v>
      </c>
      <c r="U704" s="665">
        <v>1</v>
      </c>
    </row>
    <row r="705" spans="1:21" ht="14.4" customHeight="1" x14ac:dyDescent="0.3">
      <c r="A705" s="618">
        <v>4</v>
      </c>
      <c r="B705" s="619" t="s">
        <v>558</v>
      </c>
      <c r="C705" s="619">
        <v>89301042</v>
      </c>
      <c r="D705" s="681" t="s">
        <v>6244</v>
      </c>
      <c r="E705" s="682" t="s">
        <v>3956</v>
      </c>
      <c r="F705" s="619" t="s">
        <v>3937</v>
      </c>
      <c r="G705" s="619" t="s">
        <v>4143</v>
      </c>
      <c r="H705" s="619" t="s">
        <v>557</v>
      </c>
      <c r="I705" s="619" t="s">
        <v>4889</v>
      </c>
      <c r="J705" s="619" t="s">
        <v>4890</v>
      </c>
      <c r="K705" s="619" t="s">
        <v>4891</v>
      </c>
      <c r="L705" s="620">
        <v>1500.3</v>
      </c>
      <c r="M705" s="620">
        <v>9001.7999999999993</v>
      </c>
      <c r="N705" s="619">
        <v>6</v>
      </c>
      <c r="O705" s="683">
        <v>2</v>
      </c>
      <c r="P705" s="620">
        <v>9001.7999999999993</v>
      </c>
      <c r="Q705" s="635">
        <v>1</v>
      </c>
      <c r="R705" s="619">
        <v>6</v>
      </c>
      <c r="S705" s="635">
        <v>1</v>
      </c>
      <c r="T705" s="683">
        <v>2</v>
      </c>
      <c r="U705" s="665">
        <v>1</v>
      </c>
    </row>
    <row r="706" spans="1:21" ht="14.4" customHeight="1" x14ac:dyDescent="0.3">
      <c r="A706" s="618">
        <v>4</v>
      </c>
      <c r="B706" s="619" t="s">
        <v>558</v>
      </c>
      <c r="C706" s="619">
        <v>89301042</v>
      </c>
      <c r="D706" s="681" t="s">
        <v>6244</v>
      </c>
      <c r="E706" s="682" t="s">
        <v>3956</v>
      </c>
      <c r="F706" s="619" t="s">
        <v>3937</v>
      </c>
      <c r="G706" s="619" t="s">
        <v>4143</v>
      </c>
      <c r="H706" s="619" t="s">
        <v>557</v>
      </c>
      <c r="I706" s="619" t="s">
        <v>4892</v>
      </c>
      <c r="J706" s="619" t="s">
        <v>4893</v>
      </c>
      <c r="K706" s="619" t="s">
        <v>4894</v>
      </c>
      <c r="L706" s="620">
        <v>1500.3</v>
      </c>
      <c r="M706" s="620">
        <v>9001.7999999999993</v>
      </c>
      <c r="N706" s="619">
        <v>6</v>
      </c>
      <c r="O706" s="683">
        <v>1</v>
      </c>
      <c r="P706" s="620">
        <v>9001.7999999999993</v>
      </c>
      <c r="Q706" s="635">
        <v>1</v>
      </c>
      <c r="R706" s="619">
        <v>6</v>
      </c>
      <c r="S706" s="635">
        <v>1</v>
      </c>
      <c r="T706" s="683">
        <v>1</v>
      </c>
      <c r="U706" s="665">
        <v>1</v>
      </c>
    </row>
    <row r="707" spans="1:21" ht="14.4" customHeight="1" x14ac:dyDescent="0.3">
      <c r="A707" s="618">
        <v>4</v>
      </c>
      <c r="B707" s="619" t="s">
        <v>558</v>
      </c>
      <c r="C707" s="619">
        <v>89301042</v>
      </c>
      <c r="D707" s="681" t="s">
        <v>6244</v>
      </c>
      <c r="E707" s="682" t="s">
        <v>3956</v>
      </c>
      <c r="F707" s="619" t="s">
        <v>3937</v>
      </c>
      <c r="G707" s="619" t="s">
        <v>4143</v>
      </c>
      <c r="H707" s="619" t="s">
        <v>557</v>
      </c>
      <c r="I707" s="619" t="s">
        <v>4895</v>
      </c>
      <c r="J707" s="619" t="s">
        <v>4503</v>
      </c>
      <c r="K707" s="619" t="s">
        <v>4896</v>
      </c>
      <c r="L707" s="620">
        <v>2284</v>
      </c>
      <c r="M707" s="620">
        <v>29692</v>
      </c>
      <c r="N707" s="619">
        <v>13</v>
      </c>
      <c r="O707" s="683">
        <v>6</v>
      </c>
      <c r="P707" s="620">
        <v>22840</v>
      </c>
      <c r="Q707" s="635">
        <v>0.76923076923076927</v>
      </c>
      <c r="R707" s="619">
        <v>10</v>
      </c>
      <c r="S707" s="635">
        <v>0.76923076923076927</v>
      </c>
      <c r="T707" s="683">
        <v>5</v>
      </c>
      <c r="U707" s="665">
        <v>0.83333333333333337</v>
      </c>
    </row>
    <row r="708" spans="1:21" ht="14.4" customHeight="1" x14ac:dyDescent="0.3">
      <c r="A708" s="618">
        <v>4</v>
      </c>
      <c r="B708" s="619" t="s">
        <v>558</v>
      </c>
      <c r="C708" s="619">
        <v>89301042</v>
      </c>
      <c r="D708" s="681" t="s">
        <v>6244</v>
      </c>
      <c r="E708" s="682" t="s">
        <v>3956</v>
      </c>
      <c r="F708" s="619" t="s">
        <v>3937</v>
      </c>
      <c r="G708" s="619" t="s">
        <v>4143</v>
      </c>
      <c r="H708" s="619" t="s">
        <v>557</v>
      </c>
      <c r="I708" s="619" t="s">
        <v>4897</v>
      </c>
      <c r="J708" s="619" t="s">
        <v>4898</v>
      </c>
      <c r="K708" s="619" t="s">
        <v>4899</v>
      </c>
      <c r="L708" s="620">
        <v>3000</v>
      </c>
      <c r="M708" s="620">
        <v>42000</v>
      </c>
      <c r="N708" s="619">
        <v>14</v>
      </c>
      <c r="O708" s="683">
        <v>5</v>
      </c>
      <c r="P708" s="620">
        <v>33000</v>
      </c>
      <c r="Q708" s="635">
        <v>0.7857142857142857</v>
      </c>
      <c r="R708" s="619">
        <v>11</v>
      </c>
      <c r="S708" s="635">
        <v>0.7857142857142857</v>
      </c>
      <c r="T708" s="683">
        <v>4</v>
      </c>
      <c r="U708" s="665">
        <v>0.8</v>
      </c>
    </row>
    <row r="709" spans="1:21" ht="14.4" customHeight="1" x14ac:dyDescent="0.3">
      <c r="A709" s="618">
        <v>4</v>
      </c>
      <c r="B709" s="619" t="s">
        <v>558</v>
      </c>
      <c r="C709" s="619">
        <v>89301042</v>
      </c>
      <c r="D709" s="681" t="s">
        <v>6244</v>
      </c>
      <c r="E709" s="682" t="s">
        <v>3956</v>
      </c>
      <c r="F709" s="619" t="s">
        <v>3937</v>
      </c>
      <c r="G709" s="619" t="s">
        <v>4143</v>
      </c>
      <c r="H709" s="619" t="s">
        <v>557</v>
      </c>
      <c r="I709" s="619" t="s">
        <v>4505</v>
      </c>
      <c r="J709" s="619" t="s">
        <v>4506</v>
      </c>
      <c r="K709" s="619" t="s">
        <v>4507</v>
      </c>
      <c r="L709" s="620">
        <v>3000</v>
      </c>
      <c r="M709" s="620">
        <v>9000</v>
      </c>
      <c r="N709" s="619">
        <v>3</v>
      </c>
      <c r="O709" s="683">
        <v>1</v>
      </c>
      <c r="P709" s="620">
        <v>9000</v>
      </c>
      <c r="Q709" s="635">
        <v>1</v>
      </c>
      <c r="R709" s="619">
        <v>3</v>
      </c>
      <c r="S709" s="635">
        <v>1</v>
      </c>
      <c r="T709" s="683">
        <v>1</v>
      </c>
      <c r="U709" s="665">
        <v>1</v>
      </c>
    </row>
    <row r="710" spans="1:21" ht="14.4" customHeight="1" x14ac:dyDescent="0.3">
      <c r="A710" s="618">
        <v>4</v>
      </c>
      <c r="B710" s="619" t="s">
        <v>558</v>
      </c>
      <c r="C710" s="619">
        <v>89301042</v>
      </c>
      <c r="D710" s="681" t="s">
        <v>6244</v>
      </c>
      <c r="E710" s="682" t="s">
        <v>3956</v>
      </c>
      <c r="F710" s="619" t="s">
        <v>3937</v>
      </c>
      <c r="G710" s="619" t="s">
        <v>4143</v>
      </c>
      <c r="H710" s="619" t="s">
        <v>557</v>
      </c>
      <c r="I710" s="619" t="s">
        <v>4900</v>
      </c>
      <c r="J710" s="619" t="s">
        <v>4901</v>
      </c>
      <c r="K710" s="619" t="s">
        <v>4902</v>
      </c>
      <c r="L710" s="620">
        <v>761.3</v>
      </c>
      <c r="M710" s="620">
        <v>3806.5</v>
      </c>
      <c r="N710" s="619">
        <v>5</v>
      </c>
      <c r="O710" s="683">
        <v>1</v>
      </c>
      <c r="P710" s="620">
        <v>3806.5</v>
      </c>
      <c r="Q710" s="635">
        <v>1</v>
      </c>
      <c r="R710" s="619">
        <v>5</v>
      </c>
      <c r="S710" s="635">
        <v>1</v>
      </c>
      <c r="T710" s="683">
        <v>1</v>
      </c>
      <c r="U710" s="665">
        <v>1</v>
      </c>
    </row>
    <row r="711" spans="1:21" ht="14.4" customHeight="1" x14ac:dyDescent="0.3">
      <c r="A711" s="618">
        <v>4</v>
      </c>
      <c r="B711" s="619" t="s">
        <v>558</v>
      </c>
      <c r="C711" s="619">
        <v>89301042</v>
      </c>
      <c r="D711" s="681" t="s">
        <v>6244</v>
      </c>
      <c r="E711" s="682" t="s">
        <v>3956</v>
      </c>
      <c r="F711" s="619" t="s">
        <v>3937</v>
      </c>
      <c r="G711" s="619" t="s">
        <v>4143</v>
      </c>
      <c r="H711" s="619" t="s">
        <v>557</v>
      </c>
      <c r="I711" s="619" t="s">
        <v>4900</v>
      </c>
      <c r="J711" s="619" t="s">
        <v>4903</v>
      </c>
      <c r="K711" s="619" t="s">
        <v>4902</v>
      </c>
      <c r="L711" s="620">
        <v>761.3</v>
      </c>
      <c r="M711" s="620">
        <v>36542.399999999994</v>
      </c>
      <c r="N711" s="619">
        <v>48</v>
      </c>
      <c r="O711" s="683">
        <v>10</v>
      </c>
      <c r="P711" s="620">
        <v>36542.399999999994</v>
      </c>
      <c r="Q711" s="635">
        <v>1</v>
      </c>
      <c r="R711" s="619">
        <v>48</v>
      </c>
      <c r="S711" s="635">
        <v>1</v>
      </c>
      <c r="T711" s="683">
        <v>10</v>
      </c>
      <c r="U711" s="665">
        <v>1</v>
      </c>
    </row>
    <row r="712" spans="1:21" ht="14.4" customHeight="1" x14ac:dyDescent="0.3">
      <c r="A712" s="618">
        <v>4</v>
      </c>
      <c r="B712" s="619" t="s">
        <v>558</v>
      </c>
      <c r="C712" s="619">
        <v>89301042</v>
      </c>
      <c r="D712" s="681" t="s">
        <v>6244</v>
      </c>
      <c r="E712" s="682" t="s">
        <v>3956</v>
      </c>
      <c r="F712" s="619" t="s">
        <v>3937</v>
      </c>
      <c r="G712" s="619" t="s">
        <v>4143</v>
      </c>
      <c r="H712" s="619" t="s">
        <v>557</v>
      </c>
      <c r="I712" s="619" t="s">
        <v>4904</v>
      </c>
      <c r="J712" s="619" t="s">
        <v>4905</v>
      </c>
      <c r="K712" s="619" t="s">
        <v>4906</v>
      </c>
      <c r="L712" s="620">
        <v>761.3</v>
      </c>
      <c r="M712" s="620">
        <v>22838.999999999996</v>
      </c>
      <c r="N712" s="619">
        <v>30</v>
      </c>
      <c r="O712" s="683">
        <v>5</v>
      </c>
      <c r="P712" s="620">
        <v>22838.999999999996</v>
      </c>
      <c r="Q712" s="635">
        <v>1</v>
      </c>
      <c r="R712" s="619">
        <v>30</v>
      </c>
      <c r="S712" s="635">
        <v>1</v>
      </c>
      <c r="T712" s="683">
        <v>5</v>
      </c>
      <c r="U712" s="665">
        <v>1</v>
      </c>
    </row>
    <row r="713" spans="1:21" ht="14.4" customHeight="1" x14ac:dyDescent="0.3">
      <c r="A713" s="618">
        <v>4</v>
      </c>
      <c r="B713" s="619" t="s">
        <v>558</v>
      </c>
      <c r="C713" s="619">
        <v>89301042</v>
      </c>
      <c r="D713" s="681" t="s">
        <v>6244</v>
      </c>
      <c r="E713" s="682" t="s">
        <v>3956</v>
      </c>
      <c r="F713" s="619" t="s">
        <v>3937</v>
      </c>
      <c r="G713" s="619" t="s">
        <v>4143</v>
      </c>
      <c r="H713" s="619" t="s">
        <v>557</v>
      </c>
      <c r="I713" s="619" t="s">
        <v>4907</v>
      </c>
      <c r="J713" s="619" t="s">
        <v>4908</v>
      </c>
      <c r="K713" s="619" t="s">
        <v>4909</v>
      </c>
      <c r="L713" s="620">
        <v>1500.3</v>
      </c>
      <c r="M713" s="620">
        <v>18003.599999999999</v>
      </c>
      <c r="N713" s="619">
        <v>12</v>
      </c>
      <c r="O713" s="683">
        <v>3</v>
      </c>
      <c r="P713" s="620">
        <v>18003.599999999999</v>
      </c>
      <c r="Q713" s="635">
        <v>1</v>
      </c>
      <c r="R713" s="619">
        <v>12</v>
      </c>
      <c r="S713" s="635">
        <v>1</v>
      </c>
      <c r="T713" s="683">
        <v>3</v>
      </c>
      <c r="U713" s="665">
        <v>1</v>
      </c>
    </row>
    <row r="714" spans="1:21" ht="14.4" customHeight="1" x14ac:dyDescent="0.3">
      <c r="A714" s="618">
        <v>4</v>
      </c>
      <c r="B714" s="619" t="s">
        <v>558</v>
      </c>
      <c r="C714" s="619">
        <v>89301042</v>
      </c>
      <c r="D714" s="681" t="s">
        <v>6244</v>
      </c>
      <c r="E714" s="682" t="s">
        <v>3956</v>
      </c>
      <c r="F714" s="619" t="s">
        <v>3937</v>
      </c>
      <c r="G714" s="619" t="s">
        <v>4143</v>
      </c>
      <c r="H714" s="619" t="s">
        <v>557</v>
      </c>
      <c r="I714" s="619" t="s">
        <v>4910</v>
      </c>
      <c r="J714" s="619" t="s">
        <v>4911</v>
      </c>
      <c r="K714" s="619" t="s">
        <v>4912</v>
      </c>
      <c r="L714" s="620">
        <v>835.78</v>
      </c>
      <c r="M714" s="620">
        <v>3343.12</v>
      </c>
      <c r="N714" s="619">
        <v>4</v>
      </c>
      <c r="O714" s="683">
        <v>1</v>
      </c>
      <c r="P714" s="620">
        <v>3343.12</v>
      </c>
      <c r="Q714" s="635">
        <v>1</v>
      </c>
      <c r="R714" s="619">
        <v>4</v>
      </c>
      <c r="S714" s="635">
        <v>1</v>
      </c>
      <c r="T714" s="683">
        <v>1</v>
      </c>
      <c r="U714" s="665">
        <v>1</v>
      </c>
    </row>
    <row r="715" spans="1:21" ht="14.4" customHeight="1" x14ac:dyDescent="0.3">
      <c r="A715" s="618">
        <v>4</v>
      </c>
      <c r="B715" s="619" t="s">
        <v>558</v>
      </c>
      <c r="C715" s="619">
        <v>89301042</v>
      </c>
      <c r="D715" s="681" t="s">
        <v>6244</v>
      </c>
      <c r="E715" s="682" t="s">
        <v>3956</v>
      </c>
      <c r="F715" s="619" t="s">
        <v>3937</v>
      </c>
      <c r="G715" s="619" t="s">
        <v>4143</v>
      </c>
      <c r="H715" s="619" t="s">
        <v>557</v>
      </c>
      <c r="I715" s="619" t="s">
        <v>4913</v>
      </c>
      <c r="J715" s="619" t="s">
        <v>4914</v>
      </c>
      <c r="K715" s="619" t="s">
        <v>4915</v>
      </c>
      <c r="L715" s="620">
        <v>835.78</v>
      </c>
      <c r="M715" s="620">
        <v>15044.04</v>
      </c>
      <c r="N715" s="619">
        <v>18</v>
      </c>
      <c r="O715" s="683">
        <v>3</v>
      </c>
      <c r="P715" s="620">
        <v>15044.04</v>
      </c>
      <c r="Q715" s="635">
        <v>1</v>
      </c>
      <c r="R715" s="619">
        <v>18</v>
      </c>
      <c r="S715" s="635">
        <v>1</v>
      </c>
      <c r="T715" s="683">
        <v>3</v>
      </c>
      <c r="U715" s="665">
        <v>1</v>
      </c>
    </row>
    <row r="716" spans="1:21" ht="14.4" customHeight="1" x14ac:dyDescent="0.3">
      <c r="A716" s="618">
        <v>4</v>
      </c>
      <c r="B716" s="619" t="s">
        <v>558</v>
      </c>
      <c r="C716" s="619">
        <v>89301042</v>
      </c>
      <c r="D716" s="681" t="s">
        <v>6244</v>
      </c>
      <c r="E716" s="682" t="s">
        <v>3956</v>
      </c>
      <c r="F716" s="619" t="s">
        <v>3937</v>
      </c>
      <c r="G716" s="619" t="s">
        <v>4143</v>
      </c>
      <c r="H716" s="619" t="s">
        <v>557</v>
      </c>
      <c r="I716" s="619" t="s">
        <v>4916</v>
      </c>
      <c r="J716" s="619" t="s">
        <v>4917</v>
      </c>
      <c r="K716" s="619" t="s">
        <v>4891</v>
      </c>
      <c r="L716" s="620">
        <v>1793.43</v>
      </c>
      <c r="M716" s="620">
        <v>3586.86</v>
      </c>
      <c r="N716" s="619">
        <v>2</v>
      </c>
      <c r="O716" s="683">
        <v>1</v>
      </c>
      <c r="P716" s="620">
        <v>3586.86</v>
      </c>
      <c r="Q716" s="635">
        <v>1</v>
      </c>
      <c r="R716" s="619">
        <v>2</v>
      </c>
      <c r="S716" s="635">
        <v>1</v>
      </c>
      <c r="T716" s="683">
        <v>1</v>
      </c>
      <c r="U716" s="665">
        <v>1</v>
      </c>
    </row>
    <row r="717" spans="1:21" ht="14.4" customHeight="1" x14ac:dyDescent="0.3">
      <c r="A717" s="618">
        <v>4</v>
      </c>
      <c r="B717" s="619" t="s">
        <v>558</v>
      </c>
      <c r="C717" s="619">
        <v>89301042</v>
      </c>
      <c r="D717" s="681" t="s">
        <v>6244</v>
      </c>
      <c r="E717" s="682" t="s">
        <v>3956</v>
      </c>
      <c r="F717" s="619" t="s">
        <v>3937</v>
      </c>
      <c r="G717" s="619" t="s">
        <v>4143</v>
      </c>
      <c r="H717" s="619" t="s">
        <v>557</v>
      </c>
      <c r="I717" s="619" t="s">
        <v>4918</v>
      </c>
      <c r="J717" s="619" t="s">
        <v>4919</v>
      </c>
      <c r="K717" s="619" t="s">
        <v>4894</v>
      </c>
      <c r="L717" s="620">
        <v>1793.43</v>
      </c>
      <c r="M717" s="620">
        <v>12554.01</v>
      </c>
      <c r="N717" s="619">
        <v>7</v>
      </c>
      <c r="O717" s="683">
        <v>2</v>
      </c>
      <c r="P717" s="620">
        <v>7173.72</v>
      </c>
      <c r="Q717" s="635">
        <v>0.5714285714285714</v>
      </c>
      <c r="R717" s="619">
        <v>4</v>
      </c>
      <c r="S717" s="635">
        <v>0.5714285714285714</v>
      </c>
      <c r="T717" s="683">
        <v>1</v>
      </c>
      <c r="U717" s="665">
        <v>0.5</v>
      </c>
    </row>
    <row r="718" spans="1:21" ht="14.4" customHeight="1" x14ac:dyDescent="0.3">
      <c r="A718" s="618">
        <v>4</v>
      </c>
      <c r="B718" s="619" t="s">
        <v>558</v>
      </c>
      <c r="C718" s="619">
        <v>89301042</v>
      </c>
      <c r="D718" s="681" t="s">
        <v>6244</v>
      </c>
      <c r="E718" s="682" t="s">
        <v>3956</v>
      </c>
      <c r="F718" s="619" t="s">
        <v>3937</v>
      </c>
      <c r="G718" s="619" t="s">
        <v>4143</v>
      </c>
      <c r="H718" s="619" t="s">
        <v>557</v>
      </c>
      <c r="I718" s="619" t="s">
        <v>4920</v>
      </c>
      <c r="J718" s="619" t="s">
        <v>4921</v>
      </c>
      <c r="K718" s="619" t="s">
        <v>4922</v>
      </c>
      <c r="L718" s="620">
        <v>3053.49</v>
      </c>
      <c r="M718" s="620">
        <v>9160.4699999999993</v>
      </c>
      <c r="N718" s="619">
        <v>3</v>
      </c>
      <c r="O718" s="683">
        <v>1</v>
      </c>
      <c r="P718" s="620">
        <v>9160.4699999999993</v>
      </c>
      <c r="Q718" s="635">
        <v>1</v>
      </c>
      <c r="R718" s="619">
        <v>3</v>
      </c>
      <c r="S718" s="635">
        <v>1</v>
      </c>
      <c r="T718" s="683">
        <v>1</v>
      </c>
      <c r="U718" s="665">
        <v>1</v>
      </c>
    </row>
    <row r="719" spans="1:21" ht="14.4" customHeight="1" x14ac:dyDescent="0.3">
      <c r="A719" s="618">
        <v>4</v>
      </c>
      <c r="B719" s="619" t="s">
        <v>558</v>
      </c>
      <c r="C719" s="619">
        <v>89301042</v>
      </c>
      <c r="D719" s="681" t="s">
        <v>6244</v>
      </c>
      <c r="E719" s="682" t="s">
        <v>3956</v>
      </c>
      <c r="F719" s="619" t="s">
        <v>3937</v>
      </c>
      <c r="G719" s="619" t="s">
        <v>4143</v>
      </c>
      <c r="H719" s="619" t="s">
        <v>557</v>
      </c>
      <c r="I719" s="619" t="s">
        <v>4923</v>
      </c>
      <c r="J719" s="619" t="s">
        <v>4924</v>
      </c>
      <c r="K719" s="619" t="s">
        <v>4925</v>
      </c>
      <c r="L719" s="620">
        <v>957</v>
      </c>
      <c r="M719" s="620">
        <v>1914</v>
      </c>
      <c r="N719" s="619">
        <v>2</v>
      </c>
      <c r="O719" s="683">
        <v>1</v>
      </c>
      <c r="P719" s="620">
        <v>1914</v>
      </c>
      <c r="Q719" s="635">
        <v>1</v>
      </c>
      <c r="R719" s="619">
        <v>2</v>
      </c>
      <c r="S719" s="635">
        <v>1</v>
      </c>
      <c r="T719" s="683">
        <v>1</v>
      </c>
      <c r="U719" s="665">
        <v>1</v>
      </c>
    </row>
    <row r="720" spans="1:21" ht="14.4" customHeight="1" x14ac:dyDescent="0.3">
      <c r="A720" s="618">
        <v>4</v>
      </c>
      <c r="B720" s="619" t="s">
        <v>558</v>
      </c>
      <c r="C720" s="619">
        <v>89301042</v>
      </c>
      <c r="D720" s="681" t="s">
        <v>6244</v>
      </c>
      <c r="E720" s="682" t="s">
        <v>3956</v>
      </c>
      <c r="F720" s="619" t="s">
        <v>3937</v>
      </c>
      <c r="G720" s="619" t="s">
        <v>4143</v>
      </c>
      <c r="H720" s="619" t="s">
        <v>557</v>
      </c>
      <c r="I720" s="619" t="s">
        <v>4926</v>
      </c>
      <c r="J720" s="619" t="s">
        <v>4927</v>
      </c>
      <c r="K720" s="619" t="s">
        <v>4928</v>
      </c>
      <c r="L720" s="620">
        <v>1782</v>
      </c>
      <c r="M720" s="620">
        <v>5346</v>
      </c>
      <c r="N720" s="619">
        <v>3</v>
      </c>
      <c r="O720" s="683">
        <v>1</v>
      </c>
      <c r="P720" s="620">
        <v>5346</v>
      </c>
      <c r="Q720" s="635">
        <v>1</v>
      </c>
      <c r="R720" s="619">
        <v>3</v>
      </c>
      <c r="S720" s="635">
        <v>1</v>
      </c>
      <c r="T720" s="683">
        <v>1</v>
      </c>
      <c r="U720" s="665">
        <v>1</v>
      </c>
    </row>
    <row r="721" spans="1:21" ht="14.4" customHeight="1" x14ac:dyDescent="0.3">
      <c r="A721" s="618">
        <v>4</v>
      </c>
      <c r="B721" s="619" t="s">
        <v>558</v>
      </c>
      <c r="C721" s="619">
        <v>89301042</v>
      </c>
      <c r="D721" s="681" t="s">
        <v>6244</v>
      </c>
      <c r="E721" s="682" t="s">
        <v>3956</v>
      </c>
      <c r="F721" s="619" t="s">
        <v>3937</v>
      </c>
      <c r="G721" s="619" t="s">
        <v>4143</v>
      </c>
      <c r="H721" s="619" t="s">
        <v>557</v>
      </c>
      <c r="I721" s="619" t="s">
        <v>4929</v>
      </c>
      <c r="J721" s="619" t="s">
        <v>4930</v>
      </c>
      <c r="K721" s="619" t="s">
        <v>4931</v>
      </c>
      <c r="L721" s="620">
        <v>1454</v>
      </c>
      <c r="M721" s="620">
        <v>8724</v>
      </c>
      <c r="N721" s="619">
        <v>6</v>
      </c>
      <c r="O721" s="683">
        <v>1</v>
      </c>
      <c r="P721" s="620"/>
      <c r="Q721" s="635">
        <v>0</v>
      </c>
      <c r="R721" s="619"/>
      <c r="S721" s="635">
        <v>0</v>
      </c>
      <c r="T721" s="683"/>
      <c r="U721" s="665">
        <v>0</v>
      </c>
    </row>
    <row r="722" spans="1:21" ht="14.4" customHeight="1" x14ac:dyDescent="0.3">
      <c r="A722" s="618">
        <v>4</v>
      </c>
      <c r="B722" s="619" t="s">
        <v>558</v>
      </c>
      <c r="C722" s="619">
        <v>89301042</v>
      </c>
      <c r="D722" s="681" t="s">
        <v>6244</v>
      </c>
      <c r="E722" s="682" t="s">
        <v>3956</v>
      </c>
      <c r="F722" s="619" t="s">
        <v>3937</v>
      </c>
      <c r="G722" s="619" t="s">
        <v>4143</v>
      </c>
      <c r="H722" s="619" t="s">
        <v>557</v>
      </c>
      <c r="I722" s="619" t="s">
        <v>4932</v>
      </c>
      <c r="J722" s="619" t="s">
        <v>4930</v>
      </c>
      <c r="K722" s="619" t="s">
        <v>4933</v>
      </c>
      <c r="L722" s="620">
        <v>1454</v>
      </c>
      <c r="M722" s="620">
        <v>8724</v>
      </c>
      <c r="N722" s="619">
        <v>6</v>
      </c>
      <c r="O722" s="683">
        <v>1</v>
      </c>
      <c r="P722" s="620"/>
      <c r="Q722" s="635">
        <v>0</v>
      </c>
      <c r="R722" s="619"/>
      <c r="S722" s="635">
        <v>0</v>
      </c>
      <c r="T722" s="683"/>
      <c r="U722" s="665">
        <v>0</v>
      </c>
    </row>
    <row r="723" spans="1:21" ht="14.4" customHeight="1" x14ac:dyDescent="0.3">
      <c r="A723" s="618">
        <v>4</v>
      </c>
      <c r="B723" s="619" t="s">
        <v>558</v>
      </c>
      <c r="C723" s="619">
        <v>89301042</v>
      </c>
      <c r="D723" s="681" t="s">
        <v>6244</v>
      </c>
      <c r="E723" s="682" t="s">
        <v>3956</v>
      </c>
      <c r="F723" s="619" t="s">
        <v>3937</v>
      </c>
      <c r="G723" s="619" t="s">
        <v>4143</v>
      </c>
      <c r="H723" s="619" t="s">
        <v>557</v>
      </c>
      <c r="I723" s="619" t="s">
        <v>4934</v>
      </c>
      <c r="J723" s="619" t="s">
        <v>4935</v>
      </c>
      <c r="K723" s="619" t="s">
        <v>4936</v>
      </c>
      <c r="L723" s="620">
        <v>198.08</v>
      </c>
      <c r="M723" s="620">
        <v>792.32</v>
      </c>
      <c r="N723" s="619">
        <v>4</v>
      </c>
      <c r="O723" s="683">
        <v>3</v>
      </c>
      <c r="P723" s="620">
        <v>594.24</v>
      </c>
      <c r="Q723" s="635">
        <v>0.75</v>
      </c>
      <c r="R723" s="619">
        <v>3</v>
      </c>
      <c r="S723" s="635">
        <v>0.75</v>
      </c>
      <c r="T723" s="683">
        <v>2</v>
      </c>
      <c r="U723" s="665">
        <v>0.66666666666666663</v>
      </c>
    </row>
    <row r="724" spans="1:21" ht="14.4" customHeight="1" x14ac:dyDescent="0.3">
      <c r="A724" s="618">
        <v>4</v>
      </c>
      <c r="B724" s="619" t="s">
        <v>558</v>
      </c>
      <c r="C724" s="619">
        <v>89301042</v>
      </c>
      <c r="D724" s="681" t="s">
        <v>6244</v>
      </c>
      <c r="E724" s="682" t="s">
        <v>3956</v>
      </c>
      <c r="F724" s="619" t="s">
        <v>3937</v>
      </c>
      <c r="G724" s="619" t="s">
        <v>4143</v>
      </c>
      <c r="H724" s="619" t="s">
        <v>557</v>
      </c>
      <c r="I724" s="619" t="s">
        <v>4937</v>
      </c>
      <c r="J724" s="619" t="s">
        <v>4938</v>
      </c>
      <c r="K724" s="619" t="s">
        <v>4939</v>
      </c>
      <c r="L724" s="620">
        <v>1500</v>
      </c>
      <c r="M724" s="620">
        <v>112500</v>
      </c>
      <c r="N724" s="619">
        <v>75</v>
      </c>
      <c r="O724" s="683">
        <v>11</v>
      </c>
      <c r="P724" s="620">
        <v>112500</v>
      </c>
      <c r="Q724" s="635">
        <v>1</v>
      </c>
      <c r="R724" s="619">
        <v>75</v>
      </c>
      <c r="S724" s="635">
        <v>1</v>
      </c>
      <c r="T724" s="683">
        <v>11</v>
      </c>
      <c r="U724" s="665">
        <v>1</v>
      </c>
    </row>
    <row r="725" spans="1:21" ht="14.4" customHeight="1" x14ac:dyDescent="0.3">
      <c r="A725" s="618">
        <v>4</v>
      </c>
      <c r="B725" s="619" t="s">
        <v>558</v>
      </c>
      <c r="C725" s="619">
        <v>89301042</v>
      </c>
      <c r="D725" s="681" t="s">
        <v>6244</v>
      </c>
      <c r="E725" s="682" t="s">
        <v>3956</v>
      </c>
      <c r="F725" s="619" t="s">
        <v>3937</v>
      </c>
      <c r="G725" s="619" t="s">
        <v>4143</v>
      </c>
      <c r="H725" s="619" t="s">
        <v>557</v>
      </c>
      <c r="I725" s="619" t="s">
        <v>4940</v>
      </c>
      <c r="J725" s="619" t="s">
        <v>4938</v>
      </c>
      <c r="K725" s="619" t="s">
        <v>4941</v>
      </c>
      <c r="L725" s="620">
        <v>1500</v>
      </c>
      <c r="M725" s="620">
        <v>54000</v>
      </c>
      <c r="N725" s="619">
        <v>36</v>
      </c>
      <c r="O725" s="683">
        <v>5</v>
      </c>
      <c r="P725" s="620">
        <v>54000</v>
      </c>
      <c r="Q725" s="635">
        <v>1</v>
      </c>
      <c r="R725" s="619">
        <v>36</v>
      </c>
      <c r="S725" s="635">
        <v>1</v>
      </c>
      <c r="T725" s="683">
        <v>5</v>
      </c>
      <c r="U725" s="665">
        <v>1</v>
      </c>
    </row>
    <row r="726" spans="1:21" ht="14.4" customHeight="1" x14ac:dyDescent="0.3">
      <c r="A726" s="618">
        <v>4</v>
      </c>
      <c r="B726" s="619" t="s">
        <v>558</v>
      </c>
      <c r="C726" s="619">
        <v>89301042</v>
      </c>
      <c r="D726" s="681" t="s">
        <v>6244</v>
      </c>
      <c r="E726" s="682" t="s">
        <v>3956</v>
      </c>
      <c r="F726" s="619" t="s">
        <v>3937</v>
      </c>
      <c r="G726" s="619" t="s">
        <v>4143</v>
      </c>
      <c r="H726" s="619" t="s">
        <v>557</v>
      </c>
      <c r="I726" s="619" t="s">
        <v>4942</v>
      </c>
      <c r="J726" s="619" t="s">
        <v>4943</v>
      </c>
      <c r="K726" s="619" t="s">
        <v>4944</v>
      </c>
      <c r="L726" s="620">
        <v>5343.9</v>
      </c>
      <c r="M726" s="620">
        <v>16031.699999999999</v>
      </c>
      <c r="N726" s="619">
        <v>3</v>
      </c>
      <c r="O726" s="683">
        <v>1</v>
      </c>
      <c r="P726" s="620">
        <v>16031.699999999999</v>
      </c>
      <c r="Q726" s="635">
        <v>1</v>
      </c>
      <c r="R726" s="619">
        <v>3</v>
      </c>
      <c r="S726" s="635">
        <v>1</v>
      </c>
      <c r="T726" s="683">
        <v>1</v>
      </c>
      <c r="U726" s="665">
        <v>1</v>
      </c>
    </row>
    <row r="727" spans="1:21" ht="14.4" customHeight="1" x14ac:dyDescent="0.3">
      <c r="A727" s="618">
        <v>4</v>
      </c>
      <c r="B727" s="619" t="s">
        <v>558</v>
      </c>
      <c r="C727" s="619">
        <v>89301042</v>
      </c>
      <c r="D727" s="681" t="s">
        <v>6244</v>
      </c>
      <c r="E727" s="682" t="s">
        <v>3956</v>
      </c>
      <c r="F727" s="619" t="s">
        <v>3937</v>
      </c>
      <c r="G727" s="619" t="s">
        <v>4143</v>
      </c>
      <c r="H727" s="619" t="s">
        <v>557</v>
      </c>
      <c r="I727" s="619" t="s">
        <v>4942</v>
      </c>
      <c r="J727" s="619" t="s">
        <v>4945</v>
      </c>
      <c r="K727" s="619" t="s">
        <v>4944</v>
      </c>
      <c r="L727" s="620">
        <v>5343.9</v>
      </c>
      <c r="M727" s="620">
        <v>16031.699999999999</v>
      </c>
      <c r="N727" s="619">
        <v>3</v>
      </c>
      <c r="O727" s="683">
        <v>1</v>
      </c>
      <c r="P727" s="620">
        <v>16031.699999999999</v>
      </c>
      <c r="Q727" s="635">
        <v>1</v>
      </c>
      <c r="R727" s="619">
        <v>3</v>
      </c>
      <c r="S727" s="635">
        <v>1</v>
      </c>
      <c r="T727" s="683">
        <v>1</v>
      </c>
      <c r="U727" s="665">
        <v>1</v>
      </c>
    </row>
    <row r="728" spans="1:21" ht="14.4" customHeight="1" x14ac:dyDescent="0.3">
      <c r="A728" s="618">
        <v>4</v>
      </c>
      <c r="B728" s="619" t="s">
        <v>558</v>
      </c>
      <c r="C728" s="619">
        <v>89301042</v>
      </c>
      <c r="D728" s="681" t="s">
        <v>6244</v>
      </c>
      <c r="E728" s="682" t="s">
        <v>3956</v>
      </c>
      <c r="F728" s="619" t="s">
        <v>3937</v>
      </c>
      <c r="G728" s="619" t="s">
        <v>4143</v>
      </c>
      <c r="H728" s="619" t="s">
        <v>557</v>
      </c>
      <c r="I728" s="619" t="s">
        <v>4946</v>
      </c>
      <c r="J728" s="619" t="s">
        <v>4947</v>
      </c>
      <c r="K728" s="619" t="s">
        <v>4948</v>
      </c>
      <c r="L728" s="620">
        <v>159.5</v>
      </c>
      <c r="M728" s="620">
        <v>478.5</v>
      </c>
      <c r="N728" s="619">
        <v>3</v>
      </c>
      <c r="O728" s="683">
        <v>3</v>
      </c>
      <c r="P728" s="620"/>
      <c r="Q728" s="635">
        <v>0</v>
      </c>
      <c r="R728" s="619"/>
      <c r="S728" s="635">
        <v>0</v>
      </c>
      <c r="T728" s="683"/>
      <c r="U728" s="665">
        <v>0</v>
      </c>
    </row>
    <row r="729" spans="1:21" ht="14.4" customHeight="1" x14ac:dyDescent="0.3">
      <c r="A729" s="618">
        <v>4</v>
      </c>
      <c r="B729" s="619" t="s">
        <v>558</v>
      </c>
      <c r="C729" s="619">
        <v>89301042</v>
      </c>
      <c r="D729" s="681" t="s">
        <v>6244</v>
      </c>
      <c r="E729" s="682" t="s">
        <v>3956</v>
      </c>
      <c r="F729" s="619" t="s">
        <v>3937</v>
      </c>
      <c r="G729" s="619" t="s">
        <v>4143</v>
      </c>
      <c r="H729" s="619" t="s">
        <v>557</v>
      </c>
      <c r="I729" s="619" t="s">
        <v>4949</v>
      </c>
      <c r="J729" s="619" t="s">
        <v>4950</v>
      </c>
      <c r="K729" s="619" t="s">
        <v>4951</v>
      </c>
      <c r="L729" s="620">
        <v>153.5</v>
      </c>
      <c r="M729" s="620">
        <v>307</v>
      </c>
      <c r="N729" s="619">
        <v>2</v>
      </c>
      <c r="O729" s="683">
        <v>1</v>
      </c>
      <c r="P729" s="620"/>
      <c r="Q729" s="635">
        <v>0</v>
      </c>
      <c r="R729" s="619"/>
      <c r="S729" s="635">
        <v>0</v>
      </c>
      <c r="T729" s="683"/>
      <c r="U729" s="665">
        <v>0</v>
      </c>
    </row>
    <row r="730" spans="1:21" ht="14.4" customHeight="1" x14ac:dyDescent="0.3">
      <c r="A730" s="618">
        <v>4</v>
      </c>
      <c r="B730" s="619" t="s">
        <v>558</v>
      </c>
      <c r="C730" s="619">
        <v>89301042</v>
      </c>
      <c r="D730" s="681" t="s">
        <v>6244</v>
      </c>
      <c r="E730" s="682" t="s">
        <v>3956</v>
      </c>
      <c r="F730" s="619" t="s">
        <v>3937</v>
      </c>
      <c r="G730" s="619" t="s">
        <v>4143</v>
      </c>
      <c r="H730" s="619" t="s">
        <v>557</v>
      </c>
      <c r="I730" s="619" t="s">
        <v>4144</v>
      </c>
      <c r="J730" s="619" t="s">
        <v>4145</v>
      </c>
      <c r="K730" s="619" t="s">
        <v>4146</v>
      </c>
      <c r="L730" s="620">
        <v>498.24</v>
      </c>
      <c r="M730" s="620">
        <v>996.48</v>
      </c>
      <c r="N730" s="619">
        <v>2</v>
      </c>
      <c r="O730" s="683">
        <v>2</v>
      </c>
      <c r="P730" s="620">
        <v>498.24</v>
      </c>
      <c r="Q730" s="635">
        <v>0.5</v>
      </c>
      <c r="R730" s="619">
        <v>1</v>
      </c>
      <c r="S730" s="635">
        <v>0.5</v>
      </c>
      <c r="T730" s="683">
        <v>1</v>
      </c>
      <c r="U730" s="665">
        <v>0.5</v>
      </c>
    </row>
    <row r="731" spans="1:21" ht="14.4" customHeight="1" x14ac:dyDescent="0.3">
      <c r="A731" s="618">
        <v>4</v>
      </c>
      <c r="B731" s="619" t="s">
        <v>558</v>
      </c>
      <c r="C731" s="619">
        <v>89301042</v>
      </c>
      <c r="D731" s="681" t="s">
        <v>6244</v>
      </c>
      <c r="E731" s="682" t="s">
        <v>3956</v>
      </c>
      <c r="F731" s="619" t="s">
        <v>3937</v>
      </c>
      <c r="G731" s="619" t="s">
        <v>4143</v>
      </c>
      <c r="H731" s="619" t="s">
        <v>557</v>
      </c>
      <c r="I731" s="619" t="s">
        <v>4952</v>
      </c>
      <c r="J731" s="619" t="s">
        <v>4766</v>
      </c>
      <c r="K731" s="619" t="s">
        <v>4953</v>
      </c>
      <c r="L731" s="620">
        <v>2304</v>
      </c>
      <c r="M731" s="620">
        <v>6912</v>
      </c>
      <c r="N731" s="619">
        <v>3</v>
      </c>
      <c r="O731" s="683">
        <v>1</v>
      </c>
      <c r="P731" s="620">
        <v>6912</v>
      </c>
      <c r="Q731" s="635">
        <v>1</v>
      </c>
      <c r="R731" s="619">
        <v>3</v>
      </c>
      <c r="S731" s="635">
        <v>1</v>
      </c>
      <c r="T731" s="683">
        <v>1</v>
      </c>
      <c r="U731" s="665">
        <v>1</v>
      </c>
    </row>
    <row r="732" spans="1:21" ht="14.4" customHeight="1" x14ac:dyDescent="0.3">
      <c r="A732" s="618">
        <v>4</v>
      </c>
      <c r="B732" s="619" t="s">
        <v>558</v>
      </c>
      <c r="C732" s="619">
        <v>89301042</v>
      </c>
      <c r="D732" s="681" t="s">
        <v>6244</v>
      </c>
      <c r="E732" s="682" t="s">
        <v>3956</v>
      </c>
      <c r="F732" s="619" t="s">
        <v>3937</v>
      </c>
      <c r="G732" s="619" t="s">
        <v>4143</v>
      </c>
      <c r="H732" s="619" t="s">
        <v>557</v>
      </c>
      <c r="I732" s="619" t="s">
        <v>4954</v>
      </c>
      <c r="J732" s="619" t="s">
        <v>4955</v>
      </c>
      <c r="K732" s="619" t="s">
        <v>4956</v>
      </c>
      <c r="L732" s="620">
        <v>1000</v>
      </c>
      <c r="M732" s="620">
        <v>3000</v>
      </c>
      <c r="N732" s="619">
        <v>3</v>
      </c>
      <c r="O732" s="683">
        <v>2</v>
      </c>
      <c r="P732" s="620">
        <v>3000</v>
      </c>
      <c r="Q732" s="635">
        <v>1</v>
      </c>
      <c r="R732" s="619">
        <v>3</v>
      </c>
      <c r="S732" s="635">
        <v>1</v>
      </c>
      <c r="T732" s="683">
        <v>2</v>
      </c>
      <c r="U732" s="665">
        <v>1</v>
      </c>
    </row>
    <row r="733" spans="1:21" ht="14.4" customHeight="1" x14ac:dyDescent="0.3">
      <c r="A733" s="618">
        <v>4</v>
      </c>
      <c r="B733" s="619" t="s">
        <v>558</v>
      </c>
      <c r="C733" s="619">
        <v>89301042</v>
      </c>
      <c r="D733" s="681" t="s">
        <v>6244</v>
      </c>
      <c r="E733" s="682" t="s">
        <v>3956</v>
      </c>
      <c r="F733" s="619" t="s">
        <v>3937</v>
      </c>
      <c r="G733" s="619" t="s">
        <v>4143</v>
      </c>
      <c r="H733" s="619" t="s">
        <v>557</v>
      </c>
      <c r="I733" s="619" t="s">
        <v>4957</v>
      </c>
      <c r="J733" s="619" t="s">
        <v>4958</v>
      </c>
      <c r="K733" s="619" t="s">
        <v>4959</v>
      </c>
      <c r="L733" s="620">
        <v>1047.3800000000001</v>
      </c>
      <c r="M733" s="620">
        <v>1047.3800000000001</v>
      </c>
      <c r="N733" s="619">
        <v>1</v>
      </c>
      <c r="O733" s="683">
        <v>1</v>
      </c>
      <c r="P733" s="620">
        <v>1047.3800000000001</v>
      </c>
      <c r="Q733" s="635">
        <v>1</v>
      </c>
      <c r="R733" s="619">
        <v>1</v>
      </c>
      <c r="S733" s="635">
        <v>1</v>
      </c>
      <c r="T733" s="683">
        <v>1</v>
      </c>
      <c r="U733" s="665">
        <v>1</v>
      </c>
    </row>
    <row r="734" spans="1:21" ht="14.4" customHeight="1" x14ac:dyDescent="0.3">
      <c r="A734" s="618">
        <v>4</v>
      </c>
      <c r="B734" s="619" t="s">
        <v>558</v>
      </c>
      <c r="C734" s="619">
        <v>89301042</v>
      </c>
      <c r="D734" s="681" t="s">
        <v>6244</v>
      </c>
      <c r="E734" s="682" t="s">
        <v>3956</v>
      </c>
      <c r="F734" s="619" t="s">
        <v>3937</v>
      </c>
      <c r="G734" s="619" t="s">
        <v>4143</v>
      </c>
      <c r="H734" s="619" t="s">
        <v>557</v>
      </c>
      <c r="I734" s="619" t="s">
        <v>4960</v>
      </c>
      <c r="J734" s="619" t="s">
        <v>4921</v>
      </c>
      <c r="K734" s="619" t="s">
        <v>4961</v>
      </c>
      <c r="L734" s="620">
        <v>3053.49</v>
      </c>
      <c r="M734" s="620">
        <v>3053.49</v>
      </c>
      <c r="N734" s="619">
        <v>1</v>
      </c>
      <c r="O734" s="683">
        <v>1</v>
      </c>
      <c r="P734" s="620">
        <v>3053.49</v>
      </c>
      <c r="Q734" s="635">
        <v>1</v>
      </c>
      <c r="R734" s="619">
        <v>1</v>
      </c>
      <c r="S734" s="635">
        <v>1</v>
      </c>
      <c r="T734" s="683">
        <v>1</v>
      </c>
      <c r="U734" s="665">
        <v>1</v>
      </c>
    </row>
    <row r="735" spans="1:21" ht="14.4" customHeight="1" x14ac:dyDescent="0.3">
      <c r="A735" s="618">
        <v>4</v>
      </c>
      <c r="B735" s="619" t="s">
        <v>558</v>
      </c>
      <c r="C735" s="619">
        <v>89301042</v>
      </c>
      <c r="D735" s="681" t="s">
        <v>6244</v>
      </c>
      <c r="E735" s="682" t="s">
        <v>3956</v>
      </c>
      <c r="F735" s="619" t="s">
        <v>3937</v>
      </c>
      <c r="G735" s="619" t="s">
        <v>4143</v>
      </c>
      <c r="H735" s="619" t="s">
        <v>557</v>
      </c>
      <c r="I735" s="619" t="s">
        <v>4962</v>
      </c>
      <c r="J735" s="619" t="s">
        <v>4963</v>
      </c>
      <c r="K735" s="619" t="s">
        <v>4964</v>
      </c>
      <c r="L735" s="620">
        <v>720</v>
      </c>
      <c r="M735" s="620">
        <v>720</v>
      </c>
      <c r="N735" s="619">
        <v>1</v>
      </c>
      <c r="O735" s="683">
        <v>1</v>
      </c>
      <c r="P735" s="620"/>
      <c r="Q735" s="635">
        <v>0</v>
      </c>
      <c r="R735" s="619"/>
      <c r="S735" s="635">
        <v>0</v>
      </c>
      <c r="T735" s="683"/>
      <c r="U735" s="665">
        <v>0</v>
      </c>
    </row>
    <row r="736" spans="1:21" ht="14.4" customHeight="1" x14ac:dyDescent="0.3">
      <c r="A736" s="618">
        <v>4</v>
      </c>
      <c r="B736" s="619" t="s">
        <v>558</v>
      </c>
      <c r="C736" s="619">
        <v>89301042</v>
      </c>
      <c r="D736" s="681" t="s">
        <v>6244</v>
      </c>
      <c r="E736" s="682" t="s">
        <v>3956</v>
      </c>
      <c r="F736" s="619" t="s">
        <v>3937</v>
      </c>
      <c r="G736" s="619" t="s">
        <v>4965</v>
      </c>
      <c r="H736" s="619" t="s">
        <v>557</v>
      </c>
      <c r="I736" s="619" t="s">
        <v>4966</v>
      </c>
      <c r="J736" s="619" t="s">
        <v>4967</v>
      </c>
      <c r="K736" s="619" t="s">
        <v>4968</v>
      </c>
      <c r="L736" s="620">
        <v>16.940000000000001</v>
      </c>
      <c r="M736" s="620">
        <v>101.64000000000001</v>
      </c>
      <c r="N736" s="619">
        <v>6</v>
      </c>
      <c r="O736" s="683">
        <v>1</v>
      </c>
      <c r="P736" s="620"/>
      <c r="Q736" s="635">
        <v>0</v>
      </c>
      <c r="R736" s="619"/>
      <c r="S736" s="635">
        <v>0</v>
      </c>
      <c r="T736" s="683"/>
      <c r="U736" s="665">
        <v>0</v>
      </c>
    </row>
    <row r="737" spans="1:21" ht="14.4" customHeight="1" x14ac:dyDescent="0.3">
      <c r="A737" s="618">
        <v>4</v>
      </c>
      <c r="B737" s="619" t="s">
        <v>558</v>
      </c>
      <c r="C737" s="619">
        <v>89301042</v>
      </c>
      <c r="D737" s="681" t="s">
        <v>6244</v>
      </c>
      <c r="E737" s="682" t="s">
        <v>3956</v>
      </c>
      <c r="F737" s="619" t="s">
        <v>3937</v>
      </c>
      <c r="G737" s="619" t="s">
        <v>4965</v>
      </c>
      <c r="H737" s="619" t="s">
        <v>557</v>
      </c>
      <c r="I737" s="619" t="s">
        <v>4969</v>
      </c>
      <c r="J737" s="619" t="s">
        <v>4970</v>
      </c>
      <c r="K737" s="619" t="s">
        <v>4971</v>
      </c>
      <c r="L737" s="620">
        <v>182</v>
      </c>
      <c r="M737" s="620">
        <v>2548</v>
      </c>
      <c r="N737" s="619">
        <v>14</v>
      </c>
      <c r="O737" s="683">
        <v>10</v>
      </c>
      <c r="P737" s="620">
        <v>2548</v>
      </c>
      <c r="Q737" s="635">
        <v>1</v>
      </c>
      <c r="R737" s="619">
        <v>14</v>
      </c>
      <c r="S737" s="635">
        <v>1</v>
      </c>
      <c r="T737" s="683">
        <v>10</v>
      </c>
      <c r="U737" s="665">
        <v>1</v>
      </c>
    </row>
    <row r="738" spans="1:21" ht="14.4" customHeight="1" x14ac:dyDescent="0.3">
      <c r="A738" s="618">
        <v>4</v>
      </c>
      <c r="B738" s="619" t="s">
        <v>558</v>
      </c>
      <c r="C738" s="619">
        <v>89301042</v>
      </c>
      <c r="D738" s="681" t="s">
        <v>6244</v>
      </c>
      <c r="E738" s="682" t="s">
        <v>3957</v>
      </c>
      <c r="F738" s="619" t="s">
        <v>3935</v>
      </c>
      <c r="G738" s="619" t="s">
        <v>4972</v>
      </c>
      <c r="H738" s="619" t="s">
        <v>557</v>
      </c>
      <c r="I738" s="619" t="s">
        <v>4973</v>
      </c>
      <c r="J738" s="619" t="s">
        <v>4974</v>
      </c>
      <c r="K738" s="619" t="s">
        <v>4975</v>
      </c>
      <c r="L738" s="620">
        <v>0</v>
      </c>
      <c r="M738" s="620">
        <v>0</v>
      </c>
      <c r="N738" s="619">
        <v>1</v>
      </c>
      <c r="O738" s="683">
        <v>1</v>
      </c>
      <c r="P738" s="620">
        <v>0</v>
      </c>
      <c r="Q738" s="635"/>
      <c r="R738" s="619">
        <v>1</v>
      </c>
      <c r="S738" s="635">
        <v>1</v>
      </c>
      <c r="T738" s="683">
        <v>1</v>
      </c>
      <c r="U738" s="665">
        <v>1</v>
      </c>
    </row>
    <row r="739" spans="1:21" ht="14.4" customHeight="1" x14ac:dyDescent="0.3">
      <c r="A739" s="618">
        <v>4</v>
      </c>
      <c r="B739" s="619" t="s">
        <v>558</v>
      </c>
      <c r="C739" s="619">
        <v>89301042</v>
      </c>
      <c r="D739" s="681" t="s">
        <v>6244</v>
      </c>
      <c r="E739" s="682" t="s">
        <v>3957</v>
      </c>
      <c r="F739" s="619" t="s">
        <v>3935</v>
      </c>
      <c r="G739" s="619" t="s">
        <v>4296</v>
      </c>
      <c r="H739" s="619" t="s">
        <v>557</v>
      </c>
      <c r="I739" s="619" t="s">
        <v>4527</v>
      </c>
      <c r="J739" s="619" t="s">
        <v>4528</v>
      </c>
      <c r="K739" s="619" t="s">
        <v>4529</v>
      </c>
      <c r="L739" s="620">
        <v>64.23</v>
      </c>
      <c r="M739" s="620">
        <v>64.23</v>
      </c>
      <c r="N739" s="619">
        <v>1</v>
      </c>
      <c r="O739" s="683">
        <v>0.5</v>
      </c>
      <c r="P739" s="620">
        <v>64.23</v>
      </c>
      <c r="Q739" s="635">
        <v>1</v>
      </c>
      <c r="R739" s="619">
        <v>1</v>
      </c>
      <c r="S739" s="635">
        <v>1</v>
      </c>
      <c r="T739" s="683">
        <v>0.5</v>
      </c>
      <c r="U739" s="665">
        <v>1</v>
      </c>
    </row>
    <row r="740" spans="1:21" ht="14.4" customHeight="1" x14ac:dyDescent="0.3">
      <c r="A740" s="618">
        <v>4</v>
      </c>
      <c r="B740" s="619" t="s">
        <v>558</v>
      </c>
      <c r="C740" s="619">
        <v>89301042</v>
      </c>
      <c r="D740" s="681" t="s">
        <v>6244</v>
      </c>
      <c r="E740" s="682" t="s">
        <v>3957</v>
      </c>
      <c r="F740" s="619" t="s">
        <v>3935</v>
      </c>
      <c r="G740" s="619" t="s">
        <v>3997</v>
      </c>
      <c r="H740" s="619" t="s">
        <v>557</v>
      </c>
      <c r="I740" s="619" t="s">
        <v>4166</v>
      </c>
      <c r="J740" s="619" t="s">
        <v>3721</v>
      </c>
      <c r="K740" s="619" t="s">
        <v>4167</v>
      </c>
      <c r="L740" s="620">
        <v>0</v>
      </c>
      <c r="M740" s="620">
        <v>0</v>
      </c>
      <c r="N740" s="619">
        <v>2</v>
      </c>
      <c r="O740" s="683">
        <v>2</v>
      </c>
      <c r="P740" s="620"/>
      <c r="Q740" s="635"/>
      <c r="R740" s="619"/>
      <c r="S740" s="635">
        <v>0</v>
      </c>
      <c r="T740" s="683"/>
      <c r="U740" s="665">
        <v>0</v>
      </c>
    </row>
    <row r="741" spans="1:21" ht="14.4" customHeight="1" x14ac:dyDescent="0.3">
      <c r="A741" s="618">
        <v>4</v>
      </c>
      <c r="B741" s="619" t="s">
        <v>558</v>
      </c>
      <c r="C741" s="619">
        <v>89301042</v>
      </c>
      <c r="D741" s="681" t="s">
        <v>6244</v>
      </c>
      <c r="E741" s="682" t="s">
        <v>3957</v>
      </c>
      <c r="F741" s="619" t="s">
        <v>3935</v>
      </c>
      <c r="G741" s="619" t="s">
        <v>3997</v>
      </c>
      <c r="H741" s="619" t="s">
        <v>1439</v>
      </c>
      <c r="I741" s="619" t="s">
        <v>1793</v>
      </c>
      <c r="J741" s="619" t="s">
        <v>3721</v>
      </c>
      <c r="K741" s="619" t="s">
        <v>3722</v>
      </c>
      <c r="L741" s="620">
        <v>333.31</v>
      </c>
      <c r="M741" s="620">
        <v>4666.34</v>
      </c>
      <c r="N741" s="619">
        <v>14</v>
      </c>
      <c r="O741" s="683">
        <v>11.5</v>
      </c>
      <c r="P741" s="620">
        <v>2333.17</v>
      </c>
      <c r="Q741" s="635">
        <v>0.5</v>
      </c>
      <c r="R741" s="619">
        <v>7</v>
      </c>
      <c r="S741" s="635">
        <v>0.5</v>
      </c>
      <c r="T741" s="683">
        <v>5</v>
      </c>
      <c r="U741" s="665">
        <v>0.43478260869565216</v>
      </c>
    </row>
    <row r="742" spans="1:21" ht="14.4" customHeight="1" x14ac:dyDescent="0.3">
      <c r="A742" s="618">
        <v>4</v>
      </c>
      <c r="B742" s="619" t="s">
        <v>558</v>
      </c>
      <c r="C742" s="619">
        <v>89301042</v>
      </c>
      <c r="D742" s="681" t="s">
        <v>6244</v>
      </c>
      <c r="E742" s="682" t="s">
        <v>3957</v>
      </c>
      <c r="F742" s="619" t="s">
        <v>3935</v>
      </c>
      <c r="G742" s="619" t="s">
        <v>3997</v>
      </c>
      <c r="H742" s="619" t="s">
        <v>1439</v>
      </c>
      <c r="I742" s="619" t="s">
        <v>4807</v>
      </c>
      <c r="J742" s="619" t="s">
        <v>4976</v>
      </c>
      <c r="K742" s="619" t="s">
        <v>4977</v>
      </c>
      <c r="L742" s="620">
        <v>333.31</v>
      </c>
      <c r="M742" s="620">
        <v>333.31</v>
      </c>
      <c r="N742" s="619">
        <v>1</v>
      </c>
      <c r="O742" s="683">
        <v>1</v>
      </c>
      <c r="P742" s="620">
        <v>333.31</v>
      </c>
      <c r="Q742" s="635">
        <v>1</v>
      </c>
      <c r="R742" s="619">
        <v>1</v>
      </c>
      <c r="S742" s="635">
        <v>1</v>
      </c>
      <c r="T742" s="683">
        <v>1</v>
      </c>
      <c r="U742" s="665">
        <v>1</v>
      </c>
    </row>
    <row r="743" spans="1:21" ht="14.4" customHeight="1" x14ac:dyDescent="0.3">
      <c r="A743" s="618">
        <v>4</v>
      </c>
      <c r="B743" s="619" t="s">
        <v>558</v>
      </c>
      <c r="C743" s="619">
        <v>89301042</v>
      </c>
      <c r="D743" s="681" t="s">
        <v>6244</v>
      </c>
      <c r="E743" s="682" t="s">
        <v>3957</v>
      </c>
      <c r="F743" s="619" t="s">
        <v>3935</v>
      </c>
      <c r="G743" s="619" t="s">
        <v>3997</v>
      </c>
      <c r="H743" s="619" t="s">
        <v>1439</v>
      </c>
      <c r="I743" s="619" t="s">
        <v>1828</v>
      </c>
      <c r="J743" s="619" t="s">
        <v>3725</v>
      </c>
      <c r="K743" s="619" t="s">
        <v>3726</v>
      </c>
      <c r="L743" s="620">
        <v>333.31</v>
      </c>
      <c r="M743" s="620">
        <v>333.31</v>
      </c>
      <c r="N743" s="619">
        <v>1</v>
      </c>
      <c r="O743" s="683">
        <v>1</v>
      </c>
      <c r="P743" s="620">
        <v>333.31</v>
      </c>
      <c r="Q743" s="635">
        <v>1</v>
      </c>
      <c r="R743" s="619">
        <v>1</v>
      </c>
      <c r="S743" s="635">
        <v>1</v>
      </c>
      <c r="T743" s="683">
        <v>1</v>
      </c>
      <c r="U743" s="665">
        <v>1</v>
      </c>
    </row>
    <row r="744" spans="1:21" ht="14.4" customHeight="1" x14ac:dyDescent="0.3">
      <c r="A744" s="618">
        <v>4</v>
      </c>
      <c r="B744" s="619" t="s">
        <v>558</v>
      </c>
      <c r="C744" s="619">
        <v>89301042</v>
      </c>
      <c r="D744" s="681" t="s">
        <v>6244</v>
      </c>
      <c r="E744" s="682" t="s">
        <v>3957</v>
      </c>
      <c r="F744" s="619" t="s">
        <v>3935</v>
      </c>
      <c r="G744" s="619" t="s">
        <v>3997</v>
      </c>
      <c r="H744" s="619" t="s">
        <v>557</v>
      </c>
      <c r="I744" s="619" t="s">
        <v>1895</v>
      </c>
      <c r="J744" s="619" t="s">
        <v>1896</v>
      </c>
      <c r="K744" s="619" t="s">
        <v>1897</v>
      </c>
      <c r="L744" s="620">
        <v>333.31</v>
      </c>
      <c r="M744" s="620">
        <v>333.31</v>
      </c>
      <c r="N744" s="619">
        <v>1</v>
      </c>
      <c r="O744" s="683">
        <v>1</v>
      </c>
      <c r="P744" s="620">
        <v>333.31</v>
      </c>
      <c r="Q744" s="635">
        <v>1</v>
      </c>
      <c r="R744" s="619">
        <v>1</v>
      </c>
      <c r="S744" s="635">
        <v>1</v>
      </c>
      <c r="T744" s="683">
        <v>1</v>
      </c>
      <c r="U744" s="665">
        <v>1</v>
      </c>
    </row>
    <row r="745" spans="1:21" ht="14.4" customHeight="1" x14ac:dyDescent="0.3">
      <c r="A745" s="618">
        <v>4</v>
      </c>
      <c r="B745" s="619" t="s">
        <v>558</v>
      </c>
      <c r="C745" s="619">
        <v>89301042</v>
      </c>
      <c r="D745" s="681" t="s">
        <v>6244</v>
      </c>
      <c r="E745" s="682" t="s">
        <v>3957</v>
      </c>
      <c r="F745" s="619" t="s">
        <v>3935</v>
      </c>
      <c r="G745" s="619" t="s">
        <v>4362</v>
      </c>
      <c r="H745" s="619" t="s">
        <v>557</v>
      </c>
      <c r="I745" s="619" t="s">
        <v>4978</v>
      </c>
      <c r="J745" s="619" t="s">
        <v>4979</v>
      </c>
      <c r="K745" s="619" t="s">
        <v>3183</v>
      </c>
      <c r="L745" s="620">
        <v>125.13</v>
      </c>
      <c r="M745" s="620">
        <v>125.13</v>
      </c>
      <c r="N745" s="619">
        <v>1</v>
      </c>
      <c r="O745" s="683">
        <v>0.5</v>
      </c>
      <c r="P745" s="620">
        <v>125.13</v>
      </c>
      <c r="Q745" s="635">
        <v>1</v>
      </c>
      <c r="R745" s="619">
        <v>1</v>
      </c>
      <c r="S745" s="635">
        <v>1</v>
      </c>
      <c r="T745" s="683">
        <v>0.5</v>
      </c>
      <c r="U745" s="665">
        <v>1</v>
      </c>
    </row>
    <row r="746" spans="1:21" ht="14.4" customHeight="1" x14ac:dyDescent="0.3">
      <c r="A746" s="618">
        <v>4</v>
      </c>
      <c r="B746" s="619" t="s">
        <v>558</v>
      </c>
      <c r="C746" s="619">
        <v>89301042</v>
      </c>
      <c r="D746" s="681" t="s">
        <v>6244</v>
      </c>
      <c r="E746" s="682" t="s">
        <v>3957</v>
      </c>
      <c r="F746" s="619" t="s">
        <v>3935</v>
      </c>
      <c r="G746" s="619" t="s">
        <v>4362</v>
      </c>
      <c r="H746" s="619" t="s">
        <v>1439</v>
      </c>
      <c r="I746" s="619" t="s">
        <v>3181</v>
      </c>
      <c r="J746" s="619" t="s">
        <v>3182</v>
      </c>
      <c r="K746" s="619" t="s">
        <v>3183</v>
      </c>
      <c r="L746" s="620">
        <v>222.25</v>
      </c>
      <c r="M746" s="620">
        <v>222.25</v>
      </c>
      <c r="N746" s="619">
        <v>1</v>
      </c>
      <c r="O746" s="683">
        <v>1</v>
      </c>
      <c r="P746" s="620">
        <v>222.25</v>
      </c>
      <c r="Q746" s="635">
        <v>1</v>
      </c>
      <c r="R746" s="619">
        <v>1</v>
      </c>
      <c r="S746" s="635">
        <v>1</v>
      </c>
      <c r="T746" s="683">
        <v>1</v>
      </c>
      <c r="U746" s="665">
        <v>1</v>
      </c>
    </row>
    <row r="747" spans="1:21" ht="14.4" customHeight="1" x14ac:dyDescent="0.3">
      <c r="A747" s="618">
        <v>4</v>
      </c>
      <c r="B747" s="619" t="s">
        <v>558</v>
      </c>
      <c r="C747" s="619">
        <v>89301042</v>
      </c>
      <c r="D747" s="681" t="s">
        <v>6244</v>
      </c>
      <c r="E747" s="682" t="s">
        <v>3957</v>
      </c>
      <c r="F747" s="619" t="s">
        <v>3935</v>
      </c>
      <c r="G747" s="619" t="s">
        <v>4274</v>
      </c>
      <c r="H747" s="619" t="s">
        <v>557</v>
      </c>
      <c r="I747" s="619" t="s">
        <v>908</v>
      </c>
      <c r="J747" s="619" t="s">
        <v>4509</v>
      </c>
      <c r="K747" s="619" t="s">
        <v>2552</v>
      </c>
      <c r="L747" s="620">
        <v>0</v>
      </c>
      <c r="M747" s="620">
        <v>0</v>
      </c>
      <c r="N747" s="619">
        <v>1</v>
      </c>
      <c r="O747" s="683">
        <v>1</v>
      </c>
      <c r="P747" s="620"/>
      <c r="Q747" s="635"/>
      <c r="R747" s="619"/>
      <c r="S747" s="635">
        <v>0</v>
      </c>
      <c r="T747" s="683"/>
      <c r="U747" s="665">
        <v>0</v>
      </c>
    </row>
    <row r="748" spans="1:21" ht="14.4" customHeight="1" x14ac:dyDescent="0.3">
      <c r="A748" s="618">
        <v>4</v>
      </c>
      <c r="B748" s="619" t="s">
        <v>558</v>
      </c>
      <c r="C748" s="619">
        <v>89301042</v>
      </c>
      <c r="D748" s="681" t="s">
        <v>6244</v>
      </c>
      <c r="E748" s="682" t="s">
        <v>3957</v>
      </c>
      <c r="F748" s="619" t="s">
        <v>3935</v>
      </c>
      <c r="G748" s="619" t="s">
        <v>4980</v>
      </c>
      <c r="H748" s="619" t="s">
        <v>557</v>
      </c>
      <c r="I748" s="619" t="s">
        <v>4981</v>
      </c>
      <c r="J748" s="619" t="s">
        <v>4982</v>
      </c>
      <c r="K748" s="619" t="s">
        <v>4983</v>
      </c>
      <c r="L748" s="620">
        <v>1166.76</v>
      </c>
      <c r="M748" s="620">
        <v>3500.2799999999997</v>
      </c>
      <c r="N748" s="619">
        <v>3</v>
      </c>
      <c r="O748" s="683">
        <v>0.5</v>
      </c>
      <c r="P748" s="620"/>
      <c r="Q748" s="635">
        <v>0</v>
      </c>
      <c r="R748" s="619"/>
      <c r="S748" s="635">
        <v>0</v>
      </c>
      <c r="T748" s="683"/>
      <c r="U748" s="665">
        <v>0</v>
      </c>
    </row>
    <row r="749" spans="1:21" ht="14.4" customHeight="1" x14ac:dyDescent="0.3">
      <c r="A749" s="618">
        <v>4</v>
      </c>
      <c r="B749" s="619" t="s">
        <v>558</v>
      </c>
      <c r="C749" s="619">
        <v>89301042</v>
      </c>
      <c r="D749" s="681" t="s">
        <v>6244</v>
      </c>
      <c r="E749" s="682" t="s">
        <v>3957</v>
      </c>
      <c r="F749" s="619" t="s">
        <v>3935</v>
      </c>
      <c r="G749" s="619" t="s">
        <v>4188</v>
      </c>
      <c r="H749" s="619" t="s">
        <v>1439</v>
      </c>
      <c r="I749" s="619" t="s">
        <v>4984</v>
      </c>
      <c r="J749" s="619" t="s">
        <v>4985</v>
      </c>
      <c r="K749" s="619" t="s">
        <v>3846</v>
      </c>
      <c r="L749" s="620">
        <v>138.16</v>
      </c>
      <c r="M749" s="620">
        <v>138.16</v>
      </c>
      <c r="N749" s="619">
        <v>1</v>
      </c>
      <c r="O749" s="683">
        <v>0.5</v>
      </c>
      <c r="P749" s="620"/>
      <c r="Q749" s="635">
        <v>0</v>
      </c>
      <c r="R749" s="619"/>
      <c r="S749" s="635">
        <v>0</v>
      </c>
      <c r="T749" s="683"/>
      <c r="U749" s="665">
        <v>0</v>
      </c>
    </row>
    <row r="750" spans="1:21" ht="14.4" customHeight="1" x14ac:dyDescent="0.3">
      <c r="A750" s="618">
        <v>4</v>
      </c>
      <c r="B750" s="619" t="s">
        <v>558</v>
      </c>
      <c r="C750" s="619">
        <v>89301042</v>
      </c>
      <c r="D750" s="681" t="s">
        <v>6244</v>
      </c>
      <c r="E750" s="682" t="s">
        <v>3957</v>
      </c>
      <c r="F750" s="619" t="s">
        <v>3935</v>
      </c>
      <c r="G750" s="619" t="s">
        <v>4071</v>
      </c>
      <c r="H750" s="619" t="s">
        <v>1439</v>
      </c>
      <c r="I750" s="619" t="s">
        <v>4986</v>
      </c>
      <c r="J750" s="619" t="s">
        <v>1530</v>
      </c>
      <c r="K750" s="619" t="s">
        <v>4987</v>
      </c>
      <c r="L750" s="620">
        <v>413.22</v>
      </c>
      <c r="M750" s="620">
        <v>826.44</v>
      </c>
      <c r="N750" s="619">
        <v>2</v>
      </c>
      <c r="O750" s="683">
        <v>1</v>
      </c>
      <c r="P750" s="620">
        <v>826.44</v>
      </c>
      <c r="Q750" s="635">
        <v>1</v>
      </c>
      <c r="R750" s="619">
        <v>2</v>
      </c>
      <c r="S750" s="635">
        <v>1</v>
      </c>
      <c r="T750" s="683">
        <v>1</v>
      </c>
      <c r="U750" s="665">
        <v>1</v>
      </c>
    </row>
    <row r="751" spans="1:21" ht="14.4" customHeight="1" x14ac:dyDescent="0.3">
      <c r="A751" s="618">
        <v>4</v>
      </c>
      <c r="B751" s="619" t="s">
        <v>558</v>
      </c>
      <c r="C751" s="619">
        <v>89301042</v>
      </c>
      <c r="D751" s="681" t="s">
        <v>6244</v>
      </c>
      <c r="E751" s="682" t="s">
        <v>3957</v>
      </c>
      <c r="F751" s="619" t="s">
        <v>3935</v>
      </c>
      <c r="G751" s="619" t="s">
        <v>4329</v>
      </c>
      <c r="H751" s="619" t="s">
        <v>557</v>
      </c>
      <c r="I751" s="619" t="s">
        <v>4988</v>
      </c>
      <c r="J751" s="619" t="s">
        <v>4989</v>
      </c>
      <c r="K751" s="619" t="s">
        <v>4990</v>
      </c>
      <c r="L751" s="620">
        <v>0</v>
      </c>
      <c r="M751" s="620">
        <v>0</v>
      </c>
      <c r="N751" s="619">
        <v>1</v>
      </c>
      <c r="O751" s="683">
        <v>1</v>
      </c>
      <c r="P751" s="620">
        <v>0</v>
      </c>
      <c r="Q751" s="635"/>
      <c r="R751" s="619">
        <v>1</v>
      </c>
      <c r="S751" s="635">
        <v>1</v>
      </c>
      <c r="T751" s="683">
        <v>1</v>
      </c>
      <c r="U751" s="665">
        <v>1</v>
      </c>
    </row>
    <row r="752" spans="1:21" ht="14.4" customHeight="1" x14ac:dyDescent="0.3">
      <c r="A752" s="618">
        <v>4</v>
      </c>
      <c r="B752" s="619" t="s">
        <v>558</v>
      </c>
      <c r="C752" s="619">
        <v>89301042</v>
      </c>
      <c r="D752" s="681" t="s">
        <v>6244</v>
      </c>
      <c r="E752" s="682" t="s">
        <v>3957</v>
      </c>
      <c r="F752" s="619" t="s">
        <v>3935</v>
      </c>
      <c r="G752" s="619" t="s">
        <v>4329</v>
      </c>
      <c r="H752" s="619" t="s">
        <v>1439</v>
      </c>
      <c r="I752" s="619" t="s">
        <v>1805</v>
      </c>
      <c r="J752" s="619" t="s">
        <v>1806</v>
      </c>
      <c r="K752" s="619" t="s">
        <v>3748</v>
      </c>
      <c r="L752" s="620">
        <v>69.86</v>
      </c>
      <c r="M752" s="620">
        <v>69.86</v>
      </c>
      <c r="N752" s="619">
        <v>1</v>
      </c>
      <c r="O752" s="683">
        <v>1</v>
      </c>
      <c r="P752" s="620">
        <v>69.86</v>
      </c>
      <c r="Q752" s="635">
        <v>1</v>
      </c>
      <c r="R752" s="619">
        <v>1</v>
      </c>
      <c r="S752" s="635">
        <v>1</v>
      </c>
      <c r="T752" s="683">
        <v>1</v>
      </c>
      <c r="U752" s="665">
        <v>1</v>
      </c>
    </row>
    <row r="753" spans="1:21" ht="14.4" customHeight="1" x14ac:dyDescent="0.3">
      <c r="A753" s="618">
        <v>4</v>
      </c>
      <c r="B753" s="619" t="s">
        <v>558</v>
      </c>
      <c r="C753" s="619">
        <v>89301042</v>
      </c>
      <c r="D753" s="681" t="s">
        <v>6244</v>
      </c>
      <c r="E753" s="682" t="s">
        <v>3957</v>
      </c>
      <c r="F753" s="619" t="s">
        <v>3935</v>
      </c>
      <c r="G753" s="619" t="s">
        <v>4329</v>
      </c>
      <c r="H753" s="619" t="s">
        <v>557</v>
      </c>
      <c r="I753" s="619" t="s">
        <v>4991</v>
      </c>
      <c r="J753" s="619" t="s">
        <v>4992</v>
      </c>
      <c r="K753" s="619" t="s">
        <v>3748</v>
      </c>
      <c r="L753" s="620">
        <v>69.86</v>
      </c>
      <c r="M753" s="620">
        <v>69.86</v>
      </c>
      <c r="N753" s="619">
        <v>1</v>
      </c>
      <c r="O753" s="683">
        <v>1</v>
      </c>
      <c r="P753" s="620">
        <v>69.86</v>
      </c>
      <c r="Q753" s="635">
        <v>1</v>
      </c>
      <c r="R753" s="619">
        <v>1</v>
      </c>
      <c r="S753" s="635">
        <v>1</v>
      </c>
      <c r="T753" s="683">
        <v>1</v>
      </c>
      <c r="U753" s="665">
        <v>1</v>
      </c>
    </row>
    <row r="754" spans="1:21" ht="14.4" customHeight="1" x14ac:dyDescent="0.3">
      <c r="A754" s="618">
        <v>4</v>
      </c>
      <c r="B754" s="619" t="s">
        <v>558</v>
      </c>
      <c r="C754" s="619">
        <v>89301042</v>
      </c>
      <c r="D754" s="681" t="s">
        <v>6244</v>
      </c>
      <c r="E754" s="682" t="s">
        <v>3957</v>
      </c>
      <c r="F754" s="619" t="s">
        <v>3935</v>
      </c>
      <c r="G754" s="619" t="s">
        <v>4184</v>
      </c>
      <c r="H754" s="619" t="s">
        <v>557</v>
      </c>
      <c r="I754" s="619" t="s">
        <v>868</v>
      </c>
      <c r="J754" s="619" t="s">
        <v>869</v>
      </c>
      <c r="K754" s="619" t="s">
        <v>4993</v>
      </c>
      <c r="L754" s="620">
        <v>75.36</v>
      </c>
      <c r="M754" s="620">
        <v>75.36</v>
      </c>
      <c r="N754" s="619">
        <v>1</v>
      </c>
      <c r="O754" s="683">
        <v>0.5</v>
      </c>
      <c r="P754" s="620"/>
      <c r="Q754" s="635">
        <v>0</v>
      </c>
      <c r="R754" s="619"/>
      <c r="S754" s="635">
        <v>0</v>
      </c>
      <c r="T754" s="683"/>
      <c r="U754" s="665">
        <v>0</v>
      </c>
    </row>
    <row r="755" spans="1:21" ht="14.4" customHeight="1" x14ac:dyDescent="0.3">
      <c r="A755" s="618">
        <v>4</v>
      </c>
      <c r="B755" s="619" t="s">
        <v>558</v>
      </c>
      <c r="C755" s="619">
        <v>89301042</v>
      </c>
      <c r="D755" s="681" t="s">
        <v>6244</v>
      </c>
      <c r="E755" s="682" t="s">
        <v>3957</v>
      </c>
      <c r="F755" s="619" t="s">
        <v>3935</v>
      </c>
      <c r="G755" s="619" t="s">
        <v>4994</v>
      </c>
      <c r="H755" s="619" t="s">
        <v>557</v>
      </c>
      <c r="I755" s="619" t="s">
        <v>4995</v>
      </c>
      <c r="J755" s="619" t="s">
        <v>4996</v>
      </c>
      <c r="K755" s="619" t="s">
        <v>2800</v>
      </c>
      <c r="L755" s="620">
        <v>525.16999999999996</v>
      </c>
      <c r="M755" s="620">
        <v>1050.3399999999999</v>
      </c>
      <c r="N755" s="619">
        <v>2</v>
      </c>
      <c r="O755" s="683">
        <v>1</v>
      </c>
      <c r="P755" s="620"/>
      <c r="Q755" s="635">
        <v>0</v>
      </c>
      <c r="R755" s="619"/>
      <c r="S755" s="635">
        <v>0</v>
      </c>
      <c r="T755" s="683"/>
      <c r="U755" s="665">
        <v>0</v>
      </c>
    </row>
    <row r="756" spans="1:21" ht="14.4" customHeight="1" x14ac:dyDescent="0.3">
      <c r="A756" s="618">
        <v>4</v>
      </c>
      <c r="B756" s="619" t="s">
        <v>558</v>
      </c>
      <c r="C756" s="619">
        <v>89301042</v>
      </c>
      <c r="D756" s="681" t="s">
        <v>6244</v>
      </c>
      <c r="E756" s="682" t="s">
        <v>3957</v>
      </c>
      <c r="F756" s="619" t="s">
        <v>3935</v>
      </c>
      <c r="G756" s="619" t="s">
        <v>4997</v>
      </c>
      <c r="H756" s="619" t="s">
        <v>557</v>
      </c>
      <c r="I756" s="619" t="s">
        <v>4998</v>
      </c>
      <c r="J756" s="619" t="s">
        <v>4999</v>
      </c>
      <c r="K756" s="619" t="s">
        <v>5000</v>
      </c>
      <c r="L756" s="620">
        <v>34.43</v>
      </c>
      <c r="M756" s="620">
        <v>103.28999999999999</v>
      </c>
      <c r="N756" s="619">
        <v>3</v>
      </c>
      <c r="O756" s="683">
        <v>0.5</v>
      </c>
      <c r="P756" s="620">
        <v>103.28999999999999</v>
      </c>
      <c r="Q756" s="635">
        <v>1</v>
      </c>
      <c r="R756" s="619">
        <v>3</v>
      </c>
      <c r="S756" s="635">
        <v>1</v>
      </c>
      <c r="T756" s="683">
        <v>0.5</v>
      </c>
      <c r="U756" s="665">
        <v>1</v>
      </c>
    </row>
    <row r="757" spans="1:21" ht="14.4" customHeight="1" x14ac:dyDescent="0.3">
      <c r="A757" s="618">
        <v>4</v>
      </c>
      <c r="B757" s="619" t="s">
        <v>558</v>
      </c>
      <c r="C757" s="619">
        <v>89301042</v>
      </c>
      <c r="D757" s="681" t="s">
        <v>6244</v>
      </c>
      <c r="E757" s="682" t="s">
        <v>3957</v>
      </c>
      <c r="F757" s="619" t="s">
        <v>3935</v>
      </c>
      <c r="G757" s="619" t="s">
        <v>4062</v>
      </c>
      <c r="H757" s="619" t="s">
        <v>557</v>
      </c>
      <c r="I757" s="619" t="s">
        <v>5001</v>
      </c>
      <c r="J757" s="619" t="s">
        <v>3964</v>
      </c>
      <c r="K757" s="619"/>
      <c r="L757" s="620">
        <v>0</v>
      </c>
      <c r="M757" s="620">
        <v>0</v>
      </c>
      <c r="N757" s="619">
        <v>1</v>
      </c>
      <c r="O757" s="683">
        <v>1</v>
      </c>
      <c r="P757" s="620"/>
      <c r="Q757" s="635"/>
      <c r="R757" s="619"/>
      <c r="S757" s="635">
        <v>0</v>
      </c>
      <c r="T757" s="683"/>
      <c r="U757" s="665">
        <v>0</v>
      </c>
    </row>
    <row r="758" spans="1:21" ht="14.4" customHeight="1" x14ac:dyDescent="0.3">
      <c r="A758" s="618">
        <v>4</v>
      </c>
      <c r="B758" s="619" t="s">
        <v>558</v>
      </c>
      <c r="C758" s="619">
        <v>89301042</v>
      </c>
      <c r="D758" s="681" t="s">
        <v>6244</v>
      </c>
      <c r="E758" s="682" t="s">
        <v>3957</v>
      </c>
      <c r="F758" s="619" t="s">
        <v>3935</v>
      </c>
      <c r="G758" s="619" t="s">
        <v>3998</v>
      </c>
      <c r="H758" s="619" t="s">
        <v>557</v>
      </c>
      <c r="I758" s="619" t="s">
        <v>991</v>
      </c>
      <c r="J758" s="619" t="s">
        <v>992</v>
      </c>
      <c r="K758" s="619" t="s">
        <v>993</v>
      </c>
      <c r="L758" s="620">
        <v>0</v>
      </c>
      <c r="M758" s="620">
        <v>0</v>
      </c>
      <c r="N758" s="619">
        <v>2</v>
      </c>
      <c r="O758" s="683">
        <v>1.5</v>
      </c>
      <c r="P758" s="620">
        <v>0</v>
      </c>
      <c r="Q758" s="635"/>
      <c r="R758" s="619">
        <v>1</v>
      </c>
      <c r="S758" s="635">
        <v>0.5</v>
      </c>
      <c r="T758" s="683">
        <v>0.5</v>
      </c>
      <c r="U758" s="665">
        <v>0.33333333333333331</v>
      </c>
    </row>
    <row r="759" spans="1:21" ht="14.4" customHeight="1" x14ac:dyDescent="0.3">
      <c r="A759" s="618">
        <v>4</v>
      </c>
      <c r="B759" s="619" t="s">
        <v>558</v>
      </c>
      <c r="C759" s="619">
        <v>89301042</v>
      </c>
      <c r="D759" s="681" t="s">
        <v>6244</v>
      </c>
      <c r="E759" s="682" t="s">
        <v>3957</v>
      </c>
      <c r="F759" s="619" t="s">
        <v>3935</v>
      </c>
      <c r="G759" s="619" t="s">
        <v>4397</v>
      </c>
      <c r="H759" s="619" t="s">
        <v>557</v>
      </c>
      <c r="I759" s="619" t="s">
        <v>1321</v>
      </c>
      <c r="J759" s="619" t="s">
        <v>1256</v>
      </c>
      <c r="K759" s="619" t="s">
        <v>5002</v>
      </c>
      <c r="L759" s="620">
        <v>24.12</v>
      </c>
      <c r="M759" s="620">
        <v>24.12</v>
      </c>
      <c r="N759" s="619">
        <v>1</v>
      </c>
      <c r="O759" s="683">
        <v>1</v>
      </c>
      <c r="P759" s="620"/>
      <c r="Q759" s="635">
        <v>0</v>
      </c>
      <c r="R759" s="619"/>
      <c r="S759" s="635">
        <v>0</v>
      </c>
      <c r="T759" s="683"/>
      <c r="U759" s="665">
        <v>0</v>
      </c>
    </row>
    <row r="760" spans="1:21" ht="14.4" customHeight="1" x14ac:dyDescent="0.3">
      <c r="A760" s="618">
        <v>4</v>
      </c>
      <c r="B760" s="619" t="s">
        <v>558</v>
      </c>
      <c r="C760" s="619">
        <v>89301042</v>
      </c>
      <c r="D760" s="681" t="s">
        <v>6244</v>
      </c>
      <c r="E760" s="682" t="s">
        <v>3957</v>
      </c>
      <c r="F760" s="619" t="s">
        <v>3935</v>
      </c>
      <c r="G760" s="619" t="s">
        <v>3999</v>
      </c>
      <c r="H760" s="619" t="s">
        <v>1439</v>
      </c>
      <c r="I760" s="619" t="s">
        <v>1809</v>
      </c>
      <c r="J760" s="619" t="s">
        <v>1810</v>
      </c>
      <c r="K760" s="619" t="s">
        <v>3743</v>
      </c>
      <c r="L760" s="620">
        <v>399.92</v>
      </c>
      <c r="M760" s="620">
        <v>399.92</v>
      </c>
      <c r="N760" s="619">
        <v>1</v>
      </c>
      <c r="O760" s="683">
        <v>0.5</v>
      </c>
      <c r="P760" s="620">
        <v>399.92</v>
      </c>
      <c r="Q760" s="635">
        <v>1</v>
      </c>
      <c r="R760" s="619">
        <v>1</v>
      </c>
      <c r="S760" s="635">
        <v>1</v>
      </c>
      <c r="T760" s="683">
        <v>0.5</v>
      </c>
      <c r="U760" s="665">
        <v>1</v>
      </c>
    </row>
    <row r="761" spans="1:21" ht="14.4" customHeight="1" x14ac:dyDescent="0.3">
      <c r="A761" s="618">
        <v>4</v>
      </c>
      <c r="B761" s="619" t="s">
        <v>558</v>
      </c>
      <c r="C761" s="619">
        <v>89301042</v>
      </c>
      <c r="D761" s="681" t="s">
        <v>6244</v>
      </c>
      <c r="E761" s="682" t="s">
        <v>3957</v>
      </c>
      <c r="F761" s="619" t="s">
        <v>3935</v>
      </c>
      <c r="G761" s="619" t="s">
        <v>3999</v>
      </c>
      <c r="H761" s="619" t="s">
        <v>1439</v>
      </c>
      <c r="I761" s="619" t="s">
        <v>1809</v>
      </c>
      <c r="J761" s="619" t="s">
        <v>1810</v>
      </c>
      <c r="K761" s="619" t="s">
        <v>3743</v>
      </c>
      <c r="L761" s="620">
        <v>116.8</v>
      </c>
      <c r="M761" s="620">
        <v>116.8</v>
      </c>
      <c r="N761" s="619">
        <v>1</v>
      </c>
      <c r="O761" s="683">
        <v>0.5</v>
      </c>
      <c r="P761" s="620"/>
      <c r="Q761" s="635">
        <v>0</v>
      </c>
      <c r="R761" s="619"/>
      <c r="S761" s="635">
        <v>0</v>
      </c>
      <c r="T761" s="683"/>
      <c r="U761" s="665">
        <v>0</v>
      </c>
    </row>
    <row r="762" spans="1:21" ht="14.4" customHeight="1" x14ac:dyDescent="0.3">
      <c r="A762" s="618">
        <v>4</v>
      </c>
      <c r="B762" s="619" t="s">
        <v>558</v>
      </c>
      <c r="C762" s="619">
        <v>89301042</v>
      </c>
      <c r="D762" s="681" t="s">
        <v>6244</v>
      </c>
      <c r="E762" s="682" t="s">
        <v>3957</v>
      </c>
      <c r="F762" s="619" t="s">
        <v>3935</v>
      </c>
      <c r="G762" s="619" t="s">
        <v>4193</v>
      </c>
      <c r="H762" s="619" t="s">
        <v>1439</v>
      </c>
      <c r="I762" s="619" t="s">
        <v>2731</v>
      </c>
      <c r="J762" s="619" t="s">
        <v>2732</v>
      </c>
      <c r="K762" s="619" t="s">
        <v>2733</v>
      </c>
      <c r="L762" s="620">
        <v>154.01</v>
      </c>
      <c r="M762" s="620">
        <v>1232.08</v>
      </c>
      <c r="N762" s="619">
        <v>8</v>
      </c>
      <c r="O762" s="683">
        <v>4.5</v>
      </c>
      <c r="P762" s="620">
        <v>1078.07</v>
      </c>
      <c r="Q762" s="635">
        <v>0.875</v>
      </c>
      <c r="R762" s="619">
        <v>7</v>
      </c>
      <c r="S762" s="635">
        <v>0.875</v>
      </c>
      <c r="T762" s="683">
        <v>3.5</v>
      </c>
      <c r="U762" s="665">
        <v>0.77777777777777779</v>
      </c>
    </row>
    <row r="763" spans="1:21" ht="14.4" customHeight="1" x14ac:dyDescent="0.3">
      <c r="A763" s="618">
        <v>4</v>
      </c>
      <c r="B763" s="619" t="s">
        <v>558</v>
      </c>
      <c r="C763" s="619">
        <v>89301042</v>
      </c>
      <c r="D763" s="681" t="s">
        <v>6244</v>
      </c>
      <c r="E763" s="682" t="s">
        <v>3957</v>
      </c>
      <c r="F763" s="619" t="s">
        <v>3935</v>
      </c>
      <c r="G763" s="619" t="s">
        <v>4193</v>
      </c>
      <c r="H763" s="619" t="s">
        <v>1439</v>
      </c>
      <c r="I763" s="619" t="s">
        <v>2735</v>
      </c>
      <c r="J763" s="619" t="s">
        <v>2739</v>
      </c>
      <c r="K763" s="619" t="s">
        <v>3842</v>
      </c>
      <c r="L763" s="620">
        <v>82.92</v>
      </c>
      <c r="M763" s="620">
        <v>82.92</v>
      </c>
      <c r="N763" s="619">
        <v>1</v>
      </c>
      <c r="O763" s="683">
        <v>1</v>
      </c>
      <c r="P763" s="620"/>
      <c r="Q763" s="635">
        <v>0</v>
      </c>
      <c r="R763" s="619"/>
      <c r="S763" s="635">
        <v>0</v>
      </c>
      <c r="T763" s="683"/>
      <c r="U763" s="665">
        <v>0</v>
      </c>
    </row>
    <row r="764" spans="1:21" ht="14.4" customHeight="1" x14ac:dyDescent="0.3">
      <c r="A764" s="618">
        <v>4</v>
      </c>
      <c r="B764" s="619" t="s">
        <v>558</v>
      </c>
      <c r="C764" s="619">
        <v>89301042</v>
      </c>
      <c r="D764" s="681" t="s">
        <v>6244</v>
      </c>
      <c r="E764" s="682" t="s">
        <v>3957</v>
      </c>
      <c r="F764" s="619" t="s">
        <v>3935</v>
      </c>
      <c r="G764" s="619" t="s">
        <v>4000</v>
      </c>
      <c r="H764" s="619" t="s">
        <v>557</v>
      </c>
      <c r="I764" s="619" t="s">
        <v>841</v>
      </c>
      <c r="J764" s="619" t="s">
        <v>4163</v>
      </c>
      <c r="K764" s="619" t="s">
        <v>4164</v>
      </c>
      <c r="L764" s="620">
        <v>54.04</v>
      </c>
      <c r="M764" s="620">
        <v>54.04</v>
      </c>
      <c r="N764" s="619">
        <v>1</v>
      </c>
      <c r="O764" s="683">
        <v>1</v>
      </c>
      <c r="P764" s="620">
        <v>54.04</v>
      </c>
      <c r="Q764" s="635">
        <v>1</v>
      </c>
      <c r="R764" s="619">
        <v>1</v>
      </c>
      <c r="S764" s="635">
        <v>1</v>
      </c>
      <c r="T764" s="683">
        <v>1</v>
      </c>
      <c r="U764" s="665">
        <v>1</v>
      </c>
    </row>
    <row r="765" spans="1:21" ht="14.4" customHeight="1" x14ac:dyDescent="0.3">
      <c r="A765" s="618">
        <v>4</v>
      </c>
      <c r="B765" s="619" t="s">
        <v>558</v>
      </c>
      <c r="C765" s="619">
        <v>89301042</v>
      </c>
      <c r="D765" s="681" t="s">
        <v>6244</v>
      </c>
      <c r="E765" s="682" t="s">
        <v>3957</v>
      </c>
      <c r="F765" s="619" t="s">
        <v>3935</v>
      </c>
      <c r="G765" s="619" t="s">
        <v>4000</v>
      </c>
      <c r="H765" s="619" t="s">
        <v>557</v>
      </c>
      <c r="I765" s="619" t="s">
        <v>845</v>
      </c>
      <c r="J765" s="619" t="s">
        <v>4001</v>
      </c>
      <c r="K765" s="619" t="s">
        <v>4002</v>
      </c>
      <c r="L765" s="620">
        <v>72.05</v>
      </c>
      <c r="M765" s="620">
        <v>72.05</v>
      </c>
      <c r="N765" s="619">
        <v>1</v>
      </c>
      <c r="O765" s="683">
        <v>1</v>
      </c>
      <c r="P765" s="620">
        <v>72.05</v>
      </c>
      <c r="Q765" s="635">
        <v>1</v>
      </c>
      <c r="R765" s="619">
        <v>1</v>
      </c>
      <c r="S765" s="635">
        <v>1</v>
      </c>
      <c r="T765" s="683">
        <v>1</v>
      </c>
      <c r="U765" s="665">
        <v>1</v>
      </c>
    </row>
    <row r="766" spans="1:21" ht="14.4" customHeight="1" x14ac:dyDescent="0.3">
      <c r="A766" s="618">
        <v>4</v>
      </c>
      <c r="B766" s="619" t="s">
        <v>558</v>
      </c>
      <c r="C766" s="619">
        <v>89301042</v>
      </c>
      <c r="D766" s="681" t="s">
        <v>6244</v>
      </c>
      <c r="E766" s="682" t="s">
        <v>3957</v>
      </c>
      <c r="F766" s="619" t="s">
        <v>3935</v>
      </c>
      <c r="G766" s="619" t="s">
        <v>5003</v>
      </c>
      <c r="H766" s="619" t="s">
        <v>557</v>
      </c>
      <c r="I766" s="619" t="s">
        <v>5004</v>
      </c>
      <c r="J766" s="619" t="s">
        <v>5005</v>
      </c>
      <c r="K766" s="619" t="s">
        <v>5006</v>
      </c>
      <c r="L766" s="620">
        <v>72.94</v>
      </c>
      <c r="M766" s="620">
        <v>72.94</v>
      </c>
      <c r="N766" s="619">
        <v>1</v>
      </c>
      <c r="O766" s="683">
        <v>0.5</v>
      </c>
      <c r="P766" s="620">
        <v>72.94</v>
      </c>
      <c r="Q766" s="635">
        <v>1</v>
      </c>
      <c r="R766" s="619">
        <v>1</v>
      </c>
      <c r="S766" s="635">
        <v>1</v>
      </c>
      <c r="T766" s="683">
        <v>0.5</v>
      </c>
      <c r="U766" s="665">
        <v>1</v>
      </c>
    </row>
    <row r="767" spans="1:21" ht="14.4" customHeight="1" x14ac:dyDescent="0.3">
      <c r="A767" s="618">
        <v>4</v>
      </c>
      <c r="B767" s="619" t="s">
        <v>558</v>
      </c>
      <c r="C767" s="619">
        <v>89301042</v>
      </c>
      <c r="D767" s="681" t="s">
        <v>6244</v>
      </c>
      <c r="E767" s="682" t="s">
        <v>3957</v>
      </c>
      <c r="F767" s="619" t="s">
        <v>3935</v>
      </c>
      <c r="G767" s="619" t="s">
        <v>4172</v>
      </c>
      <c r="H767" s="619" t="s">
        <v>557</v>
      </c>
      <c r="I767" s="619" t="s">
        <v>741</v>
      </c>
      <c r="J767" s="619" t="s">
        <v>742</v>
      </c>
      <c r="K767" s="619" t="s">
        <v>4173</v>
      </c>
      <c r="L767" s="620">
        <v>709.97</v>
      </c>
      <c r="M767" s="620">
        <v>1419.94</v>
      </c>
      <c r="N767" s="619">
        <v>2</v>
      </c>
      <c r="O767" s="683">
        <v>1</v>
      </c>
      <c r="P767" s="620">
        <v>709.97</v>
      </c>
      <c r="Q767" s="635">
        <v>0.5</v>
      </c>
      <c r="R767" s="619">
        <v>1</v>
      </c>
      <c r="S767" s="635">
        <v>0.5</v>
      </c>
      <c r="T767" s="683">
        <v>0.5</v>
      </c>
      <c r="U767" s="665">
        <v>0.5</v>
      </c>
    </row>
    <row r="768" spans="1:21" ht="14.4" customHeight="1" x14ac:dyDescent="0.3">
      <c r="A768" s="618">
        <v>4</v>
      </c>
      <c r="B768" s="619" t="s">
        <v>558</v>
      </c>
      <c r="C768" s="619">
        <v>89301042</v>
      </c>
      <c r="D768" s="681" t="s">
        <v>6244</v>
      </c>
      <c r="E768" s="682" t="s">
        <v>3957</v>
      </c>
      <c r="F768" s="619" t="s">
        <v>3935</v>
      </c>
      <c r="G768" s="619" t="s">
        <v>4003</v>
      </c>
      <c r="H768" s="619" t="s">
        <v>1439</v>
      </c>
      <c r="I768" s="619" t="s">
        <v>1488</v>
      </c>
      <c r="J768" s="619" t="s">
        <v>1489</v>
      </c>
      <c r="K768" s="619" t="s">
        <v>1490</v>
      </c>
      <c r="L768" s="620">
        <v>0</v>
      </c>
      <c r="M768" s="620">
        <v>0</v>
      </c>
      <c r="N768" s="619">
        <v>2</v>
      </c>
      <c r="O768" s="683">
        <v>1</v>
      </c>
      <c r="P768" s="620"/>
      <c r="Q768" s="635"/>
      <c r="R768" s="619"/>
      <c r="S768" s="635">
        <v>0</v>
      </c>
      <c r="T768" s="683"/>
      <c r="U768" s="665">
        <v>0</v>
      </c>
    </row>
    <row r="769" spans="1:21" ht="14.4" customHeight="1" x14ac:dyDescent="0.3">
      <c r="A769" s="618">
        <v>4</v>
      </c>
      <c r="B769" s="619" t="s">
        <v>558</v>
      </c>
      <c r="C769" s="619">
        <v>89301042</v>
      </c>
      <c r="D769" s="681" t="s">
        <v>6244</v>
      </c>
      <c r="E769" s="682" t="s">
        <v>3957</v>
      </c>
      <c r="F769" s="619" t="s">
        <v>3935</v>
      </c>
      <c r="G769" s="619" t="s">
        <v>4131</v>
      </c>
      <c r="H769" s="619" t="s">
        <v>557</v>
      </c>
      <c r="I769" s="619" t="s">
        <v>2197</v>
      </c>
      <c r="J769" s="619" t="s">
        <v>2198</v>
      </c>
      <c r="K769" s="619" t="s">
        <v>1984</v>
      </c>
      <c r="L769" s="620">
        <v>0</v>
      </c>
      <c r="M769" s="620">
        <v>0</v>
      </c>
      <c r="N769" s="619">
        <v>1</v>
      </c>
      <c r="O769" s="683">
        <v>0.5</v>
      </c>
      <c r="P769" s="620">
        <v>0</v>
      </c>
      <c r="Q769" s="635"/>
      <c r="R769" s="619">
        <v>1</v>
      </c>
      <c r="S769" s="635">
        <v>1</v>
      </c>
      <c r="T769" s="683">
        <v>0.5</v>
      </c>
      <c r="U769" s="665">
        <v>1</v>
      </c>
    </row>
    <row r="770" spans="1:21" ht="14.4" customHeight="1" x14ac:dyDescent="0.3">
      <c r="A770" s="618">
        <v>4</v>
      </c>
      <c r="B770" s="619" t="s">
        <v>558</v>
      </c>
      <c r="C770" s="619">
        <v>89301042</v>
      </c>
      <c r="D770" s="681" t="s">
        <v>6244</v>
      </c>
      <c r="E770" s="682" t="s">
        <v>3957</v>
      </c>
      <c r="F770" s="619" t="s">
        <v>3935</v>
      </c>
      <c r="G770" s="619" t="s">
        <v>5007</v>
      </c>
      <c r="H770" s="619" t="s">
        <v>1439</v>
      </c>
      <c r="I770" s="619" t="s">
        <v>5008</v>
      </c>
      <c r="J770" s="619" t="s">
        <v>1566</v>
      </c>
      <c r="K770" s="619" t="s">
        <v>4375</v>
      </c>
      <c r="L770" s="620">
        <v>413.22</v>
      </c>
      <c r="M770" s="620">
        <v>413.22</v>
      </c>
      <c r="N770" s="619">
        <v>1</v>
      </c>
      <c r="O770" s="683">
        <v>1</v>
      </c>
      <c r="P770" s="620"/>
      <c r="Q770" s="635">
        <v>0</v>
      </c>
      <c r="R770" s="619"/>
      <c r="S770" s="635">
        <v>0</v>
      </c>
      <c r="T770" s="683"/>
      <c r="U770" s="665">
        <v>0</v>
      </c>
    </row>
    <row r="771" spans="1:21" ht="14.4" customHeight="1" x14ac:dyDescent="0.3">
      <c r="A771" s="618">
        <v>4</v>
      </c>
      <c r="B771" s="619" t="s">
        <v>558</v>
      </c>
      <c r="C771" s="619">
        <v>89301042</v>
      </c>
      <c r="D771" s="681" t="s">
        <v>6244</v>
      </c>
      <c r="E771" s="682" t="s">
        <v>3957</v>
      </c>
      <c r="F771" s="619" t="s">
        <v>3935</v>
      </c>
      <c r="G771" s="619" t="s">
        <v>5009</v>
      </c>
      <c r="H771" s="619" t="s">
        <v>557</v>
      </c>
      <c r="I771" s="619" t="s">
        <v>5010</v>
      </c>
      <c r="J771" s="619" t="s">
        <v>5011</v>
      </c>
      <c r="K771" s="619" t="s">
        <v>5012</v>
      </c>
      <c r="L771" s="620">
        <v>0</v>
      </c>
      <c r="M771" s="620">
        <v>0</v>
      </c>
      <c r="N771" s="619">
        <v>1</v>
      </c>
      <c r="O771" s="683">
        <v>0.5</v>
      </c>
      <c r="P771" s="620">
        <v>0</v>
      </c>
      <c r="Q771" s="635"/>
      <c r="R771" s="619">
        <v>1</v>
      </c>
      <c r="S771" s="635">
        <v>1</v>
      </c>
      <c r="T771" s="683">
        <v>0.5</v>
      </c>
      <c r="U771" s="665">
        <v>1</v>
      </c>
    </row>
    <row r="772" spans="1:21" ht="14.4" customHeight="1" x14ac:dyDescent="0.3">
      <c r="A772" s="618">
        <v>4</v>
      </c>
      <c r="B772" s="619" t="s">
        <v>558</v>
      </c>
      <c r="C772" s="619">
        <v>89301042</v>
      </c>
      <c r="D772" s="681" t="s">
        <v>6244</v>
      </c>
      <c r="E772" s="682" t="s">
        <v>3957</v>
      </c>
      <c r="F772" s="619" t="s">
        <v>3935</v>
      </c>
      <c r="G772" s="619" t="s">
        <v>4004</v>
      </c>
      <c r="H772" s="619" t="s">
        <v>557</v>
      </c>
      <c r="I772" s="619" t="s">
        <v>852</v>
      </c>
      <c r="J772" s="619" t="s">
        <v>853</v>
      </c>
      <c r="K772" s="619" t="s">
        <v>4005</v>
      </c>
      <c r="L772" s="620">
        <v>242.93</v>
      </c>
      <c r="M772" s="620">
        <v>242.93</v>
      </c>
      <c r="N772" s="619">
        <v>1</v>
      </c>
      <c r="O772" s="683">
        <v>1</v>
      </c>
      <c r="P772" s="620"/>
      <c r="Q772" s="635">
        <v>0</v>
      </c>
      <c r="R772" s="619"/>
      <c r="S772" s="635">
        <v>0</v>
      </c>
      <c r="T772" s="683"/>
      <c r="U772" s="665">
        <v>0</v>
      </c>
    </row>
    <row r="773" spans="1:21" ht="14.4" customHeight="1" x14ac:dyDescent="0.3">
      <c r="A773" s="618">
        <v>4</v>
      </c>
      <c r="B773" s="619" t="s">
        <v>558</v>
      </c>
      <c r="C773" s="619">
        <v>89301042</v>
      </c>
      <c r="D773" s="681" t="s">
        <v>6244</v>
      </c>
      <c r="E773" s="682" t="s">
        <v>3957</v>
      </c>
      <c r="F773" s="619" t="s">
        <v>3935</v>
      </c>
      <c r="G773" s="619" t="s">
        <v>4149</v>
      </c>
      <c r="H773" s="619" t="s">
        <v>557</v>
      </c>
      <c r="I773" s="619" t="s">
        <v>5013</v>
      </c>
      <c r="J773" s="619" t="s">
        <v>5014</v>
      </c>
      <c r="K773" s="619" t="s">
        <v>3769</v>
      </c>
      <c r="L773" s="620">
        <v>44.89</v>
      </c>
      <c r="M773" s="620">
        <v>134.67000000000002</v>
      </c>
      <c r="N773" s="619">
        <v>3</v>
      </c>
      <c r="O773" s="683">
        <v>0.5</v>
      </c>
      <c r="P773" s="620">
        <v>134.67000000000002</v>
      </c>
      <c r="Q773" s="635">
        <v>1</v>
      </c>
      <c r="R773" s="619">
        <v>3</v>
      </c>
      <c r="S773" s="635">
        <v>1</v>
      </c>
      <c r="T773" s="683">
        <v>0.5</v>
      </c>
      <c r="U773" s="665">
        <v>1</v>
      </c>
    </row>
    <row r="774" spans="1:21" ht="14.4" customHeight="1" x14ac:dyDescent="0.3">
      <c r="A774" s="618">
        <v>4</v>
      </c>
      <c r="B774" s="619" t="s">
        <v>558</v>
      </c>
      <c r="C774" s="619">
        <v>89301042</v>
      </c>
      <c r="D774" s="681" t="s">
        <v>6244</v>
      </c>
      <c r="E774" s="682" t="s">
        <v>3957</v>
      </c>
      <c r="F774" s="619" t="s">
        <v>3935</v>
      </c>
      <c r="G774" s="619" t="s">
        <v>4068</v>
      </c>
      <c r="H774" s="619" t="s">
        <v>557</v>
      </c>
      <c r="I774" s="619" t="s">
        <v>5015</v>
      </c>
      <c r="J774" s="619" t="s">
        <v>4074</v>
      </c>
      <c r="K774" s="619" t="s">
        <v>5016</v>
      </c>
      <c r="L774" s="620">
        <v>0</v>
      </c>
      <c r="M774" s="620">
        <v>0</v>
      </c>
      <c r="N774" s="619">
        <v>1</v>
      </c>
      <c r="O774" s="683">
        <v>0.5</v>
      </c>
      <c r="P774" s="620"/>
      <c r="Q774" s="635"/>
      <c r="R774" s="619"/>
      <c r="S774" s="635">
        <v>0</v>
      </c>
      <c r="T774" s="683"/>
      <c r="U774" s="665">
        <v>0</v>
      </c>
    </row>
    <row r="775" spans="1:21" ht="14.4" customHeight="1" x14ac:dyDescent="0.3">
      <c r="A775" s="618">
        <v>4</v>
      </c>
      <c r="B775" s="619" t="s">
        <v>558</v>
      </c>
      <c r="C775" s="619">
        <v>89301042</v>
      </c>
      <c r="D775" s="681" t="s">
        <v>6244</v>
      </c>
      <c r="E775" s="682" t="s">
        <v>3957</v>
      </c>
      <c r="F775" s="619" t="s">
        <v>3935</v>
      </c>
      <c r="G775" s="619" t="s">
        <v>4040</v>
      </c>
      <c r="H775" s="619" t="s">
        <v>1439</v>
      </c>
      <c r="I775" s="619" t="s">
        <v>2496</v>
      </c>
      <c r="J775" s="619" t="s">
        <v>1481</v>
      </c>
      <c r="K775" s="619" t="s">
        <v>2497</v>
      </c>
      <c r="L775" s="620">
        <v>1166.47</v>
      </c>
      <c r="M775" s="620">
        <v>1166.47</v>
      </c>
      <c r="N775" s="619">
        <v>1</v>
      </c>
      <c r="O775" s="683">
        <v>1</v>
      </c>
      <c r="P775" s="620">
        <v>1166.47</v>
      </c>
      <c r="Q775" s="635">
        <v>1</v>
      </c>
      <c r="R775" s="619">
        <v>1</v>
      </c>
      <c r="S775" s="635">
        <v>1</v>
      </c>
      <c r="T775" s="683">
        <v>1</v>
      </c>
      <c r="U775" s="665">
        <v>1</v>
      </c>
    </row>
    <row r="776" spans="1:21" ht="14.4" customHeight="1" x14ac:dyDescent="0.3">
      <c r="A776" s="618">
        <v>4</v>
      </c>
      <c r="B776" s="619" t="s">
        <v>558</v>
      </c>
      <c r="C776" s="619">
        <v>89301042</v>
      </c>
      <c r="D776" s="681" t="s">
        <v>6244</v>
      </c>
      <c r="E776" s="682" t="s">
        <v>3957</v>
      </c>
      <c r="F776" s="619" t="s">
        <v>3935</v>
      </c>
      <c r="G776" s="619" t="s">
        <v>4177</v>
      </c>
      <c r="H776" s="619" t="s">
        <v>1439</v>
      </c>
      <c r="I776" s="619" t="s">
        <v>1451</v>
      </c>
      <c r="J776" s="619" t="s">
        <v>1452</v>
      </c>
      <c r="K776" s="619" t="s">
        <v>3758</v>
      </c>
      <c r="L776" s="620">
        <v>96.63</v>
      </c>
      <c r="M776" s="620">
        <v>96.63</v>
      </c>
      <c r="N776" s="619">
        <v>1</v>
      </c>
      <c r="O776" s="683">
        <v>0.5</v>
      </c>
      <c r="P776" s="620">
        <v>96.63</v>
      </c>
      <c r="Q776" s="635">
        <v>1</v>
      </c>
      <c r="R776" s="619">
        <v>1</v>
      </c>
      <c r="S776" s="635">
        <v>1</v>
      </c>
      <c r="T776" s="683">
        <v>0.5</v>
      </c>
      <c r="U776" s="665">
        <v>1</v>
      </c>
    </row>
    <row r="777" spans="1:21" ht="14.4" customHeight="1" x14ac:dyDescent="0.3">
      <c r="A777" s="618">
        <v>4</v>
      </c>
      <c r="B777" s="619" t="s">
        <v>558</v>
      </c>
      <c r="C777" s="619">
        <v>89301042</v>
      </c>
      <c r="D777" s="681" t="s">
        <v>6244</v>
      </c>
      <c r="E777" s="682" t="s">
        <v>3957</v>
      </c>
      <c r="F777" s="619" t="s">
        <v>3935</v>
      </c>
      <c r="G777" s="619" t="s">
        <v>4177</v>
      </c>
      <c r="H777" s="619" t="s">
        <v>557</v>
      </c>
      <c r="I777" s="619" t="s">
        <v>1858</v>
      </c>
      <c r="J777" s="619" t="s">
        <v>1859</v>
      </c>
      <c r="K777" s="619" t="s">
        <v>3848</v>
      </c>
      <c r="L777" s="620">
        <v>96.63</v>
      </c>
      <c r="M777" s="620">
        <v>96.63</v>
      </c>
      <c r="N777" s="619">
        <v>1</v>
      </c>
      <c r="O777" s="683">
        <v>1</v>
      </c>
      <c r="P777" s="620">
        <v>96.63</v>
      </c>
      <c r="Q777" s="635">
        <v>1</v>
      </c>
      <c r="R777" s="619">
        <v>1</v>
      </c>
      <c r="S777" s="635">
        <v>1</v>
      </c>
      <c r="T777" s="683">
        <v>1</v>
      </c>
      <c r="U777" s="665">
        <v>1</v>
      </c>
    </row>
    <row r="778" spans="1:21" ht="14.4" customHeight="1" x14ac:dyDescent="0.3">
      <c r="A778" s="618">
        <v>4</v>
      </c>
      <c r="B778" s="619" t="s">
        <v>558</v>
      </c>
      <c r="C778" s="619">
        <v>89301042</v>
      </c>
      <c r="D778" s="681" t="s">
        <v>6244</v>
      </c>
      <c r="E778" s="682" t="s">
        <v>3957</v>
      </c>
      <c r="F778" s="619" t="s">
        <v>3935</v>
      </c>
      <c r="G778" s="619" t="s">
        <v>4006</v>
      </c>
      <c r="H778" s="619" t="s">
        <v>557</v>
      </c>
      <c r="I778" s="619" t="s">
        <v>4310</v>
      </c>
      <c r="J778" s="619" t="s">
        <v>4311</v>
      </c>
      <c r="K778" s="619" t="s">
        <v>2172</v>
      </c>
      <c r="L778" s="620">
        <v>0</v>
      </c>
      <c r="M778" s="620">
        <v>0</v>
      </c>
      <c r="N778" s="619">
        <v>1</v>
      </c>
      <c r="O778" s="683">
        <v>1</v>
      </c>
      <c r="P778" s="620"/>
      <c r="Q778" s="635"/>
      <c r="R778" s="619"/>
      <c r="S778" s="635">
        <v>0</v>
      </c>
      <c r="T778" s="683"/>
      <c r="U778" s="665">
        <v>0</v>
      </c>
    </row>
    <row r="779" spans="1:21" ht="14.4" customHeight="1" x14ac:dyDescent="0.3">
      <c r="A779" s="618">
        <v>4</v>
      </c>
      <c r="B779" s="619" t="s">
        <v>558</v>
      </c>
      <c r="C779" s="619">
        <v>89301042</v>
      </c>
      <c r="D779" s="681" t="s">
        <v>6244</v>
      </c>
      <c r="E779" s="682" t="s">
        <v>3957</v>
      </c>
      <c r="F779" s="619" t="s">
        <v>3935</v>
      </c>
      <c r="G779" s="619" t="s">
        <v>4006</v>
      </c>
      <c r="H779" s="619" t="s">
        <v>557</v>
      </c>
      <c r="I779" s="619" t="s">
        <v>4042</v>
      </c>
      <c r="J779" s="619" t="s">
        <v>4043</v>
      </c>
      <c r="K779" s="619" t="s">
        <v>770</v>
      </c>
      <c r="L779" s="620">
        <v>123.72</v>
      </c>
      <c r="M779" s="620">
        <v>123.72</v>
      </c>
      <c r="N779" s="619">
        <v>1</v>
      </c>
      <c r="O779" s="683">
        <v>1</v>
      </c>
      <c r="P779" s="620"/>
      <c r="Q779" s="635">
        <v>0</v>
      </c>
      <c r="R779" s="619"/>
      <c r="S779" s="635">
        <v>0</v>
      </c>
      <c r="T779" s="683"/>
      <c r="U779" s="665">
        <v>0</v>
      </c>
    </row>
    <row r="780" spans="1:21" ht="14.4" customHeight="1" x14ac:dyDescent="0.3">
      <c r="A780" s="618">
        <v>4</v>
      </c>
      <c r="B780" s="619" t="s">
        <v>558</v>
      </c>
      <c r="C780" s="619">
        <v>89301042</v>
      </c>
      <c r="D780" s="681" t="s">
        <v>6244</v>
      </c>
      <c r="E780" s="682" t="s">
        <v>3957</v>
      </c>
      <c r="F780" s="619" t="s">
        <v>3935</v>
      </c>
      <c r="G780" s="619" t="s">
        <v>4006</v>
      </c>
      <c r="H780" s="619" t="s">
        <v>557</v>
      </c>
      <c r="I780" s="619" t="s">
        <v>4178</v>
      </c>
      <c r="J780" s="619" t="s">
        <v>4043</v>
      </c>
      <c r="K780" s="619" t="s">
        <v>773</v>
      </c>
      <c r="L780" s="620">
        <v>397.65</v>
      </c>
      <c r="M780" s="620">
        <v>1192.9499999999998</v>
      </c>
      <c r="N780" s="619">
        <v>3</v>
      </c>
      <c r="O780" s="683">
        <v>0.5</v>
      </c>
      <c r="P780" s="620"/>
      <c r="Q780" s="635">
        <v>0</v>
      </c>
      <c r="R780" s="619"/>
      <c r="S780" s="635">
        <v>0</v>
      </c>
      <c r="T780" s="683"/>
      <c r="U780" s="665">
        <v>0</v>
      </c>
    </row>
    <row r="781" spans="1:21" ht="14.4" customHeight="1" x14ac:dyDescent="0.3">
      <c r="A781" s="618">
        <v>4</v>
      </c>
      <c r="B781" s="619" t="s">
        <v>558</v>
      </c>
      <c r="C781" s="619">
        <v>89301042</v>
      </c>
      <c r="D781" s="681" t="s">
        <v>6244</v>
      </c>
      <c r="E781" s="682" t="s">
        <v>3957</v>
      </c>
      <c r="F781" s="619" t="s">
        <v>3935</v>
      </c>
      <c r="G781" s="619" t="s">
        <v>4006</v>
      </c>
      <c r="H781" s="619" t="s">
        <v>557</v>
      </c>
      <c r="I781" s="619" t="s">
        <v>1328</v>
      </c>
      <c r="J781" s="619" t="s">
        <v>769</v>
      </c>
      <c r="K781" s="619" t="s">
        <v>1329</v>
      </c>
      <c r="L781" s="620">
        <v>95.24</v>
      </c>
      <c r="M781" s="620">
        <v>95.24</v>
      </c>
      <c r="N781" s="619">
        <v>1</v>
      </c>
      <c r="O781" s="683">
        <v>1</v>
      </c>
      <c r="P781" s="620">
        <v>95.24</v>
      </c>
      <c r="Q781" s="635">
        <v>1</v>
      </c>
      <c r="R781" s="619">
        <v>1</v>
      </c>
      <c r="S781" s="635">
        <v>1</v>
      </c>
      <c r="T781" s="683">
        <v>1</v>
      </c>
      <c r="U781" s="665">
        <v>1</v>
      </c>
    </row>
    <row r="782" spans="1:21" ht="14.4" customHeight="1" x14ac:dyDescent="0.3">
      <c r="A782" s="618">
        <v>4</v>
      </c>
      <c r="B782" s="619" t="s">
        <v>558</v>
      </c>
      <c r="C782" s="619">
        <v>89301042</v>
      </c>
      <c r="D782" s="681" t="s">
        <v>6244</v>
      </c>
      <c r="E782" s="682" t="s">
        <v>3957</v>
      </c>
      <c r="F782" s="619" t="s">
        <v>3935</v>
      </c>
      <c r="G782" s="619" t="s">
        <v>4006</v>
      </c>
      <c r="H782" s="619" t="s">
        <v>557</v>
      </c>
      <c r="I782" s="619" t="s">
        <v>772</v>
      </c>
      <c r="J782" s="619" t="s">
        <v>769</v>
      </c>
      <c r="K782" s="619" t="s">
        <v>773</v>
      </c>
      <c r="L782" s="620">
        <v>612.26</v>
      </c>
      <c r="M782" s="620">
        <v>612.26</v>
      </c>
      <c r="N782" s="619">
        <v>1</v>
      </c>
      <c r="O782" s="683">
        <v>1</v>
      </c>
      <c r="P782" s="620"/>
      <c r="Q782" s="635">
        <v>0</v>
      </c>
      <c r="R782" s="619"/>
      <c r="S782" s="635">
        <v>0</v>
      </c>
      <c r="T782" s="683"/>
      <c r="U782" s="665">
        <v>0</v>
      </c>
    </row>
    <row r="783" spans="1:21" ht="14.4" customHeight="1" x14ac:dyDescent="0.3">
      <c r="A783" s="618">
        <v>4</v>
      </c>
      <c r="B783" s="619" t="s">
        <v>558</v>
      </c>
      <c r="C783" s="619">
        <v>89301042</v>
      </c>
      <c r="D783" s="681" t="s">
        <v>6244</v>
      </c>
      <c r="E783" s="682" t="s">
        <v>3957</v>
      </c>
      <c r="F783" s="619" t="s">
        <v>3935</v>
      </c>
      <c r="G783" s="619" t="s">
        <v>4044</v>
      </c>
      <c r="H783" s="619" t="s">
        <v>557</v>
      </c>
      <c r="I783" s="619" t="s">
        <v>825</v>
      </c>
      <c r="J783" s="619" t="s">
        <v>826</v>
      </c>
      <c r="K783" s="619" t="s">
        <v>827</v>
      </c>
      <c r="L783" s="620">
        <v>56.69</v>
      </c>
      <c r="M783" s="620">
        <v>226.76</v>
      </c>
      <c r="N783" s="619">
        <v>4</v>
      </c>
      <c r="O783" s="683">
        <v>3.5</v>
      </c>
      <c r="P783" s="620">
        <v>170.07</v>
      </c>
      <c r="Q783" s="635">
        <v>0.75</v>
      </c>
      <c r="R783" s="619">
        <v>3</v>
      </c>
      <c r="S783" s="635">
        <v>0.75</v>
      </c>
      <c r="T783" s="683">
        <v>3</v>
      </c>
      <c r="U783" s="665">
        <v>0.8571428571428571</v>
      </c>
    </row>
    <row r="784" spans="1:21" ht="14.4" customHeight="1" x14ac:dyDescent="0.3">
      <c r="A784" s="618">
        <v>4</v>
      </c>
      <c r="B784" s="619" t="s">
        <v>558</v>
      </c>
      <c r="C784" s="619">
        <v>89301042</v>
      </c>
      <c r="D784" s="681" t="s">
        <v>6244</v>
      </c>
      <c r="E784" s="682" t="s">
        <v>3957</v>
      </c>
      <c r="F784" s="619" t="s">
        <v>3935</v>
      </c>
      <c r="G784" s="619" t="s">
        <v>4044</v>
      </c>
      <c r="H784" s="619" t="s">
        <v>557</v>
      </c>
      <c r="I784" s="619" t="s">
        <v>2884</v>
      </c>
      <c r="J784" s="619" t="s">
        <v>2885</v>
      </c>
      <c r="K784" s="619" t="s">
        <v>2133</v>
      </c>
      <c r="L784" s="620">
        <v>45.34</v>
      </c>
      <c r="M784" s="620">
        <v>45.34</v>
      </c>
      <c r="N784" s="619">
        <v>1</v>
      </c>
      <c r="O784" s="683">
        <v>1</v>
      </c>
      <c r="P784" s="620">
        <v>45.34</v>
      </c>
      <c r="Q784" s="635">
        <v>1</v>
      </c>
      <c r="R784" s="619">
        <v>1</v>
      </c>
      <c r="S784" s="635">
        <v>1</v>
      </c>
      <c r="T784" s="683">
        <v>1</v>
      </c>
      <c r="U784" s="665">
        <v>1</v>
      </c>
    </row>
    <row r="785" spans="1:21" ht="14.4" customHeight="1" x14ac:dyDescent="0.3">
      <c r="A785" s="618">
        <v>4</v>
      </c>
      <c r="B785" s="619" t="s">
        <v>558</v>
      </c>
      <c r="C785" s="619">
        <v>89301042</v>
      </c>
      <c r="D785" s="681" t="s">
        <v>6244</v>
      </c>
      <c r="E785" s="682" t="s">
        <v>3957</v>
      </c>
      <c r="F785" s="619" t="s">
        <v>3935</v>
      </c>
      <c r="G785" s="619" t="s">
        <v>4083</v>
      </c>
      <c r="H785" s="619" t="s">
        <v>1439</v>
      </c>
      <c r="I785" s="619" t="s">
        <v>2523</v>
      </c>
      <c r="J785" s="619" t="s">
        <v>1651</v>
      </c>
      <c r="K785" s="619" t="s">
        <v>2524</v>
      </c>
      <c r="L785" s="620">
        <v>56.01</v>
      </c>
      <c r="M785" s="620">
        <v>56.01</v>
      </c>
      <c r="N785" s="619">
        <v>1</v>
      </c>
      <c r="O785" s="683">
        <v>1</v>
      </c>
      <c r="P785" s="620"/>
      <c r="Q785" s="635">
        <v>0</v>
      </c>
      <c r="R785" s="619"/>
      <c r="S785" s="635">
        <v>0</v>
      </c>
      <c r="T785" s="683"/>
      <c r="U785" s="665">
        <v>0</v>
      </c>
    </row>
    <row r="786" spans="1:21" ht="14.4" customHeight="1" x14ac:dyDescent="0.3">
      <c r="A786" s="618">
        <v>4</v>
      </c>
      <c r="B786" s="619" t="s">
        <v>558</v>
      </c>
      <c r="C786" s="619">
        <v>89301042</v>
      </c>
      <c r="D786" s="681" t="s">
        <v>6244</v>
      </c>
      <c r="E786" s="682" t="s">
        <v>3957</v>
      </c>
      <c r="F786" s="619" t="s">
        <v>3935</v>
      </c>
      <c r="G786" s="619" t="s">
        <v>4083</v>
      </c>
      <c r="H786" s="619" t="s">
        <v>1439</v>
      </c>
      <c r="I786" s="619" t="s">
        <v>1650</v>
      </c>
      <c r="J786" s="619" t="s">
        <v>1651</v>
      </c>
      <c r="K786" s="619" t="s">
        <v>1652</v>
      </c>
      <c r="L786" s="620">
        <v>140.03</v>
      </c>
      <c r="M786" s="620">
        <v>420.09000000000003</v>
      </c>
      <c r="N786" s="619">
        <v>3</v>
      </c>
      <c r="O786" s="683">
        <v>0.5</v>
      </c>
      <c r="P786" s="620"/>
      <c r="Q786" s="635">
        <v>0</v>
      </c>
      <c r="R786" s="619"/>
      <c r="S786" s="635">
        <v>0</v>
      </c>
      <c r="T786" s="683"/>
      <c r="U786" s="665">
        <v>0</v>
      </c>
    </row>
    <row r="787" spans="1:21" ht="14.4" customHeight="1" x14ac:dyDescent="0.3">
      <c r="A787" s="618">
        <v>4</v>
      </c>
      <c r="B787" s="619" t="s">
        <v>558</v>
      </c>
      <c r="C787" s="619">
        <v>89301042</v>
      </c>
      <c r="D787" s="681" t="s">
        <v>6244</v>
      </c>
      <c r="E787" s="682" t="s">
        <v>3957</v>
      </c>
      <c r="F787" s="619" t="s">
        <v>3935</v>
      </c>
      <c r="G787" s="619" t="s">
        <v>4179</v>
      </c>
      <c r="H787" s="619" t="s">
        <v>557</v>
      </c>
      <c r="I787" s="619" t="s">
        <v>5017</v>
      </c>
      <c r="J787" s="619" t="s">
        <v>5018</v>
      </c>
      <c r="K787" s="619" t="s">
        <v>5019</v>
      </c>
      <c r="L787" s="620">
        <v>73.34</v>
      </c>
      <c r="M787" s="620">
        <v>73.34</v>
      </c>
      <c r="N787" s="619">
        <v>1</v>
      </c>
      <c r="O787" s="683">
        <v>0.5</v>
      </c>
      <c r="P787" s="620"/>
      <c r="Q787" s="635">
        <v>0</v>
      </c>
      <c r="R787" s="619"/>
      <c r="S787" s="635">
        <v>0</v>
      </c>
      <c r="T787" s="683"/>
      <c r="U787" s="665">
        <v>0</v>
      </c>
    </row>
    <row r="788" spans="1:21" ht="14.4" customHeight="1" x14ac:dyDescent="0.3">
      <c r="A788" s="618">
        <v>4</v>
      </c>
      <c r="B788" s="619" t="s">
        <v>558</v>
      </c>
      <c r="C788" s="619">
        <v>89301042</v>
      </c>
      <c r="D788" s="681" t="s">
        <v>6244</v>
      </c>
      <c r="E788" s="682" t="s">
        <v>3957</v>
      </c>
      <c r="F788" s="619" t="s">
        <v>3935</v>
      </c>
      <c r="G788" s="619" t="s">
        <v>4012</v>
      </c>
      <c r="H788" s="619" t="s">
        <v>557</v>
      </c>
      <c r="I788" s="619" t="s">
        <v>837</v>
      </c>
      <c r="J788" s="619" t="s">
        <v>4013</v>
      </c>
      <c r="K788" s="619" t="s">
        <v>4014</v>
      </c>
      <c r="L788" s="620">
        <v>0</v>
      </c>
      <c r="M788" s="620">
        <v>0</v>
      </c>
      <c r="N788" s="619">
        <v>3</v>
      </c>
      <c r="O788" s="683">
        <v>2.5</v>
      </c>
      <c r="P788" s="620">
        <v>0</v>
      </c>
      <c r="Q788" s="635"/>
      <c r="R788" s="619">
        <v>3</v>
      </c>
      <c r="S788" s="635">
        <v>1</v>
      </c>
      <c r="T788" s="683">
        <v>2.5</v>
      </c>
      <c r="U788" s="665">
        <v>1</v>
      </c>
    </row>
    <row r="789" spans="1:21" ht="14.4" customHeight="1" x14ac:dyDescent="0.3">
      <c r="A789" s="618">
        <v>4</v>
      </c>
      <c r="B789" s="619" t="s">
        <v>558</v>
      </c>
      <c r="C789" s="619">
        <v>89301042</v>
      </c>
      <c r="D789" s="681" t="s">
        <v>6244</v>
      </c>
      <c r="E789" s="682" t="s">
        <v>3957</v>
      </c>
      <c r="F789" s="619" t="s">
        <v>3935</v>
      </c>
      <c r="G789" s="619" t="s">
        <v>4411</v>
      </c>
      <c r="H789" s="619" t="s">
        <v>557</v>
      </c>
      <c r="I789" s="619" t="s">
        <v>3387</v>
      </c>
      <c r="J789" s="619" t="s">
        <v>3388</v>
      </c>
      <c r="K789" s="619" t="s">
        <v>4412</v>
      </c>
      <c r="L789" s="620">
        <v>98.56</v>
      </c>
      <c r="M789" s="620">
        <v>295.68</v>
      </c>
      <c r="N789" s="619">
        <v>3</v>
      </c>
      <c r="O789" s="683">
        <v>0.5</v>
      </c>
      <c r="P789" s="620"/>
      <c r="Q789" s="635">
        <v>0</v>
      </c>
      <c r="R789" s="619"/>
      <c r="S789" s="635">
        <v>0</v>
      </c>
      <c r="T789" s="683"/>
      <c r="U789" s="665">
        <v>0</v>
      </c>
    </row>
    <row r="790" spans="1:21" ht="14.4" customHeight="1" x14ac:dyDescent="0.3">
      <c r="A790" s="618">
        <v>4</v>
      </c>
      <c r="B790" s="619" t="s">
        <v>558</v>
      </c>
      <c r="C790" s="619">
        <v>89301042</v>
      </c>
      <c r="D790" s="681" t="s">
        <v>6244</v>
      </c>
      <c r="E790" s="682" t="s">
        <v>3957</v>
      </c>
      <c r="F790" s="619" t="s">
        <v>3935</v>
      </c>
      <c r="G790" s="619" t="s">
        <v>4053</v>
      </c>
      <c r="H790" s="619" t="s">
        <v>557</v>
      </c>
      <c r="I790" s="619" t="s">
        <v>1789</v>
      </c>
      <c r="J790" s="619" t="s">
        <v>1790</v>
      </c>
      <c r="K790" s="619" t="s">
        <v>5020</v>
      </c>
      <c r="L790" s="620">
        <v>275.73</v>
      </c>
      <c r="M790" s="620">
        <v>551.46</v>
      </c>
      <c r="N790" s="619">
        <v>2</v>
      </c>
      <c r="O790" s="683">
        <v>2</v>
      </c>
      <c r="P790" s="620">
        <v>551.46</v>
      </c>
      <c r="Q790" s="635">
        <v>1</v>
      </c>
      <c r="R790" s="619">
        <v>2</v>
      </c>
      <c r="S790" s="635">
        <v>1</v>
      </c>
      <c r="T790" s="683">
        <v>2</v>
      </c>
      <c r="U790" s="665">
        <v>1</v>
      </c>
    </row>
    <row r="791" spans="1:21" ht="14.4" customHeight="1" x14ac:dyDescent="0.3">
      <c r="A791" s="618">
        <v>4</v>
      </c>
      <c r="B791" s="619" t="s">
        <v>558</v>
      </c>
      <c r="C791" s="619">
        <v>89301042</v>
      </c>
      <c r="D791" s="681" t="s">
        <v>6244</v>
      </c>
      <c r="E791" s="682" t="s">
        <v>3957</v>
      </c>
      <c r="F791" s="619" t="s">
        <v>3935</v>
      </c>
      <c r="G791" s="619" t="s">
        <v>4053</v>
      </c>
      <c r="H791" s="619" t="s">
        <v>557</v>
      </c>
      <c r="I791" s="619" t="s">
        <v>3168</v>
      </c>
      <c r="J791" s="619" t="s">
        <v>1790</v>
      </c>
      <c r="K791" s="619" t="s">
        <v>4054</v>
      </c>
      <c r="L791" s="620">
        <v>38.99</v>
      </c>
      <c r="M791" s="620">
        <v>38.99</v>
      </c>
      <c r="N791" s="619">
        <v>1</v>
      </c>
      <c r="O791" s="683">
        <v>1</v>
      </c>
      <c r="P791" s="620"/>
      <c r="Q791" s="635">
        <v>0</v>
      </c>
      <c r="R791" s="619"/>
      <c r="S791" s="635">
        <v>0</v>
      </c>
      <c r="T791" s="683"/>
      <c r="U791" s="665">
        <v>0</v>
      </c>
    </row>
    <row r="792" spans="1:21" ht="14.4" customHeight="1" x14ac:dyDescent="0.3">
      <c r="A792" s="618">
        <v>4</v>
      </c>
      <c r="B792" s="619" t="s">
        <v>558</v>
      </c>
      <c r="C792" s="619">
        <v>89301042</v>
      </c>
      <c r="D792" s="681" t="s">
        <v>6244</v>
      </c>
      <c r="E792" s="682" t="s">
        <v>3957</v>
      </c>
      <c r="F792" s="619" t="s">
        <v>3935</v>
      </c>
      <c r="G792" s="619" t="s">
        <v>4053</v>
      </c>
      <c r="H792" s="619" t="s">
        <v>557</v>
      </c>
      <c r="I792" s="619" t="s">
        <v>3168</v>
      </c>
      <c r="J792" s="619" t="s">
        <v>1790</v>
      </c>
      <c r="K792" s="619" t="s">
        <v>4054</v>
      </c>
      <c r="L792" s="620">
        <v>23.46</v>
      </c>
      <c r="M792" s="620">
        <v>23.46</v>
      </c>
      <c r="N792" s="619">
        <v>1</v>
      </c>
      <c r="O792" s="683">
        <v>1</v>
      </c>
      <c r="P792" s="620">
        <v>23.46</v>
      </c>
      <c r="Q792" s="635">
        <v>1</v>
      </c>
      <c r="R792" s="619">
        <v>1</v>
      </c>
      <c r="S792" s="635">
        <v>1</v>
      </c>
      <c r="T792" s="683">
        <v>1</v>
      </c>
      <c r="U792" s="665">
        <v>1</v>
      </c>
    </row>
    <row r="793" spans="1:21" ht="14.4" customHeight="1" x14ac:dyDescent="0.3">
      <c r="A793" s="618">
        <v>4</v>
      </c>
      <c r="B793" s="619" t="s">
        <v>558</v>
      </c>
      <c r="C793" s="619">
        <v>89301042</v>
      </c>
      <c r="D793" s="681" t="s">
        <v>6244</v>
      </c>
      <c r="E793" s="682" t="s">
        <v>3957</v>
      </c>
      <c r="F793" s="619" t="s">
        <v>3935</v>
      </c>
      <c r="G793" s="619" t="s">
        <v>4138</v>
      </c>
      <c r="H793" s="619" t="s">
        <v>557</v>
      </c>
      <c r="I793" s="619" t="s">
        <v>5021</v>
      </c>
      <c r="J793" s="619" t="s">
        <v>4623</v>
      </c>
      <c r="K793" s="619" t="s">
        <v>935</v>
      </c>
      <c r="L793" s="620">
        <v>0</v>
      </c>
      <c r="M793" s="620">
        <v>0</v>
      </c>
      <c r="N793" s="619">
        <v>1</v>
      </c>
      <c r="O793" s="683">
        <v>0.5</v>
      </c>
      <c r="P793" s="620">
        <v>0</v>
      </c>
      <c r="Q793" s="635"/>
      <c r="R793" s="619">
        <v>1</v>
      </c>
      <c r="S793" s="635">
        <v>1</v>
      </c>
      <c r="T793" s="683">
        <v>0.5</v>
      </c>
      <c r="U793" s="665">
        <v>1</v>
      </c>
    </row>
    <row r="794" spans="1:21" ht="14.4" customHeight="1" x14ac:dyDescent="0.3">
      <c r="A794" s="618">
        <v>4</v>
      </c>
      <c r="B794" s="619" t="s">
        <v>558</v>
      </c>
      <c r="C794" s="619">
        <v>89301042</v>
      </c>
      <c r="D794" s="681" t="s">
        <v>6244</v>
      </c>
      <c r="E794" s="682" t="s">
        <v>3957</v>
      </c>
      <c r="F794" s="619" t="s">
        <v>3936</v>
      </c>
      <c r="G794" s="619" t="s">
        <v>4062</v>
      </c>
      <c r="H794" s="619" t="s">
        <v>557</v>
      </c>
      <c r="I794" s="619" t="s">
        <v>4142</v>
      </c>
      <c r="J794" s="619" t="s">
        <v>3964</v>
      </c>
      <c r="K794" s="619"/>
      <c r="L794" s="620">
        <v>0</v>
      </c>
      <c r="M794" s="620">
        <v>0</v>
      </c>
      <c r="N794" s="619">
        <v>4</v>
      </c>
      <c r="O794" s="683">
        <v>4</v>
      </c>
      <c r="P794" s="620">
        <v>0</v>
      </c>
      <c r="Q794" s="635"/>
      <c r="R794" s="619">
        <v>4</v>
      </c>
      <c r="S794" s="635">
        <v>1</v>
      </c>
      <c r="T794" s="683">
        <v>4</v>
      </c>
      <c r="U794" s="665">
        <v>1</v>
      </c>
    </row>
    <row r="795" spans="1:21" ht="14.4" customHeight="1" x14ac:dyDescent="0.3">
      <c r="A795" s="618">
        <v>4</v>
      </c>
      <c r="B795" s="619" t="s">
        <v>558</v>
      </c>
      <c r="C795" s="619">
        <v>89301042</v>
      </c>
      <c r="D795" s="681" t="s">
        <v>6244</v>
      </c>
      <c r="E795" s="682" t="s">
        <v>3957</v>
      </c>
      <c r="F795" s="619" t="s">
        <v>3936</v>
      </c>
      <c r="G795" s="619" t="s">
        <v>4062</v>
      </c>
      <c r="H795" s="619" t="s">
        <v>557</v>
      </c>
      <c r="I795" s="619" t="s">
        <v>4126</v>
      </c>
      <c r="J795" s="619" t="s">
        <v>3964</v>
      </c>
      <c r="K795" s="619"/>
      <c r="L795" s="620">
        <v>0</v>
      </c>
      <c r="M795" s="620">
        <v>0</v>
      </c>
      <c r="N795" s="619">
        <v>5</v>
      </c>
      <c r="O795" s="683">
        <v>5</v>
      </c>
      <c r="P795" s="620">
        <v>0</v>
      </c>
      <c r="Q795" s="635"/>
      <c r="R795" s="619">
        <v>4</v>
      </c>
      <c r="S795" s="635">
        <v>0.8</v>
      </c>
      <c r="T795" s="683">
        <v>4</v>
      </c>
      <c r="U795" s="665">
        <v>0.8</v>
      </c>
    </row>
    <row r="796" spans="1:21" ht="14.4" customHeight="1" x14ac:dyDescent="0.3">
      <c r="A796" s="618">
        <v>4</v>
      </c>
      <c r="B796" s="619" t="s">
        <v>558</v>
      </c>
      <c r="C796" s="619">
        <v>89301042</v>
      </c>
      <c r="D796" s="681" t="s">
        <v>6244</v>
      </c>
      <c r="E796" s="682" t="s">
        <v>3957</v>
      </c>
      <c r="F796" s="619" t="s">
        <v>3937</v>
      </c>
      <c r="G796" s="619" t="s">
        <v>4358</v>
      </c>
      <c r="H796" s="619" t="s">
        <v>557</v>
      </c>
      <c r="I796" s="619" t="s">
        <v>4359</v>
      </c>
      <c r="J796" s="619" t="s">
        <v>4360</v>
      </c>
      <c r="K796" s="619" t="s">
        <v>4361</v>
      </c>
      <c r="L796" s="620">
        <v>410</v>
      </c>
      <c r="M796" s="620">
        <v>36490</v>
      </c>
      <c r="N796" s="619">
        <v>89</v>
      </c>
      <c r="O796" s="683">
        <v>89</v>
      </c>
      <c r="P796" s="620">
        <v>34440</v>
      </c>
      <c r="Q796" s="635">
        <v>0.9438202247191011</v>
      </c>
      <c r="R796" s="619">
        <v>84</v>
      </c>
      <c r="S796" s="635">
        <v>0.9438202247191011</v>
      </c>
      <c r="T796" s="683">
        <v>84</v>
      </c>
      <c r="U796" s="665">
        <v>0.9438202247191011</v>
      </c>
    </row>
    <row r="797" spans="1:21" ht="14.4" customHeight="1" x14ac:dyDescent="0.3">
      <c r="A797" s="618">
        <v>4</v>
      </c>
      <c r="B797" s="619" t="s">
        <v>558</v>
      </c>
      <c r="C797" s="619">
        <v>89301042</v>
      </c>
      <c r="D797" s="681" t="s">
        <v>6244</v>
      </c>
      <c r="E797" s="682" t="s">
        <v>3957</v>
      </c>
      <c r="F797" s="619" t="s">
        <v>3937</v>
      </c>
      <c r="G797" s="619" t="s">
        <v>4358</v>
      </c>
      <c r="H797" s="619" t="s">
        <v>557</v>
      </c>
      <c r="I797" s="619" t="s">
        <v>4420</v>
      </c>
      <c r="J797" s="619" t="s">
        <v>4421</v>
      </c>
      <c r="K797" s="619" t="s">
        <v>4422</v>
      </c>
      <c r="L797" s="620">
        <v>566</v>
      </c>
      <c r="M797" s="620">
        <v>1132</v>
      </c>
      <c r="N797" s="619">
        <v>2</v>
      </c>
      <c r="O797" s="683">
        <v>2</v>
      </c>
      <c r="P797" s="620"/>
      <c r="Q797" s="635">
        <v>0</v>
      </c>
      <c r="R797" s="619"/>
      <c r="S797" s="635">
        <v>0</v>
      </c>
      <c r="T797" s="683"/>
      <c r="U797" s="665">
        <v>0</v>
      </c>
    </row>
    <row r="798" spans="1:21" ht="14.4" customHeight="1" x14ac:dyDescent="0.3">
      <c r="A798" s="618">
        <v>4</v>
      </c>
      <c r="B798" s="619" t="s">
        <v>558</v>
      </c>
      <c r="C798" s="619">
        <v>89301042</v>
      </c>
      <c r="D798" s="681" t="s">
        <v>6244</v>
      </c>
      <c r="E798" s="682" t="s">
        <v>3957</v>
      </c>
      <c r="F798" s="619" t="s">
        <v>3937</v>
      </c>
      <c r="G798" s="619" t="s">
        <v>4423</v>
      </c>
      <c r="H798" s="619" t="s">
        <v>557</v>
      </c>
      <c r="I798" s="619" t="s">
        <v>5022</v>
      </c>
      <c r="J798" s="619" t="s">
        <v>5023</v>
      </c>
      <c r="K798" s="619" t="s">
        <v>5024</v>
      </c>
      <c r="L798" s="620">
        <v>92.24</v>
      </c>
      <c r="M798" s="620">
        <v>92.24</v>
      </c>
      <c r="N798" s="619">
        <v>1</v>
      </c>
      <c r="O798" s="683">
        <v>1</v>
      </c>
      <c r="P798" s="620"/>
      <c r="Q798" s="635">
        <v>0</v>
      </c>
      <c r="R798" s="619"/>
      <c r="S798" s="635">
        <v>0</v>
      </c>
      <c r="T798" s="683"/>
      <c r="U798" s="665">
        <v>0</v>
      </c>
    </row>
    <row r="799" spans="1:21" ht="14.4" customHeight="1" x14ac:dyDescent="0.3">
      <c r="A799" s="618">
        <v>4</v>
      </c>
      <c r="B799" s="619" t="s">
        <v>558</v>
      </c>
      <c r="C799" s="619">
        <v>89301042</v>
      </c>
      <c r="D799" s="681" t="s">
        <v>6244</v>
      </c>
      <c r="E799" s="682" t="s">
        <v>3957</v>
      </c>
      <c r="F799" s="619" t="s">
        <v>3937</v>
      </c>
      <c r="G799" s="619" t="s">
        <v>4423</v>
      </c>
      <c r="H799" s="619" t="s">
        <v>557</v>
      </c>
      <c r="I799" s="619" t="s">
        <v>5025</v>
      </c>
      <c r="J799" s="619" t="s">
        <v>5023</v>
      </c>
      <c r="K799" s="619" t="s">
        <v>5026</v>
      </c>
      <c r="L799" s="620">
        <v>144.05000000000001</v>
      </c>
      <c r="M799" s="620">
        <v>288.10000000000002</v>
      </c>
      <c r="N799" s="619">
        <v>2</v>
      </c>
      <c r="O799" s="683">
        <v>2</v>
      </c>
      <c r="P799" s="620">
        <v>288.10000000000002</v>
      </c>
      <c r="Q799" s="635">
        <v>1</v>
      </c>
      <c r="R799" s="619">
        <v>2</v>
      </c>
      <c r="S799" s="635">
        <v>1</v>
      </c>
      <c r="T799" s="683">
        <v>2</v>
      </c>
      <c r="U799" s="665">
        <v>1</v>
      </c>
    </row>
    <row r="800" spans="1:21" ht="14.4" customHeight="1" x14ac:dyDescent="0.3">
      <c r="A800" s="618">
        <v>4</v>
      </c>
      <c r="B800" s="619" t="s">
        <v>558</v>
      </c>
      <c r="C800" s="619">
        <v>89301042</v>
      </c>
      <c r="D800" s="681" t="s">
        <v>6244</v>
      </c>
      <c r="E800" s="682" t="s">
        <v>3957</v>
      </c>
      <c r="F800" s="619" t="s">
        <v>3937</v>
      </c>
      <c r="G800" s="619" t="s">
        <v>4423</v>
      </c>
      <c r="H800" s="619" t="s">
        <v>557</v>
      </c>
      <c r="I800" s="619" t="s">
        <v>4427</v>
      </c>
      <c r="J800" s="619" t="s">
        <v>4428</v>
      </c>
      <c r="K800" s="619" t="s">
        <v>4429</v>
      </c>
      <c r="L800" s="620">
        <v>35.130000000000003</v>
      </c>
      <c r="M800" s="620">
        <v>105.39000000000001</v>
      </c>
      <c r="N800" s="619">
        <v>3</v>
      </c>
      <c r="O800" s="683">
        <v>2</v>
      </c>
      <c r="P800" s="620">
        <v>105.39000000000001</v>
      </c>
      <c r="Q800" s="635">
        <v>1</v>
      </c>
      <c r="R800" s="619">
        <v>3</v>
      </c>
      <c r="S800" s="635">
        <v>1</v>
      </c>
      <c r="T800" s="683">
        <v>2</v>
      </c>
      <c r="U800" s="665">
        <v>1</v>
      </c>
    </row>
    <row r="801" spans="1:21" ht="14.4" customHeight="1" x14ac:dyDescent="0.3">
      <c r="A801" s="618">
        <v>4</v>
      </c>
      <c r="B801" s="619" t="s">
        <v>558</v>
      </c>
      <c r="C801" s="619">
        <v>89301042</v>
      </c>
      <c r="D801" s="681" t="s">
        <v>6244</v>
      </c>
      <c r="E801" s="682" t="s">
        <v>3957</v>
      </c>
      <c r="F801" s="619" t="s">
        <v>3937</v>
      </c>
      <c r="G801" s="619" t="s">
        <v>4423</v>
      </c>
      <c r="H801" s="619" t="s">
        <v>557</v>
      </c>
      <c r="I801" s="619" t="s">
        <v>4626</v>
      </c>
      <c r="J801" s="619" t="s">
        <v>4434</v>
      </c>
      <c r="K801" s="619" t="s">
        <v>4627</v>
      </c>
      <c r="L801" s="620">
        <v>175.15</v>
      </c>
      <c r="M801" s="620">
        <v>350.3</v>
      </c>
      <c r="N801" s="619">
        <v>2</v>
      </c>
      <c r="O801" s="683">
        <v>1</v>
      </c>
      <c r="P801" s="620">
        <v>350.3</v>
      </c>
      <c r="Q801" s="635">
        <v>1</v>
      </c>
      <c r="R801" s="619">
        <v>2</v>
      </c>
      <c r="S801" s="635">
        <v>1</v>
      </c>
      <c r="T801" s="683">
        <v>1</v>
      </c>
      <c r="U801" s="665">
        <v>1</v>
      </c>
    </row>
    <row r="802" spans="1:21" ht="14.4" customHeight="1" x14ac:dyDescent="0.3">
      <c r="A802" s="618">
        <v>4</v>
      </c>
      <c r="B802" s="619" t="s">
        <v>558</v>
      </c>
      <c r="C802" s="619">
        <v>89301042</v>
      </c>
      <c r="D802" s="681" t="s">
        <v>6244</v>
      </c>
      <c r="E802" s="682" t="s">
        <v>3957</v>
      </c>
      <c r="F802" s="619" t="s">
        <v>3937</v>
      </c>
      <c r="G802" s="619" t="s">
        <v>4423</v>
      </c>
      <c r="H802" s="619" t="s">
        <v>557</v>
      </c>
      <c r="I802" s="619" t="s">
        <v>4433</v>
      </c>
      <c r="J802" s="619" t="s">
        <v>4434</v>
      </c>
      <c r="K802" s="619" t="s">
        <v>4435</v>
      </c>
      <c r="L802" s="620">
        <v>200</v>
      </c>
      <c r="M802" s="620">
        <v>8800</v>
      </c>
      <c r="N802" s="619">
        <v>44</v>
      </c>
      <c r="O802" s="683">
        <v>27</v>
      </c>
      <c r="P802" s="620">
        <v>8200</v>
      </c>
      <c r="Q802" s="635">
        <v>0.93181818181818177</v>
      </c>
      <c r="R802" s="619">
        <v>41</v>
      </c>
      <c r="S802" s="635">
        <v>0.93181818181818177</v>
      </c>
      <c r="T802" s="683">
        <v>25</v>
      </c>
      <c r="U802" s="665">
        <v>0.92592592592592593</v>
      </c>
    </row>
    <row r="803" spans="1:21" ht="14.4" customHeight="1" x14ac:dyDescent="0.3">
      <c r="A803" s="618">
        <v>4</v>
      </c>
      <c r="B803" s="619" t="s">
        <v>558</v>
      </c>
      <c r="C803" s="619">
        <v>89301042</v>
      </c>
      <c r="D803" s="681" t="s">
        <v>6244</v>
      </c>
      <c r="E803" s="682" t="s">
        <v>3957</v>
      </c>
      <c r="F803" s="619" t="s">
        <v>3937</v>
      </c>
      <c r="G803" s="619" t="s">
        <v>4423</v>
      </c>
      <c r="H803" s="619" t="s">
        <v>557</v>
      </c>
      <c r="I803" s="619" t="s">
        <v>4436</v>
      </c>
      <c r="J803" s="619" t="s">
        <v>4437</v>
      </c>
      <c r="K803" s="619" t="s">
        <v>4438</v>
      </c>
      <c r="L803" s="620">
        <v>50</v>
      </c>
      <c r="M803" s="620">
        <v>200</v>
      </c>
      <c r="N803" s="619">
        <v>4</v>
      </c>
      <c r="O803" s="683">
        <v>2</v>
      </c>
      <c r="P803" s="620"/>
      <c r="Q803" s="635">
        <v>0</v>
      </c>
      <c r="R803" s="619"/>
      <c r="S803" s="635">
        <v>0</v>
      </c>
      <c r="T803" s="683"/>
      <c r="U803" s="665">
        <v>0</v>
      </c>
    </row>
    <row r="804" spans="1:21" ht="14.4" customHeight="1" x14ac:dyDescent="0.3">
      <c r="A804" s="618">
        <v>4</v>
      </c>
      <c r="B804" s="619" t="s">
        <v>558</v>
      </c>
      <c r="C804" s="619">
        <v>89301042</v>
      </c>
      <c r="D804" s="681" t="s">
        <v>6244</v>
      </c>
      <c r="E804" s="682" t="s">
        <v>3957</v>
      </c>
      <c r="F804" s="619" t="s">
        <v>3937</v>
      </c>
      <c r="G804" s="619" t="s">
        <v>4423</v>
      </c>
      <c r="H804" s="619" t="s">
        <v>557</v>
      </c>
      <c r="I804" s="619" t="s">
        <v>5027</v>
      </c>
      <c r="J804" s="619" t="s">
        <v>5028</v>
      </c>
      <c r="K804" s="619" t="s">
        <v>5029</v>
      </c>
      <c r="L804" s="620">
        <v>44.15</v>
      </c>
      <c r="M804" s="620">
        <v>309.05</v>
      </c>
      <c r="N804" s="619">
        <v>7</v>
      </c>
      <c r="O804" s="683">
        <v>2</v>
      </c>
      <c r="P804" s="620">
        <v>309.05</v>
      </c>
      <c r="Q804" s="635">
        <v>1</v>
      </c>
      <c r="R804" s="619">
        <v>7</v>
      </c>
      <c r="S804" s="635">
        <v>1</v>
      </c>
      <c r="T804" s="683">
        <v>2</v>
      </c>
      <c r="U804" s="665">
        <v>1</v>
      </c>
    </row>
    <row r="805" spans="1:21" ht="14.4" customHeight="1" x14ac:dyDescent="0.3">
      <c r="A805" s="618">
        <v>4</v>
      </c>
      <c r="B805" s="619" t="s">
        <v>558</v>
      </c>
      <c r="C805" s="619">
        <v>89301042</v>
      </c>
      <c r="D805" s="681" t="s">
        <v>6244</v>
      </c>
      <c r="E805" s="682" t="s">
        <v>3957</v>
      </c>
      <c r="F805" s="619" t="s">
        <v>3937</v>
      </c>
      <c r="G805" s="619" t="s">
        <v>4423</v>
      </c>
      <c r="H805" s="619" t="s">
        <v>557</v>
      </c>
      <c r="I805" s="619" t="s">
        <v>4439</v>
      </c>
      <c r="J805" s="619" t="s">
        <v>4440</v>
      </c>
      <c r="K805" s="619" t="s">
        <v>4441</v>
      </c>
      <c r="L805" s="620">
        <v>120</v>
      </c>
      <c r="M805" s="620">
        <v>480</v>
      </c>
      <c r="N805" s="619">
        <v>4</v>
      </c>
      <c r="O805" s="683">
        <v>2</v>
      </c>
      <c r="P805" s="620">
        <v>480</v>
      </c>
      <c r="Q805" s="635">
        <v>1</v>
      </c>
      <c r="R805" s="619">
        <v>4</v>
      </c>
      <c r="S805" s="635">
        <v>1</v>
      </c>
      <c r="T805" s="683">
        <v>2</v>
      </c>
      <c r="U805" s="665">
        <v>1</v>
      </c>
    </row>
    <row r="806" spans="1:21" ht="14.4" customHeight="1" x14ac:dyDescent="0.3">
      <c r="A806" s="618">
        <v>4</v>
      </c>
      <c r="B806" s="619" t="s">
        <v>558</v>
      </c>
      <c r="C806" s="619">
        <v>89301042</v>
      </c>
      <c r="D806" s="681" t="s">
        <v>6244</v>
      </c>
      <c r="E806" s="682" t="s">
        <v>3957</v>
      </c>
      <c r="F806" s="619" t="s">
        <v>3937</v>
      </c>
      <c r="G806" s="619" t="s">
        <v>4423</v>
      </c>
      <c r="H806" s="619" t="s">
        <v>557</v>
      </c>
      <c r="I806" s="619" t="s">
        <v>5030</v>
      </c>
      <c r="J806" s="619" t="s">
        <v>5031</v>
      </c>
      <c r="K806" s="619" t="s">
        <v>5032</v>
      </c>
      <c r="L806" s="620">
        <v>439.93</v>
      </c>
      <c r="M806" s="620">
        <v>439.93</v>
      </c>
      <c r="N806" s="619">
        <v>1</v>
      </c>
      <c r="O806" s="683">
        <v>1</v>
      </c>
      <c r="P806" s="620">
        <v>439.93</v>
      </c>
      <c r="Q806" s="635">
        <v>1</v>
      </c>
      <c r="R806" s="619">
        <v>1</v>
      </c>
      <c r="S806" s="635">
        <v>1</v>
      </c>
      <c r="T806" s="683">
        <v>1</v>
      </c>
      <c r="U806" s="665">
        <v>1</v>
      </c>
    </row>
    <row r="807" spans="1:21" ht="14.4" customHeight="1" x14ac:dyDescent="0.3">
      <c r="A807" s="618">
        <v>4</v>
      </c>
      <c r="B807" s="619" t="s">
        <v>558</v>
      </c>
      <c r="C807" s="619">
        <v>89301042</v>
      </c>
      <c r="D807" s="681" t="s">
        <v>6244</v>
      </c>
      <c r="E807" s="682" t="s">
        <v>3957</v>
      </c>
      <c r="F807" s="619" t="s">
        <v>3937</v>
      </c>
      <c r="G807" s="619" t="s">
        <v>4423</v>
      </c>
      <c r="H807" s="619" t="s">
        <v>557</v>
      </c>
      <c r="I807" s="619" t="s">
        <v>4442</v>
      </c>
      <c r="J807" s="619" t="s">
        <v>4443</v>
      </c>
      <c r="K807" s="619" t="s">
        <v>4444</v>
      </c>
      <c r="L807" s="620">
        <v>774.12</v>
      </c>
      <c r="M807" s="620">
        <v>1548.24</v>
      </c>
      <c r="N807" s="619">
        <v>2</v>
      </c>
      <c r="O807" s="683">
        <v>1</v>
      </c>
      <c r="P807" s="620"/>
      <c r="Q807" s="635">
        <v>0</v>
      </c>
      <c r="R807" s="619"/>
      <c r="S807" s="635">
        <v>0</v>
      </c>
      <c r="T807" s="683"/>
      <c r="U807" s="665">
        <v>0</v>
      </c>
    </row>
    <row r="808" spans="1:21" ht="14.4" customHeight="1" x14ac:dyDescent="0.3">
      <c r="A808" s="618">
        <v>4</v>
      </c>
      <c r="B808" s="619" t="s">
        <v>558</v>
      </c>
      <c r="C808" s="619">
        <v>89301042</v>
      </c>
      <c r="D808" s="681" t="s">
        <v>6244</v>
      </c>
      <c r="E808" s="682" t="s">
        <v>3957</v>
      </c>
      <c r="F808" s="619" t="s">
        <v>3937</v>
      </c>
      <c r="G808" s="619" t="s">
        <v>4423</v>
      </c>
      <c r="H808" s="619" t="s">
        <v>557</v>
      </c>
      <c r="I808" s="619" t="s">
        <v>4445</v>
      </c>
      <c r="J808" s="619" t="s">
        <v>4446</v>
      </c>
      <c r="K808" s="619" t="s">
        <v>4447</v>
      </c>
      <c r="L808" s="620">
        <v>304.12</v>
      </c>
      <c r="M808" s="620">
        <v>912.36</v>
      </c>
      <c r="N808" s="619">
        <v>3</v>
      </c>
      <c r="O808" s="683">
        <v>3</v>
      </c>
      <c r="P808" s="620">
        <v>608.24</v>
      </c>
      <c r="Q808" s="635">
        <v>0.66666666666666663</v>
      </c>
      <c r="R808" s="619">
        <v>2</v>
      </c>
      <c r="S808" s="635">
        <v>0.66666666666666663</v>
      </c>
      <c r="T808" s="683">
        <v>2</v>
      </c>
      <c r="U808" s="665">
        <v>0.66666666666666663</v>
      </c>
    </row>
    <row r="809" spans="1:21" ht="14.4" customHeight="1" x14ac:dyDescent="0.3">
      <c r="A809" s="618">
        <v>4</v>
      </c>
      <c r="B809" s="619" t="s">
        <v>558</v>
      </c>
      <c r="C809" s="619">
        <v>89301042</v>
      </c>
      <c r="D809" s="681" t="s">
        <v>6244</v>
      </c>
      <c r="E809" s="682" t="s">
        <v>3957</v>
      </c>
      <c r="F809" s="619" t="s">
        <v>3937</v>
      </c>
      <c r="G809" s="619" t="s">
        <v>4423</v>
      </c>
      <c r="H809" s="619" t="s">
        <v>557</v>
      </c>
      <c r="I809" s="619" t="s">
        <v>5033</v>
      </c>
      <c r="J809" s="619" t="s">
        <v>5034</v>
      </c>
      <c r="K809" s="619" t="s">
        <v>5035</v>
      </c>
      <c r="L809" s="620">
        <v>4.87</v>
      </c>
      <c r="M809" s="620">
        <v>4.87</v>
      </c>
      <c r="N809" s="619">
        <v>1</v>
      </c>
      <c r="O809" s="683">
        <v>1</v>
      </c>
      <c r="P809" s="620"/>
      <c r="Q809" s="635">
        <v>0</v>
      </c>
      <c r="R809" s="619"/>
      <c r="S809" s="635">
        <v>0</v>
      </c>
      <c r="T809" s="683"/>
      <c r="U809" s="665">
        <v>0</v>
      </c>
    </row>
    <row r="810" spans="1:21" ht="14.4" customHeight="1" x14ac:dyDescent="0.3">
      <c r="A810" s="618">
        <v>4</v>
      </c>
      <c r="B810" s="619" t="s">
        <v>558</v>
      </c>
      <c r="C810" s="619">
        <v>89301042</v>
      </c>
      <c r="D810" s="681" t="s">
        <v>6244</v>
      </c>
      <c r="E810" s="682" t="s">
        <v>3957</v>
      </c>
      <c r="F810" s="619" t="s">
        <v>3937</v>
      </c>
      <c r="G810" s="619" t="s">
        <v>4203</v>
      </c>
      <c r="H810" s="619" t="s">
        <v>557</v>
      </c>
      <c r="I810" s="619" t="s">
        <v>5036</v>
      </c>
      <c r="J810" s="619" t="s">
        <v>5037</v>
      </c>
      <c r="K810" s="619" t="s">
        <v>5038</v>
      </c>
      <c r="L810" s="620">
        <v>543.55999999999995</v>
      </c>
      <c r="M810" s="620">
        <v>543.55999999999995</v>
      </c>
      <c r="N810" s="619">
        <v>1</v>
      </c>
      <c r="O810" s="683">
        <v>1</v>
      </c>
      <c r="P810" s="620"/>
      <c r="Q810" s="635">
        <v>0</v>
      </c>
      <c r="R810" s="619"/>
      <c r="S810" s="635">
        <v>0</v>
      </c>
      <c r="T810" s="683"/>
      <c r="U810" s="665">
        <v>0</v>
      </c>
    </row>
    <row r="811" spans="1:21" ht="14.4" customHeight="1" x14ac:dyDescent="0.3">
      <c r="A811" s="618">
        <v>4</v>
      </c>
      <c r="B811" s="619" t="s">
        <v>558</v>
      </c>
      <c r="C811" s="619">
        <v>89301042</v>
      </c>
      <c r="D811" s="681" t="s">
        <v>6244</v>
      </c>
      <c r="E811" s="682" t="s">
        <v>3957</v>
      </c>
      <c r="F811" s="619" t="s">
        <v>3937</v>
      </c>
      <c r="G811" s="619" t="s">
        <v>4203</v>
      </c>
      <c r="H811" s="619" t="s">
        <v>557</v>
      </c>
      <c r="I811" s="619" t="s">
        <v>4474</v>
      </c>
      <c r="J811" s="619" t="s">
        <v>4475</v>
      </c>
      <c r="K811" s="619" t="s">
        <v>4476</v>
      </c>
      <c r="L811" s="620">
        <v>1800</v>
      </c>
      <c r="M811" s="620">
        <v>10800</v>
      </c>
      <c r="N811" s="619">
        <v>6</v>
      </c>
      <c r="O811" s="683">
        <v>6</v>
      </c>
      <c r="P811" s="620">
        <v>1800</v>
      </c>
      <c r="Q811" s="635">
        <v>0.16666666666666666</v>
      </c>
      <c r="R811" s="619">
        <v>1</v>
      </c>
      <c r="S811" s="635">
        <v>0.16666666666666666</v>
      </c>
      <c r="T811" s="683">
        <v>1</v>
      </c>
      <c r="U811" s="665">
        <v>0.16666666666666666</v>
      </c>
    </row>
    <row r="812" spans="1:21" ht="14.4" customHeight="1" x14ac:dyDescent="0.3">
      <c r="A812" s="618">
        <v>4</v>
      </c>
      <c r="B812" s="619" t="s">
        <v>558</v>
      </c>
      <c r="C812" s="619">
        <v>89301042</v>
      </c>
      <c r="D812" s="681" t="s">
        <v>6244</v>
      </c>
      <c r="E812" s="682" t="s">
        <v>3957</v>
      </c>
      <c r="F812" s="619" t="s">
        <v>3937</v>
      </c>
      <c r="G812" s="619" t="s">
        <v>4203</v>
      </c>
      <c r="H812" s="619" t="s">
        <v>557</v>
      </c>
      <c r="I812" s="619" t="s">
        <v>4477</v>
      </c>
      <c r="J812" s="619" t="s">
        <v>4478</v>
      </c>
      <c r="K812" s="619" t="s">
        <v>4479</v>
      </c>
      <c r="L812" s="620">
        <v>500</v>
      </c>
      <c r="M812" s="620">
        <v>3000</v>
      </c>
      <c r="N812" s="619">
        <v>6</v>
      </c>
      <c r="O812" s="683">
        <v>6</v>
      </c>
      <c r="P812" s="620">
        <v>3000</v>
      </c>
      <c r="Q812" s="635">
        <v>1</v>
      </c>
      <c r="R812" s="619">
        <v>6</v>
      </c>
      <c r="S812" s="635">
        <v>1</v>
      </c>
      <c r="T812" s="683">
        <v>6</v>
      </c>
      <c r="U812" s="665">
        <v>1</v>
      </c>
    </row>
    <row r="813" spans="1:21" ht="14.4" customHeight="1" x14ac:dyDescent="0.3">
      <c r="A813" s="618">
        <v>4</v>
      </c>
      <c r="B813" s="619" t="s">
        <v>558</v>
      </c>
      <c r="C813" s="619">
        <v>89301042</v>
      </c>
      <c r="D813" s="681" t="s">
        <v>6244</v>
      </c>
      <c r="E813" s="682" t="s">
        <v>3957</v>
      </c>
      <c r="F813" s="619" t="s">
        <v>3937</v>
      </c>
      <c r="G813" s="619" t="s">
        <v>4203</v>
      </c>
      <c r="H813" s="619" t="s">
        <v>557</v>
      </c>
      <c r="I813" s="619" t="s">
        <v>4204</v>
      </c>
      <c r="J813" s="619" t="s">
        <v>4205</v>
      </c>
      <c r="K813" s="619" t="s">
        <v>4206</v>
      </c>
      <c r="L813" s="620">
        <v>900</v>
      </c>
      <c r="M813" s="620">
        <v>51300</v>
      </c>
      <c r="N813" s="619">
        <v>57</v>
      </c>
      <c r="O813" s="683">
        <v>57</v>
      </c>
      <c r="P813" s="620">
        <v>49500</v>
      </c>
      <c r="Q813" s="635">
        <v>0.96491228070175439</v>
      </c>
      <c r="R813" s="619">
        <v>55</v>
      </c>
      <c r="S813" s="635">
        <v>0.96491228070175439</v>
      </c>
      <c r="T813" s="683">
        <v>55</v>
      </c>
      <c r="U813" s="665">
        <v>0.96491228070175439</v>
      </c>
    </row>
    <row r="814" spans="1:21" ht="14.4" customHeight="1" x14ac:dyDescent="0.3">
      <c r="A814" s="618">
        <v>4</v>
      </c>
      <c r="B814" s="619" t="s">
        <v>558</v>
      </c>
      <c r="C814" s="619">
        <v>89301042</v>
      </c>
      <c r="D814" s="681" t="s">
        <v>6244</v>
      </c>
      <c r="E814" s="682" t="s">
        <v>3957</v>
      </c>
      <c r="F814" s="619" t="s">
        <v>3937</v>
      </c>
      <c r="G814" s="619" t="s">
        <v>4203</v>
      </c>
      <c r="H814" s="619" t="s">
        <v>557</v>
      </c>
      <c r="I814" s="619" t="s">
        <v>4312</v>
      </c>
      <c r="J814" s="619" t="s">
        <v>4313</v>
      </c>
      <c r="K814" s="619" t="s">
        <v>4314</v>
      </c>
      <c r="L814" s="620">
        <v>378.48</v>
      </c>
      <c r="M814" s="620">
        <v>7191.1199999999981</v>
      </c>
      <c r="N814" s="619">
        <v>19</v>
      </c>
      <c r="O814" s="683">
        <v>19</v>
      </c>
      <c r="P814" s="620">
        <v>6434.159999999998</v>
      </c>
      <c r="Q814" s="635">
        <v>0.89473684210526316</v>
      </c>
      <c r="R814" s="619">
        <v>17</v>
      </c>
      <c r="S814" s="635">
        <v>0.89473684210526316</v>
      </c>
      <c r="T814" s="683">
        <v>17</v>
      </c>
      <c r="U814" s="665">
        <v>0.89473684210526316</v>
      </c>
    </row>
    <row r="815" spans="1:21" ht="14.4" customHeight="1" x14ac:dyDescent="0.3">
      <c r="A815" s="618">
        <v>4</v>
      </c>
      <c r="B815" s="619" t="s">
        <v>558</v>
      </c>
      <c r="C815" s="619">
        <v>89301042</v>
      </c>
      <c r="D815" s="681" t="s">
        <v>6244</v>
      </c>
      <c r="E815" s="682" t="s">
        <v>3957</v>
      </c>
      <c r="F815" s="619" t="s">
        <v>3937</v>
      </c>
      <c r="G815" s="619" t="s">
        <v>4203</v>
      </c>
      <c r="H815" s="619" t="s">
        <v>557</v>
      </c>
      <c r="I815" s="619" t="s">
        <v>4480</v>
      </c>
      <c r="J815" s="619" t="s">
        <v>4481</v>
      </c>
      <c r="K815" s="619" t="s">
        <v>4482</v>
      </c>
      <c r="L815" s="620">
        <v>378.48</v>
      </c>
      <c r="M815" s="620">
        <v>2270.88</v>
      </c>
      <c r="N815" s="619">
        <v>6</v>
      </c>
      <c r="O815" s="683">
        <v>6</v>
      </c>
      <c r="P815" s="620">
        <v>2270.88</v>
      </c>
      <c r="Q815" s="635">
        <v>1</v>
      </c>
      <c r="R815" s="619">
        <v>6</v>
      </c>
      <c r="S815" s="635">
        <v>1</v>
      </c>
      <c r="T815" s="683">
        <v>6</v>
      </c>
      <c r="U815" s="665">
        <v>1</v>
      </c>
    </row>
    <row r="816" spans="1:21" ht="14.4" customHeight="1" x14ac:dyDescent="0.3">
      <c r="A816" s="618">
        <v>4</v>
      </c>
      <c r="B816" s="619" t="s">
        <v>558</v>
      </c>
      <c r="C816" s="619">
        <v>89301042</v>
      </c>
      <c r="D816" s="681" t="s">
        <v>6244</v>
      </c>
      <c r="E816" s="682" t="s">
        <v>3957</v>
      </c>
      <c r="F816" s="619" t="s">
        <v>3937</v>
      </c>
      <c r="G816" s="619" t="s">
        <v>4203</v>
      </c>
      <c r="H816" s="619" t="s">
        <v>557</v>
      </c>
      <c r="I816" s="619" t="s">
        <v>4486</v>
      </c>
      <c r="J816" s="619" t="s">
        <v>4487</v>
      </c>
      <c r="K816" s="619" t="s">
        <v>4488</v>
      </c>
      <c r="L816" s="620">
        <v>378.48</v>
      </c>
      <c r="M816" s="620">
        <v>378.48</v>
      </c>
      <c r="N816" s="619">
        <v>1</v>
      </c>
      <c r="O816" s="683">
        <v>1</v>
      </c>
      <c r="P816" s="620">
        <v>378.48</v>
      </c>
      <c r="Q816" s="635">
        <v>1</v>
      </c>
      <c r="R816" s="619">
        <v>1</v>
      </c>
      <c r="S816" s="635">
        <v>1</v>
      </c>
      <c r="T816" s="683">
        <v>1</v>
      </c>
      <c r="U816" s="665">
        <v>1</v>
      </c>
    </row>
    <row r="817" spans="1:21" ht="14.4" customHeight="1" x14ac:dyDescent="0.3">
      <c r="A817" s="618">
        <v>4</v>
      </c>
      <c r="B817" s="619" t="s">
        <v>558</v>
      </c>
      <c r="C817" s="619">
        <v>89301042</v>
      </c>
      <c r="D817" s="681" t="s">
        <v>6244</v>
      </c>
      <c r="E817" s="682" t="s">
        <v>3957</v>
      </c>
      <c r="F817" s="619" t="s">
        <v>3937</v>
      </c>
      <c r="G817" s="619" t="s">
        <v>4203</v>
      </c>
      <c r="H817" s="619" t="s">
        <v>557</v>
      </c>
      <c r="I817" s="619" t="s">
        <v>5039</v>
      </c>
      <c r="J817" s="619" t="s">
        <v>5040</v>
      </c>
      <c r="K817" s="619" t="s">
        <v>5041</v>
      </c>
      <c r="L817" s="620">
        <v>700</v>
      </c>
      <c r="M817" s="620">
        <v>700</v>
      </c>
      <c r="N817" s="619">
        <v>1</v>
      </c>
      <c r="O817" s="683">
        <v>1</v>
      </c>
      <c r="P817" s="620">
        <v>700</v>
      </c>
      <c r="Q817" s="635">
        <v>1</v>
      </c>
      <c r="R817" s="619">
        <v>1</v>
      </c>
      <c r="S817" s="635">
        <v>1</v>
      </c>
      <c r="T817" s="683">
        <v>1</v>
      </c>
      <c r="U817" s="665">
        <v>1</v>
      </c>
    </row>
    <row r="818" spans="1:21" ht="14.4" customHeight="1" x14ac:dyDescent="0.3">
      <c r="A818" s="618">
        <v>4</v>
      </c>
      <c r="B818" s="619" t="s">
        <v>558</v>
      </c>
      <c r="C818" s="619">
        <v>89301042</v>
      </c>
      <c r="D818" s="681" t="s">
        <v>6244</v>
      </c>
      <c r="E818" s="682" t="s">
        <v>3958</v>
      </c>
      <c r="F818" s="619" t="s">
        <v>3935</v>
      </c>
      <c r="G818" s="619" t="s">
        <v>4172</v>
      </c>
      <c r="H818" s="619" t="s">
        <v>557</v>
      </c>
      <c r="I818" s="619" t="s">
        <v>741</v>
      </c>
      <c r="J818" s="619" t="s">
        <v>742</v>
      </c>
      <c r="K818" s="619" t="s">
        <v>4173</v>
      </c>
      <c r="L818" s="620">
        <v>709.97</v>
      </c>
      <c r="M818" s="620">
        <v>2129.91</v>
      </c>
      <c r="N818" s="619">
        <v>3</v>
      </c>
      <c r="O818" s="683">
        <v>1</v>
      </c>
      <c r="P818" s="620">
        <v>2129.91</v>
      </c>
      <c r="Q818" s="635">
        <v>1</v>
      </c>
      <c r="R818" s="619">
        <v>3</v>
      </c>
      <c r="S818" s="635">
        <v>1</v>
      </c>
      <c r="T818" s="683">
        <v>1</v>
      </c>
      <c r="U818" s="665">
        <v>1</v>
      </c>
    </row>
    <row r="819" spans="1:21" ht="14.4" customHeight="1" x14ac:dyDescent="0.3">
      <c r="A819" s="618">
        <v>4</v>
      </c>
      <c r="B819" s="619" t="s">
        <v>558</v>
      </c>
      <c r="C819" s="619">
        <v>89301042</v>
      </c>
      <c r="D819" s="681" t="s">
        <v>6244</v>
      </c>
      <c r="E819" s="682" t="s">
        <v>3958</v>
      </c>
      <c r="F819" s="619" t="s">
        <v>3935</v>
      </c>
      <c r="G819" s="619" t="s">
        <v>4004</v>
      </c>
      <c r="H819" s="619" t="s">
        <v>557</v>
      </c>
      <c r="I819" s="619" t="s">
        <v>852</v>
      </c>
      <c r="J819" s="619" t="s">
        <v>853</v>
      </c>
      <c r="K819" s="619" t="s">
        <v>4005</v>
      </c>
      <c r="L819" s="620">
        <v>242.93</v>
      </c>
      <c r="M819" s="620">
        <v>728.79</v>
      </c>
      <c r="N819" s="619">
        <v>3</v>
      </c>
      <c r="O819" s="683">
        <v>3</v>
      </c>
      <c r="P819" s="620">
        <v>728.79</v>
      </c>
      <c r="Q819" s="635">
        <v>1</v>
      </c>
      <c r="R819" s="619">
        <v>3</v>
      </c>
      <c r="S819" s="635">
        <v>1</v>
      </c>
      <c r="T819" s="683">
        <v>3</v>
      </c>
      <c r="U819" s="665">
        <v>1</v>
      </c>
    </row>
    <row r="820" spans="1:21" ht="14.4" customHeight="1" x14ac:dyDescent="0.3">
      <c r="A820" s="618">
        <v>4</v>
      </c>
      <c r="B820" s="619" t="s">
        <v>558</v>
      </c>
      <c r="C820" s="619">
        <v>89301042</v>
      </c>
      <c r="D820" s="681" t="s">
        <v>6244</v>
      </c>
      <c r="E820" s="682" t="s">
        <v>3958</v>
      </c>
      <c r="F820" s="619" t="s">
        <v>3935</v>
      </c>
      <c r="G820" s="619" t="s">
        <v>4068</v>
      </c>
      <c r="H820" s="619" t="s">
        <v>557</v>
      </c>
      <c r="I820" s="619" t="s">
        <v>1982</v>
      </c>
      <c r="J820" s="619" t="s">
        <v>1983</v>
      </c>
      <c r="K820" s="619" t="s">
        <v>4069</v>
      </c>
      <c r="L820" s="620">
        <v>400.53</v>
      </c>
      <c r="M820" s="620">
        <v>1602.12</v>
      </c>
      <c r="N820" s="619">
        <v>4</v>
      </c>
      <c r="O820" s="683">
        <v>2</v>
      </c>
      <c r="P820" s="620">
        <v>1602.12</v>
      </c>
      <c r="Q820" s="635">
        <v>1</v>
      </c>
      <c r="R820" s="619">
        <v>4</v>
      </c>
      <c r="S820" s="635">
        <v>1</v>
      </c>
      <c r="T820" s="683">
        <v>2</v>
      </c>
      <c r="U820" s="665">
        <v>1</v>
      </c>
    </row>
    <row r="821" spans="1:21" ht="14.4" customHeight="1" x14ac:dyDescent="0.3">
      <c r="A821" s="618">
        <v>4</v>
      </c>
      <c r="B821" s="619" t="s">
        <v>558</v>
      </c>
      <c r="C821" s="619">
        <v>89301042</v>
      </c>
      <c r="D821" s="681" t="s">
        <v>6244</v>
      </c>
      <c r="E821" s="682" t="s">
        <v>3958</v>
      </c>
      <c r="F821" s="619" t="s">
        <v>3935</v>
      </c>
      <c r="G821" s="619" t="s">
        <v>4068</v>
      </c>
      <c r="H821" s="619" t="s">
        <v>557</v>
      </c>
      <c r="I821" s="619" t="s">
        <v>5015</v>
      </c>
      <c r="J821" s="619" t="s">
        <v>4074</v>
      </c>
      <c r="K821" s="619" t="s">
        <v>5016</v>
      </c>
      <c r="L821" s="620">
        <v>0</v>
      </c>
      <c r="M821" s="620">
        <v>0</v>
      </c>
      <c r="N821" s="619">
        <v>2</v>
      </c>
      <c r="O821" s="683">
        <v>1</v>
      </c>
      <c r="P821" s="620">
        <v>0</v>
      </c>
      <c r="Q821" s="635"/>
      <c r="R821" s="619">
        <v>2</v>
      </c>
      <c r="S821" s="635">
        <v>1</v>
      </c>
      <c r="T821" s="683">
        <v>1</v>
      </c>
      <c r="U821" s="665">
        <v>1</v>
      </c>
    </row>
    <row r="822" spans="1:21" ht="14.4" customHeight="1" x14ac:dyDescent="0.3">
      <c r="A822" s="618">
        <v>4</v>
      </c>
      <c r="B822" s="619" t="s">
        <v>558</v>
      </c>
      <c r="C822" s="619">
        <v>89301042</v>
      </c>
      <c r="D822" s="681" t="s">
        <v>6244</v>
      </c>
      <c r="E822" s="682" t="s">
        <v>3958</v>
      </c>
      <c r="F822" s="619" t="s">
        <v>3935</v>
      </c>
      <c r="G822" s="619" t="s">
        <v>4044</v>
      </c>
      <c r="H822" s="619" t="s">
        <v>557</v>
      </c>
      <c r="I822" s="619" t="s">
        <v>5042</v>
      </c>
      <c r="J822" s="619" t="s">
        <v>826</v>
      </c>
      <c r="K822" s="619" t="s">
        <v>3851</v>
      </c>
      <c r="L822" s="620">
        <v>22.68</v>
      </c>
      <c r="M822" s="620">
        <v>22.68</v>
      </c>
      <c r="N822" s="619">
        <v>1</v>
      </c>
      <c r="O822" s="683">
        <v>1</v>
      </c>
      <c r="P822" s="620">
        <v>22.68</v>
      </c>
      <c r="Q822" s="635">
        <v>1</v>
      </c>
      <c r="R822" s="619">
        <v>1</v>
      </c>
      <c r="S822" s="635">
        <v>1</v>
      </c>
      <c r="T822" s="683">
        <v>1</v>
      </c>
      <c r="U822" s="665">
        <v>1</v>
      </c>
    </row>
    <row r="823" spans="1:21" ht="14.4" customHeight="1" x14ac:dyDescent="0.3">
      <c r="A823" s="618">
        <v>4</v>
      </c>
      <c r="B823" s="619" t="s">
        <v>558</v>
      </c>
      <c r="C823" s="619">
        <v>89301042</v>
      </c>
      <c r="D823" s="681" t="s">
        <v>6244</v>
      </c>
      <c r="E823" s="682" t="s">
        <v>3958</v>
      </c>
      <c r="F823" s="619" t="s">
        <v>3935</v>
      </c>
      <c r="G823" s="619" t="s">
        <v>4010</v>
      </c>
      <c r="H823" s="619" t="s">
        <v>557</v>
      </c>
      <c r="I823" s="619" t="s">
        <v>3469</v>
      </c>
      <c r="J823" s="619" t="s">
        <v>1233</v>
      </c>
      <c r="K823" s="619" t="s">
        <v>4070</v>
      </c>
      <c r="L823" s="620">
        <v>127.5</v>
      </c>
      <c r="M823" s="620">
        <v>127.5</v>
      </c>
      <c r="N823" s="619">
        <v>1</v>
      </c>
      <c r="O823" s="683">
        <v>1</v>
      </c>
      <c r="P823" s="620">
        <v>127.5</v>
      </c>
      <c r="Q823" s="635">
        <v>1</v>
      </c>
      <c r="R823" s="619">
        <v>1</v>
      </c>
      <c r="S823" s="635">
        <v>1</v>
      </c>
      <c r="T823" s="683">
        <v>1</v>
      </c>
      <c r="U823" s="665">
        <v>1</v>
      </c>
    </row>
    <row r="824" spans="1:21" ht="14.4" customHeight="1" x14ac:dyDescent="0.3">
      <c r="A824" s="618">
        <v>4</v>
      </c>
      <c r="B824" s="619" t="s">
        <v>558</v>
      </c>
      <c r="C824" s="619">
        <v>89301042</v>
      </c>
      <c r="D824" s="681" t="s">
        <v>6244</v>
      </c>
      <c r="E824" s="682" t="s">
        <v>3958</v>
      </c>
      <c r="F824" s="619" t="s">
        <v>3937</v>
      </c>
      <c r="G824" s="619" t="s">
        <v>4358</v>
      </c>
      <c r="H824" s="619" t="s">
        <v>557</v>
      </c>
      <c r="I824" s="619" t="s">
        <v>4359</v>
      </c>
      <c r="J824" s="619" t="s">
        <v>4360</v>
      </c>
      <c r="K824" s="619" t="s">
        <v>4361</v>
      </c>
      <c r="L824" s="620">
        <v>410</v>
      </c>
      <c r="M824" s="620">
        <v>2050</v>
      </c>
      <c r="N824" s="619">
        <v>5</v>
      </c>
      <c r="O824" s="683">
        <v>5</v>
      </c>
      <c r="P824" s="620">
        <v>2050</v>
      </c>
      <c r="Q824" s="635">
        <v>1</v>
      </c>
      <c r="R824" s="619">
        <v>5</v>
      </c>
      <c r="S824" s="635">
        <v>1</v>
      </c>
      <c r="T824" s="683">
        <v>5</v>
      </c>
      <c r="U824" s="665">
        <v>1</v>
      </c>
    </row>
    <row r="825" spans="1:21" ht="14.4" customHeight="1" x14ac:dyDescent="0.3">
      <c r="A825" s="618">
        <v>4</v>
      </c>
      <c r="B825" s="619" t="s">
        <v>558</v>
      </c>
      <c r="C825" s="619">
        <v>89301042</v>
      </c>
      <c r="D825" s="681" t="s">
        <v>6244</v>
      </c>
      <c r="E825" s="682" t="s">
        <v>3958</v>
      </c>
      <c r="F825" s="619" t="s">
        <v>3937</v>
      </c>
      <c r="G825" s="619" t="s">
        <v>4358</v>
      </c>
      <c r="H825" s="619" t="s">
        <v>557</v>
      </c>
      <c r="I825" s="619" t="s">
        <v>4420</v>
      </c>
      <c r="J825" s="619" t="s">
        <v>4421</v>
      </c>
      <c r="K825" s="619" t="s">
        <v>4422</v>
      </c>
      <c r="L825" s="620">
        <v>566</v>
      </c>
      <c r="M825" s="620">
        <v>566</v>
      </c>
      <c r="N825" s="619">
        <v>1</v>
      </c>
      <c r="O825" s="683">
        <v>1</v>
      </c>
      <c r="P825" s="620">
        <v>566</v>
      </c>
      <c r="Q825" s="635">
        <v>1</v>
      </c>
      <c r="R825" s="619">
        <v>1</v>
      </c>
      <c r="S825" s="635">
        <v>1</v>
      </c>
      <c r="T825" s="683">
        <v>1</v>
      </c>
      <c r="U825" s="665">
        <v>1</v>
      </c>
    </row>
    <row r="826" spans="1:21" ht="14.4" customHeight="1" x14ac:dyDescent="0.3">
      <c r="A826" s="618">
        <v>4</v>
      </c>
      <c r="B826" s="619" t="s">
        <v>558</v>
      </c>
      <c r="C826" s="619">
        <v>89301042</v>
      </c>
      <c r="D826" s="681" t="s">
        <v>6244</v>
      </c>
      <c r="E826" s="682" t="s">
        <v>3958</v>
      </c>
      <c r="F826" s="619" t="s">
        <v>3937</v>
      </c>
      <c r="G826" s="619" t="s">
        <v>4358</v>
      </c>
      <c r="H826" s="619" t="s">
        <v>557</v>
      </c>
      <c r="I826" s="619" t="s">
        <v>5043</v>
      </c>
      <c r="J826" s="619" t="s">
        <v>4360</v>
      </c>
      <c r="K826" s="619" t="s">
        <v>5044</v>
      </c>
      <c r="L826" s="620">
        <v>410</v>
      </c>
      <c r="M826" s="620">
        <v>820</v>
      </c>
      <c r="N826" s="619">
        <v>2</v>
      </c>
      <c r="O826" s="683">
        <v>2</v>
      </c>
      <c r="P826" s="620">
        <v>820</v>
      </c>
      <c r="Q826" s="635">
        <v>1</v>
      </c>
      <c r="R826" s="619">
        <v>2</v>
      </c>
      <c r="S826" s="635">
        <v>1</v>
      </c>
      <c r="T826" s="683">
        <v>2</v>
      </c>
      <c r="U826" s="665">
        <v>1</v>
      </c>
    </row>
    <row r="827" spans="1:21" ht="14.4" customHeight="1" x14ac:dyDescent="0.3">
      <c r="A827" s="618">
        <v>4</v>
      </c>
      <c r="B827" s="619" t="s">
        <v>558</v>
      </c>
      <c r="C827" s="619">
        <v>89301042</v>
      </c>
      <c r="D827" s="681" t="s">
        <v>6244</v>
      </c>
      <c r="E827" s="682" t="s">
        <v>3961</v>
      </c>
      <c r="F827" s="619" t="s">
        <v>3935</v>
      </c>
      <c r="G827" s="619" t="s">
        <v>4273</v>
      </c>
      <c r="H827" s="619" t="s">
        <v>557</v>
      </c>
      <c r="I827" s="619" t="s">
        <v>1873</v>
      </c>
      <c r="J827" s="619" t="s">
        <v>3271</v>
      </c>
      <c r="K827" s="619" t="s">
        <v>3819</v>
      </c>
      <c r="L827" s="620">
        <v>201.95</v>
      </c>
      <c r="M827" s="620">
        <v>201.95</v>
      </c>
      <c r="N827" s="619">
        <v>1</v>
      </c>
      <c r="O827" s="683">
        <v>1</v>
      </c>
      <c r="P827" s="620">
        <v>201.95</v>
      </c>
      <c r="Q827" s="635">
        <v>1</v>
      </c>
      <c r="R827" s="619">
        <v>1</v>
      </c>
      <c r="S827" s="635">
        <v>1</v>
      </c>
      <c r="T827" s="683">
        <v>1</v>
      </c>
      <c r="U827" s="665">
        <v>1</v>
      </c>
    </row>
    <row r="828" spans="1:21" ht="14.4" customHeight="1" x14ac:dyDescent="0.3">
      <c r="A828" s="618">
        <v>4</v>
      </c>
      <c r="B828" s="619" t="s">
        <v>558</v>
      </c>
      <c r="C828" s="619">
        <v>89301042</v>
      </c>
      <c r="D828" s="681" t="s">
        <v>6244</v>
      </c>
      <c r="E828" s="682" t="s">
        <v>3961</v>
      </c>
      <c r="F828" s="619" t="s">
        <v>3935</v>
      </c>
      <c r="G828" s="619" t="s">
        <v>3997</v>
      </c>
      <c r="H828" s="619" t="s">
        <v>557</v>
      </c>
      <c r="I828" s="619" t="s">
        <v>4166</v>
      </c>
      <c r="J828" s="619" t="s">
        <v>3721</v>
      </c>
      <c r="K828" s="619" t="s">
        <v>4167</v>
      </c>
      <c r="L828" s="620">
        <v>0</v>
      </c>
      <c r="M828" s="620">
        <v>0</v>
      </c>
      <c r="N828" s="619">
        <v>1</v>
      </c>
      <c r="O828" s="683">
        <v>1</v>
      </c>
      <c r="P828" s="620">
        <v>0</v>
      </c>
      <c r="Q828" s="635"/>
      <c r="R828" s="619">
        <v>1</v>
      </c>
      <c r="S828" s="635">
        <v>1</v>
      </c>
      <c r="T828" s="683">
        <v>1</v>
      </c>
      <c r="U828" s="665">
        <v>1</v>
      </c>
    </row>
    <row r="829" spans="1:21" ht="14.4" customHeight="1" x14ac:dyDescent="0.3">
      <c r="A829" s="618">
        <v>4</v>
      </c>
      <c r="B829" s="619" t="s">
        <v>558</v>
      </c>
      <c r="C829" s="619">
        <v>89301042</v>
      </c>
      <c r="D829" s="681" t="s">
        <v>6244</v>
      </c>
      <c r="E829" s="682" t="s">
        <v>3961</v>
      </c>
      <c r="F829" s="619" t="s">
        <v>3935</v>
      </c>
      <c r="G829" s="619" t="s">
        <v>3997</v>
      </c>
      <c r="H829" s="619" t="s">
        <v>1439</v>
      </c>
      <c r="I829" s="619" t="s">
        <v>1793</v>
      </c>
      <c r="J829" s="619" t="s">
        <v>3721</v>
      </c>
      <c r="K829" s="619" t="s">
        <v>3722</v>
      </c>
      <c r="L829" s="620">
        <v>333.31</v>
      </c>
      <c r="M829" s="620">
        <v>3333.1000000000004</v>
      </c>
      <c r="N829" s="619">
        <v>10</v>
      </c>
      <c r="O829" s="683">
        <v>6</v>
      </c>
      <c r="P829" s="620">
        <v>999.93000000000006</v>
      </c>
      <c r="Q829" s="635">
        <v>0.3</v>
      </c>
      <c r="R829" s="619">
        <v>3</v>
      </c>
      <c r="S829" s="635">
        <v>0.3</v>
      </c>
      <c r="T829" s="683">
        <v>1.5</v>
      </c>
      <c r="U829" s="665">
        <v>0.25</v>
      </c>
    </row>
    <row r="830" spans="1:21" ht="14.4" customHeight="1" x14ac:dyDescent="0.3">
      <c r="A830" s="618">
        <v>4</v>
      </c>
      <c r="B830" s="619" t="s">
        <v>558</v>
      </c>
      <c r="C830" s="619">
        <v>89301042</v>
      </c>
      <c r="D830" s="681" t="s">
        <v>6244</v>
      </c>
      <c r="E830" s="682" t="s">
        <v>3961</v>
      </c>
      <c r="F830" s="619" t="s">
        <v>3935</v>
      </c>
      <c r="G830" s="619" t="s">
        <v>4362</v>
      </c>
      <c r="H830" s="619" t="s">
        <v>1439</v>
      </c>
      <c r="I830" s="619" t="s">
        <v>5045</v>
      </c>
      <c r="J830" s="619" t="s">
        <v>3182</v>
      </c>
      <c r="K830" s="619" t="s">
        <v>5046</v>
      </c>
      <c r="L830" s="620">
        <v>0</v>
      </c>
      <c r="M830" s="620">
        <v>0</v>
      </c>
      <c r="N830" s="619">
        <v>1</v>
      </c>
      <c r="O830" s="683">
        <v>0.5</v>
      </c>
      <c r="P830" s="620"/>
      <c r="Q830" s="635"/>
      <c r="R830" s="619"/>
      <c r="S830" s="635">
        <v>0</v>
      </c>
      <c r="T830" s="683"/>
      <c r="U830" s="665">
        <v>0</v>
      </c>
    </row>
    <row r="831" spans="1:21" ht="14.4" customHeight="1" x14ac:dyDescent="0.3">
      <c r="A831" s="618">
        <v>4</v>
      </c>
      <c r="B831" s="619" t="s">
        <v>558</v>
      </c>
      <c r="C831" s="619">
        <v>89301042</v>
      </c>
      <c r="D831" s="681" t="s">
        <v>6244</v>
      </c>
      <c r="E831" s="682" t="s">
        <v>3961</v>
      </c>
      <c r="F831" s="619" t="s">
        <v>3935</v>
      </c>
      <c r="G831" s="619" t="s">
        <v>4376</v>
      </c>
      <c r="H831" s="619" t="s">
        <v>557</v>
      </c>
      <c r="I831" s="619" t="s">
        <v>4377</v>
      </c>
      <c r="J831" s="619" t="s">
        <v>4378</v>
      </c>
      <c r="K831" s="619" t="s">
        <v>4379</v>
      </c>
      <c r="L831" s="620">
        <v>45.75</v>
      </c>
      <c r="M831" s="620">
        <v>45.75</v>
      </c>
      <c r="N831" s="619">
        <v>1</v>
      </c>
      <c r="O831" s="683">
        <v>1</v>
      </c>
      <c r="P831" s="620">
        <v>45.75</v>
      </c>
      <c r="Q831" s="635">
        <v>1</v>
      </c>
      <c r="R831" s="619">
        <v>1</v>
      </c>
      <c r="S831" s="635">
        <v>1</v>
      </c>
      <c r="T831" s="683">
        <v>1</v>
      </c>
      <c r="U831" s="665">
        <v>1</v>
      </c>
    </row>
    <row r="832" spans="1:21" ht="14.4" customHeight="1" x14ac:dyDescent="0.3">
      <c r="A832" s="618">
        <v>4</v>
      </c>
      <c r="B832" s="619" t="s">
        <v>558</v>
      </c>
      <c r="C832" s="619">
        <v>89301042</v>
      </c>
      <c r="D832" s="681" t="s">
        <v>6244</v>
      </c>
      <c r="E832" s="682" t="s">
        <v>3961</v>
      </c>
      <c r="F832" s="619" t="s">
        <v>3935</v>
      </c>
      <c r="G832" s="619" t="s">
        <v>4209</v>
      </c>
      <c r="H832" s="619" t="s">
        <v>557</v>
      </c>
      <c r="I832" s="619" t="s">
        <v>948</v>
      </c>
      <c r="J832" s="619" t="s">
        <v>746</v>
      </c>
      <c r="K832" s="619" t="s">
        <v>4380</v>
      </c>
      <c r="L832" s="620">
        <v>57.65</v>
      </c>
      <c r="M832" s="620">
        <v>57.65</v>
      </c>
      <c r="N832" s="619">
        <v>1</v>
      </c>
      <c r="O832" s="683">
        <v>1</v>
      </c>
      <c r="P832" s="620"/>
      <c r="Q832" s="635">
        <v>0</v>
      </c>
      <c r="R832" s="619"/>
      <c r="S832" s="635">
        <v>0</v>
      </c>
      <c r="T832" s="683"/>
      <c r="U832" s="665">
        <v>0</v>
      </c>
    </row>
    <row r="833" spans="1:21" ht="14.4" customHeight="1" x14ac:dyDescent="0.3">
      <c r="A833" s="618">
        <v>4</v>
      </c>
      <c r="B833" s="619" t="s">
        <v>558</v>
      </c>
      <c r="C833" s="619">
        <v>89301042</v>
      </c>
      <c r="D833" s="681" t="s">
        <v>6244</v>
      </c>
      <c r="E833" s="682" t="s">
        <v>3961</v>
      </c>
      <c r="F833" s="619" t="s">
        <v>3935</v>
      </c>
      <c r="G833" s="619" t="s">
        <v>4381</v>
      </c>
      <c r="H833" s="619" t="s">
        <v>557</v>
      </c>
      <c r="I833" s="619" t="s">
        <v>900</v>
      </c>
      <c r="J833" s="619" t="s">
        <v>4383</v>
      </c>
      <c r="K833" s="619" t="s">
        <v>5047</v>
      </c>
      <c r="L833" s="620">
        <v>128.9</v>
      </c>
      <c r="M833" s="620">
        <v>128.9</v>
      </c>
      <c r="N833" s="619">
        <v>1</v>
      </c>
      <c r="O833" s="683">
        <v>1</v>
      </c>
      <c r="P833" s="620"/>
      <c r="Q833" s="635">
        <v>0</v>
      </c>
      <c r="R833" s="619"/>
      <c r="S833" s="635">
        <v>0</v>
      </c>
      <c r="T833" s="683"/>
      <c r="U833" s="665">
        <v>0</v>
      </c>
    </row>
    <row r="834" spans="1:21" ht="14.4" customHeight="1" x14ac:dyDescent="0.3">
      <c r="A834" s="618">
        <v>4</v>
      </c>
      <c r="B834" s="619" t="s">
        <v>558</v>
      </c>
      <c r="C834" s="619">
        <v>89301042</v>
      </c>
      <c r="D834" s="681" t="s">
        <v>6244</v>
      </c>
      <c r="E834" s="682" t="s">
        <v>3961</v>
      </c>
      <c r="F834" s="619" t="s">
        <v>3935</v>
      </c>
      <c r="G834" s="619" t="s">
        <v>5048</v>
      </c>
      <c r="H834" s="619" t="s">
        <v>1439</v>
      </c>
      <c r="I834" s="619" t="s">
        <v>5049</v>
      </c>
      <c r="J834" s="619" t="s">
        <v>5050</v>
      </c>
      <c r="K834" s="619" t="s">
        <v>5051</v>
      </c>
      <c r="L834" s="620">
        <v>3127.19</v>
      </c>
      <c r="M834" s="620">
        <v>3127.19</v>
      </c>
      <c r="N834" s="619">
        <v>1</v>
      </c>
      <c r="O834" s="683">
        <v>1</v>
      </c>
      <c r="P834" s="620">
        <v>3127.19</v>
      </c>
      <c r="Q834" s="635">
        <v>1</v>
      </c>
      <c r="R834" s="619">
        <v>1</v>
      </c>
      <c r="S834" s="635">
        <v>1</v>
      </c>
      <c r="T834" s="683">
        <v>1</v>
      </c>
      <c r="U834" s="665">
        <v>1</v>
      </c>
    </row>
    <row r="835" spans="1:21" ht="14.4" customHeight="1" x14ac:dyDescent="0.3">
      <c r="A835" s="618">
        <v>4</v>
      </c>
      <c r="B835" s="619" t="s">
        <v>558</v>
      </c>
      <c r="C835" s="619">
        <v>89301042</v>
      </c>
      <c r="D835" s="681" t="s">
        <v>6244</v>
      </c>
      <c r="E835" s="682" t="s">
        <v>3961</v>
      </c>
      <c r="F835" s="619" t="s">
        <v>3935</v>
      </c>
      <c r="G835" s="619" t="s">
        <v>4292</v>
      </c>
      <c r="H835" s="619" t="s">
        <v>557</v>
      </c>
      <c r="I835" s="619" t="s">
        <v>4293</v>
      </c>
      <c r="J835" s="619" t="s">
        <v>4294</v>
      </c>
      <c r="K835" s="619" t="s">
        <v>4295</v>
      </c>
      <c r="L835" s="620">
        <v>153.37</v>
      </c>
      <c r="M835" s="620">
        <v>920.22</v>
      </c>
      <c r="N835" s="619">
        <v>6</v>
      </c>
      <c r="O835" s="683">
        <v>2</v>
      </c>
      <c r="P835" s="620">
        <v>460.11</v>
      </c>
      <c r="Q835" s="635">
        <v>0.5</v>
      </c>
      <c r="R835" s="619">
        <v>3</v>
      </c>
      <c r="S835" s="635">
        <v>0.5</v>
      </c>
      <c r="T835" s="683">
        <v>1.5</v>
      </c>
      <c r="U835" s="665">
        <v>0.75</v>
      </c>
    </row>
    <row r="836" spans="1:21" ht="14.4" customHeight="1" x14ac:dyDescent="0.3">
      <c r="A836" s="618">
        <v>4</v>
      </c>
      <c r="B836" s="619" t="s">
        <v>558</v>
      </c>
      <c r="C836" s="619">
        <v>89301042</v>
      </c>
      <c r="D836" s="681" t="s">
        <v>6244</v>
      </c>
      <c r="E836" s="682" t="s">
        <v>3961</v>
      </c>
      <c r="F836" s="619" t="s">
        <v>3935</v>
      </c>
      <c r="G836" s="619" t="s">
        <v>5052</v>
      </c>
      <c r="H836" s="619" t="s">
        <v>557</v>
      </c>
      <c r="I836" s="619" t="s">
        <v>2149</v>
      </c>
      <c r="J836" s="619" t="s">
        <v>2150</v>
      </c>
      <c r="K836" s="619" t="s">
        <v>5053</v>
      </c>
      <c r="L836" s="620">
        <v>0</v>
      </c>
      <c r="M836" s="620">
        <v>0</v>
      </c>
      <c r="N836" s="619">
        <v>2</v>
      </c>
      <c r="O836" s="683">
        <v>1</v>
      </c>
      <c r="P836" s="620">
        <v>0</v>
      </c>
      <c r="Q836" s="635"/>
      <c r="R836" s="619">
        <v>2</v>
      </c>
      <c r="S836" s="635">
        <v>1</v>
      </c>
      <c r="T836" s="683">
        <v>1</v>
      </c>
      <c r="U836" s="665">
        <v>1</v>
      </c>
    </row>
    <row r="837" spans="1:21" ht="14.4" customHeight="1" x14ac:dyDescent="0.3">
      <c r="A837" s="618">
        <v>4</v>
      </c>
      <c r="B837" s="619" t="s">
        <v>558</v>
      </c>
      <c r="C837" s="619">
        <v>89301042</v>
      </c>
      <c r="D837" s="681" t="s">
        <v>6244</v>
      </c>
      <c r="E837" s="682" t="s">
        <v>3961</v>
      </c>
      <c r="F837" s="619" t="s">
        <v>3935</v>
      </c>
      <c r="G837" s="619" t="s">
        <v>5007</v>
      </c>
      <c r="H837" s="619" t="s">
        <v>557</v>
      </c>
      <c r="I837" s="619" t="s">
        <v>5054</v>
      </c>
      <c r="J837" s="619" t="s">
        <v>5055</v>
      </c>
      <c r="K837" s="619" t="s">
        <v>5056</v>
      </c>
      <c r="L837" s="620">
        <v>0</v>
      </c>
      <c r="M837" s="620">
        <v>0</v>
      </c>
      <c r="N837" s="619">
        <v>1</v>
      </c>
      <c r="O837" s="683">
        <v>0.5</v>
      </c>
      <c r="P837" s="620"/>
      <c r="Q837" s="635"/>
      <c r="R837" s="619"/>
      <c r="S837" s="635">
        <v>0</v>
      </c>
      <c r="T837" s="683"/>
      <c r="U837" s="665">
        <v>0</v>
      </c>
    </row>
    <row r="838" spans="1:21" ht="14.4" customHeight="1" x14ac:dyDescent="0.3">
      <c r="A838" s="618">
        <v>4</v>
      </c>
      <c r="B838" s="619" t="s">
        <v>558</v>
      </c>
      <c r="C838" s="619">
        <v>89301042</v>
      </c>
      <c r="D838" s="681" t="s">
        <v>6244</v>
      </c>
      <c r="E838" s="682" t="s">
        <v>3961</v>
      </c>
      <c r="F838" s="619" t="s">
        <v>3935</v>
      </c>
      <c r="G838" s="619" t="s">
        <v>4004</v>
      </c>
      <c r="H838" s="619" t="s">
        <v>557</v>
      </c>
      <c r="I838" s="619" t="s">
        <v>852</v>
      </c>
      <c r="J838" s="619" t="s">
        <v>853</v>
      </c>
      <c r="K838" s="619" t="s">
        <v>4398</v>
      </c>
      <c r="L838" s="620">
        <v>242.93</v>
      </c>
      <c r="M838" s="620">
        <v>242.93</v>
      </c>
      <c r="N838" s="619">
        <v>1</v>
      </c>
      <c r="O838" s="683">
        <v>1</v>
      </c>
      <c r="P838" s="620"/>
      <c r="Q838" s="635">
        <v>0</v>
      </c>
      <c r="R838" s="619"/>
      <c r="S838" s="635">
        <v>0</v>
      </c>
      <c r="T838" s="683"/>
      <c r="U838" s="665">
        <v>0</v>
      </c>
    </row>
    <row r="839" spans="1:21" ht="14.4" customHeight="1" x14ac:dyDescent="0.3">
      <c r="A839" s="618">
        <v>4</v>
      </c>
      <c r="B839" s="619" t="s">
        <v>558</v>
      </c>
      <c r="C839" s="619">
        <v>89301042</v>
      </c>
      <c r="D839" s="681" t="s">
        <v>6244</v>
      </c>
      <c r="E839" s="682" t="s">
        <v>3961</v>
      </c>
      <c r="F839" s="619" t="s">
        <v>3935</v>
      </c>
      <c r="G839" s="619" t="s">
        <v>4004</v>
      </c>
      <c r="H839" s="619" t="s">
        <v>557</v>
      </c>
      <c r="I839" s="619" t="s">
        <v>852</v>
      </c>
      <c r="J839" s="619" t="s">
        <v>853</v>
      </c>
      <c r="K839" s="619" t="s">
        <v>4005</v>
      </c>
      <c r="L839" s="620">
        <v>242.93</v>
      </c>
      <c r="M839" s="620">
        <v>242.93</v>
      </c>
      <c r="N839" s="619">
        <v>1</v>
      </c>
      <c r="O839" s="683">
        <v>1</v>
      </c>
      <c r="P839" s="620">
        <v>242.93</v>
      </c>
      <c r="Q839" s="635">
        <v>1</v>
      </c>
      <c r="R839" s="619">
        <v>1</v>
      </c>
      <c r="S839" s="635">
        <v>1</v>
      </c>
      <c r="T839" s="683">
        <v>1</v>
      </c>
      <c r="U839" s="665">
        <v>1</v>
      </c>
    </row>
    <row r="840" spans="1:21" ht="14.4" customHeight="1" x14ac:dyDescent="0.3">
      <c r="A840" s="618">
        <v>4</v>
      </c>
      <c r="B840" s="619" t="s">
        <v>558</v>
      </c>
      <c r="C840" s="619">
        <v>89301042</v>
      </c>
      <c r="D840" s="681" t="s">
        <v>6244</v>
      </c>
      <c r="E840" s="682" t="s">
        <v>3961</v>
      </c>
      <c r="F840" s="619" t="s">
        <v>3935</v>
      </c>
      <c r="G840" s="619" t="s">
        <v>5057</v>
      </c>
      <c r="H840" s="619" t="s">
        <v>557</v>
      </c>
      <c r="I840" s="619" t="s">
        <v>5058</v>
      </c>
      <c r="J840" s="619" t="s">
        <v>5059</v>
      </c>
      <c r="K840" s="619" t="s">
        <v>3656</v>
      </c>
      <c r="L840" s="620">
        <v>64.13</v>
      </c>
      <c r="M840" s="620">
        <v>64.13</v>
      </c>
      <c r="N840" s="619">
        <v>1</v>
      </c>
      <c r="O840" s="683">
        <v>1</v>
      </c>
      <c r="P840" s="620">
        <v>64.13</v>
      </c>
      <c r="Q840" s="635">
        <v>1</v>
      </c>
      <c r="R840" s="619">
        <v>1</v>
      </c>
      <c r="S840" s="635">
        <v>1</v>
      </c>
      <c r="T840" s="683">
        <v>1</v>
      </c>
      <c r="U840" s="665">
        <v>1</v>
      </c>
    </row>
    <row r="841" spans="1:21" ht="14.4" customHeight="1" x14ac:dyDescent="0.3">
      <c r="A841" s="618">
        <v>4</v>
      </c>
      <c r="B841" s="619" t="s">
        <v>558</v>
      </c>
      <c r="C841" s="619">
        <v>89301042</v>
      </c>
      <c r="D841" s="681" t="s">
        <v>6244</v>
      </c>
      <c r="E841" s="682" t="s">
        <v>3961</v>
      </c>
      <c r="F841" s="619" t="s">
        <v>3935</v>
      </c>
      <c r="G841" s="619" t="s">
        <v>4177</v>
      </c>
      <c r="H841" s="619" t="s">
        <v>557</v>
      </c>
      <c r="I841" s="619" t="s">
        <v>1858</v>
      </c>
      <c r="J841" s="619" t="s">
        <v>1859</v>
      </c>
      <c r="K841" s="619" t="s">
        <v>3848</v>
      </c>
      <c r="L841" s="620">
        <v>96.63</v>
      </c>
      <c r="M841" s="620">
        <v>96.63</v>
      </c>
      <c r="N841" s="619">
        <v>1</v>
      </c>
      <c r="O841" s="683">
        <v>1</v>
      </c>
      <c r="P841" s="620">
        <v>96.63</v>
      </c>
      <c r="Q841" s="635">
        <v>1</v>
      </c>
      <c r="R841" s="619">
        <v>1</v>
      </c>
      <c r="S841" s="635">
        <v>1</v>
      </c>
      <c r="T841" s="683">
        <v>1</v>
      </c>
      <c r="U841" s="665">
        <v>1</v>
      </c>
    </row>
    <row r="842" spans="1:21" ht="14.4" customHeight="1" x14ac:dyDescent="0.3">
      <c r="A842" s="618">
        <v>4</v>
      </c>
      <c r="B842" s="619" t="s">
        <v>558</v>
      </c>
      <c r="C842" s="619">
        <v>89301042</v>
      </c>
      <c r="D842" s="681" t="s">
        <v>6244</v>
      </c>
      <c r="E842" s="682" t="s">
        <v>3961</v>
      </c>
      <c r="F842" s="619" t="s">
        <v>3935</v>
      </c>
      <c r="G842" s="619" t="s">
        <v>4093</v>
      </c>
      <c r="H842" s="619" t="s">
        <v>557</v>
      </c>
      <c r="I842" s="619" t="s">
        <v>5060</v>
      </c>
      <c r="J842" s="619" t="s">
        <v>5061</v>
      </c>
      <c r="K842" s="619" t="s">
        <v>4388</v>
      </c>
      <c r="L842" s="620">
        <v>58</v>
      </c>
      <c r="M842" s="620">
        <v>58</v>
      </c>
      <c r="N842" s="619">
        <v>1</v>
      </c>
      <c r="O842" s="683">
        <v>0.5</v>
      </c>
      <c r="P842" s="620"/>
      <c r="Q842" s="635">
        <v>0</v>
      </c>
      <c r="R842" s="619"/>
      <c r="S842" s="635">
        <v>0</v>
      </c>
      <c r="T842" s="683"/>
      <c r="U842" s="665">
        <v>0</v>
      </c>
    </row>
    <row r="843" spans="1:21" ht="14.4" customHeight="1" x14ac:dyDescent="0.3">
      <c r="A843" s="618">
        <v>4</v>
      </c>
      <c r="B843" s="619" t="s">
        <v>558</v>
      </c>
      <c r="C843" s="619">
        <v>89301042</v>
      </c>
      <c r="D843" s="681" t="s">
        <v>6244</v>
      </c>
      <c r="E843" s="682" t="s">
        <v>3961</v>
      </c>
      <c r="F843" s="619" t="s">
        <v>3935</v>
      </c>
      <c r="G843" s="619" t="s">
        <v>4093</v>
      </c>
      <c r="H843" s="619" t="s">
        <v>557</v>
      </c>
      <c r="I843" s="619" t="s">
        <v>5062</v>
      </c>
      <c r="J843" s="619" t="s">
        <v>5061</v>
      </c>
      <c r="K843" s="619" t="s">
        <v>5063</v>
      </c>
      <c r="L843" s="620">
        <v>58</v>
      </c>
      <c r="M843" s="620">
        <v>58</v>
      </c>
      <c r="N843" s="619">
        <v>1</v>
      </c>
      <c r="O843" s="683">
        <v>0.5</v>
      </c>
      <c r="P843" s="620"/>
      <c r="Q843" s="635">
        <v>0</v>
      </c>
      <c r="R843" s="619"/>
      <c r="S843" s="635">
        <v>0</v>
      </c>
      <c r="T843" s="683"/>
      <c r="U843" s="665">
        <v>0</v>
      </c>
    </row>
    <row r="844" spans="1:21" ht="14.4" customHeight="1" x14ac:dyDescent="0.3">
      <c r="A844" s="618">
        <v>4</v>
      </c>
      <c r="B844" s="619" t="s">
        <v>558</v>
      </c>
      <c r="C844" s="619">
        <v>89301042</v>
      </c>
      <c r="D844" s="681" t="s">
        <v>6244</v>
      </c>
      <c r="E844" s="682" t="s">
        <v>3961</v>
      </c>
      <c r="F844" s="619" t="s">
        <v>3935</v>
      </c>
      <c r="G844" s="619" t="s">
        <v>4006</v>
      </c>
      <c r="H844" s="619" t="s">
        <v>557</v>
      </c>
      <c r="I844" s="619" t="s">
        <v>4042</v>
      </c>
      <c r="J844" s="619" t="s">
        <v>4043</v>
      </c>
      <c r="K844" s="619" t="s">
        <v>770</v>
      </c>
      <c r="L844" s="620">
        <v>123.72</v>
      </c>
      <c r="M844" s="620">
        <v>123.72</v>
      </c>
      <c r="N844" s="619">
        <v>1</v>
      </c>
      <c r="O844" s="683">
        <v>0.5</v>
      </c>
      <c r="P844" s="620"/>
      <c r="Q844" s="635">
        <v>0</v>
      </c>
      <c r="R844" s="619"/>
      <c r="S844" s="635">
        <v>0</v>
      </c>
      <c r="T844" s="683"/>
      <c r="U844" s="665">
        <v>0</v>
      </c>
    </row>
    <row r="845" spans="1:21" ht="14.4" customHeight="1" x14ac:dyDescent="0.3">
      <c r="A845" s="618">
        <v>4</v>
      </c>
      <c r="B845" s="619" t="s">
        <v>558</v>
      </c>
      <c r="C845" s="619">
        <v>89301042</v>
      </c>
      <c r="D845" s="681" t="s">
        <v>6244</v>
      </c>
      <c r="E845" s="682" t="s">
        <v>3961</v>
      </c>
      <c r="F845" s="619" t="s">
        <v>3935</v>
      </c>
      <c r="G845" s="619" t="s">
        <v>4006</v>
      </c>
      <c r="H845" s="619" t="s">
        <v>557</v>
      </c>
      <c r="I845" s="619" t="s">
        <v>1328</v>
      </c>
      <c r="J845" s="619" t="s">
        <v>769</v>
      </c>
      <c r="K845" s="619" t="s">
        <v>1329</v>
      </c>
      <c r="L845" s="620">
        <v>95.24</v>
      </c>
      <c r="M845" s="620">
        <v>95.24</v>
      </c>
      <c r="N845" s="619">
        <v>1</v>
      </c>
      <c r="O845" s="683">
        <v>0.5</v>
      </c>
      <c r="P845" s="620">
        <v>95.24</v>
      </c>
      <c r="Q845" s="635">
        <v>1</v>
      </c>
      <c r="R845" s="619">
        <v>1</v>
      </c>
      <c r="S845" s="635">
        <v>1</v>
      </c>
      <c r="T845" s="683">
        <v>0.5</v>
      </c>
      <c r="U845" s="665">
        <v>1</v>
      </c>
    </row>
    <row r="846" spans="1:21" ht="14.4" customHeight="1" x14ac:dyDescent="0.3">
      <c r="A846" s="618">
        <v>4</v>
      </c>
      <c r="B846" s="619" t="s">
        <v>558</v>
      </c>
      <c r="C846" s="619">
        <v>89301042</v>
      </c>
      <c r="D846" s="681" t="s">
        <v>6244</v>
      </c>
      <c r="E846" s="682" t="s">
        <v>3961</v>
      </c>
      <c r="F846" s="619" t="s">
        <v>3935</v>
      </c>
      <c r="G846" s="619" t="s">
        <v>4080</v>
      </c>
      <c r="H846" s="619" t="s">
        <v>557</v>
      </c>
      <c r="I846" s="619" t="s">
        <v>2706</v>
      </c>
      <c r="J846" s="619" t="s">
        <v>4081</v>
      </c>
      <c r="K846" s="619" t="s">
        <v>4082</v>
      </c>
      <c r="L846" s="620">
        <v>69.86</v>
      </c>
      <c r="M846" s="620">
        <v>69.86</v>
      </c>
      <c r="N846" s="619">
        <v>1</v>
      </c>
      <c r="O846" s="683">
        <v>1</v>
      </c>
      <c r="P846" s="620">
        <v>69.86</v>
      </c>
      <c r="Q846" s="635">
        <v>1</v>
      </c>
      <c r="R846" s="619">
        <v>1</v>
      </c>
      <c r="S846" s="635">
        <v>1</v>
      </c>
      <c r="T846" s="683">
        <v>1</v>
      </c>
      <c r="U846" s="665">
        <v>1</v>
      </c>
    </row>
    <row r="847" spans="1:21" ht="14.4" customHeight="1" x14ac:dyDescent="0.3">
      <c r="A847" s="618">
        <v>4</v>
      </c>
      <c r="B847" s="619" t="s">
        <v>558</v>
      </c>
      <c r="C847" s="619">
        <v>89301042</v>
      </c>
      <c r="D847" s="681" t="s">
        <v>6244</v>
      </c>
      <c r="E847" s="682" t="s">
        <v>3961</v>
      </c>
      <c r="F847" s="619" t="s">
        <v>3935</v>
      </c>
      <c r="G847" s="619" t="s">
        <v>4044</v>
      </c>
      <c r="H847" s="619" t="s">
        <v>557</v>
      </c>
      <c r="I847" s="619" t="s">
        <v>825</v>
      </c>
      <c r="J847" s="619" t="s">
        <v>826</v>
      </c>
      <c r="K847" s="619" t="s">
        <v>827</v>
      </c>
      <c r="L847" s="620">
        <v>56.69</v>
      </c>
      <c r="M847" s="620">
        <v>340.14</v>
      </c>
      <c r="N847" s="619">
        <v>6</v>
      </c>
      <c r="O847" s="683">
        <v>2.5</v>
      </c>
      <c r="P847" s="620">
        <v>113.38</v>
      </c>
      <c r="Q847" s="635">
        <v>0.33333333333333331</v>
      </c>
      <c r="R847" s="619">
        <v>2</v>
      </c>
      <c r="S847" s="635">
        <v>0.33333333333333331</v>
      </c>
      <c r="T847" s="683">
        <v>1</v>
      </c>
      <c r="U847" s="665">
        <v>0.4</v>
      </c>
    </row>
    <row r="848" spans="1:21" ht="14.4" customHeight="1" x14ac:dyDescent="0.3">
      <c r="A848" s="618">
        <v>4</v>
      </c>
      <c r="B848" s="619" t="s">
        <v>558</v>
      </c>
      <c r="C848" s="619">
        <v>89301042</v>
      </c>
      <c r="D848" s="681" t="s">
        <v>6244</v>
      </c>
      <c r="E848" s="682" t="s">
        <v>3961</v>
      </c>
      <c r="F848" s="619" t="s">
        <v>3935</v>
      </c>
      <c r="G848" s="619" t="s">
        <v>4113</v>
      </c>
      <c r="H848" s="619" t="s">
        <v>1439</v>
      </c>
      <c r="I848" s="619" t="s">
        <v>4114</v>
      </c>
      <c r="J848" s="619" t="s">
        <v>4115</v>
      </c>
      <c r="K848" s="619" t="s">
        <v>4116</v>
      </c>
      <c r="L848" s="620">
        <v>94.8</v>
      </c>
      <c r="M848" s="620">
        <v>379.2</v>
      </c>
      <c r="N848" s="619">
        <v>4</v>
      </c>
      <c r="O848" s="683">
        <v>2</v>
      </c>
      <c r="P848" s="620"/>
      <c r="Q848" s="635">
        <v>0</v>
      </c>
      <c r="R848" s="619"/>
      <c r="S848" s="635">
        <v>0</v>
      </c>
      <c r="T848" s="683"/>
      <c r="U848" s="665">
        <v>0</v>
      </c>
    </row>
    <row r="849" spans="1:21" ht="14.4" customHeight="1" x14ac:dyDescent="0.3">
      <c r="A849" s="618">
        <v>4</v>
      </c>
      <c r="B849" s="619" t="s">
        <v>558</v>
      </c>
      <c r="C849" s="619">
        <v>89301042</v>
      </c>
      <c r="D849" s="681" t="s">
        <v>6244</v>
      </c>
      <c r="E849" s="682" t="s">
        <v>3961</v>
      </c>
      <c r="F849" s="619" t="s">
        <v>3935</v>
      </c>
      <c r="G849" s="619" t="s">
        <v>4012</v>
      </c>
      <c r="H849" s="619" t="s">
        <v>557</v>
      </c>
      <c r="I849" s="619" t="s">
        <v>837</v>
      </c>
      <c r="J849" s="619" t="s">
        <v>4013</v>
      </c>
      <c r="K849" s="619" t="s">
        <v>4014</v>
      </c>
      <c r="L849" s="620">
        <v>0</v>
      </c>
      <c r="M849" s="620">
        <v>0</v>
      </c>
      <c r="N849" s="619">
        <v>2</v>
      </c>
      <c r="O849" s="683">
        <v>1.5</v>
      </c>
      <c r="P849" s="620">
        <v>0</v>
      </c>
      <c r="Q849" s="635"/>
      <c r="R849" s="619">
        <v>1</v>
      </c>
      <c r="S849" s="635">
        <v>0.5</v>
      </c>
      <c r="T849" s="683">
        <v>0.5</v>
      </c>
      <c r="U849" s="665">
        <v>0.33333333333333331</v>
      </c>
    </row>
    <row r="850" spans="1:21" ht="14.4" customHeight="1" x14ac:dyDescent="0.3">
      <c r="A850" s="618">
        <v>4</v>
      </c>
      <c r="B850" s="619" t="s">
        <v>558</v>
      </c>
      <c r="C850" s="619">
        <v>89301042</v>
      </c>
      <c r="D850" s="681" t="s">
        <v>6244</v>
      </c>
      <c r="E850" s="682" t="s">
        <v>3961</v>
      </c>
      <c r="F850" s="619" t="s">
        <v>3936</v>
      </c>
      <c r="G850" s="619" t="s">
        <v>4062</v>
      </c>
      <c r="H850" s="619" t="s">
        <v>557</v>
      </c>
      <c r="I850" s="619" t="s">
        <v>4126</v>
      </c>
      <c r="J850" s="619" t="s">
        <v>3964</v>
      </c>
      <c r="K850" s="619"/>
      <c r="L850" s="620">
        <v>0</v>
      </c>
      <c r="M850" s="620">
        <v>0</v>
      </c>
      <c r="N850" s="619">
        <v>1</v>
      </c>
      <c r="O850" s="683">
        <v>1</v>
      </c>
      <c r="P850" s="620">
        <v>0</v>
      </c>
      <c r="Q850" s="635"/>
      <c r="R850" s="619">
        <v>1</v>
      </c>
      <c r="S850" s="635">
        <v>1</v>
      </c>
      <c r="T850" s="683">
        <v>1</v>
      </c>
      <c r="U850" s="665">
        <v>1</v>
      </c>
    </row>
    <row r="851" spans="1:21" ht="14.4" customHeight="1" x14ac:dyDescent="0.3">
      <c r="A851" s="618">
        <v>4</v>
      </c>
      <c r="B851" s="619" t="s">
        <v>558</v>
      </c>
      <c r="C851" s="619">
        <v>89301042</v>
      </c>
      <c r="D851" s="681" t="s">
        <v>6244</v>
      </c>
      <c r="E851" s="682" t="s">
        <v>3961</v>
      </c>
      <c r="F851" s="619" t="s">
        <v>3937</v>
      </c>
      <c r="G851" s="619" t="s">
        <v>4358</v>
      </c>
      <c r="H851" s="619" t="s">
        <v>557</v>
      </c>
      <c r="I851" s="619" t="s">
        <v>4359</v>
      </c>
      <c r="J851" s="619" t="s">
        <v>4360</v>
      </c>
      <c r="K851" s="619" t="s">
        <v>4361</v>
      </c>
      <c r="L851" s="620">
        <v>410</v>
      </c>
      <c r="M851" s="620">
        <v>5740</v>
      </c>
      <c r="N851" s="619">
        <v>14</v>
      </c>
      <c r="O851" s="683">
        <v>14</v>
      </c>
      <c r="P851" s="620">
        <v>5330</v>
      </c>
      <c r="Q851" s="635">
        <v>0.9285714285714286</v>
      </c>
      <c r="R851" s="619">
        <v>13</v>
      </c>
      <c r="S851" s="635">
        <v>0.9285714285714286</v>
      </c>
      <c r="T851" s="683">
        <v>13</v>
      </c>
      <c r="U851" s="665">
        <v>0.9285714285714286</v>
      </c>
    </row>
    <row r="852" spans="1:21" ht="14.4" customHeight="1" x14ac:dyDescent="0.3">
      <c r="A852" s="618">
        <v>4</v>
      </c>
      <c r="B852" s="619" t="s">
        <v>558</v>
      </c>
      <c r="C852" s="619">
        <v>89301042</v>
      </c>
      <c r="D852" s="681" t="s">
        <v>6244</v>
      </c>
      <c r="E852" s="682" t="s">
        <v>3961</v>
      </c>
      <c r="F852" s="619" t="s">
        <v>3937</v>
      </c>
      <c r="G852" s="619" t="s">
        <v>4423</v>
      </c>
      <c r="H852" s="619" t="s">
        <v>557</v>
      </c>
      <c r="I852" s="619" t="s">
        <v>4433</v>
      </c>
      <c r="J852" s="619" t="s">
        <v>4434</v>
      </c>
      <c r="K852" s="619" t="s">
        <v>4435</v>
      </c>
      <c r="L852" s="620">
        <v>200</v>
      </c>
      <c r="M852" s="620">
        <v>400</v>
      </c>
      <c r="N852" s="619">
        <v>2</v>
      </c>
      <c r="O852" s="683">
        <v>1</v>
      </c>
      <c r="P852" s="620">
        <v>400</v>
      </c>
      <c r="Q852" s="635">
        <v>1</v>
      </c>
      <c r="R852" s="619">
        <v>2</v>
      </c>
      <c r="S852" s="635">
        <v>1</v>
      </c>
      <c r="T852" s="683">
        <v>1</v>
      </c>
      <c r="U852" s="665">
        <v>1</v>
      </c>
    </row>
    <row r="853" spans="1:21" ht="14.4" customHeight="1" x14ac:dyDescent="0.3">
      <c r="A853" s="618">
        <v>4</v>
      </c>
      <c r="B853" s="619" t="s">
        <v>558</v>
      </c>
      <c r="C853" s="619">
        <v>89301042</v>
      </c>
      <c r="D853" s="681" t="s">
        <v>6244</v>
      </c>
      <c r="E853" s="682" t="s">
        <v>3961</v>
      </c>
      <c r="F853" s="619" t="s">
        <v>3937</v>
      </c>
      <c r="G853" s="619" t="s">
        <v>4203</v>
      </c>
      <c r="H853" s="619" t="s">
        <v>557</v>
      </c>
      <c r="I853" s="619" t="s">
        <v>4204</v>
      </c>
      <c r="J853" s="619" t="s">
        <v>4205</v>
      </c>
      <c r="K853" s="619" t="s">
        <v>4206</v>
      </c>
      <c r="L853" s="620">
        <v>900</v>
      </c>
      <c r="M853" s="620">
        <v>2700</v>
      </c>
      <c r="N853" s="619">
        <v>3</v>
      </c>
      <c r="O853" s="683">
        <v>3</v>
      </c>
      <c r="P853" s="620">
        <v>2700</v>
      </c>
      <c r="Q853" s="635">
        <v>1</v>
      </c>
      <c r="R853" s="619">
        <v>3</v>
      </c>
      <c r="S853" s="635">
        <v>1</v>
      </c>
      <c r="T853" s="683">
        <v>3</v>
      </c>
      <c r="U853" s="665">
        <v>1</v>
      </c>
    </row>
    <row r="854" spans="1:21" ht="14.4" customHeight="1" x14ac:dyDescent="0.3">
      <c r="A854" s="618">
        <v>4</v>
      </c>
      <c r="B854" s="619" t="s">
        <v>558</v>
      </c>
      <c r="C854" s="619">
        <v>89301042</v>
      </c>
      <c r="D854" s="681" t="s">
        <v>6244</v>
      </c>
      <c r="E854" s="682" t="s">
        <v>3961</v>
      </c>
      <c r="F854" s="619" t="s">
        <v>3937</v>
      </c>
      <c r="G854" s="619" t="s">
        <v>4203</v>
      </c>
      <c r="H854" s="619" t="s">
        <v>557</v>
      </c>
      <c r="I854" s="619" t="s">
        <v>4312</v>
      </c>
      <c r="J854" s="619" t="s">
        <v>4313</v>
      </c>
      <c r="K854" s="619" t="s">
        <v>4314</v>
      </c>
      <c r="L854" s="620">
        <v>378.48</v>
      </c>
      <c r="M854" s="620">
        <v>378.48</v>
      </c>
      <c r="N854" s="619">
        <v>1</v>
      </c>
      <c r="O854" s="683">
        <v>1</v>
      </c>
      <c r="P854" s="620">
        <v>378.48</v>
      </c>
      <c r="Q854" s="635">
        <v>1</v>
      </c>
      <c r="R854" s="619">
        <v>1</v>
      </c>
      <c r="S854" s="635">
        <v>1</v>
      </c>
      <c r="T854" s="683">
        <v>1</v>
      </c>
      <c r="U854" s="665">
        <v>1</v>
      </c>
    </row>
    <row r="855" spans="1:21" ht="14.4" customHeight="1" x14ac:dyDescent="0.3">
      <c r="A855" s="618">
        <v>4</v>
      </c>
      <c r="B855" s="619" t="s">
        <v>558</v>
      </c>
      <c r="C855" s="619">
        <v>89301042</v>
      </c>
      <c r="D855" s="681" t="s">
        <v>6244</v>
      </c>
      <c r="E855" s="682" t="s">
        <v>3962</v>
      </c>
      <c r="F855" s="619" t="s">
        <v>3935</v>
      </c>
      <c r="G855" s="619" t="s">
        <v>4362</v>
      </c>
      <c r="H855" s="619" t="s">
        <v>1439</v>
      </c>
      <c r="I855" s="619" t="s">
        <v>3181</v>
      </c>
      <c r="J855" s="619" t="s">
        <v>3182</v>
      </c>
      <c r="K855" s="619" t="s">
        <v>3183</v>
      </c>
      <c r="L855" s="620">
        <v>222.25</v>
      </c>
      <c r="M855" s="620">
        <v>222.25</v>
      </c>
      <c r="N855" s="619">
        <v>1</v>
      </c>
      <c r="O855" s="683">
        <v>0.5</v>
      </c>
      <c r="P855" s="620">
        <v>222.25</v>
      </c>
      <c r="Q855" s="635">
        <v>1</v>
      </c>
      <c r="R855" s="619">
        <v>1</v>
      </c>
      <c r="S855" s="635">
        <v>1</v>
      </c>
      <c r="T855" s="683">
        <v>0.5</v>
      </c>
      <c r="U855" s="665">
        <v>1</v>
      </c>
    </row>
    <row r="856" spans="1:21" ht="14.4" customHeight="1" x14ac:dyDescent="0.3">
      <c r="A856" s="618">
        <v>4</v>
      </c>
      <c r="B856" s="619" t="s">
        <v>558</v>
      </c>
      <c r="C856" s="619">
        <v>89301042</v>
      </c>
      <c r="D856" s="681" t="s">
        <v>6244</v>
      </c>
      <c r="E856" s="682" t="s">
        <v>3962</v>
      </c>
      <c r="F856" s="619" t="s">
        <v>3935</v>
      </c>
      <c r="G856" s="619" t="s">
        <v>5064</v>
      </c>
      <c r="H856" s="619" t="s">
        <v>557</v>
      </c>
      <c r="I856" s="619" t="s">
        <v>5065</v>
      </c>
      <c r="J856" s="619" t="s">
        <v>3205</v>
      </c>
      <c r="K856" s="619" t="s">
        <v>4020</v>
      </c>
      <c r="L856" s="620">
        <v>43.23</v>
      </c>
      <c r="M856" s="620">
        <v>86.46</v>
      </c>
      <c r="N856" s="619">
        <v>2</v>
      </c>
      <c r="O856" s="683">
        <v>0.5</v>
      </c>
      <c r="P856" s="620"/>
      <c r="Q856" s="635">
        <v>0</v>
      </c>
      <c r="R856" s="619"/>
      <c r="S856" s="635">
        <v>0</v>
      </c>
      <c r="T856" s="683"/>
      <c r="U856" s="665">
        <v>0</v>
      </c>
    </row>
    <row r="857" spans="1:21" ht="14.4" customHeight="1" x14ac:dyDescent="0.3">
      <c r="A857" s="618">
        <v>4</v>
      </c>
      <c r="B857" s="619" t="s">
        <v>558</v>
      </c>
      <c r="C857" s="619">
        <v>89301042</v>
      </c>
      <c r="D857" s="681" t="s">
        <v>6244</v>
      </c>
      <c r="E857" s="682" t="s">
        <v>3962</v>
      </c>
      <c r="F857" s="619" t="s">
        <v>3935</v>
      </c>
      <c r="G857" s="619" t="s">
        <v>5066</v>
      </c>
      <c r="H857" s="619" t="s">
        <v>1439</v>
      </c>
      <c r="I857" s="619" t="s">
        <v>5067</v>
      </c>
      <c r="J857" s="619" t="s">
        <v>3641</v>
      </c>
      <c r="K857" s="619" t="s">
        <v>5068</v>
      </c>
      <c r="L857" s="620">
        <v>380.96</v>
      </c>
      <c r="M857" s="620">
        <v>1142.8799999999999</v>
      </c>
      <c r="N857" s="619">
        <v>3</v>
      </c>
      <c r="O857" s="683">
        <v>0.5</v>
      </c>
      <c r="P857" s="620">
        <v>1142.8799999999999</v>
      </c>
      <c r="Q857" s="635">
        <v>1</v>
      </c>
      <c r="R857" s="619">
        <v>3</v>
      </c>
      <c r="S857" s="635">
        <v>1</v>
      </c>
      <c r="T857" s="683">
        <v>0.5</v>
      </c>
      <c r="U857" s="665">
        <v>1</v>
      </c>
    </row>
    <row r="858" spans="1:21" ht="14.4" customHeight="1" x14ac:dyDescent="0.3">
      <c r="A858" s="618">
        <v>4</v>
      </c>
      <c r="B858" s="619" t="s">
        <v>558</v>
      </c>
      <c r="C858" s="619">
        <v>89301042</v>
      </c>
      <c r="D858" s="681" t="s">
        <v>6244</v>
      </c>
      <c r="E858" s="682" t="s">
        <v>3962</v>
      </c>
      <c r="F858" s="619" t="s">
        <v>3935</v>
      </c>
      <c r="G858" s="619" t="s">
        <v>5069</v>
      </c>
      <c r="H858" s="619" t="s">
        <v>557</v>
      </c>
      <c r="I858" s="619" t="s">
        <v>5070</v>
      </c>
      <c r="J858" s="619" t="s">
        <v>5071</v>
      </c>
      <c r="K858" s="619" t="s">
        <v>5072</v>
      </c>
      <c r="L858" s="620">
        <v>262.35000000000002</v>
      </c>
      <c r="M858" s="620">
        <v>787.05000000000007</v>
      </c>
      <c r="N858" s="619">
        <v>3</v>
      </c>
      <c r="O858" s="683">
        <v>1</v>
      </c>
      <c r="P858" s="620">
        <v>787.05000000000007</v>
      </c>
      <c r="Q858" s="635">
        <v>1</v>
      </c>
      <c r="R858" s="619">
        <v>3</v>
      </c>
      <c r="S858" s="635">
        <v>1</v>
      </c>
      <c r="T858" s="683">
        <v>1</v>
      </c>
      <c r="U858" s="665">
        <v>1</v>
      </c>
    </row>
    <row r="859" spans="1:21" ht="14.4" customHeight="1" x14ac:dyDescent="0.3">
      <c r="A859" s="618">
        <v>4</v>
      </c>
      <c r="B859" s="619" t="s">
        <v>558</v>
      </c>
      <c r="C859" s="619">
        <v>89301042</v>
      </c>
      <c r="D859" s="681" t="s">
        <v>6244</v>
      </c>
      <c r="E859" s="682" t="s">
        <v>3962</v>
      </c>
      <c r="F859" s="619" t="s">
        <v>3935</v>
      </c>
      <c r="G859" s="619" t="s">
        <v>4006</v>
      </c>
      <c r="H859" s="619" t="s">
        <v>557</v>
      </c>
      <c r="I859" s="619" t="s">
        <v>4041</v>
      </c>
      <c r="J859" s="619" t="s">
        <v>769</v>
      </c>
      <c r="K859" s="619" t="s">
        <v>773</v>
      </c>
      <c r="L859" s="620">
        <v>0</v>
      </c>
      <c r="M859" s="620">
        <v>0</v>
      </c>
      <c r="N859" s="619">
        <v>1</v>
      </c>
      <c r="O859" s="683">
        <v>0.5</v>
      </c>
      <c r="P859" s="620">
        <v>0</v>
      </c>
      <c r="Q859" s="635"/>
      <c r="R859" s="619">
        <v>1</v>
      </c>
      <c r="S859" s="635">
        <v>1</v>
      </c>
      <c r="T859" s="683">
        <v>0.5</v>
      </c>
      <c r="U859" s="665">
        <v>1</v>
      </c>
    </row>
    <row r="860" spans="1:21" ht="14.4" customHeight="1" x14ac:dyDescent="0.3">
      <c r="A860" s="618">
        <v>4</v>
      </c>
      <c r="B860" s="619" t="s">
        <v>558</v>
      </c>
      <c r="C860" s="619">
        <v>89301042</v>
      </c>
      <c r="D860" s="681" t="s">
        <v>6244</v>
      </c>
      <c r="E860" s="682" t="s">
        <v>3962</v>
      </c>
      <c r="F860" s="619" t="s">
        <v>3935</v>
      </c>
      <c r="G860" s="619" t="s">
        <v>4006</v>
      </c>
      <c r="H860" s="619" t="s">
        <v>557</v>
      </c>
      <c r="I860" s="619" t="s">
        <v>772</v>
      </c>
      <c r="J860" s="619" t="s">
        <v>769</v>
      </c>
      <c r="K860" s="619" t="s">
        <v>773</v>
      </c>
      <c r="L860" s="620">
        <v>612.26</v>
      </c>
      <c r="M860" s="620">
        <v>612.26</v>
      </c>
      <c r="N860" s="619">
        <v>1</v>
      </c>
      <c r="O860" s="683">
        <v>0.5</v>
      </c>
      <c r="P860" s="620"/>
      <c r="Q860" s="635">
        <v>0</v>
      </c>
      <c r="R860" s="619"/>
      <c r="S860" s="635">
        <v>0</v>
      </c>
      <c r="T860" s="683"/>
      <c r="U860" s="665">
        <v>0</v>
      </c>
    </row>
    <row r="861" spans="1:21" ht="14.4" customHeight="1" x14ac:dyDescent="0.3">
      <c r="A861" s="618">
        <v>4</v>
      </c>
      <c r="B861" s="619" t="s">
        <v>558</v>
      </c>
      <c r="C861" s="619">
        <v>89301042</v>
      </c>
      <c r="D861" s="681" t="s">
        <v>6244</v>
      </c>
      <c r="E861" s="682" t="s">
        <v>3962</v>
      </c>
      <c r="F861" s="619" t="s">
        <v>3935</v>
      </c>
      <c r="G861" s="619" t="s">
        <v>4006</v>
      </c>
      <c r="H861" s="619" t="s">
        <v>557</v>
      </c>
      <c r="I861" s="619" t="s">
        <v>5073</v>
      </c>
      <c r="J861" s="619" t="s">
        <v>5074</v>
      </c>
      <c r="K861" s="619" t="s">
        <v>5075</v>
      </c>
      <c r="L861" s="620">
        <v>0</v>
      </c>
      <c r="M861" s="620">
        <v>0</v>
      </c>
      <c r="N861" s="619">
        <v>1</v>
      </c>
      <c r="O861" s="683">
        <v>0.5</v>
      </c>
      <c r="P861" s="620"/>
      <c r="Q861" s="635"/>
      <c r="R861" s="619"/>
      <c r="S861" s="635">
        <v>0</v>
      </c>
      <c r="T861" s="683"/>
      <c r="U861" s="665">
        <v>0</v>
      </c>
    </row>
    <row r="862" spans="1:21" ht="14.4" customHeight="1" x14ac:dyDescent="0.3">
      <c r="A862" s="618">
        <v>4</v>
      </c>
      <c r="B862" s="619" t="s">
        <v>558</v>
      </c>
      <c r="C862" s="619">
        <v>89301042</v>
      </c>
      <c r="D862" s="681" t="s">
        <v>6244</v>
      </c>
      <c r="E862" s="682" t="s">
        <v>3962</v>
      </c>
      <c r="F862" s="619" t="s">
        <v>3935</v>
      </c>
      <c r="G862" s="619" t="s">
        <v>4153</v>
      </c>
      <c r="H862" s="619" t="s">
        <v>1439</v>
      </c>
      <c r="I862" s="619" t="s">
        <v>5076</v>
      </c>
      <c r="J862" s="619" t="s">
        <v>1563</v>
      </c>
      <c r="K862" s="619" t="s">
        <v>3155</v>
      </c>
      <c r="L862" s="620">
        <v>305.08</v>
      </c>
      <c r="M862" s="620">
        <v>305.08</v>
      </c>
      <c r="N862" s="619">
        <v>1</v>
      </c>
      <c r="O862" s="683">
        <v>1</v>
      </c>
      <c r="P862" s="620">
        <v>305.08</v>
      </c>
      <c r="Q862" s="635">
        <v>1</v>
      </c>
      <c r="R862" s="619">
        <v>1</v>
      </c>
      <c r="S862" s="635">
        <v>1</v>
      </c>
      <c r="T862" s="683">
        <v>1</v>
      </c>
      <c r="U862" s="665">
        <v>1</v>
      </c>
    </row>
    <row r="863" spans="1:21" ht="14.4" customHeight="1" x14ac:dyDescent="0.3">
      <c r="A863" s="618">
        <v>4</v>
      </c>
      <c r="B863" s="619" t="s">
        <v>558</v>
      </c>
      <c r="C863" s="619">
        <v>89301042</v>
      </c>
      <c r="D863" s="681" t="s">
        <v>6244</v>
      </c>
      <c r="E863" s="682" t="s">
        <v>3962</v>
      </c>
      <c r="F863" s="619" t="s">
        <v>3935</v>
      </c>
      <c r="G863" s="619" t="s">
        <v>4083</v>
      </c>
      <c r="H863" s="619" t="s">
        <v>557</v>
      </c>
      <c r="I863" s="619" t="s">
        <v>4408</v>
      </c>
      <c r="J863" s="619" t="s">
        <v>4409</v>
      </c>
      <c r="K863" s="619" t="s">
        <v>4410</v>
      </c>
      <c r="L863" s="620">
        <v>140.03</v>
      </c>
      <c r="M863" s="620">
        <v>140.03</v>
      </c>
      <c r="N863" s="619">
        <v>1</v>
      </c>
      <c r="O863" s="683">
        <v>0.5</v>
      </c>
      <c r="P863" s="620"/>
      <c r="Q863" s="635">
        <v>0</v>
      </c>
      <c r="R863" s="619"/>
      <c r="S863" s="635">
        <v>0</v>
      </c>
      <c r="T863" s="683"/>
      <c r="U863" s="665">
        <v>0</v>
      </c>
    </row>
    <row r="864" spans="1:21" ht="14.4" customHeight="1" x14ac:dyDescent="0.3">
      <c r="A864" s="618">
        <v>4</v>
      </c>
      <c r="B864" s="619" t="s">
        <v>558</v>
      </c>
      <c r="C864" s="619">
        <v>89301042</v>
      </c>
      <c r="D864" s="681" t="s">
        <v>6244</v>
      </c>
      <c r="E864" s="682" t="s">
        <v>3962</v>
      </c>
      <c r="F864" s="619" t="s">
        <v>3935</v>
      </c>
      <c r="G864" s="619" t="s">
        <v>4083</v>
      </c>
      <c r="H864" s="619" t="s">
        <v>557</v>
      </c>
      <c r="I864" s="619" t="s">
        <v>5077</v>
      </c>
      <c r="J864" s="619" t="s">
        <v>4409</v>
      </c>
      <c r="K864" s="619" t="s">
        <v>5078</v>
      </c>
      <c r="L864" s="620">
        <v>140.03</v>
      </c>
      <c r="M864" s="620">
        <v>140.03</v>
      </c>
      <c r="N864" s="619">
        <v>1</v>
      </c>
      <c r="O864" s="683">
        <v>0.5</v>
      </c>
      <c r="P864" s="620">
        <v>140.03</v>
      </c>
      <c r="Q864" s="635">
        <v>1</v>
      </c>
      <c r="R864" s="619">
        <v>1</v>
      </c>
      <c r="S864" s="635">
        <v>1</v>
      </c>
      <c r="T864" s="683">
        <v>0.5</v>
      </c>
      <c r="U864" s="665">
        <v>1</v>
      </c>
    </row>
    <row r="865" spans="1:21" ht="14.4" customHeight="1" x14ac:dyDescent="0.3">
      <c r="A865" s="618">
        <v>4</v>
      </c>
      <c r="B865" s="619" t="s">
        <v>558</v>
      </c>
      <c r="C865" s="619">
        <v>89301042</v>
      </c>
      <c r="D865" s="681" t="s">
        <v>6244</v>
      </c>
      <c r="E865" s="682" t="s">
        <v>3962</v>
      </c>
      <c r="F865" s="619" t="s">
        <v>3935</v>
      </c>
      <c r="G865" s="619" t="s">
        <v>4117</v>
      </c>
      <c r="H865" s="619" t="s">
        <v>1439</v>
      </c>
      <c r="I865" s="619" t="s">
        <v>3136</v>
      </c>
      <c r="J865" s="619" t="s">
        <v>3137</v>
      </c>
      <c r="K865" s="619" t="s">
        <v>3909</v>
      </c>
      <c r="L865" s="620">
        <v>1861.83</v>
      </c>
      <c r="M865" s="620">
        <v>5585.49</v>
      </c>
      <c r="N865" s="619">
        <v>3</v>
      </c>
      <c r="O865" s="683">
        <v>1</v>
      </c>
      <c r="P865" s="620">
        <v>5585.49</v>
      </c>
      <c r="Q865" s="635">
        <v>1</v>
      </c>
      <c r="R865" s="619">
        <v>3</v>
      </c>
      <c r="S865" s="635">
        <v>1</v>
      </c>
      <c r="T865" s="683">
        <v>1</v>
      </c>
      <c r="U865" s="665">
        <v>1</v>
      </c>
    </row>
    <row r="866" spans="1:21" ht="14.4" customHeight="1" x14ac:dyDescent="0.3">
      <c r="A866" s="618">
        <v>4</v>
      </c>
      <c r="B866" s="619" t="s">
        <v>558</v>
      </c>
      <c r="C866" s="619">
        <v>89301042</v>
      </c>
      <c r="D866" s="681" t="s">
        <v>6244</v>
      </c>
      <c r="E866" s="682" t="s">
        <v>3962</v>
      </c>
      <c r="F866" s="619" t="s">
        <v>3935</v>
      </c>
      <c r="G866" s="619" t="s">
        <v>4010</v>
      </c>
      <c r="H866" s="619" t="s">
        <v>557</v>
      </c>
      <c r="I866" s="619" t="s">
        <v>3469</v>
      </c>
      <c r="J866" s="619" t="s">
        <v>1233</v>
      </c>
      <c r="K866" s="619" t="s">
        <v>4070</v>
      </c>
      <c r="L866" s="620">
        <v>127.5</v>
      </c>
      <c r="M866" s="620">
        <v>127.5</v>
      </c>
      <c r="N866" s="619">
        <v>1</v>
      </c>
      <c r="O866" s="683">
        <v>1</v>
      </c>
      <c r="P866" s="620"/>
      <c r="Q866" s="635">
        <v>0</v>
      </c>
      <c r="R866" s="619"/>
      <c r="S866" s="635">
        <v>0</v>
      </c>
      <c r="T866" s="683"/>
      <c r="U866" s="665">
        <v>0</v>
      </c>
    </row>
    <row r="867" spans="1:21" ht="14.4" customHeight="1" x14ac:dyDescent="0.3">
      <c r="A867" s="618">
        <v>4</v>
      </c>
      <c r="B867" s="619" t="s">
        <v>558</v>
      </c>
      <c r="C867" s="619">
        <v>89301042</v>
      </c>
      <c r="D867" s="681" t="s">
        <v>6244</v>
      </c>
      <c r="E867" s="682" t="s">
        <v>3962</v>
      </c>
      <c r="F867" s="619" t="s">
        <v>3935</v>
      </c>
      <c r="G867" s="619" t="s">
        <v>4086</v>
      </c>
      <c r="H867" s="619" t="s">
        <v>1439</v>
      </c>
      <c r="I867" s="619" t="s">
        <v>2617</v>
      </c>
      <c r="J867" s="619" t="s">
        <v>2618</v>
      </c>
      <c r="K867" s="619" t="s">
        <v>3851</v>
      </c>
      <c r="L867" s="620">
        <v>32.74</v>
      </c>
      <c r="M867" s="620">
        <v>65.48</v>
      </c>
      <c r="N867" s="619">
        <v>2</v>
      </c>
      <c r="O867" s="683">
        <v>1</v>
      </c>
      <c r="P867" s="620">
        <v>65.48</v>
      </c>
      <c r="Q867" s="635">
        <v>1</v>
      </c>
      <c r="R867" s="619">
        <v>2</v>
      </c>
      <c r="S867" s="635">
        <v>1</v>
      </c>
      <c r="T867" s="683">
        <v>1</v>
      </c>
      <c r="U867" s="665">
        <v>1</v>
      </c>
    </row>
    <row r="868" spans="1:21" ht="14.4" customHeight="1" x14ac:dyDescent="0.3">
      <c r="A868" s="618">
        <v>4</v>
      </c>
      <c r="B868" s="619" t="s">
        <v>558</v>
      </c>
      <c r="C868" s="619">
        <v>89301042</v>
      </c>
      <c r="D868" s="681" t="s">
        <v>6244</v>
      </c>
      <c r="E868" s="682" t="s">
        <v>3962</v>
      </c>
      <c r="F868" s="619" t="s">
        <v>3936</v>
      </c>
      <c r="G868" s="619" t="s">
        <v>4062</v>
      </c>
      <c r="H868" s="619" t="s">
        <v>557</v>
      </c>
      <c r="I868" s="619" t="s">
        <v>4126</v>
      </c>
      <c r="J868" s="619" t="s">
        <v>3964</v>
      </c>
      <c r="K868" s="619"/>
      <c r="L868" s="620">
        <v>0</v>
      </c>
      <c r="M868" s="620">
        <v>0</v>
      </c>
      <c r="N868" s="619">
        <v>2</v>
      </c>
      <c r="O868" s="683">
        <v>2</v>
      </c>
      <c r="P868" s="620">
        <v>0</v>
      </c>
      <c r="Q868" s="635"/>
      <c r="R868" s="619">
        <v>2</v>
      </c>
      <c r="S868" s="635">
        <v>1</v>
      </c>
      <c r="T868" s="683">
        <v>2</v>
      </c>
      <c r="U868" s="665">
        <v>1</v>
      </c>
    </row>
    <row r="869" spans="1:21" ht="14.4" customHeight="1" x14ac:dyDescent="0.3">
      <c r="A869" s="618">
        <v>4</v>
      </c>
      <c r="B869" s="619" t="s">
        <v>558</v>
      </c>
      <c r="C869" s="619">
        <v>89301042</v>
      </c>
      <c r="D869" s="681" t="s">
        <v>6244</v>
      </c>
      <c r="E869" s="682" t="s">
        <v>3962</v>
      </c>
      <c r="F869" s="619" t="s">
        <v>3937</v>
      </c>
      <c r="G869" s="619" t="s">
        <v>4358</v>
      </c>
      <c r="H869" s="619" t="s">
        <v>557</v>
      </c>
      <c r="I869" s="619" t="s">
        <v>4359</v>
      </c>
      <c r="J869" s="619" t="s">
        <v>4360</v>
      </c>
      <c r="K869" s="619" t="s">
        <v>4361</v>
      </c>
      <c r="L869" s="620">
        <v>410</v>
      </c>
      <c r="M869" s="620">
        <v>1230</v>
      </c>
      <c r="N869" s="619">
        <v>3</v>
      </c>
      <c r="O869" s="683">
        <v>3</v>
      </c>
      <c r="P869" s="620">
        <v>820</v>
      </c>
      <c r="Q869" s="635">
        <v>0.66666666666666663</v>
      </c>
      <c r="R869" s="619">
        <v>2</v>
      </c>
      <c r="S869" s="635">
        <v>0.66666666666666663</v>
      </c>
      <c r="T869" s="683">
        <v>2</v>
      </c>
      <c r="U869" s="665">
        <v>0.66666666666666663</v>
      </c>
    </row>
    <row r="870" spans="1:21" ht="14.4" customHeight="1" x14ac:dyDescent="0.3">
      <c r="A870" s="618">
        <v>4</v>
      </c>
      <c r="B870" s="619" t="s">
        <v>558</v>
      </c>
      <c r="C870" s="619">
        <v>89301042</v>
      </c>
      <c r="D870" s="681" t="s">
        <v>6244</v>
      </c>
      <c r="E870" s="682" t="s">
        <v>3962</v>
      </c>
      <c r="F870" s="619" t="s">
        <v>3937</v>
      </c>
      <c r="G870" s="619" t="s">
        <v>4358</v>
      </c>
      <c r="H870" s="619" t="s">
        <v>557</v>
      </c>
      <c r="I870" s="619" t="s">
        <v>5079</v>
      </c>
      <c r="J870" s="619" t="s">
        <v>4360</v>
      </c>
      <c r="K870" s="619" t="s">
        <v>5080</v>
      </c>
      <c r="L870" s="620">
        <v>410</v>
      </c>
      <c r="M870" s="620">
        <v>410</v>
      </c>
      <c r="N870" s="619">
        <v>1</v>
      </c>
      <c r="O870" s="683">
        <v>1</v>
      </c>
      <c r="P870" s="620">
        <v>410</v>
      </c>
      <c r="Q870" s="635">
        <v>1</v>
      </c>
      <c r="R870" s="619">
        <v>1</v>
      </c>
      <c r="S870" s="635">
        <v>1</v>
      </c>
      <c r="T870" s="683">
        <v>1</v>
      </c>
      <c r="U870" s="665">
        <v>1</v>
      </c>
    </row>
    <row r="871" spans="1:21" ht="14.4" customHeight="1" x14ac:dyDescent="0.3">
      <c r="A871" s="618">
        <v>4</v>
      </c>
      <c r="B871" s="619" t="s">
        <v>558</v>
      </c>
      <c r="C871" s="619">
        <v>89301042</v>
      </c>
      <c r="D871" s="681" t="s">
        <v>6244</v>
      </c>
      <c r="E871" s="682" t="s">
        <v>3964</v>
      </c>
      <c r="F871" s="619" t="s">
        <v>3935</v>
      </c>
      <c r="G871" s="619" t="s">
        <v>4329</v>
      </c>
      <c r="H871" s="619" t="s">
        <v>1439</v>
      </c>
      <c r="I871" s="619" t="s">
        <v>1805</v>
      </c>
      <c r="J871" s="619" t="s">
        <v>1806</v>
      </c>
      <c r="K871" s="619" t="s">
        <v>3748</v>
      </c>
      <c r="L871" s="620">
        <v>69.86</v>
      </c>
      <c r="M871" s="620">
        <v>69.86</v>
      </c>
      <c r="N871" s="619">
        <v>1</v>
      </c>
      <c r="O871" s="683">
        <v>1</v>
      </c>
      <c r="P871" s="620"/>
      <c r="Q871" s="635">
        <v>0</v>
      </c>
      <c r="R871" s="619"/>
      <c r="S871" s="635">
        <v>0</v>
      </c>
      <c r="T871" s="683"/>
      <c r="U871" s="665">
        <v>0</v>
      </c>
    </row>
    <row r="872" spans="1:21" ht="14.4" customHeight="1" x14ac:dyDescent="0.3">
      <c r="A872" s="618">
        <v>4</v>
      </c>
      <c r="B872" s="619" t="s">
        <v>558</v>
      </c>
      <c r="C872" s="619">
        <v>89301042</v>
      </c>
      <c r="D872" s="681" t="s">
        <v>6244</v>
      </c>
      <c r="E872" s="682" t="s">
        <v>3964</v>
      </c>
      <c r="F872" s="619" t="s">
        <v>3935</v>
      </c>
      <c r="G872" s="619" t="s">
        <v>4006</v>
      </c>
      <c r="H872" s="619" t="s">
        <v>557</v>
      </c>
      <c r="I872" s="619" t="s">
        <v>768</v>
      </c>
      <c r="J872" s="619" t="s">
        <v>769</v>
      </c>
      <c r="K872" s="619" t="s">
        <v>770</v>
      </c>
      <c r="L872" s="620">
        <v>190.48</v>
      </c>
      <c r="M872" s="620">
        <v>190.48</v>
      </c>
      <c r="N872" s="619">
        <v>1</v>
      </c>
      <c r="O872" s="683">
        <v>1</v>
      </c>
      <c r="P872" s="620">
        <v>190.48</v>
      </c>
      <c r="Q872" s="635">
        <v>1</v>
      </c>
      <c r="R872" s="619">
        <v>1</v>
      </c>
      <c r="S872" s="635">
        <v>1</v>
      </c>
      <c r="T872" s="683">
        <v>1</v>
      </c>
      <c r="U872" s="665">
        <v>1</v>
      </c>
    </row>
    <row r="873" spans="1:21" ht="14.4" customHeight="1" x14ac:dyDescent="0.3">
      <c r="A873" s="618">
        <v>4</v>
      </c>
      <c r="B873" s="619" t="s">
        <v>558</v>
      </c>
      <c r="C873" s="619">
        <v>89301042</v>
      </c>
      <c r="D873" s="681" t="s">
        <v>6244</v>
      </c>
      <c r="E873" s="682" t="s">
        <v>3965</v>
      </c>
      <c r="F873" s="619" t="s">
        <v>3935</v>
      </c>
      <c r="G873" s="619" t="s">
        <v>4522</v>
      </c>
      <c r="H873" s="619" t="s">
        <v>1439</v>
      </c>
      <c r="I873" s="619" t="s">
        <v>5081</v>
      </c>
      <c r="J873" s="619" t="s">
        <v>5082</v>
      </c>
      <c r="K873" s="619" t="s">
        <v>5083</v>
      </c>
      <c r="L873" s="620">
        <v>16.27</v>
      </c>
      <c r="M873" s="620">
        <v>32.54</v>
      </c>
      <c r="N873" s="619">
        <v>2</v>
      </c>
      <c r="O873" s="683">
        <v>0.5</v>
      </c>
      <c r="P873" s="620"/>
      <c r="Q873" s="635">
        <v>0</v>
      </c>
      <c r="R873" s="619"/>
      <c r="S873" s="635">
        <v>0</v>
      </c>
      <c r="T873" s="683"/>
      <c r="U873" s="665">
        <v>0</v>
      </c>
    </row>
    <row r="874" spans="1:21" ht="14.4" customHeight="1" x14ac:dyDescent="0.3">
      <c r="A874" s="618">
        <v>4</v>
      </c>
      <c r="B874" s="619" t="s">
        <v>558</v>
      </c>
      <c r="C874" s="619">
        <v>89301042</v>
      </c>
      <c r="D874" s="681" t="s">
        <v>6244</v>
      </c>
      <c r="E874" s="682" t="s">
        <v>3965</v>
      </c>
      <c r="F874" s="619" t="s">
        <v>3935</v>
      </c>
      <c r="G874" s="619" t="s">
        <v>3997</v>
      </c>
      <c r="H874" s="619" t="s">
        <v>1439</v>
      </c>
      <c r="I874" s="619" t="s">
        <v>1793</v>
      </c>
      <c r="J874" s="619" t="s">
        <v>3721</v>
      </c>
      <c r="K874" s="619" t="s">
        <v>3722</v>
      </c>
      <c r="L874" s="620">
        <v>333.31</v>
      </c>
      <c r="M874" s="620">
        <v>3666.41</v>
      </c>
      <c r="N874" s="619">
        <v>11</v>
      </c>
      <c r="O874" s="683">
        <v>4.5</v>
      </c>
      <c r="P874" s="620">
        <v>666.62</v>
      </c>
      <c r="Q874" s="635">
        <v>0.18181818181818182</v>
      </c>
      <c r="R874" s="619">
        <v>2</v>
      </c>
      <c r="S874" s="635">
        <v>0.18181818181818182</v>
      </c>
      <c r="T874" s="683">
        <v>1.5</v>
      </c>
      <c r="U874" s="665">
        <v>0.33333333333333331</v>
      </c>
    </row>
    <row r="875" spans="1:21" ht="14.4" customHeight="1" x14ac:dyDescent="0.3">
      <c r="A875" s="618">
        <v>4</v>
      </c>
      <c r="B875" s="619" t="s">
        <v>558</v>
      </c>
      <c r="C875" s="619">
        <v>89301042</v>
      </c>
      <c r="D875" s="681" t="s">
        <v>6244</v>
      </c>
      <c r="E875" s="682" t="s">
        <v>3965</v>
      </c>
      <c r="F875" s="619" t="s">
        <v>3935</v>
      </c>
      <c r="G875" s="619" t="s">
        <v>4274</v>
      </c>
      <c r="H875" s="619" t="s">
        <v>557</v>
      </c>
      <c r="I875" s="619" t="s">
        <v>904</v>
      </c>
      <c r="J875" s="619" t="s">
        <v>4275</v>
      </c>
      <c r="K875" s="619" t="s">
        <v>4276</v>
      </c>
      <c r="L875" s="620">
        <v>0</v>
      </c>
      <c r="M875" s="620">
        <v>0</v>
      </c>
      <c r="N875" s="619">
        <v>4</v>
      </c>
      <c r="O875" s="683">
        <v>2.5</v>
      </c>
      <c r="P875" s="620">
        <v>0</v>
      </c>
      <c r="Q875" s="635"/>
      <c r="R875" s="619">
        <v>2</v>
      </c>
      <c r="S875" s="635">
        <v>0.5</v>
      </c>
      <c r="T875" s="683">
        <v>2</v>
      </c>
      <c r="U875" s="665">
        <v>0.8</v>
      </c>
    </row>
    <row r="876" spans="1:21" ht="14.4" customHeight="1" x14ac:dyDescent="0.3">
      <c r="A876" s="618">
        <v>4</v>
      </c>
      <c r="B876" s="619" t="s">
        <v>558</v>
      </c>
      <c r="C876" s="619">
        <v>89301042</v>
      </c>
      <c r="D876" s="681" t="s">
        <v>6244</v>
      </c>
      <c r="E876" s="682" t="s">
        <v>3965</v>
      </c>
      <c r="F876" s="619" t="s">
        <v>3935</v>
      </c>
      <c r="G876" s="619" t="s">
        <v>4980</v>
      </c>
      <c r="H876" s="619" t="s">
        <v>557</v>
      </c>
      <c r="I876" s="619" t="s">
        <v>4981</v>
      </c>
      <c r="J876" s="619" t="s">
        <v>4982</v>
      </c>
      <c r="K876" s="619" t="s">
        <v>4983</v>
      </c>
      <c r="L876" s="620">
        <v>1166.76</v>
      </c>
      <c r="M876" s="620">
        <v>8167.32</v>
      </c>
      <c r="N876" s="619">
        <v>7</v>
      </c>
      <c r="O876" s="683">
        <v>2</v>
      </c>
      <c r="P876" s="620"/>
      <c r="Q876" s="635">
        <v>0</v>
      </c>
      <c r="R876" s="619"/>
      <c r="S876" s="635">
        <v>0</v>
      </c>
      <c r="T876" s="683"/>
      <c r="U876" s="665">
        <v>0</v>
      </c>
    </row>
    <row r="877" spans="1:21" ht="14.4" customHeight="1" x14ac:dyDescent="0.3">
      <c r="A877" s="618">
        <v>4</v>
      </c>
      <c r="B877" s="619" t="s">
        <v>558</v>
      </c>
      <c r="C877" s="619">
        <v>89301042</v>
      </c>
      <c r="D877" s="681" t="s">
        <v>6244</v>
      </c>
      <c r="E877" s="682" t="s">
        <v>3965</v>
      </c>
      <c r="F877" s="619" t="s">
        <v>3935</v>
      </c>
      <c r="G877" s="619" t="s">
        <v>4188</v>
      </c>
      <c r="H877" s="619" t="s">
        <v>1439</v>
      </c>
      <c r="I877" s="619" t="s">
        <v>2721</v>
      </c>
      <c r="J877" s="619" t="s">
        <v>2722</v>
      </c>
      <c r="K877" s="619" t="s">
        <v>3748</v>
      </c>
      <c r="L877" s="620">
        <v>184.22</v>
      </c>
      <c r="M877" s="620">
        <v>921.09999999999991</v>
      </c>
      <c r="N877" s="619">
        <v>5</v>
      </c>
      <c r="O877" s="683">
        <v>1.5</v>
      </c>
      <c r="P877" s="620"/>
      <c r="Q877" s="635">
        <v>0</v>
      </c>
      <c r="R877" s="619"/>
      <c r="S877" s="635">
        <v>0</v>
      </c>
      <c r="T877" s="683"/>
      <c r="U877" s="665">
        <v>0</v>
      </c>
    </row>
    <row r="878" spans="1:21" ht="14.4" customHeight="1" x14ac:dyDescent="0.3">
      <c r="A878" s="618">
        <v>4</v>
      </c>
      <c r="B878" s="619" t="s">
        <v>558</v>
      </c>
      <c r="C878" s="619">
        <v>89301042</v>
      </c>
      <c r="D878" s="681" t="s">
        <v>6244</v>
      </c>
      <c r="E878" s="682" t="s">
        <v>3965</v>
      </c>
      <c r="F878" s="619" t="s">
        <v>3935</v>
      </c>
      <c r="G878" s="619" t="s">
        <v>4071</v>
      </c>
      <c r="H878" s="619" t="s">
        <v>1439</v>
      </c>
      <c r="I878" s="619" t="s">
        <v>4986</v>
      </c>
      <c r="J878" s="619" t="s">
        <v>1530</v>
      </c>
      <c r="K878" s="619" t="s">
        <v>4987</v>
      </c>
      <c r="L878" s="620">
        <v>413.22</v>
      </c>
      <c r="M878" s="620">
        <v>413.22</v>
      </c>
      <c r="N878" s="619">
        <v>1</v>
      </c>
      <c r="O878" s="683">
        <v>0.5</v>
      </c>
      <c r="P878" s="620"/>
      <c r="Q878" s="635">
        <v>0</v>
      </c>
      <c r="R878" s="619"/>
      <c r="S878" s="635">
        <v>0</v>
      </c>
      <c r="T878" s="683"/>
      <c r="U878" s="665">
        <v>0</v>
      </c>
    </row>
    <row r="879" spans="1:21" ht="14.4" customHeight="1" x14ac:dyDescent="0.3">
      <c r="A879" s="618">
        <v>4</v>
      </c>
      <c r="B879" s="619" t="s">
        <v>558</v>
      </c>
      <c r="C879" s="619">
        <v>89301042</v>
      </c>
      <c r="D879" s="681" t="s">
        <v>6244</v>
      </c>
      <c r="E879" s="682" t="s">
        <v>3965</v>
      </c>
      <c r="F879" s="619" t="s">
        <v>3935</v>
      </c>
      <c r="G879" s="619" t="s">
        <v>4184</v>
      </c>
      <c r="H879" s="619" t="s">
        <v>557</v>
      </c>
      <c r="I879" s="619" t="s">
        <v>5084</v>
      </c>
      <c r="J879" s="619" t="s">
        <v>5085</v>
      </c>
      <c r="K879" s="619" t="s">
        <v>3769</v>
      </c>
      <c r="L879" s="620">
        <v>113.04</v>
      </c>
      <c r="M879" s="620">
        <v>226.08</v>
      </c>
      <c r="N879" s="619">
        <v>2</v>
      </c>
      <c r="O879" s="683">
        <v>1</v>
      </c>
      <c r="P879" s="620">
        <v>226.08</v>
      </c>
      <c r="Q879" s="635">
        <v>1</v>
      </c>
      <c r="R879" s="619">
        <v>2</v>
      </c>
      <c r="S879" s="635">
        <v>1</v>
      </c>
      <c r="T879" s="683">
        <v>1</v>
      </c>
      <c r="U879" s="665">
        <v>1</v>
      </c>
    </row>
    <row r="880" spans="1:21" ht="14.4" customHeight="1" x14ac:dyDescent="0.3">
      <c r="A880" s="618">
        <v>4</v>
      </c>
      <c r="B880" s="619" t="s">
        <v>558</v>
      </c>
      <c r="C880" s="619">
        <v>89301042</v>
      </c>
      <c r="D880" s="681" t="s">
        <v>6244</v>
      </c>
      <c r="E880" s="682" t="s">
        <v>3965</v>
      </c>
      <c r="F880" s="619" t="s">
        <v>3935</v>
      </c>
      <c r="G880" s="619" t="s">
        <v>4184</v>
      </c>
      <c r="H880" s="619" t="s">
        <v>557</v>
      </c>
      <c r="I880" s="619" t="s">
        <v>5086</v>
      </c>
      <c r="J880" s="619" t="s">
        <v>5087</v>
      </c>
      <c r="K880" s="619" t="s">
        <v>4169</v>
      </c>
      <c r="L880" s="620">
        <v>0</v>
      </c>
      <c r="M880" s="620">
        <v>0</v>
      </c>
      <c r="N880" s="619">
        <v>7</v>
      </c>
      <c r="O880" s="683">
        <v>2.5</v>
      </c>
      <c r="P880" s="620">
        <v>0</v>
      </c>
      <c r="Q880" s="635"/>
      <c r="R880" s="619">
        <v>4</v>
      </c>
      <c r="S880" s="635">
        <v>0.5714285714285714</v>
      </c>
      <c r="T880" s="683">
        <v>1.5</v>
      </c>
      <c r="U880" s="665">
        <v>0.6</v>
      </c>
    </row>
    <row r="881" spans="1:21" ht="14.4" customHeight="1" x14ac:dyDescent="0.3">
      <c r="A881" s="618">
        <v>4</v>
      </c>
      <c r="B881" s="619" t="s">
        <v>558</v>
      </c>
      <c r="C881" s="619">
        <v>89301042</v>
      </c>
      <c r="D881" s="681" t="s">
        <v>6244</v>
      </c>
      <c r="E881" s="682" t="s">
        <v>3965</v>
      </c>
      <c r="F881" s="619" t="s">
        <v>3935</v>
      </c>
      <c r="G881" s="619" t="s">
        <v>4209</v>
      </c>
      <c r="H881" s="619" t="s">
        <v>557</v>
      </c>
      <c r="I881" s="619" t="s">
        <v>5088</v>
      </c>
      <c r="J881" s="619" t="s">
        <v>746</v>
      </c>
      <c r="K881" s="619" t="s">
        <v>3648</v>
      </c>
      <c r="L881" s="620">
        <v>115.3</v>
      </c>
      <c r="M881" s="620">
        <v>115.3</v>
      </c>
      <c r="N881" s="619">
        <v>1</v>
      </c>
      <c r="O881" s="683">
        <v>0.5</v>
      </c>
      <c r="P881" s="620"/>
      <c r="Q881" s="635">
        <v>0</v>
      </c>
      <c r="R881" s="619"/>
      <c r="S881" s="635">
        <v>0</v>
      </c>
      <c r="T881" s="683"/>
      <c r="U881" s="665">
        <v>0</v>
      </c>
    </row>
    <row r="882" spans="1:21" ht="14.4" customHeight="1" x14ac:dyDescent="0.3">
      <c r="A882" s="618">
        <v>4</v>
      </c>
      <c r="B882" s="619" t="s">
        <v>558</v>
      </c>
      <c r="C882" s="619">
        <v>89301042</v>
      </c>
      <c r="D882" s="681" t="s">
        <v>6244</v>
      </c>
      <c r="E882" s="682" t="s">
        <v>3965</v>
      </c>
      <c r="F882" s="619" t="s">
        <v>3935</v>
      </c>
      <c r="G882" s="619" t="s">
        <v>4209</v>
      </c>
      <c r="H882" s="619" t="s">
        <v>557</v>
      </c>
      <c r="I882" s="619" t="s">
        <v>5089</v>
      </c>
      <c r="J882" s="619" t="s">
        <v>746</v>
      </c>
      <c r="K882" s="619" t="s">
        <v>3648</v>
      </c>
      <c r="L882" s="620">
        <v>115.3</v>
      </c>
      <c r="M882" s="620">
        <v>230.6</v>
      </c>
      <c r="N882" s="619">
        <v>2</v>
      </c>
      <c r="O882" s="683">
        <v>1</v>
      </c>
      <c r="P882" s="620"/>
      <c r="Q882" s="635">
        <v>0</v>
      </c>
      <c r="R882" s="619"/>
      <c r="S882" s="635">
        <v>0</v>
      </c>
      <c r="T882" s="683"/>
      <c r="U882" s="665">
        <v>0</v>
      </c>
    </row>
    <row r="883" spans="1:21" ht="14.4" customHeight="1" x14ac:dyDescent="0.3">
      <c r="A883" s="618">
        <v>4</v>
      </c>
      <c r="B883" s="619" t="s">
        <v>558</v>
      </c>
      <c r="C883" s="619">
        <v>89301042</v>
      </c>
      <c r="D883" s="681" t="s">
        <v>6244</v>
      </c>
      <c r="E883" s="682" t="s">
        <v>3965</v>
      </c>
      <c r="F883" s="619" t="s">
        <v>3935</v>
      </c>
      <c r="G883" s="619" t="s">
        <v>4292</v>
      </c>
      <c r="H883" s="619" t="s">
        <v>557</v>
      </c>
      <c r="I883" s="619" t="s">
        <v>4293</v>
      </c>
      <c r="J883" s="619" t="s">
        <v>4294</v>
      </c>
      <c r="K883" s="619" t="s">
        <v>4295</v>
      </c>
      <c r="L883" s="620">
        <v>153.37</v>
      </c>
      <c r="M883" s="620">
        <v>153.37</v>
      </c>
      <c r="N883" s="619">
        <v>1</v>
      </c>
      <c r="O883" s="683">
        <v>1</v>
      </c>
      <c r="P883" s="620">
        <v>153.37</v>
      </c>
      <c r="Q883" s="635">
        <v>1</v>
      </c>
      <c r="R883" s="619">
        <v>1</v>
      </c>
      <c r="S883" s="635">
        <v>1</v>
      </c>
      <c r="T883" s="683">
        <v>1</v>
      </c>
      <c r="U883" s="665">
        <v>1</v>
      </c>
    </row>
    <row r="884" spans="1:21" ht="14.4" customHeight="1" x14ac:dyDescent="0.3">
      <c r="A884" s="618">
        <v>4</v>
      </c>
      <c r="B884" s="619" t="s">
        <v>558</v>
      </c>
      <c r="C884" s="619">
        <v>89301042</v>
      </c>
      <c r="D884" s="681" t="s">
        <v>6244</v>
      </c>
      <c r="E884" s="682" t="s">
        <v>3965</v>
      </c>
      <c r="F884" s="619" t="s">
        <v>3935</v>
      </c>
      <c r="G884" s="619" t="s">
        <v>4101</v>
      </c>
      <c r="H884" s="619" t="s">
        <v>557</v>
      </c>
      <c r="I884" s="619" t="s">
        <v>2223</v>
      </c>
      <c r="J884" s="619" t="s">
        <v>4230</v>
      </c>
      <c r="K884" s="619" t="s">
        <v>4103</v>
      </c>
      <c r="L884" s="620">
        <v>0</v>
      </c>
      <c r="M884" s="620">
        <v>0</v>
      </c>
      <c r="N884" s="619">
        <v>4</v>
      </c>
      <c r="O884" s="683">
        <v>2</v>
      </c>
      <c r="P884" s="620">
        <v>0</v>
      </c>
      <c r="Q884" s="635"/>
      <c r="R884" s="619">
        <v>1</v>
      </c>
      <c r="S884" s="635">
        <v>0.25</v>
      </c>
      <c r="T884" s="683">
        <v>0.5</v>
      </c>
      <c r="U884" s="665">
        <v>0.25</v>
      </c>
    </row>
    <row r="885" spans="1:21" ht="14.4" customHeight="1" x14ac:dyDescent="0.3">
      <c r="A885" s="618">
        <v>4</v>
      </c>
      <c r="B885" s="619" t="s">
        <v>558</v>
      </c>
      <c r="C885" s="619">
        <v>89301042</v>
      </c>
      <c r="D885" s="681" t="s">
        <v>6244</v>
      </c>
      <c r="E885" s="682" t="s">
        <v>3965</v>
      </c>
      <c r="F885" s="619" t="s">
        <v>3935</v>
      </c>
      <c r="G885" s="619" t="s">
        <v>4101</v>
      </c>
      <c r="H885" s="619" t="s">
        <v>557</v>
      </c>
      <c r="I885" s="619" t="s">
        <v>2223</v>
      </c>
      <c r="J885" s="619" t="s">
        <v>4102</v>
      </c>
      <c r="K885" s="619" t="s">
        <v>4103</v>
      </c>
      <c r="L885" s="620">
        <v>0</v>
      </c>
      <c r="M885" s="620">
        <v>0</v>
      </c>
      <c r="N885" s="619">
        <v>30</v>
      </c>
      <c r="O885" s="683">
        <v>20</v>
      </c>
      <c r="P885" s="620">
        <v>0</v>
      </c>
      <c r="Q885" s="635"/>
      <c r="R885" s="619">
        <v>17</v>
      </c>
      <c r="S885" s="635">
        <v>0.56666666666666665</v>
      </c>
      <c r="T885" s="683">
        <v>10.5</v>
      </c>
      <c r="U885" s="665">
        <v>0.52500000000000002</v>
      </c>
    </row>
    <row r="886" spans="1:21" ht="14.4" customHeight="1" x14ac:dyDescent="0.3">
      <c r="A886" s="618">
        <v>4</v>
      </c>
      <c r="B886" s="619" t="s">
        <v>558</v>
      </c>
      <c r="C886" s="619">
        <v>89301042</v>
      </c>
      <c r="D886" s="681" t="s">
        <v>6244</v>
      </c>
      <c r="E886" s="682" t="s">
        <v>3965</v>
      </c>
      <c r="F886" s="619" t="s">
        <v>3935</v>
      </c>
      <c r="G886" s="619" t="s">
        <v>4391</v>
      </c>
      <c r="H886" s="619" t="s">
        <v>557</v>
      </c>
      <c r="I886" s="619" t="s">
        <v>5090</v>
      </c>
      <c r="J886" s="619" t="s">
        <v>5091</v>
      </c>
      <c r="K886" s="619" t="s">
        <v>5092</v>
      </c>
      <c r="L886" s="620">
        <v>0</v>
      </c>
      <c r="M886" s="620">
        <v>0</v>
      </c>
      <c r="N886" s="619">
        <v>1</v>
      </c>
      <c r="O886" s="683">
        <v>0.5</v>
      </c>
      <c r="P886" s="620">
        <v>0</v>
      </c>
      <c r="Q886" s="635"/>
      <c r="R886" s="619">
        <v>1</v>
      </c>
      <c r="S886" s="635">
        <v>1</v>
      </c>
      <c r="T886" s="683">
        <v>0.5</v>
      </c>
      <c r="U886" s="665">
        <v>1</v>
      </c>
    </row>
    <row r="887" spans="1:21" ht="14.4" customHeight="1" x14ac:dyDescent="0.3">
      <c r="A887" s="618">
        <v>4</v>
      </c>
      <c r="B887" s="619" t="s">
        <v>558</v>
      </c>
      <c r="C887" s="619">
        <v>89301042</v>
      </c>
      <c r="D887" s="681" t="s">
        <v>6244</v>
      </c>
      <c r="E887" s="682" t="s">
        <v>3965</v>
      </c>
      <c r="F887" s="619" t="s">
        <v>3935</v>
      </c>
      <c r="G887" s="619" t="s">
        <v>4168</v>
      </c>
      <c r="H887" s="619" t="s">
        <v>557</v>
      </c>
      <c r="I887" s="619" t="s">
        <v>2189</v>
      </c>
      <c r="J887" s="619" t="s">
        <v>2190</v>
      </c>
      <c r="K887" s="619" t="s">
        <v>4169</v>
      </c>
      <c r="L887" s="620">
        <v>63.67</v>
      </c>
      <c r="M887" s="620">
        <v>127.34</v>
      </c>
      <c r="N887" s="619">
        <v>2</v>
      </c>
      <c r="O887" s="683">
        <v>0.5</v>
      </c>
      <c r="P887" s="620"/>
      <c r="Q887" s="635">
        <v>0</v>
      </c>
      <c r="R887" s="619"/>
      <c r="S887" s="635">
        <v>0</v>
      </c>
      <c r="T887" s="683"/>
      <c r="U887" s="665">
        <v>0</v>
      </c>
    </row>
    <row r="888" spans="1:21" ht="14.4" customHeight="1" x14ac:dyDescent="0.3">
      <c r="A888" s="618">
        <v>4</v>
      </c>
      <c r="B888" s="619" t="s">
        <v>558</v>
      </c>
      <c r="C888" s="619">
        <v>89301042</v>
      </c>
      <c r="D888" s="681" t="s">
        <v>6244</v>
      </c>
      <c r="E888" s="682" t="s">
        <v>3965</v>
      </c>
      <c r="F888" s="619" t="s">
        <v>3935</v>
      </c>
      <c r="G888" s="619" t="s">
        <v>5093</v>
      </c>
      <c r="H888" s="619" t="s">
        <v>557</v>
      </c>
      <c r="I888" s="619" t="s">
        <v>5094</v>
      </c>
      <c r="J888" s="619" t="s">
        <v>5095</v>
      </c>
      <c r="K888" s="619" t="s">
        <v>5096</v>
      </c>
      <c r="L888" s="620">
        <v>0</v>
      </c>
      <c r="M888" s="620">
        <v>0</v>
      </c>
      <c r="N888" s="619">
        <v>2</v>
      </c>
      <c r="O888" s="683">
        <v>1.5</v>
      </c>
      <c r="P888" s="620">
        <v>0</v>
      </c>
      <c r="Q888" s="635"/>
      <c r="R888" s="619">
        <v>1</v>
      </c>
      <c r="S888" s="635">
        <v>0.5</v>
      </c>
      <c r="T888" s="683">
        <v>1</v>
      </c>
      <c r="U888" s="665">
        <v>0.66666666666666663</v>
      </c>
    </row>
    <row r="889" spans="1:21" ht="14.4" customHeight="1" x14ac:dyDescent="0.3">
      <c r="A889" s="618">
        <v>4</v>
      </c>
      <c r="B889" s="619" t="s">
        <v>558</v>
      </c>
      <c r="C889" s="619">
        <v>89301042</v>
      </c>
      <c r="D889" s="681" t="s">
        <v>6244</v>
      </c>
      <c r="E889" s="682" t="s">
        <v>3965</v>
      </c>
      <c r="F889" s="619" t="s">
        <v>3935</v>
      </c>
      <c r="G889" s="619" t="s">
        <v>3999</v>
      </c>
      <c r="H889" s="619" t="s">
        <v>1439</v>
      </c>
      <c r="I889" s="619" t="s">
        <v>1809</v>
      </c>
      <c r="J889" s="619" t="s">
        <v>1810</v>
      </c>
      <c r="K889" s="619" t="s">
        <v>3743</v>
      </c>
      <c r="L889" s="620">
        <v>116.8</v>
      </c>
      <c r="M889" s="620">
        <v>350.4</v>
      </c>
      <c r="N889" s="619">
        <v>3</v>
      </c>
      <c r="O889" s="683">
        <v>1</v>
      </c>
      <c r="P889" s="620">
        <v>350.4</v>
      </c>
      <c r="Q889" s="635">
        <v>1</v>
      </c>
      <c r="R889" s="619">
        <v>3</v>
      </c>
      <c r="S889" s="635">
        <v>1</v>
      </c>
      <c r="T889" s="683">
        <v>1</v>
      </c>
      <c r="U889" s="665">
        <v>1</v>
      </c>
    </row>
    <row r="890" spans="1:21" ht="14.4" customHeight="1" x14ac:dyDescent="0.3">
      <c r="A890" s="618">
        <v>4</v>
      </c>
      <c r="B890" s="619" t="s">
        <v>558</v>
      </c>
      <c r="C890" s="619">
        <v>89301042</v>
      </c>
      <c r="D890" s="681" t="s">
        <v>6244</v>
      </c>
      <c r="E890" s="682" t="s">
        <v>3965</v>
      </c>
      <c r="F890" s="619" t="s">
        <v>3935</v>
      </c>
      <c r="G890" s="619" t="s">
        <v>5052</v>
      </c>
      <c r="H890" s="619" t="s">
        <v>557</v>
      </c>
      <c r="I890" s="619" t="s">
        <v>5097</v>
      </c>
      <c r="J890" s="619" t="s">
        <v>2150</v>
      </c>
      <c r="K890" s="619" t="s">
        <v>5098</v>
      </c>
      <c r="L890" s="620">
        <v>0</v>
      </c>
      <c r="M890" s="620">
        <v>0</v>
      </c>
      <c r="N890" s="619">
        <v>3</v>
      </c>
      <c r="O890" s="683">
        <v>1</v>
      </c>
      <c r="P890" s="620"/>
      <c r="Q890" s="635"/>
      <c r="R890" s="619"/>
      <c r="S890" s="635">
        <v>0</v>
      </c>
      <c r="T890" s="683"/>
      <c r="U890" s="665">
        <v>0</v>
      </c>
    </row>
    <row r="891" spans="1:21" ht="14.4" customHeight="1" x14ac:dyDescent="0.3">
      <c r="A891" s="618">
        <v>4</v>
      </c>
      <c r="B891" s="619" t="s">
        <v>558</v>
      </c>
      <c r="C891" s="619">
        <v>89301042</v>
      </c>
      <c r="D891" s="681" t="s">
        <v>6244</v>
      </c>
      <c r="E891" s="682" t="s">
        <v>3965</v>
      </c>
      <c r="F891" s="619" t="s">
        <v>3935</v>
      </c>
      <c r="G891" s="619" t="s">
        <v>5099</v>
      </c>
      <c r="H891" s="619" t="s">
        <v>557</v>
      </c>
      <c r="I891" s="619" t="s">
        <v>753</v>
      </c>
      <c r="J891" s="619" t="s">
        <v>5100</v>
      </c>
      <c r="K891" s="619" t="s">
        <v>5101</v>
      </c>
      <c r="L891" s="620">
        <v>55.71</v>
      </c>
      <c r="M891" s="620">
        <v>111.42</v>
      </c>
      <c r="N891" s="619">
        <v>2</v>
      </c>
      <c r="O891" s="683">
        <v>1</v>
      </c>
      <c r="P891" s="620"/>
      <c r="Q891" s="635">
        <v>0</v>
      </c>
      <c r="R891" s="619"/>
      <c r="S891" s="635">
        <v>0</v>
      </c>
      <c r="T891" s="683"/>
      <c r="U891" s="665">
        <v>0</v>
      </c>
    </row>
    <row r="892" spans="1:21" ht="14.4" customHeight="1" x14ac:dyDescent="0.3">
      <c r="A892" s="618">
        <v>4</v>
      </c>
      <c r="B892" s="619" t="s">
        <v>558</v>
      </c>
      <c r="C892" s="619">
        <v>89301042</v>
      </c>
      <c r="D892" s="681" t="s">
        <v>6244</v>
      </c>
      <c r="E892" s="682" t="s">
        <v>3965</v>
      </c>
      <c r="F892" s="619" t="s">
        <v>3935</v>
      </c>
      <c r="G892" s="619" t="s">
        <v>5099</v>
      </c>
      <c r="H892" s="619" t="s">
        <v>557</v>
      </c>
      <c r="I892" s="619" t="s">
        <v>5102</v>
      </c>
      <c r="J892" s="619" t="s">
        <v>5100</v>
      </c>
      <c r="K892" s="619" t="s">
        <v>5103</v>
      </c>
      <c r="L892" s="620">
        <v>0</v>
      </c>
      <c r="M892" s="620">
        <v>0</v>
      </c>
      <c r="N892" s="619">
        <v>1</v>
      </c>
      <c r="O892" s="683">
        <v>0.5</v>
      </c>
      <c r="P892" s="620"/>
      <c r="Q892" s="635"/>
      <c r="R892" s="619"/>
      <c r="S892" s="635">
        <v>0</v>
      </c>
      <c r="T892" s="683"/>
      <c r="U892" s="665">
        <v>0</v>
      </c>
    </row>
    <row r="893" spans="1:21" ht="14.4" customHeight="1" x14ac:dyDescent="0.3">
      <c r="A893" s="618">
        <v>4</v>
      </c>
      <c r="B893" s="619" t="s">
        <v>558</v>
      </c>
      <c r="C893" s="619">
        <v>89301042</v>
      </c>
      <c r="D893" s="681" t="s">
        <v>6244</v>
      </c>
      <c r="E893" s="682" t="s">
        <v>3965</v>
      </c>
      <c r="F893" s="619" t="s">
        <v>3935</v>
      </c>
      <c r="G893" s="619" t="s">
        <v>4000</v>
      </c>
      <c r="H893" s="619" t="s">
        <v>557</v>
      </c>
      <c r="I893" s="619" t="s">
        <v>841</v>
      </c>
      <c r="J893" s="619" t="s">
        <v>4163</v>
      </c>
      <c r="K893" s="619" t="s">
        <v>4164</v>
      </c>
      <c r="L893" s="620">
        <v>54.04</v>
      </c>
      <c r="M893" s="620">
        <v>216.16</v>
      </c>
      <c r="N893" s="619">
        <v>4</v>
      </c>
      <c r="O893" s="683">
        <v>1.5</v>
      </c>
      <c r="P893" s="620">
        <v>108.08</v>
      </c>
      <c r="Q893" s="635">
        <v>0.5</v>
      </c>
      <c r="R893" s="619">
        <v>2</v>
      </c>
      <c r="S893" s="635">
        <v>0.5</v>
      </c>
      <c r="T893" s="683">
        <v>0.5</v>
      </c>
      <c r="U893" s="665">
        <v>0.33333333333333331</v>
      </c>
    </row>
    <row r="894" spans="1:21" ht="14.4" customHeight="1" x14ac:dyDescent="0.3">
      <c r="A894" s="618">
        <v>4</v>
      </c>
      <c r="B894" s="619" t="s">
        <v>558</v>
      </c>
      <c r="C894" s="619">
        <v>89301042</v>
      </c>
      <c r="D894" s="681" t="s">
        <v>6244</v>
      </c>
      <c r="E894" s="682" t="s">
        <v>3965</v>
      </c>
      <c r="F894" s="619" t="s">
        <v>3935</v>
      </c>
      <c r="G894" s="619" t="s">
        <v>4000</v>
      </c>
      <c r="H894" s="619" t="s">
        <v>557</v>
      </c>
      <c r="I894" s="619" t="s">
        <v>5104</v>
      </c>
      <c r="J894" s="619" t="s">
        <v>4163</v>
      </c>
      <c r="K894" s="619" t="s">
        <v>4164</v>
      </c>
      <c r="L894" s="620">
        <v>0</v>
      </c>
      <c r="M894" s="620">
        <v>0</v>
      </c>
      <c r="N894" s="619">
        <v>3</v>
      </c>
      <c r="O894" s="683">
        <v>2</v>
      </c>
      <c r="P894" s="620">
        <v>0</v>
      </c>
      <c r="Q894" s="635"/>
      <c r="R894" s="619">
        <v>2</v>
      </c>
      <c r="S894" s="635">
        <v>0.66666666666666663</v>
      </c>
      <c r="T894" s="683">
        <v>1</v>
      </c>
      <c r="U894" s="665">
        <v>0.5</v>
      </c>
    </row>
    <row r="895" spans="1:21" ht="14.4" customHeight="1" x14ac:dyDescent="0.3">
      <c r="A895" s="618">
        <v>4</v>
      </c>
      <c r="B895" s="619" t="s">
        <v>558</v>
      </c>
      <c r="C895" s="619">
        <v>89301042</v>
      </c>
      <c r="D895" s="681" t="s">
        <v>6244</v>
      </c>
      <c r="E895" s="682" t="s">
        <v>3965</v>
      </c>
      <c r="F895" s="619" t="s">
        <v>3935</v>
      </c>
      <c r="G895" s="619" t="s">
        <v>5105</v>
      </c>
      <c r="H895" s="619" t="s">
        <v>557</v>
      </c>
      <c r="I895" s="619" t="s">
        <v>1955</v>
      </c>
      <c r="J895" s="619" t="s">
        <v>1956</v>
      </c>
      <c r="K895" s="619" t="s">
        <v>1957</v>
      </c>
      <c r="L895" s="620">
        <v>378.97</v>
      </c>
      <c r="M895" s="620">
        <v>1515.88</v>
      </c>
      <c r="N895" s="619">
        <v>4</v>
      </c>
      <c r="O895" s="683">
        <v>2</v>
      </c>
      <c r="P895" s="620">
        <v>757.94</v>
      </c>
      <c r="Q895" s="635">
        <v>0.5</v>
      </c>
      <c r="R895" s="619">
        <v>2</v>
      </c>
      <c r="S895" s="635">
        <v>0.5</v>
      </c>
      <c r="T895" s="683">
        <v>1.5</v>
      </c>
      <c r="U895" s="665">
        <v>0.75</v>
      </c>
    </row>
    <row r="896" spans="1:21" ht="14.4" customHeight="1" x14ac:dyDescent="0.3">
      <c r="A896" s="618">
        <v>4</v>
      </c>
      <c r="B896" s="619" t="s">
        <v>558</v>
      </c>
      <c r="C896" s="619">
        <v>89301042</v>
      </c>
      <c r="D896" s="681" t="s">
        <v>6244</v>
      </c>
      <c r="E896" s="682" t="s">
        <v>3965</v>
      </c>
      <c r="F896" s="619" t="s">
        <v>3935</v>
      </c>
      <c r="G896" s="619" t="s">
        <v>4172</v>
      </c>
      <c r="H896" s="619" t="s">
        <v>557</v>
      </c>
      <c r="I896" s="619" t="s">
        <v>741</v>
      </c>
      <c r="J896" s="619" t="s">
        <v>742</v>
      </c>
      <c r="K896" s="619" t="s">
        <v>4173</v>
      </c>
      <c r="L896" s="620">
        <v>709.97</v>
      </c>
      <c r="M896" s="620">
        <v>709.97</v>
      </c>
      <c r="N896" s="619">
        <v>1</v>
      </c>
      <c r="O896" s="683">
        <v>1</v>
      </c>
      <c r="P896" s="620"/>
      <c r="Q896" s="635">
        <v>0</v>
      </c>
      <c r="R896" s="619"/>
      <c r="S896" s="635">
        <v>0</v>
      </c>
      <c r="T896" s="683"/>
      <c r="U896" s="665">
        <v>0</v>
      </c>
    </row>
    <row r="897" spans="1:21" ht="14.4" customHeight="1" x14ac:dyDescent="0.3">
      <c r="A897" s="618">
        <v>4</v>
      </c>
      <c r="B897" s="619" t="s">
        <v>558</v>
      </c>
      <c r="C897" s="619">
        <v>89301042</v>
      </c>
      <c r="D897" s="681" t="s">
        <v>6244</v>
      </c>
      <c r="E897" s="682" t="s">
        <v>3965</v>
      </c>
      <c r="F897" s="619" t="s">
        <v>3935</v>
      </c>
      <c r="G897" s="619" t="s">
        <v>4003</v>
      </c>
      <c r="H897" s="619" t="s">
        <v>1439</v>
      </c>
      <c r="I897" s="619" t="s">
        <v>1607</v>
      </c>
      <c r="J897" s="619" t="s">
        <v>1489</v>
      </c>
      <c r="K897" s="619" t="s">
        <v>1608</v>
      </c>
      <c r="L897" s="620">
        <v>0</v>
      </c>
      <c r="M897" s="620">
        <v>0</v>
      </c>
      <c r="N897" s="619">
        <v>2</v>
      </c>
      <c r="O897" s="683">
        <v>2</v>
      </c>
      <c r="P897" s="620"/>
      <c r="Q897" s="635"/>
      <c r="R897" s="619"/>
      <c r="S897" s="635">
        <v>0</v>
      </c>
      <c r="T897" s="683"/>
      <c r="U897" s="665">
        <v>0</v>
      </c>
    </row>
    <row r="898" spans="1:21" ht="14.4" customHeight="1" x14ac:dyDescent="0.3">
      <c r="A898" s="618">
        <v>4</v>
      </c>
      <c r="B898" s="619" t="s">
        <v>558</v>
      </c>
      <c r="C898" s="619">
        <v>89301042</v>
      </c>
      <c r="D898" s="681" t="s">
        <v>6244</v>
      </c>
      <c r="E898" s="682" t="s">
        <v>3965</v>
      </c>
      <c r="F898" s="619" t="s">
        <v>3935</v>
      </c>
      <c r="G898" s="619" t="s">
        <v>4003</v>
      </c>
      <c r="H898" s="619" t="s">
        <v>1439</v>
      </c>
      <c r="I898" s="619" t="s">
        <v>1488</v>
      </c>
      <c r="J898" s="619" t="s">
        <v>1489</v>
      </c>
      <c r="K898" s="619" t="s">
        <v>1490</v>
      </c>
      <c r="L898" s="620">
        <v>0</v>
      </c>
      <c r="M898" s="620">
        <v>0</v>
      </c>
      <c r="N898" s="619">
        <v>10</v>
      </c>
      <c r="O898" s="683">
        <v>8.5</v>
      </c>
      <c r="P898" s="620">
        <v>0</v>
      </c>
      <c r="Q898" s="635"/>
      <c r="R898" s="619">
        <v>6</v>
      </c>
      <c r="S898" s="635">
        <v>0.6</v>
      </c>
      <c r="T898" s="683">
        <v>5</v>
      </c>
      <c r="U898" s="665">
        <v>0.58823529411764708</v>
      </c>
    </row>
    <row r="899" spans="1:21" ht="14.4" customHeight="1" x14ac:dyDescent="0.3">
      <c r="A899" s="618">
        <v>4</v>
      </c>
      <c r="B899" s="619" t="s">
        <v>558</v>
      </c>
      <c r="C899" s="619">
        <v>89301042</v>
      </c>
      <c r="D899" s="681" t="s">
        <v>6244</v>
      </c>
      <c r="E899" s="682" t="s">
        <v>3965</v>
      </c>
      <c r="F899" s="619" t="s">
        <v>3935</v>
      </c>
      <c r="G899" s="619" t="s">
        <v>4003</v>
      </c>
      <c r="H899" s="619" t="s">
        <v>557</v>
      </c>
      <c r="I899" s="619" t="s">
        <v>4232</v>
      </c>
      <c r="J899" s="619" t="s">
        <v>4233</v>
      </c>
      <c r="K899" s="619" t="s">
        <v>4234</v>
      </c>
      <c r="L899" s="620">
        <v>0</v>
      </c>
      <c r="M899" s="620">
        <v>0</v>
      </c>
      <c r="N899" s="619">
        <v>1</v>
      </c>
      <c r="O899" s="683">
        <v>1</v>
      </c>
      <c r="P899" s="620"/>
      <c r="Q899" s="635"/>
      <c r="R899" s="619"/>
      <c r="S899" s="635">
        <v>0</v>
      </c>
      <c r="T899" s="683"/>
      <c r="U899" s="665">
        <v>0</v>
      </c>
    </row>
    <row r="900" spans="1:21" ht="14.4" customHeight="1" x14ac:dyDescent="0.3">
      <c r="A900" s="618">
        <v>4</v>
      </c>
      <c r="B900" s="619" t="s">
        <v>558</v>
      </c>
      <c r="C900" s="619">
        <v>89301042</v>
      </c>
      <c r="D900" s="681" t="s">
        <v>6244</v>
      </c>
      <c r="E900" s="682" t="s">
        <v>3965</v>
      </c>
      <c r="F900" s="619" t="s">
        <v>3935</v>
      </c>
      <c r="G900" s="619" t="s">
        <v>4003</v>
      </c>
      <c r="H900" s="619" t="s">
        <v>557</v>
      </c>
      <c r="I900" s="619" t="s">
        <v>5106</v>
      </c>
      <c r="J900" s="619" t="s">
        <v>5107</v>
      </c>
      <c r="K900" s="619" t="s">
        <v>5108</v>
      </c>
      <c r="L900" s="620">
        <v>0</v>
      </c>
      <c r="M900" s="620">
        <v>0</v>
      </c>
      <c r="N900" s="619">
        <v>1</v>
      </c>
      <c r="O900" s="683">
        <v>0.5</v>
      </c>
      <c r="P900" s="620">
        <v>0</v>
      </c>
      <c r="Q900" s="635"/>
      <c r="R900" s="619">
        <v>1</v>
      </c>
      <c r="S900" s="635">
        <v>1</v>
      </c>
      <c r="T900" s="683">
        <v>0.5</v>
      </c>
      <c r="U900" s="665">
        <v>1</v>
      </c>
    </row>
    <row r="901" spans="1:21" ht="14.4" customHeight="1" x14ac:dyDescent="0.3">
      <c r="A901" s="618">
        <v>4</v>
      </c>
      <c r="B901" s="619" t="s">
        <v>558</v>
      </c>
      <c r="C901" s="619">
        <v>89301042</v>
      </c>
      <c r="D901" s="681" t="s">
        <v>6244</v>
      </c>
      <c r="E901" s="682" t="s">
        <v>3965</v>
      </c>
      <c r="F901" s="619" t="s">
        <v>3935</v>
      </c>
      <c r="G901" s="619" t="s">
        <v>5066</v>
      </c>
      <c r="H901" s="619" t="s">
        <v>1439</v>
      </c>
      <c r="I901" s="619" t="s">
        <v>5067</v>
      </c>
      <c r="J901" s="619" t="s">
        <v>3641</v>
      </c>
      <c r="K901" s="619" t="s">
        <v>5068</v>
      </c>
      <c r="L901" s="620">
        <v>247.42</v>
      </c>
      <c r="M901" s="620">
        <v>247.42</v>
      </c>
      <c r="N901" s="619">
        <v>1</v>
      </c>
      <c r="O901" s="683">
        <v>0.5</v>
      </c>
      <c r="P901" s="620">
        <v>247.42</v>
      </c>
      <c r="Q901" s="635">
        <v>1</v>
      </c>
      <c r="R901" s="619">
        <v>1</v>
      </c>
      <c r="S901" s="635">
        <v>1</v>
      </c>
      <c r="T901" s="683">
        <v>0.5</v>
      </c>
      <c r="U901" s="665">
        <v>1</v>
      </c>
    </row>
    <row r="902" spans="1:21" ht="14.4" customHeight="1" x14ac:dyDescent="0.3">
      <c r="A902" s="618">
        <v>4</v>
      </c>
      <c r="B902" s="619" t="s">
        <v>558</v>
      </c>
      <c r="C902" s="619">
        <v>89301042</v>
      </c>
      <c r="D902" s="681" t="s">
        <v>6244</v>
      </c>
      <c r="E902" s="682" t="s">
        <v>3965</v>
      </c>
      <c r="F902" s="619" t="s">
        <v>3935</v>
      </c>
      <c r="G902" s="619" t="s">
        <v>4131</v>
      </c>
      <c r="H902" s="619" t="s">
        <v>557</v>
      </c>
      <c r="I902" s="619" t="s">
        <v>4132</v>
      </c>
      <c r="J902" s="619" t="s">
        <v>2198</v>
      </c>
      <c r="K902" s="619" t="s">
        <v>4133</v>
      </c>
      <c r="L902" s="620">
        <v>0</v>
      </c>
      <c r="M902" s="620">
        <v>0</v>
      </c>
      <c r="N902" s="619">
        <v>1</v>
      </c>
      <c r="O902" s="683">
        <v>1</v>
      </c>
      <c r="P902" s="620">
        <v>0</v>
      </c>
      <c r="Q902" s="635"/>
      <c r="R902" s="619">
        <v>1</v>
      </c>
      <c r="S902" s="635">
        <v>1</v>
      </c>
      <c r="T902" s="683">
        <v>1</v>
      </c>
      <c r="U902" s="665">
        <v>1</v>
      </c>
    </row>
    <row r="903" spans="1:21" ht="14.4" customHeight="1" x14ac:dyDescent="0.3">
      <c r="A903" s="618">
        <v>4</v>
      </c>
      <c r="B903" s="619" t="s">
        <v>558</v>
      </c>
      <c r="C903" s="619">
        <v>89301042</v>
      </c>
      <c r="D903" s="681" t="s">
        <v>6244</v>
      </c>
      <c r="E903" s="682" t="s">
        <v>3965</v>
      </c>
      <c r="F903" s="619" t="s">
        <v>3935</v>
      </c>
      <c r="G903" s="619" t="s">
        <v>4004</v>
      </c>
      <c r="H903" s="619" t="s">
        <v>557</v>
      </c>
      <c r="I903" s="619" t="s">
        <v>852</v>
      </c>
      <c r="J903" s="619" t="s">
        <v>853</v>
      </c>
      <c r="K903" s="619" t="s">
        <v>4398</v>
      </c>
      <c r="L903" s="620">
        <v>242.93</v>
      </c>
      <c r="M903" s="620">
        <v>4858.6000000000004</v>
      </c>
      <c r="N903" s="619">
        <v>20</v>
      </c>
      <c r="O903" s="683">
        <v>18</v>
      </c>
      <c r="P903" s="620">
        <v>2186.3700000000003</v>
      </c>
      <c r="Q903" s="635">
        <v>0.45</v>
      </c>
      <c r="R903" s="619">
        <v>9</v>
      </c>
      <c r="S903" s="635">
        <v>0.45</v>
      </c>
      <c r="T903" s="683">
        <v>7.5</v>
      </c>
      <c r="U903" s="665">
        <v>0.41666666666666669</v>
      </c>
    </row>
    <row r="904" spans="1:21" ht="14.4" customHeight="1" x14ac:dyDescent="0.3">
      <c r="A904" s="618">
        <v>4</v>
      </c>
      <c r="B904" s="619" t="s">
        <v>558</v>
      </c>
      <c r="C904" s="619">
        <v>89301042</v>
      </c>
      <c r="D904" s="681" t="s">
        <v>6244</v>
      </c>
      <c r="E904" s="682" t="s">
        <v>3965</v>
      </c>
      <c r="F904" s="619" t="s">
        <v>3935</v>
      </c>
      <c r="G904" s="619" t="s">
        <v>4004</v>
      </c>
      <c r="H904" s="619" t="s">
        <v>557</v>
      </c>
      <c r="I904" s="619" t="s">
        <v>852</v>
      </c>
      <c r="J904" s="619" t="s">
        <v>853</v>
      </c>
      <c r="K904" s="619" t="s">
        <v>4005</v>
      </c>
      <c r="L904" s="620">
        <v>242.93</v>
      </c>
      <c r="M904" s="620">
        <v>16519.240000000009</v>
      </c>
      <c r="N904" s="619">
        <v>68</v>
      </c>
      <c r="O904" s="683">
        <v>57.5</v>
      </c>
      <c r="P904" s="620">
        <v>6316.1800000000021</v>
      </c>
      <c r="Q904" s="635">
        <v>0.38235294117647051</v>
      </c>
      <c r="R904" s="619">
        <v>26</v>
      </c>
      <c r="S904" s="635">
        <v>0.38235294117647056</v>
      </c>
      <c r="T904" s="683">
        <v>21.5</v>
      </c>
      <c r="U904" s="665">
        <v>0.37391304347826088</v>
      </c>
    </row>
    <row r="905" spans="1:21" ht="14.4" customHeight="1" x14ac:dyDescent="0.3">
      <c r="A905" s="618">
        <v>4</v>
      </c>
      <c r="B905" s="619" t="s">
        <v>558</v>
      </c>
      <c r="C905" s="619">
        <v>89301042</v>
      </c>
      <c r="D905" s="681" t="s">
        <v>6244</v>
      </c>
      <c r="E905" s="682" t="s">
        <v>3965</v>
      </c>
      <c r="F905" s="619" t="s">
        <v>3935</v>
      </c>
      <c r="G905" s="619" t="s">
        <v>4004</v>
      </c>
      <c r="H905" s="619" t="s">
        <v>557</v>
      </c>
      <c r="I905" s="619" t="s">
        <v>5109</v>
      </c>
      <c r="J905" s="619" t="s">
        <v>853</v>
      </c>
      <c r="K905" s="619" t="s">
        <v>5110</v>
      </c>
      <c r="L905" s="620">
        <v>0</v>
      </c>
      <c r="M905" s="620">
        <v>0</v>
      </c>
      <c r="N905" s="619">
        <v>11</v>
      </c>
      <c r="O905" s="683">
        <v>10</v>
      </c>
      <c r="P905" s="620">
        <v>0</v>
      </c>
      <c r="Q905" s="635"/>
      <c r="R905" s="619">
        <v>6</v>
      </c>
      <c r="S905" s="635">
        <v>0.54545454545454541</v>
      </c>
      <c r="T905" s="683">
        <v>5.5</v>
      </c>
      <c r="U905" s="665">
        <v>0.55000000000000004</v>
      </c>
    </row>
    <row r="906" spans="1:21" ht="14.4" customHeight="1" x14ac:dyDescent="0.3">
      <c r="A906" s="618">
        <v>4</v>
      </c>
      <c r="B906" s="619" t="s">
        <v>558</v>
      </c>
      <c r="C906" s="619">
        <v>89301042</v>
      </c>
      <c r="D906" s="681" t="s">
        <v>6244</v>
      </c>
      <c r="E906" s="682" t="s">
        <v>3965</v>
      </c>
      <c r="F906" s="619" t="s">
        <v>3935</v>
      </c>
      <c r="G906" s="619" t="s">
        <v>4573</v>
      </c>
      <c r="H906" s="619" t="s">
        <v>557</v>
      </c>
      <c r="I906" s="619" t="s">
        <v>4574</v>
      </c>
      <c r="J906" s="619" t="s">
        <v>4575</v>
      </c>
      <c r="K906" s="619" t="s">
        <v>4576</v>
      </c>
      <c r="L906" s="620">
        <v>108.98</v>
      </c>
      <c r="M906" s="620">
        <v>217.96</v>
      </c>
      <c r="N906" s="619">
        <v>2</v>
      </c>
      <c r="O906" s="683">
        <v>1</v>
      </c>
      <c r="P906" s="620">
        <v>108.98</v>
      </c>
      <c r="Q906" s="635">
        <v>0.5</v>
      </c>
      <c r="R906" s="619">
        <v>1</v>
      </c>
      <c r="S906" s="635">
        <v>0.5</v>
      </c>
      <c r="T906" s="683">
        <v>0.5</v>
      </c>
      <c r="U906" s="665">
        <v>0.5</v>
      </c>
    </row>
    <row r="907" spans="1:21" ht="14.4" customHeight="1" x14ac:dyDescent="0.3">
      <c r="A907" s="618">
        <v>4</v>
      </c>
      <c r="B907" s="619" t="s">
        <v>558</v>
      </c>
      <c r="C907" s="619">
        <v>89301042</v>
      </c>
      <c r="D907" s="681" t="s">
        <v>6244</v>
      </c>
      <c r="E907" s="682" t="s">
        <v>3965</v>
      </c>
      <c r="F907" s="619" t="s">
        <v>3935</v>
      </c>
      <c r="G907" s="619" t="s">
        <v>4583</v>
      </c>
      <c r="H907" s="619" t="s">
        <v>1439</v>
      </c>
      <c r="I907" s="619" t="s">
        <v>3096</v>
      </c>
      <c r="J907" s="619" t="s">
        <v>3097</v>
      </c>
      <c r="K907" s="619" t="s">
        <v>1319</v>
      </c>
      <c r="L907" s="620">
        <v>38.130000000000003</v>
      </c>
      <c r="M907" s="620">
        <v>38.130000000000003</v>
      </c>
      <c r="N907" s="619">
        <v>1</v>
      </c>
      <c r="O907" s="683">
        <v>1</v>
      </c>
      <c r="P907" s="620"/>
      <c r="Q907" s="635">
        <v>0</v>
      </c>
      <c r="R907" s="619"/>
      <c r="S907" s="635">
        <v>0</v>
      </c>
      <c r="T907" s="683"/>
      <c r="U907" s="665">
        <v>0</v>
      </c>
    </row>
    <row r="908" spans="1:21" ht="14.4" customHeight="1" x14ac:dyDescent="0.3">
      <c r="A908" s="618">
        <v>4</v>
      </c>
      <c r="B908" s="619" t="s">
        <v>558</v>
      </c>
      <c r="C908" s="619">
        <v>89301042</v>
      </c>
      <c r="D908" s="681" t="s">
        <v>6244</v>
      </c>
      <c r="E908" s="682" t="s">
        <v>3965</v>
      </c>
      <c r="F908" s="619" t="s">
        <v>3935</v>
      </c>
      <c r="G908" s="619" t="s">
        <v>4033</v>
      </c>
      <c r="H908" s="619" t="s">
        <v>557</v>
      </c>
      <c r="I908" s="619" t="s">
        <v>922</v>
      </c>
      <c r="J908" s="619" t="s">
        <v>4034</v>
      </c>
      <c r="K908" s="619" t="s">
        <v>4035</v>
      </c>
      <c r="L908" s="620">
        <v>56.01</v>
      </c>
      <c r="M908" s="620">
        <v>168.03</v>
      </c>
      <c r="N908" s="619">
        <v>3</v>
      </c>
      <c r="O908" s="683">
        <v>0.5</v>
      </c>
      <c r="P908" s="620"/>
      <c r="Q908" s="635">
        <v>0</v>
      </c>
      <c r="R908" s="619"/>
      <c r="S908" s="635">
        <v>0</v>
      </c>
      <c r="T908" s="683"/>
      <c r="U908" s="665">
        <v>0</v>
      </c>
    </row>
    <row r="909" spans="1:21" ht="14.4" customHeight="1" x14ac:dyDescent="0.3">
      <c r="A909" s="618">
        <v>4</v>
      </c>
      <c r="B909" s="619" t="s">
        <v>558</v>
      </c>
      <c r="C909" s="619">
        <v>89301042</v>
      </c>
      <c r="D909" s="681" t="s">
        <v>6244</v>
      </c>
      <c r="E909" s="682" t="s">
        <v>3965</v>
      </c>
      <c r="F909" s="619" t="s">
        <v>3935</v>
      </c>
      <c r="G909" s="619" t="s">
        <v>4036</v>
      </c>
      <c r="H909" s="619" t="s">
        <v>557</v>
      </c>
      <c r="I909" s="619" t="s">
        <v>1739</v>
      </c>
      <c r="J909" s="619" t="s">
        <v>1740</v>
      </c>
      <c r="K909" s="619" t="s">
        <v>4037</v>
      </c>
      <c r="L909" s="620">
        <v>31.54</v>
      </c>
      <c r="M909" s="620">
        <v>94.62</v>
      </c>
      <c r="N909" s="619">
        <v>3</v>
      </c>
      <c r="O909" s="683">
        <v>2</v>
      </c>
      <c r="P909" s="620"/>
      <c r="Q909" s="635">
        <v>0</v>
      </c>
      <c r="R909" s="619"/>
      <c r="S909" s="635">
        <v>0</v>
      </c>
      <c r="T909" s="683"/>
      <c r="U909" s="665">
        <v>0</v>
      </c>
    </row>
    <row r="910" spans="1:21" ht="14.4" customHeight="1" x14ac:dyDescent="0.3">
      <c r="A910" s="618">
        <v>4</v>
      </c>
      <c r="B910" s="619" t="s">
        <v>558</v>
      </c>
      <c r="C910" s="619">
        <v>89301042</v>
      </c>
      <c r="D910" s="681" t="s">
        <v>6244</v>
      </c>
      <c r="E910" s="682" t="s">
        <v>3965</v>
      </c>
      <c r="F910" s="619" t="s">
        <v>3935</v>
      </c>
      <c r="G910" s="619" t="s">
        <v>4036</v>
      </c>
      <c r="H910" s="619" t="s">
        <v>557</v>
      </c>
      <c r="I910" s="619" t="s">
        <v>4038</v>
      </c>
      <c r="J910" s="619" t="s">
        <v>1740</v>
      </c>
      <c r="K910" s="619" t="s">
        <v>4039</v>
      </c>
      <c r="L910" s="620">
        <v>31.54</v>
      </c>
      <c r="M910" s="620">
        <v>63.08</v>
      </c>
      <c r="N910" s="619">
        <v>2</v>
      </c>
      <c r="O910" s="683">
        <v>1</v>
      </c>
      <c r="P910" s="620"/>
      <c r="Q910" s="635">
        <v>0</v>
      </c>
      <c r="R910" s="619"/>
      <c r="S910" s="635">
        <v>0</v>
      </c>
      <c r="T910" s="683"/>
      <c r="U910" s="665">
        <v>0</v>
      </c>
    </row>
    <row r="911" spans="1:21" ht="14.4" customHeight="1" x14ac:dyDescent="0.3">
      <c r="A911" s="618">
        <v>4</v>
      </c>
      <c r="B911" s="619" t="s">
        <v>558</v>
      </c>
      <c r="C911" s="619">
        <v>89301042</v>
      </c>
      <c r="D911" s="681" t="s">
        <v>6244</v>
      </c>
      <c r="E911" s="682" t="s">
        <v>3965</v>
      </c>
      <c r="F911" s="619" t="s">
        <v>3935</v>
      </c>
      <c r="G911" s="619" t="s">
        <v>4068</v>
      </c>
      <c r="H911" s="619" t="s">
        <v>557</v>
      </c>
      <c r="I911" s="619" t="s">
        <v>2031</v>
      </c>
      <c r="J911" s="619" t="s">
        <v>5111</v>
      </c>
      <c r="K911" s="619" t="s">
        <v>5112</v>
      </c>
      <c r="L911" s="620">
        <v>400.53</v>
      </c>
      <c r="M911" s="620">
        <v>2002.6499999999999</v>
      </c>
      <c r="N911" s="619">
        <v>5</v>
      </c>
      <c r="O911" s="683">
        <v>1.5</v>
      </c>
      <c r="P911" s="620"/>
      <c r="Q911" s="635">
        <v>0</v>
      </c>
      <c r="R911" s="619"/>
      <c r="S911" s="635">
        <v>0</v>
      </c>
      <c r="T911" s="683"/>
      <c r="U911" s="665">
        <v>0</v>
      </c>
    </row>
    <row r="912" spans="1:21" ht="14.4" customHeight="1" x14ac:dyDescent="0.3">
      <c r="A912" s="618">
        <v>4</v>
      </c>
      <c r="B912" s="619" t="s">
        <v>558</v>
      </c>
      <c r="C912" s="619">
        <v>89301042</v>
      </c>
      <c r="D912" s="681" t="s">
        <v>6244</v>
      </c>
      <c r="E912" s="682" t="s">
        <v>3965</v>
      </c>
      <c r="F912" s="619" t="s">
        <v>3935</v>
      </c>
      <c r="G912" s="619" t="s">
        <v>4068</v>
      </c>
      <c r="H912" s="619" t="s">
        <v>557</v>
      </c>
      <c r="I912" s="619" t="s">
        <v>2031</v>
      </c>
      <c r="J912" s="619" t="s">
        <v>5111</v>
      </c>
      <c r="K912" s="619" t="s">
        <v>5112</v>
      </c>
      <c r="L912" s="620">
        <v>391.83</v>
      </c>
      <c r="M912" s="620">
        <v>3526.4700000000003</v>
      </c>
      <c r="N912" s="619">
        <v>9</v>
      </c>
      <c r="O912" s="683">
        <v>3</v>
      </c>
      <c r="P912" s="620"/>
      <c r="Q912" s="635">
        <v>0</v>
      </c>
      <c r="R912" s="619"/>
      <c r="S912" s="635">
        <v>0</v>
      </c>
      <c r="T912" s="683"/>
      <c r="U912" s="665">
        <v>0</v>
      </c>
    </row>
    <row r="913" spans="1:21" ht="14.4" customHeight="1" x14ac:dyDescent="0.3">
      <c r="A913" s="618">
        <v>4</v>
      </c>
      <c r="B913" s="619" t="s">
        <v>558</v>
      </c>
      <c r="C913" s="619">
        <v>89301042</v>
      </c>
      <c r="D913" s="681" t="s">
        <v>6244</v>
      </c>
      <c r="E913" s="682" t="s">
        <v>3965</v>
      </c>
      <c r="F913" s="619" t="s">
        <v>3935</v>
      </c>
      <c r="G913" s="619" t="s">
        <v>4068</v>
      </c>
      <c r="H913" s="619" t="s">
        <v>557</v>
      </c>
      <c r="I913" s="619" t="s">
        <v>5113</v>
      </c>
      <c r="J913" s="619" t="s">
        <v>5111</v>
      </c>
      <c r="K913" s="619" t="s">
        <v>5114</v>
      </c>
      <c r="L913" s="620">
        <v>0</v>
      </c>
      <c r="M913" s="620">
        <v>0</v>
      </c>
      <c r="N913" s="619">
        <v>6</v>
      </c>
      <c r="O913" s="683">
        <v>1.5</v>
      </c>
      <c r="P913" s="620"/>
      <c r="Q913" s="635"/>
      <c r="R913" s="619"/>
      <c r="S913" s="635">
        <v>0</v>
      </c>
      <c r="T913" s="683"/>
      <c r="U913" s="665">
        <v>0</v>
      </c>
    </row>
    <row r="914" spans="1:21" ht="14.4" customHeight="1" x14ac:dyDescent="0.3">
      <c r="A914" s="618">
        <v>4</v>
      </c>
      <c r="B914" s="619" t="s">
        <v>558</v>
      </c>
      <c r="C914" s="619">
        <v>89301042</v>
      </c>
      <c r="D914" s="681" t="s">
        <v>6244</v>
      </c>
      <c r="E914" s="682" t="s">
        <v>3965</v>
      </c>
      <c r="F914" s="619" t="s">
        <v>3935</v>
      </c>
      <c r="G914" s="619" t="s">
        <v>4040</v>
      </c>
      <c r="H914" s="619" t="s">
        <v>1439</v>
      </c>
      <c r="I914" s="619" t="s">
        <v>1480</v>
      </c>
      <c r="J914" s="619" t="s">
        <v>1481</v>
      </c>
      <c r="K914" s="619" t="s">
        <v>1482</v>
      </c>
      <c r="L914" s="620">
        <v>937.93</v>
      </c>
      <c r="M914" s="620">
        <v>937.93</v>
      </c>
      <c r="N914" s="619">
        <v>1</v>
      </c>
      <c r="O914" s="683">
        <v>1</v>
      </c>
      <c r="P914" s="620">
        <v>937.93</v>
      </c>
      <c r="Q914" s="635">
        <v>1</v>
      </c>
      <c r="R914" s="619">
        <v>1</v>
      </c>
      <c r="S914" s="635">
        <v>1</v>
      </c>
      <c r="T914" s="683">
        <v>1</v>
      </c>
      <c r="U914" s="665">
        <v>1</v>
      </c>
    </row>
    <row r="915" spans="1:21" ht="14.4" customHeight="1" x14ac:dyDescent="0.3">
      <c r="A915" s="618">
        <v>4</v>
      </c>
      <c r="B915" s="619" t="s">
        <v>558</v>
      </c>
      <c r="C915" s="619">
        <v>89301042</v>
      </c>
      <c r="D915" s="681" t="s">
        <v>6244</v>
      </c>
      <c r="E915" s="682" t="s">
        <v>3965</v>
      </c>
      <c r="F915" s="619" t="s">
        <v>3935</v>
      </c>
      <c r="G915" s="619" t="s">
        <v>4091</v>
      </c>
      <c r="H915" s="619" t="s">
        <v>557</v>
      </c>
      <c r="I915" s="619" t="s">
        <v>2323</v>
      </c>
      <c r="J915" s="619" t="s">
        <v>1050</v>
      </c>
      <c r="K915" s="619" t="s">
        <v>4092</v>
      </c>
      <c r="L915" s="620">
        <v>77.47</v>
      </c>
      <c r="M915" s="620">
        <v>77.47</v>
      </c>
      <c r="N915" s="619">
        <v>1</v>
      </c>
      <c r="O915" s="683">
        <v>0.5</v>
      </c>
      <c r="P915" s="620">
        <v>77.47</v>
      </c>
      <c r="Q915" s="635">
        <v>1</v>
      </c>
      <c r="R915" s="619">
        <v>1</v>
      </c>
      <c r="S915" s="635">
        <v>1</v>
      </c>
      <c r="T915" s="683">
        <v>0.5</v>
      </c>
      <c r="U915" s="665">
        <v>1</v>
      </c>
    </row>
    <row r="916" spans="1:21" ht="14.4" customHeight="1" x14ac:dyDescent="0.3">
      <c r="A916" s="618">
        <v>4</v>
      </c>
      <c r="B916" s="619" t="s">
        <v>558</v>
      </c>
      <c r="C916" s="619">
        <v>89301042</v>
      </c>
      <c r="D916" s="681" t="s">
        <v>6244</v>
      </c>
      <c r="E916" s="682" t="s">
        <v>3965</v>
      </c>
      <c r="F916" s="619" t="s">
        <v>3935</v>
      </c>
      <c r="G916" s="619" t="s">
        <v>4177</v>
      </c>
      <c r="H916" s="619" t="s">
        <v>557</v>
      </c>
      <c r="I916" s="619" t="s">
        <v>3078</v>
      </c>
      <c r="J916" s="619" t="s">
        <v>1452</v>
      </c>
      <c r="K916" s="619" t="s">
        <v>5115</v>
      </c>
      <c r="L916" s="620">
        <v>96.63</v>
      </c>
      <c r="M916" s="620">
        <v>193.26</v>
      </c>
      <c r="N916" s="619">
        <v>2</v>
      </c>
      <c r="O916" s="683">
        <v>1</v>
      </c>
      <c r="P916" s="620">
        <v>193.26</v>
      </c>
      <c r="Q916" s="635">
        <v>1</v>
      </c>
      <c r="R916" s="619">
        <v>2</v>
      </c>
      <c r="S916" s="635">
        <v>1</v>
      </c>
      <c r="T916" s="683">
        <v>1</v>
      </c>
      <c r="U916" s="665">
        <v>1</v>
      </c>
    </row>
    <row r="917" spans="1:21" ht="14.4" customHeight="1" x14ac:dyDescent="0.3">
      <c r="A917" s="618">
        <v>4</v>
      </c>
      <c r="B917" s="619" t="s">
        <v>558</v>
      </c>
      <c r="C917" s="619">
        <v>89301042</v>
      </c>
      <c r="D917" s="681" t="s">
        <v>6244</v>
      </c>
      <c r="E917" s="682" t="s">
        <v>3965</v>
      </c>
      <c r="F917" s="619" t="s">
        <v>3935</v>
      </c>
      <c r="G917" s="619" t="s">
        <v>4177</v>
      </c>
      <c r="H917" s="619" t="s">
        <v>557</v>
      </c>
      <c r="I917" s="619" t="s">
        <v>1858</v>
      </c>
      <c r="J917" s="619" t="s">
        <v>1859</v>
      </c>
      <c r="K917" s="619" t="s">
        <v>3848</v>
      </c>
      <c r="L917" s="620">
        <v>96.63</v>
      </c>
      <c r="M917" s="620">
        <v>483.15</v>
      </c>
      <c r="N917" s="619">
        <v>5</v>
      </c>
      <c r="O917" s="683">
        <v>2</v>
      </c>
      <c r="P917" s="620">
        <v>193.26</v>
      </c>
      <c r="Q917" s="635">
        <v>0.4</v>
      </c>
      <c r="R917" s="619">
        <v>2</v>
      </c>
      <c r="S917" s="635">
        <v>0.4</v>
      </c>
      <c r="T917" s="683">
        <v>1</v>
      </c>
      <c r="U917" s="665">
        <v>0.5</v>
      </c>
    </row>
    <row r="918" spans="1:21" ht="14.4" customHeight="1" x14ac:dyDescent="0.3">
      <c r="A918" s="618">
        <v>4</v>
      </c>
      <c r="B918" s="619" t="s">
        <v>558</v>
      </c>
      <c r="C918" s="619">
        <v>89301042</v>
      </c>
      <c r="D918" s="681" t="s">
        <v>6244</v>
      </c>
      <c r="E918" s="682" t="s">
        <v>3965</v>
      </c>
      <c r="F918" s="619" t="s">
        <v>3935</v>
      </c>
      <c r="G918" s="619" t="s">
        <v>4093</v>
      </c>
      <c r="H918" s="619" t="s">
        <v>557</v>
      </c>
      <c r="I918" s="619" t="s">
        <v>5116</v>
      </c>
      <c r="J918" s="619" t="s">
        <v>2728</v>
      </c>
      <c r="K918" s="619" t="s">
        <v>5117</v>
      </c>
      <c r="L918" s="620">
        <v>0</v>
      </c>
      <c r="M918" s="620">
        <v>0</v>
      </c>
      <c r="N918" s="619">
        <v>1</v>
      </c>
      <c r="O918" s="683">
        <v>1</v>
      </c>
      <c r="P918" s="620">
        <v>0</v>
      </c>
      <c r="Q918" s="635"/>
      <c r="R918" s="619">
        <v>1</v>
      </c>
      <c r="S918" s="635">
        <v>1</v>
      </c>
      <c r="T918" s="683">
        <v>1</v>
      </c>
      <c r="U918" s="665">
        <v>1</v>
      </c>
    </row>
    <row r="919" spans="1:21" ht="14.4" customHeight="1" x14ac:dyDescent="0.3">
      <c r="A919" s="618">
        <v>4</v>
      </c>
      <c r="B919" s="619" t="s">
        <v>558</v>
      </c>
      <c r="C919" s="619">
        <v>89301042</v>
      </c>
      <c r="D919" s="681" t="s">
        <v>6244</v>
      </c>
      <c r="E919" s="682" t="s">
        <v>3965</v>
      </c>
      <c r="F919" s="619" t="s">
        <v>3935</v>
      </c>
      <c r="G919" s="619" t="s">
        <v>4006</v>
      </c>
      <c r="H919" s="619" t="s">
        <v>557</v>
      </c>
      <c r="I919" s="619" t="s">
        <v>4041</v>
      </c>
      <c r="J919" s="619" t="s">
        <v>769</v>
      </c>
      <c r="K919" s="619" t="s">
        <v>773</v>
      </c>
      <c r="L919" s="620">
        <v>0</v>
      </c>
      <c r="M919" s="620">
        <v>0</v>
      </c>
      <c r="N919" s="619">
        <v>4</v>
      </c>
      <c r="O919" s="683">
        <v>1</v>
      </c>
      <c r="P919" s="620">
        <v>0</v>
      </c>
      <c r="Q919" s="635"/>
      <c r="R919" s="619">
        <v>1</v>
      </c>
      <c r="S919" s="635">
        <v>0.25</v>
      </c>
      <c r="T919" s="683">
        <v>0.5</v>
      </c>
      <c r="U919" s="665">
        <v>0.5</v>
      </c>
    </row>
    <row r="920" spans="1:21" ht="14.4" customHeight="1" x14ac:dyDescent="0.3">
      <c r="A920" s="618">
        <v>4</v>
      </c>
      <c r="B920" s="619" t="s">
        <v>558</v>
      </c>
      <c r="C920" s="619">
        <v>89301042</v>
      </c>
      <c r="D920" s="681" t="s">
        <v>6244</v>
      </c>
      <c r="E920" s="682" t="s">
        <v>3965</v>
      </c>
      <c r="F920" s="619" t="s">
        <v>3935</v>
      </c>
      <c r="G920" s="619" t="s">
        <v>4006</v>
      </c>
      <c r="H920" s="619" t="s">
        <v>557</v>
      </c>
      <c r="I920" s="619" t="s">
        <v>4178</v>
      </c>
      <c r="J920" s="619" t="s">
        <v>4043</v>
      </c>
      <c r="K920" s="619" t="s">
        <v>773</v>
      </c>
      <c r="L920" s="620">
        <v>397.65</v>
      </c>
      <c r="M920" s="620">
        <v>397.65</v>
      </c>
      <c r="N920" s="619">
        <v>1</v>
      </c>
      <c r="O920" s="683">
        <v>0.5</v>
      </c>
      <c r="P920" s="620">
        <v>397.65</v>
      </c>
      <c r="Q920" s="635">
        <v>1</v>
      </c>
      <c r="R920" s="619">
        <v>1</v>
      </c>
      <c r="S920" s="635">
        <v>1</v>
      </c>
      <c r="T920" s="683">
        <v>0.5</v>
      </c>
      <c r="U920" s="665">
        <v>1</v>
      </c>
    </row>
    <row r="921" spans="1:21" ht="14.4" customHeight="1" x14ac:dyDescent="0.3">
      <c r="A921" s="618">
        <v>4</v>
      </c>
      <c r="B921" s="619" t="s">
        <v>558</v>
      </c>
      <c r="C921" s="619">
        <v>89301042</v>
      </c>
      <c r="D921" s="681" t="s">
        <v>6244</v>
      </c>
      <c r="E921" s="682" t="s">
        <v>3965</v>
      </c>
      <c r="F921" s="619" t="s">
        <v>3935</v>
      </c>
      <c r="G921" s="619" t="s">
        <v>4006</v>
      </c>
      <c r="H921" s="619" t="s">
        <v>557</v>
      </c>
      <c r="I921" s="619" t="s">
        <v>4178</v>
      </c>
      <c r="J921" s="619" t="s">
        <v>4043</v>
      </c>
      <c r="K921" s="619" t="s">
        <v>773</v>
      </c>
      <c r="L921" s="620">
        <v>612.26</v>
      </c>
      <c r="M921" s="620">
        <v>9183.9</v>
      </c>
      <c r="N921" s="619">
        <v>15</v>
      </c>
      <c r="O921" s="683">
        <v>2.5</v>
      </c>
      <c r="P921" s="620"/>
      <c r="Q921" s="635">
        <v>0</v>
      </c>
      <c r="R921" s="619"/>
      <c r="S921" s="635">
        <v>0</v>
      </c>
      <c r="T921" s="683"/>
      <c r="U921" s="665">
        <v>0</v>
      </c>
    </row>
    <row r="922" spans="1:21" ht="14.4" customHeight="1" x14ac:dyDescent="0.3">
      <c r="A922" s="618">
        <v>4</v>
      </c>
      <c r="B922" s="619" t="s">
        <v>558</v>
      </c>
      <c r="C922" s="619">
        <v>89301042</v>
      </c>
      <c r="D922" s="681" t="s">
        <v>6244</v>
      </c>
      <c r="E922" s="682" t="s">
        <v>3965</v>
      </c>
      <c r="F922" s="619" t="s">
        <v>3935</v>
      </c>
      <c r="G922" s="619" t="s">
        <v>4006</v>
      </c>
      <c r="H922" s="619" t="s">
        <v>557</v>
      </c>
      <c r="I922" s="619" t="s">
        <v>768</v>
      </c>
      <c r="J922" s="619" t="s">
        <v>769</v>
      </c>
      <c r="K922" s="619" t="s">
        <v>770</v>
      </c>
      <c r="L922" s="620">
        <v>190.48</v>
      </c>
      <c r="M922" s="620">
        <v>761.92</v>
      </c>
      <c r="N922" s="619">
        <v>4</v>
      </c>
      <c r="O922" s="683">
        <v>1</v>
      </c>
      <c r="P922" s="620"/>
      <c r="Q922" s="635">
        <v>0</v>
      </c>
      <c r="R922" s="619"/>
      <c r="S922" s="635">
        <v>0</v>
      </c>
      <c r="T922" s="683"/>
      <c r="U922" s="665">
        <v>0</v>
      </c>
    </row>
    <row r="923" spans="1:21" ht="14.4" customHeight="1" x14ac:dyDescent="0.3">
      <c r="A923" s="618">
        <v>4</v>
      </c>
      <c r="B923" s="619" t="s">
        <v>558</v>
      </c>
      <c r="C923" s="619">
        <v>89301042</v>
      </c>
      <c r="D923" s="681" t="s">
        <v>6244</v>
      </c>
      <c r="E923" s="682" t="s">
        <v>3965</v>
      </c>
      <c r="F923" s="619" t="s">
        <v>3935</v>
      </c>
      <c r="G923" s="619" t="s">
        <v>4006</v>
      </c>
      <c r="H923" s="619" t="s">
        <v>557</v>
      </c>
      <c r="I923" s="619" t="s">
        <v>772</v>
      </c>
      <c r="J923" s="619" t="s">
        <v>769</v>
      </c>
      <c r="K923" s="619" t="s">
        <v>773</v>
      </c>
      <c r="L923" s="620">
        <v>397.65</v>
      </c>
      <c r="M923" s="620">
        <v>2783.5499999999997</v>
      </c>
      <c r="N923" s="619">
        <v>7</v>
      </c>
      <c r="O923" s="683">
        <v>1.5</v>
      </c>
      <c r="P923" s="620">
        <v>397.65</v>
      </c>
      <c r="Q923" s="635">
        <v>0.14285714285714285</v>
      </c>
      <c r="R923" s="619">
        <v>1</v>
      </c>
      <c r="S923" s="635">
        <v>0.14285714285714285</v>
      </c>
      <c r="T923" s="683">
        <v>0.5</v>
      </c>
      <c r="U923" s="665">
        <v>0.33333333333333331</v>
      </c>
    </row>
    <row r="924" spans="1:21" ht="14.4" customHeight="1" x14ac:dyDescent="0.3">
      <c r="A924" s="618">
        <v>4</v>
      </c>
      <c r="B924" s="619" t="s">
        <v>558</v>
      </c>
      <c r="C924" s="619">
        <v>89301042</v>
      </c>
      <c r="D924" s="681" t="s">
        <v>6244</v>
      </c>
      <c r="E924" s="682" t="s">
        <v>3965</v>
      </c>
      <c r="F924" s="619" t="s">
        <v>3935</v>
      </c>
      <c r="G924" s="619" t="s">
        <v>4006</v>
      </c>
      <c r="H924" s="619" t="s">
        <v>557</v>
      </c>
      <c r="I924" s="619" t="s">
        <v>772</v>
      </c>
      <c r="J924" s="619" t="s">
        <v>769</v>
      </c>
      <c r="K924" s="619" t="s">
        <v>773</v>
      </c>
      <c r="L924" s="620">
        <v>612.26</v>
      </c>
      <c r="M924" s="620">
        <v>13469.720000000001</v>
      </c>
      <c r="N924" s="619">
        <v>22</v>
      </c>
      <c r="O924" s="683">
        <v>4</v>
      </c>
      <c r="P924" s="620"/>
      <c r="Q924" s="635">
        <v>0</v>
      </c>
      <c r="R924" s="619"/>
      <c r="S924" s="635">
        <v>0</v>
      </c>
      <c r="T924" s="683"/>
      <c r="U924" s="665">
        <v>0</v>
      </c>
    </row>
    <row r="925" spans="1:21" ht="14.4" customHeight="1" x14ac:dyDescent="0.3">
      <c r="A925" s="618">
        <v>4</v>
      </c>
      <c r="B925" s="619" t="s">
        <v>558</v>
      </c>
      <c r="C925" s="619">
        <v>89301042</v>
      </c>
      <c r="D925" s="681" t="s">
        <v>6244</v>
      </c>
      <c r="E925" s="682" t="s">
        <v>3965</v>
      </c>
      <c r="F925" s="619" t="s">
        <v>3935</v>
      </c>
      <c r="G925" s="619" t="s">
        <v>4006</v>
      </c>
      <c r="H925" s="619" t="s">
        <v>557</v>
      </c>
      <c r="I925" s="619" t="s">
        <v>772</v>
      </c>
      <c r="J925" s="619" t="s">
        <v>769</v>
      </c>
      <c r="K925" s="619" t="s">
        <v>773</v>
      </c>
      <c r="L925" s="620">
        <v>314.89999999999998</v>
      </c>
      <c r="M925" s="620">
        <v>3778.7999999999997</v>
      </c>
      <c r="N925" s="619">
        <v>12</v>
      </c>
      <c r="O925" s="683">
        <v>2</v>
      </c>
      <c r="P925" s="620"/>
      <c r="Q925" s="635">
        <v>0</v>
      </c>
      <c r="R925" s="619"/>
      <c r="S925" s="635">
        <v>0</v>
      </c>
      <c r="T925" s="683"/>
      <c r="U925" s="665">
        <v>0</v>
      </c>
    </row>
    <row r="926" spans="1:21" ht="14.4" customHeight="1" x14ac:dyDescent="0.3">
      <c r="A926" s="618">
        <v>4</v>
      </c>
      <c r="B926" s="619" t="s">
        <v>558</v>
      </c>
      <c r="C926" s="619">
        <v>89301042</v>
      </c>
      <c r="D926" s="681" t="s">
        <v>6244</v>
      </c>
      <c r="E926" s="682" t="s">
        <v>3965</v>
      </c>
      <c r="F926" s="619" t="s">
        <v>3935</v>
      </c>
      <c r="G926" s="619" t="s">
        <v>4220</v>
      </c>
      <c r="H926" s="619" t="s">
        <v>557</v>
      </c>
      <c r="I926" s="619" t="s">
        <v>5118</v>
      </c>
      <c r="J926" s="619" t="s">
        <v>726</v>
      </c>
      <c r="K926" s="619" t="s">
        <v>5119</v>
      </c>
      <c r="L926" s="620">
        <v>0</v>
      </c>
      <c r="M926" s="620">
        <v>0</v>
      </c>
      <c r="N926" s="619">
        <v>1</v>
      </c>
      <c r="O926" s="683">
        <v>0.5</v>
      </c>
      <c r="P926" s="620">
        <v>0</v>
      </c>
      <c r="Q926" s="635"/>
      <c r="R926" s="619">
        <v>1</v>
      </c>
      <c r="S926" s="635">
        <v>1</v>
      </c>
      <c r="T926" s="683">
        <v>0.5</v>
      </c>
      <c r="U926" s="665">
        <v>1</v>
      </c>
    </row>
    <row r="927" spans="1:21" ht="14.4" customHeight="1" x14ac:dyDescent="0.3">
      <c r="A927" s="618">
        <v>4</v>
      </c>
      <c r="B927" s="619" t="s">
        <v>558</v>
      </c>
      <c r="C927" s="619">
        <v>89301042</v>
      </c>
      <c r="D927" s="681" t="s">
        <v>6244</v>
      </c>
      <c r="E927" s="682" t="s">
        <v>3965</v>
      </c>
      <c r="F927" s="619" t="s">
        <v>3935</v>
      </c>
      <c r="G927" s="619" t="s">
        <v>4044</v>
      </c>
      <c r="H927" s="619" t="s">
        <v>557</v>
      </c>
      <c r="I927" s="619" t="s">
        <v>825</v>
      </c>
      <c r="J927" s="619" t="s">
        <v>826</v>
      </c>
      <c r="K927" s="619" t="s">
        <v>827</v>
      </c>
      <c r="L927" s="620">
        <v>56.69</v>
      </c>
      <c r="M927" s="620">
        <v>283.45</v>
      </c>
      <c r="N927" s="619">
        <v>5</v>
      </c>
      <c r="O927" s="683">
        <v>4.5</v>
      </c>
      <c r="P927" s="620">
        <v>113.38</v>
      </c>
      <c r="Q927" s="635">
        <v>0.4</v>
      </c>
      <c r="R927" s="619">
        <v>2</v>
      </c>
      <c r="S927" s="635">
        <v>0.4</v>
      </c>
      <c r="T927" s="683">
        <v>1.5</v>
      </c>
      <c r="U927" s="665">
        <v>0.33333333333333331</v>
      </c>
    </row>
    <row r="928" spans="1:21" ht="14.4" customHeight="1" x14ac:dyDescent="0.3">
      <c r="A928" s="618">
        <v>4</v>
      </c>
      <c r="B928" s="619" t="s">
        <v>558</v>
      </c>
      <c r="C928" s="619">
        <v>89301042</v>
      </c>
      <c r="D928" s="681" t="s">
        <v>6244</v>
      </c>
      <c r="E928" s="682" t="s">
        <v>3965</v>
      </c>
      <c r="F928" s="619" t="s">
        <v>3935</v>
      </c>
      <c r="G928" s="619" t="s">
        <v>4083</v>
      </c>
      <c r="H928" s="619" t="s">
        <v>1439</v>
      </c>
      <c r="I928" s="619" t="s">
        <v>2523</v>
      </c>
      <c r="J928" s="619" t="s">
        <v>1651</v>
      </c>
      <c r="K928" s="619" t="s">
        <v>2524</v>
      </c>
      <c r="L928" s="620">
        <v>56.01</v>
      </c>
      <c r="M928" s="620">
        <v>168.03</v>
      </c>
      <c r="N928" s="619">
        <v>3</v>
      </c>
      <c r="O928" s="683">
        <v>0.5</v>
      </c>
      <c r="P928" s="620"/>
      <c r="Q928" s="635">
        <v>0</v>
      </c>
      <c r="R928" s="619"/>
      <c r="S928" s="635">
        <v>0</v>
      </c>
      <c r="T928" s="683"/>
      <c r="U928" s="665">
        <v>0</v>
      </c>
    </row>
    <row r="929" spans="1:21" ht="14.4" customHeight="1" x14ac:dyDescent="0.3">
      <c r="A929" s="618">
        <v>4</v>
      </c>
      <c r="B929" s="619" t="s">
        <v>558</v>
      </c>
      <c r="C929" s="619">
        <v>89301042</v>
      </c>
      <c r="D929" s="681" t="s">
        <v>6244</v>
      </c>
      <c r="E929" s="682" t="s">
        <v>3965</v>
      </c>
      <c r="F929" s="619" t="s">
        <v>3935</v>
      </c>
      <c r="G929" s="619" t="s">
        <v>4083</v>
      </c>
      <c r="H929" s="619" t="s">
        <v>1439</v>
      </c>
      <c r="I929" s="619" t="s">
        <v>1650</v>
      </c>
      <c r="J929" s="619" t="s">
        <v>4407</v>
      </c>
      <c r="K929" s="619" t="s">
        <v>1652</v>
      </c>
      <c r="L929" s="620">
        <v>140.03</v>
      </c>
      <c r="M929" s="620">
        <v>420.09000000000003</v>
      </c>
      <c r="N929" s="619">
        <v>3</v>
      </c>
      <c r="O929" s="683">
        <v>0.5</v>
      </c>
      <c r="P929" s="620"/>
      <c r="Q929" s="635">
        <v>0</v>
      </c>
      <c r="R929" s="619"/>
      <c r="S929" s="635">
        <v>0</v>
      </c>
      <c r="T929" s="683"/>
      <c r="U929" s="665">
        <v>0</v>
      </c>
    </row>
    <row r="930" spans="1:21" ht="14.4" customHeight="1" x14ac:dyDescent="0.3">
      <c r="A930" s="618">
        <v>4</v>
      </c>
      <c r="B930" s="619" t="s">
        <v>558</v>
      </c>
      <c r="C930" s="619">
        <v>89301042</v>
      </c>
      <c r="D930" s="681" t="s">
        <v>6244</v>
      </c>
      <c r="E930" s="682" t="s">
        <v>3965</v>
      </c>
      <c r="F930" s="619" t="s">
        <v>3935</v>
      </c>
      <c r="G930" s="619" t="s">
        <v>4083</v>
      </c>
      <c r="H930" s="619" t="s">
        <v>1439</v>
      </c>
      <c r="I930" s="619" t="s">
        <v>1650</v>
      </c>
      <c r="J930" s="619" t="s">
        <v>1651</v>
      </c>
      <c r="K930" s="619" t="s">
        <v>1652</v>
      </c>
      <c r="L930" s="620">
        <v>140.03</v>
      </c>
      <c r="M930" s="620">
        <v>6721.4400000000014</v>
      </c>
      <c r="N930" s="619">
        <v>48</v>
      </c>
      <c r="O930" s="683">
        <v>10.5</v>
      </c>
      <c r="P930" s="620"/>
      <c r="Q930" s="635">
        <v>0</v>
      </c>
      <c r="R930" s="619"/>
      <c r="S930" s="635">
        <v>0</v>
      </c>
      <c r="T930" s="683"/>
      <c r="U930" s="665">
        <v>0</v>
      </c>
    </row>
    <row r="931" spans="1:21" ht="14.4" customHeight="1" x14ac:dyDescent="0.3">
      <c r="A931" s="618">
        <v>4</v>
      </c>
      <c r="B931" s="619" t="s">
        <v>558</v>
      </c>
      <c r="C931" s="619">
        <v>89301042</v>
      </c>
      <c r="D931" s="681" t="s">
        <v>6244</v>
      </c>
      <c r="E931" s="682" t="s">
        <v>3965</v>
      </c>
      <c r="F931" s="619" t="s">
        <v>3935</v>
      </c>
      <c r="G931" s="619" t="s">
        <v>4222</v>
      </c>
      <c r="H931" s="619" t="s">
        <v>557</v>
      </c>
      <c r="I931" s="619" t="s">
        <v>4223</v>
      </c>
      <c r="J931" s="619" t="s">
        <v>4224</v>
      </c>
      <c r="K931" s="619" t="s">
        <v>3913</v>
      </c>
      <c r="L931" s="620">
        <v>140.25</v>
      </c>
      <c r="M931" s="620">
        <v>280.5</v>
      </c>
      <c r="N931" s="619">
        <v>2</v>
      </c>
      <c r="O931" s="683">
        <v>1</v>
      </c>
      <c r="P931" s="620"/>
      <c r="Q931" s="635">
        <v>0</v>
      </c>
      <c r="R931" s="619"/>
      <c r="S931" s="635">
        <v>0</v>
      </c>
      <c r="T931" s="683"/>
      <c r="U931" s="665">
        <v>0</v>
      </c>
    </row>
    <row r="932" spans="1:21" ht="14.4" customHeight="1" x14ac:dyDescent="0.3">
      <c r="A932" s="618">
        <v>4</v>
      </c>
      <c r="B932" s="619" t="s">
        <v>558</v>
      </c>
      <c r="C932" s="619">
        <v>89301042</v>
      </c>
      <c r="D932" s="681" t="s">
        <v>6244</v>
      </c>
      <c r="E932" s="682" t="s">
        <v>3965</v>
      </c>
      <c r="F932" s="619" t="s">
        <v>3935</v>
      </c>
      <c r="G932" s="619" t="s">
        <v>5120</v>
      </c>
      <c r="H932" s="619" t="s">
        <v>1439</v>
      </c>
      <c r="I932" s="619" t="s">
        <v>2489</v>
      </c>
      <c r="J932" s="619" t="s">
        <v>3826</v>
      </c>
      <c r="K932" s="619" t="s">
        <v>2487</v>
      </c>
      <c r="L932" s="620">
        <v>134.84</v>
      </c>
      <c r="M932" s="620">
        <v>134.84</v>
      </c>
      <c r="N932" s="619">
        <v>1</v>
      </c>
      <c r="O932" s="683">
        <v>1</v>
      </c>
      <c r="P932" s="620">
        <v>134.84</v>
      </c>
      <c r="Q932" s="635">
        <v>1</v>
      </c>
      <c r="R932" s="619">
        <v>1</v>
      </c>
      <c r="S932" s="635">
        <v>1</v>
      </c>
      <c r="T932" s="683">
        <v>1</v>
      </c>
      <c r="U932" s="665">
        <v>1</v>
      </c>
    </row>
    <row r="933" spans="1:21" ht="14.4" customHeight="1" x14ac:dyDescent="0.3">
      <c r="A933" s="618">
        <v>4</v>
      </c>
      <c r="B933" s="619" t="s">
        <v>558</v>
      </c>
      <c r="C933" s="619">
        <v>89301042</v>
      </c>
      <c r="D933" s="681" t="s">
        <v>6244</v>
      </c>
      <c r="E933" s="682" t="s">
        <v>3965</v>
      </c>
      <c r="F933" s="619" t="s">
        <v>3935</v>
      </c>
      <c r="G933" s="619" t="s">
        <v>5121</v>
      </c>
      <c r="H933" s="619" t="s">
        <v>1439</v>
      </c>
      <c r="I933" s="619" t="s">
        <v>2529</v>
      </c>
      <c r="J933" s="619" t="s">
        <v>3800</v>
      </c>
      <c r="K933" s="619" t="s">
        <v>3801</v>
      </c>
      <c r="L933" s="620">
        <v>32.630000000000003</v>
      </c>
      <c r="M933" s="620">
        <v>97.890000000000015</v>
      </c>
      <c r="N933" s="619">
        <v>3</v>
      </c>
      <c r="O933" s="683">
        <v>1</v>
      </c>
      <c r="P933" s="620">
        <v>97.890000000000015</v>
      </c>
      <c r="Q933" s="635">
        <v>1</v>
      </c>
      <c r="R933" s="619">
        <v>3</v>
      </c>
      <c r="S933" s="635">
        <v>1</v>
      </c>
      <c r="T933" s="683">
        <v>1</v>
      </c>
      <c r="U933" s="665">
        <v>1</v>
      </c>
    </row>
    <row r="934" spans="1:21" ht="14.4" customHeight="1" x14ac:dyDescent="0.3">
      <c r="A934" s="618">
        <v>4</v>
      </c>
      <c r="B934" s="619" t="s">
        <v>558</v>
      </c>
      <c r="C934" s="619">
        <v>89301042</v>
      </c>
      <c r="D934" s="681" t="s">
        <v>6244</v>
      </c>
      <c r="E934" s="682" t="s">
        <v>3965</v>
      </c>
      <c r="F934" s="619" t="s">
        <v>3935</v>
      </c>
      <c r="G934" s="619" t="s">
        <v>4049</v>
      </c>
      <c r="H934" s="619" t="s">
        <v>557</v>
      </c>
      <c r="I934" s="619" t="s">
        <v>1774</v>
      </c>
      <c r="J934" s="619" t="s">
        <v>1775</v>
      </c>
      <c r="K934" s="619" t="s">
        <v>4050</v>
      </c>
      <c r="L934" s="620">
        <v>203.33</v>
      </c>
      <c r="M934" s="620">
        <v>3253.28</v>
      </c>
      <c r="N934" s="619">
        <v>16</v>
      </c>
      <c r="O934" s="683">
        <v>4.5</v>
      </c>
      <c r="P934" s="620">
        <v>1626.64</v>
      </c>
      <c r="Q934" s="635">
        <v>0.5</v>
      </c>
      <c r="R934" s="619">
        <v>8</v>
      </c>
      <c r="S934" s="635">
        <v>0.5</v>
      </c>
      <c r="T934" s="683">
        <v>1.5</v>
      </c>
      <c r="U934" s="665">
        <v>0.33333333333333331</v>
      </c>
    </row>
    <row r="935" spans="1:21" ht="14.4" customHeight="1" x14ac:dyDescent="0.3">
      <c r="A935" s="618">
        <v>4</v>
      </c>
      <c r="B935" s="619" t="s">
        <v>558</v>
      </c>
      <c r="C935" s="619">
        <v>89301042</v>
      </c>
      <c r="D935" s="681" t="s">
        <v>6244</v>
      </c>
      <c r="E935" s="682" t="s">
        <v>3965</v>
      </c>
      <c r="F935" s="619" t="s">
        <v>3935</v>
      </c>
      <c r="G935" s="619" t="s">
        <v>4137</v>
      </c>
      <c r="H935" s="619" t="s">
        <v>557</v>
      </c>
      <c r="I935" s="619" t="s">
        <v>3038</v>
      </c>
      <c r="J935" s="619" t="s">
        <v>3039</v>
      </c>
      <c r="K935" s="619" t="s">
        <v>2391</v>
      </c>
      <c r="L935" s="620">
        <v>0</v>
      </c>
      <c r="M935" s="620">
        <v>0</v>
      </c>
      <c r="N935" s="619">
        <v>72</v>
      </c>
      <c r="O935" s="683">
        <v>18</v>
      </c>
      <c r="P935" s="620">
        <v>0</v>
      </c>
      <c r="Q935" s="635"/>
      <c r="R935" s="619">
        <v>38</v>
      </c>
      <c r="S935" s="635">
        <v>0.52777777777777779</v>
      </c>
      <c r="T935" s="683">
        <v>9.5</v>
      </c>
      <c r="U935" s="665">
        <v>0.52777777777777779</v>
      </c>
    </row>
    <row r="936" spans="1:21" ht="14.4" customHeight="1" x14ac:dyDescent="0.3">
      <c r="A936" s="618">
        <v>4</v>
      </c>
      <c r="B936" s="619" t="s">
        <v>558</v>
      </c>
      <c r="C936" s="619">
        <v>89301042</v>
      </c>
      <c r="D936" s="681" t="s">
        <v>6244</v>
      </c>
      <c r="E936" s="682" t="s">
        <v>3965</v>
      </c>
      <c r="F936" s="619" t="s">
        <v>3935</v>
      </c>
      <c r="G936" s="619" t="s">
        <v>4110</v>
      </c>
      <c r="H936" s="619" t="s">
        <v>557</v>
      </c>
      <c r="I936" s="619" t="s">
        <v>5122</v>
      </c>
      <c r="J936" s="619" t="s">
        <v>2094</v>
      </c>
      <c r="K936" s="619" t="s">
        <v>5123</v>
      </c>
      <c r="L936" s="620">
        <v>0</v>
      </c>
      <c r="M936" s="620">
        <v>0</v>
      </c>
      <c r="N936" s="619">
        <v>1</v>
      </c>
      <c r="O936" s="683">
        <v>1</v>
      </c>
      <c r="P936" s="620"/>
      <c r="Q936" s="635"/>
      <c r="R936" s="619"/>
      <c r="S936" s="635">
        <v>0</v>
      </c>
      <c r="T936" s="683"/>
      <c r="U936" s="665">
        <v>0</v>
      </c>
    </row>
    <row r="937" spans="1:21" ht="14.4" customHeight="1" x14ac:dyDescent="0.3">
      <c r="A937" s="618">
        <v>4</v>
      </c>
      <c r="B937" s="619" t="s">
        <v>558</v>
      </c>
      <c r="C937" s="619">
        <v>89301042</v>
      </c>
      <c r="D937" s="681" t="s">
        <v>6244</v>
      </c>
      <c r="E937" s="682" t="s">
        <v>3965</v>
      </c>
      <c r="F937" s="619" t="s">
        <v>3935</v>
      </c>
      <c r="G937" s="619" t="s">
        <v>4110</v>
      </c>
      <c r="H937" s="619" t="s">
        <v>557</v>
      </c>
      <c r="I937" s="619" t="s">
        <v>4111</v>
      </c>
      <c r="J937" s="619" t="s">
        <v>2094</v>
      </c>
      <c r="K937" s="619" t="s">
        <v>4112</v>
      </c>
      <c r="L937" s="620">
        <v>224.25</v>
      </c>
      <c r="M937" s="620">
        <v>224.25</v>
      </c>
      <c r="N937" s="619">
        <v>1</v>
      </c>
      <c r="O937" s="683">
        <v>0.5</v>
      </c>
      <c r="P937" s="620"/>
      <c r="Q937" s="635">
        <v>0</v>
      </c>
      <c r="R937" s="619"/>
      <c r="S937" s="635">
        <v>0</v>
      </c>
      <c r="T937" s="683"/>
      <c r="U937" s="665">
        <v>0</v>
      </c>
    </row>
    <row r="938" spans="1:21" ht="14.4" customHeight="1" x14ac:dyDescent="0.3">
      <c r="A938" s="618">
        <v>4</v>
      </c>
      <c r="B938" s="619" t="s">
        <v>558</v>
      </c>
      <c r="C938" s="619">
        <v>89301042</v>
      </c>
      <c r="D938" s="681" t="s">
        <v>6244</v>
      </c>
      <c r="E938" s="682" t="s">
        <v>3965</v>
      </c>
      <c r="F938" s="619" t="s">
        <v>3935</v>
      </c>
      <c r="G938" s="619" t="s">
        <v>4290</v>
      </c>
      <c r="H938" s="619" t="s">
        <v>557</v>
      </c>
      <c r="I938" s="619" t="s">
        <v>1003</v>
      </c>
      <c r="J938" s="619" t="s">
        <v>2039</v>
      </c>
      <c r="K938" s="619" t="s">
        <v>5124</v>
      </c>
      <c r="L938" s="620">
        <v>0</v>
      </c>
      <c r="M938" s="620">
        <v>0</v>
      </c>
      <c r="N938" s="619">
        <v>2</v>
      </c>
      <c r="O938" s="683">
        <v>1.5</v>
      </c>
      <c r="P938" s="620">
        <v>0</v>
      </c>
      <c r="Q938" s="635"/>
      <c r="R938" s="619">
        <v>1</v>
      </c>
      <c r="S938" s="635">
        <v>0.5</v>
      </c>
      <c r="T938" s="683">
        <v>1</v>
      </c>
      <c r="U938" s="665">
        <v>0.66666666666666663</v>
      </c>
    </row>
    <row r="939" spans="1:21" ht="14.4" customHeight="1" x14ac:dyDescent="0.3">
      <c r="A939" s="618">
        <v>4</v>
      </c>
      <c r="B939" s="619" t="s">
        <v>558</v>
      </c>
      <c r="C939" s="619">
        <v>89301042</v>
      </c>
      <c r="D939" s="681" t="s">
        <v>6244</v>
      </c>
      <c r="E939" s="682" t="s">
        <v>3965</v>
      </c>
      <c r="F939" s="619" t="s">
        <v>3935</v>
      </c>
      <c r="G939" s="619" t="s">
        <v>4010</v>
      </c>
      <c r="H939" s="619" t="s">
        <v>557</v>
      </c>
      <c r="I939" s="619" t="s">
        <v>3469</v>
      </c>
      <c r="J939" s="619" t="s">
        <v>1233</v>
      </c>
      <c r="K939" s="619" t="s">
        <v>4070</v>
      </c>
      <c r="L939" s="620">
        <v>127.5</v>
      </c>
      <c r="M939" s="620">
        <v>7267.5</v>
      </c>
      <c r="N939" s="619">
        <v>57</v>
      </c>
      <c r="O939" s="683">
        <v>48</v>
      </c>
      <c r="P939" s="620">
        <v>3060</v>
      </c>
      <c r="Q939" s="635">
        <v>0.42105263157894735</v>
      </c>
      <c r="R939" s="619">
        <v>24</v>
      </c>
      <c r="S939" s="635">
        <v>0.42105263157894735</v>
      </c>
      <c r="T939" s="683">
        <v>19</v>
      </c>
      <c r="U939" s="665">
        <v>0.39583333333333331</v>
      </c>
    </row>
    <row r="940" spans="1:21" ht="14.4" customHeight="1" x14ac:dyDescent="0.3">
      <c r="A940" s="618">
        <v>4</v>
      </c>
      <c r="B940" s="619" t="s">
        <v>558</v>
      </c>
      <c r="C940" s="619">
        <v>89301042</v>
      </c>
      <c r="D940" s="681" t="s">
        <v>6244</v>
      </c>
      <c r="E940" s="682" t="s">
        <v>3965</v>
      </c>
      <c r="F940" s="619" t="s">
        <v>3935</v>
      </c>
      <c r="G940" s="619" t="s">
        <v>4010</v>
      </c>
      <c r="H940" s="619" t="s">
        <v>557</v>
      </c>
      <c r="I940" s="619" t="s">
        <v>1232</v>
      </c>
      <c r="J940" s="619" t="s">
        <v>1233</v>
      </c>
      <c r="K940" s="619" t="s">
        <v>4011</v>
      </c>
      <c r="L940" s="620">
        <v>637.5</v>
      </c>
      <c r="M940" s="620">
        <v>2550</v>
      </c>
      <c r="N940" s="619">
        <v>4</v>
      </c>
      <c r="O940" s="683">
        <v>3</v>
      </c>
      <c r="P940" s="620">
        <v>637.5</v>
      </c>
      <c r="Q940" s="635">
        <v>0.25</v>
      </c>
      <c r="R940" s="619">
        <v>1</v>
      </c>
      <c r="S940" s="635">
        <v>0.25</v>
      </c>
      <c r="T940" s="683">
        <v>1</v>
      </c>
      <c r="U940" s="665">
        <v>0.33333333333333331</v>
      </c>
    </row>
    <row r="941" spans="1:21" ht="14.4" customHeight="1" x14ac:dyDescent="0.3">
      <c r="A941" s="618">
        <v>4</v>
      </c>
      <c r="B941" s="619" t="s">
        <v>558</v>
      </c>
      <c r="C941" s="619">
        <v>89301042</v>
      </c>
      <c r="D941" s="681" t="s">
        <v>6244</v>
      </c>
      <c r="E941" s="682" t="s">
        <v>3965</v>
      </c>
      <c r="F941" s="619" t="s">
        <v>3935</v>
      </c>
      <c r="G941" s="619" t="s">
        <v>4012</v>
      </c>
      <c r="H941" s="619" t="s">
        <v>557</v>
      </c>
      <c r="I941" s="619" t="s">
        <v>837</v>
      </c>
      <c r="J941" s="619" t="s">
        <v>4013</v>
      </c>
      <c r="K941" s="619" t="s">
        <v>4014</v>
      </c>
      <c r="L941" s="620">
        <v>0</v>
      </c>
      <c r="M941" s="620">
        <v>0</v>
      </c>
      <c r="N941" s="619">
        <v>3</v>
      </c>
      <c r="O941" s="683">
        <v>2.5</v>
      </c>
      <c r="P941" s="620">
        <v>0</v>
      </c>
      <c r="Q941" s="635"/>
      <c r="R941" s="619">
        <v>1</v>
      </c>
      <c r="S941" s="635">
        <v>0.33333333333333331</v>
      </c>
      <c r="T941" s="683">
        <v>0.5</v>
      </c>
      <c r="U941" s="665">
        <v>0.2</v>
      </c>
    </row>
    <row r="942" spans="1:21" ht="14.4" customHeight="1" x14ac:dyDescent="0.3">
      <c r="A942" s="618">
        <v>4</v>
      </c>
      <c r="B942" s="619" t="s">
        <v>558</v>
      </c>
      <c r="C942" s="619">
        <v>89301042</v>
      </c>
      <c r="D942" s="681" t="s">
        <v>6244</v>
      </c>
      <c r="E942" s="682" t="s">
        <v>3965</v>
      </c>
      <c r="F942" s="619" t="s">
        <v>3935</v>
      </c>
      <c r="G942" s="619" t="s">
        <v>4411</v>
      </c>
      <c r="H942" s="619" t="s">
        <v>557</v>
      </c>
      <c r="I942" s="619" t="s">
        <v>3387</v>
      </c>
      <c r="J942" s="619" t="s">
        <v>3388</v>
      </c>
      <c r="K942" s="619" t="s">
        <v>4412</v>
      </c>
      <c r="L942" s="620">
        <v>98.56</v>
      </c>
      <c r="M942" s="620">
        <v>2168.3199999999997</v>
      </c>
      <c r="N942" s="619">
        <v>22</v>
      </c>
      <c r="O942" s="683">
        <v>8</v>
      </c>
      <c r="P942" s="620"/>
      <c r="Q942" s="635">
        <v>0</v>
      </c>
      <c r="R942" s="619"/>
      <c r="S942" s="635">
        <v>0</v>
      </c>
      <c r="T942" s="683"/>
      <c r="U942" s="665">
        <v>0</v>
      </c>
    </row>
    <row r="943" spans="1:21" ht="14.4" customHeight="1" x14ac:dyDescent="0.3">
      <c r="A943" s="618">
        <v>4</v>
      </c>
      <c r="B943" s="619" t="s">
        <v>558</v>
      </c>
      <c r="C943" s="619">
        <v>89301042</v>
      </c>
      <c r="D943" s="681" t="s">
        <v>6244</v>
      </c>
      <c r="E943" s="682" t="s">
        <v>3965</v>
      </c>
      <c r="F943" s="619" t="s">
        <v>3935</v>
      </c>
      <c r="G943" s="619" t="s">
        <v>4055</v>
      </c>
      <c r="H943" s="619" t="s">
        <v>557</v>
      </c>
      <c r="I943" s="619" t="s">
        <v>2680</v>
      </c>
      <c r="J943" s="619" t="s">
        <v>1798</v>
      </c>
      <c r="K943" s="619" t="s">
        <v>4056</v>
      </c>
      <c r="L943" s="620">
        <v>210.11</v>
      </c>
      <c r="M943" s="620">
        <v>630.33000000000004</v>
      </c>
      <c r="N943" s="619">
        <v>3</v>
      </c>
      <c r="O943" s="683">
        <v>1</v>
      </c>
      <c r="P943" s="620"/>
      <c r="Q943" s="635">
        <v>0</v>
      </c>
      <c r="R943" s="619"/>
      <c r="S943" s="635">
        <v>0</v>
      </c>
      <c r="T943" s="683"/>
      <c r="U943" s="665">
        <v>0</v>
      </c>
    </row>
    <row r="944" spans="1:21" ht="14.4" customHeight="1" x14ac:dyDescent="0.3">
      <c r="A944" s="618">
        <v>4</v>
      </c>
      <c r="B944" s="619" t="s">
        <v>558</v>
      </c>
      <c r="C944" s="619">
        <v>89301042</v>
      </c>
      <c r="D944" s="681" t="s">
        <v>6244</v>
      </c>
      <c r="E944" s="682" t="s">
        <v>3965</v>
      </c>
      <c r="F944" s="619" t="s">
        <v>3935</v>
      </c>
      <c r="G944" s="619" t="s">
        <v>5125</v>
      </c>
      <c r="H944" s="619" t="s">
        <v>557</v>
      </c>
      <c r="I944" s="619" t="s">
        <v>5126</v>
      </c>
      <c r="J944" s="619" t="s">
        <v>5127</v>
      </c>
      <c r="K944" s="619" t="s">
        <v>5128</v>
      </c>
      <c r="L944" s="620">
        <v>331.34</v>
      </c>
      <c r="M944" s="620">
        <v>1656.6999999999998</v>
      </c>
      <c r="N944" s="619">
        <v>5</v>
      </c>
      <c r="O944" s="683">
        <v>1</v>
      </c>
      <c r="P944" s="620"/>
      <c r="Q944" s="635">
        <v>0</v>
      </c>
      <c r="R944" s="619"/>
      <c r="S944" s="635">
        <v>0</v>
      </c>
      <c r="T944" s="683"/>
      <c r="U944" s="665">
        <v>0</v>
      </c>
    </row>
    <row r="945" spans="1:21" ht="14.4" customHeight="1" x14ac:dyDescent="0.3">
      <c r="A945" s="618">
        <v>4</v>
      </c>
      <c r="B945" s="619" t="s">
        <v>558</v>
      </c>
      <c r="C945" s="619">
        <v>89301042</v>
      </c>
      <c r="D945" s="681" t="s">
        <v>6244</v>
      </c>
      <c r="E945" s="682" t="s">
        <v>3965</v>
      </c>
      <c r="F945" s="619" t="s">
        <v>3935</v>
      </c>
      <c r="G945" s="619" t="s">
        <v>4267</v>
      </c>
      <c r="H945" s="619" t="s">
        <v>557</v>
      </c>
      <c r="I945" s="619" t="s">
        <v>5129</v>
      </c>
      <c r="J945" s="619" t="s">
        <v>730</v>
      </c>
      <c r="K945" s="619" t="s">
        <v>5130</v>
      </c>
      <c r="L945" s="620">
        <v>96.72</v>
      </c>
      <c r="M945" s="620">
        <v>96.72</v>
      </c>
      <c r="N945" s="619">
        <v>1</v>
      </c>
      <c r="O945" s="683">
        <v>0.5</v>
      </c>
      <c r="P945" s="620"/>
      <c r="Q945" s="635">
        <v>0</v>
      </c>
      <c r="R945" s="619"/>
      <c r="S945" s="635">
        <v>0</v>
      </c>
      <c r="T945" s="683"/>
      <c r="U945" s="665">
        <v>0</v>
      </c>
    </row>
    <row r="946" spans="1:21" ht="14.4" customHeight="1" x14ac:dyDescent="0.3">
      <c r="A946" s="618">
        <v>4</v>
      </c>
      <c r="B946" s="619" t="s">
        <v>558</v>
      </c>
      <c r="C946" s="619">
        <v>89301042</v>
      </c>
      <c r="D946" s="681" t="s">
        <v>6244</v>
      </c>
      <c r="E946" s="682" t="s">
        <v>3965</v>
      </c>
      <c r="F946" s="619" t="s">
        <v>3935</v>
      </c>
      <c r="G946" s="619" t="s">
        <v>4086</v>
      </c>
      <c r="H946" s="619" t="s">
        <v>1439</v>
      </c>
      <c r="I946" s="619" t="s">
        <v>5131</v>
      </c>
      <c r="J946" s="619" t="s">
        <v>4183</v>
      </c>
      <c r="K946" s="619" t="s">
        <v>5132</v>
      </c>
      <c r="L946" s="620">
        <v>49.12</v>
      </c>
      <c r="M946" s="620">
        <v>49.12</v>
      </c>
      <c r="N946" s="619">
        <v>1</v>
      </c>
      <c r="O946" s="683">
        <v>0.5</v>
      </c>
      <c r="P946" s="620">
        <v>49.12</v>
      </c>
      <c r="Q946" s="635">
        <v>1</v>
      </c>
      <c r="R946" s="619">
        <v>1</v>
      </c>
      <c r="S946" s="635">
        <v>1</v>
      </c>
      <c r="T946" s="683">
        <v>0.5</v>
      </c>
      <c r="U946" s="665">
        <v>1</v>
      </c>
    </row>
    <row r="947" spans="1:21" ht="14.4" customHeight="1" x14ac:dyDescent="0.3">
      <c r="A947" s="618">
        <v>4</v>
      </c>
      <c r="B947" s="619" t="s">
        <v>558</v>
      </c>
      <c r="C947" s="619">
        <v>89301042</v>
      </c>
      <c r="D947" s="681" t="s">
        <v>6244</v>
      </c>
      <c r="E947" s="682" t="s">
        <v>3965</v>
      </c>
      <c r="F947" s="619" t="s">
        <v>3935</v>
      </c>
      <c r="G947" s="619" t="s">
        <v>4086</v>
      </c>
      <c r="H947" s="619" t="s">
        <v>1439</v>
      </c>
      <c r="I947" s="619" t="s">
        <v>4087</v>
      </c>
      <c r="J947" s="619" t="s">
        <v>2618</v>
      </c>
      <c r="K947" s="619" t="s">
        <v>4088</v>
      </c>
      <c r="L947" s="620">
        <v>314.35000000000002</v>
      </c>
      <c r="M947" s="620">
        <v>2200.4499999999998</v>
      </c>
      <c r="N947" s="619">
        <v>7</v>
      </c>
      <c r="O947" s="683">
        <v>5</v>
      </c>
      <c r="P947" s="620"/>
      <c r="Q947" s="635">
        <v>0</v>
      </c>
      <c r="R947" s="619"/>
      <c r="S947" s="635">
        <v>0</v>
      </c>
      <c r="T947" s="683"/>
      <c r="U947" s="665">
        <v>0</v>
      </c>
    </row>
    <row r="948" spans="1:21" ht="14.4" customHeight="1" x14ac:dyDescent="0.3">
      <c r="A948" s="618">
        <v>4</v>
      </c>
      <c r="B948" s="619" t="s">
        <v>558</v>
      </c>
      <c r="C948" s="619">
        <v>89301042</v>
      </c>
      <c r="D948" s="681" t="s">
        <v>6244</v>
      </c>
      <c r="E948" s="682" t="s">
        <v>3965</v>
      </c>
      <c r="F948" s="619" t="s">
        <v>3935</v>
      </c>
      <c r="G948" s="619" t="s">
        <v>4122</v>
      </c>
      <c r="H948" s="619" t="s">
        <v>557</v>
      </c>
      <c r="I948" s="619" t="s">
        <v>5133</v>
      </c>
      <c r="J948" s="619" t="s">
        <v>1430</v>
      </c>
      <c r="K948" s="619" t="s">
        <v>1027</v>
      </c>
      <c r="L948" s="620">
        <v>143.15</v>
      </c>
      <c r="M948" s="620">
        <v>286.3</v>
      </c>
      <c r="N948" s="619">
        <v>2</v>
      </c>
      <c r="O948" s="683">
        <v>0.5</v>
      </c>
      <c r="P948" s="620"/>
      <c r="Q948" s="635">
        <v>0</v>
      </c>
      <c r="R948" s="619"/>
      <c r="S948" s="635">
        <v>0</v>
      </c>
      <c r="T948" s="683"/>
      <c r="U948" s="665">
        <v>0</v>
      </c>
    </row>
    <row r="949" spans="1:21" ht="14.4" customHeight="1" x14ac:dyDescent="0.3">
      <c r="A949" s="618">
        <v>4</v>
      </c>
      <c r="B949" s="619" t="s">
        <v>558</v>
      </c>
      <c r="C949" s="619">
        <v>89301042</v>
      </c>
      <c r="D949" s="681" t="s">
        <v>6244</v>
      </c>
      <c r="E949" s="682" t="s">
        <v>3965</v>
      </c>
      <c r="F949" s="619" t="s">
        <v>3935</v>
      </c>
      <c r="G949" s="619" t="s">
        <v>4122</v>
      </c>
      <c r="H949" s="619" t="s">
        <v>557</v>
      </c>
      <c r="I949" s="619" t="s">
        <v>5134</v>
      </c>
      <c r="J949" s="619" t="s">
        <v>1430</v>
      </c>
      <c r="K949" s="619" t="s">
        <v>4125</v>
      </c>
      <c r="L949" s="620">
        <v>429.45</v>
      </c>
      <c r="M949" s="620">
        <v>429.45</v>
      </c>
      <c r="N949" s="619">
        <v>1</v>
      </c>
      <c r="O949" s="683">
        <v>0.5</v>
      </c>
      <c r="P949" s="620"/>
      <c r="Q949" s="635">
        <v>0</v>
      </c>
      <c r="R949" s="619"/>
      <c r="S949" s="635">
        <v>0</v>
      </c>
      <c r="T949" s="683"/>
      <c r="U949" s="665">
        <v>0</v>
      </c>
    </row>
    <row r="950" spans="1:21" ht="14.4" customHeight="1" x14ac:dyDescent="0.3">
      <c r="A950" s="618">
        <v>4</v>
      </c>
      <c r="B950" s="619" t="s">
        <v>558</v>
      </c>
      <c r="C950" s="619">
        <v>89301042</v>
      </c>
      <c r="D950" s="681" t="s">
        <v>6244</v>
      </c>
      <c r="E950" s="682" t="s">
        <v>3965</v>
      </c>
      <c r="F950" s="619" t="s">
        <v>3935</v>
      </c>
      <c r="G950" s="619" t="s">
        <v>4122</v>
      </c>
      <c r="H950" s="619" t="s">
        <v>557</v>
      </c>
      <c r="I950" s="619" t="s">
        <v>5135</v>
      </c>
      <c r="J950" s="619" t="s">
        <v>4308</v>
      </c>
      <c r="K950" s="619" t="s">
        <v>5136</v>
      </c>
      <c r="L950" s="620">
        <v>0</v>
      </c>
      <c r="M950" s="620">
        <v>0</v>
      </c>
      <c r="N950" s="619">
        <v>1</v>
      </c>
      <c r="O950" s="683">
        <v>1</v>
      </c>
      <c r="P950" s="620">
        <v>0</v>
      </c>
      <c r="Q950" s="635"/>
      <c r="R950" s="619">
        <v>1</v>
      </c>
      <c r="S950" s="635">
        <v>1</v>
      </c>
      <c r="T950" s="683">
        <v>1</v>
      </c>
      <c r="U950" s="665">
        <v>1</v>
      </c>
    </row>
    <row r="951" spans="1:21" ht="14.4" customHeight="1" x14ac:dyDescent="0.3">
      <c r="A951" s="618">
        <v>4</v>
      </c>
      <c r="B951" s="619" t="s">
        <v>558</v>
      </c>
      <c r="C951" s="619">
        <v>89301042</v>
      </c>
      <c r="D951" s="681" t="s">
        <v>6244</v>
      </c>
      <c r="E951" s="682" t="s">
        <v>3965</v>
      </c>
      <c r="F951" s="619" t="s">
        <v>3935</v>
      </c>
      <c r="G951" s="619" t="s">
        <v>4618</v>
      </c>
      <c r="H951" s="619" t="s">
        <v>557</v>
      </c>
      <c r="I951" s="619" t="s">
        <v>1989</v>
      </c>
      <c r="J951" s="619" t="s">
        <v>1990</v>
      </c>
      <c r="K951" s="619" t="s">
        <v>1991</v>
      </c>
      <c r="L951" s="620">
        <v>82.67</v>
      </c>
      <c r="M951" s="620">
        <v>165.34</v>
      </c>
      <c r="N951" s="619">
        <v>2</v>
      </c>
      <c r="O951" s="683">
        <v>2</v>
      </c>
      <c r="P951" s="620"/>
      <c r="Q951" s="635">
        <v>0</v>
      </c>
      <c r="R951" s="619"/>
      <c r="S951" s="635">
        <v>0</v>
      </c>
      <c r="T951" s="683"/>
      <c r="U951" s="665">
        <v>0</v>
      </c>
    </row>
    <row r="952" spans="1:21" ht="14.4" customHeight="1" x14ac:dyDescent="0.3">
      <c r="A952" s="618">
        <v>4</v>
      </c>
      <c r="B952" s="619" t="s">
        <v>558</v>
      </c>
      <c r="C952" s="619">
        <v>89301042</v>
      </c>
      <c r="D952" s="681" t="s">
        <v>6244</v>
      </c>
      <c r="E952" s="682" t="s">
        <v>3965</v>
      </c>
      <c r="F952" s="619" t="s">
        <v>3935</v>
      </c>
      <c r="G952" s="619" t="s">
        <v>5137</v>
      </c>
      <c r="H952" s="619" t="s">
        <v>1439</v>
      </c>
      <c r="I952" s="619" t="s">
        <v>2485</v>
      </c>
      <c r="J952" s="619" t="s">
        <v>2486</v>
      </c>
      <c r="K952" s="619" t="s">
        <v>2487</v>
      </c>
      <c r="L952" s="620">
        <v>0</v>
      </c>
      <c r="M952" s="620">
        <v>0</v>
      </c>
      <c r="N952" s="619">
        <v>1</v>
      </c>
      <c r="O952" s="683">
        <v>1</v>
      </c>
      <c r="P952" s="620"/>
      <c r="Q952" s="635"/>
      <c r="R952" s="619"/>
      <c r="S952" s="635">
        <v>0</v>
      </c>
      <c r="T952" s="683"/>
      <c r="U952" s="665">
        <v>0</v>
      </c>
    </row>
    <row r="953" spans="1:21" ht="14.4" customHeight="1" x14ac:dyDescent="0.3">
      <c r="A953" s="618">
        <v>4</v>
      </c>
      <c r="B953" s="619" t="s">
        <v>558</v>
      </c>
      <c r="C953" s="619">
        <v>89301042</v>
      </c>
      <c r="D953" s="681" t="s">
        <v>6244</v>
      </c>
      <c r="E953" s="682" t="s">
        <v>3965</v>
      </c>
      <c r="F953" s="619" t="s">
        <v>3935</v>
      </c>
      <c r="G953" s="619" t="s">
        <v>5137</v>
      </c>
      <c r="H953" s="619" t="s">
        <v>1439</v>
      </c>
      <c r="I953" s="619" t="s">
        <v>1444</v>
      </c>
      <c r="J953" s="619" t="s">
        <v>1445</v>
      </c>
      <c r="K953" s="619" t="s">
        <v>3789</v>
      </c>
      <c r="L953" s="620">
        <v>0</v>
      </c>
      <c r="M953" s="620">
        <v>0</v>
      </c>
      <c r="N953" s="619">
        <v>2</v>
      </c>
      <c r="O953" s="683">
        <v>0.5</v>
      </c>
      <c r="P953" s="620">
        <v>0</v>
      </c>
      <c r="Q953" s="635"/>
      <c r="R953" s="619">
        <v>2</v>
      </c>
      <c r="S953" s="635">
        <v>1</v>
      </c>
      <c r="T953" s="683">
        <v>0.5</v>
      </c>
      <c r="U953" s="665">
        <v>1</v>
      </c>
    </row>
    <row r="954" spans="1:21" ht="14.4" customHeight="1" x14ac:dyDescent="0.3">
      <c r="A954" s="618">
        <v>4</v>
      </c>
      <c r="B954" s="619" t="s">
        <v>558</v>
      </c>
      <c r="C954" s="619">
        <v>89301042</v>
      </c>
      <c r="D954" s="681" t="s">
        <v>6244</v>
      </c>
      <c r="E954" s="682" t="s">
        <v>3965</v>
      </c>
      <c r="F954" s="619" t="s">
        <v>3935</v>
      </c>
      <c r="G954" s="619" t="s">
        <v>4138</v>
      </c>
      <c r="H954" s="619" t="s">
        <v>557</v>
      </c>
      <c r="I954" s="619" t="s">
        <v>5138</v>
      </c>
      <c r="J954" s="619" t="s">
        <v>4140</v>
      </c>
      <c r="K954" s="619" t="s">
        <v>4141</v>
      </c>
      <c r="L954" s="620">
        <v>0</v>
      </c>
      <c r="M954" s="620">
        <v>0</v>
      </c>
      <c r="N954" s="619">
        <v>1</v>
      </c>
      <c r="O954" s="683">
        <v>0.5</v>
      </c>
      <c r="P954" s="620">
        <v>0</v>
      </c>
      <c r="Q954" s="635"/>
      <c r="R954" s="619">
        <v>1</v>
      </c>
      <c r="S954" s="635">
        <v>1</v>
      </c>
      <c r="T954" s="683">
        <v>0.5</v>
      </c>
      <c r="U954" s="665">
        <v>1</v>
      </c>
    </row>
    <row r="955" spans="1:21" ht="14.4" customHeight="1" x14ac:dyDescent="0.3">
      <c r="A955" s="618">
        <v>4</v>
      </c>
      <c r="B955" s="619" t="s">
        <v>558</v>
      </c>
      <c r="C955" s="619">
        <v>89301042</v>
      </c>
      <c r="D955" s="681" t="s">
        <v>6244</v>
      </c>
      <c r="E955" s="682" t="s">
        <v>3965</v>
      </c>
      <c r="F955" s="619" t="s">
        <v>3936</v>
      </c>
      <c r="G955" s="619" t="s">
        <v>4062</v>
      </c>
      <c r="H955" s="619" t="s">
        <v>557</v>
      </c>
      <c r="I955" s="619" t="s">
        <v>4142</v>
      </c>
      <c r="J955" s="619" t="s">
        <v>3964</v>
      </c>
      <c r="K955" s="619"/>
      <c r="L955" s="620">
        <v>0</v>
      </c>
      <c r="M955" s="620">
        <v>0</v>
      </c>
      <c r="N955" s="619">
        <v>22</v>
      </c>
      <c r="O955" s="683">
        <v>20</v>
      </c>
      <c r="P955" s="620">
        <v>0</v>
      </c>
      <c r="Q955" s="635"/>
      <c r="R955" s="619">
        <v>18</v>
      </c>
      <c r="S955" s="635">
        <v>0.81818181818181823</v>
      </c>
      <c r="T955" s="683">
        <v>16.5</v>
      </c>
      <c r="U955" s="665">
        <v>0.82499999999999996</v>
      </c>
    </row>
    <row r="956" spans="1:21" ht="14.4" customHeight="1" x14ac:dyDescent="0.3">
      <c r="A956" s="618">
        <v>4</v>
      </c>
      <c r="B956" s="619" t="s">
        <v>558</v>
      </c>
      <c r="C956" s="619">
        <v>89301042</v>
      </c>
      <c r="D956" s="681" t="s">
        <v>6244</v>
      </c>
      <c r="E956" s="682" t="s">
        <v>3965</v>
      </c>
      <c r="F956" s="619" t="s">
        <v>3936</v>
      </c>
      <c r="G956" s="619" t="s">
        <v>4062</v>
      </c>
      <c r="H956" s="619" t="s">
        <v>557</v>
      </c>
      <c r="I956" s="619" t="s">
        <v>4126</v>
      </c>
      <c r="J956" s="619" t="s">
        <v>3964</v>
      </c>
      <c r="K956" s="619"/>
      <c r="L956" s="620">
        <v>0</v>
      </c>
      <c r="M956" s="620">
        <v>0</v>
      </c>
      <c r="N956" s="619">
        <v>24</v>
      </c>
      <c r="O956" s="683">
        <v>20</v>
      </c>
      <c r="P956" s="620">
        <v>0</v>
      </c>
      <c r="Q956" s="635"/>
      <c r="R956" s="619">
        <v>19</v>
      </c>
      <c r="S956" s="635">
        <v>0.79166666666666663</v>
      </c>
      <c r="T956" s="683">
        <v>16</v>
      </c>
      <c r="U956" s="665">
        <v>0.8</v>
      </c>
    </row>
    <row r="957" spans="1:21" ht="14.4" customHeight="1" x14ac:dyDescent="0.3">
      <c r="A957" s="618">
        <v>4</v>
      </c>
      <c r="B957" s="619" t="s">
        <v>558</v>
      </c>
      <c r="C957" s="619">
        <v>89301042</v>
      </c>
      <c r="D957" s="681" t="s">
        <v>6244</v>
      </c>
      <c r="E957" s="682" t="s">
        <v>3965</v>
      </c>
      <c r="F957" s="619" t="s">
        <v>3937</v>
      </c>
      <c r="G957" s="619" t="s">
        <v>4062</v>
      </c>
      <c r="H957" s="619" t="s">
        <v>557</v>
      </c>
      <c r="I957" s="619" t="s">
        <v>5139</v>
      </c>
      <c r="J957" s="619" t="s">
        <v>3964</v>
      </c>
      <c r="K957" s="619"/>
      <c r="L957" s="620">
        <v>2412.9</v>
      </c>
      <c r="M957" s="620">
        <v>2412.9</v>
      </c>
      <c r="N957" s="619">
        <v>1</v>
      </c>
      <c r="O957" s="683">
        <v>1</v>
      </c>
      <c r="P957" s="620"/>
      <c r="Q957" s="635">
        <v>0</v>
      </c>
      <c r="R957" s="619"/>
      <c r="S957" s="635">
        <v>0</v>
      </c>
      <c r="T957" s="683"/>
      <c r="U957" s="665">
        <v>0</v>
      </c>
    </row>
    <row r="958" spans="1:21" ht="14.4" customHeight="1" x14ac:dyDescent="0.3">
      <c r="A958" s="618">
        <v>4</v>
      </c>
      <c r="B958" s="619" t="s">
        <v>558</v>
      </c>
      <c r="C958" s="619">
        <v>89301042</v>
      </c>
      <c r="D958" s="681" t="s">
        <v>6244</v>
      </c>
      <c r="E958" s="682" t="s">
        <v>3965</v>
      </c>
      <c r="F958" s="619" t="s">
        <v>3937</v>
      </c>
      <c r="G958" s="619" t="s">
        <v>4358</v>
      </c>
      <c r="H958" s="619" t="s">
        <v>557</v>
      </c>
      <c r="I958" s="619" t="s">
        <v>4359</v>
      </c>
      <c r="J958" s="619" t="s">
        <v>4360</v>
      </c>
      <c r="K958" s="619" t="s">
        <v>4361</v>
      </c>
      <c r="L958" s="620">
        <v>410</v>
      </c>
      <c r="M958" s="620">
        <v>36490</v>
      </c>
      <c r="N958" s="619">
        <v>89</v>
      </c>
      <c r="O958" s="683">
        <v>89</v>
      </c>
      <c r="P958" s="620">
        <v>35260</v>
      </c>
      <c r="Q958" s="635">
        <v>0.9662921348314607</v>
      </c>
      <c r="R958" s="619">
        <v>86</v>
      </c>
      <c r="S958" s="635">
        <v>0.9662921348314607</v>
      </c>
      <c r="T958" s="683">
        <v>86</v>
      </c>
      <c r="U958" s="665">
        <v>0.9662921348314607</v>
      </c>
    </row>
    <row r="959" spans="1:21" ht="14.4" customHeight="1" x14ac:dyDescent="0.3">
      <c r="A959" s="618">
        <v>4</v>
      </c>
      <c r="B959" s="619" t="s">
        <v>558</v>
      </c>
      <c r="C959" s="619">
        <v>89301042</v>
      </c>
      <c r="D959" s="681" t="s">
        <v>6244</v>
      </c>
      <c r="E959" s="682" t="s">
        <v>3965</v>
      </c>
      <c r="F959" s="619" t="s">
        <v>3937</v>
      </c>
      <c r="G959" s="619" t="s">
        <v>4423</v>
      </c>
      <c r="H959" s="619" t="s">
        <v>557</v>
      </c>
      <c r="I959" s="619" t="s">
        <v>4433</v>
      </c>
      <c r="J959" s="619" t="s">
        <v>4434</v>
      </c>
      <c r="K959" s="619" t="s">
        <v>4435</v>
      </c>
      <c r="L959" s="620">
        <v>200</v>
      </c>
      <c r="M959" s="620">
        <v>6400</v>
      </c>
      <c r="N959" s="619">
        <v>32</v>
      </c>
      <c r="O959" s="683">
        <v>16</v>
      </c>
      <c r="P959" s="620">
        <v>2400</v>
      </c>
      <c r="Q959" s="635">
        <v>0.375</v>
      </c>
      <c r="R959" s="619">
        <v>12</v>
      </c>
      <c r="S959" s="635">
        <v>0.375</v>
      </c>
      <c r="T959" s="683">
        <v>6</v>
      </c>
      <c r="U959" s="665">
        <v>0.375</v>
      </c>
    </row>
    <row r="960" spans="1:21" ht="14.4" customHeight="1" x14ac:dyDescent="0.3">
      <c r="A960" s="618">
        <v>4</v>
      </c>
      <c r="B960" s="619" t="s">
        <v>558</v>
      </c>
      <c r="C960" s="619">
        <v>89301042</v>
      </c>
      <c r="D960" s="681" t="s">
        <v>6244</v>
      </c>
      <c r="E960" s="682" t="s">
        <v>3965</v>
      </c>
      <c r="F960" s="619" t="s">
        <v>3937</v>
      </c>
      <c r="G960" s="619" t="s">
        <v>4203</v>
      </c>
      <c r="H960" s="619" t="s">
        <v>557</v>
      </c>
      <c r="I960" s="619" t="s">
        <v>4474</v>
      </c>
      <c r="J960" s="619" t="s">
        <v>4475</v>
      </c>
      <c r="K960" s="619" t="s">
        <v>4476</v>
      </c>
      <c r="L960" s="620">
        <v>1800</v>
      </c>
      <c r="M960" s="620">
        <v>3600</v>
      </c>
      <c r="N960" s="619">
        <v>2</v>
      </c>
      <c r="O960" s="683">
        <v>2</v>
      </c>
      <c r="P960" s="620">
        <v>1800</v>
      </c>
      <c r="Q960" s="635">
        <v>0.5</v>
      </c>
      <c r="R960" s="619">
        <v>1</v>
      </c>
      <c r="S960" s="635">
        <v>0.5</v>
      </c>
      <c r="T960" s="683">
        <v>1</v>
      </c>
      <c r="U960" s="665">
        <v>0.5</v>
      </c>
    </row>
    <row r="961" spans="1:21" ht="14.4" customHeight="1" x14ac:dyDescent="0.3">
      <c r="A961" s="618">
        <v>4</v>
      </c>
      <c r="B961" s="619" t="s">
        <v>558</v>
      </c>
      <c r="C961" s="619">
        <v>89301042</v>
      </c>
      <c r="D961" s="681" t="s">
        <v>6244</v>
      </c>
      <c r="E961" s="682" t="s">
        <v>3965</v>
      </c>
      <c r="F961" s="619" t="s">
        <v>3937</v>
      </c>
      <c r="G961" s="619" t="s">
        <v>4203</v>
      </c>
      <c r="H961" s="619" t="s">
        <v>557</v>
      </c>
      <c r="I961" s="619" t="s">
        <v>4477</v>
      </c>
      <c r="J961" s="619" t="s">
        <v>4478</v>
      </c>
      <c r="K961" s="619" t="s">
        <v>4479</v>
      </c>
      <c r="L961" s="620">
        <v>500</v>
      </c>
      <c r="M961" s="620">
        <v>1000</v>
      </c>
      <c r="N961" s="619">
        <v>2</v>
      </c>
      <c r="O961" s="683">
        <v>2</v>
      </c>
      <c r="P961" s="620">
        <v>500</v>
      </c>
      <c r="Q961" s="635">
        <v>0.5</v>
      </c>
      <c r="R961" s="619">
        <v>1</v>
      </c>
      <c r="S961" s="635">
        <v>0.5</v>
      </c>
      <c r="T961" s="683">
        <v>1</v>
      </c>
      <c r="U961" s="665">
        <v>0.5</v>
      </c>
    </row>
    <row r="962" spans="1:21" ht="14.4" customHeight="1" x14ac:dyDescent="0.3">
      <c r="A962" s="618">
        <v>4</v>
      </c>
      <c r="B962" s="619" t="s">
        <v>558</v>
      </c>
      <c r="C962" s="619">
        <v>89301042</v>
      </c>
      <c r="D962" s="681" t="s">
        <v>6244</v>
      </c>
      <c r="E962" s="682" t="s">
        <v>3965</v>
      </c>
      <c r="F962" s="619" t="s">
        <v>3937</v>
      </c>
      <c r="G962" s="619" t="s">
        <v>4203</v>
      </c>
      <c r="H962" s="619" t="s">
        <v>557</v>
      </c>
      <c r="I962" s="619" t="s">
        <v>4204</v>
      </c>
      <c r="J962" s="619" t="s">
        <v>4205</v>
      </c>
      <c r="K962" s="619" t="s">
        <v>4206</v>
      </c>
      <c r="L962" s="620">
        <v>900</v>
      </c>
      <c r="M962" s="620">
        <v>10800</v>
      </c>
      <c r="N962" s="619">
        <v>12</v>
      </c>
      <c r="O962" s="683">
        <v>12</v>
      </c>
      <c r="P962" s="620">
        <v>10800</v>
      </c>
      <c r="Q962" s="635">
        <v>1</v>
      </c>
      <c r="R962" s="619">
        <v>12</v>
      </c>
      <c r="S962" s="635">
        <v>1</v>
      </c>
      <c r="T962" s="683">
        <v>12</v>
      </c>
      <c r="U962" s="665">
        <v>1</v>
      </c>
    </row>
    <row r="963" spans="1:21" ht="14.4" customHeight="1" x14ac:dyDescent="0.3">
      <c r="A963" s="618">
        <v>4</v>
      </c>
      <c r="B963" s="619" t="s">
        <v>558</v>
      </c>
      <c r="C963" s="619">
        <v>89301042</v>
      </c>
      <c r="D963" s="681" t="s">
        <v>6244</v>
      </c>
      <c r="E963" s="682" t="s">
        <v>3965</v>
      </c>
      <c r="F963" s="619" t="s">
        <v>3937</v>
      </c>
      <c r="G963" s="619" t="s">
        <v>4203</v>
      </c>
      <c r="H963" s="619" t="s">
        <v>557</v>
      </c>
      <c r="I963" s="619" t="s">
        <v>5140</v>
      </c>
      <c r="J963" s="619" t="s">
        <v>5141</v>
      </c>
      <c r="K963" s="619" t="s">
        <v>5142</v>
      </c>
      <c r="L963" s="620">
        <v>1100</v>
      </c>
      <c r="M963" s="620">
        <v>1100</v>
      </c>
      <c r="N963" s="619">
        <v>1</v>
      </c>
      <c r="O963" s="683">
        <v>1</v>
      </c>
      <c r="P963" s="620"/>
      <c r="Q963" s="635">
        <v>0</v>
      </c>
      <c r="R963" s="619"/>
      <c r="S963" s="635">
        <v>0</v>
      </c>
      <c r="T963" s="683"/>
      <c r="U963" s="665">
        <v>0</v>
      </c>
    </row>
    <row r="964" spans="1:21" ht="14.4" customHeight="1" x14ac:dyDescent="0.3">
      <c r="A964" s="618">
        <v>4</v>
      </c>
      <c r="B964" s="619" t="s">
        <v>558</v>
      </c>
      <c r="C964" s="619">
        <v>89301042</v>
      </c>
      <c r="D964" s="681" t="s">
        <v>6244</v>
      </c>
      <c r="E964" s="682" t="s">
        <v>3965</v>
      </c>
      <c r="F964" s="619" t="s">
        <v>3937</v>
      </c>
      <c r="G964" s="619" t="s">
        <v>4203</v>
      </c>
      <c r="H964" s="619" t="s">
        <v>557</v>
      </c>
      <c r="I964" s="619" t="s">
        <v>4312</v>
      </c>
      <c r="J964" s="619" t="s">
        <v>4313</v>
      </c>
      <c r="K964" s="619" t="s">
        <v>4314</v>
      </c>
      <c r="L964" s="620">
        <v>378.48</v>
      </c>
      <c r="M964" s="620">
        <v>6812.6399999999985</v>
      </c>
      <c r="N964" s="619">
        <v>18</v>
      </c>
      <c r="O964" s="683">
        <v>18</v>
      </c>
      <c r="P964" s="620">
        <v>6055.6799999999985</v>
      </c>
      <c r="Q964" s="635">
        <v>0.88888888888888884</v>
      </c>
      <c r="R964" s="619">
        <v>16</v>
      </c>
      <c r="S964" s="635">
        <v>0.88888888888888884</v>
      </c>
      <c r="T964" s="683">
        <v>16</v>
      </c>
      <c r="U964" s="665">
        <v>0.88888888888888884</v>
      </c>
    </row>
    <row r="965" spans="1:21" ht="14.4" customHeight="1" x14ac:dyDescent="0.3">
      <c r="A965" s="618">
        <v>4</v>
      </c>
      <c r="B965" s="619" t="s">
        <v>558</v>
      </c>
      <c r="C965" s="619">
        <v>89301042</v>
      </c>
      <c r="D965" s="681" t="s">
        <v>6244</v>
      </c>
      <c r="E965" s="682" t="s">
        <v>3965</v>
      </c>
      <c r="F965" s="619" t="s">
        <v>3937</v>
      </c>
      <c r="G965" s="619" t="s">
        <v>4203</v>
      </c>
      <c r="H965" s="619" t="s">
        <v>557</v>
      </c>
      <c r="I965" s="619" t="s">
        <v>4480</v>
      </c>
      <c r="J965" s="619" t="s">
        <v>4481</v>
      </c>
      <c r="K965" s="619" t="s">
        <v>4482</v>
      </c>
      <c r="L965" s="620">
        <v>378.48</v>
      </c>
      <c r="M965" s="620">
        <v>1892.4</v>
      </c>
      <c r="N965" s="619">
        <v>5</v>
      </c>
      <c r="O965" s="683">
        <v>5</v>
      </c>
      <c r="P965" s="620">
        <v>1892.4</v>
      </c>
      <c r="Q965" s="635">
        <v>1</v>
      </c>
      <c r="R965" s="619">
        <v>5</v>
      </c>
      <c r="S965" s="635">
        <v>1</v>
      </c>
      <c r="T965" s="683">
        <v>5</v>
      </c>
      <c r="U965" s="665">
        <v>1</v>
      </c>
    </row>
    <row r="966" spans="1:21" ht="14.4" customHeight="1" x14ac:dyDescent="0.3">
      <c r="A966" s="618">
        <v>4</v>
      </c>
      <c r="B966" s="619" t="s">
        <v>558</v>
      </c>
      <c r="C966" s="619">
        <v>89301042</v>
      </c>
      <c r="D966" s="681" t="s">
        <v>6244</v>
      </c>
      <c r="E966" s="682" t="s">
        <v>3965</v>
      </c>
      <c r="F966" s="619" t="s">
        <v>3937</v>
      </c>
      <c r="G966" s="619" t="s">
        <v>4203</v>
      </c>
      <c r="H966" s="619" t="s">
        <v>557</v>
      </c>
      <c r="I966" s="619" t="s">
        <v>5143</v>
      </c>
      <c r="J966" s="619" t="s">
        <v>5144</v>
      </c>
      <c r="K966" s="619"/>
      <c r="L966" s="620">
        <v>1408.51</v>
      </c>
      <c r="M966" s="620">
        <v>1408.51</v>
      </c>
      <c r="N966" s="619">
        <v>1</v>
      </c>
      <c r="O966" s="683">
        <v>1</v>
      </c>
      <c r="P966" s="620"/>
      <c r="Q966" s="635">
        <v>0</v>
      </c>
      <c r="R966" s="619"/>
      <c r="S966" s="635">
        <v>0</v>
      </c>
      <c r="T966" s="683"/>
      <c r="U966" s="665">
        <v>0</v>
      </c>
    </row>
    <row r="967" spans="1:21" ht="14.4" customHeight="1" x14ac:dyDescent="0.3">
      <c r="A967" s="618">
        <v>4</v>
      </c>
      <c r="B967" s="619" t="s">
        <v>558</v>
      </c>
      <c r="C967" s="619">
        <v>89301042</v>
      </c>
      <c r="D967" s="681" t="s">
        <v>6244</v>
      </c>
      <c r="E967" s="682" t="s">
        <v>3965</v>
      </c>
      <c r="F967" s="619" t="s">
        <v>3937</v>
      </c>
      <c r="G967" s="619" t="s">
        <v>4143</v>
      </c>
      <c r="H967" s="619" t="s">
        <v>557</v>
      </c>
      <c r="I967" s="619" t="s">
        <v>4637</v>
      </c>
      <c r="J967" s="619" t="s">
        <v>4638</v>
      </c>
      <c r="K967" s="619" t="s">
        <v>4639</v>
      </c>
      <c r="L967" s="620">
        <v>600</v>
      </c>
      <c r="M967" s="620">
        <v>3000</v>
      </c>
      <c r="N967" s="619">
        <v>5</v>
      </c>
      <c r="O967" s="683">
        <v>5</v>
      </c>
      <c r="P967" s="620">
        <v>3000</v>
      </c>
      <c r="Q967" s="635">
        <v>1</v>
      </c>
      <c r="R967" s="619">
        <v>5</v>
      </c>
      <c r="S967" s="635">
        <v>1</v>
      </c>
      <c r="T967" s="683">
        <v>5</v>
      </c>
      <c r="U967" s="665">
        <v>1</v>
      </c>
    </row>
    <row r="968" spans="1:21" ht="14.4" customHeight="1" x14ac:dyDescent="0.3">
      <c r="A968" s="618">
        <v>4</v>
      </c>
      <c r="B968" s="619" t="s">
        <v>558</v>
      </c>
      <c r="C968" s="619">
        <v>89301042</v>
      </c>
      <c r="D968" s="681" t="s">
        <v>6244</v>
      </c>
      <c r="E968" s="682" t="s">
        <v>3965</v>
      </c>
      <c r="F968" s="619" t="s">
        <v>3937</v>
      </c>
      <c r="G968" s="619" t="s">
        <v>4143</v>
      </c>
      <c r="H968" s="619" t="s">
        <v>557</v>
      </c>
      <c r="I968" s="619" t="s">
        <v>4640</v>
      </c>
      <c r="J968" s="619" t="s">
        <v>4641</v>
      </c>
      <c r="K968" s="619" t="s">
        <v>4639</v>
      </c>
      <c r="L968" s="620">
        <v>500</v>
      </c>
      <c r="M968" s="620">
        <v>1500</v>
      </c>
      <c r="N968" s="619">
        <v>3</v>
      </c>
      <c r="O968" s="683">
        <v>3</v>
      </c>
      <c r="P968" s="620">
        <v>1500</v>
      </c>
      <c r="Q968" s="635">
        <v>1</v>
      </c>
      <c r="R968" s="619">
        <v>3</v>
      </c>
      <c r="S968" s="635">
        <v>1</v>
      </c>
      <c r="T968" s="683">
        <v>3</v>
      </c>
      <c r="U968" s="665">
        <v>1</v>
      </c>
    </row>
    <row r="969" spans="1:21" ht="14.4" customHeight="1" x14ac:dyDescent="0.3">
      <c r="A969" s="618">
        <v>4</v>
      </c>
      <c r="B969" s="619" t="s">
        <v>558</v>
      </c>
      <c r="C969" s="619">
        <v>89301042</v>
      </c>
      <c r="D969" s="681" t="s">
        <v>6244</v>
      </c>
      <c r="E969" s="682" t="s">
        <v>3965</v>
      </c>
      <c r="F969" s="619" t="s">
        <v>3937</v>
      </c>
      <c r="G969" s="619" t="s">
        <v>4143</v>
      </c>
      <c r="H969" s="619" t="s">
        <v>557</v>
      </c>
      <c r="I969" s="619" t="s">
        <v>4640</v>
      </c>
      <c r="J969" s="619" t="s">
        <v>4641</v>
      </c>
      <c r="K969" s="619" t="s">
        <v>4639</v>
      </c>
      <c r="L969" s="620">
        <v>576</v>
      </c>
      <c r="M969" s="620">
        <v>6336</v>
      </c>
      <c r="N969" s="619">
        <v>11</v>
      </c>
      <c r="O969" s="683">
        <v>11</v>
      </c>
      <c r="P969" s="620">
        <v>6336</v>
      </c>
      <c r="Q969" s="635">
        <v>1</v>
      </c>
      <c r="R969" s="619">
        <v>11</v>
      </c>
      <c r="S969" s="635">
        <v>1</v>
      </c>
      <c r="T969" s="683">
        <v>11</v>
      </c>
      <c r="U969" s="665">
        <v>1</v>
      </c>
    </row>
    <row r="970" spans="1:21" ht="14.4" customHeight="1" x14ac:dyDescent="0.3">
      <c r="A970" s="618">
        <v>4</v>
      </c>
      <c r="B970" s="619" t="s">
        <v>558</v>
      </c>
      <c r="C970" s="619">
        <v>89301042</v>
      </c>
      <c r="D970" s="681" t="s">
        <v>6244</v>
      </c>
      <c r="E970" s="682" t="s">
        <v>3965</v>
      </c>
      <c r="F970" s="619" t="s">
        <v>3937</v>
      </c>
      <c r="G970" s="619" t="s">
        <v>4143</v>
      </c>
      <c r="H970" s="619" t="s">
        <v>557</v>
      </c>
      <c r="I970" s="619" t="s">
        <v>4642</v>
      </c>
      <c r="J970" s="619" t="s">
        <v>4643</v>
      </c>
      <c r="K970" s="619" t="s">
        <v>4644</v>
      </c>
      <c r="L970" s="620">
        <v>2284</v>
      </c>
      <c r="M970" s="620">
        <v>11420</v>
      </c>
      <c r="N970" s="619">
        <v>5</v>
      </c>
      <c r="O970" s="683">
        <v>2</v>
      </c>
      <c r="P970" s="620">
        <v>6852</v>
      </c>
      <c r="Q970" s="635">
        <v>0.6</v>
      </c>
      <c r="R970" s="619">
        <v>3</v>
      </c>
      <c r="S970" s="635">
        <v>0.6</v>
      </c>
      <c r="T970" s="683">
        <v>1</v>
      </c>
      <c r="U970" s="665">
        <v>0.5</v>
      </c>
    </row>
    <row r="971" spans="1:21" ht="14.4" customHeight="1" x14ac:dyDescent="0.3">
      <c r="A971" s="618">
        <v>4</v>
      </c>
      <c r="B971" s="619" t="s">
        <v>558</v>
      </c>
      <c r="C971" s="619">
        <v>89301042</v>
      </c>
      <c r="D971" s="681" t="s">
        <v>6244</v>
      </c>
      <c r="E971" s="682" t="s">
        <v>3965</v>
      </c>
      <c r="F971" s="619" t="s">
        <v>3937</v>
      </c>
      <c r="G971" s="619" t="s">
        <v>4143</v>
      </c>
      <c r="H971" s="619" t="s">
        <v>557</v>
      </c>
      <c r="I971" s="619" t="s">
        <v>4645</v>
      </c>
      <c r="J971" s="619" t="s">
        <v>4646</v>
      </c>
      <c r="K971" s="619" t="s">
        <v>4647</v>
      </c>
      <c r="L971" s="620">
        <v>319</v>
      </c>
      <c r="M971" s="620">
        <v>10846</v>
      </c>
      <c r="N971" s="619">
        <v>34</v>
      </c>
      <c r="O971" s="683">
        <v>27</v>
      </c>
      <c r="P971" s="620">
        <v>7337</v>
      </c>
      <c r="Q971" s="635">
        <v>0.67647058823529416</v>
      </c>
      <c r="R971" s="619">
        <v>23</v>
      </c>
      <c r="S971" s="635">
        <v>0.67647058823529416</v>
      </c>
      <c r="T971" s="683">
        <v>18</v>
      </c>
      <c r="U971" s="665">
        <v>0.66666666666666663</v>
      </c>
    </row>
    <row r="972" spans="1:21" ht="14.4" customHeight="1" x14ac:dyDescent="0.3">
      <c r="A972" s="618">
        <v>4</v>
      </c>
      <c r="B972" s="619" t="s">
        <v>558</v>
      </c>
      <c r="C972" s="619">
        <v>89301042</v>
      </c>
      <c r="D972" s="681" t="s">
        <v>6244</v>
      </c>
      <c r="E972" s="682" t="s">
        <v>3965</v>
      </c>
      <c r="F972" s="619" t="s">
        <v>3937</v>
      </c>
      <c r="G972" s="619" t="s">
        <v>4143</v>
      </c>
      <c r="H972" s="619" t="s">
        <v>557</v>
      </c>
      <c r="I972" s="619" t="s">
        <v>2612</v>
      </c>
      <c r="J972" s="619" t="s">
        <v>4495</v>
      </c>
      <c r="K972" s="619" t="s">
        <v>4496</v>
      </c>
      <c r="L972" s="620">
        <v>287</v>
      </c>
      <c r="M972" s="620">
        <v>36449</v>
      </c>
      <c r="N972" s="619">
        <v>127</v>
      </c>
      <c r="O972" s="683">
        <v>86</v>
      </c>
      <c r="P972" s="620">
        <v>32431</v>
      </c>
      <c r="Q972" s="635">
        <v>0.88976377952755903</v>
      </c>
      <c r="R972" s="619">
        <v>113</v>
      </c>
      <c r="S972" s="635">
        <v>0.88976377952755903</v>
      </c>
      <c r="T972" s="683">
        <v>75</v>
      </c>
      <c r="U972" s="665">
        <v>0.87209302325581395</v>
      </c>
    </row>
    <row r="973" spans="1:21" ht="14.4" customHeight="1" x14ac:dyDescent="0.3">
      <c r="A973" s="618">
        <v>4</v>
      </c>
      <c r="B973" s="619" t="s">
        <v>558</v>
      </c>
      <c r="C973" s="619">
        <v>89301042</v>
      </c>
      <c r="D973" s="681" t="s">
        <v>6244</v>
      </c>
      <c r="E973" s="682" t="s">
        <v>3965</v>
      </c>
      <c r="F973" s="619" t="s">
        <v>3937</v>
      </c>
      <c r="G973" s="619" t="s">
        <v>4143</v>
      </c>
      <c r="H973" s="619" t="s">
        <v>557</v>
      </c>
      <c r="I973" s="619" t="s">
        <v>4648</v>
      </c>
      <c r="J973" s="619" t="s">
        <v>4649</v>
      </c>
      <c r="K973" s="619" t="s">
        <v>4650</v>
      </c>
      <c r="L973" s="620">
        <v>1248</v>
      </c>
      <c r="M973" s="620">
        <v>47424</v>
      </c>
      <c r="N973" s="619">
        <v>38</v>
      </c>
      <c r="O973" s="683">
        <v>15</v>
      </c>
      <c r="P973" s="620">
        <v>47424</v>
      </c>
      <c r="Q973" s="635">
        <v>1</v>
      </c>
      <c r="R973" s="619">
        <v>38</v>
      </c>
      <c r="S973" s="635">
        <v>1</v>
      </c>
      <c r="T973" s="683">
        <v>15</v>
      </c>
      <c r="U973" s="665">
        <v>1</v>
      </c>
    </row>
    <row r="974" spans="1:21" ht="14.4" customHeight="1" x14ac:dyDescent="0.3">
      <c r="A974" s="618">
        <v>4</v>
      </c>
      <c r="B974" s="619" t="s">
        <v>558</v>
      </c>
      <c r="C974" s="619">
        <v>89301042</v>
      </c>
      <c r="D974" s="681" t="s">
        <v>6244</v>
      </c>
      <c r="E974" s="682" t="s">
        <v>3965</v>
      </c>
      <c r="F974" s="619" t="s">
        <v>3937</v>
      </c>
      <c r="G974" s="619" t="s">
        <v>4143</v>
      </c>
      <c r="H974" s="619" t="s">
        <v>557</v>
      </c>
      <c r="I974" s="619" t="s">
        <v>4651</v>
      </c>
      <c r="J974" s="619" t="s">
        <v>4652</v>
      </c>
      <c r="K974" s="619" t="s">
        <v>4653</v>
      </c>
      <c r="L974" s="620">
        <v>253</v>
      </c>
      <c r="M974" s="620">
        <v>2530</v>
      </c>
      <c r="N974" s="619">
        <v>10</v>
      </c>
      <c r="O974" s="683">
        <v>10</v>
      </c>
      <c r="P974" s="620">
        <v>2024</v>
      </c>
      <c r="Q974" s="635">
        <v>0.8</v>
      </c>
      <c r="R974" s="619">
        <v>8</v>
      </c>
      <c r="S974" s="635">
        <v>0.8</v>
      </c>
      <c r="T974" s="683">
        <v>8</v>
      </c>
      <c r="U974" s="665">
        <v>0.8</v>
      </c>
    </row>
    <row r="975" spans="1:21" ht="14.4" customHeight="1" x14ac:dyDescent="0.3">
      <c r="A975" s="618">
        <v>4</v>
      </c>
      <c r="B975" s="619" t="s">
        <v>558</v>
      </c>
      <c r="C975" s="619">
        <v>89301042</v>
      </c>
      <c r="D975" s="681" t="s">
        <v>6244</v>
      </c>
      <c r="E975" s="682" t="s">
        <v>3965</v>
      </c>
      <c r="F975" s="619" t="s">
        <v>3937</v>
      </c>
      <c r="G975" s="619" t="s">
        <v>4143</v>
      </c>
      <c r="H975" s="619" t="s">
        <v>557</v>
      </c>
      <c r="I975" s="619" t="s">
        <v>4654</v>
      </c>
      <c r="J975" s="619" t="s">
        <v>4655</v>
      </c>
      <c r="K975" s="619" t="s">
        <v>4656</v>
      </c>
      <c r="L975" s="620">
        <v>128</v>
      </c>
      <c r="M975" s="620">
        <v>768</v>
      </c>
      <c r="N975" s="619">
        <v>6</v>
      </c>
      <c r="O975" s="683">
        <v>5</v>
      </c>
      <c r="P975" s="620">
        <v>640</v>
      </c>
      <c r="Q975" s="635">
        <v>0.83333333333333337</v>
      </c>
      <c r="R975" s="619">
        <v>5</v>
      </c>
      <c r="S975" s="635">
        <v>0.83333333333333337</v>
      </c>
      <c r="T975" s="683">
        <v>4</v>
      </c>
      <c r="U975" s="665">
        <v>0.8</v>
      </c>
    </row>
    <row r="976" spans="1:21" ht="14.4" customHeight="1" x14ac:dyDescent="0.3">
      <c r="A976" s="618">
        <v>4</v>
      </c>
      <c r="B976" s="619" t="s">
        <v>558</v>
      </c>
      <c r="C976" s="619">
        <v>89301042</v>
      </c>
      <c r="D976" s="681" t="s">
        <v>6244</v>
      </c>
      <c r="E976" s="682" t="s">
        <v>3965</v>
      </c>
      <c r="F976" s="619" t="s">
        <v>3937</v>
      </c>
      <c r="G976" s="619" t="s">
        <v>4143</v>
      </c>
      <c r="H976" s="619" t="s">
        <v>557</v>
      </c>
      <c r="I976" s="619" t="s">
        <v>4657</v>
      </c>
      <c r="J976" s="619" t="s">
        <v>4658</v>
      </c>
      <c r="K976" s="619" t="s">
        <v>4659</v>
      </c>
      <c r="L976" s="620">
        <v>124</v>
      </c>
      <c r="M976" s="620">
        <v>744</v>
      </c>
      <c r="N976" s="619">
        <v>6</v>
      </c>
      <c r="O976" s="683">
        <v>6</v>
      </c>
      <c r="P976" s="620">
        <v>744</v>
      </c>
      <c r="Q976" s="635">
        <v>1</v>
      </c>
      <c r="R976" s="619">
        <v>6</v>
      </c>
      <c r="S976" s="635">
        <v>1</v>
      </c>
      <c r="T976" s="683">
        <v>6</v>
      </c>
      <c r="U976" s="665">
        <v>1</v>
      </c>
    </row>
    <row r="977" spans="1:21" ht="14.4" customHeight="1" x14ac:dyDescent="0.3">
      <c r="A977" s="618">
        <v>4</v>
      </c>
      <c r="B977" s="619" t="s">
        <v>558</v>
      </c>
      <c r="C977" s="619">
        <v>89301042</v>
      </c>
      <c r="D977" s="681" t="s">
        <v>6244</v>
      </c>
      <c r="E977" s="682" t="s">
        <v>3965</v>
      </c>
      <c r="F977" s="619" t="s">
        <v>3937</v>
      </c>
      <c r="G977" s="619" t="s">
        <v>4143</v>
      </c>
      <c r="H977" s="619" t="s">
        <v>557</v>
      </c>
      <c r="I977" s="619" t="s">
        <v>4660</v>
      </c>
      <c r="J977" s="619" t="s">
        <v>5145</v>
      </c>
      <c r="K977" s="619" t="s">
        <v>4662</v>
      </c>
      <c r="L977" s="620">
        <v>2304</v>
      </c>
      <c r="M977" s="620">
        <v>6912</v>
      </c>
      <c r="N977" s="619">
        <v>3</v>
      </c>
      <c r="O977" s="683">
        <v>1</v>
      </c>
      <c r="P977" s="620">
        <v>6912</v>
      </c>
      <c r="Q977" s="635">
        <v>1</v>
      </c>
      <c r="R977" s="619">
        <v>3</v>
      </c>
      <c r="S977" s="635">
        <v>1</v>
      </c>
      <c r="T977" s="683">
        <v>1</v>
      </c>
      <c r="U977" s="665">
        <v>1</v>
      </c>
    </row>
    <row r="978" spans="1:21" ht="14.4" customHeight="1" x14ac:dyDescent="0.3">
      <c r="A978" s="618">
        <v>4</v>
      </c>
      <c r="B978" s="619" t="s">
        <v>558</v>
      </c>
      <c r="C978" s="619">
        <v>89301042</v>
      </c>
      <c r="D978" s="681" t="s">
        <v>6244</v>
      </c>
      <c r="E978" s="682" t="s">
        <v>3965</v>
      </c>
      <c r="F978" s="619" t="s">
        <v>3937</v>
      </c>
      <c r="G978" s="619" t="s">
        <v>4143</v>
      </c>
      <c r="H978" s="619" t="s">
        <v>557</v>
      </c>
      <c r="I978" s="619" t="s">
        <v>4660</v>
      </c>
      <c r="J978" s="619" t="s">
        <v>4661</v>
      </c>
      <c r="K978" s="619" t="s">
        <v>4662</v>
      </c>
      <c r="L978" s="620">
        <v>2304</v>
      </c>
      <c r="M978" s="620">
        <v>87552</v>
      </c>
      <c r="N978" s="619">
        <v>38</v>
      </c>
      <c r="O978" s="683">
        <v>8</v>
      </c>
      <c r="P978" s="620">
        <v>80640</v>
      </c>
      <c r="Q978" s="635">
        <v>0.92105263157894735</v>
      </c>
      <c r="R978" s="619">
        <v>35</v>
      </c>
      <c r="S978" s="635">
        <v>0.92105263157894735</v>
      </c>
      <c r="T978" s="683">
        <v>6</v>
      </c>
      <c r="U978" s="665">
        <v>0.75</v>
      </c>
    </row>
    <row r="979" spans="1:21" ht="14.4" customHeight="1" x14ac:dyDescent="0.3">
      <c r="A979" s="618">
        <v>4</v>
      </c>
      <c r="B979" s="619" t="s">
        <v>558</v>
      </c>
      <c r="C979" s="619">
        <v>89301042</v>
      </c>
      <c r="D979" s="681" t="s">
        <v>6244</v>
      </c>
      <c r="E979" s="682" t="s">
        <v>3965</v>
      </c>
      <c r="F979" s="619" t="s">
        <v>3937</v>
      </c>
      <c r="G979" s="619" t="s">
        <v>4143</v>
      </c>
      <c r="H979" s="619" t="s">
        <v>557</v>
      </c>
      <c r="I979" s="619" t="s">
        <v>4663</v>
      </c>
      <c r="J979" s="619" t="s">
        <v>5145</v>
      </c>
      <c r="K979" s="619" t="s">
        <v>4664</v>
      </c>
      <c r="L979" s="620">
        <v>2304</v>
      </c>
      <c r="M979" s="620">
        <v>4608</v>
      </c>
      <c r="N979" s="619">
        <v>2</v>
      </c>
      <c r="O979" s="683">
        <v>1</v>
      </c>
      <c r="P979" s="620">
        <v>4608</v>
      </c>
      <c r="Q979" s="635">
        <v>1</v>
      </c>
      <c r="R979" s="619">
        <v>2</v>
      </c>
      <c r="S979" s="635">
        <v>1</v>
      </c>
      <c r="T979" s="683">
        <v>1</v>
      </c>
      <c r="U979" s="665">
        <v>1</v>
      </c>
    </row>
    <row r="980" spans="1:21" ht="14.4" customHeight="1" x14ac:dyDescent="0.3">
      <c r="A980" s="618">
        <v>4</v>
      </c>
      <c r="B980" s="619" t="s">
        <v>558</v>
      </c>
      <c r="C980" s="619">
        <v>89301042</v>
      </c>
      <c r="D980" s="681" t="s">
        <v>6244</v>
      </c>
      <c r="E980" s="682" t="s">
        <v>3965</v>
      </c>
      <c r="F980" s="619" t="s">
        <v>3937</v>
      </c>
      <c r="G980" s="619" t="s">
        <v>4143</v>
      </c>
      <c r="H980" s="619" t="s">
        <v>557</v>
      </c>
      <c r="I980" s="619" t="s">
        <v>4663</v>
      </c>
      <c r="J980" s="619" t="s">
        <v>4661</v>
      </c>
      <c r="K980" s="619" t="s">
        <v>4664</v>
      </c>
      <c r="L980" s="620">
        <v>2304</v>
      </c>
      <c r="M980" s="620">
        <v>32256</v>
      </c>
      <c r="N980" s="619">
        <v>14</v>
      </c>
      <c r="O980" s="683">
        <v>4</v>
      </c>
      <c r="P980" s="620">
        <v>23040</v>
      </c>
      <c r="Q980" s="635">
        <v>0.7142857142857143</v>
      </c>
      <c r="R980" s="619">
        <v>10</v>
      </c>
      <c r="S980" s="635">
        <v>0.7142857142857143</v>
      </c>
      <c r="T980" s="683">
        <v>3</v>
      </c>
      <c r="U980" s="665">
        <v>0.75</v>
      </c>
    </row>
    <row r="981" spans="1:21" ht="14.4" customHeight="1" x14ac:dyDescent="0.3">
      <c r="A981" s="618">
        <v>4</v>
      </c>
      <c r="B981" s="619" t="s">
        <v>558</v>
      </c>
      <c r="C981" s="619">
        <v>89301042</v>
      </c>
      <c r="D981" s="681" t="s">
        <v>6244</v>
      </c>
      <c r="E981" s="682" t="s">
        <v>3965</v>
      </c>
      <c r="F981" s="619" t="s">
        <v>3937</v>
      </c>
      <c r="G981" s="619" t="s">
        <v>4143</v>
      </c>
      <c r="H981" s="619" t="s">
        <v>557</v>
      </c>
      <c r="I981" s="619" t="s">
        <v>4665</v>
      </c>
      <c r="J981" s="619" t="s">
        <v>4666</v>
      </c>
      <c r="K981" s="619" t="s">
        <v>4667</v>
      </c>
      <c r="L981" s="620">
        <v>479.84</v>
      </c>
      <c r="M981" s="620">
        <v>2879.04</v>
      </c>
      <c r="N981" s="619">
        <v>6</v>
      </c>
      <c r="O981" s="683">
        <v>2</v>
      </c>
      <c r="P981" s="620">
        <v>2879.04</v>
      </c>
      <c r="Q981" s="635">
        <v>1</v>
      </c>
      <c r="R981" s="619">
        <v>6</v>
      </c>
      <c r="S981" s="635">
        <v>1</v>
      </c>
      <c r="T981" s="683">
        <v>2</v>
      </c>
      <c r="U981" s="665">
        <v>1</v>
      </c>
    </row>
    <row r="982" spans="1:21" ht="14.4" customHeight="1" x14ac:dyDescent="0.3">
      <c r="A982" s="618">
        <v>4</v>
      </c>
      <c r="B982" s="619" t="s">
        <v>558</v>
      </c>
      <c r="C982" s="619">
        <v>89301042</v>
      </c>
      <c r="D982" s="681" t="s">
        <v>6244</v>
      </c>
      <c r="E982" s="682" t="s">
        <v>3965</v>
      </c>
      <c r="F982" s="619" t="s">
        <v>3937</v>
      </c>
      <c r="G982" s="619" t="s">
        <v>4143</v>
      </c>
      <c r="H982" s="619" t="s">
        <v>557</v>
      </c>
      <c r="I982" s="619" t="s">
        <v>4668</v>
      </c>
      <c r="J982" s="619" t="s">
        <v>4669</v>
      </c>
      <c r="K982" s="619" t="s">
        <v>4670</v>
      </c>
      <c r="L982" s="620">
        <v>556.53</v>
      </c>
      <c r="M982" s="620">
        <v>2782.6499999999996</v>
      </c>
      <c r="N982" s="619">
        <v>5</v>
      </c>
      <c r="O982" s="683">
        <v>5</v>
      </c>
      <c r="P982" s="620">
        <v>2782.6499999999996</v>
      </c>
      <c r="Q982" s="635">
        <v>1</v>
      </c>
      <c r="R982" s="619">
        <v>5</v>
      </c>
      <c r="S982" s="635">
        <v>1</v>
      </c>
      <c r="T982" s="683">
        <v>5</v>
      </c>
      <c r="U982" s="665">
        <v>1</v>
      </c>
    </row>
    <row r="983" spans="1:21" ht="14.4" customHeight="1" x14ac:dyDescent="0.3">
      <c r="A983" s="618">
        <v>4</v>
      </c>
      <c r="B983" s="619" t="s">
        <v>558</v>
      </c>
      <c r="C983" s="619">
        <v>89301042</v>
      </c>
      <c r="D983" s="681" t="s">
        <v>6244</v>
      </c>
      <c r="E983" s="682" t="s">
        <v>3965</v>
      </c>
      <c r="F983" s="619" t="s">
        <v>3937</v>
      </c>
      <c r="G983" s="619" t="s">
        <v>4143</v>
      </c>
      <c r="H983" s="619" t="s">
        <v>557</v>
      </c>
      <c r="I983" s="619" t="s">
        <v>5146</v>
      </c>
      <c r="J983" s="619" t="s">
        <v>5147</v>
      </c>
      <c r="K983" s="619" t="s">
        <v>5148</v>
      </c>
      <c r="L983" s="620">
        <v>630.11</v>
      </c>
      <c r="M983" s="620">
        <v>2520.44</v>
      </c>
      <c r="N983" s="619">
        <v>4</v>
      </c>
      <c r="O983" s="683">
        <v>2</v>
      </c>
      <c r="P983" s="620">
        <v>2520.44</v>
      </c>
      <c r="Q983" s="635">
        <v>1</v>
      </c>
      <c r="R983" s="619">
        <v>4</v>
      </c>
      <c r="S983" s="635">
        <v>1</v>
      </c>
      <c r="T983" s="683">
        <v>2</v>
      </c>
      <c r="U983" s="665">
        <v>1</v>
      </c>
    </row>
    <row r="984" spans="1:21" ht="14.4" customHeight="1" x14ac:dyDescent="0.3">
      <c r="A984" s="618">
        <v>4</v>
      </c>
      <c r="B984" s="619" t="s">
        <v>558</v>
      </c>
      <c r="C984" s="619">
        <v>89301042</v>
      </c>
      <c r="D984" s="681" t="s">
        <v>6244</v>
      </c>
      <c r="E984" s="682" t="s">
        <v>3965</v>
      </c>
      <c r="F984" s="619" t="s">
        <v>3937</v>
      </c>
      <c r="G984" s="619" t="s">
        <v>4143</v>
      </c>
      <c r="H984" s="619" t="s">
        <v>557</v>
      </c>
      <c r="I984" s="619" t="s">
        <v>4671</v>
      </c>
      <c r="J984" s="619" t="s">
        <v>4672</v>
      </c>
      <c r="K984" s="619" t="s">
        <v>4673</v>
      </c>
      <c r="L984" s="620">
        <v>2405.4</v>
      </c>
      <c r="M984" s="620">
        <v>24054</v>
      </c>
      <c r="N984" s="619">
        <v>10</v>
      </c>
      <c r="O984" s="683">
        <v>2</v>
      </c>
      <c r="P984" s="620">
        <v>24054</v>
      </c>
      <c r="Q984" s="635">
        <v>1</v>
      </c>
      <c r="R984" s="619">
        <v>10</v>
      </c>
      <c r="S984" s="635">
        <v>1</v>
      </c>
      <c r="T984" s="683">
        <v>2</v>
      </c>
      <c r="U984" s="665">
        <v>1</v>
      </c>
    </row>
    <row r="985" spans="1:21" ht="14.4" customHeight="1" x14ac:dyDescent="0.3">
      <c r="A985" s="618">
        <v>4</v>
      </c>
      <c r="B985" s="619" t="s">
        <v>558</v>
      </c>
      <c r="C985" s="619">
        <v>89301042</v>
      </c>
      <c r="D985" s="681" t="s">
        <v>6244</v>
      </c>
      <c r="E985" s="682" t="s">
        <v>3965</v>
      </c>
      <c r="F985" s="619" t="s">
        <v>3937</v>
      </c>
      <c r="G985" s="619" t="s">
        <v>4143</v>
      </c>
      <c r="H985" s="619" t="s">
        <v>557</v>
      </c>
      <c r="I985" s="619" t="s">
        <v>5149</v>
      </c>
      <c r="J985" s="619" t="s">
        <v>5150</v>
      </c>
      <c r="K985" s="619" t="s">
        <v>5151</v>
      </c>
      <c r="L985" s="620">
        <v>1472.67</v>
      </c>
      <c r="M985" s="620">
        <v>2945.34</v>
      </c>
      <c r="N985" s="619">
        <v>2</v>
      </c>
      <c r="O985" s="683">
        <v>1</v>
      </c>
      <c r="P985" s="620">
        <v>2945.34</v>
      </c>
      <c r="Q985" s="635">
        <v>1</v>
      </c>
      <c r="R985" s="619">
        <v>2</v>
      </c>
      <c r="S985" s="635">
        <v>1</v>
      </c>
      <c r="T985" s="683">
        <v>1</v>
      </c>
      <c r="U985" s="665">
        <v>1</v>
      </c>
    </row>
    <row r="986" spans="1:21" ht="14.4" customHeight="1" x14ac:dyDescent="0.3">
      <c r="A986" s="618">
        <v>4</v>
      </c>
      <c r="B986" s="619" t="s">
        <v>558</v>
      </c>
      <c r="C986" s="619">
        <v>89301042</v>
      </c>
      <c r="D986" s="681" t="s">
        <v>6244</v>
      </c>
      <c r="E986" s="682" t="s">
        <v>3965</v>
      </c>
      <c r="F986" s="619" t="s">
        <v>3937</v>
      </c>
      <c r="G986" s="619" t="s">
        <v>4143</v>
      </c>
      <c r="H986" s="619" t="s">
        <v>557</v>
      </c>
      <c r="I986" s="619" t="s">
        <v>4674</v>
      </c>
      <c r="J986" s="619" t="s">
        <v>5152</v>
      </c>
      <c r="K986" s="619" t="s">
        <v>4676</v>
      </c>
      <c r="L986" s="620">
        <v>2094.4899999999998</v>
      </c>
      <c r="M986" s="620">
        <v>25133.879999999997</v>
      </c>
      <c r="N986" s="619">
        <v>12</v>
      </c>
      <c r="O986" s="683">
        <v>3</v>
      </c>
      <c r="P986" s="620">
        <v>25133.879999999997</v>
      </c>
      <c r="Q986" s="635">
        <v>1</v>
      </c>
      <c r="R986" s="619">
        <v>12</v>
      </c>
      <c r="S986" s="635">
        <v>1</v>
      </c>
      <c r="T986" s="683">
        <v>3</v>
      </c>
      <c r="U986" s="665">
        <v>1</v>
      </c>
    </row>
    <row r="987" spans="1:21" ht="14.4" customHeight="1" x14ac:dyDescent="0.3">
      <c r="A987" s="618">
        <v>4</v>
      </c>
      <c r="B987" s="619" t="s">
        <v>558</v>
      </c>
      <c r="C987" s="619">
        <v>89301042</v>
      </c>
      <c r="D987" s="681" t="s">
        <v>6244</v>
      </c>
      <c r="E987" s="682" t="s">
        <v>3965</v>
      </c>
      <c r="F987" s="619" t="s">
        <v>3937</v>
      </c>
      <c r="G987" s="619" t="s">
        <v>4143</v>
      </c>
      <c r="H987" s="619" t="s">
        <v>557</v>
      </c>
      <c r="I987" s="619" t="s">
        <v>4674</v>
      </c>
      <c r="J987" s="619" t="s">
        <v>4675</v>
      </c>
      <c r="K987" s="619" t="s">
        <v>4676</v>
      </c>
      <c r="L987" s="620">
        <v>2094.4899999999998</v>
      </c>
      <c r="M987" s="620">
        <v>46078.779999999992</v>
      </c>
      <c r="N987" s="619">
        <v>22</v>
      </c>
      <c r="O987" s="683">
        <v>6</v>
      </c>
      <c r="P987" s="620">
        <v>43984.289999999994</v>
      </c>
      <c r="Q987" s="635">
        <v>0.95454545454545459</v>
      </c>
      <c r="R987" s="619">
        <v>21</v>
      </c>
      <c r="S987" s="635">
        <v>0.95454545454545459</v>
      </c>
      <c r="T987" s="683">
        <v>5</v>
      </c>
      <c r="U987" s="665">
        <v>0.83333333333333337</v>
      </c>
    </row>
    <row r="988" spans="1:21" ht="14.4" customHeight="1" x14ac:dyDescent="0.3">
      <c r="A988" s="618">
        <v>4</v>
      </c>
      <c r="B988" s="619" t="s">
        <v>558</v>
      </c>
      <c r="C988" s="619">
        <v>89301042</v>
      </c>
      <c r="D988" s="681" t="s">
        <v>6244</v>
      </c>
      <c r="E988" s="682" t="s">
        <v>3965</v>
      </c>
      <c r="F988" s="619" t="s">
        <v>3937</v>
      </c>
      <c r="G988" s="619" t="s">
        <v>4143</v>
      </c>
      <c r="H988" s="619" t="s">
        <v>557</v>
      </c>
      <c r="I988" s="619" t="s">
        <v>4677</v>
      </c>
      <c r="J988" s="619" t="s">
        <v>4678</v>
      </c>
      <c r="K988" s="619" t="s">
        <v>4679</v>
      </c>
      <c r="L988" s="620">
        <v>315.5</v>
      </c>
      <c r="M988" s="620">
        <v>8518.5</v>
      </c>
      <c r="N988" s="619">
        <v>27</v>
      </c>
      <c r="O988" s="683">
        <v>17</v>
      </c>
      <c r="P988" s="620">
        <v>7256.5</v>
      </c>
      <c r="Q988" s="635">
        <v>0.85185185185185186</v>
      </c>
      <c r="R988" s="619">
        <v>23</v>
      </c>
      <c r="S988" s="635">
        <v>0.85185185185185186</v>
      </c>
      <c r="T988" s="683">
        <v>15</v>
      </c>
      <c r="U988" s="665">
        <v>0.88235294117647056</v>
      </c>
    </row>
    <row r="989" spans="1:21" ht="14.4" customHeight="1" x14ac:dyDescent="0.3">
      <c r="A989" s="618">
        <v>4</v>
      </c>
      <c r="B989" s="619" t="s">
        <v>558</v>
      </c>
      <c r="C989" s="619">
        <v>89301042</v>
      </c>
      <c r="D989" s="681" t="s">
        <v>6244</v>
      </c>
      <c r="E989" s="682" t="s">
        <v>3965</v>
      </c>
      <c r="F989" s="619" t="s">
        <v>3937</v>
      </c>
      <c r="G989" s="619" t="s">
        <v>4143</v>
      </c>
      <c r="H989" s="619" t="s">
        <v>557</v>
      </c>
      <c r="I989" s="619" t="s">
        <v>5153</v>
      </c>
      <c r="J989" s="619" t="s">
        <v>5154</v>
      </c>
      <c r="K989" s="619" t="s">
        <v>5155</v>
      </c>
      <c r="L989" s="620">
        <v>2808.7</v>
      </c>
      <c r="M989" s="620">
        <v>50556.6</v>
      </c>
      <c r="N989" s="619">
        <v>18</v>
      </c>
      <c r="O989" s="683">
        <v>2</v>
      </c>
      <c r="P989" s="620">
        <v>50556.6</v>
      </c>
      <c r="Q989" s="635">
        <v>1</v>
      </c>
      <c r="R989" s="619">
        <v>18</v>
      </c>
      <c r="S989" s="635">
        <v>1</v>
      </c>
      <c r="T989" s="683">
        <v>2</v>
      </c>
      <c r="U989" s="665">
        <v>1</v>
      </c>
    </row>
    <row r="990" spans="1:21" ht="14.4" customHeight="1" x14ac:dyDescent="0.3">
      <c r="A990" s="618">
        <v>4</v>
      </c>
      <c r="B990" s="619" t="s">
        <v>558</v>
      </c>
      <c r="C990" s="619">
        <v>89301042</v>
      </c>
      <c r="D990" s="681" t="s">
        <v>6244</v>
      </c>
      <c r="E990" s="682" t="s">
        <v>3965</v>
      </c>
      <c r="F990" s="619" t="s">
        <v>3937</v>
      </c>
      <c r="G990" s="619" t="s">
        <v>4143</v>
      </c>
      <c r="H990" s="619" t="s">
        <v>557</v>
      </c>
      <c r="I990" s="619" t="s">
        <v>4682</v>
      </c>
      <c r="J990" s="619" t="s">
        <v>4683</v>
      </c>
      <c r="K990" s="619" t="s">
        <v>4684</v>
      </c>
      <c r="L990" s="620">
        <v>484.6</v>
      </c>
      <c r="M990" s="620">
        <v>4846</v>
      </c>
      <c r="N990" s="619">
        <v>10</v>
      </c>
      <c r="O990" s="683">
        <v>6</v>
      </c>
      <c r="P990" s="620">
        <v>4846</v>
      </c>
      <c r="Q990" s="635">
        <v>1</v>
      </c>
      <c r="R990" s="619">
        <v>10</v>
      </c>
      <c r="S990" s="635">
        <v>1</v>
      </c>
      <c r="T990" s="683">
        <v>6</v>
      </c>
      <c r="U990" s="665">
        <v>1</v>
      </c>
    </row>
    <row r="991" spans="1:21" ht="14.4" customHeight="1" x14ac:dyDescent="0.3">
      <c r="A991" s="618">
        <v>4</v>
      </c>
      <c r="B991" s="619" t="s">
        <v>558</v>
      </c>
      <c r="C991" s="619">
        <v>89301042</v>
      </c>
      <c r="D991" s="681" t="s">
        <v>6244</v>
      </c>
      <c r="E991" s="682" t="s">
        <v>3965</v>
      </c>
      <c r="F991" s="619" t="s">
        <v>3937</v>
      </c>
      <c r="G991" s="619" t="s">
        <v>4143</v>
      </c>
      <c r="H991" s="619" t="s">
        <v>557</v>
      </c>
      <c r="I991" s="619" t="s">
        <v>5156</v>
      </c>
      <c r="J991" s="619" t="s">
        <v>5157</v>
      </c>
      <c r="K991" s="619" t="s">
        <v>5158</v>
      </c>
      <c r="L991" s="620">
        <v>2444.8000000000002</v>
      </c>
      <c r="M991" s="620">
        <v>26892.799999999999</v>
      </c>
      <c r="N991" s="619">
        <v>11</v>
      </c>
      <c r="O991" s="683">
        <v>7</v>
      </c>
      <c r="P991" s="620">
        <v>26892.799999999999</v>
      </c>
      <c r="Q991" s="635">
        <v>1</v>
      </c>
      <c r="R991" s="619">
        <v>11</v>
      </c>
      <c r="S991" s="635">
        <v>1</v>
      </c>
      <c r="T991" s="683">
        <v>7</v>
      </c>
      <c r="U991" s="665">
        <v>1</v>
      </c>
    </row>
    <row r="992" spans="1:21" ht="14.4" customHeight="1" x14ac:dyDescent="0.3">
      <c r="A992" s="618">
        <v>4</v>
      </c>
      <c r="B992" s="619" t="s">
        <v>558</v>
      </c>
      <c r="C992" s="619">
        <v>89301042</v>
      </c>
      <c r="D992" s="681" t="s">
        <v>6244</v>
      </c>
      <c r="E992" s="682" t="s">
        <v>3965</v>
      </c>
      <c r="F992" s="619" t="s">
        <v>3937</v>
      </c>
      <c r="G992" s="619" t="s">
        <v>4143</v>
      </c>
      <c r="H992" s="619" t="s">
        <v>557</v>
      </c>
      <c r="I992" s="619" t="s">
        <v>4685</v>
      </c>
      <c r="J992" s="619" t="s">
        <v>4686</v>
      </c>
      <c r="K992" s="619" t="s">
        <v>4684</v>
      </c>
      <c r="L992" s="620">
        <v>291.2</v>
      </c>
      <c r="M992" s="620">
        <v>4659.2</v>
      </c>
      <c r="N992" s="619">
        <v>16</v>
      </c>
      <c r="O992" s="683">
        <v>9</v>
      </c>
      <c r="P992" s="620">
        <v>4659.2</v>
      </c>
      <c r="Q992" s="635">
        <v>1</v>
      </c>
      <c r="R992" s="619">
        <v>16</v>
      </c>
      <c r="S992" s="635">
        <v>1</v>
      </c>
      <c r="T992" s="683">
        <v>9</v>
      </c>
      <c r="U992" s="665">
        <v>1</v>
      </c>
    </row>
    <row r="993" spans="1:21" ht="14.4" customHeight="1" x14ac:dyDescent="0.3">
      <c r="A993" s="618">
        <v>4</v>
      </c>
      <c r="B993" s="619" t="s">
        <v>558</v>
      </c>
      <c r="C993" s="619">
        <v>89301042</v>
      </c>
      <c r="D993" s="681" t="s">
        <v>6244</v>
      </c>
      <c r="E993" s="682" t="s">
        <v>3965</v>
      </c>
      <c r="F993" s="619" t="s">
        <v>3937</v>
      </c>
      <c r="G993" s="619" t="s">
        <v>4143</v>
      </c>
      <c r="H993" s="619" t="s">
        <v>557</v>
      </c>
      <c r="I993" s="619" t="s">
        <v>5159</v>
      </c>
      <c r="J993" s="619" t="s">
        <v>5160</v>
      </c>
      <c r="K993" s="619" t="s">
        <v>4697</v>
      </c>
      <c r="L993" s="620">
        <v>161</v>
      </c>
      <c r="M993" s="620">
        <v>644</v>
      </c>
      <c r="N993" s="619">
        <v>4</v>
      </c>
      <c r="O993" s="683">
        <v>4</v>
      </c>
      <c r="P993" s="620">
        <v>322</v>
      </c>
      <c r="Q993" s="635">
        <v>0.5</v>
      </c>
      <c r="R993" s="619">
        <v>2</v>
      </c>
      <c r="S993" s="635">
        <v>0.5</v>
      </c>
      <c r="T993" s="683">
        <v>2</v>
      </c>
      <c r="U993" s="665">
        <v>0.5</v>
      </c>
    </row>
    <row r="994" spans="1:21" ht="14.4" customHeight="1" x14ac:dyDescent="0.3">
      <c r="A994" s="618">
        <v>4</v>
      </c>
      <c r="B994" s="619" t="s">
        <v>558</v>
      </c>
      <c r="C994" s="619">
        <v>89301042</v>
      </c>
      <c r="D994" s="681" t="s">
        <v>6244</v>
      </c>
      <c r="E994" s="682" t="s">
        <v>3965</v>
      </c>
      <c r="F994" s="619" t="s">
        <v>3937</v>
      </c>
      <c r="G994" s="619" t="s">
        <v>4143</v>
      </c>
      <c r="H994" s="619" t="s">
        <v>557</v>
      </c>
      <c r="I994" s="619" t="s">
        <v>4687</v>
      </c>
      <c r="J994" s="619" t="s">
        <v>4688</v>
      </c>
      <c r="K994" s="619" t="s">
        <v>4432</v>
      </c>
      <c r="L994" s="620">
        <v>500</v>
      </c>
      <c r="M994" s="620">
        <v>1000</v>
      </c>
      <c r="N994" s="619">
        <v>2</v>
      </c>
      <c r="O994" s="683">
        <v>1</v>
      </c>
      <c r="P994" s="620">
        <v>1000</v>
      </c>
      <c r="Q994" s="635">
        <v>1</v>
      </c>
      <c r="R994" s="619">
        <v>2</v>
      </c>
      <c r="S994" s="635">
        <v>1</v>
      </c>
      <c r="T994" s="683">
        <v>1</v>
      </c>
      <c r="U994" s="665">
        <v>1</v>
      </c>
    </row>
    <row r="995" spans="1:21" ht="14.4" customHeight="1" x14ac:dyDescent="0.3">
      <c r="A995" s="618">
        <v>4</v>
      </c>
      <c r="B995" s="619" t="s">
        <v>558</v>
      </c>
      <c r="C995" s="619">
        <v>89301042</v>
      </c>
      <c r="D995" s="681" t="s">
        <v>6244</v>
      </c>
      <c r="E995" s="682" t="s">
        <v>3965</v>
      </c>
      <c r="F995" s="619" t="s">
        <v>3937</v>
      </c>
      <c r="G995" s="619" t="s">
        <v>4143</v>
      </c>
      <c r="H995" s="619" t="s">
        <v>557</v>
      </c>
      <c r="I995" s="619" t="s">
        <v>4687</v>
      </c>
      <c r="J995" s="619" t="s">
        <v>4688</v>
      </c>
      <c r="K995" s="619" t="s">
        <v>4432</v>
      </c>
      <c r="L995" s="620">
        <v>560</v>
      </c>
      <c r="M995" s="620">
        <v>1120</v>
      </c>
      <c r="N995" s="619">
        <v>2</v>
      </c>
      <c r="O995" s="683">
        <v>1</v>
      </c>
      <c r="P995" s="620">
        <v>1120</v>
      </c>
      <c r="Q995" s="635">
        <v>1</v>
      </c>
      <c r="R995" s="619">
        <v>2</v>
      </c>
      <c r="S995" s="635">
        <v>1</v>
      </c>
      <c r="T995" s="683">
        <v>1</v>
      </c>
      <c r="U995" s="665">
        <v>1</v>
      </c>
    </row>
    <row r="996" spans="1:21" ht="14.4" customHeight="1" x14ac:dyDescent="0.3">
      <c r="A996" s="618">
        <v>4</v>
      </c>
      <c r="B996" s="619" t="s">
        <v>558</v>
      </c>
      <c r="C996" s="619">
        <v>89301042</v>
      </c>
      <c r="D996" s="681" t="s">
        <v>6244</v>
      </c>
      <c r="E996" s="682" t="s">
        <v>3965</v>
      </c>
      <c r="F996" s="619" t="s">
        <v>3937</v>
      </c>
      <c r="G996" s="619" t="s">
        <v>4143</v>
      </c>
      <c r="H996" s="619" t="s">
        <v>557</v>
      </c>
      <c r="I996" s="619" t="s">
        <v>4692</v>
      </c>
      <c r="J996" s="619" t="s">
        <v>4693</v>
      </c>
      <c r="K996" s="619" t="s">
        <v>4694</v>
      </c>
      <c r="L996" s="620">
        <v>579</v>
      </c>
      <c r="M996" s="620">
        <v>3474</v>
      </c>
      <c r="N996" s="619">
        <v>6</v>
      </c>
      <c r="O996" s="683">
        <v>2</v>
      </c>
      <c r="P996" s="620">
        <v>3474</v>
      </c>
      <c r="Q996" s="635">
        <v>1</v>
      </c>
      <c r="R996" s="619">
        <v>6</v>
      </c>
      <c r="S996" s="635">
        <v>1</v>
      </c>
      <c r="T996" s="683">
        <v>2</v>
      </c>
      <c r="U996" s="665">
        <v>1</v>
      </c>
    </row>
    <row r="997" spans="1:21" ht="14.4" customHeight="1" x14ac:dyDescent="0.3">
      <c r="A997" s="618">
        <v>4</v>
      </c>
      <c r="B997" s="619" t="s">
        <v>558</v>
      </c>
      <c r="C997" s="619">
        <v>89301042</v>
      </c>
      <c r="D997" s="681" t="s">
        <v>6244</v>
      </c>
      <c r="E997" s="682" t="s">
        <v>3965</v>
      </c>
      <c r="F997" s="619" t="s">
        <v>3937</v>
      </c>
      <c r="G997" s="619" t="s">
        <v>4143</v>
      </c>
      <c r="H997" s="619" t="s">
        <v>557</v>
      </c>
      <c r="I997" s="619" t="s">
        <v>4695</v>
      </c>
      <c r="J997" s="619" t="s">
        <v>4696</v>
      </c>
      <c r="K997" s="619" t="s">
        <v>4697</v>
      </c>
      <c r="L997" s="620">
        <v>220.68</v>
      </c>
      <c r="M997" s="620">
        <v>1324.08</v>
      </c>
      <c r="N997" s="619">
        <v>6</v>
      </c>
      <c r="O997" s="683">
        <v>2</v>
      </c>
      <c r="P997" s="620">
        <v>1324.08</v>
      </c>
      <c r="Q997" s="635">
        <v>1</v>
      </c>
      <c r="R997" s="619">
        <v>6</v>
      </c>
      <c r="S997" s="635">
        <v>1</v>
      </c>
      <c r="T997" s="683">
        <v>2</v>
      </c>
      <c r="U997" s="665">
        <v>1</v>
      </c>
    </row>
    <row r="998" spans="1:21" ht="14.4" customHeight="1" x14ac:dyDescent="0.3">
      <c r="A998" s="618">
        <v>4</v>
      </c>
      <c r="B998" s="619" t="s">
        <v>558</v>
      </c>
      <c r="C998" s="619">
        <v>89301042</v>
      </c>
      <c r="D998" s="681" t="s">
        <v>6244</v>
      </c>
      <c r="E998" s="682" t="s">
        <v>3965</v>
      </c>
      <c r="F998" s="619" t="s">
        <v>3937</v>
      </c>
      <c r="G998" s="619" t="s">
        <v>4143</v>
      </c>
      <c r="H998" s="619" t="s">
        <v>557</v>
      </c>
      <c r="I998" s="619" t="s">
        <v>5161</v>
      </c>
      <c r="J998" s="619" t="s">
        <v>5162</v>
      </c>
      <c r="K998" s="619" t="s">
        <v>5163</v>
      </c>
      <c r="L998" s="620">
        <v>1000</v>
      </c>
      <c r="M998" s="620">
        <v>4000</v>
      </c>
      <c r="N998" s="619">
        <v>4</v>
      </c>
      <c r="O998" s="683">
        <v>3</v>
      </c>
      <c r="P998" s="620">
        <v>4000</v>
      </c>
      <c r="Q998" s="635">
        <v>1</v>
      </c>
      <c r="R998" s="619">
        <v>4</v>
      </c>
      <c r="S998" s="635">
        <v>1</v>
      </c>
      <c r="T998" s="683">
        <v>3</v>
      </c>
      <c r="U998" s="665">
        <v>1</v>
      </c>
    </row>
    <row r="999" spans="1:21" ht="14.4" customHeight="1" x14ac:dyDescent="0.3">
      <c r="A999" s="618">
        <v>4</v>
      </c>
      <c r="B999" s="619" t="s">
        <v>558</v>
      </c>
      <c r="C999" s="619">
        <v>89301042</v>
      </c>
      <c r="D999" s="681" t="s">
        <v>6244</v>
      </c>
      <c r="E999" s="682" t="s">
        <v>3965</v>
      </c>
      <c r="F999" s="619" t="s">
        <v>3937</v>
      </c>
      <c r="G999" s="619" t="s">
        <v>4143</v>
      </c>
      <c r="H999" s="619" t="s">
        <v>557</v>
      </c>
      <c r="I999" s="619" t="s">
        <v>4698</v>
      </c>
      <c r="J999" s="619" t="s">
        <v>4699</v>
      </c>
      <c r="K999" s="619" t="s">
        <v>4700</v>
      </c>
      <c r="L999" s="620">
        <v>180.25</v>
      </c>
      <c r="M999" s="620">
        <v>1622.25</v>
      </c>
      <c r="N999" s="619">
        <v>9</v>
      </c>
      <c r="O999" s="683">
        <v>5</v>
      </c>
      <c r="P999" s="620">
        <v>1622.25</v>
      </c>
      <c r="Q999" s="635">
        <v>1</v>
      </c>
      <c r="R999" s="619">
        <v>9</v>
      </c>
      <c r="S999" s="635">
        <v>1</v>
      </c>
      <c r="T999" s="683">
        <v>5</v>
      </c>
      <c r="U999" s="665">
        <v>1</v>
      </c>
    </row>
    <row r="1000" spans="1:21" ht="14.4" customHeight="1" x14ac:dyDescent="0.3">
      <c r="A1000" s="618">
        <v>4</v>
      </c>
      <c r="B1000" s="619" t="s">
        <v>558</v>
      </c>
      <c r="C1000" s="619">
        <v>89301042</v>
      </c>
      <c r="D1000" s="681" t="s">
        <v>6244</v>
      </c>
      <c r="E1000" s="682" t="s">
        <v>3965</v>
      </c>
      <c r="F1000" s="619" t="s">
        <v>3937</v>
      </c>
      <c r="G1000" s="619" t="s">
        <v>4143</v>
      </c>
      <c r="H1000" s="619" t="s">
        <v>557</v>
      </c>
      <c r="I1000" s="619" t="s">
        <v>4701</v>
      </c>
      <c r="J1000" s="619" t="s">
        <v>4702</v>
      </c>
      <c r="K1000" s="619" t="s">
        <v>4703</v>
      </c>
      <c r="L1000" s="620">
        <v>600</v>
      </c>
      <c r="M1000" s="620">
        <v>600</v>
      </c>
      <c r="N1000" s="619">
        <v>1</v>
      </c>
      <c r="O1000" s="683">
        <v>1</v>
      </c>
      <c r="P1000" s="620"/>
      <c r="Q1000" s="635">
        <v>0</v>
      </c>
      <c r="R1000" s="619"/>
      <c r="S1000" s="635">
        <v>0</v>
      </c>
      <c r="T1000" s="683"/>
      <c r="U1000" s="665">
        <v>0</v>
      </c>
    </row>
    <row r="1001" spans="1:21" ht="14.4" customHeight="1" x14ac:dyDescent="0.3">
      <c r="A1001" s="618">
        <v>4</v>
      </c>
      <c r="B1001" s="619" t="s">
        <v>558</v>
      </c>
      <c r="C1001" s="619">
        <v>89301042</v>
      </c>
      <c r="D1001" s="681" t="s">
        <v>6244</v>
      </c>
      <c r="E1001" s="682" t="s">
        <v>3965</v>
      </c>
      <c r="F1001" s="619" t="s">
        <v>3937</v>
      </c>
      <c r="G1001" s="619" t="s">
        <v>4143</v>
      </c>
      <c r="H1001" s="619" t="s">
        <v>557</v>
      </c>
      <c r="I1001" s="619" t="s">
        <v>4704</v>
      </c>
      <c r="J1001" s="619" t="s">
        <v>4705</v>
      </c>
      <c r="K1001" s="619" t="s">
        <v>4706</v>
      </c>
      <c r="L1001" s="620">
        <v>5343.9</v>
      </c>
      <c r="M1001" s="620">
        <v>245819.40000000005</v>
      </c>
      <c r="N1001" s="619">
        <v>46</v>
      </c>
      <c r="O1001" s="683">
        <v>16</v>
      </c>
      <c r="P1001" s="620">
        <v>235131.60000000006</v>
      </c>
      <c r="Q1001" s="635">
        <v>0.95652173913043481</v>
      </c>
      <c r="R1001" s="619">
        <v>44</v>
      </c>
      <c r="S1001" s="635">
        <v>0.95652173913043481</v>
      </c>
      <c r="T1001" s="683">
        <v>15</v>
      </c>
      <c r="U1001" s="665">
        <v>0.9375</v>
      </c>
    </row>
    <row r="1002" spans="1:21" ht="14.4" customHeight="1" x14ac:dyDescent="0.3">
      <c r="A1002" s="618">
        <v>4</v>
      </c>
      <c r="B1002" s="619" t="s">
        <v>558</v>
      </c>
      <c r="C1002" s="619">
        <v>89301042</v>
      </c>
      <c r="D1002" s="681" t="s">
        <v>6244</v>
      </c>
      <c r="E1002" s="682" t="s">
        <v>3965</v>
      </c>
      <c r="F1002" s="619" t="s">
        <v>3937</v>
      </c>
      <c r="G1002" s="619" t="s">
        <v>4143</v>
      </c>
      <c r="H1002" s="619" t="s">
        <v>557</v>
      </c>
      <c r="I1002" s="619" t="s">
        <v>4710</v>
      </c>
      <c r="J1002" s="619" t="s">
        <v>4711</v>
      </c>
      <c r="K1002" s="619" t="s">
        <v>4712</v>
      </c>
      <c r="L1002" s="620">
        <v>2412.9</v>
      </c>
      <c r="M1002" s="620">
        <v>72387</v>
      </c>
      <c r="N1002" s="619">
        <v>30</v>
      </c>
      <c r="O1002" s="683">
        <v>5</v>
      </c>
      <c r="P1002" s="620">
        <v>72387</v>
      </c>
      <c r="Q1002" s="635">
        <v>1</v>
      </c>
      <c r="R1002" s="619">
        <v>30</v>
      </c>
      <c r="S1002" s="635">
        <v>1</v>
      </c>
      <c r="T1002" s="683">
        <v>5</v>
      </c>
      <c r="U1002" s="665">
        <v>1</v>
      </c>
    </row>
    <row r="1003" spans="1:21" ht="14.4" customHeight="1" x14ac:dyDescent="0.3">
      <c r="A1003" s="618">
        <v>4</v>
      </c>
      <c r="B1003" s="619" t="s">
        <v>558</v>
      </c>
      <c r="C1003" s="619">
        <v>89301042</v>
      </c>
      <c r="D1003" s="681" t="s">
        <v>6244</v>
      </c>
      <c r="E1003" s="682" t="s">
        <v>3965</v>
      </c>
      <c r="F1003" s="619" t="s">
        <v>3937</v>
      </c>
      <c r="G1003" s="619" t="s">
        <v>4143</v>
      </c>
      <c r="H1003" s="619" t="s">
        <v>557</v>
      </c>
      <c r="I1003" s="619" t="s">
        <v>5139</v>
      </c>
      <c r="J1003" s="619" t="s">
        <v>5164</v>
      </c>
      <c r="K1003" s="619" t="s">
        <v>5165</v>
      </c>
      <c r="L1003" s="620">
        <v>2412.9</v>
      </c>
      <c r="M1003" s="620">
        <v>4825.8</v>
      </c>
      <c r="N1003" s="619">
        <v>2</v>
      </c>
      <c r="O1003" s="683">
        <v>1</v>
      </c>
      <c r="P1003" s="620">
        <v>4825.8</v>
      </c>
      <c r="Q1003" s="635">
        <v>1</v>
      </c>
      <c r="R1003" s="619">
        <v>2</v>
      </c>
      <c r="S1003" s="635">
        <v>1</v>
      </c>
      <c r="T1003" s="683">
        <v>1</v>
      </c>
      <c r="U1003" s="665">
        <v>1</v>
      </c>
    </row>
    <row r="1004" spans="1:21" ht="14.4" customHeight="1" x14ac:dyDescent="0.3">
      <c r="A1004" s="618">
        <v>4</v>
      </c>
      <c r="B1004" s="619" t="s">
        <v>558</v>
      </c>
      <c r="C1004" s="619">
        <v>89301042</v>
      </c>
      <c r="D1004" s="681" t="s">
        <v>6244</v>
      </c>
      <c r="E1004" s="682" t="s">
        <v>3965</v>
      </c>
      <c r="F1004" s="619" t="s">
        <v>3937</v>
      </c>
      <c r="G1004" s="619" t="s">
        <v>4143</v>
      </c>
      <c r="H1004" s="619" t="s">
        <v>557</v>
      </c>
      <c r="I1004" s="619" t="s">
        <v>5166</v>
      </c>
      <c r="J1004" s="619" t="s">
        <v>5167</v>
      </c>
      <c r="K1004" s="619" t="s">
        <v>4718</v>
      </c>
      <c r="L1004" s="620">
        <v>1249.73</v>
      </c>
      <c r="M1004" s="620">
        <v>3749.19</v>
      </c>
      <c r="N1004" s="619">
        <v>3</v>
      </c>
      <c r="O1004" s="683">
        <v>1</v>
      </c>
      <c r="P1004" s="620">
        <v>3749.19</v>
      </c>
      <c r="Q1004" s="635">
        <v>1</v>
      </c>
      <c r="R1004" s="619">
        <v>3</v>
      </c>
      <c r="S1004" s="635">
        <v>1</v>
      </c>
      <c r="T1004" s="683">
        <v>1</v>
      </c>
      <c r="U1004" s="665">
        <v>1</v>
      </c>
    </row>
    <row r="1005" spans="1:21" ht="14.4" customHeight="1" x14ac:dyDescent="0.3">
      <c r="A1005" s="618">
        <v>4</v>
      </c>
      <c r="B1005" s="619" t="s">
        <v>558</v>
      </c>
      <c r="C1005" s="619">
        <v>89301042</v>
      </c>
      <c r="D1005" s="681" t="s">
        <v>6244</v>
      </c>
      <c r="E1005" s="682" t="s">
        <v>3965</v>
      </c>
      <c r="F1005" s="619" t="s">
        <v>3937</v>
      </c>
      <c r="G1005" s="619" t="s">
        <v>4143</v>
      </c>
      <c r="H1005" s="619" t="s">
        <v>557</v>
      </c>
      <c r="I1005" s="619" t="s">
        <v>4713</v>
      </c>
      <c r="J1005" s="619" t="s">
        <v>4714</v>
      </c>
      <c r="K1005" s="619" t="s">
        <v>4715</v>
      </c>
      <c r="L1005" s="620">
        <v>5343.9</v>
      </c>
      <c r="M1005" s="620">
        <v>64126.8</v>
      </c>
      <c r="N1005" s="619">
        <v>12</v>
      </c>
      <c r="O1005" s="683">
        <v>6</v>
      </c>
      <c r="P1005" s="620">
        <v>42751.200000000004</v>
      </c>
      <c r="Q1005" s="635">
        <v>0.66666666666666674</v>
      </c>
      <c r="R1005" s="619">
        <v>8</v>
      </c>
      <c r="S1005" s="635">
        <v>0.66666666666666663</v>
      </c>
      <c r="T1005" s="683">
        <v>4</v>
      </c>
      <c r="U1005" s="665">
        <v>0.66666666666666663</v>
      </c>
    </row>
    <row r="1006" spans="1:21" ht="14.4" customHeight="1" x14ac:dyDescent="0.3">
      <c r="A1006" s="618">
        <v>4</v>
      </c>
      <c r="B1006" s="619" t="s">
        <v>558</v>
      </c>
      <c r="C1006" s="619">
        <v>89301042</v>
      </c>
      <c r="D1006" s="681" t="s">
        <v>6244</v>
      </c>
      <c r="E1006" s="682" t="s">
        <v>3965</v>
      </c>
      <c r="F1006" s="619" t="s">
        <v>3937</v>
      </c>
      <c r="G1006" s="619" t="s">
        <v>4143</v>
      </c>
      <c r="H1006" s="619" t="s">
        <v>557</v>
      </c>
      <c r="I1006" s="619" t="s">
        <v>5168</v>
      </c>
      <c r="J1006" s="619" t="s">
        <v>5169</v>
      </c>
      <c r="K1006" s="619" t="s">
        <v>5170</v>
      </c>
      <c r="L1006" s="620">
        <v>5343.79</v>
      </c>
      <c r="M1006" s="620">
        <v>10687.58</v>
      </c>
      <c r="N1006" s="619">
        <v>2</v>
      </c>
      <c r="O1006" s="683">
        <v>2</v>
      </c>
      <c r="P1006" s="620">
        <v>10687.58</v>
      </c>
      <c r="Q1006" s="635">
        <v>1</v>
      </c>
      <c r="R1006" s="619">
        <v>2</v>
      </c>
      <c r="S1006" s="635">
        <v>1</v>
      </c>
      <c r="T1006" s="683">
        <v>2</v>
      </c>
      <c r="U1006" s="665">
        <v>1</v>
      </c>
    </row>
    <row r="1007" spans="1:21" ht="14.4" customHeight="1" x14ac:dyDescent="0.3">
      <c r="A1007" s="618">
        <v>4</v>
      </c>
      <c r="B1007" s="619" t="s">
        <v>558</v>
      </c>
      <c r="C1007" s="619">
        <v>89301042</v>
      </c>
      <c r="D1007" s="681" t="s">
        <v>6244</v>
      </c>
      <c r="E1007" s="682" t="s">
        <v>3965</v>
      </c>
      <c r="F1007" s="619" t="s">
        <v>3937</v>
      </c>
      <c r="G1007" s="619" t="s">
        <v>4143</v>
      </c>
      <c r="H1007" s="619" t="s">
        <v>557</v>
      </c>
      <c r="I1007" s="619" t="s">
        <v>5171</v>
      </c>
      <c r="J1007" s="619" t="s">
        <v>4717</v>
      </c>
      <c r="K1007" s="619" t="s">
        <v>5172</v>
      </c>
      <c r="L1007" s="620">
        <v>2816</v>
      </c>
      <c r="M1007" s="620">
        <v>16896</v>
      </c>
      <c r="N1007" s="619">
        <v>6</v>
      </c>
      <c r="O1007" s="683">
        <v>1</v>
      </c>
      <c r="P1007" s="620">
        <v>16896</v>
      </c>
      <c r="Q1007" s="635">
        <v>1</v>
      </c>
      <c r="R1007" s="619">
        <v>6</v>
      </c>
      <c r="S1007" s="635">
        <v>1</v>
      </c>
      <c r="T1007" s="683">
        <v>1</v>
      </c>
      <c r="U1007" s="665">
        <v>1</v>
      </c>
    </row>
    <row r="1008" spans="1:21" ht="14.4" customHeight="1" x14ac:dyDescent="0.3">
      <c r="A1008" s="618">
        <v>4</v>
      </c>
      <c r="B1008" s="619" t="s">
        <v>558</v>
      </c>
      <c r="C1008" s="619">
        <v>89301042</v>
      </c>
      <c r="D1008" s="681" t="s">
        <v>6244</v>
      </c>
      <c r="E1008" s="682" t="s">
        <v>3965</v>
      </c>
      <c r="F1008" s="619" t="s">
        <v>3937</v>
      </c>
      <c r="G1008" s="619" t="s">
        <v>4143</v>
      </c>
      <c r="H1008" s="619" t="s">
        <v>557</v>
      </c>
      <c r="I1008" s="619" t="s">
        <v>4716</v>
      </c>
      <c r="J1008" s="619" t="s">
        <v>4717</v>
      </c>
      <c r="K1008" s="619" t="s">
        <v>4718</v>
      </c>
      <c r="L1008" s="620">
        <v>2816</v>
      </c>
      <c r="M1008" s="620">
        <v>5632</v>
      </c>
      <c r="N1008" s="619">
        <v>2</v>
      </c>
      <c r="O1008" s="683">
        <v>1</v>
      </c>
      <c r="P1008" s="620">
        <v>5632</v>
      </c>
      <c r="Q1008" s="635">
        <v>1</v>
      </c>
      <c r="R1008" s="619">
        <v>2</v>
      </c>
      <c r="S1008" s="635">
        <v>1</v>
      </c>
      <c r="T1008" s="683">
        <v>1</v>
      </c>
      <c r="U1008" s="665">
        <v>1</v>
      </c>
    </row>
    <row r="1009" spans="1:21" ht="14.4" customHeight="1" x14ac:dyDescent="0.3">
      <c r="A1009" s="618">
        <v>4</v>
      </c>
      <c r="B1009" s="619" t="s">
        <v>558</v>
      </c>
      <c r="C1009" s="619">
        <v>89301042</v>
      </c>
      <c r="D1009" s="681" t="s">
        <v>6244</v>
      </c>
      <c r="E1009" s="682" t="s">
        <v>3965</v>
      </c>
      <c r="F1009" s="619" t="s">
        <v>3937</v>
      </c>
      <c r="G1009" s="619" t="s">
        <v>4143</v>
      </c>
      <c r="H1009" s="619" t="s">
        <v>557</v>
      </c>
      <c r="I1009" s="619" t="s">
        <v>4719</v>
      </c>
      <c r="J1009" s="619" t="s">
        <v>4720</v>
      </c>
      <c r="K1009" s="619" t="s">
        <v>4721</v>
      </c>
      <c r="L1009" s="620">
        <v>1526.74</v>
      </c>
      <c r="M1009" s="620">
        <v>6106.96</v>
      </c>
      <c r="N1009" s="619">
        <v>4</v>
      </c>
      <c r="O1009" s="683">
        <v>2</v>
      </c>
      <c r="P1009" s="620">
        <v>6106.96</v>
      </c>
      <c r="Q1009" s="635">
        <v>1</v>
      </c>
      <c r="R1009" s="619">
        <v>4</v>
      </c>
      <c r="S1009" s="635">
        <v>1</v>
      </c>
      <c r="T1009" s="683">
        <v>2</v>
      </c>
      <c r="U1009" s="665">
        <v>1</v>
      </c>
    </row>
    <row r="1010" spans="1:21" ht="14.4" customHeight="1" x14ac:dyDescent="0.3">
      <c r="A1010" s="618">
        <v>4</v>
      </c>
      <c r="B1010" s="619" t="s">
        <v>558</v>
      </c>
      <c r="C1010" s="619">
        <v>89301042</v>
      </c>
      <c r="D1010" s="681" t="s">
        <v>6244</v>
      </c>
      <c r="E1010" s="682" t="s">
        <v>3965</v>
      </c>
      <c r="F1010" s="619" t="s">
        <v>3937</v>
      </c>
      <c r="G1010" s="619" t="s">
        <v>4143</v>
      </c>
      <c r="H1010" s="619" t="s">
        <v>557</v>
      </c>
      <c r="I1010" s="619" t="s">
        <v>4722</v>
      </c>
      <c r="J1010" s="619" t="s">
        <v>4723</v>
      </c>
      <c r="K1010" s="619" t="s">
        <v>4721</v>
      </c>
      <c r="L1010" s="620">
        <v>1832.09</v>
      </c>
      <c r="M1010" s="620">
        <v>34809.71</v>
      </c>
      <c r="N1010" s="619">
        <v>19</v>
      </c>
      <c r="O1010" s="683">
        <v>6</v>
      </c>
      <c r="P1010" s="620">
        <v>31145.53</v>
      </c>
      <c r="Q1010" s="635">
        <v>0.89473684210526316</v>
      </c>
      <c r="R1010" s="619">
        <v>17</v>
      </c>
      <c r="S1010" s="635">
        <v>0.89473684210526316</v>
      </c>
      <c r="T1010" s="683">
        <v>5</v>
      </c>
      <c r="U1010" s="665">
        <v>0.83333333333333337</v>
      </c>
    </row>
    <row r="1011" spans="1:21" ht="14.4" customHeight="1" x14ac:dyDescent="0.3">
      <c r="A1011" s="618">
        <v>4</v>
      </c>
      <c r="B1011" s="619" t="s">
        <v>558</v>
      </c>
      <c r="C1011" s="619">
        <v>89301042</v>
      </c>
      <c r="D1011" s="681" t="s">
        <v>6244</v>
      </c>
      <c r="E1011" s="682" t="s">
        <v>3965</v>
      </c>
      <c r="F1011" s="619" t="s">
        <v>3937</v>
      </c>
      <c r="G1011" s="619" t="s">
        <v>4143</v>
      </c>
      <c r="H1011" s="619" t="s">
        <v>557</v>
      </c>
      <c r="I1011" s="619" t="s">
        <v>4724</v>
      </c>
      <c r="J1011" s="619" t="s">
        <v>4725</v>
      </c>
      <c r="K1011" s="619" t="s">
        <v>4726</v>
      </c>
      <c r="L1011" s="620">
        <v>2473.21</v>
      </c>
      <c r="M1011" s="620">
        <v>19785.68</v>
      </c>
      <c r="N1011" s="619">
        <v>8</v>
      </c>
      <c r="O1011" s="683">
        <v>3</v>
      </c>
      <c r="P1011" s="620">
        <v>19785.68</v>
      </c>
      <c r="Q1011" s="635">
        <v>1</v>
      </c>
      <c r="R1011" s="619">
        <v>8</v>
      </c>
      <c r="S1011" s="635">
        <v>1</v>
      </c>
      <c r="T1011" s="683">
        <v>3</v>
      </c>
      <c r="U1011" s="665">
        <v>1</v>
      </c>
    </row>
    <row r="1012" spans="1:21" ht="14.4" customHeight="1" x14ac:dyDescent="0.3">
      <c r="A1012" s="618">
        <v>4</v>
      </c>
      <c r="B1012" s="619" t="s">
        <v>558</v>
      </c>
      <c r="C1012" s="619">
        <v>89301042</v>
      </c>
      <c r="D1012" s="681" t="s">
        <v>6244</v>
      </c>
      <c r="E1012" s="682" t="s">
        <v>3965</v>
      </c>
      <c r="F1012" s="619" t="s">
        <v>3937</v>
      </c>
      <c r="G1012" s="619" t="s">
        <v>4143</v>
      </c>
      <c r="H1012" s="619" t="s">
        <v>557</v>
      </c>
      <c r="I1012" s="619" t="s">
        <v>4727</v>
      </c>
      <c r="J1012" s="619" t="s">
        <v>4725</v>
      </c>
      <c r="K1012" s="619" t="s">
        <v>4728</v>
      </c>
      <c r="L1012" s="620">
        <v>2473.21</v>
      </c>
      <c r="M1012" s="620">
        <v>34624.939999999995</v>
      </c>
      <c r="N1012" s="619">
        <v>14</v>
      </c>
      <c r="O1012" s="683">
        <v>11</v>
      </c>
      <c r="P1012" s="620">
        <v>34624.939999999995</v>
      </c>
      <c r="Q1012" s="635">
        <v>1</v>
      </c>
      <c r="R1012" s="619">
        <v>14</v>
      </c>
      <c r="S1012" s="635">
        <v>1</v>
      </c>
      <c r="T1012" s="683">
        <v>11</v>
      </c>
      <c r="U1012" s="665">
        <v>1</v>
      </c>
    </row>
    <row r="1013" spans="1:21" ht="14.4" customHeight="1" x14ac:dyDescent="0.3">
      <c r="A1013" s="618">
        <v>4</v>
      </c>
      <c r="B1013" s="619" t="s">
        <v>558</v>
      </c>
      <c r="C1013" s="619">
        <v>89301042</v>
      </c>
      <c r="D1013" s="681" t="s">
        <v>6244</v>
      </c>
      <c r="E1013" s="682" t="s">
        <v>3965</v>
      </c>
      <c r="F1013" s="619" t="s">
        <v>3937</v>
      </c>
      <c r="G1013" s="619" t="s">
        <v>4143</v>
      </c>
      <c r="H1013" s="619" t="s">
        <v>557</v>
      </c>
      <c r="I1013" s="619" t="s">
        <v>4729</v>
      </c>
      <c r="J1013" s="619" t="s">
        <v>4725</v>
      </c>
      <c r="K1013" s="619" t="s">
        <v>4730</v>
      </c>
      <c r="L1013" s="620">
        <v>1221.4000000000001</v>
      </c>
      <c r="M1013" s="620">
        <v>18321</v>
      </c>
      <c r="N1013" s="619">
        <v>15</v>
      </c>
      <c r="O1013" s="683">
        <v>4</v>
      </c>
      <c r="P1013" s="620">
        <v>18321</v>
      </c>
      <c r="Q1013" s="635">
        <v>1</v>
      </c>
      <c r="R1013" s="619">
        <v>15</v>
      </c>
      <c r="S1013" s="635">
        <v>1</v>
      </c>
      <c r="T1013" s="683">
        <v>4</v>
      </c>
      <c r="U1013" s="665">
        <v>1</v>
      </c>
    </row>
    <row r="1014" spans="1:21" ht="14.4" customHeight="1" x14ac:dyDescent="0.3">
      <c r="A1014" s="618">
        <v>4</v>
      </c>
      <c r="B1014" s="619" t="s">
        <v>558</v>
      </c>
      <c r="C1014" s="619">
        <v>89301042</v>
      </c>
      <c r="D1014" s="681" t="s">
        <v>6244</v>
      </c>
      <c r="E1014" s="682" t="s">
        <v>3965</v>
      </c>
      <c r="F1014" s="619" t="s">
        <v>3937</v>
      </c>
      <c r="G1014" s="619" t="s">
        <v>4143</v>
      </c>
      <c r="H1014" s="619" t="s">
        <v>557</v>
      </c>
      <c r="I1014" s="619" t="s">
        <v>4731</v>
      </c>
      <c r="J1014" s="619" t="s">
        <v>4732</v>
      </c>
      <c r="K1014" s="619" t="s">
        <v>4721</v>
      </c>
      <c r="L1014" s="620">
        <v>485.63</v>
      </c>
      <c r="M1014" s="620">
        <v>3885.04</v>
      </c>
      <c r="N1014" s="619">
        <v>8</v>
      </c>
      <c r="O1014" s="683">
        <v>7</v>
      </c>
      <c r="P1014" s="620">
        <v>2428.15</v>
      </c>
      <c r="Q1014" s="635">
        <v>0.625</v>
      </c>
      <c r="R1014" s="619">
        <v>5</v>
      </c>
      <c r="S1014" s="635">
        <v>0.625</v>
      </c>
      <c r="T1014" s="683">
        <v>4</v>
      </c>
      <c r="U1014" s="665">
        <v>0.5714285714285714</v>
      </c>
    </row>
    <row r="1015" spans="1:21" ht="14.4" customHeight="1" x14ac:dyDescent="0.3">
      <c r="A1015" s="618">
        <v>4</v>
      </c>
      <c r="B1015" s="619" t="s">
        <v>558</v>
      </c>
      <c r="C1015" s="619">
        <v>89301042</v>
      </c>
      <c r="D1015" s="681" t="s">
        <v>6244</v>
      </c>
      <c r="E1015" s="682" t="s">
        <v>3965</v>
      </c>
      <c r="F1015" s="619" t="s">
        <v>3937</v>
      </c>
      <c r="G1015" s="619" t="s">
        <v>4143</v>
      </c>
      <c r="H1015" s="619" t="s">
        <v>557</v>
      </c>
      <c r="I1015" s="619" t="s">
        <v>4733</v>
      </c>
      <c r="J1015" s="619" t="s">
        <v>4734</v>
      </c>
      <c r="K1015" s="619" t="s">
        <v>4721</v>
      </c>
      <c r="L1015" s="620">
        <v>300</v>
      </c>
      <c r="M1015" s="620">
        <v>1800</v>
      </c>
      <c r="N1015" s="619">
        <v>6</v>
      </c>
      <c r="O1015" s="683">
        <v>6</v>
      </c>
      <c r="P1015" s="620">
        <v>1200</v>
      </c>
      <c r="Q1015" s="635">
        <v>0.66666666666666663</v>
      </c>
      <c r="R1015" s="619">
        <v>4</v>
      </c>
      <c r="S1015" s="635">
        <v>0.66666666666666663</v>
      </c>
      <c r="T1015" s="683">
        <v>4</v>
      </c>
      <c r="U1015" s="665">
        <v>0.66666666666666663</v>
      </c>
    </row>
    <row r="1016" spans="1:21" ht="14.4" customHeight="1" x14ac:dyDescent="0.3">
      <c r="A1016" s="618">
        <v>4</v>
      </c>
      <c r="B1016" s="619" t="s">
        <v>558</v>
      </c>
      <c r="C1016" s="619">
        <v>89301042</v>
      </c>
      <c r="D1016" s="681" t="s">
        <v>6244</v>
      </c>
      <c r="E1016" s="682" t="s">
        <v>3965</v>
      </c>
      <c r="F1016" s="619" t="s">
        <v>3937</v>
      </c>
      <c r="G1016" s="619" t="s">
        <v>4143</v>
      </c>
      <c r="H1016" s="619" t="s">
        <v>557</v>
      </c>
      <c r="I1016" s="619" t="s">
        <v>4735</v>
      </c>
      <c r="J1016" s="619" t="s">
        <v>4736</v>
      </c>
      <c r="K1016" s="619" t="s">
        <v>4737</v>
      </c>
      <c r="L1016" s="620">
        <v>196.43</v>
      </c>
      <c r="M1016" s="620">
        <v>1375.01</v>
      </c>
      <c r="N1016" s="619">
        <v>7</v>
      </c>
      <c r="O1016" s="683">
        <v>6</v>
      </c>
      <c r="P1016" s="620">
        <v>982.15</v>
      </c>
      <c r="Q1016" s="635">
        <v>0.7142857142857143</v>
      </c>
      <c r="R1016" s="619">
        <v>5</v>
      </c>
      <c r="S1016" s="635">
        <v>0.7142857142857143</v>
      </c>
      <c r="T1016" s="683">
        <v>4</v>
      </c>
      <c r="U1016" s="665">
        <v>0.66666666666666663</v>
      </c>
    </row>
    <row r="1017" spans="1:21" ht="14.4" customHeight="1" x14ac:dyDescent="0.3">
      <c r="A1017" s="618">
        <v>4</v>
      </c>
      <c r="B1017" s="619" t="s">
        <v>558</v>
      </c>
      <c r="C1017" s="619">
        <v>89301042</v>
      </c>
      <c r="D1017" s="681" t="s">
        <v>6244</v>
      </c>
      <c r="E1017" s="682" t="s">
        <v>3965</v>
      </c>
      <c r="F1017" s="619" t="s">
        <v>3937</v>
      </c>
      <c r="G1017" s="619" t="s">
        <v>4143</v>
      </c>
      <c r="H1017" s="619" t="s">
        <v>557</v>
      </c>
      <c r="I1017" s="619" t="s">
        <v>4738</v>
      </c>
      <c r="J1017" s="619" t="s">
        <v>4739</v>
      </c>
      <c r="K1017" s="619" t="s">
        <v>4740</v>
      </c>
      <c r="L1017" s="620">
        <v>210.33</v>
      </c>
      <c r="M1017" s="620">
        <v>1261.98</v>
      </c>
      <c r="N1017" s="619">
        <v>6</v>
      </c>
      <c r="O1017" s="683">
        <v>6</v>
      </c>
      <c r="P1017" s="620">
        <v>841.32</v>
      </c>
      <c r="Q1017" s="635">
        <v>0.66666666666666674</v>
      </c>
      <c r="R1017" s="619">
        <v>4</v>
      </c>
      <c r="S1017" s="635">
        <v>0.66666666666666663</v>
      </c>
      <c r="T1017" s="683">
        <v>4</v>
      </c>
      <c r="U1017" s="665">
        <v>0.66666666666666663</v>
      </c>
    </row>
    <row r="1018" spans="1:21" ht="14.4" customHeight="1" x14ac:dyDescent="0.3">
      <c r="A1018" s="618">
        <v>4</v>
      </c>
      <c r="B1018" s="619" t="s">
        <v>558</v>
      </c>
      <c r="C1018" s="619">
        <v>89301042</v>
      </c>
      <c r="D1018" s="681" t="s">
        <v>6244</v>
      </c>
      <c r="E1018" s="682" t="s">
        <v>3965</v>
      </c>
      <c r="F1018" s="619" t="s">
        <v>3937</v>
      </c>
      <c r="G1018" s="619" t="s">
        <v>4143</v>
      </c>
      <c r="H1018" s="619" t="s">
        <v>557</v>
      </c>
      <c r="I1018" s="619" t="s">
        <v>5173</v>
      </c>
      <c r="J1018" s="619" t="s">
        <v>5174</v>
      </c>
      <c r="K1018" s="619" t="s">
        <v>5175</v>
      </c>
      <c r="L1018" s="620">
        <v>507.04</v>
      </c>
      <c r="M1018" s="620">
        <v>3042.2400000000002</v>
      </c>
      <c r="N1018" s="619">
        <v>6</v>
      </c>
      <c r="O1018" s="683">
        <v>1</v>
      </c>
      <c r="P1018" s="620">
        <v>3042.2400000000002</v>
      </c>
      <c r="Q1018" s="635">
        <v>1</v>
      </c>
      <c r="R1018" s="619">
        <v>6</v>
      </c>
      <c r="S1018" s="635">
        <v>1</v>
      </c>
      <c r="T1018" s="683">
        <v>1</v>
      </c>
      <c r="U1018" s="665">
        <v>1</v>
      </c>
    </row>
    <row r="1019" spans="1:21" ht="14.4" customHeight="1" x14ac:dyDescent="0.3">
      <c r="A1019" s="618">
        <v>4</v>
      </c>
      <c r="B1019" s="619" t="s">
        <v>558</v>
      </c>
      <c r="C1019" s="619">
        <v>89301042</v>
      </c>
      <c r="D1019" s="681" t="s">
        <v>6244</v>
      </c>
      <c r="E1019" s="682" t="s">
        <v>3965</v>
      </c>
      <c r="F1019" s="619" t="s">
        <v>3937</v>
      </c>
      <c r="G1019" s="619" t="s">
        <v>4143</v>
      </c>
      <c r="H1019" s="619" t="s">
        <v>557</v>
      </c>
      <c r="I1019" s="619" t="s">
        <v>4741</v>
      </c>
      <c r="J1019" s="619" t="s">
        <v>4742</v>
      </c>
      <c r="K1019" s="619" t="s">
        <v>4743</v>
      </c>
      <c r="L1019" s="620">
        <v>299</v>
      </c>
      <c r="M1019" s="620">
        <v>1794</v>
      </c>
      <c r="N1019" s="619">
        <v>6</v>
      </c>
      <c r="O1019" s="683">
        <v>6</v>
      </c>
      <c r="P1019" s="620">
        <v>1196</v>
      </c>
      <c r="Q1019" s="635">
        <v>0.66666666666666663</v>
      </c>
      <c r="R1019" s="619">
        <v>4</v>
      </c>
      <c r="S1019" s="635">
        <v>0.66666666666666663</v>
      </c>
      <c r="T1019" s="683">
        <v>4</v>
      </c>
      <c r="U1019" s="665">
        <v>0.66666666666666663</v>
      </c>
    </row>
    <row r="1020" spans="1:21" ht="14.4" customHeight="1" x14ac:dyDescent="0.3">
      <c r="A1020" s="618">
        <v>4</v>
      </c>
      <c r="B1020" s="619" t="s">
        <v>558</v>
      </c>
      <c r="C1020" s="619">
        <v>89301042</v>
      </c>
      <c r="D1020" s="681" t="s">
        <v>6244</v>
      </c>
      <c r="E1020" s="682" t="s">
        <v>3965</v>
      </c>
      <c r="F1020" s="619" t="s">
        <v>3937</v>
      </c>
      <c r="G1020" s="619" t="s">
        <v>4143</v>
      </c>
      <c r="H1020" s="619" t="s">
        <v>557</v>
      </c>
      <c r="I1020" s="619" t="s">
        <v>4744</v>
      </c>
      <c r="J1020" s="619" t="s">
        <v>4745</v>
      </c>
      <c r="K1020" s="619" t="s">
        <v>4746</v>
      </c>
      <c r="L1020" s="620">
        <v>2412.9</v>
      </c>
      <c r="M1020" s="620">
        <v>9651.6</v>
      </c>
      <c r="N1020" s="619">
        <v>4</v>
      </c>
      <c r="O1020" s="683">
        <v>1</v>
      </c>
      <c r="P1020" s="620">
        <v>9651.6</v>
      </c>
      <c r="Q1020" s="635">
        <v>1</v>
      </c>
      <c r="R1020" s="619">
        <v>4</v>
      </c>
      <c r="S1020" s="635">
        <v>1</v>
      </c>
      <c r="T1020" s="683">
        <v>1</v>
      </c>
      <c r="U1020" s="665">
        <v>1</v>
      </c>
    </row>
    <row r="1021" spans="1:21" ht="14.4" customHeight="1" x14ac:dyDescent="0.3">
      <c r="A1021" s="618">
        <v>4</v>
      </c>
      <c r="B1021" s="619" t="s">
        <v>558</v>
      </c>
      <c r="C1021" s="619">
        <v>89301042</v>
      </c>
      <c r="D1021" s="681" t="s">
        <v>6244</v>
      </c>
      <c r="E1021" s="682" t="s">
        <v>3965</v>
      </c>
      <c r="F1021" s="619" t="s">
        <v>3937</v>
      </c>
      <c r="G1021" s="619" t="s">
        <v>4143</v>
      </c>
      <c r="H1021" s="619" t="s">
        <v>557</v>
      </c>
      <c r="I1021" s="619" t="s">
        <v>5176</v>
      </c>
      <c r="J1021" s="619" t="s">
        <v>5177</v>
      </c>
      <c r="K1021" s="619" t="s">
        <v>5178</v>
      </c>
      <c r="L1021" s="620">
        <v>2412.9</v>
      </c>
      <c r="M1021" s="620">
        <v>9651.6</v>
      </c>
      <c r="N1021" s="619">
        <v>4</v>
      </c>
      <c r="O1021" s="683">
        <v>1</v>
      </c>
      <c r="P1021" s="620"/>
      <c r="Q1021" s="635">
        <v>0</v>
      </c>
      <c r="R1021" s="619"/>
      <c r="S1021" s="635">
        <v>0</v>
      </c>
      <c r="T1021" s="683"/>
      <c r="U1021" s="665">
        <v>0</v>
      </c>
    </row>
    <row r="1022" spans="1:21" ht="14.4" customHeight="1" x14ac:dyDescent="0.3">
      <c r="A1022" s="618">
        <v>4</v>
      </c>
      <c r="B1022" s="619" t="s">
        <v>558</v>
      </c>
      <c r="C1022" s="619">
        <v>89301042</v>
      </c>
      <c r="D1022" s="681" t="s">
        <v>6244</v>
      </c>
      <c r="E1022" s="682" t="s">
        <v>3965</v>
      </c>
      <c r="F1022" s="619" t="s">
        <v>3937</v>
      </c>
      <c r="G1022" s="619" t="s">
        <v>4143</v>
      </c>
      <c r="H1022" s="619" t="s">
        <v>557</v>
      </c>
      <c r="I1022" s="619" t="s">
        <v>4747</v>
      </c>
      <c r="J1022" s="619" t="s">
        <v>4748</v>
      </c>
      <c r="K1022" s="619" t="s">
        <v>4749</v>
      </c>
      <c r="L1022" s="620">
        <v>5343.9</v>
      </c>
      <c r="M1022" s="620">
        <v>5343.9</v>
      </c>
      <c r="N1022" s="619">
        <v>1</v>
      </c>
      <c r="O1022" s="683">
        <v>1</v>
      </c>
      <c r="P1022" s="620">
        <v>5343.9</v>
      </c>
      <c r="Q1022" s="635">
        <v>1</v>
      </c>
      <c r="R1022" s="619">
        <v>1</v>
      </c>
      <c r="S1022" s="635">
        <v>1</v>
      </c>
      <c r="T1022" s="683">
        <v>1</v>
      </c>
      <c r="U1022" s="665">
        <v>1</v>
      </c>
    </row>
    <row r="1023" spans="1:21" ht="14.4" customHeight="1" x14ac:dyDescent="0.3">
      <c r="A1023" s="618">
        <v>4</v>
      </c>
      <c r="B1023" s="619" t="s">
        <v>558</v>
      </c>
      <c r="C1023" s="619">
        <v>89301042</v>
      </c>
      <c r="D1023" s="681" t="s">
        <v>6244</v>
      </c>
      <c r="E1023" s="682" t="s">
        <v>3965</v>
      </c>
      <c r="F1023" s="619" t="s">
        <v>3937</v>
      </c>
      <c r="G1023" s="619" t="s">
        <v>4143</v>
      </c>
      <c r="H1023" s="619" t="s">
        <v>557</v>
      </c>
      <c r="I1023" s="619" t="s">
        <v>4750</v>
      </c>
      <c r="J1023" s="619" t="s">
        <v>4751</v>
      </c>
      <c r="K1023" s="619" t="s">
        <v>4752</v>
      </c>
      <c r="L1023" s="620">
        <v>5343.9</v>
      </c>
      <c r="M1023" s="620">
        <v>58782.899999999994</v>
      </c>
      <c r="N1023" s="619">
        <v>11</v>
      </c>
      <c r="O1023" s="683">
        <v>5</v>
      </c>
      <c r="P1023" s="620">
        <v>58782.899999999994</v>
      </c>
      <c r="Q1023" s="635">
        <v>1</v>
      </c>
      <c r="R1023" s="619">
        <v>11</v>
      </c>
      <c r="S1023" s="635">
        <v>1</v>
      </c>
      <c r="T1023" s="683">
        <v>5</v>
      </c>
      <c r="U1023" s="665">
        <v>1</v>
      </c>
    </row>
    <row r="1024" spans="1:21" ht="14.4" customHeight="1" x14ac:dyDescent="0.3">
      <c r="A1024" s="618">
        <v>4</v>
      </c>
      <c r="B1024" s="619" t="s">
        <v>558</v>
      </c>
      <c r="C1024" s="619">
        <v>89301042</v>
      </c>
      <c r="D1024" s="681" t="s">
        <v>6244</v>
      </c>
      <c r="E1024" s="682" t="s">
        <v>3965</v>
      </c>
      <c r="F1024" s="619" t="s">
        <v>3937</v>
      </c>
      <c r="G1024" s="619" t="s">
        <v>4143</v>
      </c>
      <c r="H1024" s="619" t="s">
        <v>557</v>
      </c>
      <c r="I1024" s="619" t="s">
        <v>4753</v>
      </c>
      <c r="J1024" s="619" t="s">
        <v>4754</v>
      </c>
      <c r="K1024" s="619" t="s">
        <v>4755</v>
      </c>
      <c r="L1024" s="620">
        <v>5343.9</v>
      </c>
      <c r="M1024" s="620">
        <v>16031.699999999999</v>
      </c>
      <c r="N1024" s="619">
        <v>3</v>
      </c>
      <c r="O1024" s="683">
        <v>3</v>
      </c>
      <c r="P1024" s="620">
        <v>10687.8</v>
      </c>
      <c r="Q1024" s="635">
        <v>0.66666666666666663</v>
      </c>
      <c r="R1024" s="619">
        <v>2</v>
      </c>
      <c r="S1024" s="635">
        <v>0.66666666666666663</v>
      </c>
      <c r="T1024" s="683">
        <v>2</v>
      </c>
      <c r="U1024" s="665">
        <v>0.66666666666666663</v>
      </c>
    </row>
    <row r="1025" spans="1:21" ht="14.4" customHeight="1" x14ac:dyDescent="0.3">
      <c r="A1025" s="618">
        <v>4</v>
      </c>
      <c r="B1025" s="619" t="s">
        <v>558</v>
      </c>
      <c r="C1025" s="619">
        <v>89301042</v>
      </c>
      <c r="D1025" s="681" t="s">
        <v>6244</v>
      </c>
      <c r="E1025" s="682" t="s">
        <v>3965</v>
      </c>
      <c r="F1025" s="619" t="s">
        <v>3937</v>
      </c>
      <c r="G1025" s="619" t="s">
        <v>4143</v>
      </c>
      <c r="H1025" s="619" t="s">
        <v>557</v>
      </c>
      <c r="I1025" s="619" t="s">
        <v>4497</v>
      </c>
      <c r="J1025" s="619" t="s">
        <v>4498</v>
      </c>
      <c r="K1025" s="619" t="s">
        <v>4499</v>
      </c>
      <c r="L1025" s="620">
        <v>320</v>
      </c>
      <c r="M1025" s="620">
        <v>6400</v>
      </c>
      <c r="N1025" s="619">
        <v>20</v>
      </c>
      <c r="O1025" s="683">
        <v>14</v>
      </c>
      <c r="P1025" s="620">
        <v>6400</v>
      </c>
      <c r="Q1025" s="635">
        <v>1</v>
      </c>
      <c r="R1025" s="619">
        <v>20</v>
      </c>
      <c r="S1025" s="635">
        <v>1</v>
      </c>
      <c r="T1025" s="683">
        <v>14</v>
      </c>
      <c r="U1025" s="665">
        <v>1</v>
      </c>
    </row>
    <row r="1026" spans="1:21" ht="14.4" customHeight="1" x14ac:dyDescent="0.3">
      <c r="A1026" s="618">
        <v>4</v>
      </c>
      <c r="B1026" s="619" t="s">
        <v>558</v>
      </c>
      <c r="C1026" s="619">
        <v>89301042</v>
      </c>
      <c r="D1026" s="681" t="s">
        <v>6244</v>
      </c>
      <c r="E1026" s="682" t="s">
        <v>3965</v>
      </c>
      <c r="F1026" s="619" t="s">
        <v>3937</v>
      </c>
      <c r="G1026" s="619" t="s">
        <v>4143</v>
      </c>
      <c r="H1026" s="619" t="s">
        <v>557</v>
      </c>
      <c r="I1026" s="619" t="s">
        <v>4756</v>
      </c>
      <c r="J1026" s="619" t="s">
        <v>4757</v>
      </c>
      <c r="K1026" s="619" t="s">
        <v>4758</v>
      </c>
      <c r="L1026" s="620">
        <v>498</v>
      </c>
      <c r="M1026" s="620">
        <v>7470</v>
      </c>
      <c r="N1026" s="619">
        <v>15</v>
      </c>
      <c r="O1026" s="683">
        <v>12</v>
      </c>
      <c r="P1026" s="620">
        <v>7470</v>
      </c>
      <c r="Q1026" s="635">
        <v>1</v>
      </c>
      <c r="R1026" s="619">
        <v>15</v>
      </c>
      <c r="S1026" s="635">
        <v>1</v>
      </c>
      <c r="T1026" s="683">
        <v>12</v>
      </c>
      <c r="U1026" s="665">
        <v>1</v>
      </c>
    </row>
    <row r="1027" spans="1:21" ht="14.4" customHeight="1" x14ac:dyDescent="0.3">
      <c r="A1027" s="618">
        <v>4</v>
      </c>
      <c r="B1027" s="619" t="s">
        <v>558</v>
      </c>
      <c r="C1027" s="619">
        <v>89301042</v>
      </c>
      <c r="D1027" s="681" t="s">
        <v>6244</v>
      </c>
      <c r="E1027" s="682" t="s">
        <v>3965</v>
      </c>
      <c r="F1027" s="619" t="s">
        <v>3937</v>
      </c>
      <c r="G1027" s="619" t="s">
        <v>4143</v>
      </c>
      <c r="H1027" s="619" t="s">
        <v>557</v>
      </c>
      <c r="I1027" s="619" t="s">
        <v>5179</v>
      </c>
      <c r="J1027" s="619" t="s">
        <v>5180</v>
      </c>
      <c r="K1027" s="619" t="s">
        <v>5181</v>
      </c>
      <c r="L1027" s="620">
        <v>1249.73</v>
      </c>
      <c r="M1027" s="620">
        <v>3749.19</v>
      </c>
      <c r="N1027" s="619">
        <v>3</v>
      </c>
      <c r="O1027" s="683">
        <v>1</v>
      </c>
      <c r="P1027" s="620">
        <v>3749.19</v>
      </c>
      <c r="Q1027" s="635">
        <v>1</v>
      </c>
      <c r="R1027" s="619">
        <v>3</v>
      </c>
      <c r="S1027" s="635">
        <v>1</v>
      </c>
      <c r="T1027" s="683">
        <v>1</v>
      </c>
      <c r="U1027" s="665">
        <v>1</v>
      </c>
    </row>
    <row r="1028" spans="1:21" ht="14.4" customHeight="1" x14ac:dyDescent="0.3">
      <c r="A1028" s="618">
        <v>4</v>
      </c>
      <c r="B1028" s="619" t="s">
        <v>558</v>
      </c>
      <c r="C1028" s="619">
        <v>89301042</v>
      </c>
      <c r="D1028" s="681" t="s">
        <v>6244</v>
      </c>
      <c r="E1028" s="682" t="s">
        <v>3965</v>
      </c>
      <c r="F1028" s="619" t="s">
        <v>3937</v>
      </c>
      <c r="G1028" s="619" t="s">
        <v>4143</v>
      </c>
      <c r="H1028" s="619" t="s">
        <v>557</v>
      </c>
      <c r="I1028" s="619" t="s">
        <v>4759</v>
      </c>
      <c r="J1028" s="619" t="s">
        <v>5182</v>
      </c>
      <c r="K1028" s="619" t="s">
        <v>4761</v>
      </c>
      <c r="L1028" s="620">
        <v>2816</v>
      </c>
      <c r="M1028" s="620">
        <v>50688</v>
      </c>
      <c r="N1028" s="619">
        <v>18</v>
      </c>
      <c r="O1028" s="683">
        <v>2</v>
      </c>
      <c r="P1028" s="620">
        <v>50688</v>
      </c>
      <c r="Q1028" s="635">
        <v>1</v>
      </c>
      <c r="R1028" s="619">
        <v>18</v>
      </c>
      <c r="S1028" s="635">
        <v>1</v>
      </c>
      <c r="T1028" s="683">
        <v>2</v>
      </c>
      <c r="U1028" s="665">
        <v>1</v>
      </c>
    </row>
    <row r="1029" spans="1:21" ht="14.4" customHeight="1" x14ac:dyDescent="0.3">
      <c r="A1029" s="618">
        <v>4</v>
      </c>
      <c r="B1029" s="619" t="s">
        <v>558</v>
      </c>
      <c r="C1029" s="619">
        <v>89301042</v>
      </c>
      <c r="D1029" s="681" t="s">
        <v>6244</v>
      </c>
      <c r="E1029" s="682" t="s">
        <v>3965</v>
      </c>
      <c r="F1029" s="619" t="s">
        <v>3937</v>
      </c>
      <c r="G1029" s="619" t="s">
        <v>4143</v>
      </c>
      <c r="H1029" s="619" t="s">
        <v>557</v>
      </c>
      <c r="I1029" s="619" t="s">
        <v>4759</v>
      </c>
      <c r="J1029" s="619" t="s">
        <v>4760</v>
      </c>
      <c r="K1029" s="619" t="s">
        <v>4761</v>
      </c>
      <c r="L1029" s="620">
        <v>2816</v>
      </c>
      <c r="M1029" s="620">
        <v>489984</v>
      </c>
      <c r="N1029" s="619">
        <v>174</v>
      </c>
      <c r="O1029" s="683">
        <v>21</v>
      </c>
      <c r="P1029" s="620">
        <v>397056</v>
      </c>
      <c r="Q1029" s="635">
        <v>0.81034482758620685</v>
      </c>
      <c r="R1029" s="619">
        <v>141</v>
      </c>
      <c r="S1029" s="635">
        <v>0.81034482758620685</v>
      </c>
      <c r="T1029" s="683">
        <v>17</v>
      </c>
      <c r="U1029" s="665">
        <v>0.80952380952380953</v>
      </c>
    </row>
    <row r="1030" spans="1:21" ht="14.4" customHeight="1" x14ac:dyDescent="0.3">
      <c r="A1030" s="618">
        <v>4</v>
      </c>
      <c r="B1030" s="619" t="s">
        <v>558</v>
      </c>
      <c r="C1030" s="619">
        <v>89301042</v>
      </c>
      <c r="D1030" s="681" t="s">
        <v>6244</v>
      </c>
      <c r="E1030" s="682" t="s">
        <v>3965</v>
      </c>
      <c r="F1030" s="619" t="s">
        <v>3937</v>
      </c>
      <c r="G1030" s="619" t="s">
        <v>4143</v>
      </c>
      <c r="H1030" s="619" t="s">
        <v>557</v>
      </c>
      <c r="I1030" s="619" t="s">
        <v>4762</v>
      </c>
      <c r="J1030" s="619" t="s">
        <v>4763</v>
      </c>
      <c r="K1030" s="619" t="s">
        <v>4764</v>
      </c>
      <c r="L1030" s="620">
        <v>2412.9</v>
      </c>
      <c r="M1030" s="620">
        <v>72387</v>
      </c>
      <c r="N1030" s="619">
        <v>30</v>
      </c>
      <c r="O1030" s="683">
        <v>7</v>
      </c>
      <c r="P1030" s="620">
        <v>72387</v>
      </c>
      <c r="Q1030" s="635">
        <v>1</v>
      </c>
      <c r="R1030" s="619">
        <v>30</v>
      </c>
      <c r="S1030" s="635">
        <v>1</v>
      </c>
      <c r="T1030" s="683">
        <v>7</v>
      </c>
      <c r="U1030" s="665">
        <v>1</v>
      </c>
    </row>
    <row r="1031" spans="1:21" ht="14.4" customHeight="1" x14ac:dyDescent="0.3">
      <c r="A1031" s="618">
        <v>4</v>
      </c>
      <c r="B1031" s="619" t="s">
        <v>558</v>
      </c>
      <c r="C1031" s="619">
        <v>89301042</v>
      </c>
      <c r="D1031" s="681" t="s">
        <v>6244</v>
      </c>
      <c r="E1031" s="682" t="s">
        <v>3965</v>
      </c>
      <c r="F1031" s="619" t="s">
        <v>3937</v>
      </c>
      <c r="G1031" s="619" t="s">
        <v>4143</v>
      </c>
      <c r="H1031" s="619" t="s">
        <v>557</v>
      </c>
      <c r="I1031" s="619" t="s">
        <v>5183</v>
      </c>
      <c r="J1031" s="619" t="s">
        <v>4763</v>
      </c>
      <c r="K1031" s="619" t="s">
        <v>5184</v>
      </c>
      <c r="L1031" s="620">
        <v>2412.9</v>
      </c>
      <c r="M1031" s="620">
        <v>36193.5</v>
      </c>
      <c r="N1031" s="619">
        <v>15</v>
      </c>
      <c r="O1031" s="683">
        <v>6</v>
      </c>
      <c r="P1031" s="620">
        <v>36193.5</v>
      </c>
      <c r="Q1031" s="635">
        <v>1</v>
      </c>
      <c r="R1031" s="619">
        <v>15</v>
      </c>
      <c r="S1031" s="635">
        <v>1</v>
      </c>
      <c r="T1031" s="683">
        <v>6</v>
      </c>
      <c r="U1031" s="665">
        <v>1</v>
      </c>
    </row>
    <row r="1032" spans="1:21" ht="14.4" customHeight="1" x14ac:dyDescent="0.3">
      <c r="A1032" s="618">
        <v>4</v>
      </c>
      <c r="B1032" s="619" t="s">
        <v>558</v>
      </c>
      <c r="C1032" s="619">
        <v>89301042</v>
      </c>
      <c r="D1032" s="681" t="s">
        <v>6244</v>
      </c>
      <c r="E1032" s="682" t="s">
        <v>3965</v>
      </c>
      <c r="F1032" s="619" t="s">
        <v>3937</v>
      </c>
      <c r="G1032" s="619" t="s">
        <v>4143</v>
      </c>
      <c r="H1032" s="619" t="s">
        <v>557</v>
      </c>
      <c r="I1032" s="619" t="s">
        <v>4765</v>
      </c>
      <c r="J1032" s="619" t="s">
        <v>4766</v>
      </c>
      <c r="K1032" s="619" t="s">
        <v>4767</v>
      </c>
      <c r="L1032" s="620">
        <v>1781.3</v>
      </c>
      <c r="M1032" s="620">
        <v>69470.7</v>
      </c>
      <c r="N1032" s="619">
        <v>39</v>
      </c>
      <c r="O1032" s="683">
        <v>5</v>
      </c>
      <c r="P1032" s="620">
        <v>58782.899999999994</v>
      </c>
      <c r="Q1032" s="635">
        <v>0.84615384615384615</v>
      </c>
      <c r="R1032" s="619">
        <v>33</v>
      </c>
      <c r="S1032" s="635">
        <v>0.84615384615384615</v>
      </c>
      <c r="T1032" s="683">
        <v>4</v>
      </c>
      <c r="U1032" s="665">
        <v>0.8</v>
      </c>
    </row>
    <row r="1033" spans="1:21" ht="14.4" customHeight="1" x14ac:dyDescent="0.3">
      <c r="A1033" s="618">
        <v>4</v>
      </c>
      <c r="B1033" s="619" t="s">
        <v>558</v>
      </c>
      <c r="C1033" s="619">
        <v>89301042</v>
      </c>
      <c r="D1033" s="681" t="s">
        <v>6244</v>
      </c>
      <c r="E1033" s="682" t="s">
        <v>3965</v>
      </c>
      <c r="F1033" s="619" t="s">
        <v>3937</v>
      </c>
      <c r="G1033" s="619" t="s">
        <v>4143</v>
      </c>
      <c r="H1033" s="619" t="s">
        <v>557</v>
      </c>
      <c r="I1033" s="619" t="s">
        <v>5185</v>
      </c>
      <c r="J1033" s="619" t="s">
        <v>4766</v>
      </c>
      <c r="K1033" s="619" t="s">
        <v>5186</v>
      </c>
      <c r="L1033" s="620">
        <v>2816</v>
      </c>
      <c r="M1033" s="620">
        <v>25344</v>
      </c>
      <c r="N1033" s="619">
        <v>9</v>
      </c>
      <c r="O1033" s="683">
        <v>1</v>
      </c>
      <c r="P1033" s="620">
        <v>25344</v>
      </c>
      <c r="Q1033" s="635">
        <v>1</v>
      </c>
      <c r="R1033" s="619">
        <v>9</v>
      </c>
      <c r="S1033" s="635">
        <v>1</v>
      </c>
      <c r="T1033" s="683">
        <v>1</v>
      </c>
      <c r="U1033" s="665">
        <v>1</v>
      </c>
    </row>
    <row r="1034" spans="1:21" ht="14.4" customHeight="1" x14ac:dyDescent="0.3">
      <c r="A1034" s="618">
        <v>4</v>
      </c>
      <c r="B1034" s="619" t="s">
        <v>558</v>
      </c>
      <c r="C1034" s="619">
        <v>89301042</v>
      </c>
      <c r="D1034" s="681" t="s">
        <v>6244</v>
      </c>
      <c r="E1034" s="682" t="s">
        <v>3965</v>
      </c>
      <c r="F1034" s="619" t="s">
        <v>3937</v>
      </c>
      <c r="G1034" s="619" t="s">
        <v>4143</v>
      </c>
      <c r="H1034" s="619" t="s">
        <v>557</v>
      </c>
      <c r="I1034" s="619" t="s">
        <v>5187</v>
      </c>
      <c r="J1034" s="619" t="s">
        <v>4766</v>
      </c>
      <c r="K1034" s="619" t="s">
        <v>5188</v>
      </c>
      <c r="L1034" s="620">
        <v>2816</v>
      </c>
      <c r="M1034" s="620">
        <v>25344</v>
      </c>
      <c r="N1034" s="619">
        <v>9</v>
      </c>
      <c r="O1034" s="683">
        <v>1</v>
      </c>
      <c r="P1034" s="620">
        <v>25344</v>
      </c>
      <c r="Q1034" s="635">
        <v>1</v>
      </c>
      <c r="R1034" s="619">
        <v>9</v>
      </c>
      <c r="S1034" s="635">
        <v>1</v>
      </c>
      <c r="T1034" s="683">
        <v>1</v>
      </c>
      <c r="U1034" s="665">
        <v>1</v>
      </c>
    </row>
    <row r="1035" spans="1:21" ht="14.4" customHeight="1" x14ac:dyDescent="0.3">
      <c r="A1035" s="618">
        <v>4</v>
      </c>
      <c r="B1035" s="619" t="s">
        <v>558</v>
      </c>
      <c r="C1035" s="619">
        <v>89301042</v>
      </c>
      <c r="D1035" s="681" t="s">
        <v>6244</v>
      </c>
      <c r="E1035" s="682" t="s">
        <v>3965</v>
      </c>
      <c r="F1035" s="619" t="s">
        <v>3937</v>
      </c>
      <c r="G1035" s="619" t="s">
        <v>4143</v>
      </c>
      <c r="H1035" s="619" t="s">
        <v>557</v>
      </c>
      <c r="I1035" s="619" t="s">
        <v>4770</v>
      </c>
      <c r="J1035" s="619" t="s">
        <v>4771</v>
      </c>
      <c r="K1035" s="619" t="s">
        <v>4772</v>
      </c>
      <c r="L1035" s="620">
        <v>1500.3</v>
      </c>
      <c r="M1035" s="620">
        <v>13502.699999999999</v>
      </c>
      <c r="N1035" s="619">
        <v>9</v>
      </c>
      <c r="O1035" s="683">
        <v>2</v>
      </c>
      <c r="P1035" s="620">
        <v>13502.699999999999</v>
      </c>
      <c r="Q1035" s="635">
        <v>1</v>
      </c>
      <c r="R1035" s="619">
        <v>9</v>
      </c>
      <c r="S1035" s="635">
        <v>1</v>
      </c>
      <c r="T1035" s="683">
        <v>2</v>
      </c>
      <c r="U1035" s="665">
        <v>1</v>
      </c>
    </row>
    <row r="1036" spans="1:21" ht="14.4" customHeight="1" x14ac:dyDescent="0.3">
      <c r="A1036" s="618">
        <v>4</v>
      </c>
      <c r="B1036" s="619" t="s">
        <v>558</v>
      </c>
      <c r="C1036" s="619">
        <v>89301042</v>
      </c>
      <c r="D1036" s="681" t="s">
        <v>6244</v>
      </c>
      <c r="E1036" s="682" t="s">
        <v>3965</v>
      </c>
      <c r="F1036" s="619" t="s">
        <v>3937</v>
      </c>
      <c r="G1036" s="619" t="s">
        <v>4143</v>
      </c>
      <c r="H1036" s="619" t="s">
        <v>557</v>
      </c>
      <c r="I1036" s="619" t="s">
        <v>4773</v>
      </c>
      <c r="J1036" s="619" t="s">
        <v>4771</v>
      </c>
      <c r="K1036" s="619" t="s">
        <v>4774</v>
      </c>
      <c r="L1036" s="620">
        <v>1500.3</v>
      </c>
      <c r="M1036" s="620">
        <v>33006.6</v>
      </c>
      <c r="N1036" s="619">
        <v>22</v>
      </c>
      <c r="O1036" s="683">
        <v>4</v>
      </c>
      <c r="P1036" s="620">
        <v>33006.6</v>
      </c>
      <c r="Q1036" s="635">
        <v>1</v>
      </c>
      <c r="R1036" s="619">
        <v>22</v>
      </c>
      <c r="S1036" s="635">
        <v>1</v>
      </c>
      <c r="T1036" s="683">
        <v>4</v>
      </c>
      <c r="U1036" s="665">
        <v>1</v>
      </c>
    </row>
    <row r="1037" spans="1:21" ht="14.4" customHeight="1" x14ac:dyDescent="0.3">
      <c r="A1037" s="618">
        <v>4</v>
      </c>
      <c r="B1037" s="619" t="s">
        <v>558</v>
      </c>
      <c r="C1037" s="619">
        <v>89301042</v>
      </c>
      <c r="D1037" s="681" t="s">
        <v>6244</v>
      </c>
      <c r="E1037" s="682" t="s">
        <v>3965</v>
      </c>
      <c r="F1037" s="619" t="s">
        <v>3937</v>
      </c>
      <c r="G1037" s="619" t="s">
        <v>4143</v>
      </c>
      <c r="H1037" s="619" t="s">
        <v>557</v>
      </c>
      <c r="I1037" s="619" t="s">
        <v>4775</v>
      </c>
      <c r="J1037" s="619" t="s">
        <v>4776</v>
      </c>
      <c r="K1037" s="619" t="s">
        <v>4777</v>
      </c>
      <c r="L1037" s="620">
        <v>761.3</v>
      </c>
      <c r="M1037" s="620">
        <v>11419.499999999998</v>
      </c>
      <c r="N1037" s="619">
        <v>15</v>
      </c>
      <c r="O1037" s="683">
        <v>4</v>
      </c>
      <c r="P1037" s="620">
        <v>11419.499999999998</v>
      </c>
      <c r="Q1037" s="635">
        <v>1</v>
      </c>
      <c r="R1037" s="619">
        <v>15</v>
      </c>
      <c r="S1037" s="635">
        <v>1</v>
      </c>
      <c r="T1037" s="683">
        <v>4</v>
      </c>
      <c r="U1037" s="665">
        <v>1</v>
      </c>
    </row>
    <row r="1038" spans="1:21" ht="14.4" customHeight="1" x14ac:dyDescent="0.3">
      <c r="A1038" s="618">
        <v>4</v>
      </c>
      <c r="B1038" s="619" t="s">
        <v>558</v>
      </c>
      <c r="C1038" s="619">
        <v>89301042</v>
      </c>
      <c r="D1038" s="681" t="s">
        <v>6244</v>
      </c>
      <c r="E1038" s="682" t="s">
        <v>3965</v>
      </c>
      <c r="F1038" s="619" t="s">
        <v>3937</v>
      </c>
      <c r="G1038" s="619" t="s">
        <v>4143</v>
      </c>
      <c r="H1038" s="619" t="s">
        <v>557</v>
      </c>
      <c r="I1038" s="619" t="s">
        <v>4778</v>
      </c>
      <c r="J1038" s="619" t="s">
        <v>4776</v>
      </c>
      <c r="K1038" s="619" t="s">
        <v>4779</v>
      </c>
      <c r="L1038" s="620">
        <v>761.3</v>
      </c>
      <c r="M1038" s="620">
        <v>10658.199999999999</v>
      </c>
      <c r="N1038" s="619">
        <v>14</v>
      </c>
      <c r="O1038" s="683">
        <v>4</v>
      </c>
      <c r="P1038" s="620">
        <v>10658.199999999999</v>
      </c>
      <c r="Q1038" s="635">
        <v>1</v>
      </c>
      <c r="R1038" s="619">
        <v>14</v>
      </c>
      <c r="S1038" s="635">
        <v>1</v>
      </c>
      <c r="T1038" s="683">
        <v>4</v>
      </c>
      <c r="U1038" s="665">
        <v>1</v>
      </c>
    </row>
    <row r="1039" spans="1:21" ht="14.4" customHeight="1" x14ac:dyDescent="0.3">
      <c r="A1039" s="618">
        <v>4</v>
      </c>
      <c r="B1039" s="619" t="s">
        <v>558</v>
      </c>
      <c r="C1039" s="619">
        <v>89301042</v>
      </c>
      <c r="D1039" s="681" t="s">
        <v>6244</v>
      </c>
      <c r="E1039" s="682" t="s">
        <v>3965</v>
      </c>
      <c r="F1039" s="619" t="s">
        <v>3937</v>
      </c>
      <c r="G1039" s="619" t="s">
        <v>4143</v>
      </c>
      <c r="H1039" s="619" t="s">
        <v>557</v>
      </c>
      <c r="I1039" s="619" t="s">
        <v>5189</v>
      </c>
      <c r="J1039" s="619" t="s">
        <v>4776</v>
      </c>
      <c r="K1039" s="619" t="s">
        <v>5190</v>
      </c>
      <c r="L1039" s="620">
        <v>761.3</v>
      </c>
      <c r="M1039" s="620">
        <v>7612.9999999999991</v>
      </c>
      <c r="N1039" s="619">
        <v>10</v>
      </c>
      <c r="O1039" s="683">
        <v>2</v>
      </c>
      <c r="P1039" s="620">
        <v>7612.9999999999991</v>
      </c>
      <c r="Q1039" s="635">
        <v>1</v>
      </c>
      <c r="R1039" s="619">
        <v>10</v>
      </c>
      <c r="S1039" s="635">
        <v>1</v>
      </c>
      <c r="T1039" s="683">
        <v>2</v>
      </c>
      <c r="U1039" s="665">
        <v>1</v>
      </c>
    </row>
    <row r="1040" spans="1:21" ht="14.4" customHeight="1" x14ac:dyDescent="0.3">
      <c r="A1040" s="618">
        <v>4</v>
      </c>
      <c r="B1040" s="619" t="s">
        <v>558</v>
      </c>
      <c r="C1040" s="619">
        <v>89301042</v>
      </c>
      <c r="D1040" s="681" t="s">
        <v>6244</v>
      </c>
      <c r="E1040" s="682" t="s">
        <v>3965</v>
      </c>
      <c r="F1040" s="619" t="s">
        <v>3937</v>
      </c>
      <c r="G1040" s="619" t="s">
        <v>4143</v>
      </c>
      <c r="H1040" s="619" t="s">
        <v>557</v>
      </c>
      <c r="I1040" s="619" t="s">
        <v>5191</v>
      </c>
      <c r="J1040" s="619" t="s">
        <v>4776</v>
      </c>
      <c r="K1040" s="619" t="s">
        <v>4953</v>
      </c>
      <c r="L1040" s="620">
        <v>1954.7</v>
      </c>
      <c r="M1040" s="620">
        <v>5864.1</v>
      </c>
      <c r="N1040" s="619">
        <v>3</v>
      </c>
      <c r="O1040" s="683">
        <v>1</v>
      </c>
      <c r="P1040" s="620">
        <v>5864.1</v>
      </c>
      <c r="Q1040" s="635">
        <v>1</v>
      </c>
      <c r="R1040" s="619">
        <v>3</v>
      </c>
      <c r="S1040" s="635">
        <v>1</v>
      </c>
      <c r="T1040" s="683">
        <v>1</v>
      </c>
      <c r="U1040" s="665">
        <v>1</v>
      </c>
    </row>
    <row r="1041" spans="1:21" ht="14.4" customHeight="1" x14ac:dyDescent="0.3">
      <c r="A1041" s="618">
        <v>4</v>
      </c>
      <c r="B1041" s="619" t="s">
        <v>558</v>
      </c>
      <c r="C1041" s="619">
        <v>89301042</v>
      </c>
      <c r="D1041" s="681" t="s">
        <v>6244</v>
      </c>
      <c r="E1041" s="682" t="s">
        <v>3965</v>
      </c>
      <c r="F1041" s="619" t="s">
        <v>3937</v>
      </c>
      <c r="G1041" s="619" t="s">
        <v>4143</v>
      </c>
      <c r="H1041" s="619" t="s">
        <v>557</v>
      </c>
      <c r="I1041" s="619" t="s">
        <v>5192</v>
      </c>
      <c r="J1041" s="619" t="s">
        <v>5193</v>
      </c>
      <c r="K1041" s="619" t="s">
        <v>5194</v>
      </c>
      <c r="L1041" s="620">
        <v>2412.9</v>
      </c>
      <c r="M1041" s="620">
        <v>12064.5</v>
      </c>
      <c r="N1041" s="619">
        <v>5</v>
      </c>
      <c r="O1041" s="683">
        <v>3</v>
      </c>
      <c r="P1041" s="620">
        <v>12064.5</v>
      </c>
      <c r="Q1041" s="635">
        <v>1</v>
      </c>
      <c r="R1041" s="619">
        <v>5</v>
      </c>
      <c r="S1041" s="635">
        <v>1</v>
      </c>
      <c r="T1041" s="683">
        <v>3</v>
      </c>
      <c r="U1041" s="665">
        <v>1</v>
      </c>
    </row>
    <row r="1042" spans="1:21" ht="14.4" customHeight="1" x14ac:dyDescent="0.3">
      <c r="A1042" s="618">
        <v>4</v>
      </c>
      <c r="B1042" s="619" t="s">
        <v>558</v>
      </c>
      <c r="C1042" s="619">
        <v>89301042</v>
      </c>
      <c r="D1042" s="681" t="s">
        <v>6244</v>
      </c>
      <c r="E1042" s="682" t="s">
        <v>3965</v>
      </c>
      <c r="F1042" s="619" t="s">
        <v>3937</v>
      </c>
      <c r="G1042" s="619" t="s">
        <v>4143</v>
      </c>
      <c r="H1042" s="619" t="s">
        <v>557</v>
      </c>
      <c r="I1042" s="619" t="s">
        <v>4780</v>
      </c>
      <c r="J1042" s="619" t="s">
        <v>5195</v>
      </c>
      <c r="K1042" s="619" t="s">
        <v>4782</v>
      </c>
      <c r="L1042" s="620">
        <v>5343.9</v>
      </c>
      <c r="M1042" s="620">
        <v>16031.699999999999</v>
      </c>
      <c r="N1042" s="619">
        <v>3</v>
      </c>
      <c r="O1042" s="683">
        <v>1</v>
      </c>
      <c r="P1042" s="620">
        <v>16031.699999999999</v>
      </c>
      <c r="Q1042" s="635">
        <v>1</v>
      </c>
      <c r="R1042" s="619">
        <v>3</v>
      </c>
      <c r="S1042" s="635">
        <v>1</v>
      </c>
      <c r="T1042" s="683">
        <v>1</v>
      </c>
      <c r="U1042" s="665">
        <v>1</v>
      </c>
    </row>
    <row r="1043" spans="1:21" ht="14.4" customHeight="1" x14ac:dyDescent="0.3">
      <c r="A1043" s="618">
        <v>4</v>
      </c>
      <c r="B1043" s="619" t="s">
        <v>558</v>
      </c>
      <c r="C1043" s="619">
        <v>89301042</v>
      </c>
      <c r="D1043" s="681" t="s">
        <v>6244</v>
      </c>
      <c r="E1043" s="682" t="s">
        <v>3965</v>
      </c>
      <c r="F1043" s="619" t="s">
        <v>3937</v>
      </c>
      <c r="G1043" s="619" t="s">
        <v>4143</v>
      </c>
      <c r="H1043" s="619" t="s">
        <v>557</v>
      </c>
      <c r="I1043" s="619" t="s">
        <v>4780</v>
      </c>
      <c r="J1043" s="619" t="s">
        <v>4781</v>
      </c>
      <c r="K1043" s="619" t="s">
        <v>4782</v>
      </c>
      <c r="L1043" s="620">
        <v>5343.9</v>
      </c>
      <c r="M1043" s="620">
        <v>69470.7</v>
      </c>
      <c r="N1043" s="619">
        <v>13</v>
      </c>
      <c r="O1043" s="683">
        <v>5</v>
      </c>
      <c r="P1043" s="620">
        <v>64126.799999999996</v>
      </c>
      <c r="Q1043" s="635">
        <v>0.92307692307692302</v>
      </c>
      <c r="R1043" s="619">
        <v>12</v>
      </c>
      <c r="S1043" s="635">
        <v>0.92307692307692313</v>
      </c>
      <c r="T1043" s="683">
        <v>4</v>
      </c>
      <c r="U1043" s="665">
        <v>0.8</v>
      </c>
    </row>
    <row r="1044" spans="1:21" ht="14.4" customHeight="1" x14ac:dyDescent="0.3">
      <c r="A1044" s="618">
        <v>4</v>
      </c>
      <c r="B1044" s="619" t="s">
        <v>558</v>
      </c>
      <c r="C1044" s="619">
        <v>89301042</v>
      </c>
      <c r="D1044" s="681" t="s">
        <v>6244</v>
      </c>
      <c r="E1044" s="682" t="s">
        <v>3965</v>
      </c>
      <c r="F1044" s="619" t="s">
        <v>3937</v>
      </c>
      <c r="G1044" s="619" t="s">
        <v>4143</v>
      </c>
      <c r="H1044" s="619" t="s">
        <v>557</v>
      </c>
      <c r="I1044" s="619" t="s">
        <v>5196</v>
      </c>
      <c r="J1044" s="619" t="s">
        <v>5197</v>
      </c>
      <c r="K1044" s="619" t="s">
        <v>5198</v>
      </c>
      <c r="L1044" s="620">
        <v>2412.9</v>
      </c>
      <c r="M1044" s="620">
        <v>14477.400000000001</v>
      </c>
      <c r="N1044" s="619">
        <v>6</v>
      </c>
      <c r="O1044" s="683">
        <v>1</v>
      </c>
      <c r="P1044" s="620">
        <v>14477.400000000001</v>
      </c>
      <c r="Q1044" s="635">
        <v>1</v>
      </c>
      <c r="R1044" s="619">
        <v>6</v>
      </c>
      <c r="S1044" s="635">
        <v>1</v>
      </c>
      <c r="T1044" s="683">
        <v>1</v>
      </c>
      <c r="U1044" s="665">
        <v>1</v>
      </c>
    </row>
    <row r="1045" spans="1:21" ht="14.4" customHeight="1" x14ac:dyDescent="0.3">
      <c r="A1045" s="618">
        <v>4</v>
      </c>
      <c r="B1045" s="619" t="s">
        <v>558</v>
      </c>
      <c r="C1045" s="619">
        <v>89301042</v>
      </c>
      <c r="D1045" s="681" t="s">
        <v>6244</v>
      </c>
      <c r="E1045" s="682" t="s">
        <v>3965</v>
      </c>
      <c r="F1045" s="619" t="s">
        <v>3937</v>
      </c>
      <c r="G1045" s="619" t="s">
        <v>4143</v>
      </c>
      <c r="H1045" s="619" t="s">
        <v>557</v>
      </c>
      <c r="I1045" s="619" t="s">
        <v>5199</v>
      </c>
      <c r="J1045" s="619" t="s">
        <v>5200</v>
      </c>
      <c r="K1045" s="619" t="s">
        <v>5201</v>
      </c>
      <c r="L1045" s="620">
        <v>2412.9</v>
      </c>
      <c r="M1045" s="620">
        <v>24129</v>
      </c>
      <c r="N1045" s="619">
        <v>10</v>
      </c>
      <c r="O1045" s="683">
        <v>4</v>
      </c>
      <c r="P1045" s="620">
        <v>19303.2</v>
      </c>
      <c r="Q1045" s="635">
        <v>0.8</v>
      </c>
      <c r="R1045" s="619">
        <v>8</v>
      </c>
      <c r="S1045" s="635">
        <v>0.8</v>
      </c>
      <c r="T1045" s="683">
        <v>3</v>
      </c>
      <c r="U1045" s="665">
        <v>0.75</v>
      </c>
    </row>
    <row r="1046" spans="1:21" ht="14.4" customHeight="1" x14ac:dyDescent="0.3">
      <c r="A1046" s="618">
        <v>4</v>
      </c>
      <c r="B1046" s="619" t="s">
        <v>558</v>
      </c>
      <c r="C1046" s="619">
        <v>89301042</v>
      </c>
      <c r="D1046" s="681" t="s">
        <v>6244</v>
      </c>
      <c r="E1046" s="682" t="s">
        <v>3965</v>
      </c>
      <c r="F1046" s="619" t="s">
        <v>3937</v>
      </c>
      <c r="G1046" s="619" t="s">
        <v>4143</v>
      </c>
      <c r="H1046" s="619" t="s">
        <v>557</v>
      </c>
      <c r="I1046" s="619" t="s">
        <v>5202</v>
      </c>
      <c r="J1046" s="619" t="s">
        <v>5203</v>
      </c>
      <c r="K1046" s="619" t="s">
        <v>5204</v>
      </c>
      <c r="L1046" s="620">
        <v>1500.3</v>
      </c>
      <c r="M1046" s="620">
        <v>6001.2</v>
      </c>
      <c r="N1046" s="619">
        <v>4</v>
      </c>
      <c r="O1046" s="683">
        <v>1</v>
      </c>
      <c r="P1046" s="620">
        <v>6001.2</v>
      </c>
      <c r="Q1046" s="635">
        <v>1</v>
      </c>
      <c r="R1046" s="619">
        <v>4</v>
      </c>
      <c r="S1046" s="635">
        <v>1</v>
      </c>
      <c r="T1046" s="683">
        <v>1</v>
      </c>
      <c r="U1046" s="665">
        <v>1</v>
      </c>
    </row>
    <row r="1047" spans="1:21" ht="14.4" customHeight="1" x14ac:dyDescent="0.3">
      <c r="A1047" s="618">
        <v>4</v>
      </c>
      <c r="B1047" s="619" t="s">
        <v>558</v>
      </c>
      <c r="C1047" s="619">
        <v>89301042</v>
      </c>
      <c r="D1047" s="681" t="s">
        <v>6244</v>
      </c>
      <c r="E1047" s="682" t="s">
        <v>3965</v>
      </c>
      <c r="F1047" s="619" t="s">
        <v>3937</v>
      </c>
      <c r="G1047" s="619" t="s">
        <v>4143</v>
      </c>
      <c r="H1047" s="619" t="s">
        <v>557</v>
      </c>
      <c r="I1047" s="619" t="s">
        <v>4786</v>
      </c>
      <c r="J1047" s="619" t="s">
        <v>4787</v>
      </c>
      <c r="K1047" s="619" t="s">
        <v>4788</v>
      </c>
      <c r="L1047" s="620">
        <v>1500.3</v>
      </c>
      <c r="M1047" s="620">
        <v>18003.599999999999</v>
      </c>
      <c r="N1047" s="619">
        <v>12</v>
      </c>
      <c r="O1047" s="683">
        <v>2</v>
      </c>
      <c r="P1047" s="620">
        <v>18003.599999999999</v>
      </c>
      <c r="Q1047" s="635">
        <v>1</v>
      </c>
      <c r="R1047" s="619">
        <v>12</v>
      </c>
      <c r="S1047" s="635">
        <v>1</v>
      </c>
      <c r="T1047" s="683">
        <v>2</v>
      </c>
      <c r="U1047" s="665">
        <v>1</v>
      </c>
    </row>
    <row r="1048" spans="1:21" ht="14.4" customHeight="1" x14ac:dyDescent="0.3">
      <c r="A1048" s="618">
        <v>4</v>
      </c>
      <c r="B1048" s="619" t="s">
        <v>558</v>
      </c>
      <c r="C1048" s="619">
        <v>89301042</v>
      </c>
      <c r="D1048" s="681" t="s">
        <v>6244</v>
      </c>
      <c r="E1048" s="682" t="s">
        <v>3965</v>
      </c>
      <c r="F1048" s="619" t="s">
        <v>3937</v>
      </c>
      <c r="G1048" s="619" t="s">
        <v>4143</v>
      </c>
      <c r="H1048" s="619" t="s">
        <v>557</v>
      </c>
      <c r="I1048" s="619" t="s">
        <v>5205</v>
      </c>
      <c r="J1048" s="619" t="s">
        <v>5206</v>
      </c>
      <c r="K1048" s="619" t="s">
        <v>5207</v>
      </c>
      <c r="L1048" s="620">
        <v>1500.3</v>
      </c>
      <c r="M1048" s="620">
        <v>9001.7999999999993</v>
      </c>
      <c r="N1048" s="619">
        <v>6</v>
      </c>
      <c r="O1048" s="683">
        <v>1</v>
      </c>
      <c r="P1048" s="620">
        <v>9001.7999999999993</v>
      </c>
      <c r="Q1048" s="635">
        <v>1</v>
      </c>
      <c r="R1048" s="619">
        <v>6</v>
      </c>
      <c r="S1048" s="635">
        <v>1</v>
      </c>
      <c r="T1048" s="683">
        <v>1</v>
      </c>
      <c r="U1048" s="665">
        <v>1</v>
      </c>
    </row>
    <row r="1049" spans="1:21" ht="14.4" customHeight="1" x14ac:dyDescent="0.3">
      <c r="A1049" s="618">
        <v>4</v>
      </c>
      <c r="B1049" s="619" t="s">
        <v>558</v>
      </c>
      <c r="C1049" s="619">
        <v>89301042</v>
      </c>
      <c r="D1049" s="681" t="s">
        <v>6244</v>
      </c>
      <c r="E1049" s="682" t="s">
        <v>3965</v>
      </c>
      <c r="F1049" s="619" t="s">
        <v>3937</v>
      </c>
      <c r="G1049" s="619" t="s">
        <v>4143</v>
      </c>
      <c r="H1049" s="619" t="s">
        <v>557</v>
      </c>
      <c r="I1049" s="619" t="s">
        <v>5205</v>
      </c>
      <c r="J1049" s="619" t="s">
        <v>4787</v>
      </c>
      <c r="K1049" s="619" t="s">
        <v>5207</v>
      </c>
      <c r="L1049" s="620">
        <v>1500.3</v>
      </c>
      <c r="M1049" s="620">
        <v>42008.399999999994</v>
      </c>
      <c r="N1049" s="619">
        <v>28</v>
      </c>
      <c r="O1049" s="683">
        <v>5</v>
      </c>
      <c r="P1049" s="620">
        <v>33006.6</v>
      </c>
      <c r="Q1049" s="635">
        <v>0.78571428571428581</v>
      </c>
      <c r="R1049" s="619">
        <v>22</v>
      </c>
      <c r="S1049" s="635">
        <v>0.7857142857142857</v>
      </c>
      <c r="T1049" s="683">
        <v>4</v>
      </c>
      <c r="U1049" s="665">
        <v>0.8</v>
      </c>
    </row>
    <row r="1050" spans="1:21" ht="14.4" customHeight="1" x14ac:dyDescent="0.3">
      <c r="A1050" s="618">
        <v>4</v>
      </c>
      <c r="B1050" s="619" t="s">
        <v>558</v>
      </c>
      <c r="C1050" s="619">
        <v>89301042</v>
      </c>
      <c r="D1050" s="681" t="s">
        <v>6244</v>
      </c>
      <c r="E1050" s="682" t="s">
        <v>3965</v>
      </c>
      <c r="F1050" s="619" t="s">
        <v>3937</v>
      </c>
      <c r="G1050" s="619" t="s">
        <v>4143</v>
      </c>
      <c r="H1050" s="619" t="s">
        <v>557</v>
      </c>
      <c r="I1050" s="619" t="s">
        <v>4789</v>
      </c>
      <c r="J1050" s="619" t="s">
        <v>4790</v>
      </c>
      <c r="K1050" s="619" t="s">
        <v>4791</v>
      </c>
      <c r="L1050" s="620">
        <v>1987.45</v>
      </c>
      <c r="M1050" s="620">
        <v>29811.750000000007</v>
      </c>
      <c r="N1050" s="619">
        <v>15</v>
      </c>
      <c r="O1050" s="683">
        <v>6</v>
      </c>
      <c r="P1050" s="620">
        <v>29811.750000000007</v>
      </c>
      <c r="Q1050" s="635">
        <v>1</v>
      </c>
      <c r="R1050" s="619">
        <v>15</v>
      </c>
      <c r="S1050" s="635">
        <v>1</v>
      </c>
      <c r="T1050" s="683">
        <v>6</v>
      </c>
      <c r="U1050" s="665">
        <v>1</v>
      </c>
    </row>
    <row r="1051" spans="1:21" ht="14.4" customHeight="1" x14ac:dyDescent="0.3">
      <c r="A1051" s="618">
        <v>4</v>
      </c>
      <c r="B1051" s="619" t="s">
        <v>558</v>
      </c>
      <c r="C1051" s="619">
        <v>89301042</v>
      </c>
      <c r="D1051" s="681" t="s">
        <v>6244</v>
      </c>
      <c r="E1051" s="682" t="s">
        <v>3965</v>
      </c>
      <c r="F1051" s="619" t="s">
        <v>3937</v>
      </c>
      <c r="G1051" s="619" t="s">
        <v>4143</v>
      </c>
      <c r="H1051" s="619" t="s">
        <v>557</v>
      </c>
      <c r="I1051" s="619" t="s">
        <v>4792</v>
      </c>
      <c r="J1051" s="619" t="s">
        <v>4793</v>
      </c>
      <c r="K1051" s="619" t="s">
        <v>4794</v>
      </c>
      <c r="L1051" s="620">
        <v>1987.45</v>
      </c>
      <c r="M1051" s="620">
        <v>3974.9</v>
      </c>
      <c r="N1051" s="619">
        <v>2</v>
      </c>
      <c r="O1051" s="683">
        <v>1</v>
      </c>
      <c r="P1051" s="620">
        <v>3974.9</v>
      </c>
      <c r="Q1051" s="635">
        <v>1</v>
      </c>
      <c r="R1051" s="619">
        <v>2</v>
      </c>
      <c r="S1051" s="635">
        <v>1</v>
      </c>
      <c r="T1051" s="683">
        <v>1</v>
      </c>
      <c r="U1051" s="665">
        <v>1</v>
      </c>
    </row>
    <row r="1052" spans="1:21" ht="14.4" customHeight="1" x14ac:dyDescent="0.3">
      <c r="A1052" s="618">
        <v>4</v>
      </c>
      <c r="B1052" s="619" t="s">
        <v>558</v>
      </c>
      <c r="C1052" s="619">
        <v>89301042</v>
      </c>
      <c r="D1052" s="681" t="s">
        <v>6244</v>
      </c>
      <c r="E1052" s="682" t="s">
        <v>3965</v>
      </c>
      <c r="F1052" s="619" t="s">
        <v>3937</v>
      </c>
      <c r="G1052" s="619" t="s">
        <v>4143</v>
      </c>
      <c r="H1052" s="619" t="s">
        <v>557</v>
      </c>
      <c r="I1052" s="619" t="s">
        <v>4792</v>
      </c>
      <c r="J1052" s="619" t="s">
        <v>4790</v>
      </c>
      <c r="K1052" s="619" t="s">
        <v>4794</v>
      </c>
      <c r="L1052" s="620">
        <v>1987.45</v>
      </c>
      <c r="M1052" s="620">
        <v>39749</v>
      </c>
      <c r="N1052" s="619">
        <v>20</v>
      </c>
      <c r="O1052" s="683">
        <v>7</v>
      </c>
      <c r="P1052" s="620">
        <v>39749</v>
      </c>
      <c r="Q1052" s="635">
        <v>1</v>
      </c>
      <c r="R1052" s="619">
        <v>20</v>
      </c>
      <c r="S1052" s="635">
        <v>1</v>
      </c>
      <c r="T1052" s="683">
        <v>7</v>
      </c>
      <c r="U1052" s="665">
        <v>1</v>
      </c>
    </row>
    <row r="1053" spans="1:21" ht="14.4" customHeight="1" x14ac:dyDescent="0.3">
      <c r="A1053" s="618">
        <v>4</v>
      </c>
      <c r="B1053" s="619" t="s">
        <v>558</v>
      </c>
      <c r="C1053" s="619">
        <v>89301042</v>
      </c>
      <c r="D1053" s="681" t="s">
        <v>6244</v>
      </c>
      <c r="E1053" s="682" t="s">
        <v>3965</v>
      </c>
      <c r="F1053" s="619" t="s">
        <v>3937</v>
      </c>
      <c r="G1053" s="619" t="s">
        <v>4143</v>
      </c>
      <c r="H1053" s="619" t="s">
        <v>557</v>
      </c>
      <c r="I1053" s="619" t="s">
        <v>4795</v>
      </c>
      <c r="J1053" s="619" t="s">
        <v>4790</v>
      </c>
      <c r="K1053" s="619" t="s">
        <v>4796</v>
      </c>
      <c r="L1053" s="620">
        <v>1987.45</v>
      </c>
      <c r="M1053" s="620">
        <v>17887.050000000003</v>
      </c>
      <c r="N1053" s="619">
        <v>9</v>
      </c>
      <c r="O1053" s="683">
        <v>3</v>
      </c>
      <c r="P1053" s="620">
        <v>17887.050000000003</v>
      </c>
      <c r="Q1053" s="635">
        <v>1</v>
      </c>
      <c r="R1053" s="619">
        <v>9</v>
      </c>
      <c r="S1053" s="635">
        <v>1</v>
      </c>
      <c r="T1053" s="683">
        <v>3</v>
      </c>
      <c r="U1053" s="665">
        <v>1</v>
      </c>
    </row>
    <row r="1054" spans="1:21" ht="14.4" customHeight="1" x14ac:dyDescent="0.3">
      <c r="A1054" s="618">
        <v>4</v>
      </c>
      <c r="B1054" s="619" t="s">
        <v>558</v>
      </c>
      <c r="C1054" s="619">
        <v>89301042</v>
      </c>
      <c r="D1054" s="681" t="s">
        <v>6244</v>
      </c>
      <c r="E1054" s="682" t="s">
        <v>3965</v>
      </c>
      <c r="F1054" s="619" t="s">
        <v>3937</v>
      </c>
      <c r="G1054" s="619" t="s">
        <v>4143</v>
      </c>
      <c r="H1054" s="619" t="s">
        <v>557</v>
      </c>
      <c r="I1054" s="619" t="s">
        <v>4800</v>
      </c>
      <c r="J1054" s="619" t="s">
        <v>4798</v>
      </c>
      <c r="K1054" s="619" t="s">
        <v>4801</v>
      </c>
      <c r="L1054" s="620">
        <v>711.08</v>
      </c>
      <c r="M1054" s="620">
        <v>27732.120000000003</v>
      </c>
      <c r="N1054" s="619">
        <v>39</v>
      </c>
      <c r="O1054" s="683">
        <v>6</v>
      </c>
      <c r="P1054" s="620">
        <v>27732.120000000003</v>
      </c>
      <c r="Q1054" s="635">
        <v>1</v>
      </c>
      <c r="R1054" s="619">
        <v>39</v>
      </c>
      <c r="S1054" s="635">
        <v>1</v>
      </c>
      <c r="T1054" s="683">
        <v>6</v>
      </c>
      <c r="U1054" s="665">
        <v>1</v>
      </c>
    </row>
    <row r="1055" spans="1:21" ht="14.4" customHeight="1" x14ac:dyDescent="0.3">
      <c r="A1055" s="618">
        <v>4</v>
      </c>
      <c r="B1055" s="619" t="s">
        <v>558</v>
      </c>
      <c r="C1055" s="619">
        <v>89301042</v>
      </c>
      <c r="D1055" s="681" t="s">
        <v>6244</v>
      </c>
      <c r="E1055" s="682" t="s">
        <v>3965</v>
      </c>
      <c r="F1055" s="619" t="s">
        <v>3937</v>
      </c>
      <c r="G1055" s="619" t="s">
        <v>4143</v>
      </c>
      <c r="H1055" s="619" t="s">
        <v>557</v>
      </c>
      <c r="I1055" s="619" t="s">
        <v>5208</v>
      </c>
      <c r="J1055" s="619" t="s">
        <v>4798</v>
      </c>
      <c r="K1055" s="619" t="s">
        <v>5209</v>
      </c>
      <c r="L1055" s="620">
        <v>711.08</v>
      </c>
      <c r="M1055" s="620">
        <v>15643.760000000002</v>
      </c>
      <c r="N1055" s="619">
        <v>22</v>
      </c>
      <c r="O1055" s="683">
        <v>4</v>
      </c>
      <c r="P1055" s="620">
        <v>15643.760000000002</v>
      </c>
      <c r="Q1055" s="635">
        <v>1</v>
      </c>
      <c r="R1055" s="619">
        <v>22</v>
      </c>
      <c r="S1055" s="635">
        <v>1</v>
      </c>
      <c r="T1055" s="683">
        <v>4</v>
      </c>
      <c r="U1055" s="665">
        <v>1</v>
      </c>
    </row>
    <row r="1056" spans="1:21" ht="14.4" customHeight="1" x14ac:dyDescent="0.3">
      <c r="A1056" s="618">
        <v>4</v>
      </c>
      <c r="B1056" s="619" t="s">
        <v>558</v>
      </c>
      <c r="C1056" s="619">
        <v>89301042</v>
      </c>
      <c r="D1056" s="681" t="s">
        <v>6244</v>
      </c>
      <c r="E1056" s="682" t="s">
        <v>3965</v>
      </c>
      <c r="F1056" s="619" t="s">
        <v>3937</v>
      </c>
      <c r="G1056" s="619" t="s">
        <v>4143</v>
      </c>
      <c r="H1056" s="619" t="s">
        <v>557</v>
      </c>
      <c r="I1056" s="619" t="s">
        <v>5210</v>
      </c>
      <c r="J1056" s="619" t="s">
        <v>4803</v>
      </c>
      <c r="K1056" s="619" t="s">
        <v>5211</v>
      </c>
      <c r="L1056" s="620">
        <v>1074.31</v>
      </c>
      <c r="M1056" s="620">
        <v>54789.81</v>
      </c>
      <c r="N1056" s="619">
        <v>51</v>
      </c>
      <c r="O1056" s="683">
        <v>6</v>
      </c>
      <c r="P1056" s="620">
        <v>48343.95</v>
      </c>
      <c r="Q1056" s="635">
        <v>0.88235294117647056</v>
      </c>
      <c r="R1056" s="619">
        <v>45</v>
      </c>
      <c r="S1056" s="635">
        <v>0.88235294117647056</v>
      </c>
      <c r="T1056" s="683">
        <v>5</v>
      </c>
      <c r="U1056" s="665">
        <v>0.83333333333333337</v>
      </c>
    </row>
    <row r="1057" spans="1:21" ht="14.4" customHeight="1" x14ac:dyDescent="0.3">
      <c r="A1057" s="618">
        <v>4</v>
      </c>
      <c r="B1057" s="619" t="s">
        <v>558</v>
      </c>
      <c r="C1057" s="619">
        <v>89301042</v>
      </c>
      <c r="D1057" s="681" t="s">
        <v>6244</v>
      </c>
      <c r="E1057" s="682" t="s">
        <v>3965</v>
      </c>
      <c r="F1057" s="619" t="s">
        <v>3937</v>
      </c>
      <c r="G1057" s="619" t="s">
        <v>4143</v>
      </c>
      <c r="H1057" s="619" t="s">
        <v>557</v>
      </c>
      <c r="I1057" s="619" t="s">
        <v>4802</v>
      </c>
      <c r="J1057" s="619" t="s">
        <v>4803</v>
      </c>
      <c r="K1057" s="619" t="s">
        <v>4804</v>
      </c>
      <c r="L1057" s="620">
        <v>1074.31</v>
      </c>
      <c r="M1057" s="620">
        <v>32229.299999999996</v>
      </c>
      <c r="N1057" s="619">
        <v>30</v>
      </c>
      <c r="O1057" s="683">
        <v>4</v>
      </c>
      <c r="P1057" s="620">
        <v>32229.299999999996</v>
      </c>
      <c r="Q1057" s="635">
        <v>1</v>
      </c>
      <c r="R1057" s="619">
        <v>30</v>
      </c>
      <c r="S1057" s="635">
        <v>1</v>
      </c>
      <c r="T1057" s="683">
        <v>4</v>
      </c>
      <c r="U1057" s="665">
        <v>1</v>
      </c>
    </row>
    <row r="1058" spans="1:21" ht="14.4" customHeight="1" x14ac:dyDescent="0.3">
      <c r="A1058" s="618">
        <v>4</v>
      </c>
      <c r="B1058" s="619" t="s">
        <v>558</v>
      </c>
      <c r="C1058" s="619">
        <v>89301042</v>
      </c>
      <c r="D1058" s="681" t="s">
        <v>6244</v>
      </c>
      <c r="E1058" s="682" t="s">
        <v>3965</v>
      </c>
      <c r="F1058" s="619" t="s">
        <v>3937</v>
      </c>
      <c r="G1058" s="619" t="s">
        <v>4143</v>
      </c>
      <c r="H1058" s="619" t="s">
        <v>557</v>
      </c>
      <c r="I1058" s="619" t="s">
        <v>4805</v>
      </c>
      <c r="J1058" s="619" t="s">
        <v>4803</v>
      </c>
      <c r="K1058" s="619" t="s">
        <v>4806</v>
      </c>
      <c r="L1058" s="620">
        <v>1074.31</v>
      </c>
      <c r="M1058" s="620">
        <v>29006.369999999995</v>
      </c>
      <c r="N1058" s="619">
        <v>27</v>
      </c>
      <c r="O1058" s="683">
        <v>3</v>
      </c>
      <c r="P1058" s="620">
        <v>29006.369999999995</v>
      </c>
      <c r="Q1058" s="635">
        <v>1</v>
      </c>
      <c r="R1058" s="619">
        <v>27</v>
      </c>
      <c r="S1058" s="635">
        <v>1</v>
      </c>
      <c r="T1058" s="683">
        <v>3</v>
      </c>
      <c r="U1058" s="665">
        <v>1</v>
      </c>
    </row>
    <row r="1059" spans="1:21" ht="14.4" customHeight="1" x14ac:dyDescent="0.3">
      <c r="A1059" s="618">
        <v>4</v>
      </c>
      <c r="B1059" s="619" t="s">
        <v>558</v>
      </c>
      <c r="C1059" s="619">
        <v>89301042</v>
      </c>
      <c r="D1059" s="681" t="s">
        <v>6244</v>
      </c>
      <c r="E1059" s="682" t="s">
        <v>3965</v>
      </c>
      <c r="F1059" s="619" t="s">
        <v>3937</v>
      </c>
      <c r="G1059" s="619" t="s">
        <v>4143</v>
      </c>
      <c r="H1059" s="619" t="s">
        <v>557</v>
      </c>
      <c r="I1059" s="619" t="s">
        <v>4807</v>
      </c>
      <c r="J1059" s="619" t="s">
        <v>4808</v>
      </c>
      <c r="K1059" s="619" t="s">
        <v>4809</v>
      </c>
      <c r="L1059" s="620">
        <v>369.69</v>
      </c>
      <c r="M1059" s="620">
        <v>2218.14</v>
      </c>
      <c r="N1059" s="619">
        <v>6</v>
      </c>
      <c r="O1059" s="683">
        <v>5</v>
      </c>
      <c r="P1059" s="620">
        <v>2218.14</v>
      </c>
      <c r="Q1059" s="635">
        <v>1</v>
      </c>
      <c r="R1059" s="619">
        <v>6</v>
      </c>
      <c r="S1059" s="635">
        <v>1</v>
      </c>
      <c r="T1059" s="683">
        <v>5</v>
      </c>
      <c r="U1059" s="665">
        <v>1</v>
      </c>
    </row>
    <row r="1060" spans="1:21" ht="14.4" customHeight="1" x14ac:dyDescent="0.3">
      <c r="A1060" s="618">
        <v>4</v>
      </c>
      <c r="B1060" s="619" t="s">
        <v>558</v>
      </c>
      <c r="C1060" s="619">
        <v>89301042</v>
      </c>
      <c r="D1060" s="681" t="s">
        <v>6244</v>
      </c>
      <c r="E1060" s="682" t="s">
        <v>3965</v>
      </c>
      <c r="F1060" s="619" t="s">
        <v>3937</v>
      </c>
      <c r="G1060" s="619" t="s">
        <v>4143</v>
      </c>
      <c r="H1060" s="619" t="s">
        <v>557</v>
      </c>
      <c r="I1060" s="619" t="s">
        <v>1828</v>
      </c>
      <c r="J1060" s="619" t="s">
        <v>4500</v>
      </c>
      <c r="K1060" s="619" t="s">
        <v>4501</v>
      </c>
      <c r="L1060" s="620">
        <v>1430.6</v>
      </c>
      <c r="M1060" s="620">
        <v>55793.399999999994</v>
      </c>
      <c r="N1060" s="619">
        <v>39</v>
      </c>
      <c r="O1060" s="683">
        <v>20</v>
      </c>
      <c r="P1060" s="620">
        <v>38626.19999999999</v>
      </c>
      <c r="Q1060" s="635">
        <v>0.69230769230769218</v>
      </c>
      <c r="R1060" s="619">
        <v>27</v>
      </c>
      <c r="S1060" s="635">
        <v>0.69230769230769229</v>
      </c>
      <c r="T1060" s="683">
        <v>13</v>
      </c>
      <c r="U1060" s="665">
        <v>0.65</v>
      </c>
    </row>
    <row r="1061" spans="1:21" ht="14.4" customHeight="1" x14ac:dyDescent="0.3">
      <c r="A1061" s="618">
        <v>4</v>
      </c>
      <c r="B1061" s="619" t="s">
        <v>558</v>
      </c>
      <c r="C1061" s="619">
        <v>89301042</v>
      </c>
      <c r="D1061" s="681" t="s">
        <v>6244</v>
      </c>
      <c r="E1061" s="682" t="s">
        <v>3965</v>
      </c>
      <c r="F1061" s="619" t="s">
        <v>3937</v>
      </c>
      <c r="G1061" s="619" t="s">
        <v>4143</v>
      </c>
      <c r="H1061" s="619" t="s">
        <v>557</v>
      </c>
      <c r="I1061" s="619" t="s">
        <v>4810</v>
      </c>
      <c r="J1061" s="619" t="s">
        <v>4811</v>
      </c>
      <c r="K1061" s="619" t="s">
        <v>4812</v>
      </c>
      <c r="L1061" s="620">
        <v>1367</v>
      </c>
      <c r="M1061" s="620">
        <v>8202</v>
      </c>
      <c r="N1061" s="619">
        <v>6</v>
      </c>
      <c r="O1061" s="683">
        <v>1</v>
      </c>
      <c r="P1061" s="620">
        <v>8202</v>
      </c>
      <c r="Q1061" s="635">
        <v>1</v>
      </c>
      <c r="R1061" s="619">
        <v>6</v>
      </c>
      <c r="S1061" s="635">
        <v>1</v>
      </c>
      <c r="T1061" s="683">
        <v>1</v>
      </c>
      <c r="U1061" s="665">
        <v>1</v>
      </c>
    </row>
    <row r="1062" spans="1:21" ht="14.4" customHeight="1" x14ac:dyDescent="0.3">
      <c r="A1062" s="618">
        <v>4</v>
      </c>
      <c r="B1062" s="619" t="s">
        <v>558</v>
      </c>
      <c r="C1062" s="619">
        <v>89301042</v>
      </c>
      <c r="D1062" s="681" t="s">
        <v>6244</v>
      </c>
      <c r="E1062" s="682" t="s">
        <v>3965</v>
      </c>
      <c r="F1062" s="619" t="s">
        <v>3937</v>
      </c>
      <c r="G1062" s="619" t="s">
        <v>4143</v>
      </c>
      <c r="H1062" s="619" t="s">
        <v>557</v>
      </c>
      <c r="I1062" s="619" t="s">
        <v>5212</v>
      </c>
      <c r="J1062" s="619" t="s">
        <v>4811</v>
      </c>
      <c r="K1062" s="619" t="s">
        <v>5213</v>
      </c>
      <c r="L1062" s="620">
        <v>1367</v>
      </c>
      <c r="M1062" s="620">
        <v>8202</v>
      </c>
      <c r="N1062" s="619">
        <v>6</v>
      </c>
      <c r="O1062" s="683">
        <v>1</v>
      </c>
      <c r="P1062" s="620">
        <v>8202</v>
      </c>
      <c r="Q1062" s="635">
        <v>1</v>
      </c>
      <c r="R1062" s="619">
        <v>6</v>
      </c>
      <c r="S1062" s="635">
        <v>1</v>
      </c>
      <c r="T1062" s="683">
        <v>1</v>
      </c>
      <c r="U1062" s="665">
        <v>1</v>
      </c>
    </row>
    <row r="1063" spans="1:21" ht="14.4" customHeight="1" x14ac:dyDescent="0.3">
      <c r="A1063" s="618">
        <v>4</v>
      </c>
      <c r="B1063" s="619" t="s">
        <v>558</v>
      </c>
      <c r="C1063" s="619">
        <v>89301042</v>
      </c>
      <c r="D1063" s="681" t="s">
        <v>6244</v>
      </c>
      <c r="E1063" s="682" t="s">
        <v>3965</v>
      </c>
      <c r="F1063" s="619" t="s">
        <v>3937</v>
      </c>
      <c r="G1063" s="619" t="s">
        <v>4143</v>
      </c>
      <c r="H1063" s="619" t="s">
        <v>557</v>
      </c>
      <c r="I1063" s="619" t="s">
        <v>5214</v>
      </c>
      <c r="J1063" s="619" t="s">
        <v>5215</v>
      </c>
      <c r="K1063" s="619" t="s">
        <v>5216</v>
      </c>
      <c r="L1063" s="620">
        <v>2489.48</v>
      </c>
      <c r="M1063" s="620">
        <v>44810.64</v>
      </c>
      <c r="N1063" s="619">
        <v>18</v>
      </c>
      <c r="O1063" s="683">
        <v>2</v>
      </c>
      <c r="P1063" s="620">
        <v>44810.64</v>
      </c>
      <c r="Q1063" s="635">
        <v>1</v>
      </c>
      <c r="R1063" s="619">
        <v>18</v>
      </c>
      <c r="S1063" s="635">
        <v>1</v>
      </c>
      <c r="T1063" s="683">
        <v>2</v>
      </c>
      <c r="U1063" s="665">
        <v>1</v>
      </c>
    </row>
    <row r="1064" spans="1:21" ht="14.4" customHeight="1" x14ac:dyDescent="0.3">
      <c r="A1064" s="618">
        <v>4</v>
      </c>
      <c r="B1064" s="619" t="s">
        <v>558</v>
      </c>
      <c r="C1064" s="619">
        <v>89301042</v>
      </c>
      <c r="D1064" s="681" t="s">
        <v>6244</v>
      </c>
      <c r="E1064" s="682" t="s">
        <v>3965</v>
      </c>
      <c r="F1064" s="619" t="s">
        <v>3937</v>
      </c>
      <c r="G1064" s="619" t="s">
        <v>4143</v>
      </c>
      <c r="H1064" s="619" t="s">
        <v>557</v>
      </c>
      <c r="I1064" s="619" t="s">
        <v>5217</v>
      </c>
      <c r="J1064" s="619" t="s">
        <v>5218</v>
      </c>
      <c r="K1064" s="619" t="s">
        <v>4432</v>
      </c>
      <c r="L1064" s="620">
        <v>556.46</v>
      </c>
      <c r="M1064" s="620">
        <v>1669.38</v>
      </c>
      <c r="N1064" s="619">
        <v>3</v>
      </c>
      <c r="O1064" s="683">
        <v>1</v>
      </c>
      <c r="P1064" s="620">
        <v>1669.38</v>
      </c>
      <c r="Q1064" s="635">
        <v>1</v>
      </c>
      <c r="R1064" s="619">
        <v>3</v>
      </c>
      <c r="S1064" s="635">
        <v>1</v>
      </c>
      <c r="T1064" s="683">
        <v>1</v>
      </c>
      <c r="U1064" s="665">
        <v>1</v>
      </c>
    </row>
    <row r="1065" spans="1:21" ht="14.4" customHeight="1" x14ac:dyDescent="0.3">
      <c r="A1065" s="618">
        <v>4</v>
      </c>
      <c r="B1065" s="619" t="s">
        <v>558</v>
      </c>
      <c r="C1065" s="619">
        <v>89301042</v>
      </c>
      <c r="D1065" s="681" t="s">
        <v>6244</v>
      </c>
      <c r="E1065" s="682" t="s">
        <v>3965</v>
      </c>
      <c r="F1065" s="619" t="s">
        <v>3937</v>
      </c>
      <c r="G1065" s="619" t="s">
        <v>4143</v>
      </c>
      <c r="H1065" s="619" t="s">
        <v>557</v>
      </c>
      <c r="I1065" s="619" t="s">
        <v>4813</v>
      </c>
      <c r="J1065" s="619" t="s">
        <v>4814</v>
      </c>
      <c r="K1065" s="619" t="s">
        <v>4679</v>
      </c>
      <c r="L1065" s="620">
        <v>500</v>
      </c>
      <c r="M1065" s="620">
        <v>23500</v>
      </c>
      <c r="N1065" s="619">
        <v>47</v>
      </c>
      <c r="O1065" s="683">
        <v>26</v>
      </c>
      <c r="P1065" s="620">
        <v>23500</v>
      </c>
      <c r="Q1065" s="635">
        <v>1</v>
      </c>
      <c r="R1065" s="619">
        <v>47</v>
      </c>
      <c r="S1065" s="635">
        <v>1</v>
      </c>
      <c r="T1065" s="683">
        <v>26</v>
      </c>
      <c r="U1065" s="665">
        <v>1</v>
      </c>
    </row>
    <row r="1066" spans="1:21" ht="14.4" customHeight="1" x14ac:dyDescent="0.3">
      <c r="A1066" s="618">
        <v>4</v>
      </c>
      <c r="B1066" s="619" t="s">
        <v>558</v>
      </c>
      <c r="C1066" s="619">
        <v>89301042</v>
      </c>
      <c r="D1066" s="681" t="s">
        <v>6244</v>
      </c>
      <c r="E1066" s="682" t="s">
        <v>3965</v>
      </c>
      <c r="F1066" s="619" t="s">
        <v>3937</v>
      </c>
      <c r="G1066" s="619" t="s">
        <v>4143</v>
      </c>
      <c r="H1066" s="619" t="s">
        <v>557</v>
      </c>
      <c r="I1066" s="619" t="s">
        <v>5219</v>
      </c>
      <c r="J1066" s="619" t="s">
        <v>5220</v>
      </c>
      <c r="K1066" s="619" t="s">
        <v>5221</v>
      </c>
      <c r="L1066" s="620">
        <v>720</v>
      </c>
      <c r="M1066" s="620">
        <v>2160</v>
      </c>
      <c r="N1066" s="619">
        <v>3</v>
      </c>
      <c r="O1066" s="683">
        <v>1</v>
      </c>
      <c r="P1066" s="620"/>
      <c r="Q1066" s="635">
        <v>0</v>
      </c>
      <c r="R1066" s="619"/>
      <c r="S1066" s="635">
        <v>0</v>
      </c>
      <c r="T1066" s="683"/>
      <c r="U1066" s="665">
        <v>0</v>
      </c>
    </row>
    <row r="1067" spans="1:21" ht="14.4" customHeight="1" x14ac:dyDescent="0.3">
      <c r="A1067" s="618">
        <v>4</v>
      </c>
      <c r="B1067" s="619" t="s">
        <v>558</v>
      </c>
      <c r="C1067" s="619">
        <v>89301042</v>
      </c>
      <c r="D1067" s="681" t="s">
        <v>6244</v>
      </c>
      <c r="E1067" s="682" t="s">
        <v>3965</v>
      </c>
      <c r="F1067" s="619" t="s">
        <v>3937</v>
      </c>
      <c r="G1067" s="619" t="s">
        <v>4143</v>
      </c>
      <c r="H1067" s="619" t="s">
        <v>557</v>
      </c>
      <c r="I1067" s="619" t="s">
        <v>4815</v>
      </c>
      <c r="J1067" s="619" t="s">
        <v>5222</v>
      </c>
      <c r="K1067" s="619" t="s">
        <v>4817</v>
      </c>
      <c r="L1067" s="620">
        <v>556</v>
      </c>
      <c r="M1067" s="620">
        <v>1668</v>
      </c>
      <c r="N1067" s="619">
        <v>3</v>
      </c>
      <c r="O1067" s="683">
        <v>1</v>
      </c>
      <c r="P1067" s="620">
        <v>1668</v>
      </c>
      <c r="Q1067" s="635">
        <v>1</v>
      </c>
      <c r="R1067" s="619">
        <v>3</v>
      </c>
      <c r="S1067" s="635">
        <v>1</v>
      </c>
      <c r="T1067" s="683">
        <v>1</v>
      </c>
      <c r="U1067" s="665">
        <v>1</v>
      </c>
    </row>
    <row r="1068" spans="1:21" ht="14.4" customHeight="1" x14ac:dyDescent="0.3">
      <c r="A1068" s="618">
        <v>4</v>
      </c>
      <c r="B1068" s="619" t="s">
        <v>558</v>
      </c>
      <c r="C1068" s="619">
        <v>89301042</v>
      </c>
      <c r="D1068" s="681" t="s">
        <v>6244</v>
      </c>
      <c r="E1068" s="682" t="s">
        <v>3965</v>
      </c>
      <c r="F1068" s="619" t="s">
        <v>3937</v>
      </c>
      <c r="G1068" s="619" t="s">
        <v>4143</v>
      </c>
      <c r="H1068" s="619" t="s">
        <v>557</v>
      </c>
      <c r="I1068" s="619" t="s">
        <v>4815</v>
      </c>
      <c r="J1068" s="619" t="s">
        <v>4816</v>
      </c>
      <c r="K1068" s="619" t="s">
        <v>4817</v>
      </c>
      <c r="L1068" s="620">
        <v>556</v>
      </c>
      <c r="M1068" s="620">
        <v>31136</v>
      </c>
      <c r="N1068" s="619">
        <v>56</v>
      </c>
      <c r="O1068" s="683">
        <v>24</v>
      </c>
      <c r="P1068" s="620">
        <v>26688</v>
      </c>
      <c r="Q1068" s="635">
        <v>0.8571428571428571</v>
      </c>
      <c r="R1068" s="619">
        <v>48</v>
      </c>
      <c r="S1068" s="635">
        <v>0.8571428571428571</v>
      </c>
      <c r="T1068" s="683">
        <v>20</v>
      </c>
      <c r="U1068" s="665">
        <v>0.83333333333333337</v>
      </c>
    </row>
    <row r="1069" spans="1:21" ht="14.4" customHeight="1" x14ac:dyDescent="0.3">
      <c r="A1069" s="618">
        <v>4</v>
      </c>
      <c r="B1069" s="619" t="s">
        <v>558</v>
      </c>
      <c r="C1069" s="619">
        <v>89301042</v>
      </c>
      <c r="D1069" s="681" t="s">
        <v>6244</v>
      </c>
      <c r="E1069" s="682" t="s">
        <v>3965</v>
      </c>
      <c r="F1069" s="619" t="s">
        <v>3937</v>
      </c>
      <c r="G1069" s="619" t="s">
        <v>4143</v>
      </c>
      <c r="H1069" s="619" t="s">
        <v>557</v>
      </c>
      <c r="I1069" s="619" t="s">
        <v>4818</v>
      </c>
      <c r="J1069" s="619" t="s">
        <v>4819</v>
      </c>
      <c r="K1069" s="619" t="s">
        <v>4820</v>
      </c>
      <c r="L1069" s="620">
        <v>2939</v>
      </c>
      <c r="M1069" s="620">
        <v>8817</v>
      </c>
      <c r="N1069" s="619">
        <v>3</v>
      </c>
      <c r="O1069" s="683">
        <v>1</v>
      </c>
      <c r="P1069" s="620">
        <v>8817</v>
      </c>
      <c r="Q1069" s="635">
        <v>1</v>
      </c>
      <c r="R1069" s="619">
        <v>3</v>
      </c>
      <c r="S1069" s="635">
        <v>1</v>
      </c>
      <c r="T1069" s="683">
        <v>1</v>
      </c>
      <c r="U1069" s="665">
        <v>1</v>
      </c>
    </row>
    <row r="1070" spans="1:21" ht="14.4" customHeight="1" x14ac:dyDescent="0.3">
      <c r="A1070" s="618">
        <v>4</v>
      </c>
      <c r="B1070" s="619" t="s">
        <v>558</v>
      </c>
      <c r="C1070" s="619">
        <v>89301042</v>
      </c>
      <c r="D1070" s="681" t="s">
        <v>6244</v>
      </c>
      <c r="E1070" s="682" t="s">
        <v>3965</v>
      </c>
      <c r="F1070" s="619" t="s">
        <v>3937</v>
      </c>
      <c r="G1070" s="619" t="s">
        <v>4143</v>
      </c>
      <c r="H1070" s="619" t="s">
        <v>557</v>
      </c>
      <c r="I1070" s="619" t="s">
        <v>4818</v>
      </c>
      <c r="J1070" s="619" t="s">
        <v>4821</v>
      </c>
      <c r="K1070" s="619" t="s">
        <v>4820</v>
      </c>
      <c r="L1070" s="620">
        <v>2939</v>
      </c>
      <c r="M1070" s="620">
        <v>149889</v>
      </c>
      <c r="N1070" s="619">
        <v>51</v>
      </c>
      <c r="O1070" s="683">
        <v>23</v>
      </c>
      <c r="P1070" s="620">
        <v>129316</v>
      </c>
      <c r="Q1070" s="635">
        <v>0.86274509803921573</v>
      </c>
      <c r="R1070" s="619">
        <v>44</v>
      </c>
      <c r="S1070" s="635">
        <v>0.86274509803921573</v>
      </c>
      <c r="T1070" s="683">
        <v>20</v>
      </c>
      <c r="U1070" s="665">
        <v>0.86956521739130432</v>
      </c>
    </row>
    <row r="1071" spans="1:21" ht="14.4" customHeight="1" x14ac:dyDescent="0.3">
      <c r="A1071" s="618">
        <v>4</v>
      </c>
      <c r="B1071" s="619" t="s">
        <v>558</v>
      </c>
      <c r="C1071" s="619">
        <v>89301042</v>
      </c>
      <c r="D1071" s="681" t="s">
        <v>6244</v>
      </c>
      <c r="E1071" s="682" t="s">
        <v>3965</v>
      </c>
      <c r="F1071" s="619" t="s">
        <v>3937</v>
      </c>
      <c r="G1071" s="619" t="s">
        <v>4143</v>
      </c>
      <c r="H1071" s="619" t="s">
        <v>557</v>
      </c>
      <c r="I1071" s="619" t="s">
        <v>4822</v>
      </c>
      <c r="J1071" s="619" t="s">
        <v>4823</v>
      </c>
      <c r="K1071" s="619" t="s">
        <v>4824</v>
      </c>
      <c r="L1071" s="620">
        <v>5343.9</v>
      </c>
      <c r="M1071" s="620">
        <v>37407.299999999996</v>
      </c>
      <c r="N1071" s="619">
        <v>7</v>
      </c>
      <c r="O1071" s="683">
        <v>3</v>
      </c>
      <c r="P1071" s="620">
        <v>37407.299999999996</v>
      </c>
      <c r="Q1071" s="635">
        <v>1</v>
      </c>
      <c r="R1071" s="619">
        <v>7</v>
      </c>
      <c r="S1071" s="635">
        <v>1</v>
      </c>
      <c r="T1071" s="683">
        <v>3</v>
      </c>
      <c r="U1071" s="665">
        <v>1</v>
      </c>
    </row>
    <row r="1072" spans="1:21" ht="14.4" customHeight="1" x14ac:dyDescent="0.3">
      <c r="A1072" s="618">
        <v>4</v>
      </c>
      <c r="B1072" s="619" t="s">
        <v>558</v>
      </c>
      <c r="C1072" s="619">
        <v>89301042</v>
      </c>
      <c r="D1072" s="681" t="s">
        <v>6244</v>
      </c>
      <c r="E1072" s="682" t="s">
        <v>3965</v>
      </c>
      <c r="F1072" s="619" t="s">
        <v>3937</v>
      </c>
      <c r="G1072" s="619" t="s">
        <v>4143</v>
      </c>
      <c r="H1072" s="619" t="s">
        <v>557</v>
      </c>
      <c r="I1072" s="619" t="s">
        <v>5223</v>
      </c>
      <c r="J1072" s="619" t="s">
        <v>5224</v>
      </c>
      <c r="K1072" s="619" t="s">
        <v>5225</v>
      </c>
      <c r="L1072" s="620">
        <v>2816</v>
      </c>
      <c r="M1072" s="620">
        <v>78848</v>
      </c>
      <c r="N1072" s="619">
        <v>28</v>
      </c>
      <c r="O1072" s="683">
        <v>4</v>
      </c>
      <c r="P1072" s="620">
        <v>78848</v>
      </c>
      <c r="Q1072" s="635">
        <v>1</v>
      </c>
      <c r="R1072" s="619">
        <v>28</v>
      </c>
      <c r="S1072" s="635">
        <v>1</v>
      </c>
      <c r="T1072" s="683">
        <v>4</v>
      </c>
      <c r="U1072" s="665">
        <v>1</v>
      </c>
    </row>
    <row r="1073" spans="1:21" ht="14.4" customHeight="1" x14ac:dyDescent="0.3">
      <c r="A1073" s="618">
        <v>4</v>
      </c>
      <c r="B1073" s="619" t="s">
        <v>558</v>
      </c>
      <c r="C1073" s="619">
        <v>89301042</v>
      </c>
      <c r="D1073" s="681" t="s">
        <v>6244</v>
      </c>
      <c r="E1073" s="682" t="s">
        <v>3965</v>
      </c>
      <c r="F1073" s="619" t="s">
        <v>3937</v>
      </c>
      <c r="G1073" s="619" t="s">
        <v>4143</v>
      </c>
      <c r="H1073" s="619" t="s">
        <v>557</v>
      </c>
      <c r="I1073" s="619" t="s">
        <v>4827</v>
      </c>
      <c r="J1073" s="619" t="s">
        <v>4828</v>
      </c>
      <c r="K1073" s="619" t="s">
        <v>4829</v>
      </c>
      <c r="L1073" s="620">
        <v>1249.73</v>
      </c>
      <c r="M1073" s="620">
        <v>22495.14</v>
      </c>
      <c r="N1073" s="619">
        <v>18</v>
      </c>
      <c r="O1073" s="683">
        <v>3</v>
      </c>
      <c r="P1073" s="620">
        <v>22495.14</v>
      </c>
      <c r="Q1073" s="635">
        <v>1</v>
      </c>
      <c r="R1073" s="619">
        <v>18</v>
      </c>
      <c r="S1073" s="635">
        <v>1</v>
      </c>
      <c r="T1073" s="683">
        <v>3</v>
      </c>
      <c r="U1073" s="665">
        <v>1</v>
      </c>
    </row>
    <row r="1074" spans="1:21" ht="14.4" customHeight="1" x14ac:dyDescent="0.3">
      <c r="A1074" s="618">
        <v>4</v>
      </c>
      <c r="B1074" s="619" t="s">
        <v>558</v>
      </c>
      <c r="C1074" s="619">
        <v>89301042</v>
      </c>
      <c r="D1074" s="681" t="s">
        <v>6244</v>
      </c>
      <c r="E1074" s="682" t="s">
        <v>3965</v>
      </c>
      <c r="F1074" s="619" t="s">
        <v>3937</v>
      </c>
      <c r="G1074" s="619" t="s">
        <v>4143</v>
      </c>
      <c r="H1074" s="619" t="s">
        <v>557</v>
      </c>
      <c r="I1074" s="619" t="s">
        <v>4830</v>
      </c>
      <c r="J1074" s="619" t="s">
        <v>4831</v>
      </c>
      <c r="K1074" s="619" t="s">
        <v>4832</v>
      </c>
      <c r="L1074" s="620">
        <v>1080</v>
      </c>
      <c r="M1074" s="620">
        <v>14040</v>
      </c>
      <c r="N1074" s="619">
        <v>13</v>
      </c>
      <c r="O1074" s="683">
        <v>13</v>
      </c>
      <c r="P1074" s="620">
        <v>10800</v>
      </c>
      <c r="Q1074" s="635">
        <v>0.76923076923076927</v>
      </c>
      <c r="R1074" s="619">
        <v>10</v>
      </c>
      <c r="S1074" s="635">
        <v>0.76923076923076927</v>
      </c>
      <c r="T1074" s="683">
        <v>10</v>
      </c>
      <c r="U1074" s="665">
        <v>0.76923076923076927</v>
      </c>
    </row>
    <row r="1075" spans="1:21" ht="14.4" customHeight="1" x14ac:dyDescent="0.3">
      <c r="A1075" s="618">
        <v>4</v>
      </c>
      <c r="B1075" s="619" t="s">
        <v>558</v>
      </c>
      <c r="C1075" s="619">
        <v>89301042</v>
      </c>
      <c r="D1075" s="681" t="s">
        <v>6244</v>
      </c>
      <c r="E1075" s="682" t="s">
        <v>3965</v>
      </c>
      <c r="F1075" s="619" t="s">
        <v>3937</v>
      </c>
      <c r="G1075" s="619" t="s">
        <v>4143</v>
      </c>
      <c r="H1075" s="619" t="s">
        <v>557</v>
      </c>
      <c r="I1075" s="619" t="s">
        <v>4833</v>
      </c>
      <c r="J1075" s="619" t="s">
        <v>4834</v>
      </c>
      <c r="K1075" s="619" t="s">
        <v>4835</v>
      </c>
      <c r="L1075" s="620">
        <v>600</v>
      </c>
      <c r="M1075" s="620">
        <v>24000</v>
      </c>
      <c r="N1075" s="619">
        <v>40</v>
      </c>
      <c r="O1075" s="683">
        <v>33</v>
      </c>
      <c r="P1075" s="620">
        <v>22200</v>
      </c>
      <c r="Q1075" s="635">
        <v>0.92500000000000004</v>
      </c>
      <c r="R1075" s="619">
        <v>37</v>
      </c>
      <c r="S1075" s="635">
        <v>0.92500000000000004</v>
      </c>
      <c r="T1075" s="683">
        <v>30</v>
      </c>
      <c r="U1075" s="665">
        <v>0.90909090909090906</v>
      </c>
    </row>
    <row r="1076" spans="1:21" ht="14.4" customHeight="1" x14ac:dyDescent="0.3">
      <c r="A1076" s="618">
        <v>4</v>
      </c>
      <c r="B1076" s="619" t="s">
        <v>558</v>
      </c>
      <c r="C1076" s="619">
        <v>89301042</v>
      </c>
      <c r="D1076" s="681" t="s">
        <v>6244</v>
      </c>
      <c r="E1076" s="682" t="s">
        <v>3965</v>
      </c>
      <c r="F1076" s="619" t="s">
        <v>3937</v>
      </c>
      <c r="G1076" s="619" t="s">
        <v>4143</v>
      </c>
      <c r="H1076" s="619" t="s">
        <v>557</v>
      </c>
      <c r="I1076" s="619" t="s">
        <v>4833</v>
      </c>
      <c r="J1076" s="619" t="s">
        <v>5226</v>
      </c>
      <c r="K1076" s="619" t="s">
        <v>4835</v>
      </c>
      <c r="L1076" s="620">
        <v>600</v>
      </c>
      <c r="M1076" s="620">
        <v>1200</v>
      </c>
      <c r="N1076" s="619">
        <v>2</v>
      </c>
      <c r="O1076" s="683">
        <v>2</v>
      </c>
      <c r="P1076" s="620">
        <v>1200</v>
      </c>
      <c r="Q1076" s="635">
        <v>1</v>
      </c>
      <c r="R1076" s="619">
        <v>2</v>
      </c>
      <c r="S1076" s="635">
        <v>1</v>
      </c>
      <c r="T1076" s="683">
        <v>2</v>
      </c>
      <c r="U1076" s="665">
        <v>1</v>
      </c>
    </row>
    <row r="1077" spans="1:21" ht="14.4" customHeight="1" x14ac:dyDescent="0.3">
      <c r="A1077" s="618">
        <v>4</v>
      </c>
      <c r="B1077" s="619" t="s">
        <v>558</v>
      </c>
      <c r="C1077" s="619">
        <v>89301042</v>
      </c>
      <c r="D1077" s="681" t="s">
        <v>6244</v>
      </c>
      <c r="E1077" s="682" t="s">
        <v>3965</v>
      </c>
      <c r="F1077" s="619" t="s">
        <v>3937</v>
      </c>
      <c r="G1077" s="619" t="s">
        <v>4143</v>
      </c>
      <c r="H1077" s="619" t="s">
        <v>557</v>
      </c>
      <c r="I1077" s="619" t="s">
        <v>4836</v>
      </c>
      <c r="J1077" s="619" t="s">
        <v>4837</v>
      </c>
      <c r="K1077" s="619" t="s">
        <v>4743</v>
      </c>
      <c r="L1077" s="620">
        <v>500</v>
      </c>
      <c r="M1077" s="620">
        <v>14500</v>
      </c>
      <c r="N1077" s="619">
        <v>29</v>
      </c>
      <c r="O1077" s="683">
        <v>17</v>
      </c>
      <c r="P1077" s="620">
        <v>12000</v>
      </c>
      <c r="Q1077" s="635">
        <v>0.82758620689655171</v>
      </c>
      <c r="R1077" s="619">
        <v>24</v>
      </c>
      <c r="S1077" s="635">
        <v>0.82758620689655171</v>
      </c>
      <c r="T1077" s="683">
        <v>15</v>
      </c>
      <c r="U1077" s="665">
        <v>0.88235294117647056</v>
      </c>
    </row>
    <row r="1078" spans="1:21" ht="14.4" customHeight="1" x14ac:dyDescent="0.3">
      <c r="A1078" s="618">
        <v>4</v>
      </c>
      <c r="B1078" s="619" t="s">
        <v>558</v>
      </c>
      <c r="C1078" s="619">
        <v>89301042</v>
      </c>
      <c r="D1078" s="681" t="s">
        <v>6244</v>
      </c>
      <c r="E1078" s="682" t="s">
        <v>3965</v>
      </c>
      <c r="F1078" s="619" t="s">
        <v>3937</v>
      </c>
      <c r="G1078" s="619" t="s">
        <v>4143</v>
      </c>
      <c r="H1078" s="619" t="s">
        <v>557</v>
      </c>
      <c r="I1078" s="619" t="s">
        <v>4836</v>
      </c>
      <c r="J1078" s="619" t="s">
        <v>4837</v>
      </c>
      <c r="K1078" s="619" t="s">
        <v>4743</v>
      </c>
      <c r="L1078" s="620">
        <v>550.95000000000005</v>
      </c>
      <c r="M1078" s="620">
        <v>2203.8000000000002</v>
      </c>
      <c r="N1078" s="619">
        <v>4</v>
      </c>
      <c r="O1078" s="683">
        <v>2</v>
      </c>
      <c r="P1078" s="620"/>
      <c r="Q1078" s="635">
        <v>0</v>
      </c>
      <c r="R1078" s="619"/>
      <c r="S1078" s="635">
        <v>0</v>
      </c>
      <c r="T1078" s="683"/>
      <c r="U1078" s="665">
        <v>0</v>
      </c>
    </row>
    <row r="1079" spans="1:21" ht="14.4" customHeight="1" x14ac:dyDescent="0.3">
      <c r="A1079" s="618">
        <v>4</v>
      </c>
      <c r="B1079" s="619" t="s">
        <v>558</v>
      </c>
      <c r="C1079" s="619">
        <v>89301042</v>
      </c>
      <c r="D1079" s="681" t="s">
        <v>6244</v>
      </c>
      <c r="E1079" s="682" t="s">
        <v>3965</v>
      </c>
      <c r="F1079" s="619" t="s">
        <v>3937</v>
      </c>
      <c r="G1079" s="619" t="s">
        <v>4143</v>
      </c>
      <c r="H1079" s="619" t="s">
        <v>557</v>
      </c>
      <c r="I1079" s="619" t="s">
        <v>4836</v>
      </c>
      <c r="J1079" s="619" t="s">
        <v>5227</v>
      </c>
      <c r="K1079" s="619" t="s">
        <v>4743</v>
      </c>
      <c r="L1079" s="620">
        <v>550.95000000000005</v>
      </c>
      <c r="M1079" s="620">
        <v>1101.9000000000001</v>
      </c>
      <c r="N1079" s="619">
        <v>2</v>
      </c>
      <c r="O1079" s="683">
        <v>2</v>
      </c>
      <c r="P1079" s="620">
        <v>1101.9000000000001</v>
      </c>
      <c r="Q1079" s="635">
        <v>1</v>
      </c>
      <c r="R1079" s="619">
        <v>2</v>
      </c>
      <c r="S1079" s="635">
        <v>1</v>
      </c>
      <c r="T1079" s="683">
        <v>2</v>
      </c>
      <c r="U1079" s="665">
        <v>1</v>
      </c>
    </row>
    <row r="1080" spans="1:21" ht="14.4" customHeight="1" x14ac:dyDescent="0.3">
      <c r="A1080" s="618">
        <v>4</v>
      </c>
      <c r="B1080" s="619" t="s">
        <v>558</v>
      </c>
      <c r="C1080" s="619">
        <v>89301042</v>
      </c>
      <c r="D1080" s="681" t="s">
        <v>6244</v>
      </c>
      <c r="E1080" s="682" t="s">
        <v>3965</v>
      </c>
      <c r="F1080" s="619" t="s">
        <v>3937</v>
      </c>
      <c r="G1080" s="619" t="s">
        <v>4143</v>
      </c>
      <c r="H1080" s="619" t="s">
        <v>557</v>
      </c>
      <c r="I1080" s="619" t="s">
        <v>4838</v>
      </c>
      <c r="J1080" s="619" t="s">
        <v>4839</v>
      </c>
      <c r="K1080" s="619" t="s">
        <v>4835</v>
      </c>
      <c r="L1080" s="620">
        <v>1000</v>
      </c>
      <c r="M1080" s="620">
        <v>30000</v>
      </c>
      <c r="N1080" s="619">
        <v>30</v>
      </c>
      <c r="O1080" s="683">
        <v>22</v>
      </c>
      <c r="P1080" s="620">
        <v>21000</v>
      </c>
      <c r="Q1080" s="635">
        <v>0.7</v>
      </c>
      <c r="R1080" s="619">
        <v>21</v>
      </c>
      <c r="S1080" s="635">
        <v>0.7</v>
      </c>
      <c r="T1080" s="683">
        <v>14</v>
      </c>
      <c r="U1080" s="665">
        <v>0.63636363636363635</v>
      </c>
    </row>
    <row r="1081" spans="1:21" ht="14.4" customHeight="1" x14ac:dyDescent="0.3">
      <c r="A1081" s="618">
        <v>4</v>
      </c>
      <c r="B1081" s="619" t="s">
        <v>558</v>
      </c>
      <c r="C1081" s="619">
        <v>89301042</v>
      </c>
      <c r="D1081" s="681" t="s">
        <v>6244</v>
      </c>
      <c r="E1081" s="682" t="s">
        <v>3965</v>
      </c>
      <c r="F1081" s="619" t="s">
        <v>3937</v>
      </c>
      <c r="G1081" s="619" t="s">
        <v>4143</v>
      </c>
      <c r="H1081" s="619" t="s">
        <v>557</v>
      </c>
      <c r="I1081" s="619" t="s">
        <v>4838</v>
      </c>
      <c r="J1081" s="619" t="s">
        <v>5228</v>
      </c>
      <c r="K1081" s="619" t="s">
        <v>4835</v>
      </c>
      <c r="L1081" s="620">
        <v>1000</v>
      </c>
      <c r="M1081" s="620">
        <v>3000</v>
      </c>
      <c r="N1081" s="619">
        <v>3</v>
      </c>
      <c r="O1081" s="683">
        <v>2</v>
      </c>
      <c r="P1081" s="620">
        <v>3000</v>
      </c>
      <c r="Q1081" s="635">
        <v>1</v>
      </c>
      <c r="R1081" s="619">
        <v>3</v>
      </c>
      <c r="S1081" s="635">
        <v>1</v>
      </c>
      <c r="T1081" s="683">
        <v>2</v>
      </c>
      <c r="U1081" s="665">
        <v>1</v>
      </c>
    </row>
    <row r="1082" spans="1:21" ht="14.4" customHeight="1" x14ac:dyDescent="0.3">
      <c r="A1082" s="618">
        <v>4</v>
      </c>
      <c r="B1082" s="619" t="s">
        <v>558</v>
      </c>
      <c r="C1082" s="619">
        <v>89301042</v>
      </c>
      <c r="D1082" s="681" t="s">
        <v>6244</v>
      </c>
      <c r="E1082" s="682" t="s">
        <v>3965</v>
      </c>
      <c r="F1082" s="619" t="s">
        <v>3937</v>
      </c>
      <c r="G1082" s="619" t="s">
        <v>4143</v>
      </c>
      <c r="H1082" s="619" t="s">
        <v>557</v>
      </c>
      <c r="I1082" s="619" t="s">
        <v>4840</v>
      </c>
      <c r="J1082" s="619" t="s">
        <v>4841</v>
      </c>
      <c r="K1082" s="619" t="s">
        <v>4842</v>
      </c>
      <c r="L1082" s="620">
        <v>3000</v>
      </c>
      <c r="M1082" s="620">
        <v>27000</v>
      </c>
      <c r="N1082" s="619">
        <v>9</v>
      </c>
      <c r="O1082" s="683">
        <v>3</v>
      </c>
      <c r="P1082" s="620">
        <v>27000</v>
      </c>
      <c r="Q1082" s="635">
        <v>1</v>
      </c>
      <c r="R1082" s="619">
        <v>9</v>
      </c>
      <c r="S1082" s="635">
        <v>1</v>
      </c>
      <c r="T1082" s="683">
        <v>3</v>
      </c>
      <c r="U1082" s="665">
        <v>1</v>
      </c>
    </row>
    <row r="1083" spans="1:21" ht="14.4" customHeight="1" x14ac:dyDescent="0.3">
      <c r="A1083" s="618">
        <v>4</v>
      </c>
      <c r="B1083" s="619" t="s">
        <v>558</v>
      </c>
      <c r="C1083" s="619">
        <v>89301042</v>
      </c>
      <c r="D1083" s="681" t="s">
        <v>6244</v>
      </c>
      <c r="E1083" s="682" t="s">
        <v>3965</v>
      </c>
      <c r="F1083" s="619" t="s">
        <v>3937</v>
      </c>
      <c r="G1083" s="619" t="s">
        <v>4143</v>
      </c>
      <c r="H1083" s="619" t="s">
        <v>557</v>
      </c>
      <c r="I1083" s="619" t="s">
        <v>4843</v>
      </c>
      <c r="J1083" s="619" t="s">
        <v>4841</v>
      </c>
      <c r="K1083" s="619" t="s">
        <v>4844</v>
      </c>
      <c r="L1083" s="620">
        <v>3000</v>
      </c>
      <c r="M1083" s="620">
        <v>42000</v>
      </c>
      <c r="N1083" s="619">
        <v>14</v>
      </c>
      <c r="O1083" s="683">
        <v>5</v>
      </c>
      <c r="P1083" s="620">
        <v>42000</v>
      </c>
      <c r="Q1083" s="635">
        <v>1</v>
      </c>
      <c r="R1083" s="619">
        <v>14</v>
      </c>
      <c r="S1083" s="635">
        <v>1</v>
      </c>
      <c r="T1083" s="683">
        <v>5</v>
      </c>
      <c r="U1083" s="665">
        <v>1</v>
      </c>
    </row>
    <row r="1084" spans="1:21" ht="14.4" customHeight="1" x14ac:dyDescent="0.3">
      <c r="A1084" s="618">
        <v>4</v>
      </c>
      <c r="B1084" s="619" t="s">
        <v>558</v>
      </c>
      <c r="C1084" s="619">
        <v>89301042</v>
      </c>
      <c r="D1084" s="681" t="s">
        <v>6244</v>
      </c>
      <c r="E1084" s="682" t="s">
        <v>3965</v>
      </c>
      <c r="F1084" s="619" t="s">
        <v>3937</v>
      </c>
      <c r="G1084" s="619" t="s">
        <v>4143</v>
      </c>
      <c r="H1084" s="619" t="s">
        <v>557</v>
      </c>
      <c r="I1084" s="619" t="s">
        <v>5229</v>
      </c>
      <c r="J1084" s="619" t="s">
        <v>4841</v>
      </c>
      <c r="K1084" s="619" t="s">
        <v>5230</v>
      </c>
      <c r="L1084" s="620">
        <v>3000</v>
      </c>
      <c r="M1084" s="620">
        <v>33000</v>
      </c>
      <c r="N1084" s="619">
        <v>11</v>
      </c>
      <c r="O1084" s="683">
        <v>4</v>
      </c>
      <c r="P1084" s="620">
        <v>33000</v>
      </c>
      <c r="Q1084" s="635">
        <v>1</v>
      </c>
      <c r="R1084" s="619">
        <v>11</v>
      </c>
      <c r="S1084" s="635">
        <v>1</v>
      </c>
      <c r="T1084" s="683">
        <v>4</v>
      </c>
      <c r="U1084" s="665">
        <v>1</v>
      </c>
    </row>
    <row r="1085" spans="1:21" ht="14.4" customHeight="1" x14ac:dyDescent="0.3">
      <c r="A1085" s="618">
        <v>4</v>
      </c>
      <c r="B1085" s="619" t="s">
        <v>558</v>
      </c>
      <c r="C1085" s="619">
        <v>89301042</v>
      </c>
      <c r="D1085" s="681" t="s">
        <v>6244</v>
      </c>
      <c r="E1085" s="682" t="s">
        <v>3965</v>
      </c>
      <c r="F1085" s="619" t="s">
        <v>3937</v>
      </c>
      <c r="G1085" s="619" t="s">
        <v>4143</v>
      </c>
      <c r="H1085" s="619" t="s">
        <v>557</v>
      </c>
      <c r="I1085" s="619" t="s">
        <v>4845</v>
      </c>
      <c r="J1085" s="619" t="s">
        <v>4846</v>
      </c>
      <c r="K1085" s="619" t="s">
        <v>4847</v>
      </c>
      <c r="L1085" s="620">
        <v>233.18</v>
      </c>
      <c r="M1085" s="620">
        <v>2798.1600000000003</v>
      </c>
      <c r="N1085" s="619">
        <v>12</v>
      </c>
      <c r="O1085" s="683">
        <v>5</v>
      </c>
      <c r="P1085" s="620">
        <v>1165.9000000000001</v>
      </c>
      <c r="Q1085" s="635">
        <v>0.41666666666666663</v>
      </c>
      <c r="R1085" s="619">
        <v>5</v>
      </c>
      <c r="S1085" s="635">
        <v>0.41666666666666669</v>
      </c>
      <c r="T1085" s="683">
        <v>2</v>
      </c>
      <c r="U1085" s="665">
        <v>0.4</v>
      </c>
    </row>
    <row r="1086" spans="1:21" ht="14.4" customHeight="1" x14ac:dyDescent="0.3">
      <c r="A1086" s="618">
        <v>4</v>
      </c>
      <c r="B1086" s="619" t="s">
        <v>558</v>
      </c>
      <c r="C1086" s="619">
        <v>89301042</v>
      </c>
      <c r="D1086" s="681" t="s">
        <v>6244</v>
      </c>
      <c r="E1086" s="682" t="s">
        <v>3965</v>
      </c>
      <c r="F1086" s="619" t="s">
        <v>3937</v>
      </c>
      <c r="G1086" s="619" t="s">
        <v>4143</v>
      </c>
      <c r="H1086" s="619" t="s">
        <v>557</v>
      </c>
      <c r="I1086" s="619" t="s">
        <v>5231</v>
      </c>
      <c r="J1086" s="619" t="s">
        <v>4849</v>
      </c>
      <c r="K1086" s="619" t="s">
        <v>5232</v>
      </c>
      <c r="L1086" s="620">
        <v>1101.95</v>
      </c>
      <c r="M1086" s="620">
        <v>13223.400000000001</v>
      </c>
      <c r="N1086" s="619">
        <v>12</v>
      </c>
      <c r="O1086" s="683">
        <v>2</v>
      </c>
      <c r="P1086" s="620">
        <v>13223.400000000001</v>
      </c>
      <c r="Q1086" s="635">
        <v>1</v>
      </c>
      <c r="R1086" s="619">
        <v>12</v>
      </c>
      <c r="S1086" s="635">
        <v>1</v>
      </c>
      <c r="T1086" s="683">
        <v>2</v>
      </c>
      <c r="U1086" s="665">
        <v>1</v>
      </c>
    </row>
    <row r="1087" spans="1:21" ht="14.4" customHeight="1" x14ac:dyDescent="0.3">
      <c r="A1087" s="618">
        <v>4</v>
      </c>
      <c r="B1087" s="619" t="s">
        <v>558</v>
      </c>
      <c r="C1087" s="619">
        <v>89301042</v>
      </c>
      <c r="D1087" s="681" t="s">
        <v>6244</v>
      </c>
      <c r="E1087" s="682" t="s">
        <v>3965</v>
      </c>
      <c r="F1087" s="619" t="s">
        <v>3937</v>
      </c>
      <c r="G1087" s="619" t="s">
        <v>4143</v>
      </c>
      <c r="H1087" s="619" t="s">
        <v>557</v>
      </c>
      <c r="I1087" s="619" t="s">
        <v>4851</v>
      </c>
      <c r="J1087" s="619" t="s">
        <v>4852</v>
      </c>
      <c r="K1087" s="619" t="s">
        <v>4743</v>
      </c>
      <c r="L1087" s="620">
        <v>300</v>
      </c>
      <c r="M1087" s="620">
        <v>14700</v>
      </c>
      <c r="N1087" s="619">
        <v>49</v>
      </c>
      <c r="O1087" s="683">
        <v>30</v>
      </c>
      <c r="P1087" s="620">
        <v>12300</v>
      </c>
      <c r="Q1087" s="635">
        <v>0.83673469387755106</v>
      </c>
      <c r="R1087" s="619">
        <v>41</v>
      </c>
      <c r="S1087" s="635">
        <v>0.83673469387755106</v>
      </c>
      <c r="T1087" s="683">
        <v>26</v>
      </c>
      <c r="U1087" s="665">
        <v>0.8666666666666667</v>
      </c>
    </row>
    <row r="1088" spans="1:21" ht="14.4" customHeight="1" x14ac:dyDescent="0.3">
      <c r="A1088" s="618">
        <v>4</v>
      </c>
      <c r="B1088" s="619" t="s">
        <v>558</v>
      </c>
      <c r="C1088" s="619">
        <v>89301042</v>
      </c>
      <c r="D1088" s="681" t="s">
        <v>6244</v>
      </c>
      <c r="E1088" s="682" t="s">
        <v>3965</v>
      </c>
      <c r="F1088" s="619" t="s">
        <v>3937</v>
      </c>
      <c r="G1088" s="619" t="s">
        <v>4143</v>
      </c>
      <c r="H1088" s="619" t="s">
        <v>557</v>
      </c>
      <c r="I1088" s="619" t="s">
        <v>4851</v>
      </c>
      <c r="J1088" s="619" t="s">
        <v>5233</v>
      </c>
      <c r="K1088" s="619" t="s">
        <v>4743</v>
      </c>
      <c r="L1088" s="620">
        <v>300</v>
      </c>
      <c r="M1088" s="620">
        <v>3900</v>
      </c>
      <c r="N1088" s="619">
        <v>13</v>
      </c>
      <c r="O1088" s="683">
        <v>5</v>
      </c>
      <c r="P1088" s="620">
        <v>3900</v>
      </c>
      <c r="Q1088" s="635">
        <v>1</v>
      </c>
      <c r="R1088" s="619">
        <v>13</v>
      </c>
      <c r="S1088" s="635">
        <v>1</v>
      </c>
      <c r="T1088" s="683">
        <v>5</v>
      </c>
      <c r="U1088" s="665">
        <v>1</v>
      </c>
    </row>
    <row r="1089" spans="1:21" ht="14.4" customHeight="1" x14ac:dyDescent="0.3">
      <c r="A1089" s="618">
        <v>4</v>
      </c>
      <c r="B1089" s="619" t="s">
        <v>558</v>
      </c>
      <c r="C1089" s="619">
        <v>89301042</v>
      </c>
      <c r="D1089" s="681" t="s">
        <v>6244</v>
      </c>
      <c r="E1089" s="682" t="s">
        <v>3965</v>
      </c>
      <c r="F1089" s="619" t="s">
        <v>3937</v>
      </c>
      <c r="G1089" s="619" t="s">
        <v>4143</v>
      </c>
      <c r="H1089" s="619" t="s">
        <v>557</v>
      </c>
      <c r="I1089" s="619" t="s">
        <v>4853</v>
      </c>
      <c r="J1089" s="619" t="s">
        <v>4854</v>
      </c>
      <c r="K1089" s="619" t="s">
        <v>4684</v>
      </c>
      <c r="L1089" s="620">
        <v>300</v>
      </c>
      <c r="M1089" s="620">
        <v>3300</v>
      </c>
      <c r="N1089" s="619">
        <v>11</v>
      </c>
      <c r="O1089" s="683">
        <v>8</v>
      </c>
      <c r="P1089" s="620">
        <v>3300</v>
      </c>
      <c r="Q1089" s="635">
        <v>1</v>
      </c>
      <c r="R1089" s="619">
        <v>11</v>
      </c>
      <c r="S1089" s="635">
        <v>1</v>
      </c>
      <c r="T1089" s="683">
        <v>8</v>
      </c>
      <c r="U1089" s="665">
        <v>1</v>
      </c>
    </row>
    <row r="1090" spans="1:21" ht="14.4" customHeight="1" x14ac:dyDescent="0.3">
      <c r="A1090" s="618">
        <v>4</v>
      </c>
      <c r="B1090" s="619" t="s">
        <v>558</v>
      </c>
      <c r="C1090" s="619">
        <v>89301042</v>
      </c>
      <c r="D1090" s="681" t="s">
        <v>6244</v>
      </c>
      <c r="E1090" s="682" t="s">
        <v>3965</v>
      </c>
      <c r="F1090" s="619" t="s">
        <v>3937</v>
      </c>
      <c r="G1090" s="619" t="s">
        <v>4143</v>
      </c>
      <c r="H1090" s="619" t="s">
        <v>557</v>
      </c>
      <c r="I1090" s="619" t="s">
        <v>4855</v>
      </c>
      <c r="J1090" s="619" t="s">
        <v>4856</v>
      </c>
      <c r="K1090" s="619" t="s">
        <v>4691</v>
      </c>
      <c r="L1090" s="620">
        <v>304.69</v>
      </c>
      <c r="M1090" s="620">
        <v>609.38</v>
      </c>
      <c r="N1090" s="619">
        <v>2</v>
      </c>
      <c r="O1090" s="683">
        <v>2</v>
      </c>
      <c r="P1090" s="620">
        <v>609.38</v>
      </c>
      <c r="Q1090" s="635">
        <v>1</v>
      </c>
      <c r="R1090" s="619">
        <v>2</v>
      </c>
      <c r="S1090" s="635">
        <v>1</v>
      </c>
      <c r="T1090" s="683">
        <v>2</v>
      </c>
      <c r="U1090" s="665">
        <v>1</v>
      </c>
    </row>
    <row r="1091" spans="1:21" ht="14.4" customHeight="1" x14ac:dyDescent="0.3">
      <c r="A1091" s="618">
        <v>4</v>
      </c>
      <c r="B1091" s="619" t="s">
        <v>558</v>
      </c>
      <c r="C1091" s="619">
        <v>89301042</v>
      </c>
      <c r="D1091" s="681" t="s">
        <v>6244</v>
      </c>
      <c r="E1091" s="682" t="s">
        <v>3965</v>
      </c>
      <c r="F1091" s="619" t="s">
        <v>3937</v>
      </c>
      <c r="G1091" s="619" t="s">
        <v>4143</v>
      </c>
      <c r="H1091" s="619" t="s">
        <v>557</v>
      </c>
      <c r="I1091" s="619" t="s">
        <v>4857</v>
      </c>
      <c r="J1091" s="619" t="s">
        <v>4858</v>
      </c>
      <c r="K1091" s="619" t="s">
        <v>4859</v>
      </c>
      <c r="L1091" s="620">
        <v>296.39999999999998</v>
      </c>
      <c r="M1091" s="620">
        <v>296.39999999999998</v>
      </c>
      <c r="N1091" s="619">
        <v>1</v>
      </c>
      <c r="O1091" s="683">
        <v>1</v>
      </c>
      <c r="P1091" s="620">
        <v>296.39999999999998</v>
      </c>
      <c r="Q1091" s="635">
        <v>1</v>
      </c>
      <c r="R1091" s="619">
        <v>1</v>
      </c>
      <c r="S1091" s="635">
        <v>1</v>
      </c>
      <c r="T1091" s="683">
        <v>1</v>
      </c>
      <c r="U1091" s="665">
        <v>1</v>
      </c>
    </row>
    <row r="1092" spans="1:21" ht="14.4" customHeight="1" x14ac:dyDescent="0.3">
      <c r="A1092" s="618">
        <v>4</v>
      </c>
      <c r="B1092" s="619" t="s">
        <v>558</v>
      </c>
      <c r="C1092" s="619">
        <v>89301042</v>
      </c>
      <c r="D1092" s="681" t="s">
        <v>6244</v>
      </c>
      <c r="E1092" s="682" t="s">
        <v>3965</v>
      </c>
      <c r="F1092" s="619" t="s">
        <v>3937</v>
      </c>
      <c r="G1092" s="619" t="s">
        <v>4143</v>
      </c>
      <c r="H1092" s="619" t="s">
        <v>557</v>
      </c>
      <c r="I1092" s="619" t="s">
        <v>5234</v>
      </c>
      <c r="J1092" s="619" t="s">
        <v>5235</v>
      </c>
      <c r="K1092" s="619"/>
      <c r="L1092" s="620">
        <v>525.23</v>
      </c>
      <c r="M1092" s="620">
        <v>1050.46</v>
      </c>
      <c r="N1092" s="619">
        <v>2</v>
      </c>
      <c r="O1092" s="683">
        <v>2</v>
      </c>
      <c r="P1092" s="620">
        <v>1050.46</v>
      </c>
      <c r="Q1092" s="635">
        <v>1</v>
      </c>
      <c r="R1092" s="619">
        <v>2</v>
      </c>
      <c r="S1092" s="635">
        <v>1</v>
      </c>
      <c r="T1092" s="683">
        <v>2</v>
      </c>
      <c r="U1092" s="665">
        <v>1</v>
      </c>
    </row>
    <row r="1093" spans="1:21" ht="14.4" customHeight="1" x14ac:dyDescent="0.3">
      <c r="A1093" s="618">
        <v>4</v>
      </c>
      <c r="B1093" s="619" t="s">
        <v>558</v>
      </c>
      <c r="C1093" s="619">
        <v>89301042</v>
      </c>
      <c r="D1093" s="681" t="s">
        <v>6244</v>
      </c>
      <c r="E1093" s="682" t="s">
        <v>3965</v>
      </c>
      <c r="F1093" s="619" t="s">
        <v>3937</v>
      </c>
      <c r="G1093" s="619" t="s">
        <v>4143</v>
      </c>
      <c r="H1093" s="619" t="s">
        <v>557</v>
      </c>
      <c r="I1093" s="619" t="s">
        <v>4860</v>
      </c>
      <c r="J1093" s="619" t="s">
        <v>4861</v>
      </c>
      <c r="K1093" s="619" t="s">
        <v>4862</v>
      </c>
      <c r="L1093" s="620">
        <v>4748.2</v>
      </c>
      <c r="M1093" s="620">
        <v>23741</v>
      </c>
      <c r="N1093" s="619">
        <v>5</v>
      </c>
      <c r="O1093" s="683">
        <v>2</v>
      </c>
      <c r="P1093" s="620">
        <v>23741</v>
      </c>
      <c r="Q1093" s="635">
        <v>1</v>
      </c>
      <c r="R1093" s="619">
        <v>5</v>
      </c>
      <c r="S1093" s="635">
        <v>1</v>
      </c>
      <c r="T1093" s="683">
        <v>2</v>
      </c>
      <c r="U1093" s="665">
        <v>1</v>
      </c>
    </row>
    <row r="1094" spans="1:21" ht="14.4" customHeight="1" x14ac:dyDescent="0.3">
      <c r="A1094" s="618">
        <v>4</v>
      </c>
      <c r="B1094" s="619" t="s">
        <v>558</v>
      </c>
      <c r="C1094" s="619">
        <v>89301042</v>
      </c>
      <c r="D1094" s="681" t="s">
        <v>6244</v>
      </c>
      <c r="E1094" s="682" t="s">
        <v>3965</v>
      </c>
      <c r="F1094" s="619" t="s">
        <v>3937</v>
      </c>
      <c r="G1094" s="619" t="s">
        <v>4143</v>
      </c>
      <c r="H1094" s="619" t="s">
        <v>557</v>
      </c>
      <c r="I1094" s="619" t="s">
        <v>4863</v>
      </c>
      <c r="J1094" s="619" t="s">
        <v>4864</v>
      </c>
      <c r="K1094" s="619" t="s">
        <v>4697</v>
      </c>
      <c r="L1094" s="620">
        <v>193.9</v>
      </c>
      <c r="M1094" s="620">
        <v>193.9</v>
      </c>
      <c r="N1094" s="619">
        <v>1</v>
      </c>
      <c r="O1094" s="683">
        <v>1</v>
      </c>
      <c r="P1094" s="620"/>
      <c r="Q1094" s="635">
        <v>0</v>
      </c>
      <c r="R1094" s="619"/>
      <c r="S1094" s="635">
        <v>0</v>
      </c>
      <c r="T1094" s="683"/>
      <c r="U1094" s="665">
        <v>0</v>
      </c>
    </row>
    <row r="1095" spans="1:21" ht="14.4" customHeight="1" x14ac:dyDescent="0.3">
      <c r="A1095" s="618">
        <v>4</v>
      </c>
      <c r="B1095" s="619" t="s">
        <v>558</v>
      </c>
      <c r="C1095" s="619">
        <v>89301042</v>
      </c>
      <c r="D1095" s="681" t="s">
        <v>6244</v>
      </c>
      <c r="E1095" s="682" t="s">
        <v>3965</v>
      </c>
      <c r="F1095" s="619" t="s">
        <v>3937</v>
      </c>
      <c r="G1095" s="619" t="s">
        <v>4143</v>
      </c>
      <c r="H1095" s="619" t="s">
        <v>557</v>
      </c>
      <c r="I1095" s="619" t="s">
        <v>4871</v>
      </c>
      <c r="J1095" s="619" t="s">
        <v>4872</v>
      </c>
      <c r="K1095" s="619" t="s">
        <v>4873</v>
      </c>
      <c r="L1095" s="620">
        <v>856.97</v>
      </c>
      <c r="M1095" s="620">
        <v>23995.16</v>
      </c>
      <c r="N1095" s="619">
        <v>28</v>
      </c>
      <c r="O1095" s="683">
        <v>6</v>
      </c>
      <c r="P1095" s="620">
        <v>23995.16</v>
      </c>
      <c r="Q1095" s="635">
        <v>1</v>
      </c>
      <c r="R1095" s="619">
        <v>28</v>
      </c>
      <c r="S1095" s="635">
        <v>1</v>
      </c>
      <c r="T1095" s="683">
        <v>6</v>
      </c>
      <c r="U1095" s="665">
        <v>1</v>
      </c>
    </row>
    <row r="1096" spans="1:21" ht="14.4" customHeight="1" x14ac:dyDescent="0.3">
      <c r="A1096" s="618">
        <v>4</v>
      </c>
      <c r="B1096" s="619" t="s">
        <v>558</v>
      </c>
      <c r="C1096" s="619">
        <v>89301042</v>
      </c>
      <c r="D1096" s="681" t="s">
        <v>6244</v>
      </c>
      <c r="E1096" s="682" t="s">
        <v>3965</v>
      </c>
      <c r="F1096" s="619" t="s">
        <v>3937</v>
      </c>
      <c r="G1096" s="619" t="s">
        <v>4143</v>
      </c>
      <c r="H1096" s="619" t="s">
        <v>557</v>
      </c>
      <c r="I1096" s="619" t="s">
        <v>5236</v>
      </c>
      <c r="J1096" s="619" t="s">
        <v>5237</v>
      </c>
      <c r="K1096" s="619" t="s">
        <v>5238</v>
      </c>
      <c r="L1096" s="620">
        <v>856.97</v>
      </c>
      <c r="M1096" s="620">
        <v>37706.68</v>
      </c>
      <c r="N1096" s="619">
        <v>44</v>
      </c>
      <c r="O1096" s="683">
        <v>8</v>
      </c>
      <c r="P1096" s="620">
        <v>37706.68</v>
      </c>
      <c r="Q1096" s="635">
        <v>1</v>
      </c>
      <c r="R1096" s="619">
        <v>44</v>
      </c>
      <c r="S1096" s="635">
        <v>1</v>
      </c>
      <c r="T1096" s="683">
        <v>8</v>
      </c>
      <c r="U1096" s="665">
        <v>1</v>
      </c>
    </row>
    <row r="1097" spans="1:21" ht="14.4" customHeight="1" x14ac:dyDescent="0.3">
      <c r="A1097" s="618">
        <v>4</v>
      </c>
      <c r="B1097" s="619" t="s">
        <v>558</v>
      </c>
      <c r="C1097" s="619">
        <v>89301042</v>
      </c>
      <c r="D1097" s="681" t="s">
        <v>6244</v>
      </c>
      <c r="E1097" s="682" t="s">
        <v>3965</v>
      </c>
      <c r="F1097" s="619" t="s">
        <v>3937</v>
      </c>
      <c r="G1097" s="619" t="s">
        <v>4143</v>
      </c>
      <c r="H1097" s="619" t="s">
        <v>557</v>
      </c>
      <c r="I1097" s="619" t="s">
        <v>4874</v>
      </c>
      <c r="J1097" s="619" t="s">
        <v>4875</v>
      </c>
      <c r="K1097" s="619" t="s">
        <v>4876</v>
      </c>
      <c r="L1097" s="620">
        <v>370.4</v>
      </c>
      <c r="M1097" s="620">
        <v>11111.999999999998</v>
      </c>
      <c r="N1097" s="619">
        <v>30</v>
      </c>
      <c r="O1097" s="683">
        <v>18</v>
      </c>
      <c r="P1097" s="620">
        <v>11111.999999999998</v>
      </c>
      <c r="Q1097" s="635">
        <v>1</v>
      </c>
      <c r="R1097" s="619">
        <v>30</v>
      </c>
      <c r="S1097" s="635">
        <v>1</v>
      </c>
      <c r="T1097" s="683">
        <v>18</v>
      </c>
      <c r="U1097" s="665">
        <v>1</v>
      </c>
    </row>
    <row r="1098" spans="1:21" ht="14.4" customHeight="1" x14ac:dyDescent="0.3">
      <c r="A1098" s="618">
        <v>4</v>
      </c>
      <c r="B1098" s="619" t="s">
        <v>558</v>
      </c>
      <c r="C1098" s="619">
        <v>89301042</v>
      </c>
      <c r="D1098" s="681" t="s">
        <v>6244</v>
      </c>
      <c r="E1098" s="682" t="s">
        <v>3965</v>
      </c>
      <c r="F1098" s="619" t="s">
        <v>3937</v>
      </c>
      <c r="G1098" s="619" t="s">
        <v>4143</v>
      </c>
      <c r="H1098" s="619" t="s">
        <v>557</v>
      </c>
      <c r="I1098" s="619" t="s">
        <v>5239</v>
      </c>
      <c r="J1098" s="619" t="s">
        <v>5240</v>
      </c>
      <c r="K1098" s="619" t="s">
        <v>5241</v>
      </c>
      <c r="L1098" s="620">
        <v>295.88</v>
      </c>
      <c r="M1098" s="620">
        <v>591.76</v>
      </c>
      <c r="N1098" s="619">
        <v>2</v>
      </c>
      <c r="O1098" s="683">
        <v>1</v>
      </c>
      <c r="P1098" s="620">
        <v>591.76</v>
      </c>
      <c r="Q1098" s="635">
        <v>1</v>
      </c>
      <c r="R1098" s="619">
        <v>2</v>
      </c>
      <c r="S1098" s="635">
        <v>1</v>
      </c>
      <c r="T1098" s="683">
        <v>1</v>
      </c>
      <c r="U1098" s="665">
        <v>1</v>
      </c>
    </row>
    <row r="1099" spans="1:21" ht="14.4" customHeight="1" x14ac:dyDescent="0.3">
      <c r="A1099" s="618">
        <v>4</v>
      </c>
      <c r="B1099" s="619" t="s">
        <v>558</v>
      </c>
      <c r="C1099" s="619">
        <v>89301042</v>
      </c>
      <c r="D1099" s="681" t="s">
        <v>6244</v>
      </c>
      <c r="E1099" s="682" t="s">
        <v>3965</v>
      </c>
      <c r="F1099" s="619" t="s">
        <v>3937</v>
      </c>
      <c r="G1099" s="619" t="s">
        <v>4143</v>
      </c>
      <c r="H1099" s="619" t="s">
        <v>557</v>
      </c>
      <c r="I1099" s="619" t="s">
        <v>4877</v>
      </c>
      <c r="J1099" s="619" t="s">
        <v>4878</v>
      </c>
      <c r="K1099" s="619" t="s">
        <v>4879</v>
      </c>
      <c r="L1099" s="620">
        <v>453.2</v>
      </c>
      <c r="M1099" s="620">
        <v>10423.599999999999</v>
      </c>
      <c r="N1099" s="619">
        <v>23</v>
      </c>
      <c r="O1099" s="683">
        <v>17</v>
      </c>
      <c r="P1099" s="620">
        <v>8610.7999999999993</v>
      </c>
      <c r="Q1099" s="635">
        <v>0.82608695652173914</v>
      </c>
      <c r="R1099" s="619">
        <v>19</v>
      </c>
      <c r="S1099" s="635">
        <v>0.82608695652173914</v>
      </c>
      <c r="T1099" s="683">
        <v>14</v>
      </c>
      <c r="U1099" s="665">
        <v>0.82352941176470584</v>
      </c>
    </row>
    <row r="1100" spans="1:21" ht="14.4" customHeight="1" x14ac:dyDescent="0.3">
      <c r="A1100" s="618">
        <v>4</v>
      </c>
      <c r="B1100" s="619" t="s">
        <v>558</v>
      </c>
      <c r="C1100" s="619">
        <v>89301042</v>
      </c>
      <c r="D1100" s="681" t="s">
        <v>6244</v>
      </c>
      <c r="E1100" s="682" t="s">
        <v>3965</v>
      </c>
      <c r="F1100" s="619" t="s">
        <v>3937</v>
      </c>
      <c r="G1100" s="619" t="s">
        <v>4143</v>
      </c>
      <c r="H1100" s="619" t="s">
        <v>557</v>
      </c>
      <c r="I1100" s="619" t="s">
        <v>4880</v>
      </c>
      <c r="J1100" s="619" t="s">
        <v>4881</v>
      </c>
      <c r="K1100" s="619" t="s">
        <v>4882</v>
      </c>
      <c r="L1100" s="620">
        <v>2158.12</v>
      </c>
      <c r="M1100" s="620">
        <v>45320.52</v>
      </c>
      <c r="N1100" s="619">
        <v>21</v>
      </c>
      <c r="O1100" s="683">
        <v>8</v>
      </c>
      <c r="P1100" s="620">
        <v>45320.52</v>
      </c>
      <c r="Q1100" s="635">
        <v>1</v>
      </c>
      <c r="R1100" s="619">
        <v>21</v>
      </c>
      <c r="S1100" s="635">
        <v>1</v>
      </c>
      <c r="T1100" s="683">
        <v>8</v>
      </c>
      <c r="U1100" s="665">
        <v>1</v>
      </c>
    </row>
    <row r="1101" spans="1:21" ht="14.4" customHeight="1" x14ac:dyDescent="0.3">
      <c r="A1101" s="618">
        <v>4</v>
      </c>
      <c r="B1101" s="619" t="s">
        <v>558</v>
      </c>
      <c r="C1101" s="619">
        <v>89301042</v>
      </c>
      <c r="D1101" s="681" t="s">
        <v>6244</v>
      </c>
      <c r="E1101" s="682" t="s">
        <v>3965</v>
      </c>
      <c r="F1101" s="619" t="s">
        <v>3937</v>
      </c>
      <c r="G1101" s="619" t="s">
        <v>4143</v>
      </c>
      <c r="H1101" s="619" t="s">
        <v>557</v>
      </c>
      <c r="I1101" s="619" t="s">
        <v>4883</v>
      </c>
      <c r="J1101" s="619" t="s">
        <v>4884</v>
      </c>
      <c r="K1101" s="619" t="s">
        <v>4885</v>
      </c>
      <c r="L1101" s="620">
        <v>5343.9</v>
      </c>
      <c r="M1101" s="620">
        <v>176348.69999999995</v>
      </c>
      <c r="N1101" s="619">
        <v>33</v>
      </c>
      <c r="O1101" s="683">
        <v>16</v>
      </c>
      <c r="P1101" s="620">
        <v>176348.69999999995</v>
      </c>
      <c r="Q1101" s="635">
        <v>1</v>
      </c>
      <c r="R1101" s="619">
        <v>33</v>
      </c>
      <c r="S1101" s="635">
        <v>1</v>
      </c>
      <c r="T1101" s="683">
        <v>16</v>
      </c>
      <c r="U1101" s="665">
        <v>1</v>
      </c>
    </row>
    <row r="1102" spans="1:21" ht="14.4" customHeight="1" x14ac:dyDescent="0.3">
      <c r="A1102" s="618">
        <v>4</v>
      </c>
      <c r="B1102" s="619" t="s">
        <v>558</v>
      </c>
      <c r="C1102" s="619">
        <v>89301042</v>
      </c>
      <c r="D1102" s="681" t="s">
        <v>6244</v>
      </c>
      <c r="E1102" s="682" t="s">
        <v>3965</v>
      </c>
      <c r="F1102" s="619" t="s">
        <v>3937</v>
      </c>
      <c r="G1102" s="619" t="s">
        <v>4143</v>
      </c>
      <c r="H1102" s="619" t="s">
        <v>557</v>
      </c>
      <c r="I1102" s="619" t="s">
        <v>5242</v>
      </c>
      <c r="J1102" s="619" t="s">
        <v>5243</v>
      </c>
      <c r="K1102" s="619" t="s">
        <v>5244</v>
      </c>
      <c r="L1102" s="620">
        <v>2412.9</v>
      </c>
      <c r="M1102" s="620">
        <v>28954.800000000003</v>
      </c>
      <c r="N1102" s="619">
        <v>12</v>
      </c>
      <c r="O1102" s="683">
        <v>2</v>
      </c>
      <c r="P1102" s="620">
        <v>28954.800000000003</v>
      </c>
      <c r="Q1102" s="635">
        <v>1</v>
      </c>
      <c r="R1102" s="619">
        <v>12</v>
      </c>
      <c r="S1102" s="635">
        <v>1</v>
      </c>
      <c r="T1102" s="683">
        <v>2</v>
      </c>
      <c r="U1102" s="665">
        <v>1</v>
      </c>
    </row>
    <row r="1103" spans="1:21" ht="14.4" customHeight="1" x14ac:dyDescent="0.3">
      <c r="A1103" s="618">
        <v>4</v>
      </c>
      <c r="B1103" s="619" t="s">
        <v>558</v>
      </c>
      <c r="C1103" s="619">
        <v>89301042</v>
      </c>
      <c r="D1103" s="681" t="s">
        <v>6244</v>
      </c>
      <c r="E1103" s="682" t="s">
        <v>3965</v>
      </c>
      <c r="F1103" s="619" t="s">
        <v>3937</v>
      </c>
      <c r="G1103" s="619" t="s">
        <v>4143</v>
      </c>
      <c r="H1103" s="619" t="s">
        <v>557</v>
      </c>
      <c r="I1103" s="619" t="s">
        <v>5245</v>
      </c>
      <c r="J1103" s="619" t="s">
        <v>5246</v>
      </c>
      <c r="K1103" s="619" t="s">
        <v>5247</v>
      </c>
      <c r="L1103" s="620">
        <v>2412.9</v>
      </c>
      <c r="M1103" s="620">
        <v>28954.800000000003</v>
      </c>
      <c r="N1103" s="619">
        <v>12</v>
      </c>
      <c r="O1103" s="683">
        <v>2</v>
      </c>
      <c r="P1103" s="620">
        <v>14477.400000000001</v>
      </c>
      <c r="Q1103" s="635">
        <v>0.5</v>
      </c>
      <c r="R1103" s="619">
        <v>6</v>
      </c>
      <c r="S1103" s="635">
        <v>0.5</v>
      </c>
      <c r="T1103" s="683">
        <v>1</v>
      </c>
      <c r="U1103" s="665">
        <v>0.5</v>
      </c>
    </row>
    <row r="1104" spans="1:21" ht="14.4" customHeight="1" x14ac:dyDescent="0.3">
      <c r="A1104" s="618">
        <v>4</v>
      </c>
      <c r="B1104" s="619" t="s">
        <v>558</v>
      </c>
      <c r="C1104" s="619">
        <v>89301042</v>
      </c>
      <c r="D1104" s="681" t="s">
        <v>6244</v>
      </c>
      <c r="E1104" s="682" t="s">
        <v>3965</v>
      </c>
      <c r="F1104" s="619" t="s">
        <v>3937</v>
      </c>
      <c r="G1104" s="619" t="s">
        <v>4143</v>
      </c>
      <c r="H1104" s="619" t="s">
        <v>557</v>
      </c>
      <c r="I1104" s="619" t="s">
        <v>4886</v>
      </c>
      <c r="J1104" s="619" t="s">
        <v>4887</v>
      </c>
      <c r="K1104" s="619" t="s">
        <v>4888</v>
      </c>
      <c r="L1104" s="620">
        <v>5343.9</v>
      </c>
      <c r="M1104" s="620">
        <v>32063.399999999998</v>
      </c>
      <c r="N1104" s="619">
        <v>6</v>
      </c>
      <c r="O1104" s="683">
        <v>3</v>
      </c>
      <c r="P1104" s="620">
        <v>32063.399999999998</v>
      </c>
      <c r="Q1104" s="635">
        <v>1</v>
      </c>
      <c r="R1104" s="619">
        <v>6</v>
      </c>
      <c r="S1104" s="635">
        <v>1</v>
      </c>
      <c r="T1104" s="683">
        <v>3</v>
      </c>
      <c r="U1104" s="665">
        <v>1</v>
      </c>
    </row>
    <row r="1105" spans="1:21" ht="14.4" customHeight="1" x14ac:dyDescent="0.3">
      <c r="A1105" s="618">
        <v>4</v>
      </c>
      <c r="B1105" s="619" t="s">
        <v>558</v>
      </c>
      <c r="C1105" s="619">
        <v>89301042</v>
      </c>
      <c r="D1105" s="681" t="s">
        <v>6244</v>
      </c>
      <c r="E1105" s="682" t="s">
        <v>3965</v>
      </c>
      <c r="F1105" s="619" t="s">
        <v>3937</v>
      </c>
      <c r="G1105" s="619" t="s">
        <v>4143</v>
      </c>
      <c r="H1105" s="619" t="s">
        <v>557</v>
      </c>
      <c r="I1105" s="619" t="s">
        <v>4889</v>
      </c>
      <c r="J1105" s="619" t="s">
        <v>4890</v>
      </c>
      <c r="K1105" s="619" t="s">
        <v>4891</v>
      </c>
      <c r="L1105" s="620">
        <v>1500.3</v>
      </c>
      <c r="M1105" s="620">
        <v>21004.199999999997</v>
      </c>
      <c r="N1105" s="619">
        <v>14</v>
      </c>
      <c r="O1105" s="683">
        <v>3</v>
      </c>
      <c r="P1105" s="620">
        <v>21004.199999999997</v>
      </c>
      <c r="Q1105" s="635">
        <v>1</v>
      </c>
      <c r="R1105" s="619">
        <v>14</v>
      </c>
      <c r="S1105" s="635">
        <v>1</v>
      </c>
      <c r="T1105" s="683">
        <v>3</v>
      </c>
      <c r="U1105" s="665">
        <v>1</v>
      </c>
    </row>
    <row r="1106" spans="1:21" ht="14.4" customHeight="1" x14ac:dyDescent="0.3">
      <c r="A1106" s="618">
        <v>4</v>
      </c>
      <c r="B1106" s="619" t="s">
        <v>558</v>
      </c>
      <c r="C1106" s="619">
        <v>89301042</v>
      </c>
      <c r="D1106" s="681" t="s">
        <v>6244</v>
      </c>
      <c r="E1106" s="682" t="s">
        <v>3965</v>
      </c>
      <c r="F1106" s="619" t="s">
        <v>3937</v>
      </c>
      <c r="G1106" s="619" t="s">
        <v>4143</v>
      </c>
      <c r="H1106" s="619" t="s">
        <v>557</v>
      </c>
      <c r="I1106" s="619" t="s">
        <v>4892</v>
      </c>
      <c r="J1106" s="619" t="s">
        <v>5248</v>
      </c>
      <c r="K1106" s="619" t="s">
        <v>4894</v>
      </c>
      <c r="L1106" s="620">
        <v>1500.3</v>
      </c>
      <c r="M1106" s="620">
        <v>9001.7999999999993</v>
      </c>
      <c r="N1106" s="619">
        <v>6</v>
      </c>
      <c r="O1106" s="683">
        <v>1</v>
      </c>
      <c r="P1106" s="620">
        <v>9001.7999999999993</v>
      </c>
      <c r="Q1106" s="635">
        <v>1</v>
      </c>
      <c r="R1106" s="619">
        <v>6</v>
      </c>
      <c r="S1106" s="635">
        <v>1</v>
      </c>
      <c r="T1106" s="683">
        <v>1</v>
      </c>
      <c r="U1106" s="665">
        <v>1</v>
      </c>
    </row>
    <row r="1107" spans="1:21" ht="14.4" customHeight="1" x14ac:dyDescent="0.3">
      <c r="A1107" s="618">
        <v>4</v>
      </c>
      <c r="B1107" s="619" t="s">
        <v>558</v>
      </c>
      <c r="C1107" s="619">
        <v>89301042</v>
      </c>
      <c r="D1107" s="681" t="s">
        <v>6244</v>
      </c>
      <c r="E1107" s="682" t="s">
        <v>3965</v>
      </c>
      <c r="F1107" s="619" t="s">
        <v>3937</v>
      </c>
      <c r="G1107" s="619" t="s">
        <v>4143</v>
      </c>
      <c r="H1107" s="619" t="s">
        <v>557</v>
      </c>
      <c r="I1107" s="619" t="s">
        <v>4892</v>
      </c>
      <c r="J1107" s="619" t="s">
        <v>4893</v>
      </c>
      <c r="K1107" s="619" t="s">
        <v>4894</v>
      </c>
      <c r="L1107" s="620">
        <v>1500.3</v>
      </c>
      <c r="M1107" s="620">
        <v>24004.799999999996</v>
      </c>
      <c r="N1107" s="619">
        <v>16</v>
      </c>
      <c r="O1107" s="683">
        <v>4</v>
      </c>
      <c r="P1107" s="620">
        <v>24004.799999999996</v>
      </c>
      <c r="Q1107" s="635">
        <v>1</v>
      </c>
      <c r="R1107" s="619">
        <v>16</v>
      </c>
      <c r="S1107" s="635">
        <v>1</v>
      </c>
      <c r="T1107" s="683">
        <v>4</v>
      </c>
      <c r="U1107" s="665">
        <v>1</v>
      </c>
    </row>
    <row r="1108" spans="1:21" ht="14.4" customHeight="1" x14ac:dyDescent="0.3">
      <c r="A1108" s="618">
        <v>4</v>
      </c>
      <c r="B1108" s="619" t="s">
        <v>558</v>
      </c>
      <c r="C1108" s="619">
        <v>89301042</v>
      </c>
      <c r="D1108" s="681" t="s">
        <v>6244</v>
      </c>
      <c r="E1108" s="682" t="s">
        <v>3965</v>
      </c>
      <c r="F1108" s="619" t="s">
        <v>3937</v>
      </c>
      <c r="G1108" s="619" t="s">
        <v>4143</v>
      </c>
      <c r="H1108" s="619" t="s">
        <v>557</v>
      </c>
      <c r="I1108" s="619" t="s">
        <v>4895</v>
      </c>
      <c r="J1108" s="619" t="s">
        <v>4503</v>
      </c>
      <c r="K1108" s="619" t="s">
        <v>4896</v>
      </c>
      <c r="L1108" s="620">
        <v>2284</v>
      </c>
      <c r="M1108" s="620">
        <v>11420</v>
      </c>
      <c r="N1108" s="619">
        <v>5</v>
      </c>
      <c r="O1108" s="683">
        <v>2</v>
      </c>
      <c r="P1108" s="620">
        <v>6852</v>
      </c>
      <c r="Q1108" s="635">
        <v>0.6</v>
      </c>
      <c r="R1108" s="619">
        <v>3</v>
      </c>
      <c r="S1108" s="635">
        <v>0.6</v>
      </c>
      <c r="T1108" s="683">
        <v>1</v>
      </c>
      <c r="U1108" s="665">
        <v>0.5</v>
      </c>
    </row>
    <row r="1109" spans="1:21" ht="14.4" customHeight="1" x14ac:dyDescent="0.3">
      <c r="A1109" s="618">
        <v>4</v>
      </c>
      <c r="B1109" s="619" t="s">
        <v>558</v>
      </c>
      <c r="C1109" s="619">
        <v>89301042</v>
      </c>
      <c r="D1109" s="681" t="s">
        <v>6244</v>
      </c>
      <c r="E1109" s="682" t="s">
        <v>3965</v>
      </c>
      <c r="F1109" s="619" t="s">
        <v>3937</v>
      </c>
      <c r="G1109" s="619" t="s">
        <v>4143</v>
      </c>
      <c r="H1109" s="619" t="s">
        <v>557</v>
      </c>
      <c r="I1109" s="619" t="s">
        <v>4502</v>
      </c>
      <c r="J1109" s="619" t="s">
        <v>4503</v>
      </c>
      <c r="K1109" s="619" t="s">
        <v>4504</v>
      </c>
      <c r="L1109" s="620">
        <v>2284</v>
      </c>
      <c r="M1109" s="620">
        <v>15988</v>
      </c>
      <c r="N1109" s="619">
        <v>7</v>
      </c>
      <c r="O1109" s="683">
        <v>4</v>
      </c>
      <c r="P1109" s="620">
        <v>15988</v>
      </c>
      <c r="Q1109" s="635">
        <v>1</v>
      </c>
      <c r="R1109" s="619">
        <v>7</v>
      </c>
      <c r="S1109" s="635">
        <v>1</v>
      </c>
      <c r="T1109" s="683">
        <v>4</v>
      </c>
      <c r="U1109" s="665">
        <v>1</v>
      </c>
    </row>
    <row r="1110" spans="1:21" ht="14.4" customHeight="1" x14ac:dyDescent="0.3">
      <c r="A1110" s="618">
        <v>4</v>
      </c>
      <c r="B1110" s="619" t="s">
        <v>558</v>
      </c>
      <c r="C1110" s="619">
        <v>89301042</v>
      </c>
      <c r="D1110" s="681" t="s">
        <v>6244</v>
      </c>
      <c r="E1110" s="682" t="s">
        <v>3965</v>
      </c>
      <c r="F1110" s="619" t="s">
        <v>3937</v>
      </c>
      <c r="G1110" s="619" t="s">
        <v>4143</v>
      </c>
      <c r="H1110" s="619" t="s">
        <v>557</v>
      </c>
      <c r="I1110" s="619" t="s">
        <v>4897</v>
      </c>
      <c r="J1110" s="619" t="s">
        <v>4898</v>
      </c>
      <c r="K1110" s="619" t="s">
        <v>4899</v>
      </c>
      <c r="L1110" s="620">
        <v>3000</v>
      </c>
      <c r="M1110" s="620">
        <v>36000</v>
      </c>
      <c r="N1110" s="619">
        <v>12</v>
      </c>
      <c r="O1110" s="683">
        <v>4</v>
      </c>
      <c r="P1110" s="620">
        <v>27000</v>
      </c>
      <c r="Q1110" s="635">
        <v>0.75</v>
      </c>
      <c r="R1110" s="619">
        <v>9</v>
      </c>
      <c r="S1110" s="635">
        <v>0.75</v>
      </c>
      <c r="T1110" s="683">
        <v>3</v>
      </c>
      <c r="U1110" s="665">
        <v>0.75</v>
      </c>
    </row>
    <row r="1111" spans="1:21" ht="14.4" customHeight="1" x14ac:dyDescent="0.3">
      <c r="A1111" s="618">
        <v>4</v>
      </c>
      <c r="B1111" s="619" t="s">
        <v>558</v>
      </c>
      <c r="C1111" s="619">
        <v>89301042</v>
      </c>
      <c r="D1111" s="681" t="s">
        <v>6244</v>
      </c>
      <c r="E1111" s="682" t="s">
        <v>3965</v>
      </c>
      <c r="F1111" s="619" t="s">
        <v>3937</v>
      </c>
      <c r="G1111" s="619" t="s">
        <v>4143</v>
      </c>
      <c r="H1111" s="619" t="s">
        <v>557</v>
      </c>
      <c r="I1111" s="619" t="s">
        <v>4505</v>
      </c>
      <c r="J1111" s="619" t="s">
        <v>5249</v>
      </c>
      <c r="K1111" s="619" t="s">
        <v>4507</v>
      </c>
      <c r="L1111" s="620">
        <v>3000</v>
      </c>
      <c r="M1111" s="620">
        <v>9000</v>
      </c>
      <c r="N1111" s="619">
        <v>3</v>
      </c>
      <c r="O1111" s="683">
        <v>1</v>
      </c>
      <c r="P1111" s="620">
        <v>9000</v>
      </c>
      <c r="Q1111" s="635">
        <v>1</v>
      </c>
      <c r="R1111" s="619">
        <v>3</v>
      </c>
      <c r="S1111" s="635">
        <v>1</v>
      </c>
      <c r="T1111" s="683">
        <v>1</v>
      </c>
      <c r="U1111" s="665">
        <v>1</v>
      </c>
    </row>
    <row r="1112" spans="1:21" ht="14.4" customHeight="1" x14ac:dyDescent="0.3">
      <c r="A1112" s="618">
        <v>4</v>
      </c>
      <c r="B1112" s="619" t="s">
        <v>558</v>
      </c>
      <c r="C1112" s="619">
        <v>89301042</v>
      </c>
      <c r="D1112" s="681" t="s">
        <v>6244</v>
      </c>
      <c r="E1112" s="682" t="s">
        <v>3965</v>
      </c>
      <c r="F1112" s="619" t="s">
        <v>3937</v>
      </c>
      <c r="G1112" s="619" t="s">
        <v>4143</v>
      </c>
      <c r="H1112" s="619" t="s">
        <v>557</v>
      </c>
      <c r="I1112" s="619" t="s">
        <v>4505</v>
      </c>
      <c r="J1112" s="619" t="s">
        <v>4506</v>
      </c>
      <c r="K1112" s="619" t="s">
        <v>4507</v>
      </c>
      <c r="L1112" s="620">
        <v>3000</v>
      </c>
      <c r="M1112" s="620">
        <v>51000</v>
      </c>
      <c r="N1112" s="619">
        <v>17</v>
      </c>
      <c r="O1112" s="683">
        <v>7</v>
      </c>
      <c r="P1112" s="620">
        <v>45000</v>
      </c>
      <c r="Q1112" s="635">
        <v>0.88235294117647056</v>
      </c>
      <c r="R1112" s="619">
        <v>15</v>
      </c>
      <c r="S1112" s="635">
        <v>0.88235294117647056</v>
      </c>
      <c r="T1112" s="683">
        <v>6</v>
      </c>
      <c r="U1112" s="665">
        <v>0.8571428571428571</v>
      </c>
    </row>
    <row r="1113" spans="1:21" ht="14.4" customHeight="1" x14ac:dyDescent="0.3">
      <c r="A1113" s="618">
        <v>4</v>
      </c>
      <c r="B1113" s="619" t="s">
        <v>558</v>
      </c>
      <c r="C1113" s="619">
        <v>89301042</v>
      </c>
      <c r="D1113" s="681" t="s">
        <v>6244</v>
      </c>
      <c r="E1113" s="682" t="s">
        <v>3965</v>
      </c>
      <c r="F1113" s="619" t="s">
        <v>3937</v>
      </c>
      <c r="G1113" s="619" t="s">
        <v>4143</v>
      </c>
      <c r="H1113" s="619" t="s">
        <v>557</v>
      </c>
      <c r="I1113" s="619" t="s">
        <v>4900</v>
      </c>
      <c r="J1113" s="619" t="s">
        <v>4903</v>
      </c>
      <c r="K1113" s="619" t="s">
        <v>4902</v>
      </c>
      <c r="L1113" s="620">
        <v>761.3</v>
      </c>
      <c r="M1113" s="620">
        <v>15987.299999999997</v>
      </c>
      <c r="N1113" s="619">
        <v>21</v>
      </c>
      <c r="O1113" s="683">
        <v>5</v>
      </c>
      <c r="P1113" s="620">
        <v>13703.399999999998</v>
      </c>
      <c r="Q1113" s="635">
        <v>0.8571428571428571</v>
      </c>
      <c r="R1113" s="619">
        <v>18</v>
      </c>
      <c r="S1113" s="635">
        <v>0.8571428571428571</v>
      </c>
      <c r="T1113" s="683">
        <v>4</v>
      </c>
      <c r="U1113" s="665">
        <v>0.8</v>
      </c>
    </row>
    <row r="1114" spans="1:21" ht="14.4" customHeight="1" x14ac:dyDescent="0.3">
      <c r="A1114" s="618">
        <v>4</v>
      </c>
      <c r="B1114" s="619" t="s">
        <v>558</v>
      </c>
      <c r="C1114" s="619">
        <v>89301042</v>
      </c>
      <c r="D1114" s="681" t="s">
        <v>6244</v>
      </c>
      <c r="E1114" s="682" t="s">
        <v>3965</v>
      </c>
      <c r="F1114" s="619" t="s">
        <v>3937</v>
      </c>
      <c r="G1114" s="619" t="s">
        <v>4143</v>
      </c>
      <c r="H1114" s="619" t="s">
        <v>557</v>
      </c>
      <c r="I1114" s="619" t="s">
        <v>4904</v>
      </c>
      <c r="J1114" s="619" t="s">
        <v>5250</v>
      </c>
      <c r="K1114" s="619" t="s">
        <v>4906</v>
      </c>
      <c r="L1114" s="620">
        <v>761.3</v>
      </c>
      <c r="M1114" s="620">
        <v>761.3</v>
      </c>
      <c r="N1114" s="619">
        <v>1</v>
      </c>
      <c r="O1114" s="683">
        <v>1</v>
      </c>
      <c r="P1114" s="620">
        <v>761.3</v>
      </c>
      <c r="Q1114" s="635">
        <v>1</v>
      </c>
      <c r="R1114" s="619">
        <v>1</v>
      </c>
      <c r="S1114" s="635">
        <v>1</v>
      </c>
      <c r="T1114" s="683">
        <v>1</v>
      </c>
      <c r="U1114" s="665">
        <v>1</v>
      </c>
    </row>
    <row r="1115" spans="1:21" ht="14.4" customHeight="1" x14ac:dyDescent="0.3">
      <c r="A1115" s="618">
        <v>4</v>
      </c>
      <c r="B1115" s="619" t="s">
        <v>558</v>
      </c>
      <c r="C1115" s="619">
        <v>89301042</v>
      </c>
      <c r="D1115" s="681" t="s">
        <v>6244</v>
      </c>
      <c r="E1115" s="682" t="s">
        <v>3965</v>
      </c>
      <c r="F1115" s="619" t="s">
        <v>3937</v>
      </c>
      <c r="G1115" s="619" t="s">
        <v>4143</v>
      </c>
      <c r="H1115" s="619" t="s">
        <v>557</v>
      </c>
      <c r="I1115" s="619" t="s">
        <v>4904</v>
      </c>
      <c r="J1115" s="619" t="s">
        <v>4905</v>
      </c>
      <c r="K1115" s="619" t="s">
        <v>4906</v>
      </c>
      <c r="L1115" s="620">
        <v>761.3</v>
      </c>
      <c r="M1115" s="620">
        <v>21316.399999999998</v>
      </c>
      <c r="N1115" s="619">
        <v>28</v>
      </c>
      <c r="O1115" s="683">
        <v>7</v>
      </c>
      <c r="P1115" s="620">
        <v>21316.399999999998</v>
      </c>
      <c r="Q1115" s="635">
        <v>1</v>
      </c>
      <c r="R1115" s="619">
        <v>28</v>
      </c>
      <c r="S1115" s="635">
        <v>1</v>
      </c>
      <c r="T1115" s="683">
        <v>7</v>
      </c>
      <c r="U1115" s="665">
        <v>1</v>
      </c>
    </row>
    <row r="1116" spans="1:21" ht="14.4" customHeight="1" x14ac:dyDescent="0.3">
      <c r="A1116" s="618">
        <v>4</v>
      </c>
      <c r="B1116" s="619" t="s">
        <v>558</v>
      </c>
      <c r="C1116" s="619">
        <v>89301042</v>
      </c>
      <c r="D1116" s="681" t="s">
        <v>6244</v>
      </c>
      <c r="E1116" s="682" t="s">
        <v>3965</v>
      </c>
      <c r="F1116" s="619" t="s">
        <v>3937</v>
      </c>
      <c r="G1116" s="619" t="s">
        <v>4143</v>
      </c>
      <c r="H1116" s="619" t="s">
        <v>557</v>
      </c>
      <c r="I1116" s="619" t="s">
        <v>5251</v>
      </c>
      <c r="J1116" s="619" t="s">
        <v>5252</v>
      </c>
      <c r="K1116" s="619" t="s">
        <v>5253</v>
      </c>
      <c r="L1116" s="620">
        <v>761.3</v>
      </c>
      <c r="M1116" s="620">
        <v>22077.699999999997</v>
      </c>
      <c r="N1116" s="619">
        <v>29</v>
      </c>
      <c r="O1116" s="683">
        <v>5</v>
      </c>
      <c r="P1116" s="620">
        <v>22077.699999999997</v>
      </c>
      <c r="Q1116" s="635">
        <v>1</v>
      </c>
      <c r="R1116" s="619">
        <v>29</v>
      </c>
      <c r="S1116" s="635">
        <v>1</v>
      </c>
      <c r="T1116" s="683">
        <v>5</v>
      </c>
      <c r="U1116" s="665">
        <v>1</v>
      </c>
    </row>
    <row r="1117" spans="1:21" ht="14.4" customHeight="1" x14ac:dyDescent="0.3">
      <c r="A1117" s="618">
        <v>4</v>
      </c>
      <c r="B1117" s="619" t="s">
        <v>558</v>
      </c>
      <c r="C1117" s="619">
        <v>89301042</v>
      </c>
      <c r="D1117" s="681" t="s">
        <v>6244</v>
      </c>
      <c r="E1117" s="682" t="s">
        <v>3965</v>
      </c>
      <c r="F1117" s="619" t="s">
        <v>3937</v>
      </c>
      <c r="G1117" s="619" t="s">
        <v>4143</v>
      </c>
      <c r="H1117" s="619" t="s">
        <v>557</v>
      </c>
      <c r="I1117" s="619" t="s">
        <v>5254</v>
      </c>
      <c r="J1117" s="619" t="s">
        <v>5255</v>
      </c>
      <c r="K1117" s="619" t="s">
        <v>5256</v>
      </c>
      <c r="L1117" s="620">
        <v>1500.3</v>
      </c>
      <c r="M1117" s="620">
        <v>9001.7999999999993</v>
      </c>
      <c r="N1117" s="619">
        <v>6</v>
      </c>
      <c r="O1117" s="683">
        <v>1</v>
      </c>
      <c r="P1117" s="620">
        <v>9001.7999999999993</v>
      </c>
      <c r="Q1117" s="635">
        <v>1</v>
      </c>
      <c r="R1117" s="619">
        <v>6</v>
      </c>
      <c r="S1117" s="635">
        <v>1</v>
      </c>
      <c r="T1117" s="683">
        <v>1</v>
      </c>
      <c r="U1117" s="665">
        <v>1</v>
      </c>
    </row>
    <row r="1118" spans="1:21" ht="14.4" customHeight="1" x14ac:dyDescent="0.3">
      <c r="A1118" s="618">
        <v>4</v>
      </c>
      <c r="B1118" s="619" t="s">
        <v>558</v>
      </c>
      <c r="C1118" s="619">
        <v>89301042</v>
      </c>
      <c r="D1118" s="681" t="s">
        <v>6244</v>
      </c>
      <c r="E1118" s="682" t="s">
        <v>3965</v>
      </c>
      <c r="F1118" s="619" t="s">
        <v>3937</v>
      </c>
      <c r="G1118" s="619" t="s">
        <v>4143</v>
      </c>
      <c r="H1118" s="619" t="s">
        <v>557</v>
      </c>
      <c r="I1118" s="619" t="s">
        <v>4907</v>
      </c>
      <c r="J1118" s="619" t="s">
        <v>4908</v>
      </c>
      <c r="K1118" s="619" t="s">
        <v>4909</v>
      </c>
      <c r="L1118" s="620">
        <v>1500.3</v>
      </c>
      <c r="M1118" s="620">
        <v>36007.199999999997</v>
      </c>
      <c r="N1118" s="619">
        <v>24</v>
      </c>
      <c r="O1118" s="683">
        <v>7</v>
      </c>
      <c r="P1118" s="620">
        <v>36007.199999999997</v>
      </c>
      <c r="Q1118" s="635">
        <v>1</v>
      </c>
      <c r="R1118" s="619">
        <v>24</v>
      </c>
      <c r="S1118" s="635">
        <v>1</v>
      </c>
      <c r="T1118" s="683">
        <v>7</v>
      </c>
      <c r="U1118" s="665">
        <v>1</v>
      </c>
    </row>
    <row r="1119" spans="1:21" ht="14.4" customHeight="1" x14ac:dyDescent="0.3">
      <c r="A1119" s="618">
        <v>4</v>
      </c>
      <c r="B1119" s="619" t="s">
        <v>558</v>
      </c>
      <c r="C1119" s="619">
        <v>89301042</v>
      </c>
      <c r="D1119" s="681" t="s">
        <v>6244</v>
      </c>
      <c r="E1119" s="682" t="s">
        <v>3965</v>
      </c>
      <c r="F1119" s="619" t="s">
        <v>3937</v>
      </c>
      <c r="G1119" s="619" t="s">
        <v>4143</v>
      </c>
      <c r="H1119" s="619" t="s">
        <v>557</v>
      </c>
      <c r="I1119" s="619" t="s">
        <v>5257</v>
      </c>
      <c r="J1119" s="619" t="s">
        <v>4908</v>
      </c>
      <c r="K1119" s="619" t="s">
        <v>5258</v>
      </c>
      <c r="L1119" s="620">
        <v>1500.3</v>
      </c>
      <c r="M1119" s="620">
        <v>33006.6</v>
      </c>
      <c r="N1119" s="619">
        <v>22</v>
      </c>
      <c r="O1119" s="683">
        <v>5</v>
      </c>
      <c r="P1119" s="620">
        <v>33006.6</v>
      </c>
      <c r="Q1119" s="635">
        <v>1</v>
      </c>
      <c r="R1119" s="619">
        <v>22</v>
      </c>
      <c r="S1119" s="635">
        <v>1</v>
      </c>
      <c r="T1119" s="683">
        <v>5</v>
      </c>
      <c r="U1119" s="665">
        <v>1</v>
      </c>
    </row>
    <row r="1120" spans="1:21" ht="14.4" customHeight="1" x14ac:dyDescent="0.3">
      <c r="A1120" s="618">
        <v>4</v>
      </c>
      <c r="B1120" s="619" t="s">
        <v>558</v>
      </c>
      <c r="C1120" s="619">
        <v>89301042</v>
      </c>
      <c r="D1120" s="681" t="s">
        <v>6244</v>
      </c>
      <c r="E1120" s="682" t="s">
        <v>3965</v>
      </c>
      <c r="F1120" s="619" t="s">
        <v>3937</v>
      </c>
      <c r="G1120" s="619" t="s">
        <v>4143</v>
      </c>
      <c r="H1120" s="619" t="s">
        <v>557</v>
      </c>
      <c r="I1120" s="619" t="s">
        <v>4910</v>
      </c>
      <c r="J1120" s="619" t="s">
        <v>4911</v>
      </c>
      <c r="K1120" s="619" t="s">
        <v>4912</v>
      </c>
      <c r="L1120" s="620">
        <v>835.78</v>
      </c>
      <c r="M1120" s="620">
        <v>6686.24</v>
      </c>
      <c r="N1120" s="619">
        <v>8</v>
      </c>
      <c r="O1120" s="683">
        <v>2</v>
      </c>
      <c r="P1120" s="620">
        <v>6686.24</v>
      </c>
      <c r="Q1120" s="635">
        <v>1</v>
      </c>
      <c r="R1120" s="619">
        <v>8</v>
      </c>
      <c r="S1120" s="635">
        <v>1</v>
      </c>
      <c r="T1120" s="683">
        <v>2</v>
      </c>
      <c r="U1120" s="665">
        <v>1</v>
      </c>
    </row>
    <row r="1121" spans="1:21" ht="14.4" customHeight="1" x14ac:dyDescent="0.3">
      <c r="A1121" s="618">
        <v>4</v>
      </c>
      <c r="B1121" s="619" t="s">
        <v>558</v>
      </c>
      <c r="C1121" s="619">
        <v>89301042</v>
      </c>
      <c r="D1121" s="681" t="s">
        <v>6244</v>
      </c>
      <c r="E1121" s="682" t="s">
        <v>3965</v>
      </c>
      <c r="F1121" s="619" t="s">
        <v>3937</v>
      </c>
      <c r="G1121" s="619" t="s">
        <v>4143</v>
      </c>
      <c r="H1121" s="619" t="s">
        <v>557</v>
      </c>
      <c r="I1121" s="619" t="s">
        <v>4913</v>
      </c>
      <c r="J1121" s="619" t="s">
        <v>4914</v>
      </c>
      <c r="K1121" s="619" t="s">
        <v>4915</v>
      </c>
      <c r="L1121" s="620">
        <v>835.78</v>
      </c>
      <c r="M1121" s="620">
        <v>6686.24</v>
      </c>
      <c r="N1121" s="619">
        <v>8</v>
      </c>
      <c r="O1121" s="683">
        <v>2</v>
      </c>
      <c r="P1121" s="620">
        <v>3343.12</v>
      </c>
      <c r="Q1121" s="635">
        <v>0.5</v>
      </c>
      <c r="R1121" s="619">
        <v>4</v>
      </c>
      <c r="S1121" s="635">
        <v>0.5</v>
      </c>
      <c r="T1121" s="683">
        <v>1</v>
      </c>
      <c r="U1121" s="665">
        <v>0.5</v>
      </c>
    </row>
    <row r="1122" spans="1:21" ht="14.4" customHeight="1" x14ac:dyDescent="0.3">
      <c r="A1122" s="618">
        <v>4</v>
      </c>
      <c r="B1122" s="619" t="s">
        <v>558</v>
      </c>
      <c r="C1122" s="619">
        <v>89301042</v>
      </c>
      <c r="D1122" s="681" t="s">
        <v>6244</v>
      </c>
      <c r="E1122" s="682" t="s">
        <v>3965</v>
      </c>
      <c r="F1122" s="619" t="s">
        <v>3937</v>
      </c>
      <c r="G1122" s="619" t="s">
        <v>4143</v>
      </c>
      <c r="H1122" s="619" t="s">
        <v>557</v>
      </c>
      <c r="I1122" s="619" t="s">
        <v>4918</v>
      </c>
      <c r="J1122" s="619" t="s">
        <v>4919</v>
      </c>
      <c r="K1122" s="619" t="s">
        <v>4894</v>
      </c>
      <c r="L1122" s="620">
        <v>1793.43</v>
      </c>
      <c r="M1122" s="620">
        <v>14347.44</v>
      </c>
      <c r="N1122" s="619">
        <v>8</v>
      </c>
      <c r="O1122" s="683">
        <v>3</v>
      </c>
      <c r="P1122" s="620">
        <v>14347.44</v>
      </c>
      <c r="Q1122" s="635">
        <v>1</v>
      </c>
      <c r="R1122" s="619">
        <v>8</v>
      </c>
      <c r="S1122" s="635">
        <v>1</v>
      </c>
      <c r="T1122" s="683">
        <v>3</v>
      </c>
      <c r="U1122" s="665">
        <v>1</v>
      </c>
    </row>
    <row r="1123" spans="1:21" ht="14.4" customHeight="1" x14ac:dyDescent="0.3">
      <c r="A1123" s="618">
        <v>4</v>
      </c>
      <c r="B1123" s="619" t="s">
        <v>558</v>
      </c>
      <c r="C1123" s="619">
        <v>89301042</v>
      </c>
      <c r="D1123" s="681" t="s">
        <v>6244</v>
      </c>
      <c r="E1123" s="682" t="s">
        <v>3965</v>
      </c>
      <c r="F1123" s="619" t="s">
        <v>3937</v>
      </c>
      <c r="G1123" s="619" t="s">
        <v>4143</v>
      </c>
      <c r="H1123" s="619" t="s">
        <v>557</v>
      </c>
      <c r="I1123" s="619" t="s">
        <v>4920</v>
      </c>
      <c r="J1123" s="619" t="s">
        <v>4921</v>
      </c>
      <c r="K1123" s="619" t="s">
        <v>4922</v>
      </c>
      <c r="L1123" s="620">
        <v>3053.49</v>
      </c>
      <c r="M1123" s="620">
        <v>3053.49</v>
      </c>
      <c r="N1123" s="619">
        <v>1</v>
      </c>
      <c r="O1123" s="683">
        <v>1</v>
      </c>
      <c r="P1123" s="620"/>
      <c r="Q1123" s="635">
        <v>0</v>
      </c>
      <c r="R1123" s="619"/>
      <c r="S1123" s="635">
        <v>0</v>
      </c>
      <c r="T1123" s="683"/>
      <c r="U1123" s="665">
        <v>0</v>
      </c>
    </row>
    <row r="1124" spans="1:21" ht="14.4" customHeight="1" x14ac:dyDescent="0.3">
      <c r="A1124" s="618">
        <v>4</v>
      </c>
      <c r="B1124" s="619" t="s">
        <v>558</v>
      </c>
      <c r="C1124" s="619">
        <v>89301042</v>
      </c>
      <c r="D1124" s="681" t="s">
        <v>6244</v>
      </c>
      <c r="E1124" s="682" t="s">
        <v>3965</v>
      </c>
      <c r="F1124" s="619" t="s">
        <v>3937</v>
      </c>
      <c r="G1124" s="619" t="s">
        <v>4143</v>
      </c>
      <c r="H1124" s="619" t="s">
        <v>557</v>
      </c>
      <c r="I1124" s="619" t="s">
        <v>5259</v>
      </c>
      <c r="J1124" s="619" t="s">
        <v>4927</v>
      </c>
      <c r="K1124" s="619" t="s">
        <v>5260</v>
      </c>
      <c r="L1124" s="620">
        <v>1450</v>
      </c>
      <c r="M1124" s="620">
        <v>8700</v>
      </c>
      <c r="N1124" s="619">
        <v>6</v>
      </c>
      <c r="O1124" s="683">
        <v>1</v>
      </c>
      <c r="P1124" s="620">
        <v>8700</v>
      </c>
      <c r="Q1124" s="635">
        <v>1</v>
      </c>
      <c r="R1124" s="619">
        <v>6</v>
      </c>
      <c r="S1124" s="635">
        <v>1</v>
      </c>
      <c r="T1124" s="683">
        <v>1</v>
      </c>
      <c r="U1124" s="665">
        <v>1</v>
      </c>
    </row>
    <row r="1125" spans="1:21" ht="14.4" customHeight="1" x14ac:dyDescent="0.3">
      <c r="A1125" s="618">
        <v>4</v>
      </c>
      <c r="B1125" s="619" t="s">
        <v>558</v>
      </c>
      <c r="C1125" s="619">
        <v>89301042</v>
      </c>
      <c r="D1125" s="681" t="s">
        <v>6244</v>
      </c>
      <c r="E1125" s="682" t="s">
        <v>3965</v>
      </c>
      <c r="F1125" s="619" t="s">
        <v>3937</v>
      </c>
      <c r="G1125" s="619" t="s">
        <v>4143</v>
      </c>
      <c r="H1125" s="619" t="s">
        <v>557</v>
      </c>
      <c r="I1125" s="619" t="s">
        <v>5261</v>
      </c>
      <c r="J1125" s="619" t="s">
        <v>5262</v>
      </c>
      <c r="K1125" s="619" t="s">
        <v>5263</v>
      </c>
      <c r="L1125" s="620">
        <v>3000</v>
      </c>
      <c r="M1125" s="620">
        <v>24000</v>
      </c>
      <c r="N1125" s="619">
        <v>8</v>
      </c>
      <c r="O1125" s="683">
        <v>3</v>
      </c>
      <c r="P1125" s="620">
        <v>18000</v>
      </c>
      <c r="Q1125" s="635">
        <v>0.75</v>
      </c>
      <c r="R1125" s="619">
        <v>6</v>
      </c>
      <c r="S1125" s="635">
        <v>0.75</v>
      </c>
      <c r="T1125" s="683">
        <v>2</v>
      </c>
      <c r="U1125" s="665">
        <v>0.66666666666666663</v>
      </c>
    </row>
    <row r="1126" spans="1:21" ht="14.4" customHeight="1" x14ac:dyDescent="0.3">
      <c r="A1126" s="618">
        <v>4</v>
      </c>
      <c r="B1126" s="619" t="s">
        <v>558</v>
      </c>
      <c r="C1126" s="619">
        <v>89301042</v>
      </c>
      <c r="D1126" s="681" t="s">
        <v>6244</v>
      </c>
      <c r="E1126" s="682" t="s">
        <v>3965</v>
      </c>
      <c r="F1126" s="619" t="s">
        <v>3937</v>
      </c>
      <c r="G1126" s="619" t="s">
        <v>4143</v>
      </c>
      <c r="H1126" s="619" t="s">
        <v>557</v>
      </c>
      <c r="I1126" s="619" t="s">
        <v>5264</v>
      </c>
      <c r="J1126" s="619" t="s">
        <v>5262</v>
      </c>
      <c r="K1126" s="619" t="s">
        <v>5265</v>
      </c>
      <c r="L1126" s="620">
        <v>3000</v>
      </c>
      <c r="M1126" s="620">
        <v>18000</v>
      </c>
      <c r="N1126" s="619">
        <v>6</v>
      </c>
      <c r="O1126" s="683">
        <v>2</v>
      </c>
      <c r="P1126" s="620">
        <v>18000</v>
      </c>
      <c r="Q1126" s="635">
        <v>1</v>
      </c>
      <c r="R1126" s="619">
        <v>6</v>
      </c>
      <c r="S1126" s="635">
        <v>1</v>
      </c>
      <c r="T1126" s="683">
        <v>2</v>
      </c>
      <c r="U1126" s="665">
        <v>1</v>
      </c>
    </row>
    <row r="1127" spans="1:21" ht="14.4" customHeight="1" x14ac:dyDescent="0.3">
      <c r="A1127" s="618">
        <v>4</v>
      </c>
      <c r="B1127" s="619" t="s">
        <v>558</v>
      </c>
      <c r="C1127" s="619">
        <v>89301042</v>
      </c>
      <c r="D1127" s="681" t="s">
        <v>6244</v>
      </c>
      <c r="E1127" s="682" t="s">
        <v>3965</v>
      </c>
      <c r="F1127" s="619" t="s">
        <v>3937</v>
      </c>
      <c r="G1127" s="619" t="s">
        <v>4143</v>
      </c>
      <c r="H1127" s="619" t="s">
        <v>557</v>
      </c>
      <c r="I1127" s="619" t="s">
        <v>5266</v>
      </c>
      <c r="J1127" s="619" t="s">
        <v>4930</v>
      </c>
      <c r="K1127" s="619" t="s">
        <v>5267</v>
      </c>
      <c r="L1127" s="620">
        <v>1454</v>
      </c>
      <c r="M1127" s="620">
        <v>2908</v>
      </c>
      <c r="N1127" s="619">
        <v>2</v>
      </c>
      <c r="O1127" s="683">
        <v>1</v>
      </c>
      <c r="P1127" s="620">
        <v>2908</v>
      </c>
      <c r="Q1127" s="635">
        <v>1</v>
      </c>
      <c r="R1127" s="619">
        <v>2</v>
      </c>
      <c r="S1127" s="635">
        <v>1</v>
      </c>
      <c r="T1127" s="683">
        <v>1</v>
      </c>
      <c r="U1127" s="665">
        <v>1</v>
      </c>
    </row>
    <row r="1128" spans="1:21" ht="14.4" customHeight="1" x14ac:dyDescent="0.3">
      <c r="A1128" s="618">
        <v>4</v>
      </c>
      <c r="B1128" s="619" t="s">
        <v>558</v>
      </c>
      <c r="C1128" s="619">
        <v>89301042</v>
      </c>
      <c r="D1128" s="681" t="s">
        <v>6244</v>
      </c>
      <c r="E1128" s="682" t="s">
        <v>3965</v>
      </c>
      <c r="F1128" s="619" t="s">
        <v>3937</v>
      </c>
      <c r="G1128" s="619" t="s">
        <v>4143</v>
      </c>
      <c r="H1128" s="619" t="s">
        <v>557</v>
      </c>
      <c r="I1128" s="619" t="s">
        <v>5268</v>
      </c>
      <c r="J1128" s="619" t="s">
        <v>5269</v>
      </c>
      <c r="K1128" s="619" t="s">
        <v>5270</v>
      </c>
      <c r="L1128" s="620">
        <v>761.3</v>
      </c>
      <c r="M1128" s="620">
        <v>4567.7999999999993</v>
      </c>
      <c r="N1128" s="619">
        <v>6</v>
      </c>
      <c r="O1128" s="683">
        <v>1</v>
      </c>
      <c r="P1128" s="620">
        <v>4567.7999999999993</v>
      </c>
      <c r="Q1128" s="635">
        <v>1</v>
      </c>
      <c r="R1128" s="619">
        <v>6</v>
      </c>
      <c r="S1128" s="635">
        <v>1</v>
      </c>
      <c r="T1128" s="683">
        <v>1</v>
      </c>
      <c r="U1128" s="665">
        <v>1</v>
      </c>
    </row>
    <row r="1129" spans="1:21" ht="14.4" customHeight="1" x14ac:dyDescent="0.3">
      <c r="A1129" s="618">
        <v>4</v>
      </c>
      <c r="B1129" s="619" t="s">
        <v>558</v>
      </c>
      <c r="C1129" s="619">
        <v>89301042</v>
      </c>
      <c r="D1129" s="681" t="s">
        <v>6244</v>
      </c>
      <c r="E1129" s="682" t="s">
        <v>3965</v>
      </c>
      <c r="F1129" s="619" t="s">
        <v>3937</v>
      </c>
      <c r="G1129" s="619" t="s">
        <v>4143</v>
      </c>
      <c r="H1129" s="619" t="s">
        <v>557</v>
      </c>
      <c r="I1129" s="619" t="s">
        <v>4934</v>
      </c>
      <c r="J1129" s="619" t="s">
        <v>4935</v>
      </c>
      <c r="K1129" s="619" t="s">
        <v>4936</v>
      </c>
      <c r="L1129" s="620">
        <v>198.08</v>
      </c>
      <c r="M1129" s="620">
        <v>990.40000000000009</v>
      </c>
      <c r="N1129" s="619">
        <v>5</v>
      </c>
      <c r="O1129" s="683">
        <v>4</v>
      </c>
      <c r="P1129" s="620">
        <v>792.32</v>
      </c>
      <c r="Q1129" s="635">
        <v>0.79999999999999993</v>
      </c>
      <c r="R1129" s="619">
        <v>4</v>
      </c>
      <c r="S1129" s="635">
        <v>0.8</v>
      </c>
      <c r="T1129" s="683">
        <v>3</v>
      </c>
      <c r="U1129" s="665">
        <v>0.75</v>
      </c>
    </row>
    <row r="1130" spans="1:21" ht="14.4" customHeight="1" x14ac:dyDescent="0.3">
      <c r="A1130" s="618">
        <v>4</v>
      </c>
      <c r="B1130" s="619" t="s">
        <v>558</v>
      </c>
      <c r="C1130" s="619">
        <v>89301042</v>
      </c>
      <c r="D1130" s="681" t="s">
        <v>6244</v>
      </c>
      <c r="E1130" s="682" t="s">
        <v>3965</v>
      </c>
      <c r="F1130" s="619" t="s">
        <v>3937</v>
      </c>
      <c r="G1130" s="619" t="s">
        <v>4143</v>
      </c>
      <c r="H1130" s="619" t="s">
        <v>557</v>
      </c>
      <c r="I1130" s="619" t="s">
        <v>4937</v>
      </c>
      <c r="J1130" s="619" t="s">
        <v>4938</v>
      </c>
      <c r="K1130" s="619" t="s">
        <v>4939</v>
      </c>
      <c r="L1130" s="620">
        <v>1500</v>
      </c>
      <c r="M1130" s="620">
        <v>52500</v>
      </c>
      <c r="N1130" s="619">
        <v>35</v>
      </c>
      <c r="O1130" s="683">
        <v>6</v>
      </c>
      <c r="P1130" s="620">
        <v>52500</v>
      </c>
      <c r="Q1130" s="635">
        <v>1</v>
      </c>
      <c r="R1130" s="619">
        <v>35</v>
      </c>
      <c r="S1130" s="635">
        <v>1</v>
      </c>
      <c r="T1130" s="683">
        <v>6</v>
      </c>
      <c r="U1130" s="665">
        <v>1</v>
      </c>
    </row>
    <row r="1131" spans="1:21" ht="14.4" customHeight="1" x14ac:dyDescent="0.3">
      <c r="A1131" s="618">
        <v>4</v>
      </c>
      <c r="B1131" s="619" t="s">
        <v>558</v>
      </c>
      <c r="C1131" s="619">
        <v>89301042</v>
      </c>
      <c r="D1131" s="681" t="s">
        <v>6244</v>
      </c>
      <c r="E1131" s="682" t="s">
        <v>3965</v>
      </c>
      <c r="F1131" s="619" t="s">
        <v>3937</v>
      </c>
      <c r="G1131" s="619" t="s">
        <v>4143</v>
      </c>
      <c r="H1131" s="619" t="s">
        <v>557</v>
      </c>
      <c r="I1131" s="619" t="s">
        <v>4940</v>
      </c>
      <c r="J1131" s="619" t="s">
        <v>4938</v>
      </c>
      <c r="K1131" s="619" t="s">
        <v>4941</v>
      </c>
      <c r="L1131" s="620">
        <v>1500</v>
      </c>
      <c r="M1131" s="620">
        <v>72000</v>
      </c>
      <c r="N1131" s="619">
        <v>48</v>
      </c>
      <c r="O1131" s="683">
        <v>8</v>
      </c>
      <c r="P1131" s="620">
        <v>72000</v>
      </c>
      <c r="Q1131" s="635">
        <v>1</v>
      </c>
      <c r="R1131" s="619">
        <v>48</v>
      </c>
      <c r="S1131" s="635">
        <v>1</v>
      </c>
      <c r="T1131" s="683">
        <v>8</v>
      </c>
      <c r="U1131" s="665">
        <v>1</v>
      </c>
    </row>
    <row r="1132" spans="1:21" ht="14.4" customHeight="1" x14ac:dyDescent="0.3">
      <c r="A1132" s="618">
        <v>4</v>
      </c>
      <c r="B1132" s="619" t="s">
        <v>558</v>
      </c>
      <c r="C1132" s="619">
        <v>89301042</v>
      </c>
      <c r="D1132" s="681" t="s">
        <v>6244</v>
      </c>
      <c r="E1132" s="682" t="s">
        <v>3965</v>
      </c>
      <c r="F1132" s="619" t="s">
        <v>3937</v>
      </c>
      <c r="G1132" s="619" t="s">
        <v>4143</v>
      </c>
      <c r="H1132" s="619" t="s">
        <v>557</v>
      </c>
      <c r="I1132" s="619" t="s">
        <v>5271</v>
      </c>
      <c r="J1132" s="619" t="s">
        <v>5272</v>
      </c>
      <c r="K1132" s="619" t="s">
        <v>5273</v>
      </c>
      <c r="L1132" s="620">
        <v>2412.9</v>
      </c>
      <c r="M1132" s="620">
        <v>9651.6</v>
      </c>
      <c r="N1132" s="619">
        <v>4</v>
      </c>
      <c r="O1132" s="683">
        <v>2</v>
      </c>
      <c r="P1132" s="620">
        <v>4825.8</v>
      </c>
      <c r="Q1132" s="635">
        <v>0.5</v>
      </c>
      <c r="R1132" s="619">
        <v>2</v>
      </c>
      <c r="S1132" s="635">
        <v>0.5</v>
      </c>
      <c r="T1132" s="683">
        <v>1</v>
      </c>
      <c r="U1132" s="665">
        <v>0.5</v>
      </c>
    </row>
    <row r="1133" spans="1:21" ht="14.4" customHeight="1" x14ac:dyDescent="0.3">
      <c r="A1133" s="618">
        <v>4</v>
      </c>
      <c r="B1133" s="619" t="s">
        <v>558</v>
      </c>
      <c r="C1133" s="619">
        <v>89301042</v>
      </c>
      <c r="D1133" s="681" t="s">
        <v>6244</v>
      </c>
      <c r="E1133" s="682" t="s">
        <v>3965</v>
      </c>
      <c r="F1133" s="619" t="s">
        <v>3937</v>
      </c>
      <c r="G1133" s="619" t="s">
        <v>4143</v>
      </c>
      <c r="H1133" s="619" t="s">
        <v>557</v>
      </c>
      <c r="I1133" s="619" t="s">
        <v>4942</v>
      </c>
      <c r="J1133" s="619" t="s">
        <v>4943</v>
      </c>
      <c r="K1133" s="619" t="s">
        <v>4944</v>
      </c>
      <c r="L1133" s="620">
        <v>5343.9</v>
      </c>
      <c r="M1133" s="620">
        <v>16031.699999999999</v>
      </c>
      <c r="N1133" s="619">
        <v>3</v>
      </c>
      <c r="O1133" s="683">
        <v>1</v>
      </c>
      <c r="P1133" s="620">
        <v>16031.699999999999</v>
      </c>
      <c r="Q1133" s="635">
        <v>1</v>
      </c>
      <c r="R1133" s="619">
        <v>3</v>
      </c>
      <c r="S1133" s="635">
        <v>1</v>
      </c>
      <c r="T1133" s="683">
        <v>1</v>
      </c>
      <c r="U1133" s="665">
        <v>1</v>
      </c>
    </row>
    <row r="1134" spans="1:21" ht="14.4" customHeight="1" x14ac:dyDescent="0.3">
      <c r="A1134" s="618">
        <v>4</v>
      </c>
      <c r="B1134" s="619" t="s">
        <v>558</v>
      </c>
      <c r="C1134" s="619">
        <v>89301042</v>
      </c>
      <c r="D1134" s="681" t="s">
        <v>6244</v>
      </c>
      <c r="E1134" s="682" t="s">
        <v>3965</v>
      </c>
      <c r="F1134" s="619" t="s">
        <v>3937</v>
      </c>
      <c r="G1134" s="619" t="s">
        <v>4143</v>
      </c>
      <c r="H1134" s="619" t="s">
        <v>557</v>
      </c>
      <c r="I1134" s="619" t="s">
        <v>4942</v>
      </c>
      <c r="J1134" s="619" t="s">
        <v>4945</v>
      </c>
      <c r="K1134" s="619" t="s">
        <v>4944</v>
      </c>
      <c r="L1134" s="620">
        <v>5343.9</v>
      </c>
      <c r="M1134" s="620">
        <v>80158.5</v>
      </c>
      <c r="N1134" s="619">
        <v>15</v>
      </c>
      <c r="O1134" s="683">
        <v>6</v>
      </c>
      <c r="P1134" s="620">
        <v>64126.799999999996</v>
      </c>
      <c r="Q1134" s="635">
        <v>0.79999999999999993</v>
      </c>
      <c r="R1134" s="619">
        <v>12</v>
      </c>
      <c r="S1134" s="635">
        <v>0.8</v>
      </c>
      <c r="T1134" s="683">
        <v>5</v>
      </c>
      <c r="U1134" s="665">
        <v>0.83333333333333337</v>
      </c>
    </row>
    <row r="1135" spans="1:21" ht="14.4" customHeight="1" x14ac:dyDescent="0.3">
      <c r="A1135" s="618">
        <v>4</v>
      </c>
      <c r="B1135" s="619" t="s">
        <v>558</v>
      </c>
      <c r="C1135" s="619">
        <v>89301042</v>
      </c>
      <c r="D1135" s="681" t="s">
        <v>6244</v>
      </c>
      <c r="E1135" s="682" t="s">
        <v>3965</v>
      </c>
      <c r="F1135" s="619" t="s">
        <v>3937</v>
      </c>
      <c r="G1135" s="619" t="s">
        <v>4143</v>
      </c>
      <c r="H1135" s="619" t="s">
        <v>557</v>
      </c>
      <c r="I1135" s="619" t="s">
        <v>4946</v>
      </c>
      <c r="J1135" s="619" t="s">
        <v>4947</v>
      </c>
      <c r="K1135" s="619" t="s">
        <v>4948</v>
      </c>
      <c r="L1135" s="620">
        <v>159.5</v>
      </c>
      <c r="M1135" s="620">
        <v>1914</v>
      </c>
      <c r="N1135" s="619">
        <v>12</v>
      </c>
      <c r="O1135" s="683">
        <v>10</v>
      </c>
      <c r="P1135" s="620">
        <v>638</v>
      </c>
      <c r="Q1135" s="635">
        <v>0.33333333333333331</v>
      </c>
      <c r="R1135" s="619">
        <v>4</v>
      </c>
      <c r="S1135" s="635">
        <v>0.33333333333333331</v>
      </c>
      <c r="T1135" s="683">
        <v>4</v>
      </c>
      <c r="U1135" s="665">
        <v>0.4</v>
      </c>
    </row>
    <row r="1136" spans="1:21" ht="14.4" customHeight="1" x14ac:dyDescent="0.3">
      <c r="A1136" s="618">
        <v>4</v>
      </c>
      <c r="B1136" s="619" t="s">
        <v>558</v>
      </c>
      <c r="C1136" s="619">
        <v>89301042</v>
      </c>
      <c r="D1136" s="681" t="s">
        <v>6244</v>
      </c>
      <c r="E1136" s="682" t="s">
        <v>3965</v>
      </c>
      <c r="F1136" s="619" t="s">
        <v>3937</v>
      </c>
      <c r="G1136" s="619" t="s">
        <v>4143</v>
      </c>
      <c r="H1136" s="619" t="s">
        <v>557</v>
      </c>
      <c r="I1136" s="619" t="s">
        <v>4946</v>
      </c>
      <c r="J1136" s="619" t="s">
        <v>5274</v>
      </c>
      <c r="K1136" s="619" t="s">
        <v>4948</v>
      </c>
      <c r="L1136" s="620">
        <v>159.5</v>
      </c>
      <c r="M1136" s="620">
        <v>1914</v>
      </c>
      <c r="N1136" s="619">
        <v>12</v>
      </c>
      <c r="O1136" s="683">
        <v>6</v>
      </c>
      <c r="P1136" s="620"/>
      <c r="Q1136" s="635">
        <v>0</v>
      </c>
      <c r="R1136" s="619"/>
      <c r="S1136" s="635">
        <v>0</v>
      </c>
      <c r="T1136" s="683"/>
      <c r="U1136" s="665">
        <v>0</v>
      </c>
    </row>
    <row r="1137" spans="1:21" ht="14.4" customHeight="1" x14ac:dyDescent="0.3">
      <c r="A1137" s="618">
        <v>4</v>
      </c>
      <c r="B1137" s="619" t="s">
        <v>558</v>
      </c>
      <c r="C1137" s="619">
        <v>89301042</v>
      </c>
      <c r="D1137" s="681" t="s">
        <v>6244</v>
      </c>
      <c r="E1137" s="682" t="s">
        <v>3965</v>
      </c>
      <c r="F1137" s="619" t="s">
        <v>3937</v>
      </c>
      <c r="G1137" s="619" t="s">
        <v>4143</v>
      </c>
      <c r="H1137" s="619" t="s">
        <v>557</v>
      </c>
      <c r="I1137" s="619" t="s">
        <v>4949</v>
      </c>
      <c r="J1137" s="619" t="s">
        <v>4950</v>
      </c>
      <c r="K1137" s="619" t="s">
        <v>4951</v>
      </c>
      <c r="L1137" s="620">
        <v>153.5</v>
      </c>
      <c r="M1137" s="620">
        <v>767.5</v>
      </c>
      <c r="N1137" s="619">
        <v>5</v>
      </c>
      <c r="O1137" s="683">
        <v>3</v>
      </c>
      <c r="P1137" s="620">
        <v>460.5</v>
      </c>
      <c r="Q1137" s="635">
        <v>0.6</v>
      </c>
      <c r="R1137" s="619">
        <v>3</v>
      </c>
      <c r="S1137" s="635">
        <v>0.6</v>
      </c>
      <c r="T1137" s="683">
        <v>2</v>
      </c>
      <c r="U1137" s="665">
        <v>0.66666666666666663</v>
      </c>
    </row>
    <row r="1138" spans="1:21" ht="14.4" customHeight="1" x14ac:dyDescent="0.3">
      <c r="A1138" s="618">
        <v>4</v>
      </c>
      <c r="B1138" s="619" t="s">
        <v>558</v>
      </c>
      <c r="C1138" s="619">
        <v>89301042</v>
      </c>
      <c r="D1138" s="681" t="s">
        <v>6244</v>
      </c>
      <c r="E1138" s="682" t="s">
        <v>3965</v>
      </c>
      <c r="F1138" s="619" t="s">
        <v>3937</v>
      </c>
      <c r="G1138" s="619" t="s">
        <v>4143</v>
      </c>
      <c r="H1138" s="619" t="s">
        <v>557</v>
      </c>
      <c r="I1138" s="619" t="s">
        <v>5275</v>
      </c>
      <c r="J1138" s="619" t="s">
        <v>5276</v>
      </c>
      <c r="K1138" s="619" t="s">
        <v>5277</v>
      </c>
      <c r="L1138" s="620">
        <v>864</v>
      </c>
      <c r="M1138" s="620">
        <v>5184</v>
      </c>
      <c r="N1138" s="619">
        <v>6</v>
      </c>
      <c r="O1138" s="683">
        <v>1</v>
      </c>
      <c r="P1138" s="620">
        <v>5184</v>
      </c>
      <c r="Q1138" s="635">
        <v>1</v>
      </c>
      <c r="R1138" s="619">
        <v>6</v>
      </c>
      <c r="S1138" s="635">
        <v>1</v>
      </c>
      <c r="T1138" s="683">
        <v>1</v>
      </c>
      <c r="U1138" s="665">
        <v>1</v>
      </c>
    </row>
    <row r="1139" spans="1:21" ht="14.4" customHeight="1" x14ac:dyDescent="0.3">
      <c r="A1139" s="618">
        <v>4</v>
      </c>
      <c r="B1139" s="619" t="s">
        <v>558</v>
      </c>
      <c r="C1139" s="619">
        <v>89301042</v>
      </c>
      <c r="D1139" s="681" t="s">
        <v>6244</v>
      </c>
      <c r="E1139" s="682" t="s">
        <v>3965</v>
      </c>
      <c r="F1139" s="619" t="s">
        <v>3937</v>
      </c>
      <c r="G1139" s="619" t="s">
        <v>4143</v>
      </c>
      <c r="H1139" s="619" t="s">
        <v>557</v>
      </c>
      <c r="I1139" s="619" t="s">
        <v>4144</v>
      </c>
      <c r="J1139" s="619" t="s">
        <v>4145</v>
      </c>
      <c r="K1139" s="619" t="s">
        <v>4146</v>
      </c>
      <c r="L1139" s="620">
        <v>498.24</v>
      </c>
      <c r="M1139" s="620">
        <v>996.48</v>
      </c>
      <c r="N1139" s="619">
        <v>2</v>
      </c>
      <c r="O1139" s="683">
        <v>2</v>
      </c>
      <c r="P1139" s="620"/>
      <c r="Q1139" s="635">
        <v>0</v>
      </c>
      <c r="R1139" s="619"/>
      <c r="S1139" s="635">
        <v>0</v>
      </c>
      <c r="T1139" s="683"/>
      <c r="U1139" s="665">
        <v>0</v>
      </c>
    </row>
    <row r="1140" spans="1:21" ht="14.4" customHeight="1" x14ac:dyDescent="0.3">
      <c r="A1140" s="618">
        <v>4</v>
      </c>
      <c r="B1140" s="619" t="s">
        <v>558</v>
      </c>
      <c r="C1140" s="619">
        <v>89301042</v>
      </c>
      <c r="D1140" s="681" t="s">
        <v>6244</v>
      </c>
      <c r="E1140" s="682" t="s">
        <v>3965</v>
      </c>
      <c r="F1140" s="619" t="s">
        <v>3937</v>
      </c>
      <c r="G1140" s="619" t="s">
        <v>4143</v>
      </c>
      <c r="H1140" s="619" t="s">
        <v>557</v>
      </c>
      <c r="I1140" s="619" t="s">
        <v>5278</v>
      </c>
      <c r="J1140" s="619" t="s">
        <v>4714</v>
      </c>
      <c r="K1140" s="619" t="s">
        <v>5165</v>
      </c>
      <c r="L1140" s="620">
        <v>5343.9</v>
      </c>
      <c r="M1140" s="620">
        <v>5343.9</v>
      </c>
      <c r="N1140" s="619">
        <v>1</v>
      </c>
      <c r="O1140" s="683">
        <v>1</v>
      </c>
      <c r="P1140" s="620">
        <v>5343.9</v>
      </c>
      <c r="Q1140" s="635">
        <v>1</v>
      </c>
      <c r="R1140" s="619">
        <v>1</v>
      </c>
      <c r="S1140" s="635">
        <v>1</v>
      </c>
      <c r="T1140" s="683">
        <v>1</v>
      </c>
      <c r="U1140" s="665">
        <v>1</v>
      </c>
    </row>
    <row r="1141" spans="1:21" ht="14.4" customHeight="1" x14ac:dyDescent="0.3">
      <c r="A1141" s="618">
        <v>4</v>
      </c>
      <c r="B1141" s="619" t="s">
        <v>558</v>
      </c>
      <c r="C1141" s="619">
        <v>89301042</v>
      </c>
      <c r="D1141" s="681" t="s">
        <v>6244</v>
      </c>
      <c r="E1141" s="682" t="s">
        <v>3965</v>
      </c>
      <c r="F1141" s="619" t="s">
        <v>3937</v>
      </c>
      <c r="G1141" s="619" t="s">
        <v>4143</v>
      </c>
      <c r="H1141" s="619" t="s">
        <v>557</v>
      </c>
      <c r="I1141" s="619" t="s">
        <v>5279</v>
      </c>
      <c r="J1141" s="619" t="s">
        <v>5280</v>
      </c>
      <c r="K1141" s="619" t="s">
        <v>5281</v>
      </c>
      <c r="L1141" s="620">
        <v>537.87</v>
      </c>
      <c r="M1141" s="620">
        <v>1613.6100000000001</v>
      </c>
      <c r="N1141" s="619">
        <v>3</v>
      </c>
      <c r="O1141" s="683">
        <v>2</v>
      </c>
      <c r="P1141" s="620">
        <v>1613.6100000000001</v>
      </c>
      <c r="Q1141" s="635">
        <v>1</v>
      </c>
      <c r="R1141" s="619">
        <v>3</v>
      </c>
      <c r="S1141" s="635">
        <v>1</v>
      </c>
      <c r="T1141" s="683">
        <v>2</v>
      </c>
      <c r="U1141" s="665">
        <v>1</v>
      </c>
    </row>
    <row r="1142" spans="1:21" ht="14.4" customHeight="1" x14ac:dyDescent="0.3">
      <c r="A1142" s="618">
        <v>4</v>
      </c>
      <c r="B1142" s="619" t="s">
        <v>558</v>
      </c>
      <c r="C1142" s="619">
        <v>89301042</v>
      </c>
      <c r="D1142" s="681" t="s">
        <v>6244</v>
      </c>
      <c r="E1142" s="682" t="s">
        <v>3965</v>
      </c>
      <c r="F1142" s="619" t="s">
        <v>3937</v>
      </c>
      <c r="G1142" s="619" t="s">
        <v>4143</v>
      </c>
      <c r="H1142" s="619" t="s">
        <v>557</v>
      </c>
      <c r="I1142" s="619" t="s">
        <v>5282</v>
      </c>
      <c r="J1142" s="619" t="s">
        <v>5283</v>
      </c>
      <c r="K1142" s="619" t="s">
        <v>5284</v>
      </c>
      <c r="L1142" s="620">
        <v>2284</v>
      </c>
      <c r="M1142" s="620">
        <v>2284</v>
      </c>
      <c r="N1142" s="619">
        <v>1</v>
      </c>
      <c r="O1142" s="683">
        <v>1</v>
      </c>
      <c r="P1142" s="620">
        <v>2284</v>
      </c>
      <c r="Q1142" s="635">
        <v>1</v>
      </c>
      <c r="R1142" s="619">
        <v>1</v>
      </c>
      <c r="S1142" s="635">
        <v>1</v>
      </c>
      <c r="T1142" s="683">
        <v>1</v>
      </c>
      <c r="U1142" s="665">
        <v>1</v>
      </c>
    </row>
    <row r="1143" spans="1:21" ht="14.4" customHeight="1" x14ac:dyDescent="0.3">
      <c r="A1143" s="618">
        <v>4</v>
      </c>
      <c r="B1143" s="619" t="s">
        <v>558</v>
      </c>
      <c r="C1143" s="619">
        <v>89301042</v>
      </c>
      <c r="D1143" s="681" t="s">
        <v>6244</v>
      </c>
      <c r="E1143" s="682" t="s">
        <v>3965</v>
      </c>
      <c r="F1143" s="619" t="s">
        <v>3937</v>
      </c>
      <c r="G1143" s="619" t="s">
        <v>4143</v>
      </c>
      <c r="H1143" s="619" t="s">
        <v>557</v>
      </c>
      <c r="I1143" s="619" t="s">
        <v>5285</v>
      </c>
      <c r="J1143" s="619" t="s">
        <v>4766</v>
      </c>
      <c r="K1143" s="619" t="s">
        <v>5286</v>
      </c>
      <c r="L1143" s="620">
        <v>2816</v>
      </c>
      <c r="M1143" s="620">
        <v>16896</v>
      </c>
      <c r="N1143" s="619">
        <v>6</v>
      </c>
      <c r="O1143" s="683">
        <v>1</v>
      </c>
      <c r="P1143" s="620">
        <v>16896</v>
      </c>
      <c r="Q1143" s="635">
        <v>1</v>
      </c>
      <c r="R1143" s="619">
        <v>6</v>
      </c>
      <c r="S1143" s="635">
        <v>1</v>
      </c>
      <c r="T1143" s="683">
        <v>1</v>
      </c>
      <c r="U1143" s="665">
        <v>1</v>
      </c>
    </row>
    <row r="1144" spans="1:21" ht="14.4" customHeight="1" x14ac:dyDescent="0.3">
      <c r="A1144" s="618">
        <v>4</v>
      </c>
      <c r="B1144" s="619" t="s">
        <v>558</v>
      </c>
      <c r="C1144" s="619">
        <v>89301042</v>
      </c>
      <c r="D1144" s="681" t="s">
        <v>6244</v>
      </c>
      <c r="E1144" s="682" t="s">
        <v>3965</v>
      </c>
      <c r="F1144" s="619" t="s">
        <v>3937</v>
      </c>
      <c r="G1144" s="619" t="s">
        <v>4143</v>
      </c>
      <c r="H1144" s="619" t="s">
        <v>557</v>
      </c>
      <c r="I1144" s="619" t="s">
        <v>5287</v>
      </c>
      <c r="J1144" s="619" t="s">
        <v>5288</v>
      </c>
      <c r="K1144" s="619" t="s">
        <v>5289</v>
      </c>
      <c r="L1144" s="620">
        <v>1080</v>
      </c>
      <c r="M1144" s="620">
        <v>11880</v>
      </c>
      <c r="N1144" s="619">
        <v>11</v>
      </c>
      <c r="O1144" s="683">
        <v>7</v>
      </c>
      <c r="P1144" s="620">
        <v>10800</v>
      </c>
      <c r="Q1144" s="635">
        <v>0.90909090909090906</v>
      </c>
      <c r="R1144" s="619">
        <v>10</v>
      </c>
      <c r="S1144" s="635">
        <v>0.90909090909090906</v>
      </c>
      <c r="T1144" s="683">
        <v>6</v>
      </c>
      <c r="U1144" s="665">
        <v>0.8571428571428571</v>
      </c>
    </row>
    <row r="1145" spans="1:21" ht="14.4" customHeight="1" x14ac:dyDescent="0.3">
      <c r="A1145" s="618">
        <v>4</v>
      </c>
      <c r="B1145" s="619" t="s">
        <v>558</v>
      </c>
      <c r="C1145" s="619">
        <v>89301042</v>
      </c>
      <c r="D1145" s="681" t="s">
        <v>6244</v>
      </c>
      <c r="E1145" s="682" t="s">
        <v>3965</v>
      </c>
      <c r="F1145" s="619" t="s">
        <v>3937</v>
      </c>
      <c r="G1145" s="619" t="s">
        <v>4143</v>
      </c>
      <c r="H1145" s="619" t="s">
        <v>557</v>
      </c>
      <c r="I1145" s="619" t="s">
        <v>4954</v>
      </c>
      <c r="J1145" s="619" t="s">
        <v>4955</v>
      </c>
      <c r="K1145" s="619" t="s">
        <v>4956</v>
      </c>
      <c r="L1145" s="620">
        <v>1000</v>
      </c>
      <c r="M1145" s="620">
        <v>4000</v>
      </c>
      <c r="N1145" s="619">
        <v>4</v>
      </c>
      <c r="O1145" s="683">
        <v>2</v>
      </c>
      <c r="P1145" s="620">
        <v>4000</v>
      </c>
      <c r="Q1145" s="635">
        <v>1</v>
      </c>
      <c r="R1145" s="619">
        <v>4</v>
      </c>
      <c r="S1145" s="635">
        <v>1</v>
      </c>
      <c r="T1145" s="683">
        <v>2</v>
      </c>
      <c r="U1145" s="665">
        <v>1</v>
      </c>
    </row>
    <row r="1146" spans="1:21" ht="14.4" customHeight="1" x14ac:dyDescent="0.3">
      <c r="A1146" s="618">
        <v>4</v>
      </c>
      <c r="B1146" s="619" t="s">
        <v>558</v>
      </c>
      <c r="C1146" s="619">
        <v>89301042</v>
      </c>
      <c r="D1146" s="681" t="s">
        <v>6244</v>
      </c>
      <c r="E1146" s="682" t="s">
        <v>3965</v>
      </c>
      <c r="F1146" s="619" t="s">
        <v>3937</v>
      </c>
      <c r="G1146" s="619" t="s">
        <v>4143</v>
      </c>
      <c r="H1146" s="619" t="s">
        <v>557</v>
      </c>
      <c r="I1146" s="619" t="s">
        <v>4957</v>
      </c>
      <c r="J1146" s="619" t="s">
        <v>4958</v>
      </c>
      <c r="K1146" s="619" t="s">
        <v>4959</v>
      </c>
      <c r="L1146" s="620">
        <v>1047.3800000000001</v>
      </c>
      <c r="M1146" s="620">
        <v>2094.7600000000002</v>
      </c>
      <c r="N1146" s="619">
        <v>2</v>
      </c>
      <c r="O1146" s="683">
        <v>2</v>
      </c>
      <c r="P1146" s="620">
        <v>2094.7600000000002</v>
      </c>
      <c r="Q1146" s="635">
        <v>1</v>
      </c>
      <c r="R1146" s="619">
        <v>2</v>
      </c>
      <c r="S1146" s="635">
        <v>1</v>
      </c>
      <c r="T1146" s="683">
        <v>2</v>
      </c>
      <c r="U1146" s="665">
        <v>1</v>
      </c>
    </row>
    <row r="1147" spans="1:21" ht="14.4" customHeight="1" x14ac:dyDescent="0.3">
      <c r="A1147" s="618">
        <v>4</v>
      </c>
      <c r="B1147" s="619" t="s">
        <v>558</v>
      </c>
      <c r="C1147" s="619">
        <v>89301042</v>
      </c>
      <c r="D1147" s="681" t="s">
        <v>6244</v>
      </c>
      <c r="E1147" s="682" t="s">
        <v>3965</v>
      </c>
      <c r="F1147" s="619" t="s">
        <v>3937</v>
      </c>
      <c r="G1147" s="619" t="s">
        <v>4143</v>
      </c>
      <c r="H1147" s="619" t="s">
        <v>557</v>
      </c>
      <c r="I1147" s="619" t="s">
        <v>4960</v>
      </c>
      <c r="J1147" s="619" t="s">
        <v>4921</v>
      </c>
      <c r="K1147" s="619" t="s">
        <v>4961</v>
      </c>
      <c r="L1147" s="620">
        <v>3053.49</v>
      </c>
      <c r="M1147" s="620">
        <v>6106.98</v>
      </c>
      <c r="N1147" s="619">
        <v>2</v>
      </c>
      <c r="O1147" s="683">
        <v>1</v>
      </c>
      <c r="P1147" s="620">
        <v>6106.98</v>
      </c>
      <c r="Q1147" s="635">
        <v>1</v>
      </c>
      <c r="R1147" s="619">
        <v>2</v>
      </c>
      <c r="S1147" s="635">
        <v>1</v>
      </c>
      <c r="T1147" s="683">
        <v>1</v>
      </c>
      <c r="U1147" s="665">
        <v>1</v>
      </c>
    </row>
    <row r="1148" spans="1:21" ht="14.4" customHeight="1" x14ac:dyDescent="0.3">
      <c r="A1148" s="618">
        <v>4</v>
      </c>
      <c r="B1148" s="619" t="s">
        <v>558</v>
      </c>
      <c r="C1148" s="619">
        <v>89301042</v>
      </c>
      <c r="D1148" s="681" t="s">
        <v>6244</v>
      </c>
      <c r="E1148" s="682" t="s">
        <v>3965</v>
      </c>
      <c r="F1148" s="619" t="s">
        <v>3937</v>
      </c>
      <c r="G1148" s="619" t="s">
        <v>4143</v>
      </c>
      <c r="H1148" s="619" t="s">
        <v>557</v>
      </c>
      <c r="I1148" s="619" t="s">
        <v>5290</v>
      </c>
      <c r="J1148" s="619" t="s">
        <v>5197</v>
      </c>
      <c r="K1148" s="619" t="s">
        <v>5291</v>
      </c>
      <c r="L1148" s="620">
        <v>2412.9</v>
      </c>
      <c r="M1148" s="620">
        <v>2412.9</v>
      </c>
      <c r="N1148" s="619">
        <v>1</v>
      </c>
      <c r="O1148" s="683">
        <v>1</v>
      </c>
      <c r="P1148" s="620">
        <v>2412.9</v>
      </c>
      <c r="Q1148" s="635">
        <v>1</v>
      </c>
      <c r="R1148" s="619">
        <v>1</v>
      </c>
      <c r="S1148" s="635">
        <v>1</v>
      </c>
      <c r="T1148" s="683">
        <v>1</v>
      </c>
      <c r="U1148" s="665">
        <v>1</v>
      </c>
    </row>
    <row r="1149" spans="1:21" ht="14.4" customHeight="1" x14ac:dyDescent="0.3">
      <c r="A1149" s="618">
        <v>4</v>
      </c>
      <c r="B1149" s="619" t="s">
        <v>558</v>
      </c>
      <c r="C1149" s="619">
        <v>89301042</v>
      </c>
      <c r="D1149" s="681" t="s">
        <v>6244</v>
      </c>
      <c r="E1149" s="682" t="s">
        <v>3965</v>
      </c>
      <c r="F1149" s="619" t="s">
        <v>3937</v>
      </c>
      <c r="G1149" s="619" t="s">
        <v>4143</v>
      </c>
      <c r="H1149" s="619" t="s">
        <v>557</v>
      </c>
      <c r="I1149" s="619" t="s">
        <v>4962</v>
      </c>
      <c r="J1149" s="619" t="s">
        <v>4963</v>
      </c>
      <c r="K1149" s="619" t="s">
        <v>4964</v>
      </c>
      <c r="L1149" s="620">
        <v>720</v>
      </c>
      <c r="M1149" s="620">
        <v>720</v>
      </c>
      <c r="N1149" s="619">
        <v>1</v>
      </c>
      <c r="O1149" s="683">
        <v>1</v>
      </c>
      <c r="P1149" s="620"/>
      <c r="Q1149" s="635">
        <v>0</v>
      </c>
      <c r="R1149" s="619"/>
      <c r="S1149" s="635">
        <v>0</v>
      </c>
      <c r="T1149" s="683"/>
      <c r="U1149" s="665">
        <v>0</v>
      </c>
    </row>
    <row r="1150" spans="1:21" ht="14.4" customHeight="1" x14ac:dyDescent="0.3">
      <c r="A1150" s="618">
        <v>4</v>
      </c>
      <c r="B1150" s="619" t="s">
        <v>558</v>
      </c>
      <c r="C1150" s="619">
        <v>89301042</v>
      </c>
      <c r="D1150" s="681" t="s">
        <v>6244</v>
      </c>
      <c r="E1150" s="682" t="s">
        <v>3965</v>
      </c>
      <c r="F1150" s="619" t="s">
        <v>3937</v>
      </c>
      <c r="G1150" s="619" t="s">
        <v>4143</v>
      </c>
      <c r="H1150" s="619" t="s">
        <v>557</v>
      </c>
      <c r="I1150" s="619" t="s">
        <v>5292</v>
      </c>
      <c r="J1150" s="619" t="s">
        <v>5293</v>
      </c>
      <c r="K1150" s="619" t="s">
        <v>5165</v>
      </c>
      <c r="L1150" s="620">
        <v>2412.9</v>
      </c>
      <c r="M1150" s="620">
        <v>2412.9</v>
      </c>
      <c r="N1150" s="619">
        <v>1</v>
      </c>
      <c r="O1150" s="683">
        <v>1</v>
      </c>
      <c r="P1150" s="620">
        <v>2412.9</v>
      </c>
      <c r="Q1150" s="635">
        <v>1</v>
      </c>
      <c r="R1150" s="619">
        <v>1</v>
      </c>
      <c r="S1150" s="635">
        <v>1</v>
      </c>
      <c r="T1150" s="683">
        <v>1</v>
      </c>
      <c r="U1150" s="665">
        <v>1</v>
      </c>
    </row>
    <row r="1151" spans="1:21" ht="14.4" customHeight="1" x14ac:dyDescent="0.3">
      <c r="A1151" s="618">
        <v>4</v>
      </c>
      <c r="B1151" s="619" t="s">
        <v>558</v>
      </c>
      <c r="C1151" s="619">
        <v>89301042</v>
      </c>
      <c r="D1151" s="681" t="s">
        <v>6244</v>
      </c>
      <c r="E1151" s="682" t="s">
        <v>3965</v>
      </c>
      <c r="F1151" s="619" t="s">
        <v>3937</v>
      </c>
      <c r="G1151" s="619" t="s">
        <v>4143</v>
      </c>
      <c r="H1151" s="619" t="s">
        <v>557</v>
      </c>
      <c r="I1151" s="619" t="s">
        <v>5294</v>
      </c>
      <c r="J1151" s="619" t="s">
        <v>4921</v>
      </c>
      <c r="K1151" s="619" t="s">
        <v>5295</v>
      </c>
      <c r="L1151" s="620">
        <v>3053.49</v>
      </c>
      <c r="M1151" s="620">
        <v>6106.98</v>
      </c>
      <c r="N1151" s="619">
        <v>2</v>
      </c>
      <c r="O1151" s="683">
        <v>2</v>
      </c>
      <c r="P1151" s="620">
        <v>3053.49</v>
      </c>
      <c r="Q1151" s="635">
        <v>0.5</v>
      </c>
      <c r="R1151" s="619">
        <v>1</v>
      </c>
      <c r="S1151" s="635">
        <v>0.5</v>
      </c>
      <c r="T1151" s="683">
        <v>1</v>
      </c>
      <c r="U1151" s="665">
        <v>0.5</v>
      </c>
    </row>
    <row r="1152" spans="1:21" ht="14.4" customHeight="1" x14ac:dyDescent="0.3">
      <c r="A1152" s="618">
        <v>4</v>
      </c>
      <c r="B1152" s="619" t="s">
        <v>558</v>
      </c>
      <c r="C1152" s="619">
        <v>89301042</v>
      </c>
      <c r="D1152" s="681" t="s">
        <v>6244</v>
      </c>
      <c r="E1152" s="682" t="s">
        <v>3965</v>
      </c>
      <c r="F1152" s="619" t="s">
        <v>3937</v>
      </c>
      <c r="G1152" s="619" t="s">
        <v>4143</v>
      </c>
      <c r="H1152" s="619" t="s">
        <v>557</v>
      </c>
      <c r="I1152" s="619" t="s">
        <v>5296</v>
      </c>
      <c r="J1152" s="619" t="s">
        <v>4643</v>
      </c>
      <c r="K1152" s="619" t="s">
        <v>5297</v>
      </c>
      <c r="L1152" s="620">
        <v>2284</v>
      </c>
      <c r="M1152" s="620">
        <v>6852</v>
      </c>
      <c r="N1152" s="619">
        <v>3</v>
      </c>
      <c r="O1152" s="683">
        <v>1</v>
      </c>
      <c r="P1152" s="620"/>
      <c r="Q1152" s="635">
        <v>0</v>
      </c>
      <c r="R1152" s="619"/>
      <c r="S1152" s="635">
        <v>0</v>
      </c>
      <c r="T1152" s="683"/>
      <c r="U1152" s="665">
        <v>0</v>
      </c>
    </row>
    <row r="1153" spans="1:21" ht="14.4" customHeight="1" x14ac:dyDescent="0.3">
      <c r="A1153" s="618">
        <v>4</v>
      </c>
      <c r="B1153" s="619" t="s">
        <v>558</v>
      </c>
      <c r="C1153" s="619">
        <v>89301042</v>
      </c>
      <c r="D1153" s="681" t="s">
        <v>6244</v>
      </c>
      <c r="E1153" s="682" t="s">
        <v>3965</v>
      </c>
      <c r="F1153" s="619" t="s">
        <v>3937</v>
      </c>
      <c r="G1153" s="619" t="s">
        <v>4143</v>
      </c>
      <c r="H1153" s="619" t="s">
        <v>557</v>
      </c>
      <c r="I1153" s="619" t="s">
        <v>5298</v>
      </c>
      <c r="J1153" s="619" t="s">
        <v>4754</v>
      </c>
      <c r="K1153" s="619" t="s">
        <v>5299</v>
      </c>
      <c r="L1153" s="620">
        <v>5343.9</v>
      </c>
      <c r="M1153" s="620">
        <v>10687.8</v>
      </c>
      <c r="N1153" s="619">
        <v>2</v>
      </c>
      <c r="O1153" s="683">
        <v>1</v>
      </c>
      <c r="P1153" s="620">
        <v>10687.8</v>
      </c>
      <c r="Q1153" s="635">
        <v>1</v>
      </c>
      <c r="R1153" s="619">
        <v>2</v>
      </c>
      <c r="S1153" s="635">
        <v>1</v>
      </c>
      <c r="T1153" s="683">
        <v>1</v>
      </c>
      <c r="U1153" s="665">
        <v>1</v>
      </c>
    </row>
    <row r="1154" spans="1:21" ht="14.4" customHeight="1" x14ac:dyDescent="0.3">
      <c r="A1154" s="618">
        <v>4</v>
      </c>
      <c r="B1154" s="619" t="s">
        <v>558</v>
      </c>
      <c r="C1154" s="619">
        <v>89301042</v>
      </c>
      <c r="D1154" s="681" t="s">
        <v>6244</v>
      </c>
      <c r="E1154" s="682" t="s">
        <v>3965</v>
      </c>
      <c r="F1154" s="619" t="s">
        <v>3937</v>
      </c>
      <c r="G1154" s="619" t="s">
        <v>4143</v>
      </c>
      <c r="H1154" s="619" t="s">
        <v>557</v>
      </c>
      <c r="I1154" s="619" t="s">
        <v>5300</v>
      </c>
      <c r="J1154" s="619" t="s">
        <v>5301</v>
      </c>
      <c r="K1154" s="619" t="s">
        <v>5302</v>
      </c>
      <c r="L1154" s="620">
        <v>2816</v>
      </c>
      <c r="M1154" s="620">
        <v>5632</v>
      </c>
      <c r="N1154" s="619">
        <v>2</v>
      </c>
      <c r="O1154" s="683">
        <v>1</v>
      </c>
      <c r="P1154" s="620"/>
      <c r="Q1154" s="635">
        <v>0</v>
      </c>
      <c r="R1154" s="619"/>
      <c r="S1154" s="635">
        <v>0</v>
      </c>
      <c r="T1154" s="683"/>
      <c r="U1154" s="665">
        <v>0</v>
      </c>
    </row>
    <row r="1155" spans="1:21" ht="14.4" customHeight="1" x14ac:dyDescent="0.3">
      <c r="A1155" s="618">
        <v>4</v>
      </c>
      <c r="B1155" s="619" t="s">
        <v>558</v>
      </c>
      <c r="C1155" s="619">
        <v>89301042</v>
      </c>
      <c r="D1155" s="681" t="s">
        <v>6244</v>
      </c>
      <c r="E1155" s="682" t="s">
        <v>3965</v>
      </c>
      <c r="F1155" s="619" t="s">
        <v>3937</v>
      </c>
      <c r="G1155" s="619" t="s">
        <v>4143</v>
      </c>
      <c r="H1155" s="619" t="s">
        <v>557</v>
      </c>
      <c r="I1155" s="619" t="s">
        <v>5303</v>
      </c>
      <c r="J1155" s="619" t="s">
        <v>4771</v>
      </c>
      <c r="K1155" s="619" t="s">
        <v>5304</v>
      </c>
      <c r="L1155" s="620">
        <v>1500.3</v>
      </c>
      <c r="M1155" s="620">
        <v>6001.2</v>
      </c>
      <c r="N1155" s="619">
        <v>4</v>
      </c>
      <c r="O1155" s="683">
        <v>1</v>
      </c>
      <c r="P1155" s="620">
        <v>6001.2</v>
      </c>
      <c r="Q1155" s="635">
        <v>1</v>
      </c>
      <c r="R1155" s="619">
        <v>4</v>
      </c>
      <c r="S1155" s="635">
        <v>1</v>
      </c>
      <c r="T1155" s="683">
        <v>1</v>
      </c>
      <c r="U1155" s="665">
        <v>1</v>
      </c>
    </row>
    <row r="1156" spans="1:21" ht="14.4" customHeight="1" x14ac:dyDescent="0.3">
      <c r="A1156" s="618">
        <v>4</v>
      </c>
      <c r="B1156" s="619" t="s">
        <v>558</v>
      </c>
      <c r="C1156" s="619">
        <v>89301042</v>
      </c>
      <c r="D1156" s="681" t="s">
        <v>6244</v>
      </c>
      <c r="E1156" s="682" t="s">
        <v>3965</v>
      </c>
      <c r="F1156" s="619" t="s">
        <v>3937</v>
      </c>
      <c r="G1156" s="619" t="s">
        <v>4143</v>
      </c>
      <c r="H1156" s="619" t="s">
        <v>557</v>
      </c>
      <c r="I1156" s="619" t="s">
        <v>5305</v>
      </c>
      <c r="J1156" s="619" t="s">
        <v>4811</v>
      </c>
      <c r="K1156" s="619" t="s">
        <v>5306</v>
      </c>
      <c r="L1156" s="620">
        <v>1367</v>
      </c>
      <c r="M1156" s="620">
        <v>4101</v>
      </c>
      <c r="N1156" s="619">
        <v>3</v>
      </c>
      <c r="O1156" s="683">
        <v>1</v>
      </c>
      <c r="P1156" s="620"/>
      <c r="Q1156" s="635">
        <v>0</v>
      </c>
      <c r="R1156" s="619"/>
      <c r="S1156" s="635">
        <v>0</v>
      </c>
      <c r="T1156" s="683"/>
      <c r="U1156" s="665">
        <v>0</v>
      </c>
    </row>
    <row r="1157" spans="1:21" ht="14.4" customHeight="1" x14ac:dyDescent="0.3">
      <c r="A1157" s="618">
        <v>4</v>
      </c>
      <c r="B1157" s="619" t="s">
        <v>558</v>
      </c>
      <c r="C1157" s="619">
        <v>89301042</v>
      </c>
      <c r="D1157" s="681" t="s">
        <v>6244</v>
      </c>
      <c r="E1157" s="682" t="s">
        <v>3965</v>
      </c>
      <c r="F1157" s="619" t="s">
        <v>3937</v>
      </c>
      <c r="G1157" s="619" t="s">
        <v>4143</v>
      </c>
      <c r="H1157" s="619" t="s">
        <v>557</v>
      </c>
      <c r="I1157" s="619" t="s">
        <v>5307</v>
      </c>
      <c r="J1157" s="619" t="s">
        <v>5308</v>
      </c>
      <c r="K1157" s="619" t="s">
        <v>5309</v>
      </c>
      <c r="L1157" s="620">
        <v>2816</v>
      </c>
      <c r="M1157" s="620">
        <v>16896</v>
      </c>
      <c r="N1157" s="619">
        <v>6</v>
      </c>
      <c r="O1157" s="683">
        <v>1</v>
      </c>
      <c r="P1157" s="620">
        <v>16896</v>
      </c>
      <c r="Q1157" s="635">
        <v>1</v>
      </c>
      <c r="R1157" s="619">
        <v>6</v>
      </c>
      <c r="S1157" s="635">
        <v>1</v>
      </c>
      <c r="T1157" s="683">
        <v>1</v>
      </c>
      <c r="U1157" s="665">
        <v>1</v>
      </c>
    </row>
    <row r="1158" spans="1:21" ht="14.4" customHeight="1" x14ac:dyDescent="0.3">
      <c r="A1158" s="618">
        <v>4</v>
      </c>
      <c r="B1158" s="619" t="s">
        <v>558</v>
      </c>
      <c r="C1158" s="619">
        <v>89301042</v>
      </c>
      <c r="D1158" s="681" t="s">
        <v>6244</v>
      </c>
      <c r="E1158" s="682" t="s">
        <v>3965</v>
      </c>
      <c r="F1158" s="619" t="s">
        <v>3937</v>
      </c>
      <c r="G1158" s="619" t="s">
        <v>4143</v>
      </c>
      <c r="H1158" s="619" t="s">
        <v>557</v>
      </c>
      <c r="I1158" s="619" t="s">
        <v>5310</v>
      </c>
      <c r="J1158" s="619" t="s">
        <v>5311</v>
      </c>
      <c r="K1158" s="619" t="s">
        <v>2294</v>
      </c>
      <c r="L1158" s="620">
        <v>2342</v>
      </c>
      <c r="M1158" s="620">
        <v>2342</v>
      </c>
      <c r="N1158" s="619">
        <v>1</v>
      </c>
      <c r="O1158" s="683">
        <v>1</v>
      </c>
      <c r="P1158" s="620">
        <v>2342</v>
      </c>
      <c r="Q1158" s="635">
        <v>1</v>
      </c>
      <c r="R1158" s="619">
        <v>1</v>
      </c>
      <c r="S1158" s="635">
        <v>1</v>
      </c>
      <c r="T1158" s="683">
        <v>1</v>
      </c>
      <c r="U1158" s="665">
        <v>1</v>
      </c>
    </row>
    <row r="1159" spans="1:21" ht="14.4" customHeight="1" x14ac:dyDescent="0.3">
      <c r="A1159" s="618">
        <v>4</v>
      </c>
      <c r="B1159" s="619" t="s">
        <v>558</v>
      </c>
      <c r="C1159" s="619">
        <v>89301042</v>
      </c>
      <c r="D1159" s="681" t="s">
        <v>6244</v>
      </c>
      <c r="E1159" s="682" t="s">
        <v>3965</v>
      </c>
      <c r="F1159" s="619" t="s">
        <v>3937</v>
      </c>
      <c r="G1159" s="619" t="s">
        <v>4143</v>
      </c>
      <c r="H1159" s="619" t="s">
        <v>557</v>
      </c>
      <c r="I1159" s="619" t="s">
        <v>5312</v>
      </c>
      <c r="J1159" s="619" t="s">
        <v>5313</v>
      </c>
      <c r="K1159" s="619" t="s">
        <v>5314</v>
      </c>
      <c r="L1159" s="620">
        <v>2284</v>
      </c>
      <c r="M1159" s="620">
        <v>2284</v>
      </c>
      <c r="N1159" s="619">
        <v>1</v>
      </c>
      <c r="O1159" s="683">
        <v>1</v>
      </c>
      <c r="P1159" s="620">
        <v>2284</v>
      </c>
      <c r="Q1159" s="635">
        <v>1</v>
      </c>
      <c r="R1159" s="619">
        <v>1</v>
      </c>
      <c r="S1159" s="635">
        <v>1</v>
      </c>
      <c r="T1159" s="683">
        <v>1</v>
      </c>
      <c r="U1159" s="665">
        <v>1</v>
      </c>
    </row>
    <row r="1160" spans="1:21" ht="14.4" customHeight="1" x14ac:dyDescent="0.3">
      <c r="A1160" s="618">
        <v>4</v>
      </c>
      <c r="B1160" s="619" t="s">
        <v>558</v>
      </c>
      <c r="C1160" s="619">
        <v>89301042</v>
      </c>
      <c r="D1160" s="681" t="s">
        <v>6244</v>
      </c>
      <c r="E1160" s="682" t="s">
        <v>3965</v>
      </c>
      <c r="F1160" s="619" t="s">
        <v>3937</v>
      </c>
      <c r="G1160" s="619" t="s">
        <v>4143</v>
      </c>
      <c r="H1160" s="619" t="s">
        <v>557</v>
      </c>
      <c r="I1160" s="619" t="s">
        <v>5315</v>
      </c>
      <c r="J1160" s="619" t="s">
        <v>5316</v>
      </c>
      <c r="K1160" s="619" t="s">
        <v>5317</v>
      </c>
      <c r="L1160" s="620">
        <v>2833</v>
      </c>
      <c r="M1160" s="620">
        <v>2833</v>
      </c>
      <c r="N1160" s="619">
        <v>1</v>
      </c>
      <c r="O1160" s="683">
        <v>1</v>
      </c>
      <c r="P1160" s="620">
        <v>2833</v>
      </c>
      <c r="Q1160" s="635">
        <v>1</v>
      </c>
      <c r="R1160" s="619">
        <v>1</v>
      </c>
      <c r="S1160" s="635">
        <v>1</v>
      </c>
      <c r="T1160" s="683">
        <v>1</v>
      </c>
      <c r="U1160" s="665">
        <v>1</v>
      </c>
    </row>
    <row r="1161" spans="1:21" ht="14.4" customHeight="1" x14ac:dyDescent="0.3">
      <c r="A1161" s="618">
        <v>4</v>
      </c>
      <c r="B1161" s="619" t="s">
        <v>558</v>
      </c>
      <c r="C1161" s="619">
        <v>89301042</v>
      </c>
      <c r="D1161" s="681" t="s">
        <v>6244</v>
      </c>
      <c r="E1161" s="682" t="s">
        <v>3965</v>
      </c>
      <c r="F1161" s="619" t="s">
        <v>3937</v>
      </c>
      <c r="G1161" s="619" t="s">
        <v>4143</v>
      </c>
      <c r="H1161" s="619" t="s">
        <v>557</v>
      </c>
      <c r="I1161" s="619" t="s">
        <v>5318</v>
      </c>
      <c r="J1161" s="619" t="s">
        <v>5276</v>
      </c>
      <c r="K1161" s="619" t="s">
        <v>5319</v>
      </c>
      <c r="L1161" s="620">
        <v>864</v>
      </c>
      <c r="M1161" s="620">
        <v>2592</v>
      </c>
      <c r="N1161" s="619">
        <v>3</v>
      </c>
      <c r="O1161" s="683">
        <v>1</v>
      </c>
      <c r="P1161" s="620"/>
      <c r="Q1161" s="635">
        <v>0</v>
      </c>
      <c r="R1161" s="619"/>
      <c r="S1161" s="635">
        <v>0</v>
      </c>
      <c r="T1161" s="683"/>
      <c r="U1161" s="665">
        <v>0</v>
      </c>
    </row>
    <row r="1162" spans="1:21" ht="14.4" customHeight="1" x14ac:dyDescent="0.3">
      <c r="A1162" s="618">
        <v>4</v>
      </c>
      <c r="B1162" s="619" t="s">
        <v>558</v>
      </c>
      <c r="C1162" s="619">
        <v>89301042</v>
      </c>
      <c r="D1162" s="681" t="s">
        <v>6244</v>
      </c>
      <c r="E1162" s="682" t="s">
        <v>3967</v>
      </c>
      <c r="F1162" s="619" t="s">
        <v>3935</v>
      </c>
      <c r="G1162" s="619" t="s">
        <v>4097</v>
      </c>
      <c r="H1162" s="619" t="s">
        <v>1439</v>
      </c>
      <c r="I1162" s="619" t="s">
        <v>1568</v>
      </c>
      <c r="J1162" s="619" t="s">
        <v>1569</v>
      </c>
      <c r="K1162" s="619" t="s">
        <v>1570</v>
      </c>
      <c r="L1162" s="620">
        <v>89.6</v>
      </c>
      <c r="M1162" s="620">
        <v>179.2</v>
      </c>
      <c r="N1162" s="619">
        <v>2</v>
      </c>
      <c r="O1162" s="683">
        <v>1</v>
      </c>
      <c r="P1162" s="620">
        <v>89.6</v>
      </c>
      <c r="Q1162" s="635">
        <v>0.5</v>
      </c>
      <c r="R1162" s="619">
        <v>1</v>
      </c>
      <c r="S1162" s="635">
        <v>0.5</v>
      </c>
      <c r="T1162" s="683">
        <v>0.5</v>
      </c>
      <c r="U1162" s="665">
        <v>0.5</v>
      </c>
    </row>
    <row r="1163" spans="1:21" ht="14.4" customHeight="1" x14ac:dyDescent="0.3">
      <c r="A1163" s="618">
        <v>4</v>
      </c>
      <c r="B1163" s="619" t="s">
        <v>558</v>
      </c>
      <c r="C1163" s="619">
        <v>89301042</v>
      </c>
      <c r="D1163" s="681" t="s">
        <v>6244</v>
      </c>
      <c r="E1163" s="682" t="s">
        <v>3967</v>
      </c>
      <c r="F1163" s="619" t="s">
        <v>3935</v>
      </c>
      <c r="G1163" s="619" t="s">
        <v>4098</v>
      </c>
      <c r="H1163" s="619" t="s">
        <v>1439</v>
      </c>
      <c r="I1163" s="619" t="s">
        <v>4326</v>
      </c>
      <c r="J1163" s="619" t="s">
        <v>3109</v>
      </c>
      <c r="K1163" s="619" t="s">
        <v>3676</v>
      </c>
      <c r="L1163" s="620">
        <v>270.69</v>
      </c>
      <c r="M1163" s="620">
        <v>270.69</v>
      </c>
      <c r="N1163" s="619">
        <v>1</v>
      </c>
      <c r="O1163" s="683">
        <v>1</v>
      </c>
      <c r="P1163" s="620"/>
      <c r="Q1163" s="635">
        <v>0</v>
      </c>
      <c r="R1163" s="619"/>
      <c r="S1163" s="635">
        <v>0</v>
      </c>
      <c r="T1163" s="683"/>
      <c r="U1163" s="665">
        <v>0</v>
      </c>
    </row>
    <row r="1164" spans="1:21" ht="14.4" customHeight="1" x14ac:dyDescent="0.3">
      <c r="A1164" s="618">
        <v>4</v>
      </c>
      <c r="B1164" s="619" t="s">
        <v>558</v>
      </c>
      <c r="C1164" s="619">
        <v>89301042</v>
      </c>
      <c r="D1164" s="681" t="s">
        <v>6244</v>
      </c>
      <c r="E1164" s="682" t="s">
        <v>3967</v>
      </c>
      <c r="F1164" s="619" t="s">
        <v>3935</v>
      </c>
      <c r="G1164" s="619" t="s">
        <v>3997</v>
      </c>
      <c r="H1164" s="619" t="s">
        <v>1439</v>
      </c>
      <c r="I1164" s="619" t="s">
        <v>1793</v>
      </c>
      <c r="J1164" s="619" t="s">
        <v>3721</v>
      </c>
      <c r="K1164" s="619" t="s">
        <v>3722</v>
      </c>
      <c r="L1164" s="620">
        <v>333.31</v>
      </c>
      <c r="M1164" s="620">
        <v>1999.86</v>
      </c>
      <c r="N1164" s="619">
        <v>6</v>
      </c>
      <c r="O1164" s="683">
        <v>3.5</v>
      </c>
      <c r="P1164" s="620">
        <v>333.31</v>
      </c>
      <c r="Q1164" s="635">
        <v>0.16666666666666669</v>
      </c>
      <c r="R1164" s="619">
        <v>1</v>
      </c>
      <c r="S1164" s="635">
        <v>0.16666666666666666</v>
      </c>
      <c r="T1164" s="683">
        <v>1</v>
      </c>
      <c r="U1164" s="665">
        <v>0.2857142857142857</v>
      </c>
    </row>
    <row r="1165" spans="1:21" ht="14.4" customHeight="1" x14ac:dyDescent="0.3">
      <c r="A1165" s="618">
        <v>4</v>
      </c>
      <c r="B1165" s="619" t="s">
        <v>558</v>
      </c>
      <c r="C1165" s="619">
        <v>89301042</v>
      </c>
      <c r="D1165" s="681" t="s">
        <v>6244</v>
      </c>
      <c r="E1165" s="682" t="s">
        <v>3967</v>
      </c>
      <c r="F1165" s="619" t="s">
        <v>3935</v>
      </c>
      <c r="G1165" s="619" t="s">
        <v>4362</v>
      </c>
      <c r="H1165" s="619" t="s">
        <v>1439</v>
      </c>
      <c r="I1165" s="619" t="s">
        <v>3181</v>
      </c>
      <c r="J1165" s="619" t="s">
        <v>3182</v>
      </c>
      <c r="K1165" s="619" t="s">
        <v>3183</v>
      </c>
      <c r="L1165" s="620">
        <v>222.25</v>
      </c>
      <c r="M1165" s="620">
        <v>222.25</v>
      </c>
      <c r="N1165" s="619">
        <v>1</v>
      </c>
      <c r="O1165" s="683">
        <v>1</v>
      </c>
      <c r="P1165" s="620"/>
      <c r="Q1165" s="635">
        <v>0</v>
      </c>
      <c r="R1165" s="619"/>
      <c r="S1165" s="635">
        <v>0</v>
      </c>
      <c r="T1165" s="683"/>
      <c r="U1165" s="665">
        <v>0</v>
      </c>
    </row>
    <row r="1166" spans="1:21" ht="14.4" customHeight="1" x14ac:dyDescent="0.3">
      <c r="A1166" s="618">
        <v>4</v>
      </c>
      <c r="B1166" s="619" t="s">
        <v>558</v>
      </c>
      <c r="C1166" s="619">
        <v>89301042</v>
      </c>
      <c r="D1166" s="681" t="s">
        <v>6244</v>
      </c>
      <c r="E1166" s="682" t="s">
        <v>3967</v>
      </c>
      <c r="F1166" s="619" t="s">
        <v>3935</v>
      </c>
      <c r="G1166" s="619" t="s">
        <v>5320</v>
      </c>
      <c r="H1166" s="619" t="s">
        <v>557</v>
      </c>
      <c r="I1166" s="619" t="s">
        <v>2762</v>
      </c>
      <c r="J1166" s="619" t="s">
        <v>3879</v>
      </c>
      <c r="K1166" s="619" t="s">
        <v>1079</v>
      </c>
      <c r="L1166" s="620">
        <v>44.89</v>
      </c>
      <c r="M1166" s="620">
        <v>314.23</v>
      </c>
      <c r="N1166" s="619">
        <v>7</v>
      </c>
      <c r="O1166" s="683">
        <v>2.5</v>
      </c>
      <c r="P1166" s="620">
        <v>179.56</v>
      </c>
      <c r="Q1166" s="635">
        <v>0.5714285714285714</v>
      </c>
      <c r="R1166" s="619">
        <v>4</v>
      </c>
      <c r="S1166" s="635">
        <v>0.5714285714285714</v>
      </c>
      <c r="T1166" s="683">
        <v>2</v>
      </c>
      <c r="U1166" s="665">
        <v>0.8</v>
      </c>
    </row>
    <row r="1167" spans="1:21" ht="14.4" customHeight="1" x14ac:dyDescent="0.3">
      <c r="A1167" s="618">
        <v>4</v>
      </c>
      <c r="B1167" s="619" t="s">
        <v>558</v>
      </c>
      <c r="C1167" s="619">
        <v>89301042</v>
      </c>
      <c r="D1167" s="681" t="s">
        <v>6244</v>
      </c>
      <c r="E1167" s="682" t="s">
        <v>3967</v>
      </c>
      <c r="F1167" s="619" t="s">
        <v>3935</v>
      </c>
      <c r="G1167" s="619" t="s">
        <v>4071</v>
      </c>
      <c r="H1167" s="619" t="s">
        <v>1439</v>
      </c>
      <c r="I1167" s="619" t="s">
        <v>1529</v>
      </c>
      <c r="J1167" s="619" t="s">
        <v>1530</v>
      </c>
      <c r="K1167" s="619" t="s">
        <v>1500</v>
      </c>
      <c r="L1167" s="620">
        <v>137.74</v>
      </c>
      <c r="M1167" s="620">
        <v>137.74</v>
      </c>
      <c r="N1167" s="619">
        <v>1</v>
      </c>
      <c r="O1167" s="683">
        <v>1</v>
      </c>
      <c r="P1167" s="620">
        <v>137.74</v>
      </c>
      <c r="Q1167" s="635">
        <v>1</v>
      </c>
      <c r="R1167" s="619">
        <v>1</v>
      </c>
      <c r="S1167" s="635">
        <v>1</v>
      </c>
      <c r="T1167" s="683">
        <v>1</v>
      </c>
      <c r="U1167" s="665">
        <v>1</v>
      </c>
    </row>
    <row r="1168" spans="1:21" ht="14.4" customHeight="1" x14ac:dyDescent="0.3">
      <c r="A1168" s="618">
        <v>4</v>
      </c>
      <c r="B1168" s="619" t="s">
        <v>558</v>
      </c>
      <c r="C1168" s="619">
        <v>89301042</v>
      </c>
      <c r="D1168" s="681" t="s">
        <v>6244</v>
      </c>
      <c r="E1168" s="682" t="s">
        <v>3967</v>
      </c>
      <c r="F1168" s="619" t="s">
        <v>3935</v>
      </c>
      <c r="G1168" s="619" t="s">
        <v>5321</v>
      </c>
      <c r="H1168" s="619" t="s">
        <v>557</v>
      </c>
      <c r="I1168" s="619" t="s">
        <v>5322</v>
      </c>
      <c r="J1168" s="619" t="s">
        <v>2795</v>
      </c>
      <c r="K1168" s="619" t="s">
        <v>5323</v>
      </c>
      <c r="L1168" s="620">
        <v>0</v>
      </c>
      <c r="M1168" s="620">
        <v>0</v>
      </c>
      <c r="N1168" s="619">
        <v>2</v>
      </c>
      <c r="O1168" s="683">
        <v>0.5</v>
      </c>
      <c r="P1168" s="620">
        <v>0</v>
      </c>
      <c r="Q1168" s="635"/>
      <c r="R1168" s="619">
        <v>2</v>
      </c>
      <c r="S1168" s="635">
        <v>1</v>
      </c>
      <c r="T1168" s="683">
        <v>0.5</v>
      </c>
      <c r="U1168" s="665">
        <v>1</v>
      </c>
    </row>
    <row r="1169" spans="1:21" ht="14.4" customHeight="1" x14ac:dyDescent="0.3">
      <c r="A1169" s="618">
        <v>4</v>
      </c>
      <c r="B1169" s="619" t="s">
        <v>558</v>
      </c>
      <c r="C1169" s="619">
        <v>89301042</v>
      </c>
      <c r="D1169" s="681" t="s">
        <v>6244</v>
      </c>
      <c r="E1169" s="682" t="s">
        <v>3967</v>
      </c>
      <c r="F1169" s="619" t="s">
        <v>3935</v>
      </c>
      <c r="G1169" s="619" t="s">
        <v>5324</v>
      </c>
      <c r="H1169" s="619" t="s">
        <v>1439</v>
      </c>
      <c r="I1169" s="619" t="s">
        <v>5325</v>
      </c>
      <c r="J1169" s="619" t="s">
        <v>5326</v>
      </c>
      <c r="K1169" s="619" t="s">
        <v>2560</v>
      </c>
      <c r="L1169" s="620">
        <v>80.77</v>
      </c>
      <c r="M1169" s="620">
        <v>161.54</v>
      </c>
      <c r="N1169" s="619">
        <v>2</v>
      </c>
      <c r="O1169" s="683">
        <v>1</v>
      </c>
      <c r="P1169" s="620"/>
      <c r="Q1169" s="635">
        <v>0</v>
      </c>
      <c r="R1169" s="619"/>
      <c r="S1169" s="635">
        <v>0</v>
      </c>
      <c r="T1169" s="683"/>
      <c r="U1169" s="665">
        <v>0</v>
      </c>
    </row>
    <row r="1170" spans="1:21" ht="14.4" customHeight="1" x14ac:dyDescent="0.3">
      <c r="A1170" s="618">
        <v>4</v>
      </c>
      <c r="B1170" s="619" t="s">
        <v>558</v>
      </c>
      <c r="C1170" s="619">
        <v>89301042</v>
      </c>
      <c r="D1170" s="681" t="s">
        <v>6244</v>
      </c>
      <c r="E1170" s="682" t="s">
        <v>3967</v>
      </c>
      <c r="F1170" s="619" t="s">
        <v>3935</v>
      </c>
      <c r="G1170" s="619" t="s">
        <v>4303</v>
      </c>
      <c r="H1170" s="619" t="s">
        <v>1439</v>
      </c>
      <c r="I1170" s="619" t="s">
        <v>1621</v>
      </c>
      <c r="J1170" s="619" t="s">
        <v>1622</v>
      </c>
      <c r="K1170" s="619" t="s">
        <v>1500</v>
      </c>
      <c r="L1170" s="620">
        <v>232.44</v>
      </c>
      <c r="M1170" s="620">
        <v>697.31999999999994</v>
      </c>
      <c r="N1170" s="619">
        <v>3</v>
      </c>
      <c r="O1170" s="683">
        <v>0.5</v>
      </c>
      <c r="P1170" s="620"/>
      <c r="Q1170" s="635">
        <v>0</v>
      </c>
      <c r="R1170" s="619"/>
      <c r="S1170" s="635">
        <v>0</v>
      </c>
      <c r="T1170" s="683"/>
      <c r="U1170" s="665">
        <v>0</v>
      </c>
    </row>
    <row r="1171" spans="1:21" ht="14.4" customHeight="1" x14ac:dyDescent="0.3">
      <c r="A1171" s="618">
        <v>4</v>
      </c>
      <c r="B1171" s="619" t="s">
        <v>558</v>
      </c>
      <c r="C1171" s="619">
        <v>89301042</v>
      </c>
      <c r="D1171" s="681" t="s">
        <v>6244</v>
      </c>
      <c r="E1171" s="682" t="s">
        <v>3967</v>
      </c>
      <c r="F1171" s="619" t="s">
        <v>3935</v>
      </c>
      <c r="G1171" s="619" t="s">
        <v>5327</v>
      </c>
      <c r="H1171" s="619" t="s">
        <v>557</v>
      </c>
      <c r="I1171" s="619" t="s">
        <v>5328</v>
      </c>
      <c r="J1171" s="619" t="s">
        <v>5329</v>
      </c>
      <c r="K1171" s="619" t="s">
        <v>5330</v>
      </c>
      <c r="L1171" s="620">
        <v>39.39</v>
      </c>
      <c r="M1171" s="620">
        <v>39.39</v>
      </c>
      <c r="N1171" s="619">
        <v>1</v>
      </c>
      <c r="O1171" s="683">
        <v>1</v>
      </c>
      <c r="P1171" s="620">
        <v>39.39</v>
      </c>
      <c r="Q1171" s="635">
        <v>1</v>
      </c>
      <c r="R1171" s="619">
        <v>1</v>
      </c>
      <c r="S1171" s="635">
        <v>1</v>
      </c>
      <c r="T1171" s="683">
        <v>1</v>
      </c>
      <c r="U1171" s="665">
        <v>1</v>
      </c>
    </row>
    <row r="1172" spans="1:21" ht="14.4" customHeight="1" x14ac:dyDescent="0.3">
      <c r="A1172" s="618">
        <v>4</v>
      </c>
      <c r="B1172" s="619" t="s">
        <v>558</v>
      </c>
      <c r="C1172" s="619">
        <v>89301042</v>
      </c>
      <c r="D1172" s="681" t="s">
        <v>6244</v>
      </c>
      <c r="E1172" s="682" t="s">
        <v>3967</v>
      </c>
      <c r="F1172" s="619" t="s">
        <v>3935</v>
      </c>
      <c r="G1172" s="619" t="s">
        <v>4277</v>
      </c>
      <c r="H1172" s="619" t="s">
        <v>557</v>
      </c>
      <c r="I1172" s="619" t="s">
        <v>669</v>
      </c>
      <c r="J1172" s="619" t="s">
        <v>670</v>
      </c>
      <c r="K1172" s="619" t="s">
        <v>4278</v>
      </c>
      <c r="L1172" s="620">
        <v>99</v>
      </c>
      <c r="M1172" s="620">
        <v>198</v>
      </c>
      <c r="N1172" s="619">
        <v>2</v>
      </c>
      <c r="O1172" s="683">
        <v>0.5</v>
      </c>
      <c r="P1172" s="620"/>
      <c r="Q1172" s="635">
        <v>0</v>
      </c>
      <c r="R1172" s="619"/>
      <c r="S1172" s="635">
        <v>0</v>
      </c>
      <c r="T1172" s="683"/>
      <c r="U1172" s="665">
        <v>0</v>
      </c>
    </row>
    <row r="1173" spans="1:21" ht="14.4" customHeight="1" x14ac:dyDescent="0.3">
      <c r="A1173" s="618">
        <v>4</v>
      </c>
      <c r="B1173" s="619" t="s">
        <v>558</v>
      </c>
      <c r="C1173" s="619">
        <v>89301042</v>
      </c>
      <c r="D1173" s="681" t="s">
        <v>6244</v>
      </c>
      <c r="E1173" s="682" t="s">
        <v>3967</v>
      </c>
      <c r="F1173" s="619" t="s">
        <v>3935</v>
      </c>
      <c r="G1173" s="619" t="s">
        <v>5331</v>
      </c>
      <c r="H1173" s="619" t="s">
        <v>557</v>
      </c>
      <c r="I1173" s="619" t="s">
        <v>5332</v>
      </c>
      <c r="J1173" s="619" t="s">
        <v>5333</v>
      </c>
      <c r="K1173" s="619" t="s">
        <v>4406</v>
      </c>
      <c r="L1173" s="620">
        <v>0</v>
      </c>
      <c r="M1173" s="620">
        <v>0</v>
      </c>
      <c r="N1173" s="619">
        <v>3</v>
      </c>
      <c r="O1173" s="683">
        <v>2.5</v>
      </c>
      <c r="P1173" s="620">
        <v>0</v>
      </c>
      <c r="Q1173" s="635"/>
      <c r="R1173" s="619">
        <v>2</v>
      </c>
      <c r="S1173" s="635">
        <v>0.66666666666666663</v>
      </c>
      <c r="T1173" s="683">
        <v>1.5</v>
      </c>
      <c r="U1173" s="665">
        <v>0.6</v>
      </c>
    </row>
    <row r="1174" spans="1:21" ht="14.4" customHeight="1" x14ac:dyDescent="0.3">
      <c r="A1174" s="618">
        <v>4</v>
      </c>
      <c r="B1174" s="619" t="s">
        <v>558</v>
      </c>
      <c r="C1174" s="619">
        <v>89301042</v>
      </c>
      <c r="D1174" s="681" t="s">
        <v>6244</v>
      </c>
      <c r="E1174" s="682" t="s">
        <v>3967</v>
      </c>
      <c r="F1174" s="619" t="s">
        <v>3935</v>
      </c>
      <c r="G1174" s="619" t="s">
        <v>5334</v>
      </c>
      <c r="H1174" s="619" t="s">
        <v>557</v>
      </c>
      <c r="I1174" s="619" t="s">
        <v>5335</v>
      </c>
      <c r="J1174" s="619" t="s">
        <v>5336</v>
      </c>
      <c r="K1174" s="619" t="s">
        <v>5337</v>
      </c>
      <c r="L1174" s="620">
        <v>110.57</v>
      </c>
      <c r="M1174" s="620">
        <v>221.14</v>
      </c>
      <c r="N1174" s="619">
        <v>2</v>
      </c>
      <c r="O1174" s="683">
        <v>0.5</v>
      </c>
      <c r="P1174" s="620"/>
      <c r="Q1174" s="635">
        <v>0</v>
      </c>
      <c r="R1174" s="619"/>
      <c r="S1174" s="635">
        <v>0</v>
      </c>
      <c r="T1174" s="683"/>
      <c r="U1174" s="665">
        <v>0</v>
      </c>
    </row>
    <row r="1175" spans="1:21" ht="14.4" customHeight="1" x14ac:dyDescent="0.3">
      <c r="A1175" s="618">
        <v>4</v>
      </c>
      <c r="B1175" s="619" t="s">
        <v>558</v>
      </c>
      <c r="C1175" s="619">
        <v>89301042</v>
      </c>
      <c r="D1175" s="681" t="s">
        <v>6244</v>
      </c>
      <c r="E1175" s="682" t="s">
        <v>3967</v>
      </c>
      <c r="F1175" s="619" t="s">
        <v>3935</v>
      </c>
      <c r="G1175" s="619" t="s">
        <v>5334</v>
      </c>
      <c r="H1175" s="619" t="s">
        <v>557</v>
      </c>
      <c r="I1175" s="619" t="s">
        <v>5338</v>
      </c>
      <c r="J1175" s="619" t="s">
        <v>5339</v>
      </c>
      <c r="K1175" s="619" t="s">
        <v>5340</v>
      </c>
      <c r="L1175" s="620">
        <v>73.709999999999994</v>
      </c>
      <c r="M1175" s="620">
        <v>147.41999999999999</v>
      </c>
      <c r="N1175" s="619">
        <v>2</v>
      </c>
      <c r="O1175" s="683">
        <v>0.5</v>
      </c>
      <c r="P1175" s="620"/>
      <c r="Q1175" s="635">
        <v>0</v>
      </c>
      <c r="R1175" s="619"/>
      <c r="S1175" s="635">
        <v>0</v>
      </c>
      <c r="T1175" s="683"/>
      <c r="U1175" s="665">
        <v>0</v>
      </c>
    </row>
    <row r="1176" spans="1:21" ht="14.4" customHeight="1" x14ac:dyDescent="0.3">
      <c r="A1176" s="618">
        <v>4</v>
      </c>
      <c r="B1176" s="619" t="s">
        <v>558</v>
      </c>
      <c r="C1176" s="619">
        <v>89301042</v>
      </c>
      <c r="D1176" s="681" t="s">
        <v>6244</v>
      </c>
      <c r="E1176" s="682" t="s">
        <v>3967</v>
      </c>
      <c r="F1176" s="619" t="s">
        <v>3935</v>
      </c>
      <c r="G1176" s="619" t="s">
        <v>5334</v>
      </c>
      <c r="H1176" s="619" t="s">
        <v>557</v>
      </c>
      <c r="I1176" s="619" t="s">
        <v>5341</v>
      </c>
      <c r="J1176" s="619" t="s">
        <v>5339</v>
      </c>
      <c r="K1176" s="619" t="s">
        <v>5342</v>
      </c>
      <c r="L1176" s="620">
        <v>0</v>
      </c>
      <c r="M1176" s="620">
        <v>0</v>
      </c>
      <c r="N1176" s="619">
        <v>3</v>
      </c>
      <c r="O1176" s="683">
        <v>0.5</v>
      </c>
      <c r="P1176" s="620"/>
      <c r="Q1176" s="635"/>
      <c r="R1176" s="619"/>
      <c r="S1176" s="635">
        <v>0</v>
      </c>
      <c r="T1176" s="683"/>
      <c r="U1176" s="665">
        <v>0</v>
      </c>
    </row>
    <row r="1177" spans="1:21" ht="14.4" customHeight="1" x14ac:dyDescent="0.3">
      <c r="A1177" s="618">
        <v>4</v>
      </c>
      <c r="B1177" s="619" t="s">
        <v>558</v>
      </c>
      <c r="C1177" s="619">
        <v>89301042</v>
      </c>
      <c r="D1177" s="681" t="s">
        <v>6244</v>
      </c>
      <c r="E1177" s="682" t="s">
        <v>3967</v>
      </c>
      <c r="F1177" s="619" t="s">
        <v>3935</v>
      </c>
      <c r="G1177" s="619" t="s">
        <v>4210</v>
      </c>
      <c r="H1177" s="619" t="s">
        <v>557</v>
      </c>
      <c r="I1177" s="619" t="s">
        <v>1924</v>
      </c>
      <c r="J1177" s="619" t="s">
        <v>4211</v>
      </c>
      <c r="K1177" s="619" t="s">
        <v>4052</v>
      </c>
      <c r="L1177" s="620">
        <v>19.059999999999999</v>
      </c>
      <c r="M1177" s="620">
        <v>57.179999999999993</v>
      </c>
      <c r="N1177" s="619">
        <v>3</v>
      </c>
      <c r="O1177" s="683">
        <v>0.5</v>
      </c>
      <c r="P1177" s="620"/>
      <c r="Q1177" s="635">
        <v>0</v>
      </c>
      <c r="R1177" s="619"/>
      <c r="S1177" s="635">
        <v>0</v>
      </c>
      <c r="T1177" s="683"/>
      <c r="U1177" s="665">
        <v>0</v>
      </c>
    </row>
    <row r="1178" spans="1:21" ht="14.4" customHeight="1" x14ac:dyDescent="0.3">
      <c r="A1178" s="618">
        <v>4</v>
      </c>
      <c r="B1178" s="619" t="s">
        <v>558</v>
      </c>
      <c r="C1178" s="619">
        <v>89301042</v>
      </c>
      <c r="D1178" s="681" t="s">
        <v>6244</v>
      </c>
      <c r="E1178" s="682" t="s">
        <v>3967</v>
      </c>
      <c r="F1178" s="619" t="s">
        <v>3935</v>
      </c>
      <c r="G1178" s="619" t="s">
        <v>4210</v>
      </c>
      <c r="H1178" s="619" t="s">
        <v>557</v>
      </c>
      <c r="I1178" s="619" t="s">
        <v>1924</v>
      </c>
      <c r="J1178" s="619" t="s">
        <v>4211</v>
      </c>
      <c r="K1178" s="619" t="s">
        <v>4052</v>
      </c>
      <c r="L1178" s="620">
        <v>22.96</v>
      </c>
      <c r="M1178" s="620">
        <v>68.88</v>
      </c>
      <c r="N1178" s="619">
        <v>3</v>
      </c>
      <c r="O1178" s="683">
        <v>0.5</v>
      </c>
      <c r="P1178" s="620"/>
      <c r="Q1178" s="635">
        <v>0</v>
      </c>
      <c r="R1178" s="619"/>
      <c r="S1178" s="635">
        <v>0</v>
      </c>
      <c r="T1178" s="683"/>
      <c r="U1178" s="665">
        <v>0</v>
      </c>
    </row>
    <row r="1179" spans="1:21" ht="14.4" customHeight="1" x14ac:dyDescent="0.3">
      <c r="A1179" s="618">
        <v>4</v>
      </c>
      <c r="B1179" s="619" t="s">
        <v>558</v>
      </c>
      <c r="C1179" s="619">
        <v>89301042</v>
      </c>
      <c r="D1179" s="681" t="s">
        <v>6244</v>
      </c>
      <c r="E1179" s="682" t="s">
        <v>3967</v>
      </c>
      <c r="F1179" s="619" t="s">
        <v>3935</v>
      </c>
      <c r="G1179" s="619" t="s">
        <v>5343</v>
      </c>
      <c r="H1179" s="619" t="s">
        <v>557</v>
      </c>
      <c r="I1179" s="619" t="s">
        <v>5344</v>
      </c>
      <c r="J1179" s="619" t="s">
        <v>5345</v>
      </c>
      <c r="K1179" s="619" t="s">
        <v>5346</v>
      </c>
      <c r="L1179" s="620">
        <v>1710.02</v>
      </c>
      <c r="M1179" s="620">
        <v>1710.02</v>
      </c>
      <c r="N1179" s="619">
        <v>1</v>
      </c>
      <c r="O1179" s="683">
        <v>1</v>
      </c>
      <c r="P1179" s="620"/>
      <c r="Q1179" s="635">
        <v>0</v>
      </c>
      <c r="R1179" s="619"/>
      <c r="S1179" s="635">
        <v>0</v>
      </c>
      <c r="T1179" s="683"/>
      <c r="U1179" s="665">
        <v>0</v>
      </c>
    </row>
    <row r="1180" spans="1:21" ht="14.4" customHeight="1" x14ac:dyDescent="0.3">
      <c r="A1180" s="618">
        <v>4</v>
      </c>
      <c r="B1180" s="619" t="s">
        <v>558</v>
      </c>
      <c r="C1180" s="619">
        <v>89301042</v>
      </c>
      <c r="D1180" s="681" t="s">
        <v>6244</v>
      </c>
      <c r="E1180" s="682" t="s">
        <v>3967</v>
      </c>
      <c r="F1180" s="619" t="s">
        <v>3935</v>
      </c>
      <c r="G1180" s="619" t="s">
        <v>4168</v>
      </c>
      <c r="H1180" s="619" t="s">
        <v>557</v>
      </c>
      <c r="I1180" s="619" t="s">
        <v>2189</v>
      </c>
      <c r="J1180" s="619" t="s">
        <v>2190</v>
      </c>
      <c r="K1180" s="619" t="s">
        <v>4169</v>
      </c>
      <c r="L1180" s="620">
        <v>63.67</v>
      </c>
      <c r="M1180" s="620">
        <v>127.34</v>
      </c>
      <c r="N1180" s="619">
        <v>2</v>
      </c>
      <c r="O1180" s="683">
        <v>2</v>
      </c>
      <c r="P1180" s="620"/>
      <c r="Q1180" s="635">
        <v>0</v>
      </c>
      <c r="R1180" s="619"/>
      <c r="S1180" s="635">
        <v>0</v>
      </c>
      <c r="T1180" s="683"/>
      <c r="U1180" s="665">
        <v>0</v>
      </c>
    </row>
    <row r="1181" spans="1:21" ht="14.4" customHeight="1" x14ac:dyDescent="0.3">
      <c r="A1181" s="618">
        <v>4</v>
      </c>
      <c r="B1181" s="619" t="s">
        <v>558</v>
      </c>
      <c r="C1181" s="619">
        <v>89301042</v>
      </c>
      <c r="D1181" s="681" t="s">
        <v>6244</v>
      </c>
      <c r="E1181" s="682" t="s">
        <v>3967</v>
      </c>
      <c r="F1181" s="619" t="s">
        <v>3935</v>
      </c>
      <c r="G1181" s="619" t="s">
        <v>4559</v>
      </c>
      <c r="H1181" s="619" t="s">
        <v>557</v>
      </c>
      <c r="I1181" s="619" t="s">
        <v>695</v>
      </c>
      <c r="J1181" s="619" t="s">
        <v>696</v>
      </c>
      <c r="K1181" s="619" t="s">
        <v>4560</v>
      </c>
      <c r="L1181" s="620">
        <v>26.17</v>
      </c>
      <c r="M1181" s="620">
        <v>26.17</v>
      </c>
      <c r="N1181" s="619">
        <v>1</v>
      </c>
      <c r="O1181" s="683">
        <v>0.5</v>
      </c>
      <c r="P1181" s="620">
        <v>26.17</v>
      </c>
      <c r="Q1181" s="635">
        <v>1</v>
      </c>
      <c r="R1181" s="619">
        <v>1</v>
      </c>
      <c r="S1181" s="635">
        <v>1</v>
      </c>
      <c r="T1181" s="683">
        <v>0.5</v>
      </c>
      <c r="U1181" s="665">
        <v>1</v>
      </c>
    </row>
    <row r="1182" spans="1:21" ht="14.4" customHeight="1" x14ac:dyDescent="0.3">
      <c r="A1182" s="618">
        <v>4</v>
      </c>
      <c r="B1182" s="619" t="s">
        <v>558</v>
      </c>
      <c r="C1182" s="619">
        <v>89301042</v>
      </c>
      <c r="D1182" s="681" t="s">
        <v>6244</v>
      </c>
      <c r="E1182" s="682" t="s">
        <v>3967</v>
      </c>
      <c r="F1182" s="619" t="s">
        <v>3935</v>
      </c>
      <c r="G1182" s="619" t="s">
        <v>3998</v>
      </c>
      <c r="H1182" s="619" t="s">
        <v>557</v>
      </c>
      <c r="I1182" s="619" t="s">
        <v>991</v>
      </c>
      <c r="J1182" s="619" t="s">
        <v>992</v>
      </c>
      <c r="K1182" s="619" t="s">
        <v>993</v>
      </c>
      <c r="L1182" s="620">
        <v>0</v>
      </c>
      <c r="M1182" s="620">
        <v>0</v>
      </c>
      <c r="N1182" s="619">
        <v>2</v>
      </c>
      <c r="O1182" s="683">
        <v>1</v>
      </c>
      <c r="P1182" s="620">
        <v>0</v>
      </c>
      <c r="Q1182" s="635"/>
      <c r="R1182" s="619">
        <v>2</v>
      </c>
      <c r="S1182" s="635">
        <v>1</v>
      </c>
      <c r="T1182" s="683">
        <v>1</v>
      </c>
      <c r="U1182" s="665">
        <v>1</v>
      </c>
    </row>
    <row r="1183" spans="1:21" ht="14.4" customHeight="1" x14ac:dyDescent="0.3">
      <c r="A1183" s="618">
        <v>4</v>
      </c>
      <c r="B1183" s="619" t="s">
        <v>558</v>
      </c>
      <c r="C1183" s="619">
        <v>89301042</v>
      </c>
      <c r="D1183" s="681" t="s">
        <v>6244</v>
      </c>
      <c r="E1183" s="682" t="s">
        <v>3967</v>
      </c>
      <c r="F1183" s="619" t="s">
        <v>3935</v>
      </c>
      <c r="G1183" s="619" t="s">
        <v>4397</v>
      </c>
      <c r="H1183" s="619" t="s">
        <v>557</v>
      </c>
      <c r="I1183" s="619" t="s">
        <v>860</v>
      </c>
      <c r="J1183" s="619" t="s">
        <v>861</v>
      </c>
      <c r="K1183" s="619" t="s">
        <v>5347</v>
      </c>
      <c r="L1183" s="620">
        <v>0</v>
      </c>
      <c r="M1183" s="620">
        <v>0</v>
      </c>
      <c r="N1183" s="619">
        <v>2</v>
      </c>
      <c r="O1183" s="683">
        <v>1.5</v>
      </c>
      <c r="P1183" s="620">
        <v>0</v>
      </c>
      <c r="Q1183" s="635"/>
      <c r="R1183" s="619">
        <v>2</v>
      </c>
      <c r="S1183" s="635">
        <v>1</v>
      </c>
      <c r="T1183" s="683">
        <v>1.5</v>
      </c>
      <c r="U1183" s="665">
        <v>1</v>
      </c>
    </row>
    <row r="1184" spans="1:21" ht="14.4" customHeight="1" x14ac:dyDescent="0.3">
      <c r="A1184" s="618">
        <v>4</v>
      </c>
      <c r="B1184" s="619" t="s">
        <v>558</v>
      </c>
      <c r="C1184" s="619">
        <v>89301042</v>
      </c>
      <c r="D1184" s="681" t="s">
        <v>6244</v>
      </c>
      <c r="E1184" s="682" t="s">
        <v>3967</v>
      </c>
      <c r="F1184" s="619" t="s">
        <v>3935</v>
      </c>
      <c r="G1184" s="619" t="s">
        <v>3999</v>
      </c>
      <c r="H1184" s="619" t="s">
        <v>1439</v>
      </c>
      <c r="I1184" s="619" t="s">
        <v>1809</v>
      </c>
      <c r="J1184" s="619" t="s">
        <v>1810</v>
      </c>
      <c r="K1184" s="619" t="s">
        <v>3743</v>
      </c>
      <c r="L1184" s="620">
        <v>399.92</v>
      </c>
      <c r="M1184" s="620">
        <v>1199.76</v>
      </c>
      <c r="N1184" s="619">
        <v>3</v>
      </c>
      <c r="O1184" s="683">
        <v>1</v>
      </c>
      <c r="P1184" s="620"/>
      <c r="Q1184" s="635">
        <v>0</v>
      </c>
      <c r="R1184" s="619"/>
      <c r="S1184" s="635">
        <v>0</v>
      </c>
      <c r="T1184" s="683"/>
      <c r="U1184" s="665">
        <v>0</v>
      </c>
    </row>
    <row r="1185" spans="1:21" ht="14.4" customHeight="1" x14ac:dyDescent="0.3">
      <c r="A1185" s="618">
        <v>4</v>
      </c>
      <c r="B1185" s="619" t="s">
        <v>558</v>
      </c>
      <c r="C1185" s="619">
        <v>89301042</v>
      </c>
      <c r="D1185" s="681" t="s">
        <v>6244</v>
      </c>
      <c r="E1185" s="682" t="s">
        <v>3967</v>
      </c>
      <c r="F1185" s="619" t="s">
        <v>3935</v>
      </c>
      <c r="G1185" s="619" t="s">
        <v>4193</v>
      </c>
      <c r="H1185" s="619" t="s">
        <v>1439</v>
      </c>
      <c r="I1185" s="619" t="s">
        <v>2731</v>
      </c>
      <c r="J1185" s="619" t="s">
        <v>2732</v>
      </c>
      <c r="K1185" s="619" t="s">
        <v>2733</v>
      </c>
      <c r="L1185" s="620">
        <v>154.01</v>
      </c>
      <c r="M1185" s="620">
        <v>154.01</v>
      </c>
      <c r="N1185" s="619">
        <v>1</v>
      </c>
      <c r="O1185" s="683">
        <v>1</v>
      </c>
      <c r="P1185" s="620">
        <v>154.01</v>
      </c>
      <c r="Q1185" s="635">
        <v>1</v>
      </c>
      <c r="R1185" s="619">
        <v>1</v>
      </c>
      <c r="S1185" s="635">
        <v>1</v>
      </c>
      <c r="T1185" s="683">
        <v>1</v>
      </c>
      <c r="U1185" s="665">
        <v>1</v>
      </c>
    </row>
    <row r="1186" spans="1:21" ht="14.4" customHeight="1" x14ac:dyDescent="0.3">
      <c r="A1186" s="618">
        <v>4</v>
      </c>
      <c r="B1186" s="619" t="s">
        <v>558</v>
      </c>
      <c r="C1186" s="619">
        <v>89301042</v>
      </c>
      <c r="D1186" s="681" t="s">
        <v>6244</v>
      </c>
      <c r="E1186" s="682" t="s">
        <v>3967</v>
      </c>
      <c r="F1186" s="619" t="s">
        <v>3935</v>
      </c>
      <c r="G1186" s="619" t="s">
        <v>5348</v>
      </c>
      <c r="H1186" s="619" t="s">
        <v>557</v>
      </c>
      <c r="I1186" s="619" t="s">
        <v>5349</v>
      </c>
      <c r="J1186" s="619" t="s">
        <v>5350</v>
      </c>
      <c r="K1186" s="619" t="s">
        <v>5351</v>
      </c>
      <c r="L1186" s="620">
        <v>57.71</v>
      </c>
      <c r="M1186" s="620">
        <v>288.55</v>
      </c>
      <c r="N1186" s="619">
        <v>5</v>
      </c>
      <c r="O1186" s="683">
        <v>1</v>
      </c>
      <c r="P1186" s="620">
        <v>115.42</v>
      </c>
      <c r="Q1186" s="635">
        <v>0.39999999999999997</v>
      </c>
      <c r="R1186" s="619">
        <v>2</v>
      </c>
      <c r="S1186" s="635">
        <v>0.4</v>
      </c>
      <c r="T1186" s="683">
        <v>0.5</v>
      </c>
      <c r="U1186" s="665">
        <v>0.5</v>
      </c>
    </row>
    <row r="1187" spans="1:21" ht="14.4" customHeight="1" x14ac:dyDescent="0.3">
      <c r="A1187" s="618">
        <v>4</v>
      </c>
      <c r="B1187" s="619" t="s">
        <v>558</v>
      </c>
      <c r="C1187" s="619">
        <v>89301042</v>
      </c>
      <c r="D1187" s="681" t="s">
        <v>6244</v>
      </c>
      <c r="E1187" s="682" t="s">
        <v>3967</v>
      </c>
      <c r="F1187" s="619" t="s">
        <v>3935</v>
      </c>
      <c r="G1187" s="619" t="s">
        <v>5352</v>
      </c>
      <c r="H1187" s="619" t="s">
        <v>557</v>
      </c>
      <c r="I1187" s="619" t="s">
        <v>5353</v>
      </c>
      <c r="J1187" s="619" t="s">
        <v>5354</v>
      </c>
      <c r="K1187" s="619" t="s">
        <v>5355</v>
      </c>
      <c r="L1187" s="620">
        <v>157.47999999999999</v>
      </c>
      <c r="M1187" s="620">
        <v>944.87999999999988</v>
      </c>
      <c r="N1187" s="619">
        <v>6</v>
      </c>
      <c r="O1187" s="683">
        <v>1</v>
      </c>
      <c r="P1187" s="620">
        <v>944.87999999999988</v>
      </c>
      <c r="Q1187" s="635">
        <v>1</v>
      </c>
      <c r="R1187" s="619">
        <v>6</v>
      </c>
      <c r="S1187" s="635">
        <v>1</v>
      </c>
      <c r="T1187" s="683">
        <v>1</v>
      </c>
      <c r="U1187" s="665">
        <v>1</v>
      </c>
    </row>
    <row r="1188" spans="1:21" ht="14.4" customHeight="1" x14ac:dyDescent="0.3">
      <c r="A1188" s="618">
        <v>4</v>
      </c>
      <c r="B1188" s="619" t="s">
        <v>558</v>
      </c>
      <c r="C1188" s="619">
        <v>89301042</v>
      </c>
      <c r="D1188" s="681" t="s">
        <v>6244</v>
      </c>
      <c r="E1188" s="682" t="s">
        <v>3967</v>
      </c>
      <c r="F1188" s="619" t="s">
        <v>3935</v>
      </c>
      <c r="G1188" s="619" t="s">
        <v>4027</v>
      </c>
      <c r="H1188" s="619" t="s">
        <v>557</v>
      </c>
      <c r="I1188" s="619" t="s">
        <v>2106</v>
      </c>
      <c r="J1188" s="619" t="s">
        <v>4029</v>
      </c>
      <c r="K1188" s="619" t="s">
        <v>4105</v>
      </c>
      <c r="L1188" s="620">
        <v>36.78</v>
      </c>
      <c r="M1188" s="620">
        <v>147.12</v>
      </c>
      <c r="N1188" s="619">
        <v>4</v>
      </c>
      <c r="O1188" s="683">
        <v>1</v>
      </c>
      <c r="P1188" s="620"/>
      <c r="Q1188" s="635">
        <v>0</v>
      </c>
      <c r="R1188" s="619"/>
      <c r="S1188" s="635">
        <v>0</v>
      </c>
      <c r="T1188" s="683"/>
      <c r="U1188" s="665">
        <v>0</v>
      </c>
    </row>
    <row r="1189" spans="1:21" ht="14.4" customHeight="1" x14ac:dyDescent="0.3">
      <c r="A1189" s="618">
        <v>4</v>
      </c>
      <c r="B1189" s="619" t="s">
        <v>558</v>
      </c>
      <c r="C1189" s="619">
        <v>89301042</v>
      </c>
      <c r="D1189" s="681" t="s">
        <v>6244</v>
      </c>
      <c r="E1189" s="682" t="s">
        <v>3967</v>
      </c>
      <c r="F1189" s="619" t="s">
        <v>3935</v>
      </c>
      <c r="G1189" s="619" t="s">
        <v>4172</v>
      </c>
      <c r="H1189" s="619" t="s">
        <v>557</v>
      </c>
      <c r="I1189" s="619" t="s">
        <v>741</v>
      </c>
      <c r="J1189" s="619" t="s">
        <v>742</v>
      </c>
      <c r="K1189" s="619" t="s">
        <v>4173</v>
      </c>
      <c r="L1189" s="620">
        <v>709.97</v>
      </c>
      <c r="M1189" s="620">
        <v>2839.88</v>
      </c>
      <c r="N1189" s="619">
        <v>4</v>
      </c>
      <c r="O1189" s="683">
        <v>1.5</v>
      </c>
      <c r="P1189" s="620">
        <v>2839.88</v>
      </c>
      <c r="Q1189" s="635">
        <v>1</v>
      </c>
      <c r="R1189" s="619">
        <v>4</v>
      </c>
      <c r="S1189" s="635">
        <v>1</v>
      </c>
      <c r="T1189" s="683">
        <v>1.5</v>
      </c>
      <c r="U1189" s="665">
        <v>1</v>
      </c>
    </row>
    <row r="1190" spans="1:21" ht="14.4" customHeight="1" x14ac:dyDescent="0.3">
      <c r="A1190" s="618">
        <v>4</v>
      </c>
      <c r="B1190" s="619" t="s">
        <v>558</v>
      </c>
      <c r="C1190" s="619">
        <v>89301042</v>
      </c>
      <c r="D1190" s="681" t="s">
        <v>6244</v>
      </c>
      <c r="E1190" s="682" t="s">
        <v>3967</v>
      </c>
      <c r="F1190" s="619" t="s">
        <v>3935</v>
      </c>
      <c r="G1190" s="619" t="s">
        <v>4172</v>
      </c>
      <c r="H1190" s="619" t="s">
        <v>557</v>
      </c>
      <c r="I1190" s="619" t="s">
        <v>5356</v>
      </c>
      <c r="J1190" s="619" t="s">
        <v>5357</v>
      </c>
      <c r="K1190" s="619" t="s">
        <v>4173</v>
      </c>
      <c r="L1190" s="620">
        <v>709.97</v>
      </c>
      <c r="M1190" s="620">
        <v>2129.91</v>
      </c>
      <c r="N1190" s="619">
        <v>3</v>
      </c>
      <c r="O1190" s="683">
        <v>1</v>
      </c>
      <c r="P1190" s="620"/>
      <c r="Q1190" s="635">
        <v>0</v>
      </c>
      <c r="R1190" s="619"/>
      <c r="S1190" s="635">
        <v>0</v>
      </c>
      <c r="T1190" s="683"/>
      <c r="U1190" s="665">
        <v>0</v>
      </c>
    </row>
    <row r="1191" spans="1:21" ht="14.4" customHeight="1" x14ac:dyDescent="0.3">
      <c r="A1191" s="618">
        <v>4</v>
      </c>
      <c r="B1191" s="619" t="s">
        <v>558</v>
      </c>
      <c r="C1191" s="619">
        <v>89301042</v>
      </c>
      <c r="D1191" s="681" t="s">
        <v>6244</v>
      </c>
      <c r="E1191" s="682" t="s">
        <v>3967</v>
      </c>
      <c r="F1191" s="619" t="s">
        <v>3935</v>
      </c>
      <c r="G1191" s="619" t="s">
        <v>4003</v>
      </c>
      <c r="H1191" s="619" t="s">
        <v>1439</v>
      </c>
      <c r="I1191" s="619" t="s">
        <v>1607</v>
      </c>
      <c r="J1191" s="619" t="s">
        <v>1489</v>
      </c>
      <c r="K1191" s="619" t="s">
        <v>1608</v>
      </c>
      <c r="L1191" s="620">
        <v>0</v>
      </c>
      <c r="M1191" s="620">
        <v>0</v>
      </c>
      <c r="N1191" s="619">
        <v>1</v>
      </c>
      <c r="O1191" s="683">
        <v>1</v>
      </c>
      <c r="P1191" s="620"/>
      <c r="Q1191" s="635"/>
      <c r="R1191" s="619"/>
      <c r="S1191" s="635">
        <v>0</v>
      </c>
      <c r="T1191" s="683"/>
      <c r="U1191" s="665">
        <v>0</v>
      </c>
    </row>
    <row r="1192" spans="1:21" ht="14.4" customHeight="1" x14ac:dyDescent="0.3">
      <c r="A1192" s="618">
        <v>4</v>
      </c>
      <c r="B1192" s="619" t="s">
        <v>558</v>
      </c>
      <c r="C1192" s="619">
        <v>89301042</v>
      </c>
      <c r="D1192" s="681" t="s">
        <v>6244</v>
      </c>
      <c r="E1192" s="682" t="s">
        <v>3967</v>
      </c>
      <c r="F1192" s="619" t="s">
        <v>3935</v>
      </c>
      <c r="G1192" s="619" t="s">
        <v>4003</v>
      </c>
      <c r="H1192" s="619" t="s">
        <v>1439</v>
      </c>
      <c r="I1192" s="619" t="s">
        <v>1488</v>
      </c>
      <c r="J1192" s="619" t="s">
        <v>1489</v>
      </c>
      <c r="K1192" s="619" t="s">
        <v>1490</v>
      </c>
      <c r="L1192" s="620">
        <v>0</v>
      </c>
      <c r="M1192" s="620">
        <v>0</v>
      </c>
      <c r="N1192" s="619">
        <v>3</v>
      </c>
      <c r="O1192" s="683">
        <v>2.5</v>
      </c>
      <c r="P1192" s="620">
        <v>0</v>
      </c>
      <c r="Q1192" s="635"/>
      <c r="R1192" s="619">
        <v>2</v>
      </c>
      <c r="S1192" s="635">
        <v>0.66666666666666663</v>
      </c>
      <c r="T1192" s="683">
        <v>1.5</v>
      </c>
      <c r="U1192" s="665">
        <v>0.6</v>
      </c>
    </row>
    <row r="1193" spans="1:21" ht="14.4" customHeight="1" x14ac:dyDescent="0.3">
      <c r="A1193" s="618">
        <v>4</v>
      </c>
      <c r="B1193" s="619" t="s">
        <v>558</v>
      </c>
      <c r="C1193" s="619">
        <v>89301042</v>
      </c>
      <c r="D1193" s="681" t="s">
        <v>6244</v>
      </c>
      <c r="E1193" s="682" t="s">
        <v>3967</v>
      </c>
      <c r="F1193" s="619" t="s">
        <v>3935</v>
      </c>
      <c r="G1193" s="619" t="s">
        <v>4568</v>
      </c>
      <c r="H1193" s="619" t="s">
        <v>557</v>
      </c>
      <c r="I1193" s="619" t="s">
        <v>1089</v>
      </c>
      <c r="J1193" s="619" t="s">
        <v>3713</v>
      </c>
      <c r="K1193" s="619" t="s">
        <v>3714</v>
      </c>
      <c r="L1193" s="620">
        <v>108.46</v>
      </c>
      <c r="M1193" s="620">
        <v>216.92</v>
      </c>
      <c r="N1193" s="619">
        <v>2</v>
      </c>
      <c r="O1193" s="683">
        <v>2</v>
      </c>
      <c r="P1193" s="620">
        <v>216.92</v>
      </c>
      <c r="Q1193" s="635">
        <v>1</v>
      </c>
      <c r="R1193" s="619">
        <v>2</v>
      </c>
      <c r="S1193" s="635">
        <v>1</v>
      </c>
      <c r="T1193" s="683">
        <v>2</v>
      </c>
      <c r="U1193" s="665">
        <v>1</v>
      </c>
    </row>
    <row r="1194" spans="1:21" ht="14.4" customHeight="1" x14ac:dyDescent="0.3">
      <c r="A1194" s="618">
        <v>4</v>
      </c>
      <c r="B1194" s="619" t="s">
        <v>558</v>
      </c>
      <c r="C1194" s="619">
        <v>89301042</v>
      </c>
      <c r="D1194" s="681" t="s">
        <v>6244</v>
      </c>
      <c r="E1194" s="682" t="s">
        <v>3967</v>
      </c>
      <c r="F1194" s="619" t="s">
        <v>3935</v>
      </c>
      <c r="G1194" s="619" t="s">
        <v>4568</v>
      </c>
      <c r="H1194" s="619" t="s">
        <v>557</v>
      </c>
      <c r="I1194" s="619" t="s">
        <v>5358</v>
      </c>
      <c r="J1194" s="619" t="s">
        <v>5359</v>
      </c>
      <c r="K1194" s="619" t="s">
        <v>3836</v>
      </c>
      <c r="L1194" s="620">
        <v>130.15</v>
      </c>
      <c r="M1194" s="620">
        <v>390.45000000000005</v>
      </c>
      <c r="N1194" s="619">
        <v>3</v>
      </c>
      <c r="O1194" s="683">
        <v>2.5</v>
      </c>
      <c r="P1194" s="620">
        <v>260.3</v>
      </c>
      <c r="Q1194" s="635">
        <v>0.66666666666666663</v>
      </c>
      <c r="R1194" s="619">
        <v>2</v>
      </c>
      <c r="S1194" s="635">
        <v>0.66666666666666663</v>
      </c>
      <c r="T1194" s="683">
        <v>1.5</v>
      </c>
      <c r="U1194" s="665">
        <v>0.6</v>
      </c>
    </row>
    <row r="1195" spans="1:21" ht="14.4" customHeight="1" x14ac:dyDescent="0.3">
      <c r="A1195" s="618">
        <v>4</v>
      </c>
      <c r="B1195" s="619" t="s">
        <v>558</v>
      </c>
      <c r="C1195" s="619">
        <v>89301042</v>
      </c>
      <c r="D1195" s="681" t="s">
        <v>6244</v>
      </c>
      <c r="E1195" s="682" t="s">
        <v>3967</v>
      </c>
      <c r="F1195" s="619" t="s">
        <v>3935</v>
      </c>
      <c r="G1195" s="619" t="s">
        <v>4004</v>
      </c>
      <c r="H1195" s="619" t="s">
        <v>557</v>
      </c>
      <c r="I1195" s="619" t="s">
        <v>852</v>
      </c>
      <c r="J1195" s="619" t="s">
        <v>853</v>
      </c>
      <c r="K1195" s="619" t="s">
        <v>4398</v>
      </c>
      <c r="L1195" s="620">
        <v>242.93</v>
      </c>
      <c r="M1195" s="620">
        <v>485.86</v>
      </c>
      <c r="N1195" s="619">
        <v>2</v>
      </c>
      <c r="O1195" s="683">
        <v>2</v>
      </c>
      <c r="P1195" s="620">
        <v>242.93</v>
      </c>
      <c r="Q1195" s="635">
        <v>0.5</v>
      </c>
      <c r="R1195" s="619">
        <v>1</v>
      </c>
      <c r="S1195" s="635">
        <v>0.5</v>
      </c>
      <c r="T1195" s="683">
        <v>1</v>
      </c>
      <c r="U1195" s="665">
        <v>0.5</v>
      </c>
    </row>
    <row r="1196" spans="1:21" ht="14.4" customHeight="1" x14ac:dyDescent="0.3">
      <c r="A1196" s="618">
        <v>4</v>
      </c>
      <c r="B1196" s="619" t="s">
        <v>558</v>
      </c>
      <c r="C1196" s="619">
        <v>89301042</v>
      </c>
      <c r="D1196" s="681" t="s">
        <v>6244</v>
      </c>
      <c r="E1196" s="682" t="s">
        <v>3967</v>
      </c>
      <c r="F1196" s="619" t="s">
        <v>3935</v>
      </c>
      <c r="G1196" s="619" t="s">
        <v>4004</v>
      </c>
      <c r="H1196" s="619" t="s">
        <v>557</v>
      </c>
      <c r="I1196" s="619" t="s">
        <v>852</v>
      </c>
      <c r="J1196" s="619" t="s">
        <v>853</v>
      </c>
      <c r="K1196" s="619" t="s">
        <v>4005</v>
      </c>
      <c r="L1196" s="620">
        <v>242.93</v>
      </c>
      <c r="M1196" s="620">
        <v>6559.11</v>
      </c>
      <c r="N1196" s="619">
        <v>27</v>
      </c>
      <c r="O1196" s="683">
        <v>26.5</v>
      </c>
      <c r="P1196" s="620">
        <v>2429.3000000000002</v>
      </c>
      <c r="Q1196" s="635">
        <v>0.37037037037037041</v>
      </c>
      <c r="R1196" s="619">
        <v>10</v>
      </c>
      <c r="S1196" s="635">
        <v>0.37037037037037035</v>
      </c>
      <c r="T1196" s="683">
        <v>10</v>
      </c>
      <c r="U1196" s="665">
        <v>0.37735849056603776</v>
      </c>
    </row>
    <row r="1197" spans="1:21" ht="14.4" customHeight="1" x14ac:dyDescent="0.3">
      <c r="A1197" s="618">
        <v>4</v>
      </c>
      <c r="B1197" s="619" t="s">
        <v>558</v>
      </c>
      <c r="C1197" s="619">
        <v>89301042</v>
      </c>
      <c r="D1197" s="681" t="s">
        <v>6244</v>
      </c>
      <c r="E1197" s="682" t="s">
        <v>3967</v>
      </c>
      <c r="F1197" s="619" t="s">
        <v>3935</v>
      </c>
      <c r="G1197" s="619" t="s">
        <v>5360</v>
      </c>
      <c r="H1197" s="619" t="s">
        <v>557</v>
      </c>
      <c r="I1197" s="619" t="s">
        <v>5361</v>
      </c>
      <c r="J1197" s="619" t="s">
        <v>5362</v>
      </c>
      <c r="K1197" s="619" t="s">
        <v>5363</v>
      </c>
      <c r="L1197" s="620">
        <v>95.08</v>
      </c>
      <c r="M1197" s="620">
        <v>95.08</v>
      </c>
      <c r="N1197" s="619">
        <v>1</v>
      </c>
      <c r="O1197" s="683">
        <v>1</v>
      </c>
      <c r="P1197" s="620">
        <v>95.08</v>
      </c>
      <c r="Q1197" s="635">
        <v>1</v>
      </c>
      <c r="R1197" s="619">
        <v>1</v>
      </c>
      <c r="S1197" s="635">
        <v>1</v>
      </c>
      <c r="T1197" s="683">
        <v>1</v>
      </c>
      <c r="U1197" s="665">
        <v>1</v>
      </c>
    </row>
    <row r="1198" spans="1:21" ht="14.4" customHeight="1" x14ac:dyDescent="0.3">
      <c r="A1198" s="618">
        <v>4</v>
      </c>
      <c r="B1198" s="619" t="s">
        <v>558</v>
      </c>
      <c r="C1198" s="619">
        <v>89301042</v>
      </c>
      <c r="D1198" s="681" t="s">
        <v>6244</v>
      </c>
      <c r="E1198" s="682" t="s">
        <v>3967</v>
      </c>
      <c r="F1198" s="619" t="s">
        <v>3935</v>
      </c>
      <c r="G1198" s="619" t="s">
        <v>4194</v>
      </c>
      <c r="H1198" s="619" t="s">
        <v>557</v>
      </c>
      <c r="I1198" s="619" t="s">
        <v>5364</v>
      </c>
      <c r="J1198" s="619" t="s">
        <v>5365</v>
      </c>
      <c r="K1198" s="619" t="s">
        <v>5366</v>
      </c>
      <c r="L1198" s="620">
        <v>546.42999999999995</v>
      </c>
      <c r="M1198" s="620">
        <v>1639.29</v>
      </c>
      <c r="N1198" s="619">
        <v>3</v>
      </c>
      <c r="O1198" s="683">
        <v>2</v>
      </c>
      <c r="P1198" s="620">
        <v>546.42999999999995</v>
      </c>
      <c r="Q1198" s="635">
        <v>0.33333333333333331</v>
      </c>
      <c r="R1198" s="619">
        <v>1</v>
      </c>
      <c r="S1198" s="635">
        <v>0.33333333333333331</v>
      </c>
      <c r="T1198" s="683">
        <v>1</v>
      </c>
      <c r="U1198" s="665">
        <v>0.5</v>
      </c>
    </row>
    <row r="1199" spans="1:21" ht="14.4" customHeight="1" x14ac:dyDescent="0.3">
      <c r="A1199" s="618">
        <v>4</v>
      </c>
      <c r="B1199" s="619" t="s">
        <v>558</v>
      </c>
      <c r="C1199" s="619">
        <v>89301042</v>
      </c>
      <c r="D1199" s="681" t="s">
        <v>6244</v>
      </c>
      <c r="E1199" s="682" t="s">
        <v>3967</v>
      </c>
      <c r="F1199" s="619" t="s">
        <v>3935</v>
      </c>
      <c r="G1199" s="619" t="s">
        <v>4194</v>
      </c>
      <c r="H1199" s="619" t="s">
        <v>557</v>
      </c>
      <c r="I1199" s="619" t="s">
        <v>5367</v>
      </c>
      <c r="J1199" s="619" t="s">
        <v>5368</v>
      </c>
      <c r="K1199" s="619" t="s">
        <v>5369</v>
      </c>
      <c r="L1199" s="620">
        <v>573.74</v>
      </c>
      <c r="M1199" s="620">
        <v>573.74</v>
      </c>
      <c r="N1199" s="619">
        <v>1</v>
      </c>
      <c r="O1199" s="683">
        <v>1</v>
      </c>
      <c r="P1199" s="620"/>
      <c r="Q1199" s="635">
        <v>0</v>
      </c>
      <c r="R1199" s="619"/>
      <c r="S1199" s="635">
        <v>0</v>
      </c>
      <c r="T1199" s="683"/>
      <c r="U1199" s="665">
        <v>0</v>
      </c>
    </row>
    <row r="1200" spans="1:21" ht="14.4" customHeight="1" x14ac:dyDescent="0.3">
      <c r="A1200" s="618">
        <v>4</v>
      </c>
      <c r="B1200" s="619" t="s">
        <v>558</v>
      </c>
      <c r="C1200" s="619">
        <v>89301042</v>
      </c>
      <c r="D1200" s="681" t="s">
        <v>6244</v>
      </c>
      <c r="E1200" s="682" t="s">
        <v>3967</v>
      </c>
      <c r="F1200" s="619" t="s">
        <v>3935</v>
      </c>
      <c r="G1200" s="619" t="s">
        <v>4259</v>
      </c>
      <c r="H1200" s="619" t="s">
        <v>1439</v>
      </c>
      <c r="I1200" s="619" t="s">
        <v>5370</v>
      </c>
      <c r="J1200" s="619" t="s">
        <v>5371</v>
      </c>
      <c r="K1200" s="619" t="s">
        <v>3875</v>
      </c>
      <c r="L1200" s="620">
        <v>115.18</v>
      </c>
      <c r="M1200" s="620">
        <v>1036.6200000000001</v>
      </c>
      <c r="N1200" s="619">
        <v>9</v>
      </c>
      <c r="O1200" s="683">
        <v>1.5</v>
      </c>
      <c r="P1200" s="620"/>
      <c r="Q1200" s="635">
        <v>0</v>
      </c>
      <c r="R1200" s="619"/>
      <c r="S1200" s="635">
        <v>0</v>
      </c>
      <c r="T1200" s="683"/>
      <c r="U1200" s="665">
        <v>0</v>
      </c>
    </row>
    <row r="1201" spans="1:21" ht="14.4" customHeight="1" x14ac:dyDescent="0.3">
      <c r="A1201" s="618">
        <v>4</v>
      </c>
      <c r="B1201" s="619" t="s">
        <v>558</v>
      </c>
      <c r="C1201" s="619">
        <v>89301042</v>
      </c>
      <c r="D1201" s="681" t="s">
        <v>6244</v>
      </c>
      <c r="E1201" s="682" t="s">
        <v>3967</v>
      </c>
      <c r="F1201" s="619" t="s">
        <v>3935</v>
      </c>
      <c r="G1201" s="619" t="s">
        <v>4149</v>
      </c>
      <c r="H1201" s="619" t="s">
        <v>1439</v>
      </c>
      <c r="I1201" s="619" t="s">
        <v>5372</v>
      </c>
      <c r="J1201" s="619" t="s">
        <v>5373</v>
      </c>
      <c r="K1201" s="619" t="s">
        <v>1570</v>
      </c>
      <c r="L1201" s="620">
        <v>133.07</v>
      </c>
      <c r="M1201" s="620">
        <v>266.14</v>
      </c>
      <c r="N1201" s="619">
        <v>2</v>
      </c>
      <c r="O1201" s="683">
        <v>1</v>
      </c>
      <c r="P1201" s="620"/>
      <c r="Q1201" s="635">
        <v>0</v>
      </c>
      <c r="R1201" s="619"/>
      <c r="S1201" s="635">
        <v>0</v>
      </c>
      <c r="T1201" s="683"/>
      <c r="U1201" s="665">
        <v>0</v>
      </c>
    </row>
    <row r="1202" spans="1:21" ht="14.4" customHeight="1" x14ac:dyDescent="0.3">
      <c r="A1202" s="618">
        <v>4</v>
      </c>
      <c r="B1202" s="619" t="s">
        <v>558</v>
      </c>
      <c r="C1202" s="619">
        <v>89301042</v>
      </c>
      <c r="D1202" s="681" t="s">
        <v>6244</v>
      </c>
      <c r="E1202" s="682" t="s">
        <v>3967</v>
      </c>
      <c r="F1202" s="619" t="s">
        <v>3935</v>
      </c>
      <c r="G1202" s="619" t="s">
        <v>4036</v>
      </c>
      <c r="H1202" s="619" t="s">
        <v>557</v>
      </c>
      <c r="I1202" s="619" t="s">
        <v>1739</v>
      </c>
      <c r="J1202" s="619" t="s">
        <v>1740</v>
      </c>
      <c r="K1202" s="619" t="s">
        <v>4037</v>
      </c>
      <c r="L1202" s="620">
        <v>31.54</v>
      </c>
      <c r="M1202" s="620">
        <v>63.08</v>
      </c>
      <c r="N1202" s="619">
        <v>2</v>
      </c>
      <c r="O1202" s="683">
        <v>0.5</v>
      </c>
      <c r="P1202" s="620"/>
      <c r="Q1202" s="635">
        <v>0</v>
      </c>
      <c r="R1202" s="619"/>
      <c r="S1202" s="635">
        <v>0</v>
      </c>
      <c r="T1202" s="683"/>
      <c r="U1202" s="665">
        <v>0</v>
      </c>
    </row>
    <row r="1203" spans="1:21" ht="14.4" customHeight="1" x14ac:dyDescent="0.3">
      <c r="A1203" s="618">
        <v>4</v>
      </c>
      <c r="B1203" s="619" t="s">
        <v>558</v>
      </c>
      <c r="C1203" s="619">
        <v>89301042</v>
      </c>
      <c r="D1203" s="681" t="s">
        <v>6244</v>
      </c>
      <c r="E1203" s="682" t="s">
        <v>3967</v>
      </c>
      <c r="F1203" s="619" t="s">
        <v>3935</v>
      </c>
      <c r="G1203" s="619" t="s">
        <v>4216</v>
      </c>
      <c r="H1203" s="619" t="s">
        <v>557</v>
      </c>
      <c r="I1203" s="619" t="s">
        <v>5374</v>
      </c>
      <c r="J1203" s="619" t="s">
        <v>5375</v>
      </c>
      <c r="K1203" s="619" t="s">
        <v>5376</v>
      </c>
      <c r="L1203" s="620">
        <v>426.1</v>
      </c>
      <c r="M1203" s="620">
        <v>426.1</v>
      </c>
      <c r="N1203" s="619">
        <v>1</v>
      </c>
      <c r="O1203" s="683">
        <v>0.5</v>
      </c>
      <c r="P1203" s="620"/>
      <c r="Q1203" s="635">
        <v>0</v>
      </c>
      <c r="R1203" s="619"/>
      <c r="S1203" s="635">
        <v>0</v>
      </c>
      <c r="T1203" s="683"/>
      <c r="U1203" s="665">
        <v>0</v>
      </c>
    </row>
    <row r="1204" spans="1:21" ht="14.4" customHeight="1" x14ac:dyDescent="0.3">
      <c r="A1204" s="618">
        <v>4</v>
      </c>
      <c r="B1204" s="619" t="s">
        <v>558</v>
      </c>
      <c r="C1204" s="619">
        <v>89301042</v>
      </c>
      <c r="D1204" s="681" t="s">
        <v>6244</v>
      </c>
      <c r="E1204" s="682" t="s">
        <v>3967</v>
      </c>
      <c r="F1204" s="619" t="s">
        <v>3935</v>
      </c>
      <c r="G1204" s="619" t="s">
        <v>4216</v>
      </c>
      <c r="H1204" s="619" t="s">
        <v>557</v>
      </c>
      <c r="I1204" s="619" t="s">
        <v>5377</v>
      </c>
      <c r="J1204" s="619" t="s">
        <v>5375</v>
      </c>
      <c r="K1204" s="619" t="s">
        <v>3659</v>
      </c>
      <c r="L1204" s="620">
        <v>130.44</v>
      </c>
      <c r="M1204" s="620">
        <v>391.32</v>
      </c>
      <c r="N1204" s="619">
        <v>3</v>
      </c>
      <c r="O1204" s="683">
        <v>0.5</v>
      </c>
      <c r="P1204" s="620">
        <v>391.32</v>
      </c>
      <c r="Q1204" s="635">
        <v>1</v>
      </c>
      <c r="R1204" s="619">
        <v>3</v>
      </c>
      <c r="S1204" s="635">
        <v>1</v>
      </c>
      <c r="T1204" s="683">
        <v>0.5</v>
      </c>
      <c r="U1204" s="665">
        <v>1</v>
      </c>
    </row>
    <row r="1205" spans="1:21" ht="14.4" customHeight="1" x14ac:dyDescent="0.3">
      <c r="A1205" s="618">
        <v>4</v>
      </c>
      <c r="B1205" s="619" t="s">
        <v>558</v>
      </c>
      <c r="C1205" s="619">
        <v>89301042</v>
      </c>
      <c r="D1205" s="681" t="s">
        <v>6244</v>
      </c>
      <c r="E1205" s="682" t="s">
        <v>3967</v>
      </c>
      <c r="F1205" s="619" t="s">
        <v>3935</v>
      </c>
      <c r="G1205" s="619" t="s">
        <v>4068</v>
      </c>
      <c r="H1205" s="619" t="s">
        <v>557</v>
      </c>
      <c r="I1205" s="619" t="s">
        <v>1982</v>
      </c>
      <c r="J1205" s="619" t="s">
        <v>1983</v>
      </c>
      <c r="K1205" s="619" t="s">
        <v>4069</v>
      </c>
      <c r="L1205" s="620">
        <v>400.53</v>
      </c>
      <c r="M1205" s="620">
        <v>5206.8899999999994</v>
      </c>
      <c r="N1205" s="619">
        <v>13</v>
      </c>
      <c r="O1205" s="683">
        <v>2</v>
      </c>
      <c r="P1205" s="620">
        <v>5206.8899999999994</v>
      </c>
      <c r="Q1205" s="635">
        <v>1</v>
      </c>
      <c r="R1205" s="619">
        <v>13</v>
      </c>
      <c r="S1205" s="635">
        <v>1</v>
      </c>
      <c r="T1205" s="683">
        <v>2</v>
      </c>
      <c r="U1205" s="665">
        <v>1</v>
      </c>
    </row>
    <row r="1206" spans="1:21" ht="14.4" customHeight="1" x14ac:dyDescent="0.3">
      <c r="A1206" s="618">
        <v>4</v>
      </c>
      <c r="B1206" s="619" t="s">
        <v>558</v>
      </c>
      <c r="C1206" s="619">
        <v>89301042</v>
      </c>
      <c r="D1206" s="681" t="s">
        <v>6244</v>
      </c>
      <c r="E1206" s="682" t="s">
        <v>3967</v>
      </c>
      <c r="F1206" s="619" t="s">
        <v>3935</v>
      </c>
      <c r="G1206" s="619" t="s">
        <v>4068</v>
      </c>
      <c r="H1206" s="619" t="s">
        <v>557</v>
      </c>
      <c r="I1206" s="619" t="s">
        <v>1982</v>
      </c>
      <c r="J1206" s="619" t="s">
        <v>1983</v>
      </c>
      <c r="K1206" s="619" t="s">
        <v>4069</v>
      </c>
      <c r="L1206" s="620">
        <v>391.83</v>
      </c>
      <c r="M1206" s="620">
        <v>1175.49</v>
      </c>
      <c r="N1206" s="619">
        <v>3</v>
      </c>
      <c r="O1206" s="683">
        <v>0.5</v>
      </c>
      <c r="P1206" s="620"/>
      <c r="Q1206" s="635">
        <v>0</v>
      </c>
      <c r="R1206" s="619"/>
      <c r="S1206" s="635">
        <v>0</v>
      </c>
      <c r="T1206" s="683"/>
      <c r="U1206" s="665">
        <v>0</v>
      </c>
    </row>
    <row r="1207" spans="1:21" ht="14.4" customHeight="1" x14ac:dyDescent="0.3">
      <c r="A1207" s="618">
        <v>4</v>
      </c>
      <c r="B1207" s="619" t="s">
        <v>558</v>
      </c>
      <c r="C1207" s="619">
        <v>89301042</v>
      </c>
      <c r="D1207" s="681" t="s">
        <v>6244</v>
      </c>
      <c r="E1207" s="682" t="s">
        <v>3967</v>
      </c>
      <c r="F1207" s="619" t="s">
        <v>3935</v>
      </c>
      <c r="G1207" s="619" t="s">
        <v>4068</v>
      </c>
      <c r="H1207" s="619" t="s">
        <v>557</v>
      </c>
      <c r="I1207" s="619" t="s">
        <v>5378</v>
      </c>
      <c r="J1207" s="619" t="s">
        <v>2118</v>
      </c>
      <c r="K1207" s="619" t="s">
        <v>5379</v>
      </c>
      <c r="L1207" s="620">
        <v>249.23</v>
      </c>
      <c r="M1207" s="620">
        <v>249.23</v>
      </c>
      <c r="N1207" s="619">
        <v>1</v>
      </c>
      <c r="O1207" s="683">
        <v>0.5</v>
      </c>
      <c r="P1207" s="620"/>
      <c r="Q1207" s="635">
        <v>0</v>
      </c>
      <c r="R1207" s="619"/>
      <c r="S1207" s="635">
        <v>0</v>
      </c>
      <c r="T1207" s="683"/>
      <c r="U1207" s="665">
        <v>0</v>
      </c>
    </row>
    <row r="1208" spans="1:21" ht="14.4" customHeight="1" x14ac:dyDescent="0.3">
      <c r="A1208" s="618">
        <v>4</v>
      </c>
      <c r="B1208" s="619" t="s">
        <v>558</v>
      </c>
      <c r="C1208" s="619">
        <v>89301042</v>
      </c>
      <c r="D1208" s="681" t="s">
        <v>6244</v>
      </c>
      <c r="E1208" s="682" t="s">
        <v>3967</v>
      </c>
      <c r="F1208" s="619" t="s">
        <v>3935</v>
      </c>
      <c r="G1208" s="619" t="s">
        <v>4068</v>
      </c>
      <c r="H1208" s="619" t="s">
        <v>557</v>
      </c>
      <c r="I1208" s="619" t="s">
        <v>4176</v>
      </c>
      <c r="J1208" s="619" t="s">
        <v>1983</v>
      </c>
      <c r="K1208" s="619" t="s">
        <v>4069</v>
      </c>
      <c r="L1208" s="620">
        <v>391.83</v>
      </c>
      <c r="M1208" s="620">
        <v>2350.98</v>
      </c>
      <c r="N1208" s="619">
        <v>6</v>
      </c>
      <c r="O1208" s="683">
        <v>1.5</v>
      </c>
      <c r="P1208" s="620">
        <v>1175.49</v>
      </c>
      <c r="Q1208" s="635">
        <v>0.5</v>
      </c>
      <c r="R1208" s="619">
        <v>3</v>
      </c>
      <c r="S1208" s="635">
        <v>0.5</v>
      </c>
      <c r="T1208" s="683">
        <v>1</v>
      </c>
      <c r="U1208" s="665">
        <v>0.66666666666666663</v>
      </c>
    </row>
    <row r="1209" spans="1:21" ht="14.4" customHeight="1" x14ac:dyDescent="0.3">
      <c r="A1209" s="618">
        <v>4</v>
      </c>
      <c r="B1209" s="619" t="s">
        <v>558</v>
      </c>
      <c r="C1209" s="619">
        <v>89301042</v>
      </c>
      <c r="D1209" s="681" t="s">
        <v>6244</v>
      </c>
      <c r="E1209" s="682" t="s">
        <v>3967</v>
      </c>
      <c r="F1209" s="619" t="s">
        <v>3935</v>
      </c>
      <c r="G1209" s="619" t="s">
        <v>4177</v>
      </c>
      <c r="H1209" s="619" t="s">
        <v>557</v>
      </c>
      <c r="I1209" s="619" t="s">
        <v>3078</v>
      </c>
      <c r="J1209" s="619" t="s">
        <v>1452</v>
      </c>
      <c r="K1209" s="619" t="s">
        <v>5115</v>
      </c>
      <c r="L1209" s="620">
        <v>96.63</v>
      </c>
      <c r="M1209" s="620">
        <v>193.26</v>
      </c>
      <c r="N1209" s="619">
        <v>2</v>
      </c>
      <c r="O1209" s="683">
        <v>1</v>
      </c>
      <c r="P1209" s="620">
        <v>193.26</v>
      </c>
      <c r="Q1209" s="635">
        <v>1</v>
      </c>
      <c r="R1209" s="619">
        <v>2</v>
      </c>
      <c r="S1209" s="635">
        <v>1</v>
      </c>
      <c r="T1209" s="683">
        <v>1</v>
      </c>
      <c r="U1209" s="665">
        <v>1</v>
      </c>
    </row>
    <row r="1210" spans="1:21" ht="14.4" customHeight="1" x14ac:dyDescent="0.3">
      <c r="A1210" s="618">
        <v>4</v>
      </c>
      <c r="B1210" s="619" t="s">
        <v>558</v>
      </c>
      <c r="C1210" s="619">
        <v>89301042</v>
      </c>
      <c r="D1210" s="681" t="s">
        <v>6244</v>
      </c>
      <c r="E1210" s="682" t="s">
        <v>3967</v>
      </c>
      <c r="F1210" s="619" t="s">
        <v>3935</v>
      </c>
      <c r="G1210" s="619" t="s">
        <v>4006</v>
      </c>
      <c r="H1210" s="619" t="s">
        <v>557</v>
      </c>
      <c r="I1210" s="619" t="s">
        <v>4178</v>
      </c>
      <c r="J1210" s="619" t="s">
        <v>4043</v>
      </c>
      <c r="K1210" s="619" t="s">
        <v>773</v>
      </c>
      <c r="L1210" s="620">
        <v>397.65</v>
      </c>
      <c r="M1210" s="620">
        <v>397.65</v>
      </c>
      <c r="N1210" s="619">
        <v>1</v>
      </c>
      <c r="O1210" s="683">
        <v>0.5</v>
      </c>
      <c r="P1210" s="620"/>
      <c r="Q1210" s="635">
        <v>0</v>
      </c>
      <c r="R1210" s="619"/>
      <c r="S1210" s="635">
        <v>0</v>
      </c>
      <c r="T1210" s="683"/>
      <c r="U1210" s="665">
        <v>0</v>
      </c>
    </row>
    <row r="1211" spans="1:21" ht="14.4" customHeight="1" x14ac:dyDescent="0.3">
      <c r="A1211" s="618">
        <v>4</v>
      </c>
      <c r="B1211" s="619" t="s">
        <v>558</v>
      </c>
      <c r="C1211" s="619">
        <v>89301042</v>
      </c>
      <c r="D1211" s="681" t="s">
        <v>6244</v>
      </c>
      <c r="E1211" s="682" t="s">
        <v>3967</v>
      </c>
      <c r="F1211" s="619" t="s">
        <v>3935</v>
      </c>
      <c r="G1211" s="619" t="s">
        <v>4006</v>
      </c>
      <c r="H1211" s="619" t="s">
        <v>557</v>
      </c>
      <c r="I1211" s="619" t="s">
        <v>4178</v>
      </c>
      <c r="J1211" s="619" t="s">
        <v>4043</v>
      </c>
      <c r="K1211" s="619" t="s">
        <v>773</v>
      </c>
      <c r="L1211" s="620">
        <v>612.26</v>
      </c>
      <c r="M1211" s="620">
        <v>612.26</v>
      </c>
      <c r="N1211" s="619">
        <v>1</v>
      </c>
      <c r="O1211" s="683">
        <v>0.5</v>
      </c>
      <c r="P1211" s="620">
        <v>612.26</v>
      </c>
      <c r="Q1211" s="635">
        <v>1</v>
      </c>
      <c r="R1211" s="619">
        <v>1</v>
      </c>
      <c r="S1211" s="635">
        <v>1</v>
      </c>
      <c r="T1211" s="683">
        <v>0.5</v>
      </c>
      <c r="U1211" s="665">
        <v>1</v>
      </c>
    </row>
    <row r="1212" spans="1:21" ht="14.4" customHeight="1" x14ac:dyDescent="0.3">
      <c r="A1212" s="618">
        <v>4</v>
      </c>
      <c r="B1212" s="619" t="s">
        <v>558</v>
      </c>
      <c r="C1212" s="619">
        <v>89301042</v>
      </c>
      <c r="D1212" s="681" t="s">
        <v>6244</v>
      </c>
      <c r="E1212" s="682" t="s">
        <v>3967</v>
      </c>
      <c r="F1212" s="619" t="s">
        <v>3935</v>
      </c>
      <c r="G1212" s="619" t="s">
        <v>4006</v>
      </c>
      <c r="H1212" s="619" t="s">
        <v>557</v>
      </c>
      <c r="I1212" s="619" t="s">
        <v>772</v>
      </c>
      <c r="J1212" s="619" t="s">
        <v>769</v>
      </c>
      <c r="K1212" s="619" t="s">
        <v>773</v>
      </c>
      <c r="L1212" s="620">
        <v>397.65</v>
      </c>
      <c r="M1212" s="620">
        <v>1590.6</v>
      </c>
      <c r="N1212" s="619">
        <v>4</v>
      </c>
      <c r="O1212" s="683">
        <v>1.5</v>
      </c>
      <c r="P1212" s="620"/>
      <c r="Q1212" s="635">
        <v>0</v>
      </c>
      <c r="R1212" s="619"/>
      <c r="S1212" s="635">
        <v>0</v>
      </c>
      <c r="T1212" s="683"/>
      <c r="U1212" s="665">
        <v>0</v>
      </c>
    </row>
    <row r="1213" spans="1:21" ht="14.4" customHeight="1" x14ac:dyDescent="0.3">
      <c r="A1213" s="618">
        <v>4</v>
      </c>
      <c r="B1213" s="619" t="s">
        <v>558</v>
      </c>
      <c r="C1213" s="619">
        <v>89301042</v>
      </c>
      <c r="D1213" s="681" t="s">
        <v>6244</v>
      </c>
      <c r="E1213" s="682" t="s">
        <v>3967</v>
      </c>
      <c r="F1213" s="619" t="s">
        <v>3935</v>
      </c>
      <c r="G1213" s="619" t="s">
        <v>4006</v>
      </c>
      <c r="H1213" s="619" t="s">
        <v>557</v>
      </c>
      <c r="I1213" s="619" t="s">
        <v>772</v>
      </c>
      <c r="J1213" s="619" t="s">
        <v>769</v>
      </c>
      <c r="K1213" s="619" t="s">
        <v>773</v>
      </c>
      <c r="L1213" s="620">
        <v>612.26</v>
      </c>
      <c r="M1213" s="620">
        <v>1224.52</v>
      </c>
      <c r="N1213" s="619">
        <v>2</v>
      </c>
      <c r="O1213" s="683">
        <v>0.5</v>
      </c>
      <c r="P1213" s="620">
        <v>1224.52</v>
      </c>
      <c r="Q1213" s="635">
        <v>1</v>
      </c>
      <c r="R1213" s="619">
        <v>2</v>
      </c>
      <c r="S1213" s="635">
        <v>1</v>
      </c>
      <c r="T1213" s="683">
        <v>0.5</v>
      </c>
      <c r="U1213" s="665">
        <v>1</v>
      </c>
    </row>
    <row r="1214" spans="1:21" ht="14.4" customHeight="1" x14ac:dyDescent="0.3">
      <c r="A1214" s="618">
        <v>4</v>
      </c>
      <c r="B1214" s="619" t="s">
        <v>558</v>
      </c>
      <c r="C1214" s="619">
        <v>89301042</v>
      </c>
      <c r="D1214" s="681" t="s">
        <v>6244</v>
      </c>
      <c r="E1214" s="682" t="s">
        <v>3967</v>
      </c>
      <c r="F1214" s="619" t="s">
        <v>3935</v>
      </c>
      <c r="G1214" s="619" t="s">
        <v>5380</v>
      </c>
      <c r="H1214" s="619" t="s">
        <v>557</v>
      </c>
      <c r="I1214" s="619" t="s">
        <v>3377</v>
      </c>
      <c r="J1214" s="619" t="s">
        <v>5381</v>
      </c>
      <c r="K1214" s="619" t="s">
        <v>5382</v>
      </c>
      <c r="L1214" s="620">
        <v>169</v>
      </c>
      <c r="M1214" s="620">
        <v>1352</v>
      </c>
      <c r="N1214" s="619">
        <v>8</v>
      </c>
      <c r="O1214" s="683">
        <v>1.5</v>
      </c>
      <c r="P1214" s="620"/>
      <c r="Q1214" s="635">
        <v>0</v>
      </c>
      <c r="R1214" s="619"/>
      <c r="S1214" s="635">
        <v>0</v>
      </c>
      <c r="T1214" s="683"/>
      <c r="U1214" s="665">
        <v>0</v>
      </c>
    </row>
    <row r="1215" spans="1:21" ht="14.4" customHeight="1" x14ac:dyDescent="0.3">
      <c r="A1215" s="618">
        <v>4</v>
      </c>
      <c r="B1215" s="619" t="s">
        <v>558</v>
      </c>
      <c r="C1215" s="619">
        <v>89301042</v>
      </c>
      <c r="D1215" s="681" t="s">
        <v>6244</v>
      </c>
      <c r="E1215" s="682" t="s">
        <v>3967</v>
      </c>
      <c r="F1215" s="619" t="s">
        <v>3935</v>
      </c>
      <c r="G1215" s="619" t="s">
        <v>4083</v>
      </c>
      <c r="H1215" s="619" t="s">
        <v>1439</v>
      </c>
      <c r="I1215" s="619" t="s">
        <v>1650</v>
      </c>
      <c r="J1215" s="619" t="s">
        <v>1651</v>
      </c>
      <c r="K1215" s="619" t="s">
        <v>1652</v>
      </c>
      <c r="L1215" s="620">
        <v>140.03</v>
      </c>
      <c r="M1215" s="620">
        <v>1120.24</v>
      </c>
      <c r="N1215" s="619">
        <v>8</v>
      </c>
      <c r="O1215" s="683">
        <v>2.5</v>
      </c>
      <c r="P1215" s="620">
        <v>560.12</v>
      </c>
      <c r="Q1215" s="635">
        <v>0.5</v>
      </c>
      <c r="R1215" s="619">
        <v>4</v>
      </c>
      <c r="S1215" s="635">
        <v>0.5</v>
      </c>
      <c r="T1215" s="683">
        <v>1</v>
      </c>
      <c r="U1215" s="665">
        <v>0.4</v>
      </c>
    </row>
    <row r="1216" spans="1:21" ht="14.4" customHeight="1" x14ac:dyDescent="0.3">
      <c r="A1216" s="618">
        <v>4</v>
      </c>
      <c r="B1216" s="619" t="s">
        <v>558</v>
      </c>
      <c r="C1216" s="619">
        <v>89301042</v>
      </c>
      <c r="D1216" s="681" t="s">
        <v>6244</v>
      </c>
      <c r="E1216" s="682" t="s">
        <v>3967</v>
      </c>
      <c r="F1216" s="619" t="s">
        <v>3935</v>
      </c>
      <c r="G1216" s="619" t="s">
        <v>5120</v>
      </c>
      <c r="H1216" s="619" t="s">
        <v>1439</v>
      </c>
      <c r="I1216" s="619" t="s">
        <v>2489</v>
      </c>
      <c r="J1216" s="619" t="s">
        <v>3826</v>
      </c>
      <c r="K1216" s="619" t="s">
        <v>2487</v>
      </c>
      <c r="L1216" s="620">
        <v>134.83000000000001</v>
      </c>
      <c r="M1216" s="620">
        <v>404.49</v>
      </c>
      <c r="N1216" s="619">
        <v>3</v>
      </c>
      <c r="O1216" s="683">
        <v>0.5</v>
      </c>
      <c r="P1216" s="620"/>
      <c r="Q1216" s="635">
        <v>0</v>
      </c>
      <c r="R1216" s="619"/>
      <c r="S1216" s="635">
        <v>0</v>
      </c>
      <c r="T1216" s="683"/>
      <c r="U1216" s="665">
        <v>0</v>
      </c>
    </row>
    <row r="1217" spans="1:21" ht="14.4" customHeight="1" x14ac:dyDescent="0.3">
      <c r="A1217" s="618">
        <v>4</v>
      </c>
      <c r="B1217" s="619" t="s">
        <v>558</v>
      </c>
      <c r="C1217" s="619">
        <v>89301042</v>
      </c>
      <c r="D1217" s="681" t="s">
        <v>6244</v>
      </c>
      <c r="E1217" s="682" t="s">
        <v>3967</v>
      </c>
      <c r="F1217" s="619" t="s">
        <v>3935</v>
      </c>
      <c r="G1217" s="619" t="s">
        <v>5120</v>
      </c>
      <c r="H1217" s="619" t="s">
        <v>1439</v>
      </c>
      <c r="I1217" s="619" t="s">
        <v>2489</v>
      </c>
      <c r="J1217" s="619" t="s">
        <v>3826</v>
      </c>
      <c r="K1217" s="619" t="s">
        <v>2487</v>
      </c>
      <c r="L1217" s="620">
        <v>134.84</v>
      </c>
      <c r="M1217" s="620">
        <v>269.68</v>
      </c>
      <c r="N1217" s="619">
        <v>2</v>
      </c>
      <c r="O1217" s="683">
        <v>0.5</v>
      </c>
      <c r="P1217" s="620">
        <v>269.68</v>
      </c>
      <c r="Q1217" s="635">
        <v>1</v>
      </c>
      <c r="R1217" s="619">
        <v>2</v>
      </c>
      <c r="S1217" s="635">
        <v>1</v>
      </c>
      <c r="T1217" s="683">
        <v>0.5</v>
      </c>
      <c r="U1217" s="665">
        <v>1</v>
      </c>
    </row>
    <row r="1218" spans="1:21" ht="14.4" customHeight="1" x14ac:dyDescent="0.3">
      <c r="A1218" s="618">
        <v>4</v>
      </c>
      <c r="B1218" s="619" t="s">
        <v>558</v>
      </c>
      <c r="C1218" s="619">
        <v>89301042</v>
      </c>
      <c r="D1218" s="681" t="s">
        <v>6244</v>
      </c>
      <c r="E1218" s="682" t="s">
        <v>3967</v>
      </c>
      <c r="F1218" s="619" t="s">
        <v>3935</v>
      </c>
      <c r="G1218" s="619" t="s">
        <v>5120</v>
      </c>
      <c r="H1218" s="619" t="s">
        <v>1439</v>
      </c>
      <c r="I1218" s="619" t="s">
        <v>5383</v>
      </c>
      <c r="J1218" s="619" t="s">
        <v>3683</v>
      </c>
      <c r="K1218" s="619" t="s">
        <v>3789</v>
      </c>
      <c r="L1218" s="620">
        <v>168.59</v>
      </c>
      <c r="M1218" s="620">
        <v>337.18</v>
      </c>
      <c r="N1218" s="619">
        <v>2</v>
      </c>
      <c r="O1218" s="683">
        <v>1</v>
      </c>
      <c r="P1218" s="620">
        <v>337.18</v>
      </c>
      <c r="Q1218" s="635">
        <v>1</v>
      </c>
      <c r="R1218" s="619">
        <v>2</v>
      </c>
      <c r="S1218" s="635">
        <v>1</v>
      </c>
      <c r="T1218" s="683">
        <v>1</v>
      </c>
      <c r="U1218" s="665">
        <v>1</v>
      </c>
    </row>
    <row r="1219" spans="1:21" ht="14.4" customHeight="1" x14ac:dyDescent="0.3">
      <c r="A1219" s="618">
        <v>4</v>
      </c>
      <c r="B1219" s="619" t="s">
        <v>558</v>
      </c>
      <c r="C1219" s="619">
        <v>89301042</v>
      </c>
      <c r="D1219" s="681" t="s">
        <v>6244</v>
      </c>
      <c r="E1219" s="682" t="s">
        <v>3967</v>
      </c>
      <c r="F1219" s="619" t="s">
        <v>3935</v>
      </c>
      <c r="G1219" s="619" t="s">
        <v>4049</v>
      </c>
      <c r="H1219" s="619" t="s">
        <v>557</v>
      </c>
      <c r="I1219" s="619" t="s">
        <v>1774</v>
      </c>
      <c r="J1219" s="619" t="s">
        <v>1775</v>
      </c>
      <c r="K1219" s="619" t="s">
        <v>4050</v>
      </c>
      <c r="L1219" s="620">
        <v>203.33</v>
      </c>
      <c r="M1219" s="620">
        <v>203.33</v>
      </c>
      <c r="N1219" s="619">
        <v>1</v>
      </c>
      <c r="O1219" s="683">
        <v>0.5</v>
      </c>
      <c r="P1219" s="620"/>
      <c r="Q1219" s="635">
        <v>0</v>
      </c>
      <c r="R1219" s="619"/>
      <c r="S1219" s="635">
        <v>0</v>
      </c>
      <c r="T1219" s="683"/>
      <c r="U1219" s="665">
        <v>0</v>
      </c>
    </row>
    <row r="1220" spans="1:21" ht="14.4" customHeight="1" x14ac:dyDescent="0.3">
      <c r="A1220" s="618">
        <v>4</v>
      </c>
      <c r="B1220" s="619" t="s">
        <v>558</v>
      </c>
      <c r="C1220" s="619">
        <v>89301042</v>
      </c>
      <c r="D1220" s="681" t="s">
        <v>6244</v>
      </c>
      <c r="E1220" s="682" t="s">
        <v>3967</v>
      </c>
      <c r="F1220" s="619" t="s">
        <v>3935</v>
      </c>
      <c r="G1220" s="619" t="s">
        <v>4110</v>
      </c>
      <c r="H1220" s="619" t="s">
        <v>557</v>
      </c>
      <c r="I1220" s="619" t="s">
        <v>5384</v>
      </c>
      <c r="J1220" s="619" t="s">
        <v>5385</v>
      </c>
      <c r="K1220" s="619" t="s">
        <v>5386</v>
      </c>
      <c r="L1220" s="620">
        <v>149.86000000000001</v>
      </c>
      <c r="M1220" s="620">
        <v>149.86000000000001</v>
      </c>
      <c r="N1220" s="619">
        <v>1</v>
      </c>
      <c r="O1220" s="683">
        <v>0.5</v>
      </c>
      <c r="P1220" s="620">
        <v>149.86000000000001</v>
      </c>
      <c r="Q1220" s="635">
        <v>1</v>
      </c>
      <c r="R1220" s="619">
        <v>1</v>
      </c>
      <c r="S1220" s="635">
        <v>1</v>
      </c>
      <c r="T1220" s="683">
        <v>0.5</v>
      </c>
      <c r="U1220" s="665">
        <v>1</v>
      </c>
    </row>
    <row r="1221" spans="1:21" ht="14.4" customHeight="1" x14ac:dyDescent="0.3">
      <c r="A1221" s="618">
        <v>4</v>
      </c>
      <c r="B1221" s="619" t="s">
        <v>558</v>
      </c>
      <c r="C1221" s="619">
        <v>89301042</v>
      </c>
      <c r="D1221" s="681" t="s">
        <v>6244</v>
      </c>
      <c r="E1221" s="682" t="s">
        <v>3967</v>
      </c>
      <c r="F1221" s="619" t="s">
        <v>3935</v>
      </c>
      <c r="G1221" s="619" t="s">
        <v>4179</v>
      </c>
      <c r="H1221" s="619" t="s">
        <v>557</v>
      </c>
      <c r="I1221" s="619" t="s">
        <v>2001</v>
      </c>
      <c r="J1221" s="619" t="s">
        <v>2002</v>
      </c>
      <c r="K1221" s="619" t="s">
        <v>4180</v>
      </c>
      <c r="L1221" s="620">
        <v>116.52</v>
      </c>
      <c r="M1221" s="620">
        <v>116.52</v>
      </c>
      <c r="N1221" s="619">
        <v>1</v>
      </c>
      <c r="O1221" s="683">
        <v>0.5</v>
      </c>
      <c r="P1221" s="620">
        <v>116.52</v>
      </c>
      <c r="Q1221" s="635">
        <v>1</v>
      </c>
      <c r="R1221" s="619">
        <v>1</v>
      </c>
      <c r="S1221" s="635">
        <v>1</v>
      </c>
      <c r="T1221" s="683">
        <v>0.5</v>
      </c>
      <c r="U1221" s="665">
        <v>1</v>
      </c>
    </row>
    <row r="1222" spans="1:21" ht="14.4" customHeight="1" x14ac:dyDescent="0.3">
      <c r="A1222" s="618">
        <v>4</v>
      </c>
      <c r="B1222" s="619" t="s">
        <v>558</v>
      </c>
      <c r="C1222" s="619">
        <v>89301042</v>
      </c>
      <c r="D1222" s="681" t="s">
        <v>6244</v>
      </c>
      <c r="E1222" s="682" t="s">
        <v>3967</v>
      </c>
      <c r="F1222" s="619" t="s">
        <v>3935</v>
      </c>
      <c r="G1222" s="619" t="s">
        <v>4282</v>
      </c>
      <c r="H1222" s="619" t="s">
        <v>1439</v>
      </c>
      <c r="I1222" s="619" t="s">
        <v>5387</v>
      </c>
      <c r="J1222" s="619" t="s">
        <v>1591</v>
      </c>
      <c r="K1222" s="619" t="s">
        <v>1642</v>
      </c>
      <c r="L1222" s="620">
        <v>398.02</v>
      </c>
      <c r="M1222" s="620">
        <v>398.02</v>
      </c>
      <c r="N1222" s="619">
        <v>1</v>
      </c>
      <c r="O1222" s="683">
        <v>0.5</v>
      </c>
      <c r="P1222" s="620"/>
      <c r="Q1222" s="635">
        <v>0</v>
      </c>
      <c r="R1222" s="619"/>
      <c r="S1222" s="635">
        <v>0</v>
      </c>
      <c r="T1222" s="683"/>
      <c r="U1222" s="665">
        <v>0</v>
      </c>
    </row>
    <row r="1223" spans="1:21" ht="14.4" customHeight="1" x14ac:dyDescent="0.3">
      <c r="A1223" s="618">
        <v>4</v>
      </c>
      <c r="B1223" s="619" t="s">
        <v>558</v>
      </c>
      <c r="C1223" s="619">
        <v>89301042</v>
      </c>
      <c r="D1223" s="681" t="s">
        <v>6244</v>
      </c>
      <c r="E1223" s="682" t="s">
        <v>3967</v>
      </c>
      <c r="F1223" s="619" t="s">
        <v>3935</v>
      </c>
      <c r="G1223" s="619" t="s">
        <v>4282</v>
      </c>
      <c r="H1223" s="619" t="s">
        <v>1439</v>
      </c>
      <c r="I1223" s="619" t="s">
        <v>5387</v>
      </c>
      <c r="J1223" s="619" t="s">
        <v>1591</v>
      </c>
      <c r="K1223" s="619" t="s">
        <v>1642</v>
      </c>
      <c r="L1223" s="620">
        <v>596.23</v>
      </c>
      <c r="M1223" s="620">
        <v>596.23</v>
      </c>
      <c r="N1223" s="619">
        <v>1</v>
      </c>
      <c r="O1223" s="683">
        <v>1</v>
      </c>
      <c r="P1223" s="620"/>
      <c r="Q1223" s="635">
        <v>0</v>
      </c>
      <c r="R1223" s="619"/>
      <c r="S1223" s="635">
        <v>0</v>
      </c>
      <c r="T1223" s="683"/>
      <c r="U1223" s="665">
        <v>0</v>
      </c>
    </row>
    <row r="1224" spans="1:21" ht="14.4" customHeight="1" x14ac:dyDescent="0.3">
      <c r="A1224" s="618">
        <v>4</v>
      </c>
      <c r="B1224" s="619" t="s">
        <v>558</v>
      </c>
      <c r="C1224" s="619">
        <v>89301042</v>
      </c>
      <c r="D1224" s="681" t="s">
        <v>6244</v>
      </c>
      <c r="E1224" s="682" t="s">
        <v>3967</v>
      </c>
      <c r="F1224" s="619" t="s">
        <v>3935</v>
      </c>
      <c r="G1224" s="619" t="s">
        <v>4010</v>
      </c>
      <c r="H1224" s="619" t="s">
        <v>557</v>
      </c>
      <c r="I1224" s="619" t="s">
        <v>3469</v>
      </c>
      <c r="J1224" s="619" t="s">
        <v>1233</v>
      </c>
      <c r="K1224" s="619" t="s">
        <v>4070</v>
      </c>
      <c r="L1224" s="620">
        <v>127.5</v>
      </c>
      <c r="M1224" s="620">
        <v>892.5</v>
      </c>
      <c r="N1224" s="619">
        <v>7</v>
      </c>
      <c r="O1224" s="683">
        <v>6</v>
      </c>
      <c r="P1224" s="620">
        <v>765</v>
      </c>
      <c r="Q1224" s="635">
        <v>0.8571428571428571</v>
      </c>
      <c r="R1224" s="619">
        <v>6</v>
      </c>
      <c r="S1224" s="635">
        <v>0.8571428571428571</v>
      </c>
      <c r="T1224" s="683">
        <v>5</v>
      </c>
      <c r="U1224" s="665">
        <v>0.83333333333333337</v>
      </c>
    </row>
    <row r="1225" spans="1:21" ht="14.4" customHeight="1" x14ac:dyDescent="0.3">
      <c r="A1225" s="618">
        <v>4</v>
      </c>
      <c r="B1225" s="619" t="s">
        <v>558</v>
      </c>
      <c r="C1225" s="619">
        <v>89301042</v>
      </c>
      <c r="D1225" s="681" t="s">
        <v>6244</v>
      </c>
      <c r="E1225" s="682" t="s">
        <v>3967</v>
      </c>
      <c r="F1225" s="619" t="s">
        <v>3935</v>
      </c>
      <c r="G1225" s="619" t="s">
        <v>4012</v>
      </c>
      <c r="H1225" s="619" t="s">
        <v>557</v>
      </c>
      <c r="I1225" s="619" t="s">
        <v>837</v>
      </c>
      <c r="J1225" s="619" t="s">
        <v>4013</v>
      </c>
      <c r="K1225" s="619" t="s">
        <v>4014</v>
      </c>
      <c r="L1225" s="620">
        <v>0</v>
      </c>
      <c r="M1225" s="620">
        <v>0</v>
      </c>
      <c r="N1225" s="619">
        <v>4</v>
      </c>
      <c r="O1225" s="683">
        <v>2.5</v>
      </c>
      <c r="P1225" s="620">
        <v>0</v>
      </c>
      <c r="Q1225" s="635"/>
      <c r="R1225" s="619">
        <v>4</v>
      </c>
      <c r="S1225" s="635">
        <v>1</v>
      </c>
      <c r="T1225" s="683">
        <v>2.5</v>
      </c>
      <c r="U1225" s="665">
        <v>1</v>
      </c>
    </row>
    <row r="1226" spans="1:21" ht="14.4" customHeight="1" x14ac:dyDescent="0.3">
      <c r="A1226" s="618">
        <v>4</v>
      </c>
      <c r="B1226" s="619" t="s">
        <v>558</v>
      </c>
      <c r="C1226" s="619">
        <v>89301042</v>
      </c>
      <c r="D1226" s="681" t="s">
        <v>6244</v>
      </c>
      <c r="E1226" s="682" t="s">
        <v>3967</v>
      </c>
      <c r="F1226" s="619" t="s">
        <v>3935</v>
      </c>
      <c r="G1226" s="619" t="s">
        <v>4086</v>
      </c>
      <c r="H1226" s="619" t="s">
        <v>1439</v>
      </c>
      <c r="I1226" s="619" t="s">
        <v>2617</v>
      </c>
      <c r="J1226" s="619" t="s">
        <v>2618</v>
      </c>
      <c r="K1226" s="619" t="s">
        <v>3851</v>
      </c>
      <c r="L1226" s="620">
        <v>32.74</v>
      </c>
      <c r="M1226" s="620">
        <v>65.48</v>
      </c>
      <c r="N1226" s="619">
        <v>2</v>
      </c>
      <c r="O1226" s="683">
        <v>1</v>
      </c>
      <c r="P1226" s="620"/>
      <c r="Q1226" s="635">
        <v>0</v>
      </c>
      <c r="R1226" s="619"/>
      <c r="S1226" s="635">
        <v>0</v>
      </c>
      <c r="T1226" s="683"/>
      <c r="U1226" s="665">
        <v>0</v>
      </c>
    </row>
    <row r="1227" spans="1:21" ht="14.4" customHeight="1" x14ac:dyDescent="0.3">
      <c r="A1227" s="618">
        <v>4</v>
      </c>
      <c r="B1227" s="619" t="s">
        <v>558</v>
      </c>
      <c r="C1227" s="619">
        <v>89301042</v>
      </c>
      <c r="D1227" s="681" t="s">
        <v>6244</v>
      </c>
      <c r="E1227" s="682" t="s">
        <v>3967</v>
      </c>
      <c r="F1227" s="619" t="s">
        <v>3935</v>
      </c>
      <c r="G1227" s="619" t="s">
        <v>4086</v>
      </c>
      <c r="H1227" s="619" t="s">
        <v>1439</v>
      </c>
      <c r="I1227" s="619" t="s">
        <v>1521</v>
      </c>
      <c r="J1227" s="619" t="s">
        <v>1522</v>
      </c>
      <c r="K1227" s="619" t="s">
        <v>3769</v>
      </c>
      <c r="L1227" s="620">
        <v>98.23</v>
      </c>
      <c r="M1227" s="620">
        <v>98.23</v>
      </c>
      <c r="N1227" s="619">
        <v>1</v>
      </c>
      <c r="O1227" s="683">
        <v>1</v>
      </c>
      <c r="P1227" s="620">
        <v>98.23</v>
      </c>
      <c r="Q1227" s="635">
        <v>1</v>
      </c>
      <c r="R1227" s="619">
        <v>1</v>
      </c>
      <c r="S1227" s="635">
        <v>1</v>
      </c>
      <c r="T1227" s="683">
        <v>1</v>
      </c>
      <c r="U1227" s="665">
        <v>1</v>
      </c>
    </row>
    <row r="1228" spans="1:21" ht="14.4" customHeight="1" x14ac:dyDescent="0.3">
      <c r="A1228" s="618">
        <v>4</v>
      </c>
      <c r="B1228" s="619" t="s">
        <v>558</v>
      </c>
      <c r="C1228" s="619">
        <v>89301042</v>
      </c>
      <c r="D1228" s="681" t="s">
        <v>6244</v>
      </c>
      <c r="E1228" s="682" t="s">
        <v>3967</v>
      </c>
      <c r="F1228" s="619" t="s">
        <v>3935</v>
      </c>
      <c r="G1228" s="619" t="s">
        <v>5388</v>
      </c>
      <c r="H1228" s="619" t="s">
        <v>557</v>
      </c>
      <c r="I1228" s="619" t="s">
        <v>5389</v>
      </c>
      <c r="J1228" s="619" t="s">
        <v>5390</v>
      </c>
      <c r="K1228" s="619" t="s">
        <v>5391</v>
      </c>
      <c r="L1228" s="620">
        <v>0</v>
      </c>
      <c r="M1228" s="620">
        <v>0</v>
      </c>
      <c r="N1228" s="619">
        <v>1</v>
      </c>
      <c r="O1228" s="683">
        <v>1</v>
      </c>
      <c r="P1228" s="620">
        <v>0</v>
      </c>
      <c r="Q1228" s="635"/>
      <c r="R1228" s="619">
        <v>1</v>
      </c>
      <c r="S1228" s="635">
        <v>1</v>
      </c>
      <c r="T1228" s="683">
        <v>1</v>
      </c>
      <c r="U1228" s="665">
        <v>1</v>
      </c>
    </row>
    <row r="1229" spans="1:21" ht="14.4" customHeight="1" x14ac:dyDescent="0.3">
      <c r="A1229" s="618">
        <v>4</v>
      </c>
      <c r="B1229" s="619" t="s">
        <v>558</v>
      </c>
      <c r="C1229" s="619">
        <v>89301042</v>
      </c>
      <c r="D1229" s="681" t="s">
        <v>6244</v>
      </c>
      <c r="E1229" s="682" t="s">
        <v>3967</v>
      </c>
      <c r="F1229" s="619" t="s">
        <v>3935</v>
      </c>
      <c r="G1229" s="619" t="s">
        <v>5388</v>
      </c>
      <c r="H1229" s="619" t="s">
        <v>557</v>
      </c>
      <c r="I1229" s="619" t="s">
        <v>5392</v>
      </c>
      <c r="J1229" s="619" t="s">
        <v>5393</v>
      </c>
      <c r="K1229" s="619" t="s">
        <v>5394</v>
      </c>
      <c r="L1229" s="620">
        <v>0</v>
      </c>
      <c r="M1229" s="620">
        <v>0</v>
      </c>
      <c r="N1229" s="619">
        <v>1</v>
      </c>
      <c r="O1229" s="683">
        <v>1</v>
      </c>
      <c r="P1229" s="620">
        <v>0</v>
      </c>
      <c r="Q1229" s="635"/>
      <c r="R1229" s="619">
        <v>1</v>
      </c>
      <c r="S1229" s="635">
        <v>1</v>
      </c>
      <c r="T1229" s="683">
        <v>1</v>
      </c>
      <c r="U1229" s="665">
        <v>1</v>
      </c>
    </row>
    <row r="1230" spans="1:21" ht="14.4" customHeight="1" x14ac:dyDescent="0.3">
      <c r="A1230" s="618">
        <v>4</v>
      </c>
      <c r="B1230" s="619" t="s">
        <v>558</v>
      </c>
      <c r="C1230" s="619">
        <v>89301042</v>
      </c>
      <c r="D1230" s="681" t="s">
        <v>6244</v>
      </c>
      <c r="E1230" s="682" t="s">
        <v>3967</v>
      </c>
      <c r="F1230" s="619" t="s">
        <v>3935</v>
      </c>
      <c r="G1230" s="619" t="s">
        <v>4138</v>
      </c>
      <c r="H1230" s="619" t="s">
        <v>557</v>
      </c>
      <c r="I1230" s="619" t="s">
        <v>5395</v>
      </c>
      <c r="J1230" s="619" t="s">
        <v>5396</v>
      </c>
      <c r="K1230" s="619" t="s">
        <v>1326</v>
      </c>
      <c r="L1230" s="620">
        <v>0</v>
      </c>
      <c r="M1230" s="620">
        <v>0</v>
      </c>
      <c r="N1230" s="619">
        <v>3</v>
      </c>
      <c r="O1230" s="683">
        <v>2</v>
      </c>
      <c r="P1230" s="620"/>
      <c r="Q1230" s="635"/>
      <c r="R1230" s="619"/>
      <c r="S1230" s="635">
        <v>0</v>
      </c>
      <c r="T1230" s="683"/>
      <c r="U1230" s="665">
        <v>0</v>
      </c>
    </row>
    <row r="1231" spans="1:21" ht="14.4" customHeight="1" x14ac:dyDescent="0.3">
      <c r="A1231" s="618">
        <v>4</v>
      </c>
      <c r="B1231" s="619" t="s">
        <v>558</v>
      </c>
      <c r="C1231" s="619">
        <v>89301042</v>
      </c>
      <c r="D1231" s="681" t="s">
        <v>6244</v>
      </c>
      <c r="E1231" s="682" t="s">
        <v>3967</v>
      </c>
      <c r="F1231" s="619" t="s">
        <v>3936</v>
      </c>
      <c r="G1231" s="619" t="s">
        <v>4062</v>
      </c>
      <c r="H1231" s="619" t="s">
        <v>557</v>
      </c>
      <c r="I1231" s="619" t="s">
        <v>4126</v>
      </c>
      <c r="J1231" s="619" t="s">
        <v>3964</v>
      </c>
      <c r="K1231" s="619"/>
      <c r="L1231" s="620">
        <v>0</v>
      </c>
      <c r="M1231" s="620">
        <v>0</v>
      </c>
      <c r="N1231" s="619">
        <v>2</v>
      </c>
      <c r="O1231" s="683">
        <v>1.5</v>
      </c>
      <c r="P1231" s="620"/>
      <c r="Q1231" s="635"/>
      <c r="R1231" s="619"/>
      <c r="S1231" s="635">
        <v>0</v>
      </c>
      <c r="T1231" s="683"/>
      <c r="U1231" s="665">
        <v>0</v>
      </c>
    </row>
    <row r="1232" spans="1:21" ht="14.4" customHeight="1" x14ac:dyDescent="0.3">
      <c r="A1232" s="618">
        <v>4</v>
      </c>
      <c r="B1232" s="619" t="s">
        <v>558</v>
      </c>
      <c r="C1232" s="619">
        <v>89301042</v>
      </c>
      <c r="D1232" s="681" t="s">
        <v>6244</v>
      </c>
      <c r="E1232" s="682" t="s">
        <v>3967</v>
      </c>
      <c r="F1232" s="619" t="s">
        <v>3937</v>
      </c>
      <c r="G1232" s="619" t="s">
        <v>4358</v>
      </c>
      <c r="H1232" s="619" t="s">
        <v>557</v>
      </c>
      <c r="I1232" s="619" t="s">
        <v>4359</v>
      </c>
      <c r="J1232" s="619" t="s">
        <v>4360</v>
      </c>
      <c r="K1232" s="619" t="s">
        <v>4361</v>
      </c>
      <c r="L1232" s="620">
        <v>410</v>
      </c>
      <c r="M1232" s="620">
        <v>6560</v>
      </c>
      <c r="N1232" s="619">
        <v>16</v>
      </c>
      <c r="O1232" s="683">
        <v>16</v>
      </c>
      <c r="P1232" s="620">
        <v>6560</v>
      </c>
      <c r="Q1232" s="635">
        <v>1</v>
      </c>
      <c r="R1232" s="619">
        <v>16</v>
      </c>
      <c r="S1232" s="635">
        <v>1</v>
      </c>
      <c r="T1232" s="683">
        <v>16</v>
      </c>
      <c r="U1232" s="665">
        <v>1</v>
      </c>
    </row>
    <row r="1233" spans="1:21" ht="14.4" customHeight="1" x14ac:dyDescent="0.3">
      <c r="A1233" s="618">
        <v>4</v>
      </c>
      <c r="B1233" s="619" t="s">
        <v>558</v>
      </c>
      <c r="C1233" s="619">
        <v>89301042</v>
      </c>
      <c r="D1233" s="681" t="s">
        <v>6244</v>
      </c>
      <c r="E1233" s="682" t="s">
        <v>3967</v>
      </c>
      <c r="F1233" s="619" t="s">
        <v>3937</v>
      </c>
      <c r="G1233" s="619" t="s">
        <v>4358</v>
      </c>
      <c r="H1233" s="619" t="s">
        <v>557</v>
      </c>
      <c r="I1233" s="619" t="s">
        <v>4420</v>
      </c>
      <c r="J1233" s="619" t="s">
        <v>4421</v>
      </c>
      <c r="K1233" s="619" t="s">
        <v>4422</v>
      </c>
      <c r="L1233" s="620">
        <v>566</v>
      </c>
      <c r="M1233" s="620">
        <v>566</v>
      </c>
      <c r="N1233" s="619">
        <v>1</v>
      </c>
      <c r="O1233" s="683">
        <v>1</v>
      </c>
      <c r="P1233" s="620">
        <v>566</v>
      </c>
      <c r="Q1233" s="635">
        <v>1</v>
      </c>
      <c r="R1233" s="619">
        <v>1</v>
      </c>
      <c r="S1233" s="635">
        <v>1</v>
      </c>
      <c r="T1233" s="683">
        <v>1</v>
      </c>
      <c r="U1233" s="665">
        <v>1</v>
      </c>
    </row>
    <row r="1234" spans="1:21" ht="14.4" customHeight="1" x14ac:dyDescent="0.3">
      <c r="A1234" s="618">
        <v>4</v>
      </c>
      <c r="B1234" s="619" t="s">
        <v>558</v>
      </c>
      <c r="C1234" s="619">
        <v>89301042</v>
      </c>
      <c r="D1234" s="681" t="s">
        <v>6244</v>
      </c>
      <c r="E1234" s="682" t="s">
        <v>3967</v>
      </c>
      <c r="F1234" s="619" t="s">
        <v>3937</v>
      </c>
      <c r="G1234" s="619" t="s">
        <v>4423</v>
      </c>
      <c r="H1234" s="619" t="s">
        <v>557</v>
      </c>
      <c r="I1234" s="619" t="s">
        <v>5025</v>
      </c>
      <c r="J1234" s="619" t="s">
        <v>5023</v>
      </c>
      <c r="K1234" s="619" t="s">
        <v>5026</v>
      </c>
      <c r="L1234" s="620">
        <v>144.05000000000001</v>
      </c>
      <c r="M1234" s="620">
        <v>432.15000000000003</v>
      </c>
      <c r="N1234" s="619">
        <v>3</v>
      </c>
      <c r="O1234" s="683">
        <v>1</v>
      </c>
      <c r="P1234" s="620"/>
      <c r="Q1234" s="635">
        <v>0</v>
      </c>
      <c r="R1234" s="619"/>
      <c r="S1234" s="635">
        <v>0</v>
      </c>
      <c r="T1234" s="683"/>
      <c r="U1234" s="665">
        <v>0</v>
      </c>
    </row>
    <row r="1235" spans="1:21" ht="14.4" customHeight="1" x14ac:dyDescent="0.3">
      <c r="A1235" s="618">
        <v>4</v>
      </c>
      <c r="B1235" s="619" t="s">
        <v>558</v>
      </c>
      <c r="C1235" s="619">
        <v>89301042</v>
      </c>
      <c r="D1235" s="681" t="s">
        <v>6244</v>
      </c>
      <c r="E1235" s="682" t="s">
        <v>3967</v>
      </c>
      <c r="F1235" s="619" t="s">
        <v>3937</v>
      </c>
      <c r="G1235" s="619" t="s">
        <v>4423</v>
      </c>
      <c r="H1235" s="619" t="s">
        <v>557</v>
      </c>
      <c r="I1235" s="619" t="s">
        <v>4433</v>
      </c>
      <c r="J1235" s="619" t="s">
        <v>4434</v>
      </c>
      <c r="K1235" s="619" t="s">
        <v>4435</v>
      </c>
      <c r="L1235" s="620">
        <v>200</v>
      </c>
      <c r="M1235" s="620">
        <v>1400</v>
      </c>
      <c r="N1235" s="619">
        <v>7</v>
      </c>
      <c r="O1235" s="683">
        <v>2</v>
      </c>
      <c r="P1235" s="620">
        <v>1000</v>
      </c>
      <c r="Q1235" s="635">
        <v>0.7142857142857143</v>
      </c>
      <c r="R1235" s="619">
        <v>5</v>
      </c>
      <c r="S1235" s="635">
        <v>0.7142857142857143</v>
      </c>
      <c r="T1235" s="683">
        <v>1</v>
      </c>
      <c r="U1235" s="665">
        <v>0.5</v>
      </c>
    </row>
    <row r="1236" spans="1:21" ht="14.4" customHeight="1" x14ac:dyDescent="0.3">
      <c r="A1236" s="618">
        <v>4</v>
      </c>
      <c r="B1236" s="619" t="s">
        <v>558</v>
      </c>
      <c r="C1236" s="619">
        <v>89301042</v>
      </c>
      <c r="D1236" s="681" t="s">
        <v>6244</v>
      </c>
      <c r="E1236" s="682" t="s">
        <v>3967</v>
      </c>
      <c r="F1236" s="619" t="s">
        <v>3937</v>
      </c>
      <c r="G1236" s="619" t="s">
        <v>4423</v>
      </c>
      <c r="H1236" s="619" t="s">
        <v>557</v>
      </c>
      <c r="I1236" s="619" t="s">
        <v>4436</v>
      </c>
      <c r="J1236" s="619" t="s">
        <v>4437</v>
      </c>
      <c r="K1236" s="619" t="s">
        <v>4438</v>
      </c>
      <c r="L1236" s="620">
        <v>50</v>
      </c>
      <c r="M1236" s="620">
        <v>450</v>
      </c>
      <c r="N1236" s="619">
        <v>9</v>
      </c>
      <c r="O1236" s="683">
        <v>3</v>
      </c>
      <c r="P1236" s="620">
        <v>450</v>
      </c>
      <c r="Q1236" s="635">
        <v>1</v>
      </c>
      <c r="R1236" s="619">
        <v>9</v>
      </c>
      <c r="S1236" s="635">
        <v>1</v>
      </c>
      <c r="T1236" s="683">
        <v>3</v>
      </c>
      <c r="U1236" s="665">
        <v>1</v>
      </c>
    </row>
    <row r="1237" spans="1:21" ht="14.4" customHeight="1" x14ac:dyDescent="0.3">
      <c r="A1237" s="618">
        <v>4</v>
      </c>
      <c r="B1237" s="619" t="s">
        <v>558</v>
      </c>
      <c r="C1237" s="619">
        <v>89301042</v>
      </c>
      <c r="D1237" s="681" t="s">
        <v>6244</v>
      </c>
      <c r="E1237" s="682" t="s">
        <v>3967</v>
      </c>
      <c r="F1237" s="619" t="s">
        <v>3937</v>
      </c>
      <c r="G1237" s="619" t="s">
        <v>4423</v>
      </c>
      <c r="H1237" s="619" t="s">
        <v>557</v>
      </c>
      <c r="I1237" s="619" t="s">
        <v>5397</v>
      </c>
      <c r="J1237" s="619" t="s">
        <v>5398</v>
      </c>
      <c r="K1237" s="619" t="s">
        <v>5399</v>
      </c>
      <c r="L1237" s="620">
        <v>50</v>
      </c>
      <c r="M1237" s="620">
        <v>300</v>
      </c>
      <c r="N1237" s="619">
        <v>6</v>
      </c>
      <c r="O1237" s="683">
        <v>2</v>
      </c>
      <c r="P1237" s="620"/>
      <c r="Q1237" s="635">
        <v>0</v>
      </c>
      <c r="R1237" s="619"/>
      <c r="S1237" s="635">
        <v>0</v>
      </c>
      <c r="T1237" s="683"/>
      <c r="U1237" s="665">
        <v>0</v>
      </c>
    </row>
    <row r="1238" spans="1:21" ht="14.4" customHeight="1" x14ac:dyDescent="0.3">
      <c r="A1238" s="618">
        <v>4</v>
      </c>
      <c r="B1238" s="619" t="s">
        <v>558</v>
      </c>
      <c r="C1238" s="619">
        <v>89301042</v>
      </c>
      <c r="D1238" s="681" t="s">
        <v>6244</v>
      </c>
      <c r="E1238" s="682" t="s">
        <v>3967</v>
      </c>
      <c r="F1238" s="619" t="s">
        <v>3937</v>
      </c>
      <c r="G1238" s="619" t="s">
        <v>4423</v>
      </c>
      <c r="H1238" s="619" t="s">
        <v>557</v>
      </c>
      <c r="I1238" s="619" t="s">
        <v>5400</v>
      </c>
      <c r="J1238" s="619" t="s">
        <v>5401</v>
      </c>
      <c r="K1238" s="619" t="s">
        <v>5402</v>
      </c>
      <c r="L1238" s="620">
        <v>905.37</v>
      </c>
      <c r="M1238" s="620">
        <v>905.37</v>
      </c>
      <c r="N1238" s="619">
        <v>1</v>
      </c>
      <c r="O1238" s="683">
        <v>1</v>
      </c>
      <c r="P1238" s="620"/>
      <c r="Q1238" s="635">
        <v>0</v>
      </c>
      <c r="R1238" s="619"/>
      <c r="S1238" s="635">
        <v>0</v>
      </c>
      <c r="T1238" s="683"/>
      <c r="U1238" s="665">
        <v>0</v>
      </c>
    </row>
    <row r="1239" spans="1:21" ht="14.4" customHeight="1" x14ac:dyDescent="0.3">
      <c r="A1239" s="618">
        <v>4</v>
      </c>
      <c r="B1239" s="619" t="s">
        <v>558</v>
      </c>
      <c r="C1239" s="619">
        <v>89301042</v>
      </c>
      <c r="D1239" s="681" t="s">
        <v>6244</v>
      </c>
      <c r="E1239" s="682" t="s">
        <v>3967</v>
      </c>
      <c r="F1239" s="619" t="s">
        <v>3937</v>
      </c>
      <c r="G1239" s="619" t="s">
        <v>4423</v>
      </c>
      <c r="H1239" s="619" t="s">
        <v>557</v>
      </c>
      <c r="I1239" s="619" t="s">
        <v>4459</v>
      </c>
      <c r="J1239" s="619" t="s">
        <v>4460</v>
      </c>
      <c r="K1239" s="619" t="s">
        <v>4461</v>
      </c>
      <c r="L1239" s="620">
        <v>173.96</v>
      </c>
      <c r="M1239" s="620">
        <v>347.92</v>
      </c>
      <c r="N1239" s="619">
        <v>2</v>
      </c>
      <c r="O1239" s="683">
        <v>1</v>
      </c>
      <c r="P1239" s="620"/>
      <c r="Q1239" s="635">
        <v>0</v>
      </c>
      <c r="R1239" s="619"/>
      <c r="S1239" s="635">
        <v>0</v>
      </c>
      <c r="T1239" s="683"/>
      <c r="U1239" s="665">
        <v>0</v>
      </c>
    </row>
    <row r="1240" spans="1:21" ht="14.4" customHeight="1" x14ac:dyDescent="0.3">
      <c r="A1240" s="618">
        <v>4</v>
      </c>
      <c r="B1240" s="619" t="s">
        <v>558</v>
      </c>
      <c r="C1240" s="619">
        <v>89301042</v>
      </c>
      <c r="D1240" s="681" t="s">
        <v>6244</v>
      </c>
      <c r="E1240" s="682" t="s">
        <v>3967</v>
      </c>
      <c r="F1240" s="619" t="s">
        <v>3937</v>
      </c>
      <c r="G1240" s="619" t="s">
        <v>4203</v>
      </c>
      <c r="H1240" s="619" t="s">
        <v>557</v>
      </c>
      <c r="I1240" s="619" t="s">
        <v>4204</v>
      </c>
      <c r="J1240" s="619" t="s">
        <v>4205</v>
      </c>
      <c r="K1240" s="619" t="s">
        <v>4206</v>
      </c>
      <c r="L1240" s="620">
        <v>900</v>
      </c>
      <c r="M1240" s="620">
        <v>900</v>
      </c>
      <c r="N1240" s="619">
        <v>1</v>
      </c>
      <c r="O1240" s="683">
        <v>1</v>
      </c>
      <c r="P1240" s="620"/>
      <c r="Q1240" s="635">
        <v>0</v>
      </c>
      <c r="R1240" s="619"/>
      <c r="S1240" s="635">
        <v>0</v>
      </c>
      <c r="T1240" s="683"/>
      <c r="U1240" s="665">
        <v>0</v>
      </c>
    </row>
    <row r="1241" spans="1:21" ht="14.4" customHeight="1" x14ac:dyDescent="0.3">
      <c r="A1241" s="618">
        <v>4</v>
      </c>
      <c r="B1241" s="619" t="s">
        <v>558</v>
      </c>
      <c r="C1241" s="619">
        <v>89301042</v>
      </c>
      <c r="D1241" s="681" t="s">
        <v>6244</v>
      </c>
      <c r="E1241" s="682" t="s">
        <v>3967</v>
      </c>
      <c r="F1241" s="619" t="s">
        <v>3937</v>
      </c>
      <c r="G1241" s="619" t="s">
        <v>4143</v>
      </c>
      <c r="H1241" s="619" t="s">
        <v>557</v>
      </c>
      <c r="I1241" s="619" t="s">
        <v>4640</v>
      </c>
      <c r="J1241" s="619" t="s">
        <v>4641</v>
      </c>
      <c r="K1241" s="619" t="s">
        <v>4639</v>
      </c>
      <c r="L1241" s="620">
        <v>500</v>
      </c>
      <c r="M1241" s="620">
        <v>2000</v>
      </c>
      <c r="N1241" s="619">
        <v>4</v>
      </c>
      <c r="O1241" s="683">
        <v>4</v>
      </c>
      <c r="P1241" s="620">
        <v>2000</v>
      </c>
      <c r="Q1241" s="635">
        <v>1</v>
      </c>
      <c r="R1241" s="619">
        <v>4</v>
      </c>
      <c r="S1241" s="635">
        <v>1</v>
      </c>
      <c r="T1241" s="683">
        <v>4</v>
      </c>
      <c r="U1241" s="665">
        <v>1</v>
      </c>
    </row>
    <row r="1242" spans="1:21" ht="14.4" customHeight="1" x14ac:dyDescent="0.3">
      <c r="A1242" s="618">
        <v>4</v>
      </c>
      <c r="B1242" s="619" t="s">
        <v>558</v>
      </c>
      <c r="C1242" s="619">
        <v>89301042</v>
      </c>
      <c r="D1242" s="681" t="s">
        <v>6244</v>
      </c>
      <c r="E1242" s="682" t="s">
        <v>3967</v>
      </c>
      <c r="F1242" s="619" t="s">
        <v>3937</v>
      </c>
      <c r="G1242" s="619" t="s">
        <v>4143</v>
      </c>
      <c r="H1242" s="619" t="s">
        <v>557</v>
      </c>
      <c r="I1242" s="619" t="s">
        <v>4642</v>
      </c>
      <c r="J1242" s="619" t="s">
        <v>4643</v>
      </c>
      <c r="K1242" s="619" t="s">
        <v>4644</v>
      </c>
      <c r="L1242" s="620">
        <v>2284</v>
      </c>
      <c r="M1242" s="620">
        <v>11420</v>
      </c>
      <c r="N1242" s="619">
        <v>5</v>
      </c>
      <c r="O1242" s="683">
        <v>2</v>
      </c>
      <c r="P1242" s="620">
        <v>4568</v>
      </c>
      <c r="Q1242" s="635">
        <v>0.4</v>
      </c>
      <c r="R1242" s="619">
        <v>2</v>
      </c>
      <c r="S1242" s="635">
        <v>0.4</v>
      </c>
      <c r="T1242" s="683">
        <v>1</v>
      </c>
      <c r="U1242" s="665">
        <v>0.5</v>
      </c>
    </row>
    <row r="1243" spans="1:21" ht="14.4" customHeight="1" x14ac:dyDescent="0.3">
      <c r="A1243" s="618">
        <v>4</v>
      </c>
      <c r="B1243" s="619" t="s">
        <v>558</v>
      </c>
      <c r="C1243" s="619">
        <v>89301042</v>
      </c>
      <c r="D1243" s="681" t="s">
        <v>6244</v>
      </c>
      <c r="E1243" s="682" t="s">
        <v>3967</v>
      </c>
      <c r="F1243" s="619" t="s">
        <v>3937</v>
      </c>
      <c r="G1243" s="619" t="s">
        <v>4143</v>
      </c>
      <c r="H1243" s="619" t="s">
        <v>557</v>
      </c>
      <c r="I1243" s="619" t="s">
        <v>4645</v>
      </c>
      <c r="J1243" s="619" t="s">
        <v>4646</v>
      </c>
      <c r="K1243" s="619" t="s">
        <v>4647</v>
      </c>
      <c r="L1243" s="620">
        <v>319</v>
      </c>
      <c r="M1243" s="620">
        <v>7656</v>
      </c>
      <c r="N1243" s="619">
        <v>24</v>
      </c>
      <c r="O1243" s="683">
        <v>18</v>
      </c>
      <c r="P1243" s="620">
        <v>7018</v>
      </c>
      <c r="Q1243" s="635">
        <v>0.91666666666666663</v>
      </c>
      <c r="R1243" s="619">
        <v>22</v>
      </c>
      <c r="S1243" s="635">
        <v>0.91666666666666663</v>
      </c>
      <c r="T1243" s="683">
        <v>17</v>
      </c>
      <c r="U1243" s="665">
        <v>0.94444444444444442</v>
      </c>
    </row>
    <row r="1244" spans="1:21" ht="14.4" customHeight="1" x14ac:dyDescent="0.3">
      <c r="A1244" s="618">
        <v>4</v>
      </c>
      <c r="B1244" s="619" t="s">
        <v>558</v>
      </c>
      <c r="C1244" s="619">
        <v>89301042</v>
      </c>
      <c r="D1244" s="681" t="s">
        <v>6244</v>
      </c>
      <c r="E1244" s="682" t="s">
        <v>3967</v>
      </c>
      <c r="F1244" s="619" t="s">
        <v>3937</v>
      </c>
      <c r="G1244" s="619" t="s">
        <v>4143</v>
      </c>
      <c r="H1244" s="619" t="s">
        <v>557</v>
      </c>
      <c r="I1244" s="619" t="s">
        <v>2612</v>
      </c>
      <c r="J1244" s="619" t="s">
        <v>4495</v>
      </c>
      <c r="K1244" s="619" t="s">
        <v>4496</v>
      </c>
      <c r="L1244" s="620">
        <v>287</v>
      </c>
      <c r="M1244" s="620">
        <v>15211</v>
      </c>
      <c r="N1244" s="619">
        <v>53</v>
      </c>
      <c r="O1244" s="683">
        <v>35</v>
      </c>
      <c r="P1244" s="620">
        <v>15211</v>
      </c>
      <c r="Q1244" s="635">
        <v>1</v>
      </c>
      <c r="R1244" s="619">
        <v>53</v>
      </c>
      <c r="S1244" s="635">
        <v>1</v>
      </c>
      <c r="T1244" s="683">
        <v>35</v>
      </c>
      <c r="U1244" s="665">
        <v>1</v>
      </c>
    </row>
    <row r="1245" spans="1:21" ht="14.4" customHeight="1" x14ac:dyDescent="0.3">
      <c r="A1245" s="618">
        <v>4</v>
      </c>
      <c r="B1245" s="619" t="s">
        <v>558</v>
      </c>
      <c r="C1245" s="619">
        <v>89301042</v>
      </c>
      <c r="D1245" s="681" t="s">
        <v>6244</v>
      </c>
      <c r="E1245" s="682" t="s">
        <v>3967</v>
      </c>
      <c r="F1245" s="619" t="s">
        <v>3937</v>
      </c>
      <c r="G1245" s="619" t="s">
        <v>4143</v>
      </c>
      <c r="H1245" s="619" t="s">
        <v>557</v>
      </c>
      <c r="I1245" s="619" t="s">
        <v>4648</v>
      </c>
      <c r="J1245" s="619" t="s">
        <v>4649</v>
      </c>
      <c r="K1245" s="619" t="s">
        <v>4650</v>
      </c>
      <c r="L1245" s="620">
        <v>1248</v>
      </c>
      <c r="M1245" s="620">
        <v>19968</v>
      </c>
      <c r="N1245" s="619">
        <v>16</v>
      </c>
      <c r="O1245" s="683">
        <v>8</v>
      </c>
      <c r="P1245" s="620">
        <v>19968</v>
      </c>
      <c r="Q1245" s="635">
        <v>1</v>
      </c>
      <c r="R1245" s="619">
        <v>16</v>
      </c>
      <c r="S1245" s="635">
        <v>1</v>
      </c>
      <c r="T1245" s="683">
        <v>8</v>
      </c>
      <c r="U1245" s="665">
        <v>1</v>
      </c>
    </row>
    <row r="1246" spans="1:21" ht="14.4" customHeight="1" x14ac:dyDescent="0.3">
      <c r="A1246" s="618">
        <v>4</v>
      </c>
      <c r="B1246" s="619" t="s">
        <v>558</v>
      </c>
      <c r="C1246" s="619">
        <v>89301042</v>
      </c>
      <c r="D1246" s="681" t="s">
        <v>6244</v>
      </c>
      <c r="E1246" s="682" t="s">
        <v>3967</v>
      </c>
      <c r="F1246" s="619" t="s">
        <v>3937</v>
      </c>
      <c r="G1246" s="619" t="s">
        <v>4143</v>
      </c>
      <c r="H1246" s="619" t="s">
        <v>557</v>
      </c>
      <c r="I1246" s="619" t="s">
        <v>4651</v>
      </c>
      <c r="J1246" s="619" t="s">
        <v>4652</v>
      </c>
      <c r="K1246" s="619" t="s">
        <v>4653</v>
      </c>
      <c r="L1246" s="620">
        <v>253</v>
      </c>
      <c r="M1246" s="620">
        <v>1012</v>
      </c>
      <c r="N1246" s="619">
        <v>4</v>
      </c>
      <c r="O1246" s="683">
        <v>4</v>
      </c>
      <c r="P1246" s="620">
        <v>1012</v>
      </c>
      <c r="Q1246" s="635">
        <v>1</v>
      </c>
      <c r="R1246" s="619">
        <v>4</v>
      </c>
      <c r="S1246" s="635">
        <v>1</v>
      </c>
      <c r="T1246" s="683">
        <v>4</v>
      </c>
      <c r="U1246" s="665">
        <v>1</v>
      </c>
    </row>
    <row r="1247" spans="1:21" ht="14.4" customHeight="1" x14ac:dyDescent="0.3">
      <c r="A1247" s="618">
        <v>4</v>
      </c>
      <c r="B1247" s="619" t="s">
        <v>558</v>
      </c>
      <c r="C1247" s="619">
        <v>89301042</v>
      </c>
      <c r="D1247" s="681" t="s">
        <v>6244</v>
      </c>
      <c r="E1247" s="682" t="s">
        <v>3967</v>
      </c>
      <c r="F1247" s="619" t="s">
        <v>3937</v>
      </c>
      <c r="G1247" s="619" t="s">
        <v>4143</v>
      </c>
      <c r="H1247" s="619" t="s">
        <v>557</v>
      </c>
      <c r="I1247" s="619" t="s">
        <v>4654</v>
      </c>
      <c r="J1247" s="619" t="s">
        <v>4655</v>
      </c>
      <c r="K1247" s="619" t="s">
        <v>4656</v>
      </c>
      <c r="L1247" s="620">
        <v>128</v>
      </c>
      <c r="M1247" s="620">
        <v>512</v>
      </c>
      <c r="N1247" s="619">
        <v>4</v>
      </c>
      <c r="O1247" s="683">
        <v>3</v>
      </c>
      <c r="P1247" s="620">
        <v>512</v>
      </c>
      <c r="Q1247" s="635">
        <v>1</v>
      </c>
      <c r="R1247" s="619">
        <v>4</v>
      </c>
      <c r="S1247" s="635">
        <v>1</v>
      </c>
      <c r="T1247" s="683">
        <v>3</v>
      </c>
      <c r="U1247" s="665">
        <v>1</v>
      </c>
    </row>
    <row r="1248" spans="1:21" ht="14.4" customHeight="1" x14ac:dyDescent="0.3">
      <c r="A1248" s="618">
        <v>4</v>
      </c>
      <c r="B1248" s="619" t="s">
        <v>558</v>
      </c>
      <c r="C1248" s="619">
        <v>89301042</v>
      </c>
      <c r="D1248" s="681" t="s">
        <v>6244</v>
      </c>
      <c r="E1248" s="682" t="s">
        <v>3967</v>
      </c>
      <c r="F1248" s="619" t="s">
        <v>3937</v>
      </c>
      <c r="G1248" s="619" t="s">
        <v>4143</v>
      </c>
      <c r="H1248" s="619" t="s">
        <v>557</v>
      </c>
      <c r="I1248" s="619" t="s">
        <v>4657</v>
      </c>
      <c r="J1248" s="619" t="s">
        <v>4658</v>
      </c>
      <c r="K1248" s="619" t="s">
        <v>4659</v>
      </c>
      <c r="L1248" s="620">
        <v>124</v>
      </c>
      <c r="M1248" s="620">
        <v>248</v>
      </c>
      <c r="N1248" s="619">
        <v>2</v>
      </c>
      <c r="O1248" s="683">
        <v>2</v>
      </c>
      <c r="P1248" s="620">
        <v>248</v>
      </c>
      <c r="Q1248" s="635">
        <v>1</v>
      </c>
      <c r="R1248" s="619">
        <v>2</v>
      </c>
      <c r="S1248" s="635">
        <v>1</v>
      </c>
      <c r="T1248" s="683">
        <v>2</v>
      </c>
      <c r="U1248" s="665">
        <v>1</v>
      </c>
    </row>
    <row r="1249" spans="1:21" ht="14.4" customHeight="1" x14ac:dyDescent="0.3">
      <c r="A1249" s="618">
        <v>4</v>
      </c>
      <c r="B1249" s="619" t="s">
        <v>558</v>
      </c>
      <c r="C1249" s="619">
        <v>89301042</v>
      </c>
      <c r="D1249" s="681" t="s">
        <v>6244</v>
      </c>
      <c r="E1249" s="682" t="s">
        <v>3967</v>
      </c>
      <c r="F1249" s="619" t="s">
        <v>3937</v>
      </c>
      <c r="G1249" s="619" t="s">
        <v>4143</v>
      </c>
      <c r="H1249" s="619" t="s">
        <v>557</v>
      </c>
      <c r="I1249" s="619" t="s">
        <v>5403</v>
      </c>
      <c r="J1249" s="619" t="s">
        <v>5404</v>
      </c>
      <c r="K1249" s="619" t="s">
        <v>5405</v>
      </c>
      <c r="L1249" s="620">
        <v>2412.9</v>
      </c>
      <c r="M1249" s="620">
        <v>14477.400000000001</v>
      </c>
      <c r="N1249" s="619">
        <v>6</v>
      </c>
      <c r="O1249" s="683">
        <v>1</v>
      </c>
      <c r="P1249" s="620">
        <v>14477.400000000001</v>
      </c>
      <c r="Q1249" s="635">
        <v>1</v>
      </c>
      <c r="R1249" s="619">
        <v>6</v>
      </c>
      <c r="S1249" s="635">
        <v>1</v>
      </c>
      <c r="T1249" s="683">
        <v>1</v>
      </c>
      <c r="U1249" s="665">
        <v>1</v>
      </c>
    </row>
    <row r="1250" spans="1:21" ht="14.4" customHeight="1" x14ac:dyDescent="0.3">
      <c r="A1250" s="618">
        <v>4</v>
      </c>
      <c r="B1250" s="619" t="s">
        <v>558</v>
      </c>
      <c r="C1250" s="619">
        <v>89301042</v>
      </c>
      <c r="D1250" s="681" t="s">
        <v>6244</v>
      </c>
      <c r="E1250" s="682" t="s">
        <v>3967</v>
      </c>
      <c r="F1250" s="619" t="s">
        <v>3937</v>
      </c>
      <c r="G1250" s="619" t="s">
        <v>4143</v>
      </c>
      <c r="H1250" s="619" t="s">
        <v>557</v>
      </c>
      <c r="I1250" s="619" t="s">
        <v>5403</v>
      </c>
      <c r="J1250" s="619" t="s">
        <v>5406</v>
      </c>
      <c r="K1250" s="619" t="s">
        <v>5405</v>
      </c>
      <c r="L1250" s="620">
        <v>2412.9</v>
      </c>
      <c r="M1250" s="620">
        <v>14477.400000000001</v>
      </c>
      <c r="N1250" s="619">
        <v>6</v>
      </c>
      <c r="O1250" s="683">
        <v>1</v>
      </c>
      <c r="P1250" s="620">
        <v>14477.400000000001</v>
      </c>
      <c r="Q1250" s="635">
        <v>1</v>
      </c>
      <c r="R1250" s="619">
        <v>6</v>
      </c>
      <c r="S1250" s="635">
        <v>1</v>
      </c>
      <c r="T1250" s="683">
        <v>1</v>
      </c>
      <c r="U1250" s="665">
        <v>1</v>
      </c>
    </row>
    <row r="1251" spans="1:21" ht="14.4" customHeight="1" x14ac:dyDescent="0.3">
      <c r="A1251" s="618">
        <v>4</v>
      </c>
      <c r="B1251" s="619" t="s">
        <v>558</v>
      </c>
      <c r="C1251" s="619">
        <v>89301042</v>
      </c>
      <c r="D1251" s="681" t="s">
        <v>6244</v>
      </c>
      <c r="E1251" s="682" t="s">
        <v>3967</v>
      </c>
      <c r="F1251" s="619" t="s">
        <v>3937</v>
      </c>
      <c r="G1251" s="619" t="s">
        <v>4143</v>
      </c>
      <c r="H1251" s="619" t="s">
        <v>557</v>
      </c>
      <c r="I1251" s="619" t="s">
        <v>4660</v>
      </c>
      <c r="J1251" s="619" t="s">
        <v>4661</v>
      </c>
      <c r="K1251" s="619" t="s">
        <v>4662</v>
      </c>
      <c r="L1251" s="620">
        <v>2304</v>
      </c>
      <c r="M1251" s="620">
        <v>69120</v>
      </c>
      <c r="N1251" s="619">
        <v>30</v>
      </c>
      <c r="O1251" s="683">
        <v>5</v>
      </c>
      <c r="P1251" s="620">
        <v>55296</v>
      </c>
      <c r="Q1251" s="635">
        <v>0.8</v>
      </c>
      <c r="R1251" s="619">
        <v>24</v>
      </c>
      <c r="S1251" s="635">
        <v>0.8</v>
      </c>
      <c r="T1251" s="683">
        <v>4</v>
      </c>
      <c r="U1251" s="665">
        <v>0.8</v>
      </c>
    </row>
    <row r="1252" spans="1:21" ht="14.4" customHeight="1" x14ac:dyDescent="0.3">
      <c r="A1252" s="618">
        <v>4</v>
      </c>
      <c r="B1252" s="619" t="s">
        <v>558</v>
      </c>
      <c r="C1252" s="619">
        <v>89301042</v>
      </c>
      <c r="D1252" s="681" t="s">
        <v>6244</v>
      </c>
      <c r="E1252" s="682" t="s">
        <v>3967</v>
      </c>
      <c r="F1252" s="619" t="s">
        <v>3937</v>
      </c>
      <c r="G1252" s="619" t="s">
        <v>4143</v>
      </c>
      <c r="H1252" s="619" t="s">
        <v>557</v>
      </c>
      <c r="I1252" s="619" t="s">
        <v>4663</v>
      </c>
      <c r="J1252" s="619" t="s">
        <v>4661</v>
      </c>
      <c r="K1252" s="619" t="s">
        <v>4664</v>
      </c>
      <c r="L1252" s="620">
        <v>2304</v>
      </c>
      <c r="M1252" s="620">
        <v>13824</v>
      </c>
      <c r="N1252" s="619">
        <v>6</v>
      </c>
      <c r="O1252" s="683">
        <v>1</v>
      </c>
      <c r="P1252" s="620">
        <v>13824</v>
      </c>
      <c r="Q1252" s="635">
        <v>1</v>
      </c>
      <c r="R1252" s="619">
        <v>6</v>
      </c>
      <c r="S1252" s="635">
        <v>1</v>
      </c>
      <c r="T1252" s="683">
        <v>1</v>
      </c>
      <c r="U1252" s="665">
        <v>1</v>
      </c>
    </row>
    <row r="1253" spans="1:21" ht="14.4" customHeight="1" x14ac:dyDescent="0.3">
      <c r="A1253" s="618">
        <v>4</v>
      </c>
      <c r="B1253" s="619" t="s">
        <v>558</v>
      </c>
      <c r="C1253" s="619">
        <v>89301042</v>
      </c>
      <c r="D1253" s="681" t="s">
        <v>6244</v>
      </c>
      <c r="E1253" s="682" t="s">
        <v>3967</v>
      </c>
      <c r="F1253" s="619" t="s">
        <v>3937</v>
      </c>
      <c r="G1253" s="619" t="s">
        <v>4143</v>
      </c>
      <c r="H1253" s="619" t="s">
        <v>557</v>
      </c>
      <c r="I1253" s="619" t="s">
        <v>4665</v>
      </c>
      <c r="J1253" s="619" t="s">
        <v>4666</v>
      </c>
      <c r="K1253" s="619" t="s">
        <v>4667</v>
      </c>
      <c r="L1253" s="620">
        <v>479.84</v>
      </c>
      <c r="M1253" s="620">
        <v>1439.52</v>
      </c>
      <c r="N1253" s="619">
        <v>3</v>
      </c>
      <c r="O1253" s="683">
        <v>1</v>
      </c>
      <c r="P1253" s="620">
        <v>1439.52</v>
      </c>
      <c r="Q1253" s="635">
        <v>1</v>
      </c>
      <c r="R1253" s="619">
        <v>3</v>
      </c>
      <c r="S1253" s="635">
        <v>1</v>
      </c>
      <c r="T1253" s="683">
        <v>1</v>
      </c>
      <c r="U1253" s="665">
        <v>1</v>
      </c>
    </row>
    <row r="1254" spans="1:21" ht="14.4" customHeight="1" x14ac:dyDescent="0.3">
      <c r="A1254" s="618">
        <v>4</v>
      </c>
      <c r="B1254" s="619" t="s">
        <v>558</v>
      </c>
      <c r="C1254" s="619">
        <v>89301042</v>
      </c>
      <c r="D1254" s="681" t="s">
        <v>6244</v>
      </c>
      <c r="E1254" s="682" t="s">
        <v>3967</v>
      </c>
      <c r="F1254" s="619" t="s">
        <v>3937</v>
      </c>
      <c r="G1254" s="619" t="s">
        <v>4143</v>
      </c>
      <c r="H1254" s="619" t="s">
        <v>557</v>
      </c>
      <c r="I1254" s="619" t="s">
        <v>4668</v>
      </c>
      <c r="J1254" s="619" t="s">
        <v>4669</v>
      </c>
      <c r="K1254" s="619" t="s">
        <v>4670</v>
      </c>
      <c r="L1254" s="620">
        <v>556.53</v>
      </c>
      <c r="M1254" s="620">
        <v>3339.1799999999994</v>
      </c>
      <c r="N1254" s="619">
        <v>6</v>
      </c>
      <c r="O1254" s="683">
        <v>6</v>
      </c>
      <c r="P1254" s="620">
        <v>3339.1799999999994</v>
      </c>
      <c r="Q1254" s="635">
        <v>1</v>
      </c>
      <c r="R1254" s="619">
        <v>6</v>
      </c>
      <c r="S1254" s="635">
        <v>1</v>
      </c>
      <c r="T1254" s="683">
        <v>6</v>
      </c>
      <c r="U1254" s="665">
        <v>1</v>
      </c>
    </row>
    <row r="1255" spans="1:21" ht="14.4" customHeight="1" x14ac:dyDescent="0.3">
      <c r="A1255" s="618">
        <v>4</v>
      </c>
      <c r="B1255" s="619" t="s">
        <v>558</v>
      </c>
      <c r="C1255" s="619">
        <v>89301042</v>
      </c>
      <c r="D1255" s="681" t="s">
        <v>6244</v>
      </c>
      <c r="E1255" s="682" t="s">
        <v>3967</v>
      </c>
      <c r="F1255" s="619" t="s">
        <v>3937</v>
      </c>
      <c r="G1255" s="619" t="s">
        <v>4143</v>
      </c>
      <c r="H1255" s="619" t="s">
        <v>557</v>
      </c>
      <c r="I1255" s="619" t="s">
        <v>4674</v>
      </c>
      <c r="J1255" s="619" t="s">
        <v>4675</v>
      </c>
      <c r="K1255" s="619" t="s">
        <v>4676</v>
      </c>
      <c r="L1255" s="620">
        <v>2094.4899999999998</v>
      </c>
      <c r="M1255" s="620">
        <v>27228.369999999995</v>
      </c>
      <c r="N1255" s="619">
        <v>13</v>
      </c>
      <c r="O1255" s="683">
        <v>3</v>
      </c>
      <c r="P1255" s="620">
        <v>27228.369999999995</v>
      </c>
      <c r="Q1255" s="635">
        <v>1</v>
      </c>
      <c r="R1255" s="619">
        <v>13</v>
      </c>
      <c r="S1255" s="635">
        <v>1</v>
      </c>
      <c r="T1255" s="683">
        <v>3</v>
      </c>
      <c r="U1255" s="665">
        <v>1</v>
      </c>
    </row>
    <row r="1256" spans="1:21" ht="14.4" customHeight="1" x14ac:dyDescent="0.3">
      <c r="A1256" s="618">
        <v>4</v>
      </c>
      <c r="B1256" s="619" t="s">
        <v>558</v>
      </c>
      <c r="C1256" s="619">
        <v>89301042</v>
      </c>
      <c r="D1256" s="681" t="s">
        <v>6244</v>
      </c>
      <c r="E1256" s="682" t="s">
        <v>3967</v>
      </c>
      <c r="F1256" s="619" t="s">
        <v>3937</v>
      </c>
      <c r="G1256" s="619" t="s">
        <v>4143</v>
      </c>
      <c r="H1256" s="619" t="s">
        <v>557</v>
      </c>
      <c r="I1256" s="619" t="s">
        <v>5407</v>
      </c>
      <c r="J1256" s="619" t="s">
        <v>5408</v>
      </c>
      <c r="K1256" s="619" t="s">
        <v>5409</v>
      </c>
      <c r="L1256" s="620">
        <v>3082.5</v>
      </c>
      <c r="M1256" s="620">
        <v>3082.5</v>
      </c>
      <c r="N1256" s="619">
        <v>1</v>
      </c>
      <c r="O1256" s="683">
        <v>1</v>
      </c>
      <c r="P1256" s="620"/>
      <c r="Q1256" s="635">
        <v>0</v>
      </c>
      <c r="R1256" s="619"/>
      <c r="S1256" s="635">
        <v>0</v>
      </c>
      <c r="T1256" s="683"/>
      <c r="U1256" s="665">
        <v>0</v>
      </c>
    </row>
    <row r="1257" spans="1:21" ht="14.4" customHeight="1" x14ac:dyDescent="0.3">
      <c r="A1257" s="618">
        <v>4</v>
      </c>
      <c r="B1257" s="619" t="s">
        <v>558</v>
      </c>
      <c r="C1257" s="619">
        <v>89301042</v>
      </c>
      <c r="D1257" s="681" t="s">
        <v>6244</v>
      </c>
      <c r="E1257" s="682" t="s">
        <v>3967</v>
      </c>
      <c r="F1257" s="619" t="s">
        <v>3937</v>
      </c>
      <c r="G1257" s="619" t="s">
        <v>4143</v>
      </c>
      <c r="H1257" s="619" t="s">
        <v>557</v>
      </c>
      <c r="I1257" s="619" t="s">
        <v>4677</v>
      </c>
      <c r="J1257" s="619" t="s">
        <v>4678</v>
      </c>
      <c r="K1257" s="619" t="s">
        <v>4679</v>
      </c>
      <c r="L1257" s="620">
        <v>315.5</v>
      </c>
      <c r="M1257" s="620">
        <v>3470.5</v>
      </c>
      <c r="N1257" s="619">
        <v>11</v>
      </c>
      <c r="O1257" s="683">
        <v>8</v>
      </c>
      <c r="P1257" s="620">
        <v>3470.5</v>
      </c>
      <c r="Q1257" s="635">
        <v>1</v>
      </c>
      <c r="R1257" s="619">
        <v>11</v>
      </c>
      <c r="S1257" s="635">
        <v>1</v>
      </c>
      <c r="T1257" s="683">
        <v>8</v>
      </c>
      <c r="U1257" s="665">
        <v>1</v>
      </c>
    </row>
    <row r="1258" spans="1:21" ht="14.4" customHeight="1" x14ac:dyDescent="0.3">
      <c r="A1258" s="618">
        <v>4</v>
      </c>
      <c r="B1258" s="619" t="s">
        <v>558</v>
      </c>
      <c r="C1258" s="619">
        <v>89301042</v>
      </c>
      <c r="D1258" s="681" t="s">
        <v>6244</v>
      </c>
      <c r="E1258" s="682" t="s">
        <v>3967</v>
      </c>
      <c r="F1258" s="619" t="s">
        <v>3937</v>
      </c>
      <c r="G1258" s="619" t="s">
        <v>4143</v>
      </c>
      <c r="H1258" s="619" t="s">
        <v>557</v>
      </c>
      <c r="I1258" s="619" t="s">
        <v>5153</v>
      </c>
      <c r="J1258" s="619" t="s">
        <v>5154</v>
      </c>
      <c r="K1258" s="619" t="s">
        <v>5155</v>
      </c>
      <c r="L1258" s="620">
        <v>2808.7</v>
      </c>
      <c r="M1258" s="620">
        <v>25278.3</v>
      </c>
      <c r="N1258" s="619">
        <v>9</v>
      </c>
      <c r="O1258" s="683">
        <v>1</v>
      </c>
      <c r="P1258" s="620">
        <v>25278.3</v>
      </c>
      <c r="Q1258" s="635">
        <v>1</v>
      </c>
      <c r="R1258" s="619">
        <v>9</v>
      </c>
      <c r="S1258" s="635">
        <v>1</v>
      </c>
      <c r="T1258" s="683">
        <v>1</v>
      </c>
      <c r="U1258" s="665">
        <v>1</v>
      </c>
    </row>
    <row r="1259" spans="1:21" ht="14.4" customHeight="1" x14ac:dyDescent="0.3">
      <c r="A1259" s="618">
        <v>4</v>
      </c>
      <c r="B1259" s="619" t="s">
        <v>558</v>
      </c>
      <c r="C1259" s="619">
        <v>89301042</v>
      </c>
      <c r="D1259" s="681" t="s">
        <v>6244</v>
      </c>
      <c r="E1259" s="682" t="s">
        <v>3967</v>
      </c>
      <c r="F1259" s="619" t="s">
        <v>3937</v>
      </c>
      <c r="G1259" s="619" t="s">
        <v>4143</v>
      </c>
      <c r="H1259" s="619" t="s">
        <v>557</v>
      </c>
      <c r="I1259" s="619" t="s">
        <v>4682</v>
      </c>
      <c r="J1259" s="619" t="s">
        <v>4683</v>
      </c>
      <c r="K1259" s="619" t="s">
        <v>4684</v>
      </c>
      <c r="L1259" s="620">
        <v>484.6</v>
      </c>
      <c r="M1259" s="620">
        <v>5815.2</v>
      </c>
      <c r="N1259" s="619">
        <v>12</v>
      </c>
      <c r="O1259" s="683">
        <v>9</v>
      </c>
      <c r="P1259" s="620">
        <v>5815.2</v>
      </c>
      <c r="Q1259" s="635">
        <v>1</v>
      </c>
      <c r="R1259" s="619">
        <v>12</v>
      </c>
      <c r="S1259" s="635">
        <v>1</v>
      </c>
      <c r="T1259" s="683">
        <v>9</v>
      </c>
      <c r="U1259" s="665">
        <v>1</v>
      </c>
    </row>
    <row r="1260" spans="1:21" ht="14.4" customHeight="1" x14ac:dyDescent="0.3">
      <c r="A1260" s="618">
        <v>4</v>
      </c>
      <c r="B1260" s="619" t="s">
        <v>558</v>
      </c>
      <c r="C1260" s="619">
        <v>89301042</v>
      </c>
      <c r="D1260" s="681" t="s">
        <v>6244</v>
      </c>
      <c r="E1260" s="682" t="s">
        <v>3967</v>
      </c>
      <c r="F1260" s="619" t="s">
        <v>3937</v>
      </c>
      <c r="G1260" s="619" t="s">
        <v>4143</v>
      </c>
      <c r="H1260" s="619" t="s">
        <v>557</v>
      </c>
      <c r="I1260" s="619" t="s">
        <v>5156</v>
      </c>
      <c r="J1260" s="619" t="s">
        <v>5157</v>
      </c>
      <c r="K1260" s="619" t="s">
        <v>5158</v>
      </c>
      <c r="L1260" s="620">
        <v>2444.8000000000002</v>
      </c>
      <c r="M1260" s="620">
        <v>9779.2000000000007</v>
      </c>
      <c r="N1260" s="619">
        <v>4</v>
      </c>
      <c r="O1260" s="683">
        <v>2</v>
      </c>
      <c r="P1260" s="620">
        <v>9779.2000000000007</v>
      </c>
      <c r="Q1260" s="635">
        <v>1</v>
      </c>
      <c r="R1260" s="619">
        <v>4</v>
      </c>
      <c r="S1260" s="635">
        <v>1</v>
      </c>
      <c r="T1260" s="683">
        <v>2</v>
      </c>
      <c r="U1260" s="665">
        <v>1</v>
      </c>
    </row>
    <row r="1261" spans="1:21" ht="14.4" customHeight="1" x14ac:dyDescent="0.3">
      <c r="A1261" s="618">
        <v>4</v>
      </c>
      <c r="B1261" s="619" t="s">
        <v>558</v>
      </c>
      <c r="C1261" s="619">
        <v>89301042</v>
      </c>
      <c r="D1261" s="681" t="s">
        <v>6244</v>
      </c>
      <c r="E1261" s="682" t="s">
        <v>3967</v>
      </c>
      <c r="F1261" s="619" t="s">
        <v>3937</v>
      </c>
      <c r="G1261" s="619" t="s">
        <v>4143</v>
      </c>
      <c r="H1261" s="619" t="s">
        <v>557</v>
      </c>
      <c r="I1261" s="619" t="s">
        <v>4685</v>
      </c>
      <c r="J1261" s="619" t="s">
        <v>4686</v>
      </c>
      <c r="K1261" s="619" t="s">
        <v>4684</v>
      </c>
      <c r="L1261" s="620">
        <v>291.2</v>
      </c>
      <c r="M1261" s="620">
        <v>4659.2</v>
      </c>
      <c r="N1261" s="619">
        <v>16</v>
      </c>
      <c r="O1261" s="683">
        <v>11</v>
      </c>
      <c r="P1261" s="620">
        <v>4659.2</v>
      </c>
      <c r="Q1261" s="635">
        <v>1</v>
      </c>
      <c r="R1261" s="619">
        <v>16</v>
      </c>
      <c r="S1261" s="635">
        <v>1</v>
      </c>
      <c r="T1261" s="683">
        <v>11</v>
      </c>
      <c r="U1261" s="665">
        <v>1</v>
      </c>
    </row>
    <row r="1262" spans="1:21" ht="14.4" customHeight="1" x14ac:dyDescent="0.3">
      <c r="A1262" s="618">
        <v>4</v>
      </c>
      <c r="B1262" s="619" t="s">
        <v>558</v>
      </c>
      <c r="C1262" s="619">
        <v>89301042</v>
      </c>
      <c r="D1262" s="681" t="s">
        <v>6244</v>
      </c>
      <c r="E1262" s="682" t="s">
        <v>3967</v>
      </c>
      <c r="F1262" s="619" t="s">
        <v>3937</v>
      </c>
      <c r="G1262" s="619" t="s">
        <v>4143</v>
      </c>
      <c r="H1262" s="619" t="s">
        <v>557</v>
      </c>
      <c r="I1262" s="619" t="s">
        <v>5159</v>
      </c>
      <c r="J1262" s="619" t="s">
        <v>5160</v>
      </c>
      <c r="K1262" s="619" t="s">
        <v>4697</v>
      </c>
      <c r="L1262" s="620">
        <v>161</v>
      </c>
      <c r="M1262" s="620">
        <v>161</v>
      </c>
      <c r="N1262" s="619">
        <v>1</v>
      </c>
      <c r="O1262" s="683">
        <v>1</v>
      </c>
      <c r="P1262" s="620"/>
      <c r="Q1262" s="635">
        <v>0</v>
      </c>
      <c r="R1262" s="619"/>
      <c r="S1262" s="635">
        <v>0</v>
      </c>
      <c r="T1262" s="683"/>
      <c r="U1262" s="665">
        <v>0</v>
      </c>
    </row>
    <row r="1263" spans="1:21" ht="14.4" customHeight="1" x14ac:dyDescent="0.3">
      <c r="A1263" s="618">
        <v>4</v>
      </c>
      <c r="B1263" s="619" t="s">
        <v>558</v>
      </c>
      <c r="C1263" s="619">
        <v>89301042</v>
      </c>
      <c r="D1263" s="681" t="s">
        <v>6244</v>
      </c>
      <c r="E1263" s="682" t="s">
        <v>3967</v>
      </c>
      <c r="F1263" s="619" t="s">
        <v>3937</v>
      </c>
      <c r="G1263" s="619" t="s">
        <v>4143</v>
      </c>
      <c r="H1263" s="619" t="s">
        <v>557</v>
      </c>
      <c r="I1263" s="619" t="s">
        <v>4687</v>
      </c>
      <c r="J1263" s="619" t="s">
        <v>4688</v>
      </c>
      <c r="K1263" s="619" t="s">
        <v>4432</v>
      </c>
      <c r="L1263" s="620">
        <v>500</v>
      </c>
      <c r="M1263" s="620">
        <v>1000</v>
      </c>
      <c r="N1263" s="619">
        <v>2</v>
      </c>
      <c r="O1263" s="683">
        <v>1</v>
      </c>
      <c r="P1263" s="620">
        <v>1000</v>
      </c>
      <c r="Q1263" s="635">
        <v>1</v>
      </c>
      <c r="R1263" s="619">
        <v>2</v>
      </c>
      <c r="S1263" s="635">
        <v>1</v>
      </c>
      <c r="T1263" s="683">
        <v>1</v>
      </c>
      <c r="U1263" s="665">
        <v>1</v>
      </c>
    </row>
    <row r="1264" spans="1:21" ht="14.4" customHeight="1" x14ac:dyDescent="0.3">
      <c r="A1264" s="618">
        <v>4</v>
      </c>
      <c r="B1264" s="619" t="s">
        <v>558</v>
      </c>
      <c r="C1264" s="619">
        <v>89301042</v>
      </c>
      <c r="D1264" s="681" t="s">
        <v>6244</v>
      </c>
      <c r="E1264" s="682" t="s">
        <v>3967</v>
      </c>
      <c r="F1264" s="619" t="s">
        <v>3937</v>
      </c>
      <c r="G1264" s="619" t="s">
        <v>4143</v>
      </c>
      <c r="H1264" s="619" t="s">
        <v>557</v>
      </c>
      <c r="I1264" s="619" t="s">
        <v>4689</v>
      </c>
      <c r="J1264" s="619" t="s">
        <v>4690</v>
      </c>
      <c r="K1264" s="619" t="s">
        <v>4691</v>
      </c>
      <c r="L1264" s="620">
        <v>517</v>
      </c>
      <c r="M1264" s="620">
        <v>1551</v>
      </c>
      <c r="N1264" s="619">
        <v>3</v>
      </c>
      <c r="O1264" s="683">
        <v>1</v>
      </c>
      <c r="P1264" s="620">
        <v>1551</v>
      </c>
      <c r="Q1264" s="635">
        <v>1</v>
      </c>
      <c r="R1264" s="619">
        <v>3</v>
      </c>
      <c r="S1264" s="635">
        <v>1</v>
      </c>
      <c r="T1264" s="683">
        <v>1</v>
      </c>
      <c r="U1264" s="665">
        <v>1</v>
      </c>
    </row>
    <row r="1265" spans="1:21" ht="14.4" customHeight="1" x14ac:dyDescent="0.3">
      <c r="A1265" s="618">
        <v>4</v>
      </c>
      <c r="B1265" s="619" t="s">
        <v>558</v>
      </c>
      <c r="C1265" s="619">
        <v>89301042</v>
      </c>
      <c r="D1265" s="681" t="s">
        <v>6244</v>
      </c>
      <c r="E1265" s="682" t="s">
        <v>3967</v>
      </c>
      <c r="F1265" s="619" t="s">
        <v>3937</v>
      </c>
      <c r="G1265" s="619" t="s">
        <v>4143</v>
      </c>
      <c r="H1265" s="619" t="s">
        <v>557</v>
      </c>
      <c r="I1265" s="619" t="s">
        <v>4692</v>
      </c>
      <c r="J1265" s="619" t="s">
        <v>4693</v>
      </c>
      <c r="K1265" s="619" t="s">
        <v>4694</v>
      </c>
      <c r="L1265" s="620">
        <v>579</v>
      </c>
      <c r="M1265" s="620">
        <v>1737</v>
      </c>
      <c r="N1265" s="619">
        <v>3</v>
      </c>
      <c r="O1265" s="683">
        <v>1</v>
      </c>
      <c r="P1265" s="620">
        <v>1737</v>
      </c>
      <c r="Q1265" s="635">
        <v>1</v>
      </c>
      <c r="R1265" s="619">
        <v>3</v>
      </c>
      <c r="S1265" s="635">
        <v>1</v>
      </c>
      <c r="T1265" s="683">
        <v>1</v>
      </c>
      <c r="U1265" s="665">
        <v>1</v>
      </c>
    </row>
    <row r="1266" spans="1:21" ht="14.4" customHeight="1" x14ac:dyDescent="0.3">
      <c r="A1266" s="618">
        <v>4</v>
      </c>
      <c r="B1266" s="619" t="s">
        <v>558</v>
      </c>
      <c r="C1266" s="619">
        <v>89301042</v>
      </c>
      <c r="D1266" s="681" t="s">
        <v>6244</v>
      </c>
      <c r="E1266" s="682" t="s">
        <v>3967</v>
      </c>
      <c r="F1266" s="619" t="s">
        <v>3937</v>
      </c>
      <c r="G1266" s="619" t="s">
        <v>4143</v>
      </c>
      <c r="H1266" s="619" t="s">
        <v>557</v>
      </c>
      <c r="I1266" s="619" t="s">
        <v>4695</v>
      </c>
      <c r="J1266" s="619" t="s">
        <v>4696</v>
      </c>
      <c r="K1266" s="619" t="s">
        <v>4697</v>
      </c>
      <c r="L1266" s="620">
        <v>220.68</v>
      </c>
      <c r="M1266" s="620">
        <v>1324.08</v>
      </c>
      <c r="N1266" s="619">
        <v>6</v>
      </c>
      <c r="O1266" s="683">
        <v>2</v>
      </c>
      <c r="P1266" s="620">
        <v>1324.08</v>
      </c>
      <c r="Q1266" s="635">
        <v>1</v>
      </c>
      <c r="R1266" s="619">
        <v>6</v>
      </c>
      <c r="S1266" s="635">
        <v>1</v>
      </c>
      <c r="T1266" s="683">
        <v>2</v>
      </c>
      <c r="U1266" s="665">
        <v>1</v>
      </c>
    </row>
    <row r="1267" spans="1:21" ht="14.4" customHeight="1" x14ac:dyDescent="0.3">
      <c r="A1267" s="618">
        <v>4</v>
      </c>
      <c r="B1267" s="619" t="s">
        <v>558</v>
      </c>
      <c r="C1267" s="619">
        <v>89301042</v>
      </c>
      <c r="D1267" s="681" t="s">
        <v>6244</v>
      </c>
      <c r="E1267" s="682" t="s">
        <v>3967</v>
      </c>
      <c r="F1267" s="619" t="s">
        <v>3937</v>
      </c>
      <c r="G1267" s="619" t="s">
        <v>4143</v>
      </c>
      <c r="H1267" s="619" t="s">
        <v>557</v>
      </c>
      <c r="I1267" s="619" t="s">
        <v>5161</v>
      </c>
      <c r="J1267" s="619" t="s">
        <v>5162</v>
      </c>
      <c r="K1267" s="619" t="s">
        <v>5163</v>
      </c>
      <c r="L1267" s="620">
        <v>1000</v>
      </c>
      <c r="M1267" s="620">
        <v>3000</v>
      </c>
      <c r="N1267" s="619">
        <v>3</v>
      </c>
      <c r="O1267" s="683">
        <v>3</v>
      </c>
      <c r="P1267" s="620">
        <v>3000</v>
      </c>
      <c r="Q1267" s="635">
        <v>1</v>
      </c>
      <c r="R1267" s="619">
        <v>3</v>
      </c>
      <c r="S1267" s="635">
        <v>1</v>
      </c>
      <c r="T1267" s="683">
        <v>3</v>
      </c>
      <c r="U1267" s="665">
        <v>1</v>
      </c>
    </row>
    <row r="1268" spans="1:21" ht="14.4" customHeight="1" x14ac:dyDescent="0.3">
      <c r="A1268" s="618">
        <v>4</v>
      </c>
      <c r="B1268" s="619" t="s">
        <v>558</v>
      </c>
      <c r="C1268" s="619">
        <v>89301042</v>
      </c>
      <c r="D1268" s="681" t="s">
        <v>6244</v>
      </c>
      <c r="E1268" s="682" t="s">
        <v>3967</v>
      </c>
      <c r="F1268" s="619" t="s">
        <v>3937</v>
      </c>
      <c r="G1268" s="619" t="s">
        <v>4143</v>
      </c>
      <c r="H1268" s="619" t="s">
        <v>557</v>
      </c>
      <c r="I1268" s="619" t="s">
        <v>4698</v>
      </c>
      <c r="J1268" s="619" t="s">
        <v>4699</v>
      </c>
      <c r="K1268" s="619" t="s">
        <v>4700</v>
      </c>
      <c r="L1268" s="620">
        <v>180.25</v>
      </c>
      <c r="M1268" s="620">
        <v>721</v>
      </c>
      <c r="N1268" s="619">
        <v>4</v>
      </c>
      <c r="O1268" s="683">
        <v>3</v>
      </c>
      <c r="P1268" s="620">
        <v>721</v>
      </c>
      <c r="Q1268" s="635">
        <v>1</v>
      </c>
      <c r="R1268" s="619">
        <v>4</v>
      </c>
      <c r="S1268" s="635">
        <v>1</v>
      </c>
      <c r="T1268" s="683">
        <v>3</v>
      </c>
      <c r="U1268" s="665">
        <v>1</v>
      </c>
    </row>
    <row r="1269" spans="1:21" ht="14.4" customHeight="1" x14ac:dyDescent="0.3">
      <c r="A1269" s="618">
        <v>4</v>
      </c>
      <c r="B1269" s="619" t="s">
        <v>558</v>
      </c>
      <c r="C1269" s="619">
        <v>89301042</v>
      </c>
      <c r="D1269" s="681" t="s">
        <v>6244</v>
      </c>
      <c r="E1269" s="682" t="s">
        <v>3967</v>
      </c>
      <c r="F1269" s="619" t="s">
        <v>3937</v>
      </c>
      <c r="G1269" s="619" t="s">
        <v>4143</v>
      </c>
      <c r="H1269" s="619" t="s">
        <v>557</v>
      </c>
      <c r="I1269" s="619" t="s">
        <v>4701</v>
      </c>
      <c r="J1269" s="619" t="s">
        <v>4702</v>
      </c>
      <c r="K1269" s="619" t="s">
        <v>4703</v>
      </c>
      <c r="L1269" s="620">
        <v>600</v>
      </c>
      <c r="M1269" s="620">
        <v>600</v>
      </c>
      <c r="N1269" s="619">
        <v>1</v>
      </c>
      <c r="O1269" s="683">
        <v>1</v>
      </c>
      <c r="P1269" s="620"/>
      <c r="Q1269" s="635">
        <v>0</v>
      </c>
      <c r="R1269" s="619"/>
      <c r="S1269" s="635">
        <v>0</v>
      </c>
      <c r="T1269" s="683"/>
      <c r="U1269" s="665">
        <v>0</v>
      </c>
    </row>
    <row r="1270" spans="1:21" ht="14.4" customHeight="1" x14ac:dyDescent="0.3">
      <c r="A1270" s="618">
        <v>4</v>
      </c>
      <c r="B1270" s="619" t="s">
        <v>558</v>
      </c>
      <c r="C1270" s="619">
        <v>89301042</v>
      </c>
      <c r="D1270" s="681" t="s">
        <v>6244</v>
      </c>
      <c r="E1270" s="682" t="s">
        <v>3967</v>
      </c>
      <c r="F1270" s="619" t="s">
        <v>3937</v>
      </c>
      <c r="G1270" s="619" t="s">
        <v>4143</v>
      </c>
      <c r="H1270" s="619" t="s">
        <v>557</v>
      </c>
      <c r="I1270" s="619" t="s">
        <v>4704</v>
      </c>
      <c r="J1270" s="619" t="s">
        <v>4705</v>
      </c>
      <c r="K1270" s="619" t="s">
        <v>4706</v>
      </c>
      <c r="L1270" s="620">
        <v>5343.9</v>
      </c>
      <c r="M1270" s="620">
        <v>122909.7</v>
      </c>
      <c r="N1270" s="619">
        <v>23</v>
      </c>
      <c r="O1270" s="683">
        <v>9</v>
      </c>
      <c r="P1270" s="620">
        <v>122909.7</v>
      </c>
      <c r="Q1270" s="635">
        <v>1</v>
      </c>
      <c r="R1270" s="619">
        <v>23</v>
      </c>
      <c r="S1270" s="635">
        <v>1</v>
      </c>
      <c r="T1270" s="683">
        <v>9</v>
      </c>
      <c r="U1270" s="665">
        <v>1</v>
      </c>
    </row>
    <row r="1271" spans="1:21" ht="14.4" customHeight="1" x14ac:dyDescent="0.3">
      <c r="A1271" s="618">
        <v>4</v>
      </c>
      <c r="B1271" s="619" t="s">
        <v>558</v>
      </c>
      <c r="C1271" s="619">
        <v>89301042</v>
      </c>
      <c r="D1271" s="681" t="s">
        <v>6244</v>
      </c>
      <c r="E1271" s="682" t="s">
        <v>3967</v>
      </c>
      <c r="F1271" s="619" t="s">
        <v>3937</v>
      </c>
      <c r="G1271" s="619" t="s">
        <v>4143</v>
      </c>
      <c r="H1271" s="619" t="s">
        <v>557</v>
      </c>
      <c r="I1271" s="619" t="s">
        <v>4710</v>
      </c>
      <c r="J1271" s="619" t="s">
        <v>4711</v>
      </c>
      <c r="K1271" s="619" t="s">
        <v>4712</v>
      </c>
      <c r="L1271" s="620">
        <v>2412.9</v>
      </c>
      <c r="M1271" s="620">
        <v>14477.400000000001</v>
      </c>
      <c r="N1271" s="619">
        <v>6</v>
      </c>
      <c r="O1271" s="683">
        <v>1</v>
      </c>
      <c r="P1271" s="620">
        <v>14477.400000000001</v>
      </c>
      <c r="Q1271" s="635">
        <v>1</v>
      </c>
      <c r="R1271" s="619">
        <v>6</v>
      </c>
      <c r="S1271" s="635">
        <v>1</v>
      </c>
      <c r="T1271" s="683">
        <v>1</v>
      </c>
      <c r="U1271" s="665">
        <v>1</v>
      </c>
    </row>
    <row r="1272" spans="1:21" ht="14.4" customHeight="1" x14ac:dyDescent="0.3">
      <c r="A1272" s="618">
        <v>4</v>
      </c>
      <c r="B1272" s="619" t="s">
        <v>558</v>
      </c>
      <c r="C1272" s="619">
        <v>89301042</v>
      </c>
      <c r="D1272" s="681" t="s">
        <v>6244</v>
      </c>
      <c r="E1272" s="682" t="s">
        <v>3967</v>
      </c>
      <c r="F1272" s="619" t="s">
        <v>3937</v>
      </c>
      <c r="G1272" s="619" t="s">
        <v>4143</v>
      </c>
      <c r="H1272" s="619" t="s">
        <v>557</v>
      </c>
      <c r="I1272" s="619" t="s">
        <v>4713</v>
      </c>
      <c r="J1272" s="619" t="s">
        <v>4714</v>
      </c>
      <c r="K1272" s="619" t="s">
        <v>4715</v>
      </c>
      <c r="L1272" s="620">
        <v>5343.9</v>
      </c>
      <c r="M1272" s="620">
        <v>21375.599999999999</v>
      </c>
      <c r="N1272" s="619">
        <v>4</v>
      </c>
      <c r="O1272" s="683">
        <v>2</v>
      </c>
      <c r="P1272" s="620">
        <v>21375.599999999999</v>
      </c>
      <c r="Q1272" s="635">
        <v>1</v>
      </c>
      <c r="R1272" s="619">
        <v>4</v>
      </c>
      <c r="S1272" s="635">
        <v>1</v>
      </c>
      <c r="T1272" s="683">
        <v>2</v>
      </c>
      <c r="U1272" s="665">
        <v>1</v>
      </c>
    </row>
    <row r="1273" spans="1:21" ht="14.4" customHeight="1" x14ac:dyDescent="0.3">
      <c r="A1273" s="618">
        <v>4</v>
      </c>
      <c r="B1273" s="619" t="s">
        <v>558</v>
      </c>
      <c r="C1273" s="619">
        <v>89301042</v>
      </c>
      <c r="D1273" s="681" t="s">
        <v>6244</v>
      </c>
      <c r="E1273" s="682" t="s">
        <v>3967</v>
      </c>
      <c r="F1273" s="619" t="s">
        <v>3937</v>
      </c>
      <c r="G1273" s="619" t="s">
        <v>4143</v>
      </c>
      <c r="H1273" s="619" t="s">
        <v>557</v>
      </c>
      <c r="I1273" s="619" t="s">
        <v>5168</v>
      </c>
      <c r="J1273" s="619" t="s">
        <v>5169</v>
      </c>
      <c r="K1273" s="619" t="s">
        <v>5170</v>
      </c>
      <c r="L1273" s="620">
        <v>5343.79</v>
      </c>
      <c r="M1273" s="620">
        <v>10687.58</v>
      </c>
      <c r="N1273" s="619">
        <v>2</v>
      </c>
      <c r="O1273" s="683">
        <v>1</v>
      </c>
      <c r="P1273" s="620">
        <v>10687.58</v>
      </c>
      <c r="Q1273" s="635">
        <v>1</v>
      </c>
      <c r="R1273" s="619">
        <v>2</v>
      </c>
      <c r="S1273" s="635">
        <v>1</v>
      </c>
      <c r="T1273" s="683">
        <v>1</v>
      </c>
      <c r="U1273" s="665">
        <v>1</v>
      </c>
    </row>
    <row r="1274" spans="1:21" ht="14.4" customHeight="1" x14ac:dyDescent="0.3">
      <c r="A1274" s="618">
        <v>4</v>
      </c>
      <c r="B1274" s="619" t="s">
        <v>558</v>
      </c>
      <c r="C1274" s="619">
        <v>89301042</v>
      </c>
      <c r="D1274" s="681" t="s">
        <v>6244</v>
      </c>
      <c r="E1274" s="682" t="s">
        <v>3967</v>
      </c>
      <c r="F1274" s="619" t="s">
        <v>3937</v>
      </c>
      <c r="G1274" s="619" t="s">
        <v>4143</v>
      </c>
      <c r="H1274" s="619" t="s">
        <v>557</v>
      </c>
      <c r="I1274" s="619" t="s">
        <v>4716</v>
      </c>
      <c r="J1274" s="619" t="s">
        <v>4717</v>
      </c>
      <c r="K1274" s="619" t="s">
        <v>4718</v>
      </c>
      <c r="L1274" s="620">
        <v>2816</v>
      </c>
      <c r="M1274" s="620">
        <v>5632</v>
      </c>
      <c r="N1274" s="619">
        <v>2</v>
      </c>
      <c r="O1274" s="683">
        <v>1</v>
      </c>
      <c r="P1274" s="620">
        <v>5632</v>
      </c>
      <c r="Q1274" s="635">
        <v>1</v>
      </c>
      <c r="R1274" s="619">
        <v>2</v>
      </c>
      <c r="S1274" s="635">
        <v>1</v>
      </c>
      <c r="T1274" s="683">
        <v>1</v>
      </c>
      <c r="U1274" s="665">
        <v>1</v>
      </c>
    </row>
    <row r="1275" spans="1:21" ht="14.4" customHeight="1" x14ac:dyDescent="0.3">
      <c r="A1275" s="618">
        <v>4</v>
      </c>
      <c r="B1275" s="619" t="s">
        <v>558</v>
      </c>
      <c r="C1275" s="619">
        <v>89301042</v>
      </c>
      <c r="D1275" s="681" t="s">
        <v>6244</v>
      </c>
      <c r="E1275" s="682" t="s">
        <v>3967</v>
      </c>
      <c r="F1275" s="619" t="s">
        <v>3937</v>
      </c>
      <c r="G1275" s="619" t="s">
        <v>4143</v>
      </c>
      <c r="H1275" s="619" t="s">
        <v>557</v>
      </c>
      <c r="I1275" s="619" t="s">
        <v>4719</v>
      </c>
      <c r="J1275" s="619" t="s">
        <v>4720</v>
      </c>
      <c r="K1275" s="619" t="s">
        <v>4721</v>
      </c>
      <c r="L1275" s="620">
        <v>1526.74</v>
      </c>
      <c r="M1275" s="620">
        <v>10687.18</v>
      </c>
      <c r="N1275" s="619">
        <v>7</v>
      </c>
      <c r="O1275" s="683">
        <v>3</v>
      </c>
      <c r="P1275" s="620">
        <v>10687.18</v>
      </c>
      <c r="Q1275" s="635">
        <v>1</v>
      </c>
      <c r="R1275" s="619">
        <v>7</v>
      </c>
      <c r="S1275" s="635">
        <v>1</v>
      </c>
      <c r="T1275" s="683">
        <v>3</v>
      </c>
      <c r="U1275" s="665">
        <v>1</v>
      </c>
    </row>
    <row r="1276" spans="1:21" ht="14.4" customHeight="1" x14ac:dyDescent="0.3">
      <c r="A1276" s="618">
        <v>4</v>
      </c>
      <c r="B1276" s="619" t="s">
        <v>558</v>
      </c>
      <c r="C1276" s="619">
        <v>89301042</v>
      </c>
      <c r="D1276" s="681" t="s">
        <v>6244</v>
      </c>
      <c r="E1276" s="682" t="s">
        <v>3967</v>
      </c>
      <c r="F1276" s="619" t="s">
        <v>3937</v>
      </c>
      <c r="G1276" s="619" t="s">
        <v>4143</v>
      </c>
      <c r="H1276" s="619" t="s">
        <v>557</v>
      </c>
      <c r="I1276" s="619" t="s">
        <v>4722</v>
      </c>
      <c r="J1276" s="619" t="s">
        <v>4723</v>
      </c>
      <c r="K1276" s="619" t="s">
        <v>4721</v>
      </c>
      <c r="L1276" s="620">
        <v>1832.09</v>
      </c>
      <c r="M1276" s="620">
        <v>23817.17</v>
      </c>
      <c r="N1276" s="619">
        <v>13</v>
      </c>
      <c r="O1276" s="683">
        <v>5</v>
      </c>
      <c r="P1276" s="620">
        <v>23817.17</v>
      </c>
      <c r="Q1276" s="635">
        <v>1</v>
      </c>
      <c r="R1276" s="619">
        <v>13</v>
      </c>
      <c r="S1276" s="635">
        <v>1</v>
      </c>
      <c r="T1276" s="683">
        <v>5</v>
      </c>
      <c r="U1276" s="665">
        <v>1</v>
      </c>
    </row>
    <row r="1277" spans="1:21" ht="14.4" customHeight="1" x14ac:dyDescent="0.3">
      <c r="A1277" s="618">
        <v>4</v>
      </c>
      <c r="B1277" s="619" t="s">
        <v>558</v>
      </c>
      <c r="C1277" s="619">
        <v>89301042</v>
      </c>
      <c r="D1277" s="681" t="s">
        <v>6244</v>
      </c>
      <c r="E1277" s="682" t="s">
        <v>3967</v>
      </c>
      <c r="F1277" s="619" t="s">
        <v>3937</v>
      </c>
      <c r="G1277" s="619" t="s">
        <v>4143</v>
      </c>
      <c r="H1277" s="619" t="s">
        <v>557</v>
      </c>
      <c r="I1277" s="619" t="s">
        <v>4724</v>
      </c>
      <c r="J1277" s="619" t="s">
        <v>4725</v>
      </c>
      <c r="K1277" s="619" t="s">
        <v>4726</v>
      </c>
      <c r="L1277" s="620">
        <v>2473.21</v>
      </c>
      <c r="M1277" s="620">
        <v>12366.05</v>
      </c>
      <c r="N1277" s="619">
        <v>5</v>
      </c>
      <c r="O1277" s="683">
        <v>4</v>
      </c>
      <c r="P1277" s="620">
        <v>12366.05</v>
      </c>
      <c r="Q1277" s="635">
        <v>1</v>
      </c>
      <c r="R1277" s="619">
        <v>5</v>
      </c>
      <c r="S1277" s="635">
        <v>1</v>
      </c>
      <c r="T1277" s="683">
        <v>4</v>
      </c>
      <c r="U1277" s="665">
        <v>1</v>
      </c>
    </row>
    <row r="1278" spans="1:21" ht="14.4" customHeight="1" x14ac:dyDescent="0.3">
      <c r="A1278" s="618">
        <v>4</v>
      </c>
      <c r="B1278" s="619" t="s">
        <v>558</v>
      </c>
      <c r="C1278" s="619">
        <v>89301042</v>
      </c>
      <c r="D1278" s="681" t="s">
        <v>6244</v>
      </c>
      <c r="E1278" s="682" t="s">
        <v>3967</v>
      </c>
      <c r="F1278" s="619" t="s">
        <v>3937</v>
      </c>
      <c r="G1278" s="619" t="s">
        <v>4143</v>
      </c>
      <c r="H1278" s="619" t="s">
        <v>557</v>
      </c>
      <c r="I1278" s="619" t="s">
        <v>4727</v>
      </c>
      <c r="J1278" s="619" t="s">
        <v>4725</v>
      </c>
      <c r="K1278" s="619" t="s">
        <v>4728</v>
      </c>
      <c r="L1278" s="620">
        <v>2473.21</v>
      </c>
      <c r="M1278" s="620">
        <v>2473.21</v>
      </c>
      <c r="N1278" s="619">
        <v>1</v>
      </c>
      <c r="O1278" s="683">
        <v>1</v>
      </c>
      <c r="P1278" s="620">
        <v>2473.21</v>
      </c>
      <c r="Q1278" s="635">
        <v>1</v>
      </c>
      <c r="R1278" s="619">
        <v>1</v>
      </c>
      <c r="S1278" s="635">
        <v>1</v>
      </c>
      <c r="T1278" s="683">
        <v>1</v>
      </c>
      <c r="U1278" s="665">
        <v>1</v>
      </c>
    </row>
    <row r="1279" spans="1:21" ht="14.4" customHeight="1" x14ac:dyDescent="0.3">
      <c r="A1279" s="618">
        <v>4</v>
      </c>
      <c r="B1279" s="619" t="s">
        <v>558</v>
      </c>
      <c r="C1279" s="619">
        <v>89301042</v>
      </c>
      <c r="D1279" s="681" t="s">
        <v>6244</v>
      </c>
      <c r="E1279" s="682" t="s">
        <v>3967</v>
      </c>
      <c r="F1279" s="619" t="s">
        <v>3937</v>
      </c>
      <c r="G1279" s="619" t="s">
        <v>4143</v>
      </c>
      <c r="H1279" s="619" t="s">
        <v>557</v>
      </c>
      <c r="I1279" s="619" t="s">
        <v>4731</v>
      </c>
      <c r="J1279" s="619" t="s">
        <v>4732</v>
      </c>
      <c r="K1279" s="619" t="s">
        <v>4721</v>
      </c>
      <c r="L1279" s="620">
        <v>485.63</v>
      </c>
      <c r="M1279" s="620">
        <v>971.26</v>
      </c>
      <c r="N1279" s="619">
        <v>2</v>
      </c>
      <c r="O1279" s="683">
        <v>2</v>
      </c>
      <c r="P1279" s="620">
        <v>971.26</v>
      </c>
      <c r="Q1279" s="635">
        <v>1</v>
      </c>
      <c r="R1279" s="619">
        <v>2</v>
      </c>
      <c r="S1279" s="635">
        <v>1</v>
      </c>
      <c r="T1279" s="683">
        <v>2</v>
      </c>
      <c r="U1279" s="665">
        <v>1</v>
      </c>
    </row>
    <row r="1280" spans="1:21" ht="14.4" customHeight="1" x14ac:dyDescent="0.3">
      <c r="A1280" s="618">
        <v>4</v>
      </c>
      <c r="B1280" s="619" t="s">
        <v>558</v>
      </c>
      <c r="C1280" s="619">
        <v>89301042</v>
      </c>
      <c r="D1280" s="681" t="s">
        <v>6244</v>
      </c>
      <c r="E1280" s="682" t="s">
        <v>3967</v>
      </c>
      <c r="F1280" s="619" t="s">
        <v>3937</v>
      </c>
      <c r="G1280" s="619" t="s">
        <v>4143</v>
      </c>
      <c r="H1280" s="619" t="s">
        <v>557</v>
      </c>
      <c r="I1280" s="619" t="s">
        <v>4733</v>
      </c>
      <c r="J1280" s="619" t="s">
        <v>4734</v>
      </c>
      <c r="K1280" s="619" t="s">
        <v>4721</v>
      </c>
      <c r="L1280" s="620">
        <v>300</v>
      </c>
      <c r="M1280" s="620">
        <v>600</v>
      </c>
      <c r="N1280" s="619">
        <v>2</v>
      </c>
      <c r="O1280" s="683">
        <v>2</v>
      </c>
      <c r="P1280" s="620">
        <v>600</v>
      </c>
      <c r="Q1280" s="635">
        <v>1</v>
      </c>
      <c r="R1280" s="619">
        <v>2</v>
      </c>
      <c r="S1280" s="635">
        <v>1</v>
      </c>
      <c r="T1280" s="683">
        <v>2</v>
      </c>
      <c r="U1280" s="665">
        <v>1</v>
      </c>
    </row>
    <row r="1281" spans="1:21" ht="14.4" customHeight="1" x14ac:dyDescent="0.3">
      <c r="A1281" s="618">
        <v>4</v>
      </c>
      <c r="B1281" s="619" t="s">
        <v>558</v>
      </c>
      <c r="C1281" s="619">
        <v>89301042</v>
      </c>
      <c r="D1281" s="681" t="s">
        <v>6244</v>
      </c>
      <c r="E1281" s="682" t="s">
        <v>3967</v>
      </c>
      <c r="F1281" s="619" t="s">
        <v>3937</v>
      </c>
      <c r="G1281" s="619" t="s">
        <v>4143</v>
      </c>
      <c r="H1281" s="619" t="s">
        <v>557</v>
      </c>
      <c r="I1281" s="619" t="s">
        <v>4735</v>
      </c>
      <c r="J1281" s="619" t="s">
        <v>4736</v>
      </c>
      <c r="K1281" s="619" t="s">
        <v>4737</v>
      </c>
      <c r="L1281" s="620">
        <v>196.43</v>
      </c>
      <c r="M1281" s="620">
        <v>392.86</v>
      </c>
      <c r="N1281" s="619">
        <v>2</v>
      </c>
      <c r="O1281" s="683">
        <v>2</v>
      </c>
      <c r="P1281" s="620">
        <v>196.43</v>
      </c>
      <c r="Q1281" s="635">
        <v>0.5</v>
      </c>
      <c r="R1281" s="619">
        <v>1</v>
      </c>
      <c r="S1281" s="635">
        <v>0.5</v>
      </c>
      <c r="T1281" s="683">
        <v>1</v>
      </c>
      <c r="U1281" s="665">
        <v>0.5</v>
      </c>
    </row>
    <row r="1282" spans="1:21" ht="14.4" customHeight="1" x14ac:dyDescent="0.3">
      <c r="A1282" s="618">
        <v>4</v>
      </c>
      <c r="B1282" s="619" t="s">
        <v>558</v>
      </c>
      <c r="C1282" s="619">
        <v>89301042</v>
      </c>
      <c r="D1282" s="681" t="s">
        <v>6244</v>
      </c>
      <c r="E1282" s="682" t="s">
        <v>3967</v>
      </c>
      <c r="F1282" s="619" t="s">
        <v>3937</v>
      </c>
      <c r="G1282" s="619" t="s">
        <v>4143</v>
      </c>
      <c r="H1282" s="619" t="s">
        <v>557</v>
      </c>
      <c r="I1282" s="619" t="s">
        <v>4738</v>
      </c>
      <c r="J1282" s="619" t="s">
        <v>4739</v>
      </c>
      <c r="K1282" s="619" t="s">
        <v>4740</v>
      </c>
      <c r="L1282" s="620">
        <v>210.33</v>
      </c>
      <c r="M1282" s="620">
        <v>420.66</v>
      </c>
      <c r="N1282" s="619">
        <v>2</v>
      </c>
      <c r="O1282" s="683">
        <v>2</v>
      </c>
      <c r="P1282" s="620">
        <v>420.66</v>
      </c>
      <c r="Q1282" s="635">
        <v>1</v>
      </c>
      <c r="R1282" s="619">
        <v>2</v>
      </c>
      <c r="S1282" s="635">
        <v>1</v>
      </c>
      <c r="T1282" s="683">
        <v>2</v>
      </c>
      <c r="U1282" s="665">
        <v>1</v>
      </c>
    </row>
    <row r="1283" spans="1:21" ht="14.4" customHeight="1" x14ac:dyDescent="0.3">
      <c r="A1283" s="618">
        <v>4</v>
      </c>
      <c r="B1283" s="619" t="s">
        <v>558</v>
      </c>
      <c r="C1283" s="619">
        <v>89301042</v>
      </c>
      <c r="D1283" s="681" t="s">
        <v>6244</v>
      </c>
      <c r="E1283" s="682" t="s">
        <v>3967</v>
      </c>
      <c r="F1283" s="619" t="s">
        <v>3937</v>
      </c>
      <c r="G1283" s="619" t="s">
        <v>4143</v>
      </c>
      <c r="H1283" s="619" t="s">
        <v>557</v>
      </c>
      <c r="I1283" s="619" t="s">
        <v>4741</v>
      </c>
      <c r="J1283" s="619" t="s">
        <v>4742</v>
      </c>
      <c r="K1283" s="619" t="s">
        <v>4743</v>
      </c>
      <c r="L1283" s="620">
        <v>299</v>
      </c>
      <c r="M1283" s="620">
        <v>598</v>
      </c>
      <c r="N1283" s="619">
        <v>2</v>
      </c>
      <c r="O1283" s="683">
        <v>2</v>
      </c>
      <c r="P1283" s="620">
        <v>598</v>
      </c>
      <c r="Q1283" s="635">
        <v>1</v>
      </c>
      <c r="R1283" s="619">
        <v>2</v>
      </c>
      <c r="S1283" s="635">
        <v>1</v>
      </c>
      <c r="T1283" s="683">
        <v>2</v>
      </c>
      <c r="U1283" s="665">
        <v>1</v>
      </c>
    </row>
    <row r="1284" spans="1:21" ht="14.4" customHeight="1" x14ac:dyDescent="0.3">
      <c r="A1284" s="618">
        <v>4</v>
      </c>
      <c r="B1284" s="619" t="s">
        <v>558</v>
      </c>
      <c r="C1284" s="619">
        <v>89301042</v>
      </c>
      <c r="D1284" s="681" t="s">
        <v>6244</v>
      </c>
      <c r="E1284" s="682" t="s">
        <v>3967</v>
      </c>
      <c r="F1284" s="619" t="s">
        <v>3937</v>
      </c>
      <c r="G1284" s="619" t="s">
        <v>4143</v>
      </c>
      <c r="H1284" s="619" t="s">
        <v>557</v>
      </c>
      <c r="I1284" s="619" t="s">
        <v>5176</v>
      </c>
      <c r="J1284" s="619" t="s">
        <v>5177</v>
      </c>
      <c r="K1284" s="619" t="s">
        <v>5178</v>
      </c>
      <c r="L1284" s="620">
        <v>2412.9</v>
      </c>
      <c r="M1284" s="620">
        <v>4825.8</v>
      </c>
      <c r="N1284" s="619">
        <v>2</v>
      </c>
      <c r="O1284" s="683">
        <v>1</v>
      </c>
      <c r="P1284" s="620">
        <v>4825.8</v>
      </c>
      <c r="Q1284" s="635">
        <v>1</v>
      </c>
      <c r="R1284" s="619">
        <v>2</v>
      </c>
      <c r="S1284" s="635">
        <v>1</v>
      </c>
      <c r="T1284" s="683">
        <v>1</v>
      </c>
      <c r="U1284" s="665">
        <v>1</v>
      </c>
    </row>
    <row r="1285" spans="1:21" ht="14.4" customHeight="1" x14ac:dyDescent="0.3">
      <c r="A1285" s="618">
        <v>4</v>
      </c>
      <c r="B1285" s="619" t="s">
        <v>558</v>
      </c>
      <c r="C1285" s="619">
        <v>89301042</v>
      </c>
      <c r="D1285" s="681" t="s">
        <v>6244</v>
      </c>
      <c r="E1285" s="682" t="s">
        <v>3967</v>
      </c>
      <c r="F1285" s="619" t="s">
        <v>3937</v>
      </c>
      <c r="G1285" s="619" t="s">
        <v>4143</v>
      </c>
      <c r="H1285" s="619" t="s">
        <v>557</v>
      </c>
      <c r="I1285" s="619" t="s">
        <v>4750</v>
      </c>
      <c r="J1285" s="619" t="s">
        <v>4751</v>
      </c>
      <c r="K1285" s="619" t="s">
        <v>4752</v>
      </c>
      <c r="L1285" s="620">
        <v>5343.9</v>
      </c>
      <c r="M1285" s="620">
        <v>21375.599999999999</v>
      </c>
      <c r="N1285" s="619">
        <v>4</v>
      </c>
      <c r="O1285" s="683">
        <v>2</v>
      </c>
      <c r="P1285" s="620">
        <v>21375.599999999999</v>
      </c>
      <c r="Q1285" s="635">
        <v>1</v>
      </c>
      <c r="R1285" s="619">
        <v>4</v>
      </c>
      <c r="S1285" s="635">
        <v>1</v>
      </c>
      <c r="T1285" s="683">
        <v>2</v>
      </c>
      <c r="U1285" s="665">
        <v>1</v>
      </c>
    </row>
    <row r="1286" spans="1:21" ht="14.4" customHeight="1" x14ac:dyDescent="0.3">
      <c r="A1286" s="618">
        <v>4</v>
      </c>
      <c r="B1286" s="619" t="s">
        <v>558</v>
      </c>
      <c r="C1286" s="619">
        <v>89301042</v>
      </c>
      <c r="D1286" s="681" t="s">
        <v>6244</v>
      </c>
      <c r="E1286" s="682" t="s">
        <v>3967</v>
      </c>
      <c r="F1286" s="619" t="s">
        <v>3937</v>
      </c>
      <c r="G1286" s="619" t="s">
        <v>4143</v>
      </c>
      <c r="H1286" s="619" t="s">
        <v>557</v>
      </c>
      <c r="I1286" s="619" t="s">
        <v>4753</v>
      </c>
      <c r="J1286" s="619" t="s">
        <v>4754</v>
      </c>
      <c r="K1286" s="619" t="s">
        <v>4755</v>
      </c>
      <c r="L1286" s="620">
        <v>5343.9</v>
      </c>
      <c r="M1286" s="620">
        <v>16031.699999999999</v>
      </c>
      <c r="N1286" s="619">
        <v>3</v>
      </c>
      <c r="O1286" s="683">
        <v>1</v>
      </c>
      <c r="P1286" s="620"/>
      <c r="Q1286" s="635">
        <v>0</v>
      </c>
      <c r="R1286" s="619"/>
      <c r="S1286" s="635">
        <v>0</v>
      </c>
      <c r="T1286" s="683"/>
      <c r="U1286" s="665">
        <v>0</v>
      </c>
    </row>
    <row r="1287" spans="1:21" ht="14.4" customHeight="1" x14ac:dyDescent="0.3">
      <c r="A1287" s="618">
        <v>4</v>
      </c>
      <c r="B1287" s="619" t="s">
        <v>558</v>
      </c>
      <c r="C1287" s="619">
        <v>89301042</v>
      </c>
      <c r="D1287" s="681" t="s">
        <v>6244</v>
      </c>
      <c r="E1287" s="682" t="s">
        <v>3967</v>
      </c>
      <c r="F1287" s="619" t="s">
        <v>3937</v>
      </c>
      <c r="G1287" s="619" t="s">
        <v>4143</v>
      </c>
      <c r="H1287" s="619" t="s">
        <v>557</v>
      </c>
      <c r="I1287" s="619" t="s">
        <v>4497</v>
      </c>
      <c r="J1287" s="619" t="s">
        <v>4498</v>
      </c>
      <c r="K1287" s="619" t="s">
        <v>4499</v>
      </c>
      <c r="L1287" s="620">
        <v>320</v>
      </c>
      <c r="M1287" s="620">
        <v>1920</v>
      </c>
      <c r="N1287" s="619">
        <v>6</v>
      </c>
      <c r="O1287" s="683">
        <v>5</v>
      </c>
      <c r="P1287" s="620">
        <v>1920</v>
      </c>
      <c r="Q1287" s="635">
        <v>1</v>
      </c>
      <c r="R1287" s="619">
        <v>6</v>
      </c>
      <c r="S1287" s="635">
        <v>1</v>
      </c>
      <c r="T1287" s="683">
        <v>5</v>
      </c>
      <c r="U1287" s="665">
        <v>1</v>
      </c>
    </row>
    <row r="1288" spans="1:21" ht="14.4" customHeight="1" x14ac:dyDescent="0.3">
      <c r="A1288" s="618">
        <v>4</v>
      </c>
      <c r="B1288" s="619" t="s">
        <v>558</v>
      </c>
      <c r="C1288" s="619">
        <v>89301042</v>
      </c>
      <c r="D1288" s="681" t="s">
        <v>6244</v>
      </c>
      <c r="E1288" s="682" t="s">
        <v>3967</v>
      </c>
      <c r="F1288" s="619" t="s">
        <v>3937</v>
      </c>
      <c r="G1288" s="619" t="s">
        <v>4143</v>
      </c>
      <c r="H1288" s="619" t="s">
        <v>557</v>
      </c>
      <c r="I1288" s="619" t="s">
        <v>4756</v>
      </c>
      <c r="J1288" s="619" t="s">
        <v>4757</v>
      </c>
      <c r="K1288" s="619" t="s">
        <v>4758</v>
      </c>
      <c r="L1288" s="620">
        <v>498</v>
      </c>
      <c r="M1288" s="620">
        <v>2988</v>
      </c>
      <c r="N1288" s="619">
        <v>6</v>
      </c>
      <c r="O1288" s="683">
        <v>5</v>
      </c>
      <c r="P1288" s="620">
        <v>2988</v>
      </c>
      <c r="Q1288" s="635">
        <v>1</v>
      </c>
      <c r="R1288" s="619">
        <v>6</v>
      </c>
      <c r="S1288" s="635">
        <v>1</v>
      </c>
      <c r="T1288" s="683">
        <v>5</v>
      </c>
      <c r="U1288" s="665">
        <v>1</v>
      </c>
    </row>
    <row r="1289" spans="1:21" ht="14.4" customHeight="1" x14ac:dyDescent="0.3">
      <c r="A1289" s="618">
        <v>4</v>
      </c>
      <c r="B1289" s="619" t="s">
        <v>558</v>
      </c>
      <c r="C1289" s="619">
        <v>89301042</v>
      </c>
      <c r="D1289" s="681" t="s">
        <v>6244</v>
      </c>
      <c r="E1289" s="682" t="s">
        <v>3967</v>
      </c>
      <c r="F1289" s="619" t="s">
        <v>3937</v>
      </c>
      <c r="G1289" s="619" t="s">
        <v>4143</v>
      </c>
      <c r="H1289" s="619" t="s">
        <v>557</v>
      </c>
      <c r="I1289" s="619" t="s">
        <v>4759</v>
      </c>
      <c r="J1289" s="619" t="s">
        <v>4760</v>
      </c>
      <c r="K1289" s="619" t="s">
        <v>4761</v>
      </c>
      <c r="L1289" s="620">
        <v>2816</v>
      </c>
      <c r="M1289" s="620">
        <v>101376</v>
      </c>
      <c r="N1289" s="619">
        <v>36</v>
      </c>
      <c r="O1289" s="683">
        <v>4</v>
      </c>
      <c r="P1289" s="620">
        <v>101376</v>
      </c>
      <c r="Q1289" s="635">
        <v>1</v>
      </c>
      <c r="R1289" s="619">
        <v>36</v>
      </c>
      <c r="S1289" s="635">
        <v>1</v>
      </c>
      <c r="T1289" s="683">
        <v>4</v>
      </c>
      <c r="U1289" s="665">
        <v>1</v>
      </c>
    </row>
    <row r="1290" spans="1:21" ht="14.4" customHeight="1" x14ac:dyDescent="0.3">
      <c r="A1290" s="618">
        <v>4</v>
      </c>
      <c r="B1290" s="619" t="s">
        <v>558</v>
      </c>
      <c r="C1290" s="619">
        <v>89301042</v>
      </c>
      <c r="D1290" s="681" t="s">
        <v>6244</v>
      </c>
      <c r="E1290" s="682" t="s">
        <v>3967</v>
      </c>
      <c r="F1290" s="619" t="s">
        <v>3937</v>
      </c>
      <c r="G1290" s="619" t="s">
        <v>4143</v>
      </c>
      <c r="H1290" s="619" t="s">
        <v>557</v>
      </c>
      <c r="I1290" s="619" t="s">
        <v>4762</v>
      </c>
      <c r="J1290" s="619" t="s">
        <v>4763</v>
      </c>
      <c r="K1290" s="619" t="s">
        <v>4764</v>
      </c>
      <c r="L1290" s="620">
        <v>2412.9</v>
      </c>
      <c r="M1290" s="620">
        <v>24129.000000000004</v>
      </c>
      <c r="N1290" s="619">
        <v>10</v>
      </c>
      <c r="O1290" s="683">
        <v>3</v>
      </c>
      <c r="P1290" s="620">
        <v>24129.000000000004</v>
      </c>
      <c r="Q1290" s="635">
        <v>1</v>
      </c>
      <c r="R1290" s="619">
        <v>10</v>
      </c>
      <c r="S1290" s="635">
        <v>1</v>
      </c>
      <c r="T1290" s="683">
        <v>3</v>
      </c>
      <c r="U1290" s="665">
        <v>1</v>
      </c>
    </row>
    <row r="1291" spans="1:21" ht="14.4" customHeight="1" x14ac:dyDescent="0.3">
      <c r="A1291" s="618">
        <v>4</v>
      </c>
      <c r="B1291" s="619" t="s">
        <v>558</v>
      </c>
      <c r="C1291" s="619">
        <v>89301042</v>
      </c>
      <c r="D1291" s="681" t="s">
        <v>6244</v>
      </c>
      <c r="E1291" s="682" t="s">
        <v>3967</v>
      </c>
      <c r="F1291" s="619" t="s">
        <v>3937</v>
      </c>
      <c r="G1291" s="619" t="s">
        <v>4143</v>
      </c>
      <c r="H1291" s="619" t="s">
        <v>557</v>
      </c>
      <c r="I1291" s="619" t="s">
        <v>5183</v>
      </c>
      <c r="J1291" s="619" t="s">
        <v>4763</v>
      </c>
      <c r="K1291" s="619" t="s">
        <v>5184</v>
      </c>
      <c r="L1291" s="620">
        <v>2412.9</v>
      </c>
      <c r="M1291" s="620">
        <v>9651.6</v>
      </c>
      <c r="N1291" s="619">
        <v>4</v>
      </c>
      <c r="O1291" s="683">
        <v>2</v>
      </c>
      <c r="P1291" s="620">
        <v>9651.6</v>
      </c>
      <c r="Q1291" s="635">
        <v>1</v>
      </c>
      <c r="R1291" s="619">
        <v>4</v>
      </c>
      <c r="S1291" s="635">
        <v>1</v>
      </c>
      <c r="T1291" s="683">
        <v>2</v>
      </c>
      <c r="U1291" s="665">
        <v>1</v>
      </c>
    </row>
    <row r="1292" spans="1:21" ht="14.4" customHeight="1" x14ac:dyDescent="0.3">
      <c r="A1292" s="618">
        <v>4</v>
      </c>
      <c r="B1292" s="619" t="s">
        <v>558</v>
      </c>
      <c r="C1292" s="619">
        <v>89301042</v>
      </c>
      <c r="D1292" s="681" t="s">
        <v>6244</v>
      </c>
      <c r="E1292" s="682" t="s">
        <v>3967</v>
      </c>
      <c r="F1292" s="619" t="s">
        <v>3937</v>
      </c>
      <c r="G1292" s="619" t="s">
        <v>4143</v>
      </c>
      <c r="H1292" s="619" t="s">
        <v>557</v>
      </c>
      <c r="I1292" s="619" t="s">
        <v>4765</v>
      </c>
      <c r="J1292" s="619" t="s">
        <v>4766</v>
      </c>
      <c r="K1292" s="619" t="s">
        <v>4767</v>
      </c>
      <c r="L1292" s="620">
        <v>1781.3</v>
      </c>
      <c r="M1292" s="620">
        <v>32063.399999999998</v>
      </c>
      <c r="N1292" s="619">
        <v>18</v>
      </c>
      <c r="O1292" s="683">
        <v>2</v>
      </c>
      <c r="P1292" s="620">
        <v>32063.399999999998</v>
      </c>
      <c r="Q1292" s="635">
        <v>1</v>
      </c>
      <c r="R1292" s="619">
        <v>18</v>
      </c>
      <c r="S1292" s="635">
        <v>1</v>
      </c>
      <c r="T1292" s="683">
        <v>2</v>
      </c>
      <c r="U1292" s="665">
        <v>1</v>
      </c>
    </row>
    <row r="1293" spans="1:21" ht="14.4" customHeight="1" x14ac:dyDescent="0.3">
      <c r="A1293" s="618">
        <v>4</v>
      </c>
      <c r="B1293" s="619" t="s">
        <v>558</v>
      </c>
      <c r="C1293" s="619">
        <v>89301042</v>
      </c>
      <c r="D1293" s="681" t="s">
        <v>6244</v>
      </c>
      <c r="E1293" s="682" t="s">
        <v>3967</v>
      </c>
      <c r="F1293" s="619" t="s">
        <v>3937</v>
      </c>
      <c r="G1293" s="619" t="s">
        <v>4143</v>
      </c>
      <c r="H1293" s="619" t="s">
        <v>557</v>
      </c>
      <c r="I1293" s="619" t="s">
        <v>4770</v>
      </c>
      <c r="J1293" s="619" t="s">
        <v>4771</v>
      </c>
      <c r="K1293" s="619" t="s">
        <v>4772</v>
      </c>
      <c r="L1293" s="620">
        <v>1500.3</v>
      </c>
      <c r="M1293" s="620">
        <v>4500.8999999999996</v>
      </c>
      <c r="N1293" s="619">
        <v>3</v>
      </c>
      <c r="O1293" s="683">
        <v>1</v>
      </c>
      <c r="P1293" s="620">
        <v>4500.8999999999996</v>
      </c>
      <c r="Q1293" s="635">
        <v>1</v>
      </c>
      <c r="R1293" s="619">
        <v>3</v>
      </c>
      <c r="S1293" s="635">
        <v>1</v>
      </c>
      <c r="T1293" s="683">
        <v>1</v>
      </c>
      <c r="U1293" s="665">
        <v>1</v>
      </c>
    </row>
    <row r="1294" spans="1:21" ht="14.4" customHeight="1" x14ac:dyDescent="0.3">
      <c r="A1294" s="618">
        <v>4</v>
      </c>
      <c r="B1294" s="619" t="s">
        <v>558</v>
      </c>
      <c r="C1294" s="619">
        <v>89301042</v>
      </c>
      <c r="D1294" s="681" t="s">
        <v>6244</v>
      </c>
      <c r="E1294" s="682" t="s">
        <v>3967</v>
      </c>
      <c r="F1294" s="619" t="s">
        <v>3937</v>
      </c>
      <c r="G1294" s="619" t="s">
        <v>4143</v>
      </c>
      <c r="H1294" s="619" t="s">
        <v>557</v>
      </c>
      <c r="I1294" s="619" t="s">
        <v>4773</v>
      </c>
      <c r="J1294" s="619" t="s">
        <v>4771</v>
      </c>
      <c r="K1294" s="619" t="s">
        <v>4774</v>
      </c>
      <c r="L1294" s="620">
        <v>1500.3</v>
      </c>
      <c r="M1294" s="620">
        <v>27005.399999999998</v>
      </c>
      <c r="N1294" s="619">
        <v>18</v>
      </c>
      <c r="O1294" s="683">
        <v>3</v>
      </c>
      <c r="P1294" s="620">
        <v>18003.599999999999</v>
      </c>
      <c r="Q1294" s="635">
        <v>0.66666666666666663</v>
      </c>
      <c r="R1294" s="619">
        <v>12</v>
      </c>
      <c r="S1294" s="635">
        <v>0.66666666666666663</v>
      </c>
      <c r="T1294" s="683">
        <v>2</v>
      </c>
      <c r="U1294" s="665">
        <v>0.66666666666666663</v>
      </c>
    </row>
    <row r="1295" spans="1:21" ht="14.4" customHeight="1" x14ac:dyDescent="0.3">
      <c r="A1295" s="618">
        <v>4</v>
      </c>
      <c r="B1295" s="619" t="s">
        <v>558</v>
      </c>
      <c r="C1295" s="619">
        <v>89301042</v>
      </c>
      <c r="D1295" s="681" t="s">
        <v>6244</v>
      </c>
      <c r="E1295" s="682" t="s">
        <v>3967</v>
      </c>
      <c r="F1295" s="619" t="s">
        <v>3937</v>
      </c>
      <c r="G1295" s="619" t="s">
        <v>4143</v>
      </c>
      <c r="H1295" s="619" t="s">
        <v>557</v>
      </c>
      <c r="I1295" s="619" t="s">
        <v>4775</v>
      </c>
      <c r="J1295" s="619" t="s">
        <v>4776</v>
      </c>
      <c r="K1295" s="619" t="s">
        <v>4777</v>
      </c>
      <c r="L1295" s="620">
        <v>761.3</v>
      </c>
      <c r="M1295" s="620">
        <v>4567.7999999999993</v>
      </c>
      <c r="N1295" s="619">
        <v>6</v>
      </c>
      <c r="O1295" s="683">
        <v>1</v>
      </c>
      <c r="P1295" s="620">
        <v>4567.7999999999993</v>
      </c>
      <c r="Q1295" s="635">
        <v>1</v>
      </c>
      <c r="R1295" s="619">
        <v>6</v>
      </c>
      <c r="S1295" s="635">
        <v>1</v>
      </c>
      <c r="T1295" s="683">
        <v>1</v>
      </c>
      <c r="U1295" s="665">
        <v>1</v>
      </c>
    </row>
    <row r="1296" spans="1:21" ht="14.4" customHeight="1" x14ac:dyDescent="0.3">
      <c r="A1296" s="618">
        <v>4</v>
      </c>
      <c r="B1296" s="619" t="s">
        <v>558</v>
      </c>
      <c r="C1296" s="619">
        <v>89301042</v>
      </c>
      <c r="D1296" s="681" t="s">
        <v>6244</v>
      </c>
      <c r="E1296" s="682" t="s">
        <v>3967</v>
      </c>
      <c r="F1296" s="619" t="s">
        <v>3937</v>
      </c>
      <c r="G1296" s="619" t="s">
        <v>4143</v>
      </c>
      <c r="H1296" s="619" t="s">
        <v>557</v>
      </c>
      <c r="I1296" s="619" t="s">
        <v>4778</v>
      </c>
      <c r="J1296" s="619" t="s">
        <v>4776</v>
      </c>
      <c r="K1296" s="619" t="s">
        <v>4779</v>
      </c>
      <c r="L1296" s="620">
        <v>761.3</v>
      </c>
      <c r="M1296" s="620">
        <v>9135.5999999999985</v>
      </c>
      <c r="N1296" s="619">
        <v>12</v>
      </c>
      <c r="O1296" s="683">
        <v>2</v>
      </c>
      <c r="P1296" s="620">
        <v>9135.5999999999985</v>
      </c>
      <c r="Q1296" s="635">
        <v>1</v>
      </c>
      <c r="R1296" s="619">
        <v>12</v>
      </c>
      <c r="S1296" s="635">
        <v>1</v>
      </c>
      <c r="T1296" s="683">
        <v>2</v>
      </c>
      <c r="U1296" s="665">
        <v>1</v>
      </c>
    </row>
    <row r="1297" spans="1:21" ht="14.4" customHeight="1" x14ac:dyDescent="0.3">
      <c r="A1297" s="618">
        <v>4</v>
      </c>
      <c r="B1297" s="619" t="s">
        <v>558</v>
      </c>
      <c r="C1297" s="619">
        <v>89301042</v>
      </c>
      <c r="D1297" s="681" t="s">
        <v>6244</v>
      </c>
      <c r="E1297" s="682" t="s">
        <v>3967</v>
      </c>
      <c r="F1297" s="619" t="s">
        <v>3937</v>
      </c>
      <c r="G1297" s="619" t="s">
        <v>4143</v>
      </c>
      <c r="H1297" s="619" t="s">
        <v>557</v>
      </c>
      <c r="I1297" s="619" t="s">
        <v>5189</v>
      </c>
      <c r="J1297" s="619" t="s">
        <v>4776</v>
      </c>
      <c r="K1297" s="619" t="s">
        <v>5190</v>
      </c>
      <c r="L1297" s="620">
        <v>761.3</v>
      </c>
      <c r="M1297" s="620">
        <v>4567.7999999999993</v>
      </c>
      <c r="N1297" s="619">
        <v>6</v>
      </c>
      <c r="O1297" s="683">
        <v>1</v>
      </c>
      <c r="P1297" s="620">
        <v>4567.7999999999993</v>
      </c>
      <c r="Q1297" s="635">
        <v>1</v>
      </c>
      <c r="R1297" s="619">
        <v>6</v>
      </c>
      <c r="S1297" s="635">
        <v>1</v>
      </c>
      <c r="T1297" s="683">
        <v>1</v>
      </c>
      <c r="U1297" s="665">
        <v>1</v>
      </c>
    </row>
    <row r="1298" spans="1:21" ht="14.4" customHeight="1" x14ac:dyDescent="0.3">
      <c r="A1298" s="618">
        <v>4</v>
      </c>
      <c r="B1298" s="619" t="s">
        <v>558</v>
      </c>
      <c r="C1298" s="619">
        <v>89301042</v>
      </c>
      <c r="D1298" s="681" t="s">
        <v>6244</v>
      </c>
      <c r="E1298" s="682" t="s">
        <v>3967</v>
      </c>
      <c r="F1298" s="619" t="s">
        <v>3937</v>
      </c>
      <c r="G1298" s="619" t="s">
        <v>4143</v>
      </c>
      <c r="H1298" s="619" t="s">
        <v>557</v>
      </c>
      <c r="I1298" s="619" t="s">
        <v>5192</v>
      </c>
      <c r="J1298" s="619" t="s">
        <v>5193</v>
      </c>
      <c r="K1298" s="619" t="s">
        <v>5194</v>
      </c>
      <c r="L1298" s="620">
        <v>2412.9</v>
      </c>
      <c r="M1298" s="620">
        <v>4825.8</v>
      </c>
      <c r="N1298" s="619">
        <v>2</v>
      </c>
      <c r="O1298" s="683">
        <v>1</v>
      </c>
      <c r="P1298" s="620">
        <v>4825.8</v>
      </c>
      <c r="Q1298" s="635">
        <v>1</v>
      </c>
      <c r="R1298" s="619">
        <v>2</v>
      </c>
      <c r="S1298" s="635">
        <v>1</v>
      </c>
      <c r="T1298" s="683">
        <v>1</v>
      </c>
      <c r="U1298" s="665">
        <v>1</v>
      </c>
    </row>
    <row r="1299" spans="1:21" ht="14.4" customHeight="1" x14ac:dyDescent="0.3">
      <c r="A1299" s="618">
        <v>4</v>
      </c>
      <c r="B1299" s="619" t="s">
        <v>558</v>
      </c>
      <c r="C1299" s="619">
        <v>89301042</v>
      </c>
      <c r="D1299" s="681" t="s">
        <v>6244</v>
      </c>
      <c r="E1299" s="682" t="s">
        <v>3967</v>
      </c>
      <c r="F1299" s="619" t="s">
        <v>3937</v>
      </c>
      <c r="G1299" s="619" t="s">
        <v>4143</v>
      </c>
      <c r="H1299" s="619" t="s">
        <v>557</v>
      </c>
      <c r="I1299" s="619" t="s">
        <v>4780</v>
      </c>
      <c r="J1299" s="619" t="s">
        <v>4781</v>
      </c>
      <c r="K1299" s="619" t="s">
        <v>4782</v>
      </c>
      <c r="L1299" s="620">
        <v>5343.9</v>
      </c>
      <c r="M1299" s="620">
        <v>16031.699999999999</v>
      </c>
      <c r="N1299" s="619">
        <v>3</v>
      </c>
      <c r="O1299" s="683">
        <v>1</v>
      </c>
      <c r="P1299" s="620">
        <v>16031.699999999999</v>
      </c>
      <c r="Q1299" s="635">
        <v>1</v>
      </c>
      <c r="R1299" s="619">
        <v>3</v>
      </c>
      <c r="S1299" s="635">
        <v>1</v>
      </c>
      <c r="T1299" s="683">
        <v>1</v>
      </c>
      <c r="U1299" s="665">
        <v>1</v>
      </c>
    </row>
    <row r="1300" spans="1:21" ht="14.4" customHeight="1" x14ac:dyDescent="0.3">
      <c r="A1300" s="618">
        <v>4</v>
      </c>
      <c r="B1300" s="619" t="s">
        <v>558</v>
      </c>
      <c r="C1300" s="619">
        <v>89301042</v>
      </c>
      <c r="D1300" s="681" t="s">
        <v>6244</v>
      </c>
      <c r="E1300" s="682" t="s">
        <v>3967</v>
      </c>
      <c r="F1300" s="619" t="s">
        <v>3937</v>
      </c>
      <c r="G1300" s="619" t="s">
        <v>4143</v>
      </c>
      <c r="H1300" s="619" t="s">
        <v>557</v>
      </c>
      <c r="I1300" s="619" t="s">
        <v>5196</v>
      </c>
      <c r="J1300" s="619" t="s">
        <v>5197</v>
      </c>
      <c r="K1300" s="619" t="s">
        <v>5198</v>
      </c>
      <c r="L1300" s="620">
        <v>2412.9</v>
      </c>
      <c r="M1300" s="620">
        <v>14477.400000000001</v>
      </c>
      <c r="N1300" s="619">
        <v>6</v>
      </c>
      <c r="O1300" s="683">
        <v>1</v>
      </c>
      <c r="P1300" s="620">
        <v>14477.400000000001</v>
      </c>
      <c r="Q1300" s="635">
        <v>1</v>
      </c>
      <c r="R1300" s="619">
        <v>6</v>
      </c>
      <c r="S1300" s="635">
        <v>1</v>
      </c>
      <c r="T1300" s="683">
        <v>1</v>
      </c>
      <c r="U1300" s="665">
        <v>1</v>
      </c>
    </row>
    <row r="1301" spans="1:21" ht="14.4" customHeight="1" x14ac:dyDescent="0.3">
      <c r="A1301" s="618">
        <v>4</v>
      </c>
      <c r="B1301" s="619" t="s">
        <v>558</v>
      </c>
      <c r="C1301" s="619">
        <v>89301042</v>
      </c>
      <c r="D1301" s="681" t="s">
        <v>6244</v>
      </c>
      <c r="E1301" s="682" t="s">
        <v>3967</v>
      </c>
      <c r="F1301" s="619" t="s">
        <v>3937</v>
      </c>
      <c r="G1301" s="619" t="s">
        <v>4143</v>
      </c>
      <c r="H1301" s="619" t="s">
        <v>557</v>
      </c>
      <c r="I1301" s="619" t="s">
        <v>5202</v>
      </c>
      <c r="J1301" s="619" t="s">
        <v>5203</v>
      </c>
      <c r="K1301" s="619" t="s">
        <v>5204</v>
      </c>
      <c r="L1301" s="620">
        <v>1500.3</v>
      </c>
      <c r="M1301" s="620">
        <v>9001.7999999999993</v>
      </c>
      <c r="N1301" s="619">
        <v>6</v>
      </c>
      <c r="O1301" s="683">
        <v>1</v>
      </c>
      <c r="P1301" s="620">
        <v>9001.7999999999993</v>
      </c>
      <c r="Q1301" s="635">
        <v>1</v>
      </c>
      <c r="R1301" s="619">
        <v>6</v>
      </c>
      <c r="S1301" s="635">
        <v>1</v>
      </c>
      <c r="T1301" s="683">
        <v>1</v>
      </c>
      <c r="U1301" s="665">
        <v>1</v>
      </c>
    </row>
    <row r="1302" spans="1:21" ht="14.4" customHeight="1" x14ac:dyDescent="0.3">
      <c r="A1302" s="618">
        <v>4</v>
      </c>
      <c r="B1302" s="619" t="s">
        <v>558</v>
      </c>
      <c r="C1302" s="619">
        <v>89301042</v>
      </c>
      <c r="D1302" s="681" t="s">
        <v>6244</v>
      </c>
      <c r="E1302" s="682" t="s">
        <v>3967</v>
      </c>
      <c r="F1302" s="619" t="s">
        <v>3937</v>
      </c>
      <c r="G1302" s="619" t="s">
        <v>4143</v>
      </c>
      <c r="H1302" s="619" t="s">
        <v>557</v>
      </c>
      <c r="I1302" s="619" t="s">
        <v>4786</v>
      </c>
      <c r="J1302" s="619" t="s">
        <v>4787</v>
      </c>
      <c r="K1302" s="619" t="s">
        <v>4788</v>
      </c>
      <c r="L1302" s="620">
        <v>1500.3</v>
      </c>
      <c r="M1302" s="620">
        <v>12002.4</v>
      </c>
      <c r="N1302" s="619">
        <v>8</v>
      </c>
      <c r="O1302" s="683">
        <v>2</v>
      </c>
      <c r="P1302" s="620">
        <v>12002.4</v>
      </c>
      <c r="Q1302" s="635">
        <v>1</v>
      </c>
      <c r="R1302" s="619">
        <v>8</v>
      </c>
      <c r="S1302" s="635">
        <v>1</v>
      </c>
      <c r="T1302" s="683">
        <v>2</v>
      </c>
      <c r="U1302" s="665">
        <v>1</v>
      </c>
    </row>
    <row r="1303" spans="1:21" ht="14.4" customHeight="1" x14ac:dyDescent="0.3">
      <c r="A1303" s="618">
        <v>4</v>
      </c>
      <c r="B1303" s="619" t="s">
        <v>558</v>
      </c>
      <c r="C1303" s="619">
        <v>89301042</v>
      </c>
      <c r="D1303" s="681" t="s">
        <v>6244</v>
      </c>
      <c r="E1303" s="682" t="s">
        <v>3967</v>
      </c>
      <c r="F1303" s="619" t="s">
        <v>3937</v>
      </c>
      <c r="G1303" s="619" t="s">
        <v>4143</v>
      </c>
      <c r="H1303" s="619" t="s">
        <v>557</v>
      </c>
      <c r="I1303" s="619" t="s">
        <v>5205</v>
      </c>
      <c r="J1303" s="619" t="s">
        <v>4787</v>
      </c>
      <c r="K1303" s="619" t="s">
        <v>5207</v>
      </c>
      <c r="L1303" s="620">
        <v>1500.3</v>
      </c>
      <c r="M1303" s="620">
        <v>9001.7999999999993</v>
      </c>
      <c r="N1303" s="619">
        <v>6</v>
      </c>
      <c r="O1303" s="683">
        <v>1</v>
      </c>
      <c r="P1303" s="620">
        <v>9001.7999999999993</v>
      </c>
      <c r="Q1303" s="635">
        <v>1</v>
      </c>
      <c r="R1303" s="619">
        <v>6</v>
      </c>
      <c r="S1303" s="635">
        <v>1</v>
      </c>
      <c r="T1303" s="683">
        <v>1</v>
      </c>
      <c r="U1303" s="665">
        <v>1</v>
      </c>
    </row>
    <row r="1304" spans="1:21" ht="14.4" customHeight="1" x14ac:dyDescent="0.3">
      <c r="A1304" s="618">
        <v>4</v>
      </c>
      <c r="B1304" s="619" t="s">
        <v>558</v>
      </c>
      <c r="C1304" s="619">
        <v>89301042</v>
      </c>
      <c r="D1304" s="681" t="s">
        <v>6244</v>
      </c>
      <c r="E1304" s="682" t="s">
        <v>3967</v>
      </c>
      <c r="F1304" s="619" t="s">
        <v>3937</v>
      </c>
      <c r="G1304" s="619" t="s">
        <v>4143</v>
      </c>
      <c r="H1304" s="619" t="s">
        <v>557</v>
      </c>
      <c r="I1304" s="619" t="s">
        <v>4789</v>
      </c>
      <c r="J1304" s="619" t="s">
        <v>4790</v>
      </c>
      <c r="K1304" s="619" t="s">
        <v>4791</v>
      </c>
      <c r="L1304" s="620">
        <v>1987.45</v>
      </c>
      <c r="M1304" s="620">
        <v>11924.7</v>
      </c>
      <c r="N1304" s="619">
        <v>6</v>
      </c>
      <c r="O1304" s="683">
        <v>2</v>
      </c>
      <c r="P1304" s="620">
        <v>11924.7</v>
      </c>
      <c r="Q1304" s="635">
        <v>1</v>
      </c>
      <c r="R1304" s="619">
        <v>6</v>
      </c>
      <c r="S1304" s="635">
        <v>1</v>
      </c>
      <c r="T1304" s="683">
        <v>2</v>
      </c>
      <c r="U1304" s="665">
        <v>1</v>
      </c>
    </row>
    <row r="1305" spans="1:21" ht="14.4" customHeight="1" x14ac:dyDescent="0.3">
      <c r="A1305" s="618">
        <v>4</v>
      </c>
      <c r="B1305" s="619" t="s">
        <v>558</v>
      </c>
      <c r="C1305" s="619">
        <v>89301042</v>
      </c>
      <c r="D1305" s="681" t="s">
        <v>6244</v>
      </c>
      <c r="E1305" s="682" t="s">
        <v>3967</v>
      </c>
      <c r="F1305" s="619" t="s">
        <v>3937</v>
      </c>
      <c r="G1305" s="619" t="s">
        <v>4143</v>
      </c>
      <c r="H1305" s="619" t="s">
        <v>557</v>
      </c>
      <c r="I1305" s="619" t="s">
        <v>4792</v>
      </c>
      <c r="J1305" s="619" t="s">
        <v>4790</v>
      </c>
      <c r="K1305" s="619" t="s">
        <v>4794</v>
      </c>
      <c r="L1305" s="620">
        <v>1987.45</v>
      </c>
      <c r="M1305" s="620">
        <v>35774.1</v>
      </c>
      <c r="N1305" s="619">
        <v>18</v>
      </c>
      <c r="O1305" s="683">
        <v>6</v>
      </c>
      <c r="P1305" s="620">
        <v>35774.1</v>
      </c>
      <c r="Q1305" s="635">
        <v>1</v>
      </c>
      <c r="R1305" s="619">
        <v>18</v>
      </c>
      <c r="S1305" s="635">
        <v>1</v>
      </c>
      <c r="T1305" s="683">
        <v>6</v>
      </c>
      <c r="U1305" s="665">
        <v>1</v>
      </c>
    </row>
    <row r="1306" spans="1:21" ht="14.4" customHeight="1" x14ac:dyDescent="0.3">
      <c r="A1306" s="618">
        <v>4</v>
      </c>
      <c r="B1306" s="619" t="s">
        <v>558</v>
      </c>
      <c r="C1306" s="619">
        <v>89301042</v>
      </c>
      <c r="D1306" s="681" t="s">
        <v>6244</v>
      </c>
      <c r="E1306" s="682" t="s">
        <v>3967</v>
      </c>
      <c r="F1306" s="619" t="s">
        <v>3937</v>
      </c>
      <c r="G1306" s="619" t="s">
        <v>4143</v>
      </c>
      <c r="H1306" s="619" t="s">
        <v>557</v>
      </c>
      <c r="I1306" s="619" t="s">
        <v>4795</v>
      </c>
      <c r="J1306" s="619" t="s">
        <v>4790</v>
      </c>
      <c r="K1306" s="619" t="s">
        <v>4796</v>
      </c>
      <c r="L1306" s="620">
        <v>1987.45</v>
      </c>
      <c r="M1306" s="620">
        <v>11924.7</v>
      </c>
      <c r="N1306" s="619">
        <v>6</v>
      </c>
      <c r="O1306" s="683">
        <v>2</v>
      </c>
      <c r="P1306" s="620">
        <v>11924.7</v>
      </c>
      <c r="Q1306" s="635">
        <v>1</v>
      </c>
      <c r="R1306" s="619">
        <v>6</v>
      </c>
      <c r="S1306" s="635">
        <v>1</v>
      </c>
      <c r="T1306" s="683">
        <v>2</v>
      </c>
      <c r="U1306" s="665">
        <v>1</v>
      </c>
    </row>
    <row r="1307" spans="1:21" ht="14.4" customHeight="1" x14ac:dyDescent="0.3">
      <c r="A1307" s="618">
        <v>4</v>
      </c>
      <c r="B1307" s="619" t="s">
        <v>558</v>
      </c>
      <c r="C1307" s="619">
        <v>89301042</v>
      </c>
      <c r="D1307" s="681" t="s">
        <v>6244</v>
      </c>
      <c r="E1307" s="682" t="s">
        <v>3967</v>
      </c>
      <c r="F1307" s="619" t="s">
        <v>3937</v>
      </c>
      <c r="G1307" s="619" t="s">
        <v>4143</v>
      </c>
      <c r="H1307" s="619" t="s">
        <v>557</v>
      </c>
      <c r="I1307" s="619" t="s">
        <v>4797</v>
      </c>
      <c r="J1307" s="619" t="s">
        <v>4798</v>
      </c>
      <c r="K1307" s="619" t="s">
        <v>4799</v>
      </c>
      <c r="L1307" s="620">
        <v>711.08</v>
      </c>
      <c r="M1307" s="620">
        <v>6399.72</v>
      </c>
      <c r="N1307" s="619">
        <v>9</v>
      </c>
      <c r="O1307" s="683">
        <v>1</v>
      </c>
      <c r="P1307" s="620">
        <v>6399.72</v>
      </c>
      <c r="Q1307" s="635">
        <v>1</v>
      </c>
      <c r="R1307" s="619">
        <v>9</v>
      </c>
      <c r="S1307" s="635">
        <v>1</v>
      </c>
      <c r="T1307" s="683">
        <v>1</v>
      </c>
      <c r="U1307" s="665">
        <v>1</v>
      </c>
    </row>
    <row r="1308" spans="1:21" ht="14.4" customHeight="1" x14ac:dyDescent="0.3">
      <c r="A1308" s="618">
        <v>4</v>
      </c>
      <c r="B1308" s="619" t="s">
        <v>558</v>
      </c>
      <c r="C1308" s="619">
        <v>89301042</v>
      </c>
      <c r="D1308" s="681" t="s">
        <v>6244</v>
      </c>
      <c r="E1308" s="682" t="s">
        <v>3967</v>
      </c>
      <c r="F1308" s="619" t="s">
        <v>3937</v>
      </c>
      <c r="G1308" s="619" t="s">
        <v>4143</v>
      </c>
      <c r="H1308" s="619" t="s">
        <v>557</v>
      </c>
      <c r="I1308" s="619" t="s">
        <v>4800</v>
      </c>
      <c r="J1308" s="619" t="s">
        <v>4798</v>
      </c>
      <c r="K1308" s="619" t="s">
        <v>4801</v>
      </c>
      <c r="L1308" s="620">
        <v>711.08</v>
      </c>
      <c r="M1308" s="620">
        <v>9244.0400000000009</v>
      </c>
      <c r="N1308" s="619">
        <v>13</v>
      </c>
      <c r="O1308" s="683">
        <v>2</v>
      </c>
      <c r="P1308" s="620">
        <v>9244.0400000000009</v>
      </c>
      <c r="Q1308" s="635">
        <v>1</v>
      </c>
      <c r="R1308" s="619">
        <v>13</v>
      </c>
      <c r="S1308" s="635">
        <v>1</v>
      </c>
      <c r="T1308" s="683">
        <v>2</v>
      </c>
      <c r="U1308" s="665">
        <v>1</v>
      </c>
    </row>
    <row r="1309" spans="1:21" ht="14.4" customHeight="1" x14ac:dyDescent="0.3">
      <c r="A1309" s="618">
        <v>4</v>
      </c>
      <c r="B1309" s="619" t="s">
        <v>558</v>
      </c>
      <c r="C1309" s="619">
        <v>89301042</v>
      </c>
      <c r="D1309" s="681" t="s">
        <v>6244</v>
      </c>
      <c r="E1309" s="682" t="s">
        <v>3967</v>
      </c>
      <c r="F1309" s="619" t="s">
        <v>3937</v>
      </c>
      <c r="G1309" s="619" t="s">
        <v>4143</v>
      </c>
      <c r="H1309" s="619" t="s">
        <v>557</v>
      </c>
      <c r="I1309" s="619" t="s">
        <v>5208</v>
      </c>
      <c r="J1309" s="619" t="s">
        <v>4798</v>
      </c>
      <c r="K1309" s="619" t="s">
        <v>5209</v>
      </c>
      <c r="L1309" s="620">
        <v>711.08</v>
      </c>
      <c r="M1309" s="620">
        <v>2844.32</v>
      </c>
      <c r="N1309" s="619">
        <v>4</v>
      </c>
      <c r="O1309" s="683">
        <v>1</v>
      </c>
      <c r="P1309" s="620">
        <v>2844.32</v>
      </c>
      <c r="Q1309" s="635">
        <v>1</v>
      </c>
      <c r="R1309" s="619">
        <v>4</v>
      </c>
      <c r="S1309" s="635">
        <v>1</v>
      </c>
      <c r="T1309" s="683">
        <v>1</v>
      </c>
      <c r="U1309" s="665">
        <v>1</v>
      </c>
    </row>
    <row r="1310" spans="1:21" ht="14.4" customHeight="1" x14ac:dyDescent="0.3">
      <c r="A1310" s="618">
        <v>4</v>
      </c>
      <c r="B1310" s="619" t="s">
        <v>558</v>
      </c>
      <c r="C1310" s="619">
        <v>89301042</v>
      </c>
      <c r="D1310" s="681" t="s">
        <v>6244</v>
      </c>
      <c r="E1310" s="682" t="s">
        <v>3967</v>
      </c>
      <c r="F1310" s="619" t="s">
        <v>3937</v>
      </c>
      <c r="G1310" s="619" t="s">
        <v>4143</v>
      </c>
      <c r="H1310" s="619" t="s">
        <v>557</v>
      </c>
      <c r="I1310" s="619" t="s">
        <v>5210</v>
      </c>
      <c r="J1310" s="619" t="s">
        <v>4803</v>
      </c>
      <c r="K1310" s="619" t="s">
        <v>5211</v>
      </c>
      <c r="L1310" s="620">
        <v>1074.31</v>
      </c>
      <c r="M1310" s="620">
        <v>9668.7899999999991</v>
      </c>
      <c r="N1310" s="619">
        <v>9</v>
      </c>
      <c r="O1310" s="683">
        <v>1</v>
      </c>
      <c r="P1310" s="620">
        <v>9668.7899999999991</v>
      </c>
      <c r="Q1310" s="635">
        <v>1</v>
      </c>
      <c r="R1310" s="619">
        <v>9</v>
      </c>
      <c r="S1310" s="635">
        <v>1</v>
      </c>
      <c r="T1310" s="683">
        <v>1</v>
      </c>
      <c r="U1310" s="665">
        <v>1</v>
      </c>
    </row>
    <row r="1311" spans="1:21" ht="14.4" customHeight="1" x14ac:dyDescent="0.3">
      <c r="A1311" s="618">
        <v>4</v>
      </c>
      <c r="B1311" s="619" t="s">
        <v>558</v>
      </c>
      <c r="C1311" s="619">
        <v>89301042</v>
      </c>
      <c r="D1311" s="681" t="s">
        <v>6244</v>
      </c>
      <c r="E1311" s="682" t="s">
        <v>3967</v>
      </c>
      <c r="F1311" s="619" t="s">
        <v>3937</v>
      </c>
      <c r="G1311" s="619" t="s">
        <v>4143</v>
      </c>
      <c r="H1311" s="619" t="s">
        <v>557</v>
      </c>
      <c r="I1311" s="619" t="s">
        <v>4802</v>
      </c>
      <c r="J1311" s="619" t="s">
        <v>4803</v>
      </c>
      <c r="K1311" s="619" t="s">
        <v>4804</v>
      </c>
      <c r="L1311" s="620">
        <v>1074.31</v>
      </c>
      <c r="M1311" s="620">
        <v>45121.02</v>
      </c>
      <c r="N1311" s="619">
        <v>42</v>
      </c>
      <c r="O1311" s="683">
        <v>5</v>
      </c>
      <c r="P1311" s="620">
        <v>45121.02</v>
      </c>
      <c r="Q1311" s="635">
        <v>1</v>
      </c>
      <c r="R1311" s="619">
        <v>42</v>
      </c>
      <c r="S1311" s="635">
        <v>1</v>
      </c>
      <c r="T1311" s="683">
        <v>5</v>
      </c>
      <c r="U1311" s="665">
        <v>1</v>
      </c>
    </row>
    <row r="1312" spans="1:21" ht="14.4" customHeight="1" x14ac:dyDescent="0.3">
      <c r="A1312" s="618">
        <v>4</v>
      </c>
      <c r="B1312" s="619" t="s">
        <v>558</v>
      </c>
      <c r="C1312" s="619">
        <v>89301042</v>
      </c>
      <c r="D1312" s="681" t="s">
        <v>6244</v>
      </c>
      <c r="E1312" s="682" t="s">
        <v>3967</v>
      </c>
      <c r="F1312" s="619" t="s">
        <v>3937</v>
      </c>
      <c r="G1312" s="619" t="s">
        <v>4143</v>
      </c>
      <c r="H1312" s="619" t="s">
        <v>557</v>
      </c>
      <c r="I1312" s="619" t="s">
        <v>4805</v>
      </c>
      <c r="J1312" s="619" t="s">
        <v>4803</v>
      </c>
      <c r="K1312" s="619" t="s">
        <v>4806</v>
      </c>
      <c r="L1312" s="620">
        <v>1074.31</v>
      </c>
      <c r="M1312" s="620">
        <v>12891.72</v>
      </c>
      <c r="N1312" s="619">
        <v>12</v>
      </c>
      <c r="O1312" s="683">
        <v>2</v>
      </c>
      <c r="P1312" s="620">
        <v>12891.72</v>
      </c>
      <c r="Q1312" s="635">
        <v>1</v>
      </c>
      <c r="R1312" s="619">
        <v>12</v>
      </c>
      <c r="S1312" s="635">
        <v>1</v>
      </c>
      <c r="T1312" s="683">
        <v>2</v>
      </c>
      <c r="U1312" s="665">
        <v>1</v>
      </c>
    </row>
    <row r="1313" spans="1:21" ht="14.4" customHeight="1" x14ac:dyDescent="0.3">
      <c r="A1313" s="618">
        <v>4</v>
      </c>
      <c r="B1313" s="619" t="s">
        <v>558</v>
      </c>
      <c r="C1313" s="619">
        <v>89301042</v>
      </c>
      <c r="D1313" s="681" t="s">
        <v>6244</v>
      </c>
      <c r="E1313" s="682" t="s">
        <v>3967</v>
      </c>
      <c r="F1313" s="619" t="s">
        <v>3937</v>
      </c>
      <c r="G1313" s="619" t="s">
        <v>4143</v>
      </c>
      <c r="H1313" s="619" t="s">
        <v>557</v>
      </c>
      <c r="I1313" s="619" t="s">
        <v>4807</v>
      </c>
      <c r="J1313" s="619" t="s">
        <v>4808</v>
      </c>
      <c r="K1313" s="619" t="s">
        <v>4809</v>
      </c>
      <c r="L1313" s="620">
        <v>369.69</v>
      </c>
      <c r="M1313" s="620">
        <v>1478.76</v>
      </c>
      <c r="N1313" s="619">
        <v>4</v>
      </c>
      <c r="O1313" s="683">
        <v>3</v>
      </c>
      <c r="P1313" s="620">
        <v>1478.76</v>
      </c>
      <c r="Q1313" s="635">
        <v>1</v>
      </c>
      <c r="R1313" s="619">
        <v>4</v>
      </c>
      <c r="S1313" s="635">
        <v>1</v>
      </c>
      <c r="T1313" s="683">
        <v>3</v>
      </c>
      <c r="U1313" s="665">
        <v>1</v>
      </c>
    </row>
    <row r="1314" spans="1:21" ht="14.4" customHeight="1" x14ac:dyDescent="0.3">
      <c r="A1314" s="618">
        <v>4</v>
      </c>
      <c r="B1314" s="619" t="s">
        <v>558</v>
      </c>
      <c r="C1314" s="619">
        <v>89301042</v>
      </c>
      <c r="D1314" s="681" t="s">
        <v>6244</v>
      </c>
      <c r="E1314" s="682" t="s">
        <v>3967</v>
      </c>
      <c r="F1314" s="619" t="s">
        <v>3937</v>
      </c>
      <c r="G1314" s="619" t="s">
        <v>4143</v>
      </c>
      <c r="H1314" s="619" t="s">
        <v>557</v>
      </c>
      <c r="I1314" s="619" t="s">
        <v>1828</v>
      </c>
      <c r="J1314" s="619" t="s">
        <v>4500</v>
      </c>
      <c r="K1314" s="619" t="s">
        <v>4501</v>
      </c>
      <c r="L1314" s="620">
        <v>1430.6</v>
      </c>
      <c r="M1314" s="620">
        <v>32903.799999999996</v>
      </c>
      <c r="N1314" s="619">
        <v>23</v>
      </c>
      <c r="O1314" s="683">
        <v>10</v>
      </c>
      <c r="P1314" s="620">
        <v>30042.599999999995</v>
      </c>
      <c r="Q1314" s="635">
        <v>0.91304347826086951</v>
      </c>
      <c r="R1314" s="619">
        <v>21</v>
      </c>
      <c r="S1314" s="635">
        <v>0.91304347826086951</v>
      </c>
      <c r="T1314" s="683">
        <v>9</v>
      </c>
      <c r="U1314" s="665">
        <v>0.9</v>
      </c>
    </row>
    <row r="1315" spans="1:21" ht="14.4" customHeight="1" x14ac:dyDescent="0.3">
      <c r="A1315" s="618">
        <v>4</v>
      </c>
      <c r="B1315" s="619" t="s">
        <v>558</v>
      </c>
      <c r="C1315" s="619">
        <v>89301042</v>
      </c>
      <c r="D1315" s="681" t="s">
        <v>6244</v>
      </c>
      <c r="E1315" s="682" t="s">
        <v>3967</v>
      </c>
      <c r="F1315" s="619" t="s">
        <v>3937</v>
      </c>
      <c r="G1315" s="619" t="s">
        <v>4143</v>
      </c>
      <c r="H1315" s="619" t="s">
        <v>557</v>
      </c>
      <c r="I1315" s="619" t="s">
        <v>4810</v>
      </c>
      <c r="J1315" s="619" t="s">
        <v>4811</v>
      </c>
      <c r="K1315" s="619" t="s">
        <v>4812</v>
      </c>
      <c r="L1315" s="620">
        <v>1367</v>
      </c>
      <c r="M1315" s="620">
        <v>1367</v>
      </c>
      <c r="N1315" s="619">
        <v>1</v>
      </c>
      <c r="O1315" s="683">
        <v>1</v>
      </c>
      <c r="P1315" s="620">
        <v>1367</v>
      </c>
      <c r="Q1315" s="635">
        <v>1</v>
      </c>
      <c r="R1315" s="619">
        <v>1</v>
      </c>
      <c r="S1315" s="635">
        <v>1</v>
      </c>
      <c r="T1315" s="683">
        <v>1</v>
      </c>
      <c r="U1315" s="665">
        <v>1</v>
      </c>
    </row>
    <row r="1316" spans="1:21" ht="14.4" customHeight="1" x14ac:dyDescent="0.3">
      <c r="A1316" s="618">
        <v>4</v>
      </c>
      <c r="B1316" s="619" t="s">
        <v>558</v>
      </c>
      <c r="C1316" s="619">
        <v>89301042</v>
      </c>
      <c r="D1316" s="681" t="s">
        <v>6244</v>
      </c>
      <c r="E1316" s="682" t="s">
        <v>3967</v>
      </c>
      <c r="F1316" s="619" t="s">
        <v>3937</v>
      </c>
      <c r="G1316" s="619" t="s">
        <v>4143</v>
      </c>
      <c r="H1316" s="619" t="s">
        <v>557</v>
      </c>
      <c r="I1316" s="619" t="s">
        <v>5214</v>
      </c>
      <c r="J1316" s="619" t="s">
        <v>5215</v>
      </c>
      <c r="K1316" s="619" t="s">
        <v>5216</v>
      </c>
      <c r="L1316" s="620">
        <v>2489.48</v>
      </c>
      <c r="M1316" s="620">
        <v>22405.32</v>
      </c>
      <c r="N1316" s="619">
        <v>9</v>
      </c>
      <c r="O1316" s="683">
        <v>1</v>
      </c>
      <c r="P1316" s="620">
        <v>22405.32</v>
      </c>
      <c r="Q1316" s="635">
        <v>1</v>
      </c>
      <c r="R1316" s="619">
        <v>9</v>
      </c>
      <c r="S1316" s="635">
        <v>1</v>
      </c>
      <c r="T1316" s="683">
        <v>1</v>
      </c>
      <c r="U1316" s="665">
        <v>1</v>
      </c>
    </row>
    <row r="1317" spans="1:21" ht="14.4" customHeight="1" x14ac:dyDescent="0.3">
      <c r="A1317" s="618">
        <v>4</v>
      </c>
      <c r="B1317" s="619" t="s">
        <v>558</v>
      </c>
      <c r="C1317" s="619">
        <v>89301042</v>
      </c>
      <c r="D1317" s="681" t="s">
        <v>6244</v>
      </c>
      <c r="E1317" s="682" t="s">
        <v>3967</v>
      </c>
      <c r="F1317" s="619" t="s">
        <v>3937</v>
      </c>
      <c r="G1317" s="619" t="s">
        <v>4143</v>
      </c>
      <c r="H1317" s="619" t="s">
        <v>557</v>
      </c>
      <c r="I1317" s="619" t="s">
        <v>4813</v>
      </c>
      <c r="J1317" s="619" t="s">
        <v>4814</v>
      </c>
      <c r="K1317" s="619" t="s">
        <v>4679</v>
      </c>
      <c r="L1317" s="620">
        <v>500</v>
      </c>
      <c r="M1317" s="620">
        <v>16000</v>
      </c>
      <c r="N1317" s="619">
        <v>32</v>
      </c>
      <c r="O1317" s="683">
        <v>20</v>
      </c>
      <c r="P1317" s="620">
        <v>16000</v>
      </c>
      <c r="Q1317" s="635">
        <v>1</v>
      </c>
      <c r="R1317" s="619">
        <v>32</v>
      </c>
      <c r="S1317" s="635">
        <v>1</v>
      </c>
      <c r="T1317" s="683">
        <v>20</v>
      </c>
      <c r="U1317" s="665">
        <v>1</v>
      </c>
    </row>
    <row r="1318" spans="1:21" ht="14.4" customHeight="1" x14ac:dyDescent="0.3">
      <c r="A1318" s="618">
        <v>4</v>
      </c>
      <c r="B1318" s="619" t="s">
        <v>558</v>
      </c>
      <c r="C1318" s="619">
        <v>89301042</v>
      </c>
      <c r="D1318" s="681" t="s">
        <v>6244</v>
      </c>
      <c r="E1318" s="682" t="s">
        <v>3967</v>
      </c>
      <c r="F1318" s="619" t="s">
        <v>3937</v>
      </c>
      <c r="G1318" s="619" t="s">
        <v>4143</v>
      </c>
      <c r="H1318" s="619" t="s">
        <v>557</v>
      </c>
      <c r="I1318" s="619" t="s">
        <v>4815</v>
      </c>
      <c r="J1318" s="619" t="s">
        <v>4816</v>
      </c>
      <c r="K1318" s="619" t="s">
        <v>4817</v>
      </c>
      <c r="L1318" s="620">
        <v>556</v>
      </c>
      <c r="M1318" s="620">
        <v>1112</v>
      </c>
      <c r="N1318" s="619">
        <v>2</v>
      </c>
      <c r="O1318" s="683">
        <v>1</v>
      </c>
      <c r="P1318" s="620">
        <v>1112</v>
      </c>
      <c r="Q1318" s="635">
        <v>1</v>
      </c>
      <c r="R1318" s="619">
        <v>2</v>
      </c>
      <c r="S1318" s="635">
        <v>1</v>
      </c>
      <c r="T1318" s="683">
        <v>1</v>
      </c>
      <c r="U1318" s="665">
        <v>1</v>
      </c>
    </row>
    <row r="1319" spans="1:21" ht="14.4" customHeight="1" x14ac:dyDescent="0.3">
      <c r="A1319" s="618">
        <v>4</v>
      </c>
      <c r="B1319" s="619" t="s">
        <v>558</v>
      </c>
      <c r="C1319" s="619">
        <v>89301042</v>
      </c>
      <c r="D1319" s="681" t="s">
        <v>6244</v>
      </c>
      <c r="E1319" s="682" t="s">
        <v>3967</v>
      </c>
      <c r="F1319" s="619" t="s">
        <v>3937</v>
      </c>
      <c r="G1319" s="619" t="s">
        <v>4143</v>
      </c>
      <c r="H1319" s="619" t="s">
        <v>557</v>
      </c>
      <c r="I1319" s="619" t="s">
        <v>4818</v>
      </c>
      <c r="J1319" s="619" t="s">
        <v>4821</v>
      </c>
      <c r="K1319" s="619" t="s">
        <v>4820</v>
      </c>
      <c r="L1319" s="620">
        <v>2939</v>
      </c>
      <c r="M1319" s="620">
        <v>73475</v>
      </c>
      <c r="N1319" s="619">
        <v>25</v>
      </c>
      <c r="O1319" s="683">
        <v>10</v>
      </c>
      <c r="P1319" s="620">
        <v>73475</v>
      </c>
      <c r="Q1319" s="635">
        <v>1</v>
      </c>
      <c r="R1319" s="619">
        <v>25</v>
      </c>
      <c r="S1319" s="635">
        <v>1</v>
      </c>
      <c r="T1319" s="683">
        <v>10</v>
      </c>
      <c r="U1319" s="665">
        <v>1</v>
      </c>
    </row>
    <row r="1320" spans="1:21" ht="14.4" customHeight="1" x14ac:dyDescent="0.3">
      <c r="A1320" s="618">
        <v>4</v>
      </c>
      <c r="B1320" s="619" t="s">
        <v>558</v>
      </c>
      <c r="C1320" s="619">
        <v>89301042</v>
      </c>
      <c r="D1320" s="681" t="s">
        <v>6244</v>
      </c>
      <c r="E1320" s="682" t="s">
        <v>3967</v>
      </c>
      <c r="F1320" s="619" t="s">
        <v>3937</v>
      </c>
      <c r="G1320" s="619" t="s">
        <v>4143</v>
      </c>
      <c r="H1320" s="619" t="s">
        <v>557</v>
      </c>
      <c r="I1320" s="619" t="s">
        <v>4822</v>
      </c>
      <c r="J1320" s="619" t="s">
        <v>4823</v>
      </c>
      <c r="K1320" s="619" t="s">
        <v>4824</v>
      </c>
      <c r="L1320" s="620">
        <v>5343.9</v>
      </c>
      <c r="M1320" s="620">
        <v>16031.699999999999</v>
      </c>
      <c r="N1320" s="619">
        <v>3</v>
      </c>
      <c r="O1320" s="683">
        <v>1</v>
      </c>
      <c r="P1320" s="620">
        <v>16031.699999999999</v>
      </c>
      <c r="Q1320" s="635">
        <v>1</v>
      </c>
      <c r="R1320" s="619">
        <v>3</v>
      </c>
      <c r="S1320" s="635">
        <v>1</v>
      </c>
      <c r="T1320" s="683">
        <v>1</v>
      </c>
      <c r="U1320" s="665">
        <v>1</v>
      </c>
    </row>
    <row r="1321" spans="1:21" ht="14.4" customHeight="1" x14ac:dyDescent="0.3">
      <c r="A1321" s="618">
        <v>4</v>
      </c>
      <c r="B1321" s="619" t="s">
        <v>558</v>
      </c>
      <c r="C1321" s="619">
        <v>89301042</v>
      </c>
      <c r="D1321" s="681" t="s">
        <v>6244</v>
      </c>
      <c r="E1321" s="682" t="s">
        <v>3967</v>
      </c>
      <c r="F1321" s="619" t="s">
        <v>3937</v>
      </c>
      <c r="G1321" s="619" t="s">
        <v>4143</v>
      </c>
      <c r="H1321" s="619" t="s">
        <v>557</v>
      </c>
      <c r="I1321" s="619" t="s">
        <v>4825</v>
      </c>
      <c r="J1321" s="619" t="s">
        <v>4826</v>
      </c>
      <c r="K1321" s="619" t="s">
        <v>4824</v>
      </c>
      <c r="L1321" s="620">
        <v>5343.9</v>
      </c>
      <c r="M1321" s="620">
        <v>16031.699999999999</v>
      </c>
      <c r="N1321" s="619">
        <v>3</v>
      </c>
      <c r="O1321" s="683">
        <v>1</v>
      </c>
      <c r="P1321" s="620"/>
      <c r="Q1321" s="635">
        <v>0</v>
      </c>
      <c r="R1321" s="619"/>
      <c r="S1321" s="635">
        <v>0</v>
      </c>
      <c r="T1321" s="683"/>
      <c r="U1321" s="665">
        <v>0</v>
      </c>
    </row>
    <row r="1322" spans="1:21" ht="14.4" customHeight="1" x14ac:dyDescent="0.3">
      <c r="A1322" s="618">
        <v>4</v>
      </c>
      <c r="B1322" s="619" t="s">
        <v>558</v>
      </c>
      <c r="C1322" s="619">
        <v>89301042</v>
      </c>
      <c r="D1322" s="681" t="s">
        <v>6244</v>
      </c>
      <c r="E1322" s="682" t="s">
        <v>3967</v>
      </c>
      <c r="F1322" s="619" t="s">
        <v>3937</v>
      </c>
      <c r="G1322" s="619" t="s">
        <v>4143</v>
      </c>
      <c r="H1322" s="619" t="s">
        <v>557</v>
      </c>
      <c r="I1322" s="619" t="s">
        <v>5223</v>
      </c>
      <c r="J1322" s="619" t="s">
        <v>5224</v>
      </c>
      <c r="K1322" s="619" t="s">
        <v>5225</v>
      </c>
      <c r="L1322" s="620">
        <v>2816</v>
      </c>
      <c r="M1322" s="620">
        <v>25344</v>
      </c>
      <c r="N1322" s="619">
        <v>9</v>
      </c>
      <c r="O1322" s="683">
        <v>1</v>
      </c>
      <c r="P1322" s="620">
        <v>25344</v>
      </c>
      <c r="Q1322" s="635">
        <v>1</v>
      </c>
      <c r="R1322" s="619">
        <v>9</v>
      </c>
      <c r="S1322" s="635">
        <v>1</v>
      </c>
      <c r="T1322" s="683">
        <v>1</v>
      </c>
      <c r="U1322" s="665">
        <v>1</v>
      </c>
    </row>
    <row r="1323" spans="1:21" ht="14.4" customHeight="1" x14ac:dyDescent="0.3">
      <c r="A1323" s="618">
        <v>4</v>
      </c>
      <c r="B1323" s="619" t="s">
        <v>558</v>
      </c>
      <c r="C1323" s="619">
        <v>89301042</v>
      </c>
      <c r="D1323" s="681" t="s">
        <v>6244</v>
      </c>
      <c r="E1323" s="682" t="s">
        <v>3967</v>
      </c>
      <c r="F1323" s="619" t="s">
        <v>3937</v>
      </c>
      <c r="G1323" s="619" t="s">
        <v>4143</v>
      </c>
      <c r="H1323" s="619" t="s">
        <v>557</v>
      </c>
      <c r="I1323" s="619" t="s">
        <v>4830</v>
      </c>
      <c r="J1323" s="619" t="s">
        <v>4831</v>
      </c>
      <c r="K1323" s="619" t="s">
        <v>4832</v>
      </c>
      <c r="L1323" s="620">
        <v>1080</v>
      </c>
      <c r="M1323" s="620">
        <v>6480</v>
      </c>
      <c r="N1323" s="619">
        <v>6</v>
      </c>
      <c r="O1323" s="683">
        <v>6</v>
      </c>
      <c r="P1323" s="620">
        <v>6480</v>
      </c>
      <c r="Q1323" s="635">
        <v>1</v>
      </c>
      <c r="R1323" s="619">
        <v>6</v>
      </c>
      <c r="S1323" s="635">
        <v>1</v>
      </c>
      <c r="T1323" s="683">
        <v>6</v>
      </c>
      <c r="U1323" s="665">
        <v>1</v>
      </c>
    </row>
    <row r="1324" spans="1:21" ht="14.4" customHeight="1" x14ac:dyDescent="0.3">
      <c r="A1324" s="618">
        <v>4</v>
      </c>
      <c r="B1324" s="619" t="s">
        <v>558</v>
      </c>
      <c r="C1324" s="619">
        <v>89301042</v>
      </c>
      <c r="D1324" s="681" t="s">
        <v>6244</v>
      </c>
      <c r="E1324" s="682" t="s">
        <v>3967</v>
      </c>
      <c r="F1324" s="619" t="s">
        <v>3937</v>
      </c>
      <c r="G1324" s="619" t="s">
        <v>4143</v>
      </c>
      <c r="H1324" s="619" t="s">
        <v>557</v>
      </c>
      <c r="I1324" s="619" t="s">
        <v>4833</v>
      </c>
      <c r="J1324" s="619" t="s">
        <v>4834</v>
      </c>
      <c r="K1324" s="619" t="s">
        <v>4835</v>
      </c>
      <c r="L1324" s="620">
        <v>600</v>
      </c>
      <c r="M1324" s="620">
        <v>13200</v>
      </c>
      <c r="N1324" s="619">
        <v>22</v>
      </c>
      <c r="O1324" s="683">
        <v>16</v>
      </c>
      <c r="P1324" s="620">
        <v>13200</v>
      </c>
      <c r="Q1324" s="635">
        <v>1</v>
      </c>
      <c r="R1324" s="619">
        <v>22</v>
      </c>
      <c r="S1324" s="635">
        <v>1</v>
      </c>
      <c r="T1324" s="683">
        <v>16</v>
      </c>
      <c r="U1324" s="665">
        <v>1</v>
      </c>
    </row>
    <row r="1325" spans="1:21" ht="14.4" customHeight="1" x14ac:dyDescent="0.3">
      <c r="A1325" s="618">
        <v>4</v>
      </c>
      <c r="B1325" s="619" t="s">
        <v>558</v>
      </c>
      <c r="C1325" s="619">
        <v>89301042</v>
      </c>
      <c r="D1325" s="681" t="s">
        <v>6244</v>
      </c>
      <c r="E1325" s="682" t="s">
        <v>3967</v>
      </c>
      <c r="F1325" s="619" t="s">
        <v>3937</v>
      </c>
      <c r="G1325" s="619" t="s">
        <v>4143</v>
      </c>
      <c r="H1325" s="619" t="s">
        <v>557</v>
      </c>
      <c r="I1325" s="619" t="s">
        <v>4833</v>
      </c>
      <c r="J1325" s="619" t="s">
        <v>5226</v>
      </c>
      <c r="K1325" s="619" t="s">
        <v>4835</v>
      </c>
      <c r="L1325" s="620">
        <v>600</v>
      </c>
      <c r="M1325" s="620">
        <v>1200</v>
      </c>
      <c r="N1325" s="619">
        <v>2</v>
      </c>
      <c r="O1325" s="683">
        <v>2</v>
      </c>
      <c r="P1325" s="620">
        <v>1200</v>
      </c>
      <c r="Q1325" s="635">
        <v>1</v>
      </c>
      <c r="R1325" s="619">
        <v>2</v>
      </c>
      <c r="S1325" s="635">
        <v>1</v>
      </c>
      <c r="T1325" s="683">
        <v>2</v>
      </c>
      <c r="U1325" s="665">
        <v>1</v>
      </c>
    </row>
    <row r="1326" spans="1:21" ht="14.4" customHeight="1" x14ac:dyDescent="0.3">
      <c r="A1326" s="618">
        <v>4</v>
      </c>
      <c r="B1326" s="619" t="s">
        <v>558</v>
      </c>
      <c r="C1326" s="619">
        <v>89301042</v>
      </c>
      <c r="D1326" s="681" t="s">
        <v>6244</v>
      </c>
      <c r="E1326" s="682" t="s">
        <v>3967</v>
      </c>
      <c r="F1326" s="619" t="s">
        <v>3937</v>
      </c>
      <c r="G1326" s="619" t="s">
        <v>4143</v>
      </c>
      <c r="H1326" s="619" t="s">
        <v>557</v>
      </c>
      <c r="I1326" s="619" t="s">
        <v>4836</v>
      </c>
      <c r="J1326" s="619" t="s">
        <v>4837</v>
      </c>
      <c r="K1326" s="619" t="s">
        <v>4743</v>
      </c>
      <c r="L1326" s="620">
        <v>500</v>
      </c>
      <c r="M1326" s="620">
        <v>4000</v>
      </c>
      <c r="N1326" s="619">
        <v>8</v>
      </c>
      <c r="O1326" s="683">
        <v>6</v>
      </c>
      <c r="P1326" s="620">
        <v>4000</v>
      </c>
      <c r="Q1326" s="635">
        <v>1</v>
      </c>
      <c r="R1326" s="619">
        <v>8</v>
      </c>
      <c r="S1326" s="635">
        <v>1</v>
      </c>
      <c r="T1326" s="683">
        <v>6</v>
      </c>
      <c r="U1326" s="665">
        <v>1</v>
      </c>
    </row>
    <row r="1327" spans="1:21" ht="14.4" customHeight="1" x14ac:dyDescent="0.3">
      <c r="A1327" s="618">
        <v>4</v>
      </c>
      <c r="B1327" s="619" t="s">
        <v>558</v>
      </c>
      <c r="C1327" s="619">
        <v>89301042</v>
      </c>
      <c r="D1327" s="681" t="s">
        <v>6244</v>
      </c>
      <c r="E1327" s="682" t="s">
        <v>3967</v>
      </c>
      <c r="F1327" s="619" t="s">
        <v>3937</v>
      </c>
      <c r="G1327" s="619" t="s">
        <v>4143</v>
      </c>
      <c r="H1327" s="619" t="s">
        <v>557</v>
      </c>
      <c r="I1327" s="619" t="s">
        <v>4838</v>
      </c>
      <c r="J1327" s="619" t="s">
        <v>4839</v>
      </c>
      <c r="K1327" s="619" t="s">
        <v>4835</v>
      </c>
      <c r="L1327" s="620">
        <v>1000</v>
      </c>
      <c r="M1327" s="620">
        <v>23000</v>
      </c>
      <c r="N1327" s="619">
        <v>23</v>
      </c>
      <c r="O1327" s="683">
        <v>13</v>
      </c>
      <c r="P1327" s="620">
        <v>23000</v>
      </c>
      <c r="Q1327" s="635">
        <v>1</v>
      </c>
      <c r="R1327" s="619">
        <v>23</v>
      </c>
      <c r="S1327" s="635">
        <v>1</v>
      </c>
      <c r="T1327" s="683">
        <v>13</v>
      </c>
      <c r="U1327" s="665">
        <v>1</v>
      </c>
    </row>
    <row r="1328" spans="1:21" ht="14.4" customHeight="1" x14ac:dyDescent="0.3">
      <c r="A1328" s="618">
        <v>4</v>
      </c>
      <c r="B1328" s="619" t="s">
        <v>558</v>
      </c>
      <c r="C1328" s="619">
        <v>89301042</v>
      </c>
      <c r="D1328" s="681" t="s">
        <v>6244</v>
      </c>
      <c r="E1328" s="682" t="s">
        <v>3967</v>
      </c>
      <c r="F1328" s="619" t="s">
        <v>3937</v>
      </c>
      <c r="G1328" s="619" t="s">
        <v>4143</v>
      </c>
      <c r="H1328" s="619" t="s">
        <v>557</v>
      </c>
      <c r="I1328" s="619" t="s">
        <v>4838</v>
      </c>
      <c r="J1328" s="619" t="s">
        <v>5228</v>
      </c>
      <c r="K1328" s="619" t="s">
        <v>4835</v>
      </c>
      <c r="L1328" s="620">
        <v>1000</v>
      </c>
      <c r="M1328" s="620">
        <v>1000</v>
      </c>
      <c r="N1328" s="619">
        <v>1</v>
      </c>
      <c r="O1328" s="683">
        <v>1</v>
      </c>
      <c r="P1328" s="620">
        <v>1000</v>
      </c>
      <c r="Q1328" s="635">
        <v>1</v>
      </c>
      <c r="R1328" s="619">
        <v>1</v>
      </c>
      <c r="S1328" s="635">
        <v>1</v>
      </c>
      <c r="T1328" s="683">
        <v>1</v>
      </c>
      <c r="U1328" s="665">
        <v>1</v>
      </c>
    </row>
    <row r="1329" spans="1:21" ht="14.4" customHeight="1" x14ac:dyDescent="0.3">
      <c r="A1329" s="618">
        <v>4</v>
      </c>
      <c r="B1329" s="619" t="s">
        <v>558</v>
      </c>
      <c r="C1329" s="619">
        <v>89301042</v>
      </c>
      <c r="D1329" s="681" t="s">
        <v>6244</v>
      </c>
      <c r="E1329" s="682" t="s">
        <v>3967</v>
      </c>
      <c r="F1329" s="619" t="s">
        <v>3937</v>
      </c>
      <c r="G1329" s="619" t="s">
        <v>4143</v>
      </c>
      <c r="H1329" s="619" t="s">
        <v>557</v>
      </c>
      <c r="I1329" s="619" t="s">
        <v>4840</v>
      </c>
      <c r="J1329" s="619" t="s">
        <v>4841</v>
      </c>
      <c r="K1329" s="619" t="s">
        <v>4842</v>
      </c>
      <c r="L1329" s="620">
        <v>3000</v>
      </c>
      <c r="M1329" s="620">
        <v>36000</v>
      </c>
      <c r="N1329" s="619">
        <v>12</v>
      </c>
      <c r="O1329" s="683">
        <v>3</v>
      </c>
      <c r="P1329" s="620">
        <v>18000</v>
      </c>
      <c r="Q1329" s="635">
        <v>0.5</v>
      </c>
      <c r="R1329" s="619">
        <v>6</v>
      </c>
      <c r="S1329" s="635">
        <v>0.5</v>
      </c>
      <c r="T1329" s="683">
        <v>2</v>
      </c>
      <c r="U1329" s="665">
        <v>0.66666666666666663</v>
      </c>
    </row>
    <row r="1330" spans="1:21" ht="14.4" customHeight="1" x14ac:dyDescent="0.3">
      <c r="A1330" s="618">
        <v>4</v>
      </c>
      <c r="B1330" s="619" t="s">
        <v>558</v>
      </c>
      <c r="C1330" s="619">
        <v>89301042</v>
      </c>
      <c r="D1330" s="681" t="s">
        <v>6244</v>
      </c>
      <c r="E1330" s="682" t="s">
        <v>3967</v>
      </c>
      <c r="F1330" s="619" t="s">
        <v>3937</v>
      </c>
      <c r="G1330" s="619" t="s">
        <v>4143</v>
      </c>
      <c r="H1330" s="619" t="s">
        <v>557</v>
      </c>
      <c r="I1330" s="619" t="s">
        <v>4843</v>
      </c>
      <c r="J1330" s="619" t="s">
        <v>4841</v>
      </c>
      <c r="K1330" s="619" t="s">
        <v>4844</v>
      </c>
      <c r="L1330" s="620">
        <v>3000</v>
      </c>
      <c r="M1330" s="620">
        <v>27000</v>
      </c>
      <c r="N1330" s="619">
        <v>9</v>
      </c>
      <c r="O1330" s="683">
        <v>3</v>
      </c>
      <c r="P1330" s="620">
        <v>27000</v>
      </c>
      <c r="Q1330" s="635">
        <v>1</v>
      </c>
      <c r="R1330" s="619">
        <v>9</v>
      </c>
      <c r="S1330" s="635">
        <v>1</v>
      </c>
      <c r="T1330" s="683">
        <v>3</v>
      </c>
      <c r="U1330" s="665">
        <v>1</v>
      </c>
    </row>
    <row r="1331" spans="1:21" ht="14.4" customHeight="1" x14ac:dyDescent="0.3">
      <c r="A1331" s="618">
        <v>4</v>
      </c>
      <c r="B1331" s="619" t="s">
        <v>558</v>
      </c>
      <c r="C1331" s="619">
        <v>89301042</v>
      </c>
      <c r="D1331" s="681" t="s">
        <v>6244</v>
      </c>
      <c r="E1331" s="682" t="s">
        <v>3967</v>
      </c>
      <c r="F1331" s="619" t="s">
        <v>3937</v>
      </c>
      <c r="G1331" s="619" t="s">
        <v>4143</v>
      </c>
      <c r="H1331" s="619" t="s">
        <v>557</v>
      </c>
      <c r="I1331" s="619" t="s">
        <v>5229</v>
      </c>
      <c r="J1331" s="619" t="s">
        <v>4841</v>
      </c>
      <c r="K1331" s="619" t="s">
        <v>5230</v>
      </c>
      <c r="L1331" s="620">
        <v>3000</v>
      </c>
      <c r="M1331" s="620">
        <v>9000</v>
      </c>
      <c r="N1331" s="619">
        <v>3</v>
      </c>
      <c r="O1331" s="683">
        <v>1</v>
      </c>
      <c r="P1331" s="620">
        <v>9000</v>
      </c>
      <c r="Q1331" s="635">
        <v>1</v>
      </c>
      <c r="R1331" s="619">
        <v>3</v>
      </c>
      <c r="S1331" s="635">
        <v>1</v>
      </c>
      <c r="T1331" s="683">
        <v>1</v>
      </c>
      <c r="U1331" s="665">
        <v>1</v>
      </c>
    </row>
    <row r="1332" spans="1:21" ht="14.4" customHeight="1" x14ac:dyDescent="0.3">
      <c r="A1332" s="618">
        <v>4</v>
      </c>
      <c r="B1332" s="619" t="s">
        <v>558</v>
      </c>
      <c r="C1332" s="619">
        <v>89301042</v>
      </c>
      <c r="D1332" s="681" t="s">
        <v>6244</v>
      </c>
      <c r="E1332" s="682" t="s">
        <v>3967</v>
      </c>
      <c r="F1332" s="619" t="s">
        <v>3937</v>
      </c>
      <c r="G1332" s="619" t="s">
        <v>4143</v>
      </c>
      <c r="H1332" s="619" t="s">
        <v>557</v>
      </c>
      <c r="I1332" s="619" t="s">
        <v>4845</v>
      </c>
      <c r="J1332" s="619" t="s">
        <v>4846</v>
      </c>
      <c r="K1332" s="619" t="s">
        <v>4847</v>
      </c>
      <c r="L1332" s="620">
        <v>233.18</v>
      </c>
      <c r="M1332" s="620">
        <v>233.18</v>
      </c>
      <c r="N1332" s="619">
        <v>1</v>
      </c>
      <c r="O1332" s="683">
        <v>1</v>
      </c>
      <c r="P1332" s="620">
        <v>233.18</v>
      </c>
      <c r="Q1332" s="635">
        <v>1</v>
      </c>
      <c r="R1332" s="619">
        <v>1</v>
      </c>
      <c r="S1332" s="635">
        <v>1</v>
      </c>
      <c r="T1332" s="683">
        <v>1</v>
      </c>
      <c r="U1332" s="665">
        <v>1</v>
      </c>
    </row>
    <row r="1333" spans="1:21" ht="14.4" customHeight="1" x14ac:dyDescent="0.3">
      <c r="A1333" s="618">
        <v>4</v>
      </c>
      <c r="B1333" s="619" t="s">
        <v>558</v>
      </c>
      <c r="C1333" s="619">
        <v>89301042</v>
      </c>
      <c r="D1333" s="681" t="s">
        <v>6244</v>
      </c>
      <c r="E1333" s="682" t="s">
        <v>3967</v>
      </c>
      <c r="F1333" s="619" t="s">
        <v>3937</v>
      </c>
      <c r="G1333" s="619" t="s">
        <v>4143</v>
      </c>
      <c r="H1333" s="619" t="s">
        <v>557</v>
      </c>
      <c r="I1333" s="619" t="s">
        <v>5231</v>
      </c>
      <c r="J1333" s="619" t="s">
        <v>4849</v>
      </c>
      <c r="K1333" s="619" t="s">
        <v>5232</v>
      </c>
      <c r="L1333" s="620">
        <v>1101.95</v>
      </c>
      <c r="M1333" s="620">
        <v>6611.7000000000007</v>
      </c>
      <c r="N1333" s="619">
        <v>6</v>
      </c>
      <c r="O1333" s="683">
        <v>1</v>
      </c>
      <c r="P1333" s="620">
        <v>6611.7000000000007</v>
      </c>
      <c r="Q1333" s="635">
        <v>1</v>
      </c>
      <c r="R1333" s="619">
        <v>6</v>
      </c>
      <c r="S1333" s="635">
        <v>1</v>
      </c>
      <c r="T1333" s="683">
        <v>1</v>
      </c>
      <c r="U1333" s="665">
        <v>1</v>
      </c>
    </row>
    <row r="1334" spans="1:21" ht="14.4" customHeight="1" x14ac:dyDescent="0.3">
      <c r="A1334" s="618">
        <v>4</v>
      </c>
      <c r="B1334" s="619" t="s">
        <v>558</v>
      </c>
      <c r="C1334" s="619">
        <v>89301042</v>
      </c>
      <c r="D1334" s="681" t="s">
        <v>6244</v>
      </c>
      <c r="E1334" s="682" t="s">
        <v>3967</v>
      </c>
      <c r="F1334" s="619" t="s">
        <v>3937</v>
      </c>
      <c r="G1334" s="619" t="s">
        <v>4143</v>
      </c>
      <c r="H1334" s="619" t="s">
        <v>557</v>
      </c>
      <c r="I1334" s="619" t="s">
        <v>4851</v>
      </c>
      <c r="J1334" s="619" t="s">
        <v>4852</v>
      </c>
      <c r="K1334" s="619" t="s">
        <v>4743</v>
      </c>
      <c r="L1334" s="620">
        <v>300</v>
      </c>
      <c r="M1334" s="620">
        <v>3600</v>
      </c>
      <c r="N1334" s="619">
        <v>12</v>
      </c>
      <c r="O1334" s="683">
        <v>8</v>
      </c>
      <c r="P1334" s="620">
        <v>3600</v>
      </c>
      <c r="Q1334" s="635">
        <v>1</v>
      </c>
      <c r="R1334" s="619">
        <v>12</v>
      </c>
      <c r="S1334" s="635">
        <v>1</v>
      </c>
      <c r="T1334" s="683">
        <v>8</v>
      </c>
      <c r="U1334" s="665">
        <v>1</v>
      </c>
    </row>
    <row r="1335" spans="1:21" ht="14.4" customHeight="1" x14ac:dyDescent="0.3">
      <c r="A1335" s="618">
        <v>4</v>
      </c>
      <c r="B1335" s="619" t="s">
        <v>558</v>
      </c>
      <c r="C1335" s="619">
        <v>89301042</v>
      </c>
      <c r="D1335" s="681" t="s">
        <v>6244</v>
      </c>
      <c r="E1335" s="682" t="s">
        <v>3967</v>
      </c>
      <c r="F1335" s="619" t="s">
        <v>3937</v>
      </c>
      <c r="G1335" s="619" t="s">
        <v>4143</v>
      </c>
      <c r="H1335" s="619" t="s">
        <v>557</v>
      </c>
      <c r="I1335" s="619" t="s">
        <v>4851</v>
      </c>
      <c r="J1335" s="619" t="s">
        <v>5233</v>
      </c>
      <c r="K1335" s="619" t="s">
        <v>4743</v>
      </c>
      <c r="L1335" s="620">
        <v>300</v>
      </c>
      <c r="M1335" s="620">
        <v>300</v>
      </c>
      <c r="N1335" s="619">
        <v>1</v>
      </c>
      <c r="O1335" s="683">
        <v>1</v>
      </c>
      <c r="P1335" s="620">
        <v>300</v>
      </c>
      <c r="Q1335" s="635">
        <v>1</v>
      </c>
      <c r="R1335" s="619">
        <v>1</v>
      </c>
      <c r="S1335" s="635">
        <v>1</v>
      </c>
      <c r="T1335" s="683">
        <v>1</v>
      </c>
      <c r="U1335" s="665">
        <v>1</v>
      </c>
    </row>
    <row r="1336" spans="1:21" ht="14.4" customHeight="1" x14ac:dyDescent="0.3">
      <c r="A1336" s="618">
        <v>4</v>
      </c>
      <c r="B1336" s="619" t="s">
        <v>558</v>
      </c>
      <c r="C1336" s="619">
        <v>89301042</v>
      </c>
      <c r="D1336" s="681" t="s">
        <v>6244</v>
      </c>
      <c r="E1336" s="682" t="s">
        <v>3967</v>
      </c>
      <c r="F1336" s="619" t="s">
        <v>3937</v>
      </c>
      <c r="G1336" s="619" t="s">
        <v>4143</v>
      </c>
      <c r="H1336" s="619" t="s">
        <v>557</v>
      </c>
      <c r="I1336" s="619" t="s">
        <v>4853</v>
      </c>
      <c r="J1336" s="619" t="s">
        <v>4854</v>
      </c>
      <c r="K1336" s="619" t="s">
        <v>4684</v>
      </c>
      <c r="L1336" s="620">
        <v>300</v>
      </c>
      <c r="M1336" s="620">
        <v>600</v>
      </c>
      <c r="N1336" s="619">
        <v>2</v>
      </c>
      <c r="O1336" s="683">
        <v>1</v>
      </c>
      <c r="P1336" s="620">
        <v>600</v>
      </c>
      <c r="Q1336" s="635">
        <v>1</v>
      </c>
      <c r="R1336" s="619">
        <v>2</v>
      </c>
      <c r="S1336" s="635">
        <v>1</v>
      </c>
      <c r="T1336" s="683">
        <v>1</v>
      </c>
      <c r="U1336" s="665">
        <v>1</v>
      </c>
    </row>
    <row r="1337" spans="1:21" ht="14.4" customHeight="1" x14ac:dyDescent="0.3">
      <c r="A1337" s="618">
        <v>4</v>
      </c>
      <c r="B1337" s="619" t="s">
        <v>558</v>
      </c>
      <c r="C1337" s="619">
        <v>89301042</v>
      </c>
      <c r="D1337" s="681" t="s">
        <v>6244</v>
      </c>
      <c r="E1337" s="682" t="s">
        <v>3967</v>
      </c>
      <c r="F1337" s="619" t="s">
        <v>3937</v>
      </c>
      <c r="G1337" s="619" t="s">
        <v>4143</v>
      </c>
      <c r="H1337" s="619" t="s">
        <v>557</v>
      </c>
      <c r="I1337" s="619" t="s">
        <v>4855</v>
      </c>
      <c r="J1337" s="619" t="s">
        <v>4856</v>
      </c>
      <c r="K1337" s="619" t="s">
        <v>4691</v>
      </c>
      <c r="L1337" s="620">
        <v>304.69</v>
      </c>
      <c r="M1337" s="620">
        <v>304.69</v>
      </c>
      <c r="N1337" s="619">
        <v>1</v>
      </c>
      <c r="O1337" s="683">
        <v>1</v>
      </c>
      <c r="P1337" s="620">
        <v>304.69</v>
      </c>
      <c r="Q1337" s="635">
        <v>1</v>
      </c>
      <c r="R1337" s="619">
        <v>1</v>
      </c>
      <c r="S1337" s="635">
        <v>1</v>
      </c>
      <c r="T1337" s="683">
        <v>1</v>
      </c>
      <c r="U1337" s="665">
        <v>1</v>
      </c>
    </row>
    <row r="1338" spans="1:21" ht="14.4" customHeight="1" x14ac:dyDescent="0.3">
      <c r="A1338" s="618">
        <v>4</v>
      </c>
      <c r="B1338" s="619" t="s">
        <v>558</v>
      </c>
      <c r="C1338" s="619">
        <v>89301042</v>
      </c>
      <c r="D1338" s="681" t="s">
        <v>6244</v>
      </c>
      <c r="E1338" s="682" t="s">
        <v>3967</v>
      </c>
      <c r="F1338" s="619" t="s">
        <v>3937</v>
      </c>
      <c r="G1338" s="619" t="s">
        <v>4143</v>
      </c>
      <c r="H1338" s="619" t="s">
        <v>557</v>
      </c>
      <c r="I1338" s="619" t="s">
        <v>5410</v>
      </c>
      <c r="J1338" s="619" t="s">
        <v>5411</v>
      </c>
      <c r="K1338" s="619" t="s">
        <v>5412</v>
      </c>
      <c r="L1338" s="620">
        <v>117.42</v>
      </c>
      <c r="M1338" s="620">
        <v>117.42</v>
      </c>
      <c r="N1338" s="619">
        <v>1</v>
      </c>
      <c r="O1338" s="683">
        <v>1</v>
      </c>
      <c r="P1338" s="620"/>
      <c r="Q1338" s="635">
        <v>0</v>
      </c>
      <c r="R1338" s="619"/>
      <c r="S1338" s="635">
        <v>0</v>
      </c>
      <c r="T1338" s="683"/>
      <c r="U1338" s="665">
        <v>0</v>
      </c>
    </row>
    <row r="1339" spans="1:21" ht="14.4" customHeight="1" x14ac:dyDescent="0.3">
      <c r="A1339" s="618">
        <v>4</v>
      </c>
      <c r="B1339" s="619" t="s">
        <v>558</v>
      </c>
      <c r="C1339" s="619">
        <v>89301042</v>
      </c>
      <c r="D1339" s="681" t="s">
        <v>6244</v>
      </c>
      <c r="E1339" s="682" t="s">
        <v>3967</v>
      </c>
      <c r="F1339" s="619" t="s">
        <v>3937</v>
      </c>
      <c r="G1339" s="619" t="s">
        <v>4143</v>
      </c>
      <c r="H1339" s="619" t="s">
        <v>557</v>
      </c>
      <c r="I1339" s="619" t="s">
        <v>4863</v>
      </c>
      <c r="J1339" s="619" t="s">
        <v>4864</v>
      </c>
      <c r="K1339" s="619" t="s">
        <v>4697</v>
      </c>
      <c r="L1339" s="620">
        <v>193.9</v>
      </c>
      <c r="M1339" s="620">
        <v>193.9</v>
      </c>
      <c r="N1339" s="619">
        <v>1</v>
      </c>
      <c r="O1339" s="683">
        <v>1</v>
      </c>
      <c r="P1339" s="620"/>
      <c r="Q1339" s="635">
        <v>0</v>
      </c>
      <c r="R1339" s="619"/>
      <c r="S1339" s="635">
        <v>0</v>
      </c>
      <c r="T1339" s="683"/>
      <c r="U1339" s="665">
        <v>0</v>
      </c>
    </row>
    <row r="1340" spans="1:21" ht="14.4" customHeight="1" x14ac:dyDescent="0.3">
      <c r="A1340" s="618">
        <v>4</v>
      </c>
      <c r="B1340" s="619" t="s">
        <v>558</v>
      </c>
      <c r="C1340" s="619">
        <v>89301042</v>
      </c>
      <c r="D1340" s="681" t="s">
        <v>6244</v>
      </c>
      <c r="E1340" s="682" t="s">
        <v>3967</v>
      </c>
      <c r="F1340" s="619" t="s">
        <v>3937</v>
      </c>
      <c r="G1340" s="619" t="s">
        <v>4143</v>
      </c>
      <c r="H1340" s="619" t="s">
        <v>557</v>
      </c>
      <c r="I1340" s="619" t="s">
        <v>4868</v>
      </c>
      <c r="J1340" s="619" t="s">
        <v>4869</v>
      </c>
      <c r="K1340" s="619" t="s">
        <v>4870</v>
      </c>
      <c r="L1340" s="620">
        <v>856.97</v>
      </c>
      <c r="M1340" s="620">
        <v>5141.82</v>
      </c>
      <c r="N1340" s="619">
        <v>6</v>
      </c>
      <c r="O1340" s="683">
        <v>1</v>
      </c>
      <c r="P1340" s="620">
        <v>5141.82</v>
      </c>
      <c r="Q1340" s="635">
        <v>1</v>
      </c>
      <c r="R1340" s="619">
        <v>6</v>
      </c>
      <c r="S1340" s="635">
        <v>1</v>
      </c>
      <c r="T1340" s="683">
        <v>1</v>
      </c>
      <c r="U1340" s="665">
        <v>1</v>
      </c>
    </row>
    <row r="1341" spans="1:21" ht="14.4" customHeight="1" x14ac:dyDescent="0.3">
      <c r="A1341" s="618">
        <v>4</v>
      </c>
      <c r="B1341" s="619" t="s">
        <v>558</v>
      </c>
      <c r="C1341" s="619">
        <v>89301042</v>
      </c>
      <c r="D1341" s="681" t="s">
        <v>6244</v>
      </c>
      <c r="E1341" s="682" t="s">
        <v>3967</v>
      </c>
      <c r="F1341" s="619" t="s">
        <v>3937</v>
      </c>
      <c r="G1341" s="619" t="s">
        <v>4143</v>
      </c>
      <c r="H1341" s="619" t="s">
        <v>557</v>
      </c>
      <c r="I1341" s="619" t="s">
        <v>5236</v>
      </c>
      <c r="J1341" s="619" t="s">
        <v>5237</v>
      </c>
      <c r="K1341" s="619" t="s">
        <v>5238</v>
      </c>
      <c r="L1341" s="620">
        <v>856.97</v>
      </c>
      <c r="M1341" s="620">
        <v>5141.82</v>
      </c>
      <c r="N1341" s="619">
        <v>6</v>
      </c>
      <c r="O1341" s="683">
        <v>1</v>
      </c>
      <c r="P1341" s="620">
        <v>5141.82</v>
      </c>
      <c r="Q1341" s="635">
        <v>1</v>
      </c>
      <c r="R1341" s="619">
        <v>6</v>
      </c>
      <c r="S1341" s="635">
        <v>1</v>
      </c>
      <c r="T1341" s="683">
        <v>1</v>
      </c>
      <c r="U1341" s="665">
        <v>1</v>
      </c>
    </row>
    <row r="1342" spans="1:21" ht="14.4" customHeight="1" x14ac:dyDescent="0.3">
      <c r="A1342" s="618">
        <v>4</v>
      </c>
      <c r="B1342" s="619" t="s">
        <v>558</v>
      </c>
      <c r="C1342" s="619">
        <v>89301042</v>
      </c>
      <c r="D1342" s="681" t="s">
        <v>6244</v>
      </c>
      <c r="E1342" s="682" t="s">
        <v>3967</v>
      </c>
      <c r="F1342" s="619" t="s">
        <v>3937</v>
      </c>
      <c r="G1342" s="619" t="s">
        <v>4143</v>
      </c>
      <c r="H1342" s="619" t="s">
        <v>557</v>
      </c>
      <c r="I1342" s="619" t="s">
        <v>4874</v>
      </c>
      <c r="J1342" s="619" t="s">
        <v>4875</v>
      </c>
      <c r="K1342" s="619" t="s">
        <v>4876</v>
      </c>
      <c r="L1342" s="620">
        <v>370.4</v>
      </c>
      <c r="M1342" s="620">
        <v>4444.8</v>
      </c>
      <c r="N1342" s="619">
        <v>12</v>
      </c>
      <c r="O1342" s="683">
        <v>9</v>
      </c>
      <c r="P1342" s="620">
        <v>4444.8</v>
      </c>
      <c r="Q1342" s="635">
        <v>1</v>
      </c>
      <c r="R1342" s="619">
        <v>12</v>
      </c>
      <c r="S1342" s="635">
        <v>1</v>
      </c>
      <c r="T1342" s="683">
        <v>9</v>
      </c>
      <c r="U1342" s="665">
        <v>1</v>
      </c>
    </row>
    <row r="1343" spans="1:21" ht="14.4" customHeight="1" x14ac:dyDescent="0.3">
      <c r="A1343" s="618">
        <v>4</v>
      </c>
      <c r="B1343" s="619" t="s">
        <v>558</v>
      </c>
      <c r="C1343" s="619">
        <v>89301042</v>
      </c>
      <c r="D1343" s="681" t="s">
        <v>6244</v>
      </c>
      <c r="E1343" s="682" t="s">
        <v>3967</v>
      </c>
      <c r="F1343" s="619" t="s">
        <v>3937</v>
      </c>
      <c r="G1343" s="619" t="s">
        <v>4143</v>
      </c>
      <c r="H1343" s="619" t="s">
        <v>557</v>
      </c>
      <c r="I1343" s="619" t="s">
        <v>5239</v>
      </c>
      <c r="J1343" s="619" t="s">
        <v>5240</v>
      </c>
      <c r="K1343" s="619" t="s">
        <v>5241</v>
      </c>
      <c r="L1343" s="620">
        <v>295.88</v>
      </c>
      <c r="M1343" s="620">
        <v>295.88</v>
      </c>
      <c r="N1343" s="619">
        <v>1</v>
      </c>
      <c r="O1343" s="683">
        <v>1</v>
      </c>
      <c r="P1343" s="620">
        <v>295.88</v>
      </c>
      <c r="Q1343" s="635">
        <v>1</v>
      </c>
      <c r="R1343" s="619">
        <v>1</v>
      </c>
      <c r="S1343" s="635">
        <v>1</v>
      </c>
      <c r="T1343" s="683">
        <v>1</v>
      </c>
      <c r="U1343" s="665">
        <v>1</v>
      </c>
    </row>
    <row r="1344" spans="1:21" ht="14.4" customHeight="1" x14ac:dyDescent="0.3">
      <c r="A1344" s="618">
        <v>4</v>
      </c>
      <c r="B1344" s="619" t="s">
        <v>558</v>
      </c>
      <c r="C1344" s="619">
        <v>89301042</v>
      </c>
      <c r="D1344" s="681" t="s">
        <v>6244</v>
      </c>
      <c r="E1344" s="682" t="s">
        <v>3967</v>
      </c>
      <c r="F1344" s="619" t="s">
        <v>3937</v>
      </c>
      <c r="G1344" s="619" t="s">
        <v>4143</v>
      </c>
      <c r="H1344" s="619" t="s">
        <v>557</v>
      </c>
      <c r="I1344" s="619" t="s">
        <v>4877</v>
      </c>
      <c r="J1344" s="619" t="s">
        <v>4878</v>
      </c>
      <c r="K1344" s="619" t="s">
        <v>4879</v>
      </c>
      <c r="L1344" s="620">
        <v>453.2</v>
      </c>
      <c r="M1344" s="620">
        <v>4532</v>
      </c>
      <c r="N1344" s="619">
        <v>10</v>
      </c>
      <c r="O1344" s="683">
        <v>8</v>
      </c>
      <c r="P1344" s="620">
        <v>4078.7999999999997</v>
      </c>
      <c r="Q1344" s="635">
        <v>0.89999999999999991</v>
      </c>
      <c r="R1344" s="619">
        <v>9</v>
      </c>
      <c r="S1344" s="635">
        <v>0.9</v>
      </c>
      <c r="T1344" s="683">
        <v>7</v>
      </c>
      <c r="U1344" s="665">
        <v>0.875</v>
      </c>
    </row>
    <row r="1345" spans="1:21" ht="14.4" customHeight="1" x14ac:dyDescent="0.3">
      <c r="A1345" s="618">
        <v>4</v>
      </c>
      <c r="B1345" s="619" t="s">
        <v>558</v>
      </c>
      <c r="C1345" s="619">
        <v>89301042</v>
      </c>
      <c r="D1345" s="681" t="s">
        <v>6244</v>
      </c>
      <c r="E1345" s="682" t="s">
        <v>3967</v>
      </c>
      <c r="F1345" s="619" t="s">
        <v>3937</v>
      </c>
      <c r="G1345" s="619" t="s">
        <v>4143</v>
      </c>
      <c r="H1345" s="619" t="s">
        <v>557</v>
      </c>
      <c r="I1345" s="619" t="s">
        <v>4880</v>
      </c>
      <c r="J1345" s="619" t="s">
        <v>4881</v>
      </c>
      <c r="K1345" s="619" t="s">
        <v>4882</v>
      </c>
      <c r="L1345" s="620">
        <v>2158.12</v>
      </c>
      <c r="M1345" s="620">
        <v>17264.96</v>
      </c>
      <c r="N1345" s="619">
        <v>8</v>
      </c>
      <c r="O1345" s="683">
        <v>2</v>
      </c>
      <c r="P1345" s="620">
        <v>17264.96</v>
      </c>
      <c r="Q1345" s="635">
        <v>1</v>
      </c>
      <c r="R1345" s="619">
        <v>8</v>
      </c>
      <c r="S1345" s="635">
        <v>1</v>
      </c>
      <c r="T1345" s="683">
        <v>2</v>
      </c>
      <c r="U1345" s="665">
        <v>1</v>
      </c>
    </row>
    <row r="1346" spans="1:21" ht="14.4" customHeight="1" x14ac:dyDescent="0.3">
      <c r="A1346" s="618">
        <v>4</v>
      </c>
      <c r="B1346" s="619" t="s">
        <v>558</v>
      </c>
      <c r="C1346" s="619">
        <v>89301042</v>
      </c>
      <c r="D1346" s="681" t="s">
        <v>6244</v>
      </c>
      <c r="E1346" s="682" t="s">
        <v>3967</v>
      </c>
      <c r="F1346" s="619" t="s">
        <v>3937</v>
      </c>
      <c r="G1346" s="619" t="s">
        <v>4143</v>
      </c>
      <c r="H1346" s="619" t="s">
        <v>557</v>
      </c>
      <c r="I1346" s="619" t="s">
        <v>4883</v>
      </c>
      <c r="J1346" s="619" t="s">
        <v>4884</v>
      </c>
      <c r="K1346" s="619" t="s">
        <v>4885</v>
      </c>
      <c r="L1346" s="620">
        <v>5343.9</v>
      </c>
      <c r="M1346" s="620">
        <v>101534.09999999999</v>
      </c>
      <c r="N1346" s="619">
        <v>19</v>
      </c>
      <c r="O1346" s="683">
        <v>8</v>
      </c>
      <c r="P1346" s="620">
        <v>101534.09999999999</v>
      </c>
      <c r="Q1346" s="635">
        <v>1</v>
      </c>
      <c r="R1346" s="619">
        <v>19</v>
      </c>
      <c r="S1346" s="635">
        <v>1</v>
      </c>
      <c r="T1346" s="683">
        <v>8</v>
      </c>
      <c r="U1346" s="665">
        <v>1</v>
      </c>
    </row>
    <row r="1347" spans="1:21" ht="14.4" customHeight="1" x14ac:dyDescent="0.3">
      <c r="A1347" s="618">
        <v>4</v>
      </c>
      <c r="B1347" s="619" t="s">
        <v>558</v>
      </c>
      <c r="C1347" s="619">
        <v>89301042</v>
      </c>
      <c r="D1347" s="681" t="s">
        <v>6244</v>
      </c>
      <c r="E1347" s="682" t="s">
        <v>3967</v>
      </c>
      <c r="F1347" s="619" t="s">
        <v>3937</v>
      </c>
      <c r="G1347" s="619" t="s">
        <v>4143</v>
      </c>
      <c r="H1347" s="619" t="s">
        <v>557</v>
      </c>
      <c r="I1347" s="619" t="s">
        <v>5242</v>
      </c>
      <c r="J1347" s="619" t="s">
        <v>5243</v>
      </c>
      <c r="K1347" s="619" t="s">
        <v>5244</v>
      </c>
      <c r="L1347" s="620">
        <v>2412.9</v>
      </c>
      <c r="M1347" s="620">
        <v>14477.400000000001</v>
      </c>
      <c r="N1347" s="619">
        <v>6</v>
      </c>
      <c r="O1347" s="683">
        <v>1</v>
      </c>
      <c r="P1347" s="620">
        <v>14477.400000000001</v>
      </c>
      <c r="Q1347" s="635">
        <v>1</v>
      </c>
      <c r="R1347" s="619">
        <v>6</v>
      </c>
      <c r="S1347" s="635">
        <v>1</v>
      </c>
      <c r="T1347" s="683">
        <v>1</v>
      </c>
      <c r="U1347" s="665">
        <v>1</v>
      </c>
    </row>
    <row r="1348" spans="1:21" ht="14.4" customHeight="1" x14ac:dyDescent="0.3">
      <c r="A1348" s="618">
        <v>4</v>
      </c>
      <c r="B1348" s="619" t="s">
        <v>558</v>
      </c>
      <c r="C1348" s="619">
        <v>89301042</v>
      </c>
      <c r="D1348" s="681" t="s">
        <v>6244</v>
      </c>
      <c r="E1348" s="682" t="s">
        <v>3967</v>
      </c>
      <c r="F1348" s="619" t="s">
        <v>3937</v>
      </c>
      <c r="G1348" s="619" t="s">
        <v>4143</v>
      </c>
      <c r="H1348" s="619" t="s">
        <v>557</v>
      </c>
      <c r="I1348" s="619" t="s">
        <v>5245</v>
      </c>
      <c r="J1348" s="619" t="s">
        <v>5246</v>
      </c>
      <c r="K1348" s="619" t="s">
        <v>5247</v>
      </c>
      <c r="L1348" s="620">
        <v>2412.9</v>
      </c>
      <c r="M1348" s="620">
        <v>9651.6</v>
      </c>
      <c r="N1348" s="619">
        <v>4</v>
      </c>
      <c r="O1348" s="683">
        <v>1</v>
      </c>
      <c r="P1348" s="620">
        <v>9651.6</v>
      </c>
      <c r="Q1348" s="635">
        <v>1</v>
      </c>
      <c r="R1348" s="619">
        <v>4</v>
      </c>
      <c r="S1348" s="635">
        <v>1</v>
      </c>
      <c r="T1348" s="683">
        <v>1</v>
      </c>
      <c r="U1348" s="665">
        <v>1</v>
      </c>
    </row>
    <row r="1349" spans="1:21" ht="14.4" customHeight="1" x14ac:dyDescent="0.3">
      <c r="A1349" s="618">
        <v>4</v>
      </c>
      <c r="B1349" s="619" t="s">
        <v>558</v>
      </c>
      <c r="C1349" s="619">
        <v>89301042</v>
      </c>
      <c r="D1349" s="681" t="s">
        <v>6244</v>
      </c>
      <c r="E1349" s="682" t="s">
        <v>3967</v>
      </c>
      <c r="F1349" s="619" t="s">
        <v>3937</v>
      </c>
      <c r="G1349" s="619" t="s">
        <v>4143</v>
      </c>
      <c r="H1349" s="619" t="s">
        <v>557</v>
      </c>
      <c r="I1349" s="619" t="s">
        <v>4886</v>
      </c>
      <c r="J1349" s="619" t="s">
        <v>4887</v>
      </c>
      <c r="K1349" s="619" t="s">
        <v>4888</v>
      </c>
      <c r="L1349" s="620">
        <v>5343.9</v>
      </c>
      <c r="M1349" s="620">
        <v>21375.599999999999</v>
      </c>
      <c r="N1349" s="619">
        <v>4</v>
      </c>
      <c r="O1349" s="683">
        <v>2</v>
      </c>
      <c r="P1349" s="620">
        <v>21375.599999999999</v>
      </c>
      <c r="Q1349" s="635">
        <v>1</v>
      </c>
      <c r="R1349" s="619">
        <v>4</v>
      </c>
      <c r="S1349" s="635">
        <v>1</v>
      </c>
      <c r="T1349" s="683">
        <v>2</v>
      </c>
      <c r="U1349" s="665">
        <v>1</v>
      </c>
    </row>
    <row r="1350" spans="1:21" ht="14.4" customHeight="1" x14ac:dyDescent="0.3">
      <c r="A1350" s="618">
        <v>4</v>
      </c>
      <c r="B1350" s="619" t="s">
        <v>558</v>
      </c>
      <c r="C1350" s="619">
        <v>89301042</v>
      </c>
      <c r="D1350" s="681" t="s">
        <v>6244</v>
      </c>
      <c r="E1350" s="682" t="s">
        <v>3967</v>
      </c>
      <c r="F1350" s="619" t="s">
        <v>3937</v>
      </c>
      <c r="G1350" s="619" t="s">
        <v>4143</v>
      </c>
      <c r="H1350" s="619" t="s">
        <v>557</v>
      </c>
      <c r="I1350" s="619" t="s">
        <v>4889</v>
      </c>
      <c r="J1350" s="619" t="s">
        <v>4890</v>
      </c>
      <c r="K1350" s="619" t="s">
        <v>4891</v>
      </c>
      <c r="L1350" s="620">
        <v>1500.3</v>
      </c>
      <c r="M1350" s="620">
        <v>6001.2</v>
      </c>
      <c r="N1350" s="619">
        <v>4</v>
      </c>
      <c r="O1350" s="683">
        <v>1</v>
      </c>
      <c r="P1350" s="620">
        <v>6001.2</v>
      </c>
      <c r="Q1350" s="635">
        <v>1</v>
      </c>
      <c r="R1350" s="619">
        <v>4</v>
      </c>
      <c r="S1350" s="635">
        <v>1</v>
      </c>
      <c r="T1350" s="683">
        <v>1</v>
      </c>
      <c r="U1350" s="665">
        <v>1</v>
      </c>
    </row>
    <row r="1351" spans="1:21" ht="14.4" customHeight="1" x14ac:dyDescent="0.3">
      <c r="A1351" s="618">
        <v>4</v>
      </c>
      <c r="B1351" s="619" t="s">
        <v>558</v>
      </c>
      <c r="C1351" s="619">
        <v>89301042</v>
      </c>
      <c r="D1351" s="681" t="s">
        <v>6244</v>
      </c>
      <c r="E1351" s="682" t="s">
        <v>3967</v>
      </c>
      <c r="F1351" s="619" t="s">
        <v>3937</v>
      </c>
      <c r="G1351" s="619" t="s">
        <v>4143</v>
      </c>
      <c r="H1351" s="619" t="s">
        <v>557</v>
      </c>
      <c r="I1351" s="619" t="s">
        <v>4892</v>
      </c>
      <c r="J1351" s="619" t="s">
        <v>4893</v>
      </c>
      <c r="K1351" s="619" t="s">
        <v>4894</v>
      </c>
      <c r="L1351" s="620">
        <v>1500.3</v>
      </c>
      <c r="M1351" s="620">
        <v>9001.7999999999993</v>
      </c>
      <c r="N1351" s="619">
        <v>6</v>
      </c>
      <c r="O1351" s="683">
        <v>1</v>
      </c>
      <c r="P1351" s="620">
        <v>9001.7999999999993</v>
      </c>
      <c r="Q1351" s="635">
        <v>1</v>
      </c>
      <c r="R1351" s="619">
        <v>6</v>
      </c>
      <c r="S1351" s="635">
        <v>1</v>
      </c>
      <c r="T1351" s="683">
        <v>1</v>
      </c>
      <c r="U1351" s="665">
        <v>1</v>
      </c>
    </row>
    <row r="1352" spans="1:21" ht="14.4" customHeight="1" x14ac:dyDescent="0.3">
      <c r="A1352" s="618">
        <v>4</v>
      </c>
      <c r="B1352" s="619" t="s">
        <v>558</v>
      </c>
      <c r="C1352" s="619">
        <v>89301042</v>
      </c>
      <c r="D1352" s="681" t="s">
        <v>6244</v>
      </c>
      <c r="E1352" s="682" t="s">
        <v>3967</v>
      </c>
      <c r="F1352" s="619" t="s">
        <v>3937</v>
      </c>
      <c r="G1352" s="619" t="s">
        <v>4143</v>
      </c>
      <c r="H1352" s="619" t="s">
        <v>557</v>
      </c>
      <c r="I1352" s="619" t="s">
        <v>4897</v>
      </c>
      <c r="J1352" s="619" t="s">
        <v>4898</v>
      </c>
      <c r="K1352" s="619" t="s">
        <v>4899</v>
      </c>
      <c r="L1352" s="620">
        <v>3000</v>
      </c>
      <c r="M1352" s="620">
        <v>6000</v>
      </c>
      <c r="N1352" s="619">
        <v>2</v>
      </c>
      <c r="O1352" s="683">
        <v>1</v>
      </c>
      <c r="P1352" s="620">
        <v>6000</v>
      </c>
      <c r="Q1352" s="635">
        <v>1</v>
      </c>
      <c r="R1352" s="619">
        <v>2</v>
      </c>
      <c r="S1352" s="635">
        <v>1</v>
      </c>
      <c r="T1352" s="683">
        <v>1</v>
      </c>
      <c r="U1352" s="665">
        <v>1</v>
      </c>
    </row>
    <row r="1353" spans="1:21" ht="14.4" customHeight="1" x14ac:dyDescent="0.3">
      <c r="A1353" s="618">
        <v>4</v>
      </c>
      <c r="B1353" s="619" t="s">
        <v>558</v>
      </c>
      <c r="C1353" s="619">
        <v>89301042</v>
      </c>
      <c r="D1353" s="681" t="s">
        <v>6244</v>
      </c>
      <c r="E1353" s="682" t="s">
        <v>3967</v>
      </c>
      <c r="F1353" s="619" t="s">
        <v>3937</v>
      </c>
      <c r="G1353" s="619" t="s">
        <v>4143</v>
      </c>
      <c r="H1353" s="619" t="s">
        <v>557</v>
      </c>
      <c r="I1353" s="619" t="s">
        <v>4505</v>
      </c>
      <c r="J1353" s="619" t="s">
        <v>4506</v>
      </c>
      <c r="K1353" s="619" t="s">
        <v>4507</v>
      </c>
      <c r="L1353" s="620">
        <v>3000</v>
      </c>
      <c r="M1353" s="620">
        <v>12000</v>
      </c>
      <c r="N1353" s="619">
        <v>4</v>
      </c>
      <c r="O1353" s="683">
        <v>2</v>
      </c>
      <c r="P1353" s="620">
        <v>12000</v>
      </c>
      <c r="Q1353" s="635">
        <v>1</v>
      </c>
      <c r="R1353" s="619">
        <v>4</v>
      </c>
      <c r="S1353" s="635">
        <v>1</v>
      </c>
      <c r="T1353" s="683">
        <v>2</v>
      </c>
      <c r="U1353" s="665">
        <v>1</v>
      </c>
    </row>
    <row r="1354" spans="1:21" ht="14.4" customHeight="1" x14ac:dyDescent="0.3">
      <c r="A1354" s="618">
        <v>4</v>
      </c>
      <c r="B1354" s="619" t="s">
        <v>558</v>
      </c>
      <c r="C1354" s="619">
        <v>89301042</v>
      </c>
      <c r="D1354" s="681" t="s">
        <v>6244</v>
      </c>
      <c r="E1354" s="682" t="s">
        <v>3967</v>
      </c>
      <c r="F1354" s="619" t="s">
        <v>3937</v>
      </c>
      <c r="G1354" s="619" t="s">
        <v>4143</v>
      </c>
      <c r="H1354" s="619" t="s">
        <v>557</v>
      </c>
      <c r="I1354" s="619" t="s">
        <v>4900</v>
      </c>
      <c r="J1354" s="619" t="s">
        <v>4903</v>
      </c>
      <c r="K1354" s="619" t="s">
        <v>4902</v>
      </c>
      <c r="L1354" s="620">
        <v>761.3</v>
      </c>
      <c r="M1354" s="620">
        <v>6851.6999999999989</v>
      </c>
      <c r="N1354" s="619">
        <v>9</v>
      </c>
      <c r="O1354" s="683">
        <v>2</v>
      </c>
      <c r="P1354" s="620">
        <v>4567.7999999999993</v>
      </c>
      <c r="Q1354" s="635">
        <v>0.66666666666666663</v>
      </c>
      <c r="R1354" s="619">
        <v>6</v>
      </c>
      <c r="S1354" s="635">
        <v>0.66666666666666663</v>
      </c>
      <c r="T1354" s="683">
        <v>1</v>
      </c>
      <c r="U1354" s="665">
        <v>0.5</v>
      </c>
    </row>
    <row r="1355" spans="1:21" ht="14.4" customHeight="1" x14ac:dyDescent="0.3">
      <c r="A1355" s="618">
        <v>4</v>
      </c>
      <c r="B1355" s="619" t="s">
        <v>558</v>
      </c>
      <c r="C1355" s="619">
        <v>89301042</v>
      </c>
      <c r="D1355" s="681" t="s">
        <v>6244</v>
      </c>
      <c r="E1355" s="682" t="s">
        <v>3967</v>
      </c>
      <c r="F1355" s="619" t="s">
        <v>3937</v>
      </c>
      <c r="G1355" s="619" t="s">
        <v>4143</v>
      </c>
      <c r="H1355" s="619" t="s">
        <v>557</v>
      </c>
      <c r="I1355" s="619" t="s">
        <v>4904</v>
      </c>
      <c r="J1355" s="619" t="s">
        <v>5250</v>
      </c>
      <c r="K1355" s="619" t="s">
        <v>4906</v>
      </c>
      <c r="L1355" s="620">
        <v>761.3</v>
      </c>
      <c r="M1355" s="620">
        <v>4567.7999999999993</v>
      </c>
      <c r="N1355" s="619">
        <v>6</v>
      </c>
      <c r="O1355" s="683">
        <v>1</v>
      </c>
      <c r="P1355" s="620">
        <v>4567.7999999999993</v>
      </c>
      <c r="Q1355" s="635">
        <v>1</v>
      </c>
      <c r="R1355" s="619">
        <v>6</v>
      </c>
      <c r="S1355" s="635">
        <v>1</v>
      </c>
      <c r="T1355" s="683">
        <v>1</v>
      </c>
      <c r="U1355" s="665">
        <v>1</v>
      </c>
    </row>
    <row r="1356" spans="1:21" ht="14.4" customHeight="1" x14ac:dyDescent="0.3">
      <c r="A1356" s="618">
        <v>4</v>
      </c>
      <c r="B1356" s="619" t="s">
        <v>558</v>
      </c>
      <c r="C1356" s="619">
        <v>89301042</v>
      </c>
      <c r="D1356" s="681" t="s">
        <v>6244</v>
      </c>
      <c r="E1356" s="682" t="s">
        <v>3967</v>
      </c>
      <c r="F1356" s="619" t="s">
        <v>3937</v>
      </c>
      <c r="G1356" s="619" t="s">
        <v>4143</v>
      </c>
      <c r="H1356" s="619" t="s">
        <v>557</v>
      </c>
      <c r="I1356" s="619" t="s">
        <v>4904</v>
      </c>
      <c r="J1356" s="619" t="s">
        <v>4905</v>
      </c>
      <c r="K1356" s="619" t="s">
        <v>4906</v>
      </c>
      <c r="L1356" s="620">
        <v>761.3</v>
      </c>
      <c r="M1356" s="620">
        <v>8374.2999999999993</v>
      </c>
      <c r="N1356" s="619">
        <v>11</v>
      </c>
      <c r="O1356" s="683">
        <v>2</v>
      </c>
      <c r="P1356" s="620">
        <v>8374.2999999999993</v>
      </c>
      <c r="Q1356" s="635">
        <v>1</v>
      </c>
      <c r="R1356" s="619">
        <v>11</v>
      </c>
      <c r="S1356" s="635">
        <v>1</v>
      </c>
      <c r="T1356" s="683">
        <v>2</v>
      </c>
      <c r="U1356" s="665">
        <v>1</v>
      </c>
    </row>
    <row r="1357" spans="1:21" ht="14.4" customHeight="1" x14ac:dyDescent="0.3">
      <c r="A1357" s="618">
        <v>4</v>
      </c>
      <c r="B1357" s="619" t="s">
        <v>558</v>
      </c>
      <c r="C1357" s="619">
        <v>89301042</v>
      </c>
      <c r="D1357" s="681" t="s">
        <v>6244</v>
      </c>
      <c r="E1357" s="682" t="s">
        <v>3967</v>
      </c>
      <c r="F1357" s="619" t="s">
        <v>3937</v>
      </c>
      <c r="G1357" s="619" t="s">
        <v>4143</v>
      </c>
      <c r="H1357" s="619" t="s">
        <v>557</v>
      </c>
      <c r="I1357" s="619" t="s">
        <v>5254</v>
      </c>
      <c r="J1357" s="619" t="s">
        <v>4908</v>
      </c>
      <c r="K1357" s="619" t="s">
        <v>5256</v>
      </c>
      <c r="L1357" s="620">
        <v>1500.3</v>
      </c>
      <c r="M1357" s="620">
        <v>6001.2</v>
      </c>
      <c r="N1357" s="619">
        <v>4</v>
      </c>
      <c r="O1357" s="683">
        <v>1</v>
      </c>
      <c r="P1357" s="620">
        <v>6001.2</v>
      </c>
      <c r="Q1357" s="635">
        <v>1</v>
      </c>
      <c r="R1357" s="619">
        <v>4</v>
      </c>
      <c r="S1357" s="635">
        <v>1</v>
      </c>
      <c r="T1357" s="683">
        <v>1</v>
      </c>
      <c r="U1357" s="665">
        <v>1</v>
      </c>
    </row>
    <row r="1358" spans="1:21" ht="14.4" customHeight="1" x14ac:dyDescent="0.3">
      <c r="A1358" s="618">
        <v>4</v>
      </c>
      <c r="B1358" s="619" t="s">
        <v>558</v>
      </c>
      <c r="C1358" s="619">
        <v>89301042</v>
      </c>
      <c r="D1358" s="681" t="s">
        <v>6244</v>
      </c>
      <c r="E1358" s="682" t="s">
        <v>3967</v>
      </c>
      <c r="F1358" s="619" t="s">
        <v>3937</v>
      </c>
      <c r="G1358" s="619" t="s">
        <v>4143</v>
      </c>
      <c r="H1358" s="619" t="s">
        <v>557</v>
      </c>
      <c r="I1358" s="619" t="s">
        <v>4907</v>
      </c>
      <c r="J1358" s="619" t="s">
        <v>4908</v>
      </c>
      <c r="K1358" s="619" t="s">
        <v>4909</v>
      </c>
      <c r="L1358" s="620">
        <v>1500.3</v>
      </c>
      <c r="M1358" s="620">
        <v>9001.7999999999993</v>
      </c>
      <c r="N1358" s="619">
        <v>6</v>
      </c>
      <c r="O1358" s="683">
        <v>1</v>
      </c>
      <c r="P1358" s="620">
        <v>9001.7999999999993</v>
      </c>
      <c r="Q1358" s="635">
        <v>1</v>
      </c>
      <c r="R1358" s="619">
        <v>6</v>
      </c>
      <c r="S1358" s="635">
        <v>1</v>
      </c>
      <c r="T1358" s="683">
        <v>1</v>
      </c>
      <c r="U1358" s="665">
        <v>1</v>
      </c>
    </row>
    <row r="1359" spans="1:21" ht="14.4" customHeight="1" x14ac:dyDescent="0.3">
      <c r="A1359" s="618">
        <v>4</v>
      </c>
      <c r="B1359" s="619" t="s">
        <v>558</v>
      </c>
      <c r="C1359" s="619">
        <v>89301042</v>
      </c>
      <c r="D1359" s="681" t="s">
        <v>6244</v>
      </c>
      <c r="E1359" s="682" t="s">
        <v>3967</v>
      </c>
      <c r="F1359" s="619" t="s">
        <v>3937</v>
      </c>
      <c r="G1359" s="619" t="s">
        <v>4143</v>
      </c>
      <c r="H1359" s="619" t="s">
        <v>557</v>
      </c>
      <c r="I1359" s="619" t="s">
        <v>5257</v>
      </c>
      <c r="J1359" s="619" t="s">
        <v>4908</v>
      </c>
      <c r="K1359" s="619" t="s">
        <v>5258</v>
      </c>
      <c r="L1359" s="620">
        <v>1500.3</v>
      </c>
      <c r="M1359" s="620">
        <v>9001.7999999999993</v>
      </c>
      <c r="N1359" s="619">
        <v>6</v>
      </c>
      <c r="O1359" s="683">
        <v>1</v>
      </c>
      <c r="P1359" s="620">
        <v>9001.7999999999993</v>
      </c>
      <c r="Q1359" s="635">
        <v>1</v>
      </c>
      <c r="R1359" s="619">
        <v>6</v>
      </c>
      <c r="S1359" s="635">
        <v>1</v>
      </c>
      <c r="T1359" s="683">
        <v>1</v>
      </c>
      <c r="U1359" s="665">
        <v>1</v>
      </c>
    </row>
    <row r="1360" spans="1:21" ht="14.4" customHeight="1" x14ac:dyDescent="0.3">
      <c r="A1360" s="618">
        <v>4</v>
      </c>
      <c r="B1360" s="619" t="s">
        <v>558</v>
      </c>
      <c r="C1360" s="619">
        <v>89301042</v>
      </c>
      <c r="D1360" s="681" t="s">
        <v>6244</v>
      </c>
      <c r="E1360" s="682" t="s">
        <v>3967</v>
      </c>
      <c r="F1360" s="619" t="s">
        <v>3937</v>
      </c>
      <c r="G1360" s="619" t="s">
        <v>4143</v>
      </c>
      <c r="H1360" s="619" t="s">
        <v>557</v>
      </c>
      <c r="I1360" s="619" t="s">
        <v>4913</v>
      </c>
      <c r="J1360" s="619" t="s">
        <v>4914</v>
      </c>
      <c r="K1360" s="619" t="s">
        <v>4915</v>
      </c>
      <c r="L1360" s="620">
        <v>835.78</v>
      </c>
      <c r="M1360" s="620">
        <v>8357.7999999999993</v>
      </c>
      <c r="N1360" s="619">
        <v>10</v>
      </c>
      <c r="O1360" s="683">
        <v>2</v>
      </c>
      <c r="P1360" s="620">
        <v>8357.7999999999993</v>
      </c>
      <c r="Q1360" s="635">
        <v>1</v>
      </c>
      <c r="R1360" s="619">
        <v>10</v>
      </c>
      <c r="S1360" s="635">
        <v>1</v>
      </c>
      <c r="T1360" s="683">
        <v>2</v>
      </c>
      <c r="U1360" s="665">
        <v>1</v>
      </c>
    </row>
    <row r="1361" spans="1:21" ht="14.4" customHeight="1" x14ac:dyDescent="0.3">
      <c r="A1361" s="618">
        <v>4</v>
      </c>
      <c r="B1361" s="619" t="s">
        <v>558</v>
      </c>
      <c r="C1361" s="619">
        <v>89301042</v>
      </c>
      <c r="D1361" s="681" t="s">
        <v>6244</v>
      </c>
      <c r="E1361" s="682" t="s">
        <v>3967</v>
      </c>
      <c r="F1361" s="619" t="s">
        <v>3937</v>
      </c>
      <c r="G1361" s="619" t="s">
        <v>4143</v>
      </c>
      <c r="H1361" s="619" t="s">
        <v>557</v>
      </c>
      <c r="I1361" s="619" t="s">
        <v>4923</v>
      </c>
      <c r="J1361" s="619" t="s">
        <v>4924</v>
      </c>
      <c r="K1361" s="619" t="s">
        <v>4925</v>
      </c>
      <c r="L1361" s="620">
        <v>957</v>
      </c>
      <c r="M1361" s="620">
        <v>7656</v>
      </c>
      <c r="N1361" s="619">
        <v>8</v>
      </c>
      <c r="O1361" s="683">
        <v>2</v>
      </c>
      <c r="P1361" s="620">
        <v>3828</v>
      </c>
      <c r="Q1361" s="635">
        <v>0.5</v>
      </c>
      <c r="R1361" s="619">
        <v>4</v>
      </c>
      <c r="S1361" s="635">
        <v>0.5</v>
      </c>
      <c r="T1361" s="683">
        <v>1</v>
      </c>
      <c r="U1361" s="665">
        <v>0.5</v>
      </c>
    </row>
    <row r="1362" spans="1:21" ht="14.4" customHeight="1" x14ac:dyDescent="0.3">
      <c r="A1362" s="618">
        <v>4</v>
      </c>
      <c r="B1362" s="619" t="s">
        <v>558</v>
      </c>
      <c r="C1362" s="619">
        <v>89301042</v>
      </c>
      <c r="D1362" s="681" t="s">
        <v>6244</v>
      </c>
      <c r="E1362" s="682" t="s">
        <v>3967</v>
      </c>
      <c r="F1362" s="619" t="s">
        <v>3937</v>
      </c>
      <c r="G1362" s="619" t="s">
        <v>4143</v>
      </c>
      <c r="H1362" s="619" t="s">
        <v>557</v>
      </c>
      <c r="I1362" s="619" t="s">
        <v>5261</v>
      </c>
      <c r="J1362" s="619" t="s">
        <v>5262</v>
      </c>
      <c r="K1362" s="619" t="s">
        <v>5263</v>
      </c>
      <c r="L1362" s="620">
        <v>3000</v>
      </c>
      <c r="M1362" s="620">
        <v>27000</v>
      </c>
      <c r="N1362" s="619">
        <v>9</v>
      </c>
      <c r="O1362" s="683">
        <v>2</v>
      </c>
      <c r="P1362" s="620">
        <v>27000</v>
      </c>
      <c r="Q1362" s="635">
        <v>1</v>
      </c>
      <c r="R1362" s="619">
        <v>9</v>
      </c>
      <c r="S1362" s="635">
        <v>1</v>
      </c>
      <c r="T1362" s="683">
        <v>2</v>
      </c>
      <c r="U1362" s="665">
        <v>1</v>
      </c>
    </row>
    <row r="1363" spans="1:21" ht="14.4" customHeight="1" x14ac:dyDescent="0.3">
      <c r="A1363" s="618">
        <v>4</v>
      </c>
      <c r="B1363" s="619" t="s">
        <v>558</v>
      </c>
      <c r="C1363" s="619">
        <v>89301042</v>
      </c>
      <c r="D1363" s="681" t="s">
        <v>6244</v>
      </c>
      <c r="E1363" s="682" t="s">
        <v>3967</v>
      </c>
      <c r="F1363" s="619" t="s">
        <v>3937</v>
      </c>
      <c r="G1363" s="619" t="s">
        <v>4143</v>
      </c>
      <c r="H1363" s="619" t="s">
        <v>557</v>
      </c>
      <c r="I1363" s="619" t="s">
        <v>4932</v>
      </c>
      <c r="J1363" s="619" t="s">
        <v>4930</v>
      </c>
      <c r="K1363" s="619" t="s">
        <v>4933</v>
      </c>
      <c r="L1363" s="620">
        <v>1454</v>
      </c>
      <c r="M1363" s="620">
        <v>11632</v>
      </c>
      <c r="N1363" s="619">
        <v>8</v>
      </c>
      <c r="O1363" s="683">
        <v>2</v>
      </c>
      <c r="P1363" s="620"/>
      <c r="Q1363" s="635">
        <v>0</v>
      </c>
      <c r="R1363" s="619"/>
      <c r="S1363" s="635">
        <v>0</v>
      </c>
      <c r="T1363" s="683"/>
      <c r="U1363" s="665">
        <v>0</v>
      </c>
    </row>
    <row r="1364" spans="1:21" ht="14.4" customHeight="1" x14ac:dyDescent="0.3">
      <c r="A1364" s="618">
        <v>4</v>
      </c>
      <c r="B1364" s="619" t="s">
        <v>558</v>
      </c>
      <c r="C1364" s="619">
        <v>89301042</v>
      </c>
      <c r="D1364" s="681" t="s">
        <v>6244</v>
      </c>
      <c r="E1364" s="682" t="s">
        <v>3967</v>
      </c>
      <c r="F1364" s="619" t="s">
        <v>3937</v>
      </c>
      <c r="G1364" s="619" t="s">
        <v>4143</v>
      </c>
      <c r="H1364" s="619" t="s">
        <v>557</v>
      </c>
      <c r="I1364" s="619" t="s">
        <v>4934</v>
      </c>
      <c r="J1364" s="619" t="s">
        <v>4935</v>
      </c>
      <c r="K1364" s="619" t="s">
        <v>4936</v>
      </c>
      <c r="L1364" s="620">
        <v>198.08</v>
      </c>
      <c r="M1364" s="620">
        <v>1584.64</v>
      </c>
      <c r="N1364" s="619">
        <v>8</v>
      </c>
      <c r="O1364" s="683">
        <v>7</v>
      </c>
      <c r="P1364" s="620">
        <v>1584.64</v>
      </c>
      <c r="Q1364" s="635">
        <v>1</v>
      </c>
      <c r="R1364" s="619">
        <v>8</v>
      </c>
      <c r="S1364" s="635">
        <v>1</v>
      </c>
      <c r="T1364" s="683">
        <v>7</v>
      </c>
      <c r="U1364" s="665">
        <v>1</v>
      </c>
    </row>
    <row r="1365" spans="1:21" ht="14.4" customHeight="1" x14ac:dyDescent="0.3">
      <c r="A1365" s="618">
        <v>4</v>
      </c>
      <c r="B1365" s="619" t="s">
        <v>558</v>
      </c>
      <c r="C1365" s="619">
        <v>89301042</v>
      </c>
      <c r="D1365" s="681" t="s">
        <v>6244</v>
      </c>
      <c r="E1365" s="682" t="s">
        <v>3967</v>
      </c>
      <c r="F1365" s="619" t="s">
        <v>3937</v>
      </c>
      <c r="G1365" s="619" t="s">
        <v>4143</v>
      </c>
      <c r="H1365" s="619" t="s">
        <v>557</v>
      </c>
      <c r="I1365" s="619" t="s">
        <v>4937</v>
      </c>
      <c r="J1365" s="619" t="s">
        <v>4938</v>
      </c>
      <c r="K1365" s="619" t="s">
        <v>4939</v>
      </c>
      <c r="L1365" s="620">
        <v>1500</v>
      </c>
      <c r="M1365" s="620">
        <v>22500</v>
      </c>
      <c r="N1365" s="619">
        <v>15</v>
      </c>
      <c r="O1365" s="683">
        <v>2</v>
      </c>
      <c r="P1365" s="620">
        <v>22500</v>
      </c>
      <c r="Q1365" s="635">
        <v>1</v>
      </c>
      <c r="R1365" s="619">
        <v>15</v>
      </c>
      <c r="S1365" s="635">
        <v>1</v>
      </c>
      <c r="T1365" s="683">
        <v>2</v>
      </c>
      <c r="U1365" s="665">
        <v>1</v>
      </c>
    </row>
    <row r="1366" spans="1:21" ht="14.4" customHeight="1" x14ac:dyDescent="0.3">
      <c r="A1366" s="618">
        <v>4</v>
      </c>
      <c r="B1366" s="619" t="s">
        <v>558</v>
      </c>
      <c r="C1366" s="619">
        <v>89301042</v>
      </c>
      <c r="D1366" s="681" t="s">
        <v>6244</v>
      </c>
      <c r="E1366" s="682" t="s">
        <v>3967</v>
      </c>
      <c r="F1366" s="619" t="s">
        <v>3937</v>
      </c>
      <c r="G1366" s="619" t="s">
        <v>4143</v>
      </c>
      <c r="H1366" s="619" t="s">
        <v>557</v>
      </c>
      <c r="I1366" s="619" t="s">
        <v>4940</v>
      </c>
      <c r="J1366" s="619" t="s">
        <v>4938</v>
      </c>
      <c r="K1366" s="619" t="s">
        <v>4941</v>
      </c>
      <c r="L1366" s="620">
        <v>1500</v>
      </c>
      <c r="M1366" s="620">
        <v>54000</v>
      </c>
      <c r="N1366" s="619">
        <v>36</v>
      </c>
      <c r="O1366" s="683">
        <v>5</v>
      </c>
      <c r="P1366" s="620">
        <v>54000</v>
      </c>
      <c r="Q1366" s="635">
        <v>1</v>
      </c>
      <c r="R1366" s="619">
        <v>36</v>
      </c>
      <c r="S1366" s="635">
        <v>1</v>
      </c>
      <c r="T1366" s="683">
        <v>5</v>
      </c>
      <c r="U1366" s="665">
        <v>1</v>
      </c>
    </row>
    <row r="1367" spans="1:21" ht="14.4" customHeight="1" x14ac:dyDescent="0.3">
      <c r="A1367" s="618">
        <v>4</v>
      </c>
      <c r="B1367" s="619" t="s">
        <v>558</v>
      </c>
      <c r="C1367" s="619">
        <v>89301042</v>
      </c>
      <c r="D1367" s="681" t="s">
        <v>6244</v>
      </c>
      <c r="E1367" s="682" t="s">
        <v>3967</v>
      </c>
      <c r="F1367" s="619" t="s">
        <v>3937</v>
      </c>
      <c r="G1367" s="619" t="s">
        <v>4143</v>
      </c>
      <c r="H1367" s="619" t="s">
        <v>557</v>
      </c>
      <c r="I1367" s="619" t="s">
        <v>4942</v>
      </c>
      <c r="J1367" s="619" t="s">
        <v>4945</v>
      </c>
      <c r="K1367" s="619" t="s">
        <v>4944</v>
      </c>
      <c r="L1367" s="620">
        <v>5343.9</v>
      </c>
      <c r="M1367" s="620">
        <v>42751.199999999997</v>
      </c>
      <c r="N1367" s="619">
        <v>8</v>
      </c>
      <c r="O1367" s="683">
        <v>3</v>
      </c>
      <c r="P1367" s="620">
        <v>42751.199999999997</v>
      </c>
      <c r="Q1367" s="635">
        <v>1</v>
      </c>
      <c r="R1367" s="619">
        <v>8</v>
      </c>
      <c r="S1367" s="635">
        <v>1</v>
      </c>
      <c r="T1367" s="683">
        <v>3</v>
      </c>
      <c r="U1367" s="665">
        <v>1</v>
      </c>
    </row>
    <row r="1368" spans="1:21" ht="14.4" customHeight="1" x14ac:dyDescent="0.3">
      <c r="A1368" s="618">
        <v>4</v>
      </c>
      <c r="B1368" s="619" t="s">
        <v>558</v>
      </c>
      <c r="C1368" s="619">
        <v>89301042</v>
      </c>
      <c r="D1368" s="681" t="s">
        <v>6244</v>
      </c>
      <c r="E1368" s="682" t="s">
        <v>3967</v>
      </c>
      <c r="F1368" s="619" t="s">
        <v>3937</v>
      </c>
      <c r="G1368" s="619" t="s">
        <v>4143</v>
      </c>
      <c r="H1368" s="619" t="s">
        <v>557</v>
      </c>
      <c r="I1368" s="619" t="s">
        <v>4946</v>
      </c>
      <c r="J1368" s="619" t="s">
        <v>5274</v>
      </c>
      <c r="K1368" s="619" t="s">
        <v>4948</v>
      </c>
      <c r="L1368" s="620">
        <v>159.5</v>
      </c>
      <c r="M1368" s="620">
        <v>957</v>
      </c>
      <c r="N1368" s="619">
        <v>6</v>
      </c>
      <c r="O1368" s="683">
        <v>5</v>
      </c>
      <c r="P1368" s="620">
        <v>478.5</v>
      </c>
      <c r="Q1368" s="635">
        <v>0.5</v>
      </c>
      <c r="R1368" s="619">
        <v>3</v>
      </c>
      <c r="S1368" s="635">
        <v>0.5</v>
      </c>
      <c r="T1368" s="683">
        <v>3</v>
      </c>
      <c r="U1368" s="665">
        <v>0.6</v>
      </c>
    </row>
    <row r="1369" spans="1:21" ht="14.4" customHeight="1" x14ac:dyDescent="0.3">
      <c r="A1369" s="618">
        <v>4</v>
      </c>
      <c r="B1369" s="619" t="s">
        <v>558</v>
      </c>
      <c r="C1369" s="619">
        <v>89301042</v>
      </c>
      <c r="D1369" s="681" t="s">
        <v>6244</v>
      </c>
      <c r="E1369" s="682" t="s">
        <v>3967</v>
      </c>
      <c r="F1369" s="619" t="s">
        <v>3937</v>
      </c>
      <c r="G1369" s="619" t="s">
        <v>4143</v>
      </c>
      <c r="H1369" s="619" t="s">
        <v>557</v>
      </c>
      <c r="I1369" s="619" t="s">
        <v>5413</v>
      </c>
      <c r="J1369" s="619" t="s">
        <v>5414</v>
      </c>
      <c r="K1369" s="619" t="s">
        <v>5415</v>
      </c>
      <c r="L1369" s="620">
        <v>1422</v>
      </c>
      <c r="M1369" s="620">
        <v>4266</v>
      </c>
      <c r="N1369" s="619">
        <v>3</v>
      </c>
      <c r="O1369" s="683">
        <v>1</v>
      </c>
      <c r="P1369" s="620"/>
      <c r="Q1369" s="635">
        <v>0</v>
      </c>
      <c r="R1369" s="619"/>
      <c r="S1369" s="635">
        <v>0</v>
      </c>
      <c r="T1369" s="683"/>
      <c r="U1369" s="665">
        <v>0</v>
      </c>
    </row>
    <row r="1370" spans="1:21" ht="14.4" customHeight="1" x14ac:dyDescent="0.3">
      <c r="A1370" s="618">
        <v>4</v>
      </c>
      <c r="B1370" s="619" t="s">
        <v>558</v>
      </c>
      <c r="C1370" s="619">
        <v>89301042</v>
      </c>
      <c r="D1370" s="681" t="s">
        <v>6244</v>
      </c>
      <c r="E1370" s="682" t="s">
        <v>3967</v>
      </c>
      <c r="F1370" s="619" t="s">
        <v>3937</v>
      </c>
      <c r="G1370" s="619" t="s">
        <v>4143</v>
      </c>
      <c r="H1370" s="619" t="s">
        <v>557</v>
      </c>
      <c r="I1370" s="619" t="s">
        <v>5275</v>
      </c>
      <c r="J1370" s="619" t="s">
        <v>5276</v>
      </c>
      <c r="K1370" s="619" t="s">
        <v>5277</v>
      </c>
      <c r="L1370" s="620">
        <v>864</v>
      </c>
      <c r="M1370" s="620">
        <v>7776</v>
      </c>
      <c r="N1370" s="619">
        <v>9</v>
      </c>
      <c r="O1370" s="683">
        <v>2</v>
      </c>
      <c r="P1370" s="620">
        <v>7776</v>
      </c>
      <c r="Q1370" s="635">
        <v>1</v>
      </c>
      <c r="R1370" s="619">
        <v>9</v>
      </c>
      <c r="S1370" s="635">
        <v>1</v>
      </c>
      <c r="T1370" s="683">
        <v>2</v>
      </c>
      <c r="U1370" s="665">
        <v>1</v>
      </c>
    </row>
    <row r="1371" spans="1:21" ht="14.4" customHeight="1" x14ac:dyDescent="0.3">
      <c r="A1371" s="618">
        <v>4</v>
      </c>
      <c r="B1371" s="619" t="s">
        <v>558</v>
      </c>
      <c r="C1371" s="619">
        <v>89301042</v>
      </c>
      <c r="D1371" s="681" t="s">
        <v>6244</v>
      </c>
      <c r="E1371" s="682" t="s">
        <v>3967</v>
      </c>
      <c r="F1371" s="619" t="s">
        <v>3937</v>
      </c>
      <c r="G1371" s="619" t="s">
        <v>4143</v>
      </c>
      <c r="H1371" s="619" t="s">
        <v>557</v>
      </c>
      <c r="I1371" s="619" t="s">
        <v>4962</v>
      </c>
      <c r="J1371" s="619" t="s">
        <v>4963</v>
      </c>
      <c r="K1371" s="619" t="s">
        <v>4964</v>
      </c>
      <c r="L1371" s="620">
        <v>720</v>
      </c>
      <c r="M1371" s="620">
        <v>2880</v>
      </c>
      <c r="N1371" s="619">
        <v>4</v>
      </c>
      <c r="O1371" s="683">
        <v>4</v>
      </c>
      <c r="P1371" s="620">
        <v>2880</v>
      </c>
      <c r="Q1371" s="635">
        <v>1</v>
      </c>
      <c r="R1371" s="619">
        <v>4</v>
      </c>
      <c r="S1371" s="635">
        <v>1</v>
      </c>
      <c r="T1371" s="683">
        <v>4</v>
      </c>
      <c r="U1371" s="665">
        <v>1</v>
      </c>
    </row>
    <row r="1372" spans="1:21" ht="14.4" customHeight="1" x14ac:dyDescent="0.3">
      <c r="A1372" s="618">
        <v>4</v>
      </c>
      <c r="B1372" s="619" t="s">
        <v>558</v>
      </c>
      <c r="C1372" s="619">
        <v>89301042</v>
      </c>
      <c r="D1372" s="681" t="s">
        <v>6244</v>
      </c>
      <c r="E1372" s="682" t="s">
        <v>3967</v>
      </c>
      <c r="F1372" s="619" t="s">
        <v>3937</v>
      </c>
      <c r="G1372" s="619" t="s">
        <v>4143</v>
      </c>
      <c r="H1372" s="619" t="s">
        <v>557</v>
      </c>
      <c r="I1372" s="619" t="s">
        <v>5416</v>
      </c>
      <c r="J1372" s="619" t="s">
        <v>5417</v>
      </c>
      <c r="K1372" s="619" t="s">
        <v>5418</v>
      </c>
      <c r="L1372" s="620">
        <v>311</v>
      </c>
      <c r="M1372" s="620">
        <v>311</v>
      </c>
      <c r="N1372" s="619">
        <v>1</v>
      </c>
      <c r="O1372" s="683">
        <v>1</v>
      </c>
      <c r="P1372" s="620">
        <v>311</v>
      </c>
      <c r="Q1372" s="635">
        <v>1</v>
      </c>
      <c r="R1372" s="619">
        <v>1</v>
      </c>
      <c r="S1372" s="635">
        <v>1</v>
      </c>
      <c r="T1372" s="683">
        <v>1</v>
      </c>
      <c r="U1372" s="665">
        <v>1</v>
      </c>
    </row>
    <row r="1373" spans="1:21" ht="14.4" customHeight="1" x14ac:dyDescent="0.3">
      <c r="A1373" s="618">
        <v>4</v>
      </c>
      <c r="B1373" s="619" t="s">
        <v>558</v>
      </c>
      <c r="C1373" s="619">
        <v>89301042</v>
      </c>
      <c r="D1373" s="681" t="s">
        <v>6244</v>
      </c>
      <c r="E1373" s="682" t="s">
        <v>3967</v>
      </c>
      <c r="F1373" s="619" t="s">
        <v>3937</v>
      </c>
      <c r="G1373" s="619" t="s">
        <v>4143</v>
      </c>
      <c r="H1373" s="619" t="s">
        <v>557</v>
      </c>
      <c r="I1373" s="619" t="s">
        <v>5419</v>
      </c>
      <c r="J1373" s="619" t="s">
        <v>5420</v>
      </c>
      <c r="K1373" s="619" t="s">
        <v>5421</v>
      </c>
      <c r="L1373" s="620">
        <v>2253.4299999999998</v>
      </c>
      <c r="M1373" s="620">
        <v>2253.4299999999998</v>
      </c>
      <c r="N1373" s="619">
        <v>1</v>
      </c>
      <c r="O1373" s="683">
        <v>1</v>
      </c>
      <c r="P1373" s="620">
        <v>2253.4299999999998</v>
      </c>
      <c r="Q1373" s="635">
        <v>1</v>
      </c>
      <c r="R1373" s="619">
        <v>1</v>
      </c>
      <c r="S1373" s="635">
        <v>1</v>
      </c>
      <c r="T1373" s="683">
        <v>1</v>
      </c>
      <c r="U1373" s="665">
        <v>1</v>
      </c>
    </row>
    <row r="1374" spans="1:21" ht="14.4" customHeight="1" x14ac:dyDescent="0.3">
      <c r="A1374" s="618">
        <v>4</v>
      </c>
      <c r="B1374" s="619" t="s">
        <v>558</v>
      </c>
      <c r="C1374" s="619">
        <v>89301042</v>
      </c>
      <c r="D1374" s="681" t="s">
        <v>6244</v>
      </c>
      <c r="E1374" s="682" t="s">
        <v>3967</v>
      </c>
      <c r="F1374" s="619" t="s">
        <v>3937</v>
      </c>
      <c r="G1374" s="619" t="s">
        <v>4143</v>
      </c>
      <c r="H1374" s="619" t="s">
        <v>557</v>
      </c>
      <c r="I1374" s="619" t="s">
        <v>5292</v>
      </c>
      <c r="J1374" s="619" t="s">
        <v>5293</v>
      </c>
      <c r="K1374" s="619" t="s">
        <v>5165</v>
      </c>
      <c r="L1374" s="620">
        <v>2412.9</v>
      </c>
      <c r="M1374" s="620">
        <v>2412.9</v>
      </c>
      <c r="N1374" s="619">
        <v>1</v>
      </c>
      <c r="O1374" s="683">
        <v>1</v>
      </c>
      <c r="P1374" s="620">
        <v>2412.9</v>
      </c>
      <c r="Q1374" s="635">
        <v>1</v>
      </c>
      <c r="R1374" s="619">
        <v>1</v>
      </c>
      <c r="S1374" s="635">
        <v>1</v>
      </c>
      <c r="T1374" s="683">
        <v>1</v>
      </c>
      <c r="U1374" s="665">
        <v>1</v>
      </c>
    </row>
    <row r="1375" spans="1:21" ht="14.4" customHeight="1" x14ac:dyDescent="0.3">
      <c r="A1375" s="618">
        <v>4</v>
      </c>
      <c r="B1375" s="619" t="s">
        <v>558</v>
      </c>
      <c r="C1375" s="619">
        <v>89301042</v>
      </c>
      <c r="D1375" s="681" t="s">
        <v>6244</v>
      </c>
      <c r="E1375" s="682" t="s">
        <v>3967</v>
      </c>
      <c r="F1375" s="619" t="s">
        <v>3937</v>
      </c>
      <c r="G1375" s="619" t="s">
        <v>4143</v>
      </c>
      <c r="H1375" s="619" t="s">
        <v>557</v>
      </c>
      <c r="I1375" s="619" t="s">
        <v>5294</v>
      </c>
      <c r="J1375" s="619" t="s">
        <v>4921</v>
      </c>
      <c r="K1375" s="619" t="s">
        <v>5295</v>
      </c>
      <c r="L1375" s="620">
        <v>3053.49</v>
      </c>
      <c r="M1375" s="620">
        <v>12213.96</v>
      </c>
      <c r="N1375" s="619">
        <v>4</v>
      </c>
      <c r="O1375" s="683">
        <v>2</v>
      </c>
      <c r="P1375" s="620"/>
      <c r="Q1375" s="635">
        <v>0</v>
      </c>
      <c r="R1375" s="619"/>
      <c r="S1375" s="635">
        <v>0</v>
      </c>
      <c r="T1375" s="683"/>
      <c r="U1375" s="665">
        <v>0</v>
      </c>
    </row>
    <row r="1376" spans="1:21" ht="14.4" customHeight="1" x14ac:dyDescent="0.3">
      <c r="A1376" s="618">
        <v>4</v>
      </c>
      <c r="B1376" s="619" t="s">
        <v>558</v>
      </c>
      <c r="C1376" s="619">
        <v>89301042</v>
      </c>
      <c r="D1376" s="681" t="s">
        <v>6244</v>
      </c>
      <c r="E1376" s="682" t="s">
        <v>3967</v>
      </c>
      <c r="F1376" s="619" t="s">
        <v>3937</v>
      </c>
      <c r="G1376" s="619" t="s">
        <v>4143</v>
      </c>
      <c r="H1376" s="619" t="s">
        <v>557</v>
      </c>
      <c r="I1376" s="619" t="s">
        <v>5422</v>
      </c>
      <c r="J1376" s="619" t="s">
        <v>4924</v>
      </c>
      <c r="K1376" s="619" t="s">
        <v>5423</v>
      </c>
      <c r="L1376" s="620">
        <v>957</v>
      </c>
      <c r="M1376" s="620">
        <v>1914</v>
      </c>
      <c r="N1376" s="619">
        <v>2</v>
      </c>
      <c r="O1376" s="683">
        <v>1</v>
      </c>
      <c r="P1376" s="620">
        <v>1914</v>
      </c>
      <c r="Q1376" s="635">
        <v>1</v>
      </c>
      <c r="R1376" s="619">
        <v>2</v>
      </c>
      <c r="S1376" s="635">
        <v>1</v>
      </c>
      <c r="T1376" s="683">
        <v>1</v>
      </c>
      <c r="U1376" s="665">
        <v>1</v>
      </c>
    </row>
    <row r="1377" spans="1:21" ht="14.4" customHeight="1" x14ac:dyDescent="0.3">
      <c r="A1377" s="618">
        <v>4</v>
      </c>
      <c r="B1377" s="619" t="s">
        <v>558</v>
      </c>
      <c r="C1377" s="619">
        <v>89301042</v>
      </c>
      <c r="D1377" s="681" t="s">
        <v>6244</v>
      </c>
      <c r="E1377" s="682" t="s">
        <v>3967</v>
      </c>
      <c r="F1377" s="619" t="s">
        <v>3937</v>
      </c>
      <c r="G1377" s="619" t="s">
        <v>4143</v>
      </c>
      <c r="H1377" s="619" t="s">
        <v>557</v>
      </c>
      <c r="I1377" s="619" t="s">
        <v>5424</v>
      </c>
      <c r="J1377" s="619" t="s">
        <v>5269</v>
      </c>
      <c r="K1377" s="619" t="s">
        <v>5425</v>
      </c>
      <c r="L1377" s="620">
        <v>761.3</v>
      </c>
      <c r="M1377" s="620">
        <v>4567.7999999999993</v>
      </c>
      <c r="N1377" s="619">
        <v>6</v>
      </c>
      <c r="O1377" s="683">
        <v>1</v>
      </c>
      <c r="P1377" s="620"/>
      <c r="Q1377" s="635">
        <v>0</v>
      </c>
      <c r="R1377" s="619"/>
      <c r="S1377" s="635">
        <v>0</v>
      </c>
      <c r="T1377" s="683"/>
      <c r="U1377" s="665">
        <v>0</v>
      </c>
    </row>
    <row r="1378" spans="1:21" ht="14.4" customHeight="1" x14ac:dyDescent="0.3">
      <c r="A1378" s="618">
        <v>4</v>
      </c>
      <c r="B1378" s="619" t="s">
        <v>558</v>
      </c>
      <c r="C1378" s="619">
        <v>89301042</v>
      </c>
      <c r="D1378" s="681" t="s">
        <v>6244</v>
      </c>
      <c r="E1378" s="682" t="s">
        <v>3967</v>
      </c>
      <c r="F1378" s="619" t="s">
        <v>3937</v>
      </c>
      <c r="G1378" s="619" t="s">
        <v>4143</v>
      </c>
      <c r="H1378" s="619" t="s">
        <v>557</v>
      </c>
      <c r="I1378" s="619" t="s">
        <v>5296</v>
      </c>
      <c r="J1378" s="619" t="s">
        <v>4643</v>
      </c>
      <c r="K1378" s="619" t="s">
        <v>5297</v>
      </c>
      <c r="L1378" s="620">
        <v>2284</v>
      </c>
      <c r="M1378" s="620">
        <v>6852</v>
      </c>
      <c r="N1378" s="619">
        <v>3</v>
      </c>
      <c r="O1378" s="683">
        <v>1</v>
      </c>
      <c r="P1378" s="620">
        <v>6852</v>
      </c>
      <c r="Q1378" s="635">
        <v>1</v>
      </c>
      <c r="R1378" s="619">
        <v>3</v>
      </c>
      <c r="S1378" s="635">
        <v>1</v>
      </c>
      <c r="T1378" s="683">
        <v>1</v>
      </c>
      <c r="U1378" s="665">
        <v>1</v>
      </c>
    </row>
    <row r="1379" spans="1:21" ht="14.4" customHeight="1" x14ac:dyDescent="0.3">
      <c r="A1379" s="618">
        <v>4</v>
      </c>
      <c r="B1379" s="619" t="s">
        <v>558</v>
      </c>
      <c r="C1379" s="619">
        <v>89301042</v>
      </c>
      <c r="D1379" s="681" t="s">
        <v>6244</v>
      </c>
      <c r="E1379" s="682" t="s">
        <v>3967</v>
      </c>
      <c r="F1379" s="619" t="s">
        <v>3937</v>
      </c>
      <c r="G1379" s="619" t="s">
        <v>4143</v>
      </c>
      <c r="H1379" s="619" t="s">
        <v>557</v>
      </c>
      <c r="I1379" s="619" t="s">
        <v>5305</v>
      </c>
      <c r="J1379" s="619" t="s">
        <v>4811</v>
      </c>
      <c r="K1379" s="619" t="s">
        <v>5306</v>
      </c>
      <c r="L1379" s="620">
        <v>1367</v>
      </c>
      <c r="M1379" s="620">
        <v>4101</v>
      </c>
      <c r="N1379" s="619">
        <v>3</v>
      </c>
      <c r="O1379" s="683">
        <v>1</v>
      </c>
      <c r="P1379" s="620"/>
      <c r="Q1379" s="635">
        <v>0</v>
      </c>
      <c r="R1379" s="619"/>
      <c r="S1379" s="635">
        <v>0</v>
      </c>
      <c r="T1379" s="683"/>
      <c r="U1379" s="665">
        <v>0</v>
      </c>
    </row>
    <row r="1380" spans="1:21" ht="14.4" customHeight="1" x14ac:dyDescent="0.3">
      <c r="A1380" s="618">
        <v>4</v>
      </c>
      <c r="B1380" s="619" t="s">
        <v>558</v>
      </c>
      <c r="C1380" s="619">
        <v>89301042</v>
      </c>
      <c r="D1380" s="681" t="s">
        <v>6244</v>
      </c>
      <c r="E1380" s="682" t="s">
        <v>3967</v>
      </c>
      <c r="F1380" s="619" t="s">
        <v>3937</v>
      </c>
      <c r="G1380" s="619" t="s">
        <v>4143</v>
      </c>
      <c r="H1380" s="619" t="s">
        <v>557</v>
      </c>
      <c r="I1380" s="619" t="s">
        <v>5318</v>
      </c>
      <c r="J1380" s="619" t="s">
        <v>5276</v>
      </c>
      <c r="K1380" s="619" t="s">
        <v>5319</v>
      </c>
      <c r="L1380" s="620">
        <v>864</v>
      </c>
      <c r="M1380" s="620">
        <v>2592</v>
      </c>
      <c r="N1380" s="619">
        <v>3</v>
      </c>
      <c r="O1380" s="683">
        <v>1</v>
      </c>
      <c r="P1380" s="620">
        <v>2592</v>
      </c>
      <c r="Q1380" s="635">
        <v>1</v>
      </c>
      <c r="R1380" s="619">
        <v>3</v>
      </c>
      <c r="S1380" s="635">
        <v>1</v>
      </c>
      <c r="T1380" s="683">
        <v>1</v>
      </c>
      <c r="U1380" s="665">
        <v>1</v>
      </c>
    </row>
    <row r="1381" spans="1:21" ht="14.4" customHeight="1" x14ac:dyDescent="0.3">
      <c r="A1381" s="618">
        <v>4</v>
      </c>
      <c r="B1381" s="619" t="s">
        <v>558</v>
      </c>
      <c r="C1381" s="619">
        <v>89301042</v>
      </c>
      <c r="D1381" s="681" t="s">
        <v>6244</v>
      </c>
      <c r="E1381" s="682" t="s">
        <v>3970</v>
      </c>
      <c r="F1381" s="619" t="s">
        <v>3935</v>
      </c>
      <c r="G1381" s="619" t="s">
        <v>4296</v>
      </c>
      <c r="H1381" s="619" t="s">
        <v>557</v>
      </c>
      <c r="I1381" s="619" t="s">
        <v>4297</v>
      </c>
      <c r="J1381" s="619" t="s">
        <v>4298</v>
      </c>
      <c r="K1381" s="619" t="s">
        <v>4299</v>
      </c>
      <c r="L1381" s="620">
        <v>64.23</v>
      </c>
      <c r="M1381" s="620">
        <v>64.23</v>
      </c>
      <c r="N1381" s="619">
        <v>1</v>
      </c>
      <c r="O1381" s="683">
        <v>0.5</v>
      </c>
      <c r="P1381" s="620"/>
      <c r="Q1381" s="635">
        <v>0</v>
      </c>
      <c r="R1381" s="619"/>
      <c r="S1381" s="635">
        <v>0</v>
      </c>
      <c r="T1381" s="683"/>
      <c r="U1381" s="665">
        <v>0</v>
      </c>
    </row>
    <row r="1382" spans="1:21" ht="14.4" customHeight="1" x14ac:dyDescent="0.3">
      <c r="A1382" s="618">
        <v>4</v>
      </c>
      <c r="B1382" s="619" t="s">
        <v>558</v>
      </c>
      <c r="C1382" s="619">
        <v>89301042</v>
      </c>
      <c r="D1382" s="681" t="s">
        <v>6244</v>
      </c>
      <c r="E1382" s="682" t="s">
        <v>3970</v>
      </c>
      <c r="F1382" s="619" t="s">
        <v>3935</v>
      </c>
      <c r="G1382" s="619" t="s">
        <v>3997</v>
      </c>
      <c r="H1382" s="619" t="s">
        <v>1439</v>
      </c>
      <c r="I1382" s="619" t="s">
        <v>1793</v>
      </c>
      <c r="J1382" s="619" t="s">
        <v>3721</v>
      </c>
      <c r="K1382" s="619" t="s">
        <v>3722</v>
      </c>
      <c r="L1382" s="620">
        <v>333.31</v>
      </c>
      <c r="M1382" s="620">
        <v>666.62</v>
      </c>
      <c r="N1382" s="619">
        <v>2</v>
      </c>
      <c r="O1382" s="683">
        <v>1</v>
      </c>
      <c r="P1382" s="620">
        <v>666.62</v>
      </c>
      <c r="Q1382" s="635">
        <v>1</v>
      </c>
      <c r="R1382" s="619">
        <v>2</v>
      </c>
      <c r="S1382" s="635">
        <v>1</v>
      </c>
      <c r="T1382" s="683">
        <v>1</v>
      </c>
      <c r="U1382" s="665">
        <v>1</v>
      </c>
    </row>
    <row r="1383" spans="1:21" ht="14.4" customHeight="1" x14ac:dyDescent="0.3">
      <c r="A1383" s="618">
        <v>4</v>
      </c>
      <c r="B1383" s="619" t="s">
        <v>558</v>
      </c>
      <c r="C1383" s="619">
        <v>89301042</v>
      </c>
      <c r="D1383" s="681" t="s">
        <v>6244</v>
      </c>
      <c r="E1383" s="682" t="s">
        <v>3970</v>
      </c>
      <c r="F1383" s="619" t="s">
        <v>3935</v>
      </c>
      <c r="G1383" s="619" t="s">
        <v>3997</v>
      </c>
      <c r="H1383" s="619" t="s">
        <v>1439</v>
      </c>
      <c r="I1383" s="619" t="s">
        <v>5426</v>
      </c>
      <c r="J1383" s="619" t="s">
        <v>5427</v>
      </c>
      <c r="K1383" s="619" t="s">
        <v>5428</v>
      </c>
      <c r="L1383" s="620">
        <v>152.36000000000001</v>
      </c>
      <c r="M1383" s="620">
        <v>152.36000000000001</v>
      </c>
      <c r="N1383" s="619">
        <v>1</v>
      </c>
      <c r="O1383" s="683">
        <v>1</v>
      </c>
      <c r="P1383" s="620"/>
      <c r="Q1383" s="635">
        <v>0</v>
      </c>
      <c r="R1383" s="619"/>
      <c r="S1383" s="635">
        <v>0</v>
      </c>
      <c r="T1383" s="683"/>
      <c r="U1383" s="665">
        <v>0</v>
      </c>
    </row>
    <row r="1384" spans="1:21" ht="14.4" customHeight="1" x14ac:dyDescent="0.3">
      <c r="A1384" s="618">
        <v>4</v>
      </c>
      <c r="B1384" s="619" t="s">
        <v>558</v>
      </c>
      <c r="C1384" s="619">
        <v>89301042</v>
      </c>
      <c r="D1384" s="681" t="s">
        <v>6244</v>
      </c>
      <c r="E1384" s="682" t="s">
        <v>3970</v>
      </c>
      <c r="F1384" s="619" t="s">
        <v>3935</v>
      </c>
      <c r="G1384" s="619" t="s">
        <v>4101</v>
      </c>
      <c r="H1384" s="619" t="s">
        <v>557</v>
      </c>
      <c r="I1384" s="619" t="s">
        <v>2223</v>
      </c>
      <c r="J1384" s="619" t="s">
        <v>4102</v>
      </c>
      <c r="K1384" s="619" t="s">
        <v>4103</v>
      </c>
      <c r="L1384" s="620">
        <v>0</v>
      </c>
      <c r="M1384" s="620">
        <v>0</v>
      </c>
      <c r="N1384" s="619">
        <v>2</v>
      </c>
      <c r="O1384" s="683">
        <v>1.5</v>
      </c>
      <c r="P1384" s="620">
        <v>0</v>
      </c>
      <c r="Q1384" s="635"/>
      <c r="R1384" s="619">
        <v>1</v>
      </c>
      <c r="S1384" s="635">
        <v>0.5</v>
      </c>
      <c r="T1384" s="683">
        <v>1</v>
      </c>
      <c r="U1384" s="665">
        <v>0.66666666666666663</v>
      </c>
    </row>
    <row r="1385" spans="1:21" ht="14.4" customHeight="1" x14ac:dyDescent="0.3">
      <c r="A1385" s="618">
        <v>4</v>
      </c>
      <c r="B1385" s="619" t="s">
        <v>558</v>
      </c>
      <c r="C1385" s="619">
        <v>89301042</v>
      </c>
      <c r="D1385" s="681" t="s">
        <v>6244</v>
      </c>
      <c r="E1385" s="682" t="s">
        <v>3970</v>
      </c>
      <c r="F1385" s="619" t="s">
        <v>3935</v>
      </c>
      <c r="G1385" s="619" t="s">
        <v>3999</v>
      </c>
      <c r="H1385" s="619" t="s">
        <v>1439</v>
      </c>
      <c r="I1385" s="619" t="s">
        <v>1809</v>
      </c>
      <c r="J1385" s="619" t="s">
        <v>1810</v>
      </c>
      <c r="K1385" s="619" t="s">
        <v>3743</v>
      </c>
      <c r="L1385" s="620">
        <v>399.92</v>
      </c>
      <c r="M1385" s="620">
        <v>399.92</v>
      </c>
      <c r="N1385" s="619">
        <v>1</v>
      </c>
      <c r="O1385" s="683">
        <v>0.5</v>
      </c>
      <c r="P1385" s="620"/>
      <c r="Q1385" s="635">
        <v>0</v>
      </c>
      <c r="R1385" s="619"/>
      <c r="S1385" s="635">
        <v>0</v>
      </c>
      <c r="T1385" s="683"/>
      <c r="U1385" s="665">
        <v>0</v>
      </c>
    </row>
    <row r="1386" spans="1:21" ht="14.4" customHeight="1" x14ac:dyDescent="0.3">
      <c r="A1386" s="618">
        <v>4</v>
      </c>
      <c r="B1386" s="619" t="s">
        <v>558</v>
      </c>
      <c r="C1386" s="619">
        <v>89301042</v>
      </c>
      <c r="D1386" s="681" t="s">
        <v>6244</v>
      </c>
      <c r="E1386" s="682" t="s">
        <v>3970</v>
      </c>
      <c r="F1386" s="619" t="s">
        <v>3935</v>
      </c>
      <c r="G1386" s="619" t="s">
        <v>4033</v>
      </c>
      <c r="H1386" s="619" t="s">
        <v>557</v>
      </c>
      <c r="I1386" s="619" t="s">
        <v>922</v>
      </c>
      <c r="J1386" s="619" t="s">
        <v>4034</v>
      </c>
      <c r="K1386" s="619" t="s">
        <v>4035</v>
      </c>
      <c r="L1386" s="620">
        <v>56.01</v>
      </c>
      <c r="M1386" s="620">
        <v>224.04</v>
      </c>
      <c r="N1386" s="619">
        <v>4</v>
      </c>
      <c r="O1386" s="683">
        <v>1</v>
      </c>
      <c r="P1386" s="620"/>
      <c r="Q1386" s="635">
        <v>0</v>
      </c>
      <c r="R1386" s="619"/>
      <c r="S1386" s="635">
        <v>0</v>
      </c>
      <c r="T1386" s="683"/>
      <c r="U1386" s="665">
        <v>0</v>
      </c>
    </row>
    <row r="1387" spans="1:21" ht="14.4" customHeight="1" x14ac:dyDescent="0.3">
      <c r="A1387" s="618">
        <v>4</v>
      </c>
      <c r="B1387" s="619" t="s">
        <v>558</v>
      </c>
      <c r="C1387" s="619">
        <v>89301042</v>
      </c>
      <c r="D1387" s="681" t="s">
        <v>6244</v>
      </c>
      <c r="E1387" s="682" t="s">
        <v>3970</v>
      </c>
      <c r="F1387" s="619" t="s">
        <v>3935</v>
      </c>
      <c r="G1387" s="619" t="s">
        <v>4093</v>
      </c>
      <c r="H1387" s="619" t="s">
        <v>1439</v>
      </c>
      <c r="I1387" s="619" t="s">
        <v>2727</v>
      </c>
      <c r="J1387" s="619" t="s">
        <v>2728</v>
      </c>
      <c r="K1387" s="619" t="s">
        <v>3844</v>
      </c>
      <c r="L1387" s="620">
        <v>69.86</v>
      </c>
      <c r="M1387" s="620">
        <v>69.86</v>
      </c>
      <c r="N1387" s="619">
        <v>1</v>
      </c>
      <c r="O1387" s="683">
        <v>1</v>
      </c>
      <c r="P1387" s="620"/>
      <c r="Q1387" s="635">
        <v>0</v>
      </c>
      <c r="R1387" s="619"/>
      <c r="S1387" s="635">
        <v>0</v>
      </c>
      <c r="T1387" s="683"/>
      <c r="U1387" s="665">
        <v>0</v>
      </c>
    </row>
    <row r="1388" spans="1:21" ht="14.4" customHeight="1" x14ac:dyDescent="0.3">
      <c r="A1388" s="618">
        <v>4</v>
      </c>
      <c r="B1388" s="619" t="s">
        <v>558</v>
      </c>
      <c r="C1388" s="619">
        <v>89301042</v>
      </c>
      <c r="D1388" s="681" t="s">
        <v>6244</v>
      </c>
      <c r="E1388" s="682" t="s">
        <v>3970</v>
      </c>
      <c r="F1388" s="619" t="s">
        <v>3935</v>
      </c>
      <c r="G1388" s="619" t="s">
        <v>4006</v>
      </c>
      <c r="H1388" s="619" t="s">
        <v>557</v>
      </c>
      <c r="I1388" s="619" t="s">
        <v>772</v>
      </c>
      <c r="J1388" s="619" t="s">
        <v>769</v>
      </c>
      <c r="K1388" s="619" t="s">
        <v>773</v>
      </c>
      <c r="L1388" s="620">
        <v>612.26</v>
      </c>
      <c r="M1388" s="620">
        <v>1224.52</v>
      </c>
      <c r="N1388" s="619">
        <v>2</v>
      </c>
      <c r="O1388" s="683">
        <v>1</v>
      </c>
      <c r="P1388" s="620"/>
      <c r="Q1388" s="635">
        <v>0</v>
      </c>
      <c r="R1388" s="619"/>
      <c r="S1388" s="635">
        <v>0</v>
      </c>
      <c r="T1388" s="683"/>
      <c r="U1388" s="665">
        <v>0</v>
      </c>
    </row>
    <row r="1389" spans="1:21" ht="14.4" customHeight="1" x14ac:dyDescent="0.3">
      <c r="A1389" s="618">
        <v>4</v>
      </c>
      <c r="B1389" s="619" t="s">
        <v>558</v>
      </c>
      <c r="C1389" s="619">
        <v>89301042</v>
      </c>
      <c r="D1389" s="681" t="s">
        <v>6244</v>
      </c>
      <c r="E1389" s="682" t="s">
        <v>3970</v>
      </c>
      <c r="F1389" s="619" t="s">
        <v>3935</v>
      </c>
      <c r="G1389" s="619" t="s">
        <v>4010</v>
      </c>
      <c r="H1389" s="619" t="s">
        <v>557</v>
      </c>
      <c r="I1389" s="619" t="s">
        <v>3469</v>
      </c>
      <c r="J1389" s="619" t="s">
        <v>1233</v>
      </c>
      <c r="K1389" s="619" t="s">
        <v>4070</v>
      </c>
      <c r="L1389" s="620">
        <v>127.5</v>
      </c>
      <c r="M1389" s="620">
        <v>255</v>
      </c>
      <c r="N1389" s="619">
        <v>2</v>
      </c>
      <c r="O1389" s="683">
        <v>1.5</v>
      </c>
      <c r="P1389" s="620">
        <v>127.5</v>
      </c>
      <c r="Q1389" s="635">
        <v>0.5</v>
      </c>
      <c r="R1389" s="619">
        <v>1</v>
      </c>
      <c r="S1389" s="635">
        <v>0.5</v>
      </c>
      <c r="T1389" s="683">
        <v>1</v>
      </c>
      <c r="U1389" s="665">
        <v>0.66666666666666663</v>
      </c>
    </row>
    <row r="1390" spans="1:21" ht="14.4" customHeight="1" x14ac:dyDescent="0.3">
      <c r="A1390" s="618">
        <v>4</v>
      </c>
      <c r="B1390" s="619" t="s">
        <v>558</v>
      </c>
      <c r="C1390" s="619">
        <v>89301042</v>
      </c>
      <c r="D1390" s="681" t="s">
        <v>6244</v>
      </c>
      <c r="E1390" s="682" t="s">
        <v>3970</v>
      </c>
      <c r="F1390" s="619" t="s">
        <v>3935</v>
      </c>
      <c r="G1390" s="619" t="s">
        <v>4239</v>
      </c>
      <c r="H1390" s="619" t="s">
        <v>557</v>
      </c>
      <c r="I1390" s="619" t="s">
        <v>5429</v>
      </c>
      <c r="J1390" s="619" t="s">
        <v>5430</v>
      </c>
      <c r="K1390" s="619" t="s">
        <v>4396</v>
      </c>
      <c r="L1390" s="620">
        <v>26.26</v>
      </c>
      <c r="M1390" s="620">
        <v>26.26</v>
      </c>
      <c r="N1390" s="619">
        <v>1</v>
      </c>
      <c r="O1390" s="683">
        <v>1</v>
      </c>
      <c r="P1390" s="620">
        <v>26.26</v>
      </c>
      <c r="Q1390" s="635">
        <v>1</v>
      </c>
      <c r="R1390" s="619">
        <v>1</v>
      </c>
      <c r="S1390" s="635">
        <v>1</v>
      </c>
      <c r="T1390" s="683">
        <v>1</v>
      </c>
      <c r="U1390" s="665">
        <v>1</v>
      </c>
    </row>
    <row r="1391" spans="1:21" ht="14.4" customHeight="1" x14ac:dyDescent="0.3">
      <c r="A1391" s="618">
        <v>4</v>
      </c>
      <c r="B1391" s="619" t="s">
        <v>558</v>
      </c>
      <c r="C1391" s="619">
        <v>89301042</v>
      </c>
      <c r="D1391" s="681" t="s">
        <v>6244</v>
      </c>
      <c r="E1391" s="682" t="s">
        <v>3970</v>
      </c>
      <c r="F1391" s="619" t="s">
        <v>3935</v>
      </c>
      <c r="G1391" s="619" t="s">
        <v>5431</v>
      </c>
      <c r="H1391" s="619" t="s">
        <v>557</v>
      </c>
      <c r="I1391" s="619" t="s">
        <v>5432</v>
      </c>
      <c r="J1391" s="619" t="s">
        <v>5433</v>
      </c>
      <c r="K1391" s="619" t="s">
        <v>5002</v>
      </c>
      <c r="L1391" s="620">
        <v>17.53</v>
      </c>
      <c r="M1391" s="620">
        <v>52.59</v>
      </c>
      <c r="N1391" s="619">
        <v>3</v>
      </c>
      <c r="O1391" s="683">
        <v>1</v>
      </c>
      <c r="P1391" s="620"/>
      <c r="Q1391" s="635">
        <v>0</v>
      </c>
      <c r="R1391" s="619"/>
      <c r="S1391" s="635">
        <v>0</v>
      </c>
      <c r="T1391" s="683"/>
      <c r="U1391" s="665">
        <v>0</v>
      </c>
    </row>
    <row r="1392" spans="1:21" ht="14.4" customHeight="1" x14ac:dyDescent="0.3">
      <c r="A1392" s="618">
        <v>4</v>
      </c>
      <c r="B1392" s="619" t="s">
        <v>558</v>
      </c>
      <c r="C1392" s="619">
        <v>89301042</v>
      </c>
      <c r="D1392" s="681" t="s">
        <v>6244</v>
      </c>
      <c r="E1392" s="682" t="s">
        <v>3970</v>
      </c>
      <c r="F1392" s="619" t="s">
        <v>3936</v>
      </c>
      <c r="G1392" s="619" t="s">
        <v>4062</v>
      </c>
      <c r="H1392" s="619" t="s">
        <v>557</v>
      </c>
      <c r="I1392" s="619" t="s">
        <v>4126</v>
      </c>
      <c r="J1392" s="619" t="s">
        <v>3964</v>
      </c>
      <c r="K1392" s="619"/>
      <c r="L1392" s="620">
        <v>0</v>
      </c>
      <c r="M1392" s="620">
        <v>0</v>
      </c>
      <c r="N1392" s="619">
        <v>2</v>
      </c>
      <c r="O1392" s="683">
        <v>2</v>
      </c>
      <c r="P1392" s="620">
        <v>0</v>
      </c>
      <c r="Q1392" s="635"/>
      <c r="R1392" s="619">
        <v>2</v>
      </c>
      <c r="S1392" s="635">
        <v>1</v>
      </c>
      <c r="T1392" s="683">
        <v>2</v>
      </c>
      <c r="U1392" s="665">
        <v>1</v>
      </c>
    </row>
    <row r="1393" spans="1:21" ht="14.4" customHeight="1" x14ac:dyDescent="0.3">
      <c r="A1393" s="618">
        <v>4</v>
      </c>
      <c r="B1393" s="619" t="s">
        <v>558</v>
      </c>
      <c r="C1393" s="619">
        <v>89301042</v>
      </c>
      <c r="D1393" s="681" t="s">
        <v>6244</v>
      </c>
      <c r="E1393" s="682" t="s">
        <v>3970</v>
      </c>
      <c r="F1393" s="619" t="s">
        <v>3937</v>
      </c>
      <c r="G1393" s="619" t="s">
        <v>4358</v>
      </c>
      <c r="H1393" s="619" t="s">
        <v>557</v>
      </c>
      <c r="I1393" s="619" t="s">
        <v>4359</v>
      </c>
      <c r="J1393" s="619" t="s">
        <v>4360</v>
      </c>
      <c r="K1393" s="619" t="s">
        <v>4361</v>
      </c>
      <c r="L1393" s="620">
        <v>410</v>
      </c>
      <c r="M1393" s="620">
        <v>4920</v>
      </c>
      <c r="N1393" s="619">
        <v>12</v>
      </c>
      <c r="O1393" s="683">
        <v>12</v>
      </c>
      <c r="P1393" s="620">
        <v>4920</v>
      </c>
      <c r="Q1393" s="635">
        <v>1</v>
      </c>
      <c r="R1393" s="619">
        <v>12</v>
      </c>
      <c r="S1393" s="635">
        <v>1</v>
      </c>
      <c r="T1393" s="683">
        <v>12</v>
      </c>
      <c r="U1393" s="665">
        <v>1</v>
      </c>
    </row>
    <row r="1394" spans="1:21" ht="14.4" customHeight="1" x14ac:dyDescent="0.3">
      <c r="A1394" s="618">
        <v>4</v>
      </c>
      <c r="B1394" s="619" t="s">
        <v>558</v>
      </c>
      <c r="C1394" s="619">
        <v>89301042</v>
      </c>
      <c r="D1394" s="681" t="s">
        <v>6244</v>
      </c>
      <c r="E1394" s="682" t="s">
        <v>3970</v>
      </c>
      <c r="F1394" s="619" t="s">
        <v>3937</v>
      </c>
      <c r="G1394" s="619" t="s">
        <v>4358</v>
      </c>
      <c r="H1394" s="619" t="s">
        <v>557</v>
      </c>
      <c r="I1394" s="619" t="s">
        <v>4420</v>
      </c>
      <c r="J1394" s="619" t="s">
        <v>4421</v>
      </c>
      <c r="K1394" s="619" t="s">
        <v>4422</v>
      </c>
      <c r="L1394" s="620">
        <v>566</v>
      </c>
      <c r="M1394" s="620">
        <v>1132</v>
      </c>
      <c r="N1394" s="619">
        <v>2</v>
      </c>
      <c r="O1394" s="683">
        <v>2</v>
      </c>
      <c r="P1394" s="620">
        <v>566</v>
      </c>
      <c r="Q1394" s="635">
        <v>0.5</v>
      </c>
      <c r="R1394" s="619">
        <v>1</v>
      </c>
      <c r="S1394" s="635">
        <v>0.5</v>
      </c>
      <c r="T1394" s="683">
        <v>1</v>
      </c>
      <c r="U1394" s="665">
        <v>0.5</v>
      </c>
    </row>
    <row r="1395" spans="1:21" ht="14.4" customHeight="1" x14ac:dyDescent="0.3">
      <c r="A1395" s="618">
        <v>4</v>
      </c>
      <c r="B1395" s="619" t="s">
        <v>558</v>
      </c>
      <c r="C1395" s="619">
        <v>89301042</v>
      </c>
      <c r="D1395" s="681" t="s">
        <v>6244</v>
      </c>
      <c r="E1395" s="682" t="s">
        <v>3970</v>
      </c>
      <c r="F1395" s="619" t="s">
        <v>3937</v>
      </c>
      <c r="G1395" s="619" t="s">
        <v>4423</v>
      </c>
      <c r="H1395" s="619" t="s">
        <v>557</v>
      </c>
      <c r="I1395" s="619" t="s">
        <v>4433</v>
      </c>
      <c r="J1395" s="619" t="s">
        <v>4434</v>
      </c>
      <c r="K1395" s="619" t="s">
        <v>4435</v>
      </c>
      <c r="L1395" s="620">
        <v>200</v>
      </c>
      <c r="M1395" s="620">
        <v>1000</v>
      </c>
      <c r="N1395" s="619">
        <v>5</v>
      </c>
      <c r="O1395" s="683">
        <v>3</v>
      </c>
      <c r="P1395" s="620">
        <v>1000</v>
      </c>
      <c r="Q1395" s="635">
        <v>1</v>
      </c>
      <c r="R1395" s="619">
        <v>5</v>
      </c>
      <c r="S1395" s="635">
        <v>1</v>
      </c>
      <c r="T1395" s="683">
        <v>3</v>
      </c>
      <c r="U1395" s="665">
        <v>1</v>
      </c>
    </row>
    <row r="1396" spans="1:21" ht="14.4" customHeight="1" x14ac:dyDescent="0.3">
      <c r="A1396" s="618">
        <v>4</v>
      </c>
      <c r="B1396" s="619" t="s">
        <v>558</v>
      </c>
      <c r="C1396" s="619">
        <v>89301042</v>
      </c>
      <c r="D1396" s="681" t="s">
        <v>6244</v>
      </c>
      <c r="E1396" s="682" t="s">
        <v>3970</v>
      </c>
      <c r="F1396" s="619" t="s">
        <v>3937</v>
      </c>
      <c r="G1396" s="619" t="s">
        <v>4203</v>
      </c>
      <c r="H1396" s="619" t="s">
        <v>557</v>
      </c>
      <c r="I1396" s="619" t="s">
        <v>4204</v>
      </c>
      <c r="J1396" s="619" t="s">
        <v>4205</v>
      </c>
      <c r="K1396" s="619" t="s">
        <v>4206</v>
      </c>
      <c r="L1396" s="620">
        <v>900</v>
      </c>
      <c r="M1396" s="620">
        <v>900</v>
      </c>
      <c r="N1396" s="619">
        <v>1</v>
      </c>
      <c r="O1396" s="683">
        <v>1</v>
      </c>
      <c r="P1396" s="620">
        <v>900</v>
      </c>
      <c r="Q1396" s="635">
        <v>1</v>
      </c>
      <c r="R1396" s="619">
        <v>1</v>
      </c>
      <c r="S1396" s="635">
        <v>1</v>
      </c>
      <c r="T1396" s="683">
        <v>1</v>
      </c>
      <c r="U1396" s="665">
        <v>1</v>
      </c>
    </row>
    <row r="1397" spans="1:21" ht="14.4" customHeight="1" x14ac:dyDescent="0.3">
      <c r="A1397" s="618">
        <v>4</v>
      </c>
      <c r="B1397" s="619" t="s">
        <v>558</v>
      </c>
      <c r="C1397" s="619">
        <v>89301042</v>
      </c>
      <c r="D1397" s="681" t="s">
        <v>6244</v>
      </c>
      <c r="E1397" s="682" t="s">
        <v>3970</v>
      </c>
      <c r="F1397" s="619" t="s">
        <v>3937</v>
      </c>
      <c r="G1397" s="619" t="s">
        <v>4203</v>
      </c>
      <c r="H1397" s="619" t="s">
        <v>557</v>
      </c>
      <c r="I1397" s="619" t="s">
        <v>4492</v>
      </c>
      <c r="J1397" s="619" t="s">
        <v>4493</v>
      </c>
      <c r="K1397" s="619" t="s">
        <v>4494</v>
      </c>
      <c r="L1397" s="620">
        <v>1097.25</v>
      </c>
      <c r="M1397" s="620">
        <v>1097.25</v>
      </c>
      <c r="N1397" s="619">
        <v>1</v>
      </c>
      <c r="O1397" s="683">
        <v>1</v>
      </c>
      <c r="P1397" s="620">
        <v>1097.25</v>
      </c>
      <c r="Q1397" s="635">
        <v>1</v>
      </c>
      <c r="R1397" s="619">
        <v>1</v>
      </c>
      <c r="S1397" s="635">
        <v>1</v>
      </c>
      <c r="T1397" s="683">
        <v>1</v>
      </c>
      <c r="U1397" s="665">
        <v>1</v>
      </c>
    </row>
    <row r="1398" spans="1:21" ht="14.4" customHeight="1" x14ac:dyDescent="0.3">
      <c r="A1398" s="618">
        <v>4</v>
      </c>
      <c r="B1398" s="619" t="s">
        <v>558</v>
      </c>
      <c r="C1398" s="619">
        <v>89301042</v>
      </c>
      <c r="D1398" s="681" t="s">
        <v>6244</v>
      </c>
      <c r="E1398" s="682" t="s">
        <v>3971</v>
      </c>
      <c r="F1398" s="619" t="s">
        <v>3935</v>
      </c>
      <c r="G1398" s="619" t="s">
        <v>4972</v>
      </c>
      <c r="H1398" s="619" t="s">
        <v>557</v>
      </c>
      <c r="I1398" s="619" t="s">
        <v>5434</v>
      </c>
      <c r="J1398" s="619" t="s">
        <v>5435</v>
      </c>
      <c r="K1398" s="619" t="s">
        <v>5436</v>
      </c>
      <c r="L1398" s="620">
        <v>1354.54</v>
      </c>
      <c r="M1398" s="620">
        <v>1354.54</v>
      </c>
      <c r="N1398" s="619">
        <v>1</v>
      </c>
      <c r="O1398" s="683">
        <v>1</v>
      </c>
      <c r="P1398" s="620">
        <v>1354.54</v>
      </c>
      <c r="Q1398" s="635">
        <v>1</v>
      </c>
      <c r="R1398" s="619">
        <v>1</v>
      </c>
      <c r="S1398" s="635">
        <v>1</v>
      </c>
      <c r="T1398" s="683">
        <v>1</v>
      </c>
      <c r="U1398" s="665">
        <v>1</v>
      </c>
    </row>
    <row r="1399" spans="1:21" ht="14.4" customHeight="1" x14ac:dyDescent="0.3">
      <c r="A1399" s="618">
        <v>4</v>
      </c>
      <c r="B1399" s="619" t="s">
        <v>558</v>
      </c>
      <c r="C1399" s="619">
        <v>89301042</v>
      </c>
      <c r="D1399" s="681" t="s">
        <v>6244</v>
      </c>
      <c r="E1399" s="682" t="s">
        <v>3971</v>
      </c>
      <c r="F1399" s="619" t="s">
        <v>3935</v>
      </c>
      <c r="G1399" s="619" t="s">
        <v>4015</v>
      </c>
      <c r="H1399" s="619" t="s">
        <v>1439</v>
      </c>
      <c r="I1399" s="619" t="s">
        <v>2586</v>
      </c>
      <c r="J1399" s="619" t="s">
        <v>3814</v>
      </c>
      <c r="K1399" s="619" t="s">
        <v>3815</v>
      </c>
      <c r="L1399" s="620">
        <v>416.46</v>
      </c>
      <c r="M1399" s="620">
        <v>1249.3799999999999</v>
      </c>
      <c r="N1399" s="619">
        <v>3</v>
      </c>
      <c r="O1399" s="683">
        <v>0.5</v>
      </c>
      <c r="P1399" s="620"/>
      <c r="Q1399" s="635">
        <v>0</v>
      </c>
      <c r="R1399" s="619"/>
      <c r="S1399" s="635">
        <v>0</v>
      </c>
      <c r="T1399" s="683"/>
      <c r="U1399" s="665">
        <v>0</v>
      </c>
    </row>
    <row r="1400" spans="1:21" ht="14.4" customHeight="1" x14ac:dyDescent="0.3">
      <c r="A1400" s="618">
        <v>4</v>
      </c>
      <c r="B1400" s="619" t="s">
        <v>558</v>
      </c>
      <c r="C1400" s="619">
        <v>89301042</v>
      </c>
      <c r="D1400" s="681" t="s">
        <v>6244</v>
      </c>
      <c r="E1400" s="682" t="s">
        <v>3971</v>
      </c>
      <c r="F1400" s="619" t="s">
        <v>3935</v>
      </c>
      <c r="G1400" s="619" t="s">
        <v>4015</v>
      </c>
      <c r="H1400" s="619" t="s">
        <v>557</v>
      </c>
      <c r="I1400" s="619" t="s">
        <v>4016</v>
      </c>
      <c r="J1400" s="619" t="s">
        <v>3814</v>
      </c>
      <c r="K1400" s="619" t="s">
        <v>4017</v>
      </c>
      <c r="L1400" s="620">
        <v>0</v>
      </c>
      <c r="M1400" s="620">
        <v>0</v>
      </c>
      <c r="N1400" s="619">
        <v>3</v>
      </c>
      <c r="O1400" s="683">
        <v>0.5</v>
      </c>
      <c r="P1400" s="620"/>
      <c r="Q1400" s="635"/>
      <c r="R1400" s="619"/>
      <c r="S1400" s="635">
        <v>0</v>
      </c>
      <c r="T1400" s="683"/>
      <c r="U1400" s="665">
        <v>0</v>
      </c>
    </row>
    <row r="1401" spans="1:21" ht="14.4" customHeight="1" x14ac:dyDescent="0.3">
      <c r="A1401" s="618">
        <v>4</v>
      </c>
      <c r="B1401" s="619" t="s">
        <v>558</v>
      </c>
      <c r="C1401" s="619">
        <v>89301042</v>
      </c>
      <c r="D1401" s="681" t="s">
        <v>6244</v>
      </c>
      <c r="E1401" s="682" t="s">
        <v>3971</v>
      </c>
      <c r="F1401" s="619" t="s">
        <v>3935</v>
      </c>
      <c r="G1401" s="619" t="s">
        <v>3997</v>
      </c>
      <c r="H1401" s="619" t="s">
        <v>1439</v>
      </c>
      <c r="I1401" s="619" t="s">
        <v>1793</v>
      </c>
      <c r="J1401" s="619" t="s">
        <v>3721</v>
      </c>
      <c r="K1401" s="619" t="s">
        <v>3722</v>
      </c>
      <c r="L1401" s="620">
        <v>333.31</v>
      </c>
      <c r="M1401" s="620">
        <v>666.62</v>
      </c>
      <c r="N1401" s="619">
        <v>2</v>
      </c>
      <c r="O1401" s="683">
        <v>1.5</v>
      </c>
      <c r="P1401" s="620">
        <v>333.31</v>
      </c>
      <c r="Q1401" s="635">
        <v>0.5</v>
      </c>
      <c r="R1401" s="619">
        <v>1</v>
      </c>
      <c r="S1401" s="635">
        <v>0.5</v>
      </c>
      <c r="T1401" s="683">
        <v>0.5</v>
      </c>
      <c r="U1401" s="665">
        <v>0.33333333333333331</v>
      </c>
    </row>
    <row r="1402" spans="1:21" ht="14.4" customHeight="1" x14ac:dyDescent="0.3">
      <c r="A1402" s="618">
        <v>4</v>
      </c>
      <c r="B1402" s="619" t="s">
        <v>558</v>
      </c>
      <c r="C1402" s="619">
        <v>89301042</v>
      </c>
      <c r="D1402" s="681" t="s">
        <v>6244</v>
      </c>
      <c r="E1402" s="682" t="s">
        <v>3971</v>
      </c>
      <c r="F1402" s="619" t="s">
        <v>3935</v>
      </c>
      <c r="G1402" s="619" t="s">
        <v>4362</v>
      </c>
      <c r="H1402" s="619" t="s">
        <v>1439</v>
      </c>
      <c r="I1402" s="619" t="s">
        <v>3181</v>
      </c>
      <c r="J1402" s="619" t="s">
        <v>3182</v>
      </c>
      <c r="K1402" s="619" t="s">
        <v>3183</v>
      </c>
      <c r="L1402" s="620">
        <v>222.25</v>
      </c>
      <c r="M1402" s="620">
        <v>444.5</v>
      </c>
      <c r="N1402" s="619">
        <v>2</v>
      </c>
      <c r="O1402" s="683">
        <v>1</v>
      </c>
      <c r="P1402" s="620">
        <v>444.5</v>
      </c>
      <c r="Q1402" s="635">
        <v>1</v>
      </c>
      <c r="R1402" s="619">
        <v>2</v>
      </c>
      <c r="S1402" s="635">
        <v>1</v>
      </c>
      <c r="T1402" s="683">
        <v>1</v>
      </c>
      <c r="U1402" s="665">
        <v>1</v>
      </c>
    </row>
    <row r="1403" spans="1:21" ht="14.4" customHeight="1" x14ac:dyDescent="0.3">
      <c r="A1403" s="618">
        <v>4</v>
      </c>
      <c r="B1403" s="619" t="s">
        <v>558</v>
      </c>
      <c r="C1403" s="619">
        <v>89301042</v>
      </c>
      <c r="D1403" s="681" t="s">
        <v>6244</v>
      </c>
      <c r="E1403" s="682" t="s">
        <v>3971</v>
      </c>
      <c r="F1403" s="619" t="s">
        <v>3935</v>
      </c>
      <c r="G1403" s="619" t="s">
        <v>5437</v>
      </c>
      <c r="H1403" s="619" t="s">
        <v>557</v>
      </c>
      <c r="I1403" s="619" t="s">
        <v>5438</v>
      </c>
      <c r="J1403" s="619" t="s">
        <v>5439</v>
      </c>
      <c r="K1403" s="619" t="s">
        <v>5440</v>
      </c>
      <c r="L1403" s="620">
        <v>42.18</v>
      </c>
      <c r="M1403" s="620">
        <v>42.18</v>
      </c>
      <c r="N1403" s="619">
        <v>1</v>
      </c>
      <c r="O1403" s="683">
        <v>1</v>
      </c>
      <c r="P1403" s="620"/>
      <c r="Q1403" s="635">
        <v>0</v>
      </c>
      <c r="R1403" s="619"/>
      <c r="S1403" s="635">
        <v>0</v>
      </c>
      <c r="T1403" s="683"/>
      <c r="U1403" s="665">
        <v>0</v>
      </c>
    </row>
    <row r="1404" spans="1:21" ht="14.4" customHeight="1" x14ac:dyDescent="0.3">
      <c r="A1404" s="618">
        <v>4</v>
      </c>
      <c r="B1404" s="619" t="s">
        <v>558</v>
      </c>
      <c r="C1404" s="619">
        <v>89301042</v>
      </c>
      <c r="D1404" s="681" t="s">
        <v>6244</v>
      </c>
      <c r="E1404" s="682" t="s">
        <v>3971</v>
      </c>
      <c r="F1404" s="619" t="s">
        <v>3935</v>
      </c>
      <c r="G1404" s="619" t="s">
        <v>5441</v>
      </c>
      <c r="H1404" s="619" t="s">
        <v>557</v>
      </c>
      <c r="I1404" s="619" t="s">
        <v>5442</v>
      </c>
      <c r="J1404" s="619" t="s">
        <v>5443</v>
      </c>
      <c r="K1404" s="619" t="s">
        <v>5444</v>
      </c>
      <c r="L1404" s="620">
        <v>391.54</v>
      </c>
      <c r="M1404" s="620">
        <v>3132.32</v>
      </c>
      <c r="N1404" s="619">
        <v>8</v>
      </c>
      <c r="O1404" s="683">
        <v>1.5</v>
      </c>
      <c r="P1404" s="620"/>
      <c r="Q1404" s="635">
        <v>0</v>
      </c>
      <c r="R1404" s="619"/>
      <c r="S1404" s="635">
        <v>0</v>
      </c>
      <c r="T1404" s="683"/>
      <c r="U1404" s="665">
        <v>0</v>
      </c>
    </row>
    <row r="1405" spans="1:21" ht="14.4" customHeight="1" x14ac:dyDescent="0.3">
      <c r="A1405" s="618">
        <v>4</v>
      </c>
      <c r="B1405" s="619" t="s">
        <v>558</v>
      </c>
      <c r="C1405" s="619">
        <v>89301042</v>
      </c>
      <c r="D1405" s="681" t="s">
        <v>6244</v>
      </c>
      <c r="E1405" s="682" t="s">
        <v>3971</v>
      </c>
      <c r="F1405" s="619" t="s">
        <v>3935</v>
      </c>
      <c r="G1405" s="619" t="s">
        <v>4184</v>
      </c>
      <c r="H1405" s="619" t="s">
        <v>557</v>
      </c>
      <c r="I1405" s="619" t="s">
        <v>5445</v>
      </c>
      <c r="J1405" s="619" t="s">
        <v>5446</v>
      </c>
      <c r="K1405" s="619" t="s">
        <v>5447</v>
      </c>
      <c r="L1405" s="620">
        <v>84.78</v>
      </c>
      <c r="M1405" s="620">
        <v>169.56</v>
      </c>
      <c r="N1405" s="619">
        <v>2</v>
      </c>
      <c r="O1405" s="683">
        <v>1.5</v>
      </c>
      <c r="P1405" s="620">
        <v>84.78</v>
      </c>
      <c r="Q1405" s="635">
        <v>0.5</v>
      </c>
      <c r="R1405" s="619">
        <v>1</v>
      </c>
      <c r="S1405" s="635">
        <v>0.5</v>
      </c>
      <c r="T1405" s="683">
        <v>1</v>
      </c>
      <c r="U1405" s="665">
        <v>0.66666666666666663</v>
      </c>
    </row>
    <row r="1406" spans="1:21" ht="14.4" customHeight="1" x14ac:dyDescent="0.3">
      <c r="A1406" s="618">
        <v>4</v>
      </c>
      <c r="B1406" s="619" t="s">
        <v>558</v>
      </c>
      <c r="C1406" s="619">
        <v>89301042</v>
      </c>
      <c r="D1406" s="681" t="s">
        <v>6244</v>
      </c>
      <c r="E1406" s="682" t="s">
        <v>3971</v>
      </c>
      <c r="F1406" s="619" t="s">
        <v>3935</v>
      </c>
      <c r="G1406" s="619" t="s">
        <v>5448</v>
      </c>
      <c r="H1406" s="619" t="s">
        <v>557</v>
      </c>
      <c r="I1406" s="619" t="s">
        <v>5449</v>
      </c>
      <c r="J1406" s="619" t="s">
        <v>5450</v>
      </c>
      <c r="K1406" s="619" t="s">
        <v>5451</v>
      </c>
      <c r="L1406" s="620">
        <v>441.83</v>
      </c>
      <c r="M1406" s="620">
        <v>441.83</v>
      </c>
      <c r="N1406" s="619">
        <v>1</v>
      </c>
      <c r="O1406" s="683">
        <v>0.5</v>
      </c>
      <c r="P1406" s="620"/>
      <c r="Q1406" s="635">
        <v>0</v>
      </c>
      <c r="R1406" s="619"/>
      <c r="S1406" s="635">
        <v>0</v>
      </c>
      <c r="T1406" s="683"/>
      <c r="U1406" s="665">
        <v>0</v>
      </c>
    </row>
    <row r="1407" spans="1:21" ht="14.4" customHeight="1" x14ac:dyDescent="0.3">
      <c r="A1407" s="618">
        <v>4</v>
      </c>
      <c r="B1407" s="619" t="s">
        <v>558</v>
      </c>
      <c r="C1407" s="619">
        <v>89301042</v>
      </c>
      <c r="D1407" s="681" t="s">
        <v>6244</v>
      </c>
      <c r="E1407" s="682" t="s">
        <v>3971</v>
      </c>
      <c r="F1407" s="619" t="s">
        <v>3935</v>
      </c>
      <c r="G1407" s="619" t="s">
        <v>5448</v>
      </c>
      <c r="H1407" s="619" t="s">
        <v>557</v>
      </c>
      <c r="I1407" s="619" t="s">
        <v>5452</v>
      </c>
      <c r="J1407" s="619" t="s">
        <v>5450</v>
      </c>
      <c r="K1407" s="619" t="s">
        <v>5453</v>
      </c>
      <c r="L1407" s="620">
        <v>0</v>
      </c>
      <c r="M1407" s="620">
        <v>0</v>
      </c>
      <c r="N1407" s="619">
        <v>1</v>
      </c>
      <c r="O1407" s="683">
        <v>1</v>
      </c>
      <c r="P1407" s="620"/>
      <c r="Q1407" s="635"/>
      <c r="R1407" s="619"/>
      <c r="S1407" s="635">
        <v>0</v>
      </c>
      <c r="T1407" s="683"/>
      <c r="U1407" s="665">
        <v>0</v>
      </c>
    </row>
    <row r="1408" spans="1:21" ht="14.4" customHeight="1" x14ac:dyDescent="0.3">
      <c r="A1408" s="618">
        <v>4</v>
      </c>
      <c r="B1408" s="619" t="s">
        <v>558</v>
      </c>
      <c r="C1408" s="619">
        <v>89301042</v>
      </c>
      <c r="D1408" s="681" t="s">
        <v>6244</v>
      </c>
      <c r="E1408" s="682" t="s">
        <v>3971</v>
      </c>
      <c r="F1408" s="619" t="s">
        <v>3935</v>
      </c>
      <c r="G1408" s="619" t="s">
        <v>5454</v>
      </c>
      <c r="H1408" s="619" t="s">
        <v>1439</v>
      </c>
      <c r="I1408" s="619" t="s">
        <v>1640</v>
      </c>
      <c r="J1408" s="619" t="s">
        <v>1641</v>
      </c>
      <c r="K1408" s="619" t="s">
        <v>1642</v>
      </c>
      <c r="L1408" s="620">
        <v>175.43</v>
      </c>
      <c r="M1408" s="620">
        <v>350.86</v>
      </c>
      <c r="N1408" s="619">
        <v>2</v>
      </c>
      <c r="O1408" s="683">
        <v>2</v>
      </c>
      <c r="P1408" s="620">
        <v>175.43</v>
      </c>
      <c r="Q1408" s="635">
        <v>0.5</v>
      </c>
      <c r="R1408" s="619">
        <v>1</v>
      </c>
      <c r="S1408" s="635">
        <v>0.5</v>
      </c>
      <c r="T1408" s="683">
        <v>1</v>
      </c>
      <c r="U1408" s="665">
        <v>0.5</v>
      </c>
    </row>
    <row r="1409" spans="1:21" ht="14.4" customHeight="1" x14ac:dyDescent="0.3">
      <c r="A1409" s="618">
        <v>4</v>
      </c>
      <c r="B1409" s="619" t="s">
        <v>558</v>
      </c>
      <c r="C1409" s="619">
        <v>89301042</v>
      </c>
      <c r="D1409" s="681" t="s">
        <v>6244</v>
      </c>
      <c r="E1409" s="682" t="s">
        <v>3971</v>
      </c>
      <c r="F1409" s="619" t="s">
        <v>3935</v>
      </c>
      <c r="G1409" s="619" t="s">
        <v>4277</v>
      </c>
      <c r="H1409" s="619" t="s">
        <v>557</v>
      </c>
      <c r="I1409" s="619" t="s">
        <v>669</v>
      </c>
      <c r="J1409" s="619" t="s">
        <v>670</v>
      </c>
      <c r="K1409" s="619" t="s">
        <v>4278</v>
      </c>
      <c r="L1409" s="620">
        <v>99</v>
      </c>
      <c r="M1409" s="620">
        <v>99</v>
      </c>
      <c r="N1409" s="619">
        <v>1</v>
      </c>
      <c r="O1409" s="683">
        <v>1</v>
      </c>
      <c r="P1409" s="620">
        <v>99</v>
      </c>
      <c r="Q1409" s="635">
        <v>1</v>
      </c>
      <c r="R1409" s="619">
        <v>1</v>
      </c>
      <c r="S1409" s="635">
        <v>1</v>
      </c>
      <c r="T1409" s="683">
        <v>1</v>
      </c>
      <c r="U1409" s="665">
        <v>1</v>
      </c>
    </row>
    <row r="1410" spans="1:21" ht="14.4" customHeight="1" x14ac:dyDescent="0.3">
      <c r="A1410" s="618">
        <v>4</v>
      </c>
      <c r="B1410" s="619" t="s">
        <v>558</v>
      </c>
      <c r="C1410" s="619">
        <v>89301042</v>
      </c>
      <c r="D1410" s="681" t="s">
        <v>6244</v>
      </c>
      <c r="E1410" s="682" t="s">
        <v>3971</v>
      </c>
      <c r="F1410" s="619" t="s">
        <v>3935</v>
      </c>
      <c r="G1410" s="619" t="s">
        <v>4292</v>
      </c>
      <c r="H1410" s="619" t="s">
        <v>557</v>
      </c>
      <c r="I1410" s="619" t="s">
        <v>4293</v>
      </c>
      <c r="J1410" s="619" t="s">
        <v>4294</v>
      </c>
      <c r="K1410" s="619" t="s">
        <v>4295</v>
      </c>
      <c r="L1410" s="620">
        <v>153.37</v>
      </c>
      <c r="M1410" s="620">
        <v>306.74</v>
      </c>
      <c r="N1410" s="619">
        <v>2</v>
      </c>
      <c r="O1410" s="683">
        <v>1</v>
      </c>
      <c r="P1410" s="620">
        <v>306.74</v>
      </c>
      <c r="Q1410" s="635">
        <v>1</v>
      </c>
      <c r="R1410" s="619">
        <v>2</v>
      </c>
      <c r="S1410" s="635">
        <v>1</v>
      </c>
      <c r="T1410" s="683">
        <v>1</v>
      </c>
      <c r="U1410" s="665">
        <v>1</v>
      </c>
    </row>
    <row r="1411" spans="1:21" ht="14.4" customHeight="1" x14ac:dyDescent="0.3">
      <c r="A1411" s="618">
        <v>4</v>
      </c>
      <c r="B1411" s="619" t="s">
        <v>558</v>
      </c>
      <c r="C1411" s="619">
        <v>89301042</v>
      </c>
      <c r="D1411" s="681" t="s">
        <v>6244</v>
      </c>
      <c r="E1411" s="682" t="s">
        <v>3971</v>
      </c>
      <c r="F1411" s="619" t="s">
        <v>3935</v>
      </c>
      <c r="G1411" s="619" t="s">
        <v>4089</v>
      </c>
      <c r="H1411" s="619" t="s">
        <v>557</v>
      </c>
      <c r="I1411" s="619" t="s">
        <v>2113</v>
      </c>
      <c r="J1411" s="619" t="s">
        <v>2114</v>
      </c>
      <c r="K1411" s="619" t="s">
        <v>2115</v>
      </c>
      <c r="L1411" s="620">
        <v>20.239999999999998</v>
      </c>
      <c r="M1411" s="620">
        <v>20.239999999999998</v>
      </c>
      <c r="N1411" s="619">
        <v>1</v>
      </c>
      <c r="O1411" s="683">
        <v>1</v>
      </c>
      <c r="P1411" s="620">
        <v>20.239999999999998</v>
      </c>
      <c r="Q1411" s="635">
        <v>1</v>
      </c>
      <c r="R1411" s="619">
        <v>1</v>
      </c>
      <c r="S1411" s="635">
        <v>1</v>
      </c>
      <c r="T1411" s="683">
        <v>1</v>
      </c>
      <c r="U1411" s="665">
        <v>1</v>
      </c>
    </row>
    <row r="1412" spans="1:21" ht="14.4" customHeight="1" x14ac:dyDescent="0.3">
      <c r="A1412" s="618">
        <v>4</v>
      </c>
      <c r="B1412" s="619" t="s">
        <v>558</v>
      </c>
      <c r="C1412" s="619">
        <v>89301042</v>
      </c>
      <c r="D1412" s="681" t="s">
        <v>6244</v>
      </c>
      <c r="E1412" s="682" t="s">
        <v>3971</v>
      </c>
      <c r="F1412" s="619" t="s">
        <v>3935</v>
      </c>
      <c r="G1412" s="619" t="s">
        <v>4089</v>
      </c>
      <c r="H1412" s="619" t="s">
        <v>557</v>
      </c>
      <c r="I1412" s="619" t="s">
        <v>757</v>
      </c>
      <c r="J1412" s="619" t="s">
        <v>758</v>
      </c>
      <c r="K1412" s="619" t="s">
        <v>4090</v>
      </c>
      <c r="L1412" s="620">
        <v>50.6</v>
      </c>
      <c r="M1412" s="620">
        <v>50.6</v>
      </c>
      <c r="N1412" s="619">
        <v>1</v>
      </c>
      <c r="O1412" s="683">
        <v>0.5</v>
      </c>
      <c r="P1412" s="620">
        <v>50.6</v>
      </c>
      <c r="Q1412" s="635">
        <v>1</v>
      </c>
      <c r="R1412" s="619">
        <v>1</v>
      </c>
      <c r="S1412" s="635">
        <v>1</v>
      </c>
      <c r="T1412" s="683">
        <v>0.5</v>
      </c>
      <c r="U1412" s="665">
        <v>1</v>
      </c>
    </row>
    <row r="1413" spans="1:21" ht="14.4" customHeight="1" x14ac:dyDescent="0.3">
      <c r="A1413" s="618">
        <v>4</v>
      </c>
      <c r="B1413" s="619" t="s">
        <v>558</v>
      </c>
      <c r="C1413" s="619">
        <v>89301042</v>
      </c>
      <c r="D1413" s="681" t="s">
        <v>6244</v>
      </c>
      <c r="E1413" s="682" t="s">
        <v>3971</v>
      </c>
      <c r="F1413" s="619" t="s">
        <v>3935</v>
      </c>
      <c r="G1413" s="619" t="s">
        <v>4391</v>
      </c>
      <c r="H1413" s="619" t="s">
        <v>557</v>
      </c>
      <c r="I1413" s="619" t="s">
        <v>5455</v>
      </c>
      <c r="J1413" s="619" t="s">
        <v>5456</v>
      </c>
      <c r="K1413" s="619" t="s">
        <v>5457</v>
      </c>
      <c r="L1413" s="620">
        <v>0</v>
      </c>
      <c r="M1413" s="620">
        <v>0</v>
      </c>
      <c r="N1413" s="619">
        <v>1</v>
      </c>
      <c r="O1413" s="683">
        <v>0.5</v>
      </c>
      <c r="P1413" s="620"/>
      <c r="Q1413" s="635"/>
      <c r="R1413" s="619"/>
      <c r="S1413" s="635">
        <v>0</v>
      </c>
      <c r="T1413" s="683"/>
      <c r="U1413" s="665">
        <v>0</v>
      </c>
    </row>
    <row r="1414" spans="1:21" ht="14.4" customHeight="1" x14ac:dyDescent="0.3">
      <c r="A1414" s="618">
        <v>4</v>
      </c>
      <c r="B1414" s="619" t="s">
        <v>558</v>
      </c>
      <c r="C1414" s="619">
        <v>89301042</v>
      </c>
      <c r="D1414" s="681" t="s">
        <v>6244</v>
      </c>
      <c r="E1414" s="682" t="s">
        <v>3971</v>
      </c>
      <c r="F1414" s="619" t="s">
        <v>3935</v>
      </c>
      <c r="G1414" s="619" t="s">
        <v>4391</v>
      </c>
      <c r="H1414" s="619" t="s">
        <v>557</v>
      </c>
      <c r="I1414" s="619" t="s">
        <v>5458</v>
      </c>
      <c r="J1414" s="619" t="s">
        <v>5459</v>
      </c>
      <c r="K1414" s="619" t="s">
        <v>1016</v>
      </c>
      <c r="L1414" s="620">
        <v>0</v>
      </c>
      <c r="M1414" s="620">
        <v>0</v>
      </c>
      <c r="N1414" s="619">
        <v>1</v>
      </c>
      <c r="O1414" s="683">
        <v>0.5</v>
      </c>
      <c r="P1414" s="620"/>
      <c r="Q1414" s="635"/>
      <c r="R1414" s="619"/>
      <c r="S1414" s="635">
        <v>0</v>
      </c>
      <c r="T1414" s="683"/>
      <c r="U1414" s="665">
        <v>0</v>
      </c>
    </row>
    <row r="1415" spans="1:21" ht="14.4" customHeight="1" x14ac:dyDescent="0.3">
      <c r="A1415" s="618">
        <v>4</v>
      </c>
      <c r="B1415" s="619" t="s">
        <v>558</v>
      </c>
      <c r="C1415" s="619">
        <v>89301042</v>
      </c>
      <c r="D1415" s="681" t="s">
        <v>6244</v>
      </c>
      <c r="E1415" s="682" t="s">
        <v>3971</v>
      </c>
      <c r="F1415" s="619" t="s">
        <v>3935</v>
      </c>
      <c r="G1415" s="619" t="s">
        <v>5460</v>
      </c>
      <c r="H1415" s="619" t="s">
        <v>557</v>
      </c>
      <c r="I1415" s="619" t="s">
        <v>665</v>
      </c>
      <c r="J1415" s="619" t="s">
        <v>5461</v>
      </c>
      <c r="K1415" s="619" t="s">
        <v>5462</v>
      </c>
      <c r="L1415" s="620">
        <v>41.83</v>
      </c>
      <c r="M1415" s="620">
        <v>41.83</v>
      </c>
      <c r="N1415" s="619">
        <v>1</v>
      </c>
      <c r="O1415" s="683">
        <v>0.5</v>
      </c>
      <c r="P1415" s="620">
        <v>41.83</v>
      </c>
      <c r="Q1415" s="635">
        <v>1</v>
      </c>
      <c r="R1415" s="619">
        <v>1</v>
      </c>
      <c r="S1415" s="635">
        <v>1</v>
      </c>
      <c r="T1415" s="683">
        <v>0.5</v>
      </c>
      <c r="U1415" s="665">
        <v>1</v>
      </c>
    </row>
    <row r="1416" spans="1:21" ht="14.4" customHeight="1" x14ac:dyDescent="0.3">
      <c r="A1416" s="618">
        <v>4</v>
      </c>
      <c r="B1416" s="619" t="s">
        <v>558</v>
      </c>
      <c r="C1416" s="619">
        <v>89301042</v>
      </c>
      <c r="D1416" s="681" t="s">
        <v>6244</v>
      </c>
      <c r="E1416" s="682" t="s">
        <v>3971</v>
      </c>
      <c r="F1416" s="619" t="s">
        <v>3935</v>
      </c>
      <c r="G1416" s="619" t="s">
        <v>4172</v>
      </c>
      <c r="H1416" s="619" t="s">
        <v>557</v>
      </c>
      <c r="I1416" s="619" t="s">
        <v>741</v>
      </c>
      <c r="J1416" s="619" t="s">
        <v>742</v>
      </c>
      <c r="K1416" s="619" t="s">
        <v>4173</v>
      </c>
      <c r="L1416" s="620">
        <v>709.97</v>
      </c>
      <c r="M1416" s="620">
        <v>44728.11</v>
      </c>
      <c r="N1416" s="619">
        <v>63</v>
      </c>
      <c r="O1416" s="683">
        <v>25</v>
      </c>
      <c r="P1416" s="620">
        <v>15619.34</v>
      </c>
      <c r="Q1416" s="635">
        <v>0.34920634920634919</v>
      </c>
      <c r="R1416" s="619">
        <v>22</v>
      </c>
      <c r="S1416" s="635">
        <v>0.34920634920634919</v>
      </c>
      <c r="T1416" s="683">
        <v>10</v>
      </c>
      <c r="U1416" s="665">
        <v>0.4</v>
      </c>
    </row>
    <row r="1417" spans="1:21" ht="14.4" customHeight="1" x14ac:dyDescent="0.3">
      <c r="A1417" s="618">
        <v>4</v>
      </c>
      <c r="B1417" s="619" t="s">
        <v>558</v>
      </c>
      <c r="C1417" s="619">
        <v>89301042</v>
      </c>
      <c r="D1417" s="681" t="s">
        <v>6244</v>
      </c>
      <c r="E1417" s="682" t="s">
        <v>3971</v>
      </c>
      <c r="F1417" s="619" t="s">
        <v>3935</v>
      </c>
      <c r="G1417" s="619" t="s">
        <v>5066</v>
      </c>
      <c r="H1417" s="619" t="s">
        <v>1439</v>
      </c>
      <c r="I1417" s="619" t="s">
        <v>5067</v>
      </c>
      <c r="J1417" s="619" t="s">
        <v>3641</v>
      </c>
      <c r="K1417" s="619" t="s">
        <v>5068</v>
      </c>
      <c r="L1417" s="620">
        <v>380.96</v>
      </c>
      <c r="M1417" s="620">
        <v>1904.8</v>
      </c>
      <c r="N1417" s="619">
        <v>5</v>
      </c>
      <c r="O1417" s="683">
        <v>2</v>
      </c>
      <c r="P1417" s="620"/>
      <c r="Q1417" s="635">
        <v>0</v>
      </c>
      <c r="R1417" s="619"/>
      <c r="S1417" s="635">
        <v>0</v>
      </c>
      <c r="T1417" s="683"/>
      <c r="U1417" s="665">
        <v>0</v>
      </c>
    </row>
    <row r="1418" spans="1:21" ht="14.4" customHeight="1" x14ac:dyDescent="0.3">
      <c r="A1418" s="618">
        <v>4</v>
      </c>
      <c r="B1418" s="619" t="s">
        <v>558</v>
      </c>
      <c r="C1418" s="619">
        <v>89301042</v>
      </c>
      <c r="D1418" s="681" t="s">
        <v>6244</v>
      </c>
      <c r="E1418" s="682" t="s">
        <v>3971</v>
      </c>
      <c r="F1418" s="619" t="s">
        <v>3935</v>
      </c>
      <c r="G1418" s="619" t="s">
        <v>5066</v>
      </c>
      <c r="H1418" s="619" t="s">
        <v>1439</v>
      </c>
      <c r="I1418" s="619" t="s">
        <v>5067</v>
      </c>
      <c r="J1418" s="619" t="s">
        <v>3641</v>
      </c>
      <c r="K1418" s="619" t="s">
        <v>5068</v>
      </c>
      <c r="L1418" s="620">
        <v>247.42</v>
      </c>
      <c r="M1418" s="620">
        <v>247.42</v>
      </c>
      <c r="N1418" s="619">
        <v>1</v>
      </c>
      <c r="O1418" s="683">
        <v>1</v>
      </c>
      <c r="P1418" s="620">
        <v>247.42</v>
      </c>
      <c r="Q1418" s="635">
        <v>1</v>
      </c>
      <c r="R1418" s="619">
        <v>1</v>
      </c>
      <c r="S1418" s="635">
        <v>1</v>
      </c>
      <c r="T1418" s="683">
        <v>1</v>
      </c>
      <c r="U1418" s="665">
        <v>1</v>
      </c>
    </row>
    <row r="1419" spans="1:21" ht="14.4" customHeight="1" x14ac:dyDescent="0.3">
      <c r="A1419" s="618">
        <v>4</v>
      </c>
      <c r="B1419" s="619" t="s">
        <v>558</v>
      </c>
      <c r="C1419" s="619">
        <v>89301042</v>
      </c>
      <c r="D1419" s="681" t="s">
        <v>6244</v>
      </c>
      <c r="E1419" s="682" t="s">
        <v>3971</v>
      </c>
      <c r="F1419" s="619" t="s">
        <v>3935</v>
      </c>
      <c r="G1419" s="619" t="s">
        <v>5066</v>
      </c>
      <c r="H1419" s="619" t="s">
        <v>1439</v>
      </c>
      <c r="I1419" s="619" t="s">
        <v>5067</v>
      </c>
      <c r="J1419" s="619" t="s">
        <v>3641</v>
      </c>
      <c r="K1419" s="619" t="s">
        <v>5068</v>
      </c>
      <c r="L1419" s="620">
        <v>195.92</v>
      </c>
      <c r="M1419" s="620">
        <v>391.84</v>
      </c>
      <c r="N1419" s="619">
        <v>2</v>
      </c>
      <c r="O1419" s="683">
        <v>0.5</v>
      </c>
      <c r="P1419" s="620"/>
      <c r="Q1419" s="635">
        <v>0</v>
      </c>
      <c r="R1419" s="619"/>
      <c r="S1419" s="635">
        <v>0</v>
      </c>
      <c r="T1419" s="683"/>
      <c r="U1419" s="665">
        <v>0</v>
      </c>
    </row>
    <row r="1420" spans="1:21" ht="14.4" customHeight="1" x14ac:dyDescent="0.3">
      <c r="A1420" s="618">
        <v>4</v>
      </c>
      <c r="B1420" s="619" t="s">
        <v>558</v>
      </c>
      <c r="C1420" s="619">
        <v>89301042</v>
      </c>
      <c r="D1420" s="681" t="s">
        <v>6244</v>
      </c>
      <c r="E1420" s="682" t="s">
        <v>3971</v>
      </c>
      <c r="F1420" s="619" t="s">
        <v>3935</v>
      </c>
      <c r="G1420" s="619" t="s">
        <v>4131</v>
      </c>
      <c r="H1420" s="619" t="s">
        <v>557</v>
      </c>
      <c r="I1420" s="619" t="s">
        <v>2197</v>
      </c>
      <c r="J1420" s="619" t="s">
        <v>2198</v>
      </c>
      <c r="K1420" s="619" t="s">
        <v>1984</v>
      </c>
      <c r="L1420" s="620">
        <v>0</v>
      </c>
      <c r="M1420" s="620">
        <v>0</v>
      </c>
      <c r="N1420" s="619">
        <v>2</v>
      </c>
      <c r="O1420" s="683">
        <v>1</v>
      </c>
      <c r="P1420" s="620">
        <v>0</v>
      </c>
      <c r="Q1420" s="635"/>
      <c r="R1420" s="619">
        <v>2</v>
      </c>
      <c r="S1420" s="635">
        <v>1</v>
      </c>
      <c r="T1420" s="683">
        <v>1</v>
      </c>
      <c r="U1420" s="665">
        <v>1</v>
      </c>
    </row>
    <row r="1421" spans="1:21" ht="14.4" customHeight="1" x14ac:dyDescent="0.3">
      <c r="A1421" s="618">
        <v>4</v>
      </c>
      <c r="B1421" s="619" t="s">
        <v>558</v>
      </c>
      <c r="C1421" s="619">
        <v>89301042</v>
      </c>
      <c r="D1421" s="681" t="s">
        <v>6244</v>
      </c>
      <c r="E1421" s="682" t="s">
        <v>3971</v>
      </c>
      <c r="F1421" s="619" t="s">
        <v>3935</v>
      </c>
      <c r="G1421" s="619" t="s">
        <v>4131</v>
      </c>
      <c r="H1421" s="619" t="s">
        <v>557</v>
      </c>
      <c r="I1421" s="619" t="s">
        <v>4132</v>
      </c>
      <c r="J1421" s="619" t="s">
        <v>2198</v>
      </c>
      <c r="K1421" s="619" t="s">
        <v>4133</v>
      </c>
      <c r="L1421" s="620">
        <v>0</v>
      </c>
      <c r="M1421" s="620">
        <v>0</v>
      </c>
      <c r="N1421" s="619">
        <v>19</v>
      </c>
      <c r="O1421" s="683">
        <v>6</v>
      </c>
      <c r="P1421" s="620">
        <v>0</v>
      </c>
      <c r="Q1421" s="635"/>
      <c r="R1421" s="619">
        <v>5</v>
      </c>
      <c r="S1421" s="635">
        <v>0.26315789473684209</v>
      </c>
      <c r="T1421" s="683">
        <v>1.5</v>
      </c>
      <c r="U1421" s="665">
        <v>0.25</v>
      </c>
    </row>
    <row r="1422" spans="1:21" ht="14.4" customHeight="1" x14ac:dyDescent="0.3">
      <c r="A1422" s="618">
        <v>4</v>
      </c>
      <c r="B1422" s="619" t="s">
        <v>558</v>
      </c>
      <c r="C1422" s="619">
        <v>89301042</v>
      </c>
      <c r="D1422" s="681" t="s">
        <v>6244</v>
      </c>
      <c r="E1422" s="682" t="s">
        <v>3971</v>
      </c>
      <c r="F1422" s="619" t="s">
        <v>3935</v>
      </c>
      <c r="G1422" s="619" t="s">
        <v>4004</v>
      </c>
      <c r="H1422" s="619" t="s">
        <v>557</v>
      </c>
      <c r="I1422" s="619" t="s">
        <v>852</v>
      </c>
      <c r="J1422" s="619" t="s">
        <v>853</v>
      </c>
      <c r="K1422" s="619" t="s">
        <v>4005</v>
      </c>
      <c r="L1422" s="620">
        <v>242.93</v>
      </c>
      <c r="M1422" s="620">
        <v>728.79</v>
      </c>
      <c r="N1422" s="619">
        <v>3</v>
      </c>
      <c r="O1422" s="683">
        <v>2.5</v>
      </c>
      <c r="P1422" s="620"/>
      <c r="Q1422" s="635">
        <v>0</v>
      </c>
      <c r="R1422" s="619"/>
      <c r="S1422" s="635">
        <v>0</v>
      </c>
      <c r="T1422" s="683"/>
      <c r="U1422" s="665">
        <v>0</v>
      </c>
    </row>
    <row r="1423" spans="1:21" ht="14.4" customHeight="1" x14ac:dyDescent="0.3">
      <c r="A1423" s="618">
        <v>4</v>
      </c>
      <c r="B1423" s="619" t="s">
        <v>558</v>
      </c>
      <c r="C1423" s="619">
        <v>89301042</v>
      </c>
      <c r="D1423" s="681" t="s">
        <v>6244</v>
      </c>
      <c r="E1423" s="682" t="s">
        <v>3971</v>
      </c>
      <c r="F1423" s="619" t="s">
        <v>3935</v>
      </c>
      <c r="G1423" s="619" t="s">
        <v>4033</v>
      </c>
      <c r="H1423" s="619" t="s">
        <v>557</v>
      </c>
      <c r="I1423" s="619" t="s">
        <v>5463</v>
      </c>
      <c r="J1423" s="619" t="s">
        <v>5464</v>
      </c>
      <c r="K1423" s="619" t="s">
        <v>5465</v>
      </c>
      <c r="L1423" s="620">
        <v>70.02</v>
      </c>
      <c r="M1423" s="620">
        <v>70.02</v>
      </c>
      <c r="N1423" s="619">
        <v>1</v>
      </c>
      <c r="O1423" s="683">
        <v>0.5</v>
      </c>
      <c r="P1423" s="620">
        <v>70.02</v>
      </c>
      <c r="Q1423" s="635">
        <v>1</v>
      </c>
      <c r="R1423" s="619">
        <v>1</v>
      </c>
      <c r="S1423" s="635">
        <v>1</v>
      </c>
      <c r="T1423" s="683">
        <v>0.5</v>
      </c>
      <c r="U1423" s="665">
        <v>1</v>
      </c>
    </row>
    <row r="1424" spans="1:21" ht="14.4" customHeight="1" x14ac:dyDescent="0.3">
      <c r="A1424" s="618">
        <v>4</v>
      </c>
      <c r="B1424" s="619" t="s">
        <v>558</v>
      </c>
      <c r="C1424" s="619">
        <v>89301042</v>
      </c>
      <c r="D1424" s="681" t="s">
        <v>6244</v>
      </c>
      <c r="E1424" s="682" t="s">
        <v>3971</v>
      </c>
      <c r="F1424" s="619" t="s">
        <v>3935</v>
      </c>
      <c r="G1424" s="619" t="s">
        <v>4068</v>
      </c>
      <c r="H1424" s="619" t="s">
        <v>557</v>
      </c>
      <c r="I1424" s="619" t="s">
        <v>1982</v>
      </c>
      <c r="J1424" s="619" t="s">
        <v>1983</v>
      </c>
      <c r="K1424" s="619" t="s">
        <v>4069</v>
      </c>
      <c r="L1424" s="620">
        <v>400.53</v>
      </c>
      <c r="M1424" s="620">
        <v>69291.689999999988</v>
      </c>
      <c r="N1424" s="619">
        <v>173</v>
      </c>
      <c r="O1424" s="683">
        <v>37.5</v>
      </c>
      <c r="P1424" s="620">
        <v>44058.299999999988</v>
      </c>
      <c r="Q1424" s="635">
        <v>0.63583815028901725</v>
      </c>
      <c r="R1424" s="619">
        <v>110</v>
      </c>
      <c r="S1424" s="635">
        <v>0.63583815028901736</v>
      </c>
      <c r="T1424" s="683">
        <v>25</v>
      </c>
      <c r="U1424" s="665">
        <v>0.66666666666666663</v>
      </c>
    </row>
    <row r="1425" spans="1:21" ht="14.4" customHeight="1" x14ac:dyDescent="0.3">
      <c r="A1425" s="618">
        <v>4</v>
      </c>
      <c r="B1425" s="619" t="s">
        <v>558</v>
      </c>
      <c r="C1425" s="619">
        <v>89301042</v>
      </c>
      <c r="D1425" s="681" t="s">
        <v>6244</v>
      </c>
      <c r="E1425" s="682" t="s">
        <v>3971</v>
      </c>
      <c r="F1425" s="619" t="s">
        <v>3935</v>
      </c>
      <c r="G1425" s="619" t="s">
        <v>4068</v>
      </c>
      <c r="H1425" s="619" t="s">
        <v>557</v>
      </c>
      <c r="I1425" s="619" t="s">
        <v>1982</v>
      </c>
      <c r="J1425" s="619" t="s">
        <v>1983</v>
      </c>
      <c r="K1425" s="619" t="s">
        <v>4069</v>
      </c>
      <c r="L1425" s="620">
        <v>391.83</v>
      </c>
      <c r="M1425" s="620">
        <v>6269.28</v>
      </c>
      <c r="N1425" s="619">
        <v>16</v>
      </c>
      <c r="O1425" s="683">
        <v>4</v>
      </c>
      <c r="P1425" s="620">
        <v>4701.96</v>
      </c>
      <c r="Q1425" s="635">
        <v>0.75</v>
      </c>
      <c r="R1425" s="619">
        <v>12</v>
      </c>
      <c r="S1425" s="635">
        <v>0.75</v>
      </c>
      <c r="T1425" s="683">
        <v>3</v>
      </c>
      <c r="U1425" s="665">
        <v>0.75</v>
      </c>
    </row>
    <row r="1426" spans="1:21" ht="14.4" customHeight="1" x14ac:dyDescent="0.3">
      <c r="A1426" s="618">
        <v>4</v>
      </c>
      <c r="B1426" s="619" t="s">
        <v>558</v>
      </c>
      <c r="C1426" s="619">
        <v>89301042</v>
      </c>
      <c r="D1426" s="681" t="s">
        <v>6244</v>
      </c>
      <c r="E1426" s="682" t="s">
        <v>3971</v>
      </c>
      <c r="F1426" s="619" t="s">
        <v>3935</v>
      </c>
      <c r="G1426" s="619" t="s">
        <v>4068</v>
      </c>
      <c r="H1426" s="619" t="s">
        <v>557</v>
      </c>
      <c r="I1426" s="619" t="s">
        <v>4174</v>
      </c>
      <c r="J1426" s="619" t="s">
        <v>1983</v>
      </c>
      <c r="K1426" s="619" t="s">
        <v>4175</v>
      </c>
      <c r="L1426" s="620">
        <v>0</v>
      </c>
      <c r="M1426" s="620">
        <v>0</v>
      </c>
      <c r="N1426" s="619">
        <v>6</v>
      </c>
      <c r="O1426" s="683">
        <v>1</v>
      </c>
      <c r="P1426" s="620">
        <v>0</v>
      </c>
      <c r="Q1426" s="635"/>
      <c r="R1426" s="619">
        <v>2</v>
      </c>
      <c r="S1426" s="635">
        <v>0.33333333333333331</v>
      </c>
      <c r="T1426" s="683">
        <v>0.5</v>
      </c>
      <c r="U1426" s="665">
        <v>0.5</v>
      </c>
    </row>
    <row r="1427" spans="1:21" ht="14.4" customHeight="1" x14ac:dyDescent="0.3">
      <c r="A1427" s="618">
        <v>4</v>
      </c>
      <c r="B1427" s="619" t="s">
        <v>558</v>
      </c>
      <c r="C1427" s="619">
        <v>89301042</v>
      </c>
      <c r="D1427" s="681" t="s">
        <v>6244</v>
      </c>
      <c r="E1427" s="682" t="s">
        <v>3971</v>
      </c>
      <c r="F1427" s="619" t="s">
        <v>3935</v>
      </c>
      <c r="G1427" s="619" t="s">
        <v>4068</v>
      </c>
      <c r="H1427" s="619" t="s">
        <v>557</v>
      </c>
      <c r="I1427" s="619" t="s">
        <v>4176</v>
      </c>
      <c r="J1427" s="619" t="s">
        <v>1983</v>
      </c>
      <c r="K1427" s="619" t="s">
        <v>4069</v>
      </c>
      <c r="L1427" s="620">
        <v>400.53</v>
      </c>
      <c r="M1427" s="620">
        <v>6007.95</v>
      </c>
      <c r="N1427" s="619">
        <v>15</v>
      </c>
      <c r="O1427" s="683">
        <v>3.5</v>
      </c>
      <c r="P1427" s="620">
        <v>1602.12</v>
      </c>
      <c r="Q1427" s="635">
        <v>0.26666666666666666</v>
      </c>
      <c r="R1427" s="619">
        <v>4</v>
      </c>
      <c r="S1427" s="635">
        <v>0.26666666666666666</v>
      </c>
      <c r="T1427" s="683">
        <v>1</v>
      </c>
      <c r="U1427" s="665">
        <v>0.2857142857142857</v>
      </c>
    </row>
    <row r="1428" spans="1:21" ht="14.4" customHeight="1" x14ac:dyDescent="0.3">
      <c r="A1428" s="618">
        <v>4</v>
      </c>
      <c r="B1428" s="619" t="s">
        <v>558</v>
      </c>
      <c r="C1428" s="619">
        <v>89301042</v>
      </c>
      <c r="D1428" s="681" t="s">
        <v>6244</v>
      </c>
      <c r="E1428" s="682" t="s">
        <v>3971</v>
      </c>
      <c r="F1428" s="619" t="s">
        <v>3935</v>
      </c>
      <c r="G1428" s="619" t="s">
        <v>4068</v>
      </c>
      <c r="H1428" s="619" t="s">
        <v>557</v>
      </c>
      <c r="I1428" s="619" t="s">
        <v>4176</v>
      </c>
      <c r="J1428" s="619" t="s">
        <v>1983</v>
      </c>
      <c r="K1428" s="619" t="s">
        <v>4069</v>
      </c>
      <c r="L1428" s="620">
        <v>391.83</v>
      </c>
      <c r="M1428" s="620">
        <v>2350.98</v>
      </c>
      <c r="N1428" s="619">
        <v>6</v>
      </c>
      <c r="O1428" s="683">
        <v>1</v>
      </c>
      <c r="P1428" s="620">
        <v>783.66</v>
      </c>
      <c r="Q1428" s="635">
        <v>0.33333333333333331</v>
      </c>
      <c r="R1428" s="619">
        <v>2</v>
      </c>
      <c r="S1428" s="635">
        <v>0.33333333333333331</v>
      </c>
      <c r="T1428" s="683">
        <v>0.5</v>
      </c>
      <c r="U1428" s="665">
        <v>0.5</v>
      </c>
    </row>
    <row r="1429" spans="1:21" ht="14.4" customHeight="1" x14ac:dyDescent="0.3">
      <c r="A1429" s="618">
        <v>4</v>
      </c>
      <c r="B1429" s="619" t="s">
        <v>558</v>
      </c>
      <c r="C1429" s="619">
        <v>89301042</v>
      </c>
      <c r="D1429" s="681" t="s">
        <v>6244</v>
      </c>
      <c r="E1429" s="682" t="s">
        <v>3971</v>
      </c>
      <c r="F1429" s="619" t="s">
        <v>3935</v>
      </c>
      <c r="G1429" s="619" t="s">
        <v>4006</v>
      </c>
      <c r="H1429" s="619" t="s">
        <v>557</v>
      </c>
      <c r="I1429" s="619" t="s">
        <v>4041</v>
      </c>
      <c r="J1429" s="619" t="s">
        <v>769</v>
      </c>
      <c r="K1429" s="619" t="s">
        <v>773</v>
      </c>
      <c r="L1429" s="620">
        <v>0</v>
      </c>
      <c r="M1429" s="620">
        <v>0</v>
      </c>
      <c r="N1429" s="619">
        <v>1</v>
      </c>
      <c r="O1429" s="683">
        <v>0.5</v>
      </c>
      <c r="P1429" s="620">
        <v>0</v>
      </c>
      <c r="Q1429" s="635"/>
      <c r="R1429" s="619">
        <v>1</v>
      </c>
      <c r="S1429" s="635">
        <v>1</v>
      </c>
      <c r="T1429" s="683">
        <v>0.5</v>
      </c>
      <c r="U1429" s="665">
        <v>1</v>
      </c>
    </row>
    <row r="1430" spans="1:21" ht="14.4" customHeight="1" x14ac:dyDescent="0.3">
      <c r="A1430" s="618">
        <v>4</v>
      </c>
      <c r="B1430" s="619" t="s">
        <v>558</v>
      </c>
      <c r="C1430" s="619">
        <v>89301042</v>
      </c>
      <c r="D1430" s="681" t="s">
        <v>6244</v>
      </c>
      <c r="E1430" s="682" t="s">
        <v>3971</v>
      </c>
      <c r="F1430" s="619" t="s">
        <v>3935</v>
      </c>
      <c r="G1430" s="619" t="s">
        <v>4006</v>
      </c>
      <c r="H1430" s="619" t="s">
        <v>557</v>
      </c>
      <c r="I1430" s="619" t="s">
        <v>4178</v>
      </c>
      <c r="J1430" s="619" t="s">
        <v>4043</v>
      </c>
      <c r="K1430" s="619" t="s">
        <v>773</v>
      </c>
      <c r="L1430" s="620">
        <v>397.65</v>
      </c>
      <c r="M1430" s="620">
        <v>1988.25</v>
      </c>
      <c r="N1430" s="619">
        <v>5</v>
      </c>
      <c r="O1430" s="683">
        <v>3</v>
      </c>
      <c r="P1430" s="620">
        <v>397.65</v>
      </c>
      <c r="Q1430" s="635">
        <v>0.19999999999999998</v>
      </c>
      <c r="R1430" s="619">
        <v>1</v>
      </c>
      <c r="S1430" s="635">
        <v>0.2</v>
      </c>
      <c r="T1430" s="683">
        <v>0.5</v>
      </c>
      <c r="U1430" s="665">
        <v>0.16666666666666666</v>
      </c>
    </row>
    <row r="1431" spans="1:21" ht="14.4" customHeight="1" x14ac:dyDescent="0.3">
      <c r="A1431" s="618">
        <v>4</v>
      </c>
      <c r="B1431" s="619" t="s">
        <v>558</v>
      </c>
      <c r="C1431" s="619">
        <v>89301042</v>
      </c>
      <c r="D1431" s="681" t="s">
        <v>6244</v>
      </c>
      <c r="E1431" s="682" t="s">
        <v>3971</v>
      </c>
      <c r="F1431" s="619" t="s">
        <v>3935</v>
      </c>
      <c r="G1431" s="619" t="s">
        <v>4006</v>
      </c>
      <c r="H1431" s="619" t="s">
        <v>557</v>
      </c>
      <c r="I1431" s="619" t="s">
        <v>4178</v>
      </c>
      <c r="J1431" s="619" t="s">
        <v>4043</v>
      </c>
      <c r="K1431" s="619" t="s">
        <v>773</v>
      </c>
      <c r="L1431" s="620">
        <v>612.26</v>
      </c>
      <c r="M1431" s="620">
        <v>3673.56</v>
      </c>
      <c r="N1431" s="619">
        <v>6</v>
      </c>
      <c r="O1431" s="683">
        <v>3.5</v>
      </c>
      <c r="P1431" s="620">
        <v>2449.04</v>
      </c>
      <c r="Q1431" s="635">
        <v>0.66666666666666663</v>
      </c>
      <c r="R1431" s="619">
        <v>4</v>
      </c>
      <c r="S1431" s="635">
        <v>0.66666666666666663</v>
      </c>
      <c r="T1431" s="683">
        <v>2.5</v>
      </c>
      <c r="U1431" s="665">
        <v>0.7142857142857143</v>
      </c>
    </row>
    <row r="1432" spans="1:21" ht="14.4" customHeight="1" x14ac:dyDescent="0.3">
      <c r="A1432" s="618">
        <v>4</v>
      </c>
      <c r="B1432" s="619" t="s">
        <v>558</v>
      </c>
      <c r="C1432" s="619">
        <v>89301042</v>
      </c>
      <c r="D1432" s="681" t="s">
        <v>6244</v>
      </c>
      <c r="E1432" s="682" t="s">
        <v>3971</v>
      </c>
      <c r="F1432" s="619" t="s">
        <v>3935</v>
      </c>
      <c r="G1432" s="619" t="s">
        <v>4006</v>
      </c>
      <c r="H1432" s="619" t="s">
        <v>557</v>
      </c>
      <c r="I1432" s="619" t="s">
        <v>4178</v>
      </c>
      <c r="J1432" s="619" t="s">
        <v>4043</v>
      </c>
      <c r="K1432" s="619" t="s">
        <v>773</v>
      </c>
      <c r="L1432" s="620">
        <v>314.89999999999998</v>
      </c>
      <c r="M1432" s="620">
        <v>629.79999999999995</v>
      </c>
      <c r="N1432" s="619">
        <v>2</v>
      </c>
      <c r="O1432" s="683">
        <v>1</v>
      </c>
      <c r="P1432" s="620">
        <v>314.89999999999998</v>
      </c>
      <c r="Q1432" s="635">
        <v>0.5</v>
      </c>
      <c r="R1432" s="619">
        <v>1</v>
      </c>
      <c r="S1432" s="635">
        <v>0.5</v>
      </c>
      <c r="T1432" s="683">
        <v>0.5</v>
      </c>
      <c r="U1432" s="665">
        <v>0.5</v>
      </c>
    </row>
    <row r="1433" spans="1:21" ht="14.4" customHeight="1" x14ac:dyDescent="0.3">
      <c r="A1433" s="618">
        <v>4</v>
      </c>
      <c r="B1433" s="619" t="s">
        <v>558</v>
      </c>
      <c r="C1433" s="619">
        <v>89301042</v>
      </c>
      <c r="D1433" s="681" t="s">
        <v>6244</v>
      </c>
      <c r="E1433" s="682" t="s">
        <v>3971</v>
      </c>
      <c r="F1433" s="619" t="s">
        <v>3935</v>
      </c>
      <c r="G1433" s="619" t="s">
        <v>4006</v>
      </c>
      <c r="H1433" s="619" t="s">
        <v>557</v>
      </c>
      <c r="I1433" s="619" t="s">
        <v>772</v>
      </c>
      <c r="J1433" s="619" t="s">
        <v>769</v>
      </c>
      <c r="K1433" s="619" t="s">
        <v>773</v>
      </c>
      <c r="L1433" s="620">
        <v>397.65</v>
      </c>
      <c r="M1433" s="620">
        <v>397.65</v>
      </c>
      <c r="N1433" s="619">
        <v>1</v>
      </c>
      <c r="O1433" s="683">
        <v>1</v>
      </c>
      <c r="P1433" s="620"/>
      <c r="Q1433" s="635">
        <v>0</v>
      </c>
      <c r="R1433" s="619"/>
      <c r="S1433" s="635">
        <v>0</v>
      </c>
      <c r="T1433" s="683"/>
      <c r="U1433" s="665">
        <v>0</v>
      </c>
    </row>
    <row r="1434" spans="1:21" ht="14.4" customHeight="1" x14ac:dyDescent="0.3">
      <c r="A1434" s="618">
        <v>4</v>
      </c>
      <c r="B1434" s="619" t="s">
        <v>558</v>
      </c>
      <c r="C1434" s="619">
        <v>89301042</v>
      </c>
      <c r="D1434" s="681" t="s">
        <v>6244</v>
      </c>
      <c r="E1434" s="682" t="s">
        <v>3971</v>
      </c>
      <c r="F1434" s="619" t="s">
        <v>3935</v>
      </c>
      <c r="G1434" s="619" t="s">
        <v>4006</v>
      </c>
      <c r="H1434" s="619" t="s">
        <v>557</v>
      </c>
      <c r="I1434" s="619" t="s">
        <v>772</v>
      </c>
      <c r="J1434" s="619" t="s">
        <v>769</v>
      </c>
      <c r="K1434" s="619" t="s">
        <v>773</v>
      </c>
      <c r="L1434" s="620">
        <v>612.26</v>
      </c>
      <c r="M1434" s="620">
        <v>9796.1600000000017</v>
      </c>
      <c r="N1434" s="619">
        <v>16</v>
      </c>
      <c r="O1434" s="683">
        <v>9</v>
      </c>
      <c r="P1434" s="620">
        <v>4898.0800000000008</v>
      </c>
      <c r="Q1434" s="635">
        <v>0.5</v>
      </c>
      <c r="R1434" s="619">
        <v>8</v>
      </c>
      <c r="S1434" s="635">
        <v>0.5</v>
      </c>
      <c r="T1434" s="683">
        <v>5</v>
      </c>
      <c r="U1434" s="665">
        <v>0.55555555555555558</v>
      </c>
    </row>
    <row r="1435" spans="1:21" ht="14.4" customHeight="1" x14ac:dyDescent="0.3">
      <c r="A1435" s="618">
        <v>4</v>
      </c>
      <c r="B1435" s="619" t="s">
        <v>558</v>
      </c>
      <c r="C1435" s="619">
        <v>89301042</v>
      </c>
      <c r="D1435" s="681" t="s">
        <v>6244</v>
      </c>
      <c r="E1435" s="682" t="s">
        <v>3971</v>
      </c>
      <c r="F1435" s="619" t="s">
        <v>3935</v>
      </c>
      <c r="G1435" s="619" t="s">
        <v>5466</v>
      </c>
      <c r="H1435" s="619" t="s">
        <v>557</v>
      </c>
      <c r="I1435" s="619" t="s">
        <v>718</v>
      </c>
      <c r="J1435" s="619" t="s">
        <v>5467</v>
      </c>
      <c r="K1435" s="619" t="s">
        <v>5092</v>
      </c>
      <c r="L1435" s="620">
        <v>0</v>
      </c>
      <c r="M1435" s="620">
        <v>0</v>
      </c>
      <c r="N1435" s="619">
        <v>2</v>
      </c>
      <c r="O1435" s="683">
        <v>1.5</v>
      </c>
      <c r="P1435" s="620">
        <v>0</v>
      </c>
      <c r="Q1435" s="635"/>
      <c r="R1435" s="619">
        <v>2</v>
      </c>
      <c r="S1435" s="635">
        <v>1</v>
      </c>
      <c r="T1435" s="683">
        <v>1.5</v>
      </c>
      <c r="U1435" s="665">
        <v>1</v>
      </c>
    </row>
    <row r="1436" spans="1:21" ht="14.4" customHeight="1" x14ac:dyDescent="0.3">
      <c r="A1436" s="618">
        <v>4</v>
      </c>
      <c r="B1436" s="619" t="s">
        <v>558</v>
      </c>
      <c r="C1436" s="619">
        <v>89301042</v>
      </c>
      <c r="D1436" s="681" t="s">
        <v>6244</v>
      </c>
      <c r="E1436" s="682" t="s">
        <v>3971</v>
      </c>
      <c r="F1436" s="619" t="s">
        <v>3935</v>
      </c>
      <c r="G1436" s="619" t="s">
        <v>4076</v>
      </c>
      <c r="H1436" s="619" t="s">
        <v>557</v>
      </c>
      <c r="I1436" s="619" t="s">
        <v>5468</v>
      </c>
      <c r="J1436" s="619" t="s">
        <v>1878</v>
      </c>
      <c r="K1436" s="619" t="s">
        <v>5469</v>
      </c>
      <c r="L1436" s="620">
        <v>432.98</v>
      </c>
      <c r="M1436" s="620">
        <v>432.98</v>
      </c>
      <c r="N1436" s="619">
        <v>1</v>
      </c>
      <c r="O1436" s="683">
        <v>1</v>
      </c>
      <c r="P1436" s="620">
        <v>432.98</v>
      </c>
      <c r="Q1436" s="635">
        <v>1</v>
      </c>
      <c r="R1436" s="619">
        <v>1</v>
      </c>
      <c r="S1436" s="635">
        <v>1</v>
      </c>
      <c r="T1436" s="683">
        <v>1</v>
      </c>
      <c r="U1436" s="665">
        <v>1</v>
      </c>
    </row>
    <row r="1437" spans="1:21" ht="14.4" customHeight="1" x14ac:dyDescent="0.3">
      <c r="A1437" s="618">
        <v>4</v>
      </c>
      <c r="B1437" s="619" t="s">
        <v>558</v>
      </c>
      <c r="C1437" s="619">
        <v>89301042</v>
      </c>
      <c r="D1437" s="681" t="s">
        <v>6244</v>
      </c>
      <c r="E1437" s="682" t="s">
        <v>3971</v>
      </c>
      <c r="F1437" s="619" t="s">
        <v>3935</v>
      </c>
      <c r="G1437" s="619" t="s">
        <v>4076</v>
      </c>
      <c r="H1437" s="619" t="s">
        <v>1439</v>
      </c>
      <c r="I1437" s="619" t="s">
        <v>5470</v>
      </c>
      <c r="J1437" s="619" t="s">
        <v>4078</v>
      </c>
      <c r="K1437" s="619" t="s">
        <v>5471</v>
      </c>
      <c r="L1437" s="620">
        <v>0</v>
      </c>
      <c r="M1437" s="620">
        <v>0</v>
      </c>
      <c r="N1437" s="619">
        <v>1</v>
      </c>
      <c r="O1437" s="683">
        <v>0.5</v>
      </c>
      <c r="P1437" s="620">
        <v>0</v>
      </c>
      <c r="Q1437" s="635"/>
      <c r="R1437" s="619">
        <v>1</v>
      </c>
      <c r="S1437" s="635">
        <v>1</v>
      </c>
      <c r="T1437" s="683">
        <v>0.5</v>
      </c>
      <c r="U1437" s="665">
        <v>1</v>
      </c>
    </row>
    <row r="1438" spans="1:21" ht="14.4" customHeight="1" x14ac:dyDescent="0.3">
      <c r="A1438" s="618">
        <v>4</v>
      </c>
      <c r="B1438" s="619" t="s">
        <v>558</v>
      </c>
      <c r="C1438" s="619">
        <v>89301042</v>
      </c>
      <c r="D1438" s="681" t="s">
        <v>6244</v>
      </c>
      <c r="E1438" s="682" t="s">
        <v>3971</v>
      </c>
      <c r="F1438" s="619" t="s">
        <v>3935</v>
      </c>
      <c r="G1438" s="619" t="s">
        <v>4076</v>
      </c>
      <c r="H1438" s="619" t="s">
        <v>1439</v>
      </c>
      <c r="I1438" s="619" t="s">
        <v>5472</v>
      </c>
      <c r="J1438" s="619" t="s">
        <v>4078</v>
      </c>
      <c r="K1438" s="619" t="s">
        <v>5473</v>
      </c>
      <c r="L1438" s="620">
        <v>441.82</v>
      </c>
      <c r="M1438" s="620">
        <v>1767.28</v>
      </c>
      <c r="N1438" s="619">
        <v>4</v>
      </c>
      <c r="O1438" s="683">
        <v>3</v>
      </c>
      <c r="P1438" s="620">
        <v>883.64</v>
      </c>
      <c r="Q1438" s="635">
        <v>0.5</v>
      </c>
      <c r="R1438" s="619">
        <v>2</v>
      </c>
      <c r="S1438" s="635">
        <v>0.5</v>
      </c>
      <c r="T1438" s="683">
        <v>1.5</v>
      </c>
      <c r="U1438" s="665">
        <v>0.5</v>
      </c>
    </row>
    <row r="1439" spans="1:21" ht="14.4" customHeight="1" x14ac:dyDescent="0.3">
      <c r="A1439" s="618">
        <v>4</v>
      </c>
      <c r="B1439" s="619" t="s">
        <v>558</v>
      </c>
      <c r="C1439" s="619">
        <v>89301042</v>
      </c>
      <c r="D1439" s="681" t="s">
        <v>6244</v>
      </c>
      <c r="E1439" s="682" t="s">
        <v>3971</v>
      </c>
      <c r="F1439" s="619" t="s">
        <v>3935</v>
      </c>
      <c r="G1439" s="619" t="s">
        <v>4076</v>
      </c>
      <c r="H1439" s="619" t="s">
        <v>1439</v>
      </c>
      <c r="I1439" s="619" t="s">
        <v>5472</v>
      </c>
      <c r="J1439" s="619" t="s">
        <v>4078</v>
      </c>
      <c r="K1439" s="619" t="s">
        <v>5473</v>
      </c>
      <c r="L1439" s="620">
        <v>331.38</v>
      </c>
      <c r="M1439" s="620">
        <v>331.38</v>
      </c>
      <c r="N1439" s="619">
        <v>1</v>
      </c>
      <c r="O1439" s="683">
        <v>1</v>
      </c>
      <c r="P1439" s="620"/>
      <c r="Q1439" s="635">
        <v>0</v>
      </c>
      <c r="R1439" s="619"/>
      <c r="S1439" s="635">
        <v>0</v>
      </c>
      <c r="T1439" s="683"/>
      <c r="U1439" s="665">
        <v>0</v>
      </c>
    </row>
    <row r="1440" spans="1:21" ht="14.4" customHeight="1" x14ac:dyDescent="0.3">
      <c r="A1440" s="618">
        <v>4</v>
      </c>
      <c r="B1440" s="619" t="s">
        <v>558</v>
      </c>
      <c r="C1440" s="619">
        <v>89301042</v>
      </c>
      <c r="D1440" s="681" t="s">
        <v>6244</v>
      </c>
      <c r="E1440" s="682" t="s">
        <v>3971</v>
      </c>
      <c r="F1440" s="619" t="s">
        <v>3935</v>
      </c>
      <c r="G1440" s="619" t="s">
        <v>4076</v>
      </c>
      <c r="H1440" s="619" t="s">
        <v>1439</v>
      </c>
      <c r="I1440" s="619" t="s">
        <v>5472</v>
      </c>
      <c r="J1440" s="619" t="s">
        <v>4078</v>
      </c>
      <c r="K1440" s="619" t="s">
        <v>5473</v>
      </c>
      <c r="L1440" s="620">
        <v>174.94</v>
      </c>
      <c r="M1440" s="620">
        <v>524.81999999999994</v>
      </c>
      <c r="N1440" s="619">
        <v>3</v>
      </c>
      <c r="O1440" s="683">
        <v>1.5</v>
      </c>
      <c r="P1440" s="620">
        <v>174.94</v>
      </c>
      <c r="Q1440" s="635">
        <v>0.33333333333333337</v>
      </c>
      <c r="R1440" s="619">
        <v>1</v>
      </c>
      <c r="S1440" s="635">
        <v>0.33333333333333331</v>
      </c>
      <c r="T1440" s="683">
        <v>0.5</v>
      </c>
      <c r="U1440" s="665">
        <v>0.33333333333333331</v>
      </c>
    </row>
    <row r="1441" spans="1:21" ht="14.4" customHeight="1" x14ac:dyDescent="0.3">
      <c r="A1441" s="618">
        <v>4</v>
      </c>
      <c r="B1441" s="619" t="s">
        <v>558</v>
      </c>
      <c r="C1441" s="619">
        <v>89301042</v>
      </c>
      <c r="D1441" s="681" t="s">
        <v>6244</v>
      </c>
      <c r="E1441" s="682" t="s">
        <v>3971</v>
      </c>
      <c r="F1441" s="619" t="s">
        <v>3935</v>
      </c>
      <c r="G1441" s="619" t="s">
        <v>4080</v>
      </c>
      <c r="H1441" s="619" t="s">
        <v>557</v>
      </c>
      <c r="I1441" s="619" t="s">
        <v>2706</v>
      </c>
      <c r="J1441" s="619" t="s">
        <v>4081</v>
      </c>
      <c r="K1441" s="619" t="s">
        <v>4082</v>
      </c>
      <c r="L1441" s="620">
        <v>69.86</v>
      </c>
      <c r="M1441" s="620">
        <v>209.57999999999998</v>
      </c>
      <c r="N1441" s="619">
        <v>3</v>
      </c>
      <c r="O1441" s="683">
        <v>2</v>
      </c>
      <c r="P1441" s="620">
        <v>139.72</v>
      </c>
      <c r="Q1441" s="635">
        <v>0.66666666666666674</v>
      </c>
      <c r="R1441" s="619">
        <v>2</v>
      </c>
      <c r="S1441" s="635">
        <v>0.66666666666666663</v>
      </c>
      <c r="T1441" s="683">
        <v>1.5</v>
      </c>
      <c r="U1441" s="665">
        <v>0.75</v>
      </c>
    </row>
    <row r="1442" spans="1:21" ht="14.4" customHeight="1" x14ac:dyDescent="0.3">
      <c r="A1442" s="618">
        <v>4</v>
      </c>
      <c r="B1442" s="619" t="s">
        <v>558</v>
      </c>
      <c r="C1442" s="619">
        <v>89301042</v>
      </c>
      <c r="D1442" s="681" t="s">
        <v>6244</v>
      </c>
      <c r="E1442" s="682" t="s">
        <v>3971</v>
      </c>
      <c r="F1442" s="619" t="s">
        <v>3935</v>
      </c>
      <c r="G1442" s="619" t="s">
        <v>4044</v>
      </c>
      <c r="H1442" s="619" t="s">
        <v>557</v>
      </c>
      <c r="I1442" s="619" t="s">
        <v>5474</v>
      </c>
      <c r="J1442" s="619" t="s">
        <v>826</v>
      </c>
      <c r="K1442" s="619" t="s">
        <v>2890</v>
      </c>
      <c r="L1442" s="620">
        <v>0</v>
      </c>
      <c r="M1442" s="620">
        <v>0</v>
      </c>
      <c r="N1442" s="619">
        <v>2</v>
      </c>
      <c r="O1442" s="683">
        <v>1</v>
      </c>
      <c r="P1442" s="620"/>
      <c r="Q1442" s="635"/>
      <c r="R1442" s="619"/>
      <c r="S1442" s="635">
        <v>0</v>
      </c>
      <c r="T1442" s="683"/>
      <c r="U1442" s="665">
        <v>0</v>
      </c>
    </row>
    <row r="1443" spans="1:21" ht="14.4" customHeight="1" x14ac:dyDescent="0.3">
      <c r="A1443" s="618">
        <v>4</v>
      </c>
      <c r="B1443" s="619" t="s">
        <v>558</v>
      </c>
      <c r="C1443" s="619">
        <v>89301042</v>
      </c>
      <c r="D1443" s="681" t="s">
        <v>6244</v>
      </c>
      <c r="E1443" s="682" t="s">
        <v>3971</v>
      </c>
      <c r="F1443" s="619" t="s">
        <v>3935</v>
      </c>
      <c r="G1443" s="619" t="s">
        <v>4044</v>
      </c>
      <c r="H1443" s="619" t="s">
        <v>557</v>
      </c>
      <c r="I1443" s="619" t="s">
        <v>825</v>
      </c>
      <c r="J1443" s="619" t="s">
        <v>826</v>
      </c>
      <c r="K1443" s="619" t="s">
        <v>827</v>
      </c>
      <c r="L1443" s="620">
        <v>56.69</v>
      </c>
      <c r="M1443" s="620">
        <v>1020.42</v>
      </c>
      <c r="N1443" s="619">
        <v>18</v>
      </c>
      <c r="O1443" s="683">
        <v>9</v>
      </c>
      <c r="P1443" s="620">
        <v>510.21</v>
      </c>
      <c r="Q1443" s="635">
        <v>0.5</v>
      </c>
      <c r="R1443" s="619">
        <v>9</v>
      </c>
      <c r="S1443" s="635">
        <v>0.5</v>
      </c>
      <c r="T1443" s="683">
        <v>4</v>
      </c>
      <c r="U1443" s="665">
        <v>0.44444444444444442</v>
      </c>
    </row>
    <row r="1444" spans="1:21" ht="14.4" customHeight="1" x14ac:dyDescent="0.3">
      <c r="A1444" s="618">
        <v>4</v>
      </c>
      <c r="B1444" s="619" t="s">
        <v>558</v>
      </c>
      <c r="C1444" s="619">
        <v>89301042</v>
      </c>
      <c r="D1444" s="681" t="s">
        <v>6244</v>
      </c>
      <c r="E1444" s="682" t="s">
        <v>3971</v>
      </c>
      <c r="F1444" s="619" t="s">
        <v>3935</v>
      </c>
      <c r="G1444" s="619" t="s">
        <v>4044</v>
      </c>
      <c r="H1444" s="619" t="s">
        <v>557</v>
      </c>
      <c r="I1444" s="619" t="s">
        <v>2884</v>
      </c>
      <c r="J1444" s="619" t="s">
        <v>2885</v>
      </c>
      <c r="K1444" s="619" t="s">
        <v>2133</v>
      </c>
      <c r="L1444" s="620">
        <v>45.34</v>
      </c>
      <c r="M1444" s="620">
        <v>90.68</v>
      </c>
      <c r="N1444" s="619">
        <v>2</v>
      </c>
      <c r="O1444" s="683">
        <v>0.5</v>
      </c>
      <c r="P1444" s="620">
        <v>90.68</v>
      </c>
      <c r="Q1444" s="635">
        <v>1</v>
      </c>
      <c r="R1444" s="619">
        <v>2</v>
      </c>
      <c r="S1444" s="635">
        <v>1</v>
      </c>
      <c r="T1444" s="683">
        <v>0.5</v>
      </c>
      <c r="U1444" s="665">
        <v>1</v>
      </c>
    </row>
    <row r="1445" spans="1:21" ht="14.4" customHeight="1" x14ac:dyDescent="0.3">
      <c r="A1445" s="618">
        <v>4</v>
      </c>
      <c r="B1445" s="619" t="s">
        <v>558</v>
      </c>
      <c r="C1445" s="619">
        <v>89301042</v>
      </c>
      <c r="D1445" s="681" t="s">
        <v>6244</v>
      </c>
      <c r="E1445" s="682" t="s">
        <v>3971</v>
      </c>
      <c r="F1445" s="619" t="s">
        <v>3935</v>
      </c>
      <c r="G1445" s="619" t="s">
        <v>4064</v>
      </c>
      <c r="H1445" s="619" t="s">
        <v>1439</v>
      </c>
      <c r="I1445" s="619" t="s">
        <v>3160</v>
      </c>
      <c r="J1445" s="619" t="s">
        <v>3161</v>
      </c>
      <c r="K1445" s="619" t="s">
        <v>3162</v>
      </c>
      <c r="L1445" s="620">
        <v>189.56</v>
      </c>
      <c r="M1445" s="620">
        <v>947.8</v>
      </c>
      <c r="N1445" s="619">
        <v>5</v>
      </c>
      <c r="O1445" s="683">
        <v>1</v>
      </c>
      <c r="P1445" s="620">
        <v>947.8</v>
      </c>
      <c r="Q1445" s="635">
        <v>1</v>
      </c>
      <c r="R1445" s="619">
        <v>5</v>
      </c>
      <c r="S1445" s="635">
        <v>1</v>
      </c>
      <c r="T1445" s="683">
        <v>1</v>
      </c>
      <c r="U1445" s="665">
        <v>1</v>
      </c>
    </row>
    <row r="1446" spans="1:21" ht="14.4" customHeight="1" x14ac:dyDescent="0.3">
      <c r="A1446" s="618">
        <v>4</v>
      </c>
      <c r="B1446" s="619" t="s">
        <v>558</v>
      </c>
      <c r="C1446" s="619">
        <v>89301042</v>
      </c>
      <c r="D1446" s="681" t="s">
        <v>6244</v>
      </c>
      <c r="E1446" s="682" t="s">
        <v>3971</v>
      </c>
      <c r="F1446" s="619" t="s">
        <v>3935</v>
      </c>
      <c r="G1446" s="619" t="s">
        <v>4083</v>
      </c>
      <c r="H1446" s="619" t="s">
        <v>1439</v>
      </c>
      <c r="I1446" s="619" t="s">
        <v>2523</v>
      </c>
      <c r="J1446" s="619" t="s">
        <v>1651</v>
      </c>
      <c r="K1446" s="619" t="s">
        <v>2524</v>
      </c>
      <c r="L1446" s="620">
        <v>56.01</v>
      </c>
      <c r="M1446" s="620">
        <v>280.05</v>
      </c>
      <c r="N1446" s="619">
        <v>5</v>
      </c>
      <c r="O1446" s="683">
        <v>1.5</v>
      </c>
      <c r="P1446" s="620"/>
      <c r="Q1446" s="635">
        <v>0</v>
      </c>
      <c r="R1446" s="619"/>
      <c r="S1446" s="635">
        <v>0</v>
      </c>
      <c r="T1446" s="683"/>
      <c r="U1446" s="665">
        <v>0</v>
      </c>
    </row>
    <row r="1447" spans="1:21" ht="14.4" customHeight="1" x14ac:dyDescent="0.3">
      <c r="A1447" s="618">
        <v>4</v>
      </c>
      <c r="B1447" s="619" t="s">
        <v>558</v>
      </c>
      <c r="C1447" s="619">
        <v>89301042</v>
      </c>
      <c r="D1447" s="681" t="s">
        <v>6244</v>
      </c>
      <c r="E1447" s="682" t="s">
        <v>3971</v>
      </c>
      <c r="F1447" s="619" t="s">
        <v>3935</v>
      </c>
      <c r="G1447" s="619" t="s">
        <v>4083</v>
      </c>
      <c r="H1447" s="619" t="s">
        <v>1439</v>
      </c>
      <c r="I1447" s="619" t="s">
        <v>1650</v>
      </c>
      <c r="J1447" s="619" t="s">
        <v>1651</v>
      </c>
      <c r="K1447" s="619" t="s">
        <v>1652</v>
      </c>
      <c r="L1447" s="620">
        <v>140.03</v>
      </c>
      <c r="M1447" s="620">
        <v>4060.87</v>
      </c>
      <c r="N1447" s="619">
        <v>29</v>
      </c>
      <c r="O1447" s="683">
        <v>9.5</v>
      </c>
      <c r="P1447" s="620">
        <v>1120.24</v>
      </c>
      <c r="Q1447" s="635">
        <v>0.27586206896551724</v>
      </c>
      <c r="R1447" s="619">
        <v>8</v>
      </c>
      <c r="S1447" s="635">
        <v>0.27586206896551724</v>
      </c>
      <c r="T1447" s="683">
        <v>3.5</v>
      </c>
      <c r="U1447" s="665">
        <v>0.36842105263157893</v>
      </c>
    </row>
    <row r="1448" spans="1:21" ht="14.4" customHeight="1" x14ac:dyDescent="0.3">
      <c r="A1448" s="618">
        <v>4</v>
      </c>
      <c r="B1448" s="619" t="s">
        <v>558</v>
      </c>
      <c r="C1448" s="619">
        <v>89301042</v>
      </c>
      <c r="D1448" s="681" t="s">
        <v>6244</v>
      </c>
      <c r="E1448" s="682" t="s">
        <v>3971</v>
      </c>
      <c r="F1448" s="619" t="s">
        <v>3935</v>
      </c>
      <c r="G1448" s="619" t="s">
        <v>4083</v>
      </c>
      <c r="H1448" s="619" t="s">
        <v>557</v>
      </c>
      <c r="I1448" s="619" t="s">
        <v>5475</v>
      </c>
      <c r="J1448" s="619" t="s">
        <v>4409</v>
      </c>
      <c r="K1448" s="619" t="s">
        <v>5476</v>
      </c>
      <c r="L1448" s="620">
        <v>56.01</v>
      </c>
      <c r="M1448" s="620">
        <v>112.02</v>
      </c>
      <c r="N1448" s="619">
        <v>2</v>
      </c>
      <c r="O1448" s="683">
        <v>1</v>
      </c>
      <c r="P1448" s="620"/>
      <c r="Q1448" s="635">
        <v>0</v>
      </c>
      <c r="R1448" s="619"/>
      <c r="S1448" s="635">
        <v>0</v>
      </c>
      <c r="T1448" s="683"/>
      <c r="U1448" s="665">
        <v>0</v>
      </c>
    </row>
    <row r="1449" spans="1:21" ht="14.4" customHeight="1" x14ac:dyDescent="0.3">
      <c r="A1449" s="618">
        <v>4</v>
      </c>
      <c r="B1449" s="619" t="s">
        <v>558</v>
      </c>
      <c r="C1449" s="619">
        <v>89301042</v>
      </c>
      <c r="D1449" s="681" t="s">
        <v>6244</v>
      </c>
      <c r="E1449" s="682" t="s">
        <v>3971</v>
      </c>
      <c r="F1449" s="619" t="s">
        <v>3935</v>
      </c>
      <c r="G1449" s="619" t="s">
        <v>5477</v>
      </c>
      <c r="H1449" s="619" t="s">
        <v>557</v>
      </c>
      <c r="I1449" s="619" t="s">
        <v>5478</v>
      </c>
      <c r="J1449" s="619" t="s">
        <v>5479</v>
      </c>
      <c r="K1449" s="619" t="s">
        <v>5480</v>
      </c>
      <c r="L1449" s="620">
        <v>0</v>
      </c>
      <c r="M1449" s="620">
        <v>0</v>
      </c>
      <c r="N1449" s="619">
        <v>2</v>
      </c>
      <c r="O1449" s="683">
        <v>1</v>
      </c>
      <c r="P1449" s="620">
        <v>0</v>
      </c>
      <c r="Q1449" s="635"/>
      <c r="R1449" s="619">
        <v>2</v>
      </c>
      <c r="S1449" s="635">
        <v>1</v>
      </c>
      <c r="T1449" s="683">
        <v>1</v>
      </c>
      <c r="U1449" s="665">
        <v>1</v>
      </c>
    </row>
    <row r="1450" spans="1:21" ht="14.4" customHeight="1" x14ac:dyDescent="0.3">
      <c r="A1450" s="618">
        <v>4</v>
      </c>
      <c r="B1450" s="619" t="s">
        <v>558</v>
      </c>
      <c r="C1450" s="619">
        <v>89301042</v>
      </c>
      <c r="D1450" s="681" t="s">
        <v>6244</v>
      </c>
      <c r="E1450" s="682" t="s">
        <v>3971</v>
      </c>
      <c r="F1450" s="619" t="s">
        <v>3935</v>
      </c>
      <c r="G1450" s="619" t="s">
        <v>5121</v>
      </c>
      <c r="H1450" s="619" t="s">
        <v>1439</v>
      </c>
      <c r="I1450" s="619" t="s">
        <v>2529</v>
      </c>
      <c r="J1450" s="619" t="s">
        <v>3800</v>
      </c>
      <c r="K1450" s="619" t="s">
        <v>3801</v>
      </c>
      <c r="L1450" s="620">
        <v>32.630000000000003</v>
      </c>
      <c r="M1450" s="620">
        <v>97.890000000000015</v>
      </c>
      <c r="N1450" s="619">
        <v>3</v>
      </c>
      <c r="O1450" s="683">
        <v>2</v>
      </c>
      <c r="P1450" s="620">
        <v>32.630000000000003</v>
      </c>
      <c r="Q1450" s="635">
        <v>0.33333333333333331</v>
      </c>
      <c r="R1450" s="619">
        <v>1</v>
      </c>
      <c r="S1450" s="635">
        <v>0.33333333333333331</v>
      </c>
      <c r="T1450" s="683">
        <v>1</v>
      </c>
      <c r="U1450" s="665">
        <v>0.5</v>
      </c>
    </row>
    <row r="1451" spans="1:21" ht="14.4" customHeight="1" x14ac:dyDescent="0.3">
      <c r="A1451" s="618">
        <v>4</v>
      </c>
      <c r="B1451" s="619" t="s">
        <v>558</v>
      </c>
      <c r="C1451" s="619">
        <v>89301042</v>
      </c>
      <c r="D1451" s="681" t="s">
        <v>6244</v>
      </c>
      <c r="E1451" s="682" t="s">
        <v>3971</v>
      </c>
      <c r="F1451" s="619" t="s">
        <v>3935</v>
      </c>
      <c r="G1451" s="619" t="s">
        <v>4290</v>
      </c>
      <c r="H1451" s="619" t="s">
        <v>557</v>
      </c>
      <c r="I1451" s="619" t="s">
        <v>2038</v>
      </c>
      <c r="J1451" s="619" t="s">
        <v>2039</v>
      </c>
      <c r="K1451" s="619" t="s">
        <v>4291</v>
      </c>
      <c r="L1451" s="620">
        <v>0</v>
      </c>
      <c r="M1451" s="620">
        <v>0</v>
      </c>
      <c r="N1451" s="619">
        <v>1</v>
      </c>
      <c r="O1451" s="683">
        <v>1</v>
      </c>
      <c r="P1451" s="620"/>
      <c r="Q1451" s="635"/>
      <c r="R1451" s="619"/>
      <c r="S1451" s="635">
        <v>0</v>
      </c>
      <c r="T1451" s="683"/>
      <c r="U1451" s="665">
        <v>0</v>
      </c>
    </row>
    <row r="1452" spans="1:21" ht="14.4" customHeight="1" x14ac:dyDescent="0.3">
      <c r="A1452" s="618">
        <v>4</v>
      </c>
      <c r="B1452" s="619" t="s">
        <v>558</v>
      </c>
      <c r="C1452" s="619">
        <v>89301042</v>
      </c>
      <c r="D1452" s="681" t="s">
        <v>6244</v>
      </c>
      <c r="E1452" s="682" t="s">
        <v>3971</v>
      </c>
      <c r="F1452" s="619" t="s">
        <v>3935</v>
      </c>
      <c r="G1452" s="619" t="s">
        <v>4179</v>
      </c>
      <c r="H1452" s="619" t="s">
        <v>557</v>
      </c>
      <c r="I1452" s="619" t="s">
        <v>1149</v>
      </c>
      <c r="J1452" s="619" t="s">
        <v>1150</v>
      </c>
      <c r="K1452" s="619" t="s">
        <v>1151</v>
      </c>
      <c r="L1452" s="620">
        <v>0</v>
      </c>
      <c r="M1452" s="620">
        <v>0</v>
      </c>
      <c r="N1452" s="619">
        <v>3</v>
      </c>
      <c r="O1452" s="683">
        <v>1.5</v>
      </c>
      <c r="P1452" s="620">
        <v>0</v>
      </c>
      <c r="Q1452" s="635"/>
      <c r="R1452" s="619">
        <v>2</v>
      </c>
      <c r="S1452" s="635">
        <v>0.66666666666666663</v>
      </c>
      <c r="T1452" s="683">
        <v>1</v>
      </c>
      <c r="U1452" s="665">
        <v>0.66666666666666663</v>
      </c>
    </row>
    <row r="1453" spans="1:21" ht="14.4" customHeight="1" x14ac:dyDescent="0.3">
      <c r="A1453" s="618">
        <v>4</v>
      </c>
      <c r="B1453" s="619" t="s">
        <v>558</v>
      </c>
      <c r="C1453" s="619">
        <v>89301042</v>
      </c>
      <c r="D1453" s="681" t="s">
        <v>6244</v>
      </c>
      <c r="E1453" s="682" t="s">
        <v>3971</v>
      </c>
      <c r="F1453" s="619" t="s">
        <v>3935</v>
      </c>
      <c r="G1453" s="619" t="s">
        <v>4179</v>
      </c>
      <c r="H1453" s="619" t="s">
        <v>557</v>
      </c>
      <c r="I1453" s="619" t="s">
        <v>2001</v>
      </c>
      <c r="J1453" s="619" t="s">
        <v>2002</v>
      </c>
      <c r="K1453" s="619" t="s">
        <v>4180</v>
      </c>
      <c r="L1453" s="620">
        <v>116.52</v>
      </c>
      <c r="M1453" s="620">
        <v>1048.68</v>
      </c>
      <c r="N1453" s="619">
        <v>9</v>
      </c>
      <c r="O1453" s="683">
        <v>5</v>
      </c>
      <c r="P1453" s="620">
        <v>116.52</v>
      </c>
      <c r="Q1453" s="635">
        <v>0.1111111111111111</v>
      </c>
      <c r="R1453" s="619">
        <v>1</v>
      </c>
      <c r="S1453" s="635">
        <v>0.1111111111111111</v>
      </c>
      <c r="T1453" s="683">
        <v>1</v>
      </c>
      <c r="U1453" s="665">
        <v>0.2</v>
      </c>
    </row>
    <row r="1454" spans="1:21" ht="14.4" customHeight="1" x14ac:dyDescent="0.3">
      <c r="A1454" s="618">
        <v>4</v>
      </c>
      <c r="B1454" s="619" t="s">
        <v>558</v>
      </c>
      <c r="C1454" s="619">
        <v>89301042</v>
      </c>
      <c r="D1454" s="681" t="s">
        <v>6244</v>
      </c>
      <c r="E1454" s="682" t="s">
        <v>3971</v>
      </c>
      <c r="F1454" s="619" t="s">
        <v>3935</v>
      </c>
      <c r="G1454" s="619" t="s">
        <v>4010</v>
      </c>
      <c r="H1454" s="619" t="s">
        <v>557</v>
      </c>
      <c r="I1454" s="619" t="s">
        <v>3469</v>
      </c>
      <c r="J1454" s="619" t="s">
        <v>1233</v>
      </c>
      <c r="K1454" s="619" t="s">
        <v>4070</v>
      </c>
      <c r="L1454" s="620">
        <v>127.5</v>
      </c>
      <c r="M1454" s="620">
        <v>127.5</v>
      </c>
      <c r="N1454" s="619">
        <v>1</v>
      </c>
      <c r="O1454" s="683">
        <v>1</v>
      </c>
      <c r="P1454" s="620"/>
      <c r="Q1454" s="635">
        <v>0</v>
      </c>
      <c r="R1454" s="619"/>
      <c r="S1454" s="635">
        <v>0</v>
      </c>
      <c r="T1454" s="683"/>
      <c r="U1454" s="665">
        <v>0</v>
      </c>
    </row>
    <row r="1455" spans="1:21" ht="14.4" customHeight="1" x14ac:dyDescent="0.3">
      <c r="A1455" s="618">
        <v>4</v>
      </c>
      <c r="B1455" s="619" t="s">
        <v>558</v>
      </c>
      <c r="C1455" s="619">
        <v>89301042</v>
      </c>
      <c r="D1455" s="681" t="s">
        <v>6244</v>
      </c>
      <c r="E1455" s="682" t="s">
        <v>3971</v>
      </c>
      <c r="F1455" s="619" t="s">
        <v>3935</v>
      </c>
      <c r="G1455" s="619" t="s">
        <v>4012</v>
      </c>
      <c r="H1455" s="619" t="s">
        <v>557</v>
      </c>
      <c r="I1455" s="619" t="s">
        <v>837</v>
      </c>
      <c r="J1455" s="619" t="s">
        <v>4013</v>
      </c>
      <c r="K1455" s="619" t="s">
        <v>4014</v>
      </c>
      <c r="L1455" s="620">
        <v>0</v>
      </c>
      <c r="M1455" s="620">
        <v>0</v>
      </c>
      <c r="N1455" s="619">
        <v>2</v>
      </c>
      <c r="O1455" s="683">
        <v>1.5</v>
      </c>
      <c r="P1455" s="620">
        <v>0</v>
      </c>
      <c r="Q1455" s="635"/>
      <c r="R1455" s="619">
        <v>1</v>
      </c>
      <c r="S1455" s="635">
        <v>0.5</v>
      </c>
      <c r="T1455" s="683">
        <v>0.5</v>
      </c>
      <c r="U1455" s="665">
        <v>0.33333333333333331</v>
      </c>
    </row>
    <row r="1456" spans="1:21" ht="14.4" customHeight="1" x14ac:dyDescent="0.3">
      <c r="A1456" s="618">
        <v>4</v>
      </c>
      <c r="B1456" s="619" t="s">
        <v>558</v>
      </c>
      <c r="C1456" s="619">
        <v>89301042</v>
      </c>
      <c r="D1456" s="681" t="s">
        <v>6244</v>
      </c>
      <c r="E1456" s="682" t="s">
        <v>3971</v>
      </c>
      <c r="F1456" s="619" t="s">
        <v>3935</v>
      </c>
      <c r="G1456" s="619" t="s">
        <v>4086</v>
      </c>
      <c r="H1456" s="619" t="s">
        <v>1439</v>
      </c>
      <c r="I1456" s="619" t="s">
        <v>3766</v>
      </c>
      <c r="J1456" s="619" t="s">
        <v>3767</v>
      </c>
      <c r="K1456" s="619" t="s">
        <v>3768</v>
      </c>
      <c r="L1456" s="620">
        <v>32.74</v>
      </c>
      <c r="M1456" s="620">
        <v>65.48</v>
      </c>
      <c r="N1456" s="619">
        <v>2</v>
      </c>
      <c r="O1456" s="683">
        <v>0.5</v>
      </c>
      <c r="P1456" s="620"/>
      <c r="Q1456" s="635">
        <v>0</v>
      </c>
      <c r="R1456" s="619"/>
      <c r="S1456" s="635">
        <v>0</v>
      </c>
      <c r="T1456" s="683"/>
      <c r="U1456" s="665">
        <v>0</v>
      </c>
    </row>
    <row r="1457" spans="1:21" ht="14.4" customHeight="1" x14ac:dyDescent="0.3">
      <c r="A1457" s="618">
        <v>4</v>
      </c>
      <c r="B1457" s="619" t="s">
        <v>558</v>
      </c>
      <c r="C1457" s="619">
        <v>89301042</v>
      </c>
      <c r="D1457" s="681" t="s">
        <v>6244</v>
      </c>
      <c r="E1457" s="682" t="s">
        <v>3971</v>
      </c>
      <c r="F1457" s="619" t="s">
        <v>3935</v>
      </c>
      <c r="G1457" s="619" t="s">
        <v>4086</v>
      </c>
      <c r="H1457" s="619" t="s">
        <v>1439</v>
      </c>
      <c r="I1457" s="619" t="s">
        <v>3766</v>
      </c>
      <c r="J1457" s="619" t="s">
        <v>3767</v>
      </c>
      <c r="K1457" s="619" t="s">
        <v>3768</v>
      </c>
      <c r="L1457" s="620">
        <v>49.12</v>
      </c>
      <c r="M1457" s="620">
        <v>49.12</v>
      </c>
      <c r="N1457" s="619">
        <v>1</v>
      </c>
      <c r="O1457" s="683">
        <v>0.5</v>
      </c>
      <c r="P1457" s="620"/>
      <c r="Q1457" s="635">
        <v>0</v>
      </c>
      <c r="R1457" s="619"/>
      <c r="S1457" s="635">
        <v>0</v>
      </c>
      <c r="T1457" s="683"/>
      <c r="U1457" s="665">
        <v>0</v>
      </c>
    </row>
    <row r="1458" spans="1:21" ht="14.4" customHeight="1" x14ac:dyDescent="0.3">
      <c r="A1458" s="618">
        <v>4</v>
      </c>
      <c r="B1458" s="619" t="s">
        <v>558</v>
      </c>
      <c r="C1458" s="619">
        <v>89301042</v>
      </c>
      <c r="D1458" s="681" t="s">
        <v>6244</v>
      </c>
      <c r="E1458" s="682" t="s">
        <v>3971</v>
      </c>
      <c r="F1458" s="619" t="s">
        <v>3935</v>
      </c>
      <c r="G1458" s="619" t="s">
        <v>4086</v>
      </c>
      <c r="H1458" s="619" t="s">
        <v>1439</v>
      </c>
      <c r="I1458" s="619" t="s">
        <v>4182</v>
      </c>
      <c r="J1458" s="619" t="s">
        <v>4183</v>
      </c>
      <c r="K1458" s="619" t="s">
        <v>3854</v>
      </c>
      <c r="L1458" s="620">
        <v>147.36000000000001</v>
      </c>
      <c r="M1458" s="620">
        <v>147.36000000000001</v>
      </c>
      <c r="N1458" s="619">
        <v>1</v>
      </c>
      <c r="O1458" s="683"/>
      <c r="P1458" s="620">
        <v>147.36000000000001</v>
      </c>
      <c r="Q1458" s="635">
        <v>1</v>
      </c>
      <c r="R1458" s="619">
        <v>1</v>
      </c>
      <c r="S1458" s="635">
        <v>1</v>
      </c>
      <c r="T1458" s="683"/>
      <c r="U1458" s="665"/>
    </row>
    <row r="1459" spans="1:21" ht="14.4" customHeight="1" x14ac:dyDescent="0.3">
      <c r="A1459" s="618">
        <v>4</v>
      </c>
      <c r="B1459" s="619" t="s">
        <v>558</v>
      </c>
      <c r="C1459" s="619">
        <v>89301042</v>
      </c>
      <c r="D1459" s="681" t="s">
        <v>6244</v>
      </c>
      <c r="E1459" s="682" t="s">
        <v>3971</v>
      </c>
      <c r="F1459" s="619" t="s">
        <v>3935</v>
      </c>
      <c r="G1459" s="619" t="s">
        <v>4086</v>
      </c>
      <c r="H1459" s="619" t="s">
        <v>1439</v>
      </c>
      <c r="I1459" s="619" t="s">
        <v>1521</v>
      </c>
      <c r="J1459" s="619" t="s">
        <v>1522</v>
      </c>
      <c r="K1459" s="619" t="s">
        <v>3769</v>
      </c>
      <c r="L1459" s="620">
        <v>124.51</v>
      </c>
      <c r="M1459" s="620">
        <v>249.02</v>
      </c>
      <c r="N1459" s="619">
        <v>2</v>
      </c>
      <c r="O1459" s="683">
        <v>0.5</v>
      </c>
      <c r="P1459" s="620"/>
      <c r="Q1459" s="635">
        <v>0</v>
      </c>
      <c r="R1459" s="619"/>
      <c r="S1459" s="635">
        <v>0</v>
      </c>
      <c r="T1459" s="683"/>
      <c r="U1459" s="665">
        <v>0</v>
      </c>
    </row>
    <row r="1460" spans="1:21" ht="14.4" customHeight="1" x14ac:dyDescent="0.3">
      <c r="A1460" s="618">
        <v>4</v>
      </c>
      <c r="B1460" s="619" t="s">
        <v>558</v>
      </c>
      <c r="C1460" s="619">
        <v>89301042</v>
      </c>
      <c r="D1460" s="681" t="s">
        <v>6244</v>
      </c>
      <c r="E1460" s="682" t="s">
        <v>3971</v>
      </c>
      <c r="F1460" s="619" t="s">
        <v>3935</v>
      </c>
      <c r="G1460" s="619" t="s">
        <v>4086</v>
      </c>
      <c r="H1460" s="619" t="s">
        <v>1439</v>
      </c>
      <c r="I1460" s="619" t="s">
        <v>4087</v>
      </c>
      <c r="J1460" s="619" t="s">
        <v>2618</v>
      </c>
      <c r="K1460" s="619" t="s">
        <v>4088</v>
      </c>
      <c r="L1460" s="620">
        <v>314.35000000000002</v>
      </c>
      <c r="M1460" s="620">
        <v>943.05000000000007</v>
      </c>
      <c r="N1460" s="619">
        <v>3</v>
      </c>
      <c r="O1460" s="683">
        <v>1.5</v>
      </c>
      <c r="P1460" s="620"/>
      <c r="Q1460" s="635">
        <v>0</v>
      </c>
      <c r="R1460" s="619"/>
      <c r="S1460" s="635">
        <v>0</v>
      </c>
      <c r="T1460" s="683"/>
      <c r="U1460" s="665">
        <v>0</v>
      </c>
    </row>
    <row r="1461" spans="1:21" ht="14.4" customHeight="1" x14ac:dyDescent="0.3">
      <c r="A1461" s="618">
        <v>4</v>
      </c>
      <c r="B1461" s="619" t="s">
        <v>558</v>
      </c>
      <c r="C1461" s="619">
        <v>89301042</v>
      </c>
      <c r="D1461" s="681" t="s">
        <v>6244</v>
      </c>
      <c r="E1461" s="682" t="s">
        <v>3971</v>
      </c>
      <c r="F1461" s="619" t="s">
        <v>3935</v>
      </c>
      <c r="G1461" s="619" t="s">
        <v>4086</v>
      </c>
      <c r="H1461" s="619" t="s">
        <v>1439</v>
      </c>
      <c r="I1461" s="619" t="s">
        <v>4087</v>
      </c>
      <c r="J1461" s="619" t="s">
        <v>2618</v>
      </c>
      <c r="K1461" s="619" t="s">
        <v>4088</v>
      </c>
      <c r="L1461" s="620">
        <v>314.33999999999997</v>
      </c>
      <c r="M1461" s="620">
        <v>628.67999999999995</v>
      </c>
      <c r="N1461" s="619">
        <v>2</v>
      </c>
      <c r="O1461" s="683">
        <v>1</v>
      </c>
      <c r="P1461" s="620"/>
      <c r="Q1461" s="635">
        <v>0</v>
      </c>
      <c r="R1461" s="619"/>
      <c r="S1461" s="635">
        <v>0</v>
      </c>
      <c r="T1461" s="683"/>
      <c r="U1461" s="665">
        <v>0</v>
      </c>
    </row>
    <row r="1462" spans="1:21" ht="14.4" customHeight="1" x14ac:dyDescent="0.3">
      <c r="A1462" s="618">
        <v>4</v>
      </c>
      <c r="B1462" s="619" t="s">
        <v>558</v>
      </c>
      <c r="C1462" s="619">
        <v>89301042</v>
      </c>
      <c r="D1462" s="681" t="s">
        <v>6244</v>
      </c>
      <c r="E1462" s="682" t="s">
        <v>3971</v>
      </c>
      <c r="F1462" s="619" t="s">
        <v>3935</v>
      </c>
      <c r="G1462" s="619" t="s">
        <v>4122</v>
      </c>
      <c r="H1462" s="619" t="s">
        <v>557</v>
      </c>
      <c r="I1462" s="619" t="s">
        <v>5481</v>
      </c>
      <c r="J1462" s="619" t="s">
        <v>5482</v>
      </c>
      <c r="K1462" s="619" t="s">
        <v>1027</v>
      </c>
      <c r="L1462" s="620">
        <v>60.97</v>
      </c>
      <c r="M1462" s="620">
        <v>60.97</v>
      </c>
      <c r="N1462" s="619">
        <v>1</v>
      </c>
      <c r="O1462" s="683">
        <v>1</v>
      </c>
      <c r="P1462" s="620">
        <v>60.97</v>
      </c>
      <c r="Q1462" s="635">
        <v>1</v>
      </c>
      <c r="R1462" s="619">
        <v>1</v>
      </c>
      <c r="S1462" s="635">
        <v>1</v>
      </c>
      <c r="T1462" s="683">
        <v>1</v>
      </c>
      <c r="U1462" s="665">
        <v>1</v>
      </c>
    </row>
    <row r="1463" spans="1:21" ht="14.4" customHeight="1" x14ac:dyDescent="0.3">
      <c r="A1463" s="618">
        <v>4</v>
      </c>
      <c r="B1463" s="619" t="s">
        <v>558</v>
      </c>
      <c r="C1463" s="619">
        <v>89301042</v>
      </c>
      <c r="D1463" s="681" t="s">
        <v>6244</v>
      </c>
      <c r="E1463" s="682" t="s">
        <v>3971</v>
      </c>
      <c r="F1463" s="619" t="s">
        <v>3935</v>
      </c>
      <c r="G1463" s="619" t="s">
        <v>4138</v>
      </c>
      <c r="H1463" s="619" t="s">
        <v>557</v>
      </c>
      <c r="I1463" s="619" t="s">
        <v>4622</v>
      </c>
      <c r="J1463" s="619" t="s">
        <v>4623</v>
      </c>
      <c r="K1463" s="619" t="s">
        <v>938</v>
      </c>
      <c r="L1463" s="620">
        <v>0</v>
      </c>
      <c r="M1463" s="620">
        <v>0</v>
      </c>
      <c r="N1463" s="619">
        <v>1</v>
      </c>
      <c r="O1463" s="683">
        <v>0.5</v>
      </c>
      <c r="P1463" s="620">
        <v>0</v>
      </c>
      <c r="Q1463" s="635"/>
      <c r="R1463" s="619">
        <v>1</v>
      </c>
      <c r="S1463" s="635">
        <v>1</v>
      </c>
      <c r="T1463" s="683">
        <v>0.5</v>
      </c>
      <c r="U1463" s="665">
        <v>1</v>
      </c>
    </row>
    <row r="1464" spans="1:21" ht="14.4" customHeight="1" x14ac:dyDescent="0.3">
      <c r="A1464" s="618">
        <v>4</v>
      </c>
      <c r="B1464" s="619" t="s">
        <v>558</v>
      </c>
      <c r="C1464" s="619">
        <v>89301042</v>
      </c>
      <c r="D1464" s="681" t="s">
        <v>6244</v>
      </c>
      <c r="E1464" s="682" t="s">
        <v>3971</v>
      </c>
      <c r="F1464" s="619" t="s">
        <v>3937</v>
      </c>
      <c r="G1464" s="619" t="s">
        <v>4358</v>
      </c>
      <c r="H1464" s="619" t="s">
        <v>557</v>
      </c>
      <c r="I1464" s="619" t="s">
        <v>4359</v>
      </c>
      <c r="J1464" s="619" t="s">
        <v>4360</v>
      </c>
      <c r="K1464" s="619" t="s">
        <v>4361</v>
      </c>
      <c r="L1464" s="620">
        <v>410</v>
      </c>
      <c r="M1464" s="620">
        <v>26240</v>
      </c>
      <c r="N1464" s="619">
        <v>64</v>
      </c>
      <c r="O1464" s="683">
        <v>64</v>
      </c>
      <c r="P1464" s="620">
        <v>25830</v>
      </c>
      <c r="Q1464" s="635">
        <v>0.984375</v>
      </c>
      <c r="R1464" s="619">
        <v>63</v>
      </c>
      <c r="S1464" s="635">
        <v>0.984375</v>
      </c>
      <c r="T1464" s="683">
        <v>63</v>
      </c>
      <c r="U1464" s="665">
        <v>0.984375</v>
      </c>
    </row>
    <row r="1465" spans="1:21" ht="14.4" customHeight="1" x14ac:dyDescent="0.3">
      <c r="A1465" s="618">
        <v>4</v>
      </c>
      <c r="B1465" s="619" t="s">
        <v>558</v>
      </c>
      <c r="C1465" s="619">
        <v>89301042</v>
      </c>
      <c r="D1465" s="681" t="s">
        <v>6244</v>
      </c>
      <c r="E1465" s="682" t="s">
        <v>3971</v>
      </c>
      <c r="F1465" s="619" t="s">
        <v>3937</v>
      </c>
      <c r="G1465" s="619" t="s">
        <v>4358</v>
      </c>
      <c r="H1465" s="619" t="s">
        <v>557</v>
      </c>
      <c r="I1465" s="619" t="s">
        <v>4420</v>
      </c>
      <c r="J1465" s="619" t="s">
        <v>4421</v>
      </c>
      <c r="K1465" s="619" t="s">
        <v>4422</v>
      </c>
      <c r="L1465" s="620">
        <v>566</v>
      </c>
      <c r="M1465" s="620">
        <v>566</v>
      </c>
      <c r="N1465" s="619">
        <v>1</v>
      </c>
      <c r="O1465" s="683">
        <v>1</v>
      </c>
      <c r="P1465" s="620">
        <v>566</v>
      </c>
      <c r="Q1465" s="635">
        <v>1</v>
      </c>
      <c r="R1465" s="619">
        <v>1</v>
      </c>
      <c r="S1465" s="635">
        <v>1</v>
      </c>
      <c r="T1465" s="683">
        <v>1</v>
      </c>
      <c r="U1465" s="665">
        <v>1</v>
      </c>
    </row>
    <row r="1466" spans="1:21" ht="14.4" customHeight="1" x14ac:dyDescent="0.3">
      <c r="A1466" s="618">
        <v>4</v>
      </c>
      <c r="B1466" s="619" t="s">
        <v>558</v>
      </c>
      <c r="C1466" s="619">
        <v>89301042</v>
      </c>
      <c r="D1466" s="681" t="s">
        <v>6244</v>
      </c>
      <c r="E1466" s="682" t="s">
        <v>3971</v>
      </c>
      <c r="F1466" s="619" t="s">
        <v>3937</v>
      </c>
      <c r="G1466" s="619" t="s">
        <v>4358</v>
      </c>
      <c r="H1466" s="619" t="s">
        <v>557</v>
      </c>
      <c r="I1466" s="619" t="s">
        <v>5043</v>
      </c>
      <c r="J1466" s="619" t="s">
        <v>4360</v>
      </c>
      <c r="K1466" s="619" t="s">
        <v>5044</v>
      </c>
      <c r="L1466" s="620">
        <v>410</v>
      </c>
      <c r="M1466" s="620">
        <v>2050</v>
      </c>
      <c r="N1466" s="619">
        <v>5</v>
      </c>
      <c r="O1466" s="683">
        <v>5</v>
      </c>
      <c r="P1466" s="620">
        <v>2050</v>
      </c>
      <c r="Q1466" s="635">
        <v>1</v>
      </c>
      <c r="R1466" s="619">
        <v>5</v>
      </c>
      <c r="S1466" s="635">
        <v>1</v>
      </c>
      <c r="T1466" s="683">
        <v>5</v>
      </c>
      <c r="U1466" s="665">
        <v>1</v>
      </c>
    </row>
    <row r="1467" spans="1:21" ht="14.4" customHeight="1" x14ac:dyDescent="0.3">
      <c r="A1467" s="618">
        <v>4</v>
      </c>
      <c r="B1467" s="619" t="s">
        <v>558</v>
      </c>
      <c r="C1467" s="619">
        <v>89301042</v>
      </c>
      <c r="D1467" s="681" t="s">
        <v>6244</v>
      </c>
      <c r="E1467" s="682" t="s">
        <v>3971</v>
      </c>
      <c r="F1467" s="619" t="s">
        <v>3937</v>
      </c>
      <c r="G1467" s="619" t="s">
        <v>4423</v>
      </c>
      <c r="H1467" s="619" t="s">
        <v>557</v>
      </c>
      <c r="I1467" s="619" t="s">
        <v>4433</v>
      </c>
      <c r="J1467" s="619" t="s">
        <v>4434</v>
      </c>
      <c r="K1467" s="619" t="s">
        <v>4435</v>
      </c>
      <c r="L1467" s="620">
        <v>200</v>
      </c>
      <c r="M1467" s="620">
        <v>800</v>
      </c>
      <c r="N1467" s="619">
        <v>4</v>
      </c>
      <c r="O1467" s="683">
        <v>2</v>
      </c>
      <c r="P1467" s="620">
        <v>800</v>
      </c>
      <c r="Q1467" s="635">
        <v>1</v>
      </c>
      <c r="R1467" s="619">
        <v>4</v>
      </c>
      <c r="S1467" s="635">
        <v>1</v>
      </c>
      <c r="T1467" s="683">
        <v>2</v>
      </c>
      <c r="U1467" s="665">
        <v>1</v>
      </c>
    </row>
    <row r="1468" spans="1:21" ht="14.4" customHeight="1" x14ac:dyDescent="0.3">
      <c r="A1468" s="618">
        <v>4</v>
      </c>
      <c r="B1468" s="619" t="s">
        <v>558</v>
      </c>
      <c r="C1468" s="619">
        <v>89301042</v>
      </c>
      <c r="D1468" s="681" t="s">
        <v>6244</v>
      </c>
      <c r="E1468" s="682" t="s">
        <v>3971</v>
      </c>
      <c r="F1468" s="619" t="s">
        <v>3937</v>
      </c>
      <c r="G1468" s="619" t="s">
        <v>4203</v>
      </c>
      <c r="H1468" s="619" t="s">
        <v>557</v>
      </c>
      <c r="I1468" s="619" t="s">
        <v>4204</v>
      </c>
      <c r="J1468" s="619" t="s">
        <v>4205</v>
      </c>
      <c r="K1468" s="619" t="s">
        <v>4206</v>
      </c>
      <c r="L1468" s="620">
        <v>900</v>
      </c>
      <c r="M1468" s="620">
        <v>7200</v>
      </c>
      <c r="N1468" s="619">
        <v>8</v>
      </c>
      <c r="O1468" s="683">
        <v>8</v>
      </c>
      <c r="P1468" s="620">
        <v>7200</v>
      </c>
      <c r="Q1468" s="635">
        <v>1</v>
      </c>
      <c r="R1468" s="619">
        <v>8</v>
      </c>
      <c r="S1468" s="635">
        <v>1</v>
      </c>
      <c r="T1468" s="683">
        <v>8</v>
      </c>
      <c r="U1468" s="665">
        <v>1</v>
      </c>
    </row>
    <row r="1469" spans="1:21" ht="14.4" customHeight="1" x14ac:dyDescent="0.3">
      <c r="A1469" s="618">
        <v>4</v>
      </c>
      <c r="B1469" s="619" t="s">
        <v>558</v>
      </c>
      <c r="C1469" s="619">
        <v>89301042</v>
      </c>
      <c r="D1469" s="681" t="s">
        <v>6244</v>
      </c>
      <c r="E1469" s="682" t="s">
        <v>3973</v>
      </c>
      <c r="F1469" s="619" t="s">
        <v>3935</v>
      </c>
      <c r="G1469" s="619" t="s">
        <v>5483</v>
      </c>
      <c r="H1469" s="619" t="s">
        <v>557</v>
      </c>
      <c r="I1469" s="619" t="s">
        <v>5484</v>
      </c>
      <c r="J1469" s="619" t="s">
        <v>5485</v>
      </c>
      <c r="K1469" s="619" t="s">
        <v>3761</v>
      </c>
      <c r="L1469" s="620">
        <v>0</v>
      </c>
      <c r="M1469" s="620">
        <v>0</v>
      </c>
      <c r="N1469" s="619">
        <v>3</v>
      </c>
      <c r="O1469" s="683">
        <v>0.5</v>
      </c>
      <c r="P1469" s="620">
        <v>0</v>
      </c>
      <c r="Q1469" s="635"/>
      <c r="R1469" s="619">
        <v>3</v>
      </c>
      <c r="S1469" s="635">
        <v>1</v>
      </c>
      <c r="T1469" s="683">
        <v>0.5</v>
      </c>
      <c r="U1469" s="665">
        <v>1</v>
      </c>
    </row>
    <row r="1470" spans="1:21" ht="14.4" customHeight="1" x14ac:dyDescent="0.3">
      <c r="A1470" s="618">
        <v>4</v>
      </c>
      <c r="B1470" s="619" t="s">
        <v>558</v>
      </c>
      <c r="C1470" s="619">
        <v>89301042</v>
      </c>
      <c r="D1470" s="681" t="s">
        <v>6244</v>
      </c>
      <c r="E1470" s="682" t="s">
        <v>3973</v>
      </c>
      <c r="F1470" s="619" t="s">
        <v>3935</v>
      </c>
      <c r="G1470" s="619" t="s">
        <v>5486</v>
      </c>
      <c r="H1470" s="619" t="s">
        <v>557</v>
      </c>
      <c r="I1470" s="619" t="s">
        <v>2141</v>
      </c>
      <c r="J1470" s="619" t="s">
        <v>2142</v>
      </c>
      <c r="K1470" s="619" t="s">
        <v>5487</v>
      </c>
      <c r="L1470" s="620">
        <v>0</v>
      </c>
      <c r="M1470" s="620">
        <v>0</v>
      </c>
      <c r="N1470" s="619">
        <v>2</v>
      </c>
      <c r="O1470" s="683">
        <v>0.5</v>
      </c>
      <c r="P1470" s="620">
        <v>0</v>
      </c>
      <c r="Q1470" s="635"/>
      <c r="R1470" s="619">
        <v>2</v>
      </c>
      <c r="S1470" s="635">
        <v>1</v>
      </c>
      <c r="T1470" s="683">
        <v>0.5</v>
      </c>
      <c r="U1470" s="665">
        <v>1</v>
      </c>
    </row>
    <row r="1471" spans="1:21" ht="14.4" customHeight="1" x14ac:dyDescent="0.3">
      <c r="A1471" s="618">
        <v>4</v>
      </c>
      <c r="B1471" s="619" t="s">
        <v>558</v>
      </c>
      <c r="C1471" s="619">
        <v>89301042</v>
      </c>
      <c r="D1471" s="681" t="s">
        <v>6244</v>
      </c>
      <c r="E1471" s="682" t="s">
        <v>3973</v>
      </c>
      <c r="F1471" s="619" t="s">
        <v>3935</v>
      </c>
      <c r="G1471" s="619" t="s">
        <v>4172</v>
      </c>
      <c r="H1471" s="619" t="s">
        <v>557</v>
      </c>
      <c r="I1471" s="619" t="s">
        <v>5356</v>
      </c>
      <c r="J1471" s="619" t="s">
        <v>5357</v>
      </c>
      <c r="K1471" s="619" t="s">
        <v>4173</v>
      </c>
      <c r="L1471" s="620">
        <v>709.97</v>
      </c>
      <c r="M1471" s="620">
        <v>709.97</v>
      </c>
      <c r="N1471" s="619">
        <v>1</v>
      </c>
      <c r="O1471" s="683">
        <v>1</v>
      </c>
      <c r="P1471" s="620">
        <v>709.97</v>
      </c>
      <c r="Q1471" s="635">
        <v>1</v>
      </c>
      <c r="R1471" s="619">
        <v>1</v>
      </c>
      <c r="S1471" s="635">
        <v>1</v>
      </c>
      <c r="T1471" s="683">
        <v>1</v>
      </c>
      <c r="U1471" s="665">
        <v>1</v>
      </c>
    </row>
    <row r="1472" spans="1:21" ht="14.4" customHeight="1" x14ac:dyDescent="0.3">
      <c r="A1472" s="618">
        <v>4</v>
      </c>
      <c r="B1472" s="619" t="s">
        <v>558</v>
      </c>
      <c r="C1472" s="619">
        <v>89301042</v>
      </c>
      <c r="D1472" s="681" t="s">
        <v>6244</v>
      </c>
      <c r="E1472" s="682" t="s">
        <v>3973</v>
      </c>
      <c r="F1472" s="619" t="s">
        <v>3935</v>
      </c>
      <c r="G1472" s="619" t="s">
        <v>4215</v>
      </c>
      <c r="H1472" s="619" t="s">
        <v>557</v>
      </c>
      <c r="I1472" s="619" t="s">
        <v>5488</v>
      </c>
      <c r="J1472" s="619" t="s">
        <v>1082</v>
      </c>
      <c r="K1472" s="619" t="s">
        <v>2076</v>
      </c>
      <c r="L1472" s="620">
        <v>0</v>
      </c>
      <c r="M1472" s="620">
        <v>0</v>
      </c>
      <c r="N1472" s="619">
        <v>2</v>
      </c>
      <c r="O1472" s="683">
        <v>0.5</v>
      </c>
      <c r="P1472" s="620">
        <v>0</v>
      </c>
      <c r="Q1472" s="635"/>
      <c r="R1472" s="619">
        <v>2</v>
      </c>
      <c r="S1472" s="635">
        <v>1</v>
      </c>
      <c r="T1472" s="683">
        <v>0.5</v>
      </c>
      <c r="U1472" s="665">
        <v>1</v>
      </c>
    </row>
    <row r="1473" spans="1:21" ht="14.4" customHeight="1" x14ac:dyDescent="0.3">
      <c r="A1473" s="618">
        <v>4</v>
      </c>
      <c r="B1473" s="619" t="s">
        <v>558</v>
      </c>
      <c r="C1473" s="619">
        <v>89301042</v>
      </c>
      <c r="D1473" s="681" t="s">
        <v>6244</v>
      </c>
      <c r="E1473" s="682" t="s">
        <v>3973</v>
      </c>
      <c r="F1473" s="619" t="s">
        <v>3935</v>
      </c>
      <c r="G1473" s="619" t="s">
        <v>4259</v>
      </c>
      <c r="H1473" s="619" t="s">
        <v>557</v>
      </c>
      <c r="I1473" s="619" t="s">
        <v>5489</v>
      </c>
      <c r="J1473" s="619" t="s">
        <v>2472</v>
      </c>
      <c r="K1473" s="619" t="s">
        <v>5490</v>
      </c>
      <c r="L1473" s="620">
        <v>0</v>
      </c>
      <c r="M1473" s="620">
        <v>0</v>
      </c>
      <c r="N1473" s="619">
        <v>3</v>
      </c>
      <c r="O1473" s="683">
        <v>0.5</v>
      </c>
      <c r="P1473" s="620">
        <v>0</v>
      </c>
      <c r="Q1473" s="635"/>
      <c r="R1473" s="619">
        <v>3</v>
      </c>
      <c r="S1473" s="635">
        <v>1</v>
      </c>
      <c r="T1473" s="683">
        <v>0.5</v>
      </c>
      <c r="U1473" s="665">
        <v>1</v>
      </c>
    </row>
    <row r="1474" spans="1:21" ht="14.4" customHeight="1" x14ac:dyDescent="0.3">
      <c r="A1474" s="618">
        <v>4</v>
      </c>
      <c r="B1474" s="619" t="s">
        <v>558</v>
      </c>
      <c r="C1474" s="619">
        <v>89301042</v>
      </c>
      <c r="D1474" s="681" t="s">
        <v>6244</v>
      </c>
      <c r="E1474" s="682" t="s">
        <v>3973</v>
      </c>
      <c r="F1474" s="619" t="s">
        <v>3935</v>
      </c>
      <c r="G1474" s="619" t="s">
        <v>4259</v>
      </c>
      <c r="H1474" s="619" t="s">
        <v>557</v>
      </c>
      <c r="I1474" s="619" t="s">
        <v>5491</v>
      </c>
      <c r="J1474" s="619" t="s">
        <v>2472</v>
      </c>
      <c r="K1474" s="619" t="s">
        <v>5492</v>
      </c>
      <c r="L1474" s="620">
        <v>0</v>
      </c>
      <c r="M1474" s="620">
        <v>0</v>
      </c>
      <c r="N1474" s="619">
        <v>2</v>
      </c>
      <c r="O1474" s="683">
        <v>0.5</v>
      </c>
      <c r="P1474" s="620">
        <v>0</v>
      </c>
      <c r="Q1474" s="635"/>
      <c r="R1474" s="619">
        <v>2</v>
      </c>
      <c r="S1474" s="635">
        <v>1</v>
      </c>
      <c r="T1474" s="683">
        <v>0.5</v>
      </c>
      <c r="U1474" s="665">
        <v>1</v>
      </c>
    </row>
    <row r="1475" spans="1:21" ht="14.4" customHeight="1" x14ac:dyDescent="0.3">
      <c r="A1475" s="618">
        <v>4</v>
      </c>
      <c r="B1475" s="619" t="s">
        <v>558</v>
      </c>
      <c r="C1475" s="619">
        <v>89301042</v>
      </c>
      <c r="D1475" s="681" t="s">
        <v>6244</v>
      </c>
      <c r="E1475" s="682" t="s">
        <v>3973</v>
      </c>
      <c r="F1475" s="619" t="s">
        <v>3935</v>
      </c>
      <c r="G1475" s="619" t="s">
        <v>4259</v>
      </c>
      <c r="H1475" s="619" t="s">
        <v>557</v>
      </c>
      <c r="I1475" s="619" t="s">
        <v>2471</v>
      </c>
      <c r="J1475" s="619" t="s">
        <v>2472</v>
      </c>
      <c r="K1475" s="619" t="s">
        <v>5493</v>
      </c>
      <c r="L1475" s="620">
        <v>179.44</v>
      </c>
      <c r="M1475" s="620">
        <v>717.76</v>
      </c>
      <c r="N1475" s="619">
        <v>4</v>
      </c>
      <c r="O1475" s="683">
        <v>1.5</v>
      </c>
      <c r="P1475" s="620">
        <v>538.31999999999994</v>
      </c>
      <c r="Q1475" s="635">
        <v>0.74999999999999989</v>
      </c>
      <c r="R1475" s="619">
        <v>3</v>
      </c>
      <c r="S1475" s="635">
        <v>0.75</v>
      </c>
      <c r="T1475" s="683">
        <v>1</v>
      </c>
      <c r="U1475" s="665">
        <v>0.66666666666666663</v>
      </c>
    </row>
    <row r="1476" spans="1:21" ht="14.4" customHeight="1" x14ac:dyDescent="0.3">
      <c r="A1476" s="618">
        <v>4</v>
      </c>
      <c r="B1476" s="619" t="s">
        <v>558</v>
      </c>
      <c r="C1476" s="619">
        <v>89301042</v>
      </c>
      <c r="D1476" s="681" t="s">
        <v>6244</v>
      </c>
      <c r="E1476" s="682" t="s">
        <v>3973</v>
      </c>
      <c r="F1476" s="619" t="s">
        <v>3935</v>
      </c>
      <c r="G1476" s="619" t="s">
        <v>4068</v>
      </c>
      <c r="H1476" s="619" t="s">
        <v>557</v>
      </c>
      <c r="I1476" s="619" t="s">
        <v>1982</v>
      </c>
      <c r="J1476" s="619" t="s">
        <v>1983</v>
      </c>
      <c r="K1476" s="619" t="s">
        <v>4069</v>
      </c>
      <c r="L1476" s="620">
        <v>400.53</v>
      </c>
      <c r="M1476" s="620">
        <v>1201.5899999999999</v>
      </c>
      <c r="N1476" s="619">
        <v>3</v>
      </c>
      <c r="O1476" s="683">
        <v>0.5</v>
      </c>
      <c r="P1476" s="620">
        <v>1201.5899999999999</v>
      </c>
      <c r="Q1476" s="635">
        <v>1</v>
      </c>
      <c r="R1476" s="619">
        <v>3</v>
      </c>
      <c r="S1476" s="635">
        <v>1</v>
      </c>
      <c r="T1476" s="683">
        <v>0.5</v>
      </c>
      <c r="U1476" s="665">
        <v>1</v>
      </c>
    </row>
    <row r="1477" spans="1:21" ht="14.4" customHeight="1" x14ac:dyDescent="0.3">
      <c r="A1477" s="618">
        <v>4</v>
      </c>
      <c r="B1477" s="619" t="s">
        <v>558</v>
      </c>
      <c r="C1477" s="619">
        <v>89301042</v>
      </c>
      <c r="D1477" s="681" t="s">
        <v>6244</v>
      </c>
      <c r="E1477" s="682" t="s">
        <v>3973</v>
      </c>
      <c r="F1477" s="619" t="s">
        <v>3935</v>
      </c>
      <c r="G1477" s="619" t="s">
        <v>4068</v>
      </c>
      <c r="H1477" s="619" t="s">
        <v>557</v>
      </c>
      <c r="I1477" s="619" t="s">
        <v>1982</v>
      </c>
      <c r="J1477" s="619" t="s">
        <v>1983</v>
      </c>
      <c r="K1477" s="619" t="s">
        <v>4069</v>
      </c>
      <c r="L1477" s="620">
        <v>391.83</v>
      </c>
      <c r="M1477" s="620">
        <v>1175.49</v>
      </c>
      <c r="N1477" s="619">
        <v>3</v>
      </c>
      <c r="O1477" s="683">
        <v>0.5</v>
      </c>
      <c r="P1477" s="620">
        <v>1175.49</v>
      </c>
      <c r="Q1477" s="635">
        <v>1</v>
      </c>
      <c r="R1477" s="619">
        <v>3</v>
      </c>
      <c r="S1477" s="635">
        <v>1</v>
      </c>
      <c r="T1477" s="683">
        <v>0.5</v>
      </c>
      <c r="U1477" s="665">
        <v>1</v>
      </c>
    </row>
    <row r="1478" spans="1:21" ht="14.4" customHeight="1" x14ac:dyDescent="0.3">
      <c r="A1478" s="618">
        <v>4</v>
      </c>
      <c r="B1478" s="619" t="s">
        <v>558</v>
      </c>
      <c r="C1478" s="619">
        <v>89301042</v>
      </c>
      <c r="D1478" s="681" t="s">
        <v>6244</v>
      </c>
      <c r="E1478" s="682" t="s">
        <v>3973</v>
      </c>
      <c r="F1478" s="619" t="s">
        <v>3935</v>
      </c>
      <c r="G1478" s="619" t="s">
        <v>4177</v>
      </c>
      <c r="H1478" s="619" t="s">
        <v>1439</v>
      </c>
      <c r="I1478" s="619" t="s">
        <v>5494</v>
      </c>
      <c r="J1478" s="619" t="s">
        <v>1452</v>
      </c>
      <c r="K1478" s="619" t="s">
        <v>4565</v>
      </c>
      <c r="L1478" s="620">
        <v>193.26</v>
      </c>
      <c r="M1478" s="620">
        <v>386.52</v>
      </c>
      <c r="N1478" s="619">
        <v>2</v>
      </c>
      <c r="O1478" s="683">
        <v>0.5</v>
      </c>
      <c r="P1478" s="620">
        <v>386.52</v>
      </c>
      <c r="Q1478" s="635">
        <v>1</v>
      </c>
      <c r="R1478" s="619">
        <v>2</v>
      </c>
      <c r="S1478" s="635">
        <v>1</v>
      </c>
      <c r="T1478" s="683">
        <v>0.5</v>
      </c>
      <c r="U1478" s="665">
        <v>1</v>
      </c>
    </row>
    <row r="1479" spans="1:21" ht="14.4" customHeight="1" x14ac:dyDescent="0.3">
      <c r="A1479" s="618">
        <v>4</v>
      </c>
      <c r="B1479" s="619" t="s">
        <v>558</v>
      </c>
      <c r="C1479" s="619">
        <v>89301042</v>
      </c>
      <c r="D1479" s="681" t="s">
        <v>6244</v>
      </c>
      <c r="E1479" s="682" t="s">
        <v>3973</v>
      </c>
      <c r="F1479" s="619" t="s">
        <v>3935</v>
      </c>
      <c r="G1479" s="619" t="s">
        <v>4006</v>
      </c>
      <c r="H1479" s="619" t="s">
        <v>557</v>
      </c>
      <c r="I1479" s="619" t="s">
        <v>4042</v>
      </c>
      <c r="J1479" s="619" t="s">
        <v>4043</v>
      </c>
      <c r="K1479" s="619" t="s">
        <v>770</v>
      </c>
      <c r="L1479" s="620">
        <v>123.72</v>
      </c>
      <c r="M1479" s="620">
        <v>247.44</v>
      </c>
      <c r="N1479" s="619">
        <v>2</v>
      </c>
      <c r="O1479" s="683">
        <v>0.5</v>
      </c>
      <c r="P1479" s="620">
        <v>247.44</v>
      </c>
      <c r="Q1479" s="635">
        <v>1</v>
      </c>
      <c r="R1479" s="619">
        <v>2</v>
      </c>
      <c r="S1479" s="635">
        <v>1</v>
      </c>
      <c r="T1479" s="683">
        <v>0.5</v>
      </c>
      <c r="U1479" s="665">
        <v>1</v>
      </c>
    </row>
    <row r="1480" spans="1:21" ht="14.4" customHeight="1" x14ac:dyDescent="0.3">
      <c r="A1480" s="618">
        <v>4</v>
      </c>
      <c r="B1480" s="619" t="s">
        <v>558</v>
      </c>
      <c r="C1480" s="619">
        <v>89301042</v>
      </c>
      <c r="D1480" s="681" t="s">
        <v>6244</v>
      </c>
      <c r="E1480" s="682" t="s">
        <v>3973</v>
      </c>
      <c r="F1480" s="619" t="s">
        <v>3935</v>
      </c>
      <c r="G1480" s="619" t="s">
        <v>4006</v>
      </c>
      <c r="H1480" s="619" t="s">
        <v>557</v>
      </c>
      <c r="I1480" s="619" t="s">
        <v>4178</v>
      </c>
      <c r="J1480" s="619" t="s">
        <v>4043</v>
      </c>
      <c r="K1480" s="619" t="s">
        <v>773</v>
      </c>
      <c r="L1480" s="620">
        <v>397.65</v>
      </c>
      <c r="M1480" s="620">
        <v>397.65</v>
      </c>
      <c r="N1480" s="619">
        <v>1</v>
      </c>
      <c r="O1480" s="683">
        <v>0.5</v>
      </c>
      <c r="P1480" s="620">
        <v>397.65</v>
      </c>
      <c r="Q1480" s="635">
        <v>1</v>
      </c>
      <c r="R1480" s="619">
        <v>1</v>
      </c>
      <c r="S1480" s="635">
        <v>1</v>
      </c>
      <c r="T1480" s="683">
        <v>0.5</v>
      </c>
      <c r="U1480" s="665">
        <v>1</v>
      </c>
    </row>
    <row r="1481" spans="1:21" ht="14.4" customHeight="1" x14ac:dyDescent="0.3">
      <c r="A1481" s="618">
        <v>4</v>
      </c>
      <c r="B1481" s="619" t="s">
        <v>558</v>
      </c>
      <c r="C1481" s="619">
        <v>89301042</v>
      </c>
      <c r="D1481" s="681" t="s">
        <v>6244</v>
      </c>
      <c r="E1481" s="682" t="s">
        <v>3973</v>
      </c>
      <c r="F1481" s="619" t="s">
        <v>3935</v>
      </c>
      <c r="G1481" s="619" t="s">
        <v>4006</v>
      </c>
      <c r="H1481" s="619" t="s">
        <v>557</v>
      </c>
      <c r="I1481" s="619" t="s">
        <v>4178</v>
      </c>
      <c r="J1481" s="619" t="s">
        <v>4043</v>
      </c>
      <c r="K1481" s="619" t="s">
        <v>773</v>
      </c>
      <c r="L1481" s="620">
        <v>314.89999999999998</v>
      </c>
      <c r="M1481" s="620">
        <v>629.79999999999995</v>
      </c>
      <c r="N1481" s="619">
        <v>2</v>
      </c>
      <c r="O1481" s="683">
        <v>0.5</v>
      </c>
      <c r="P1481" s="620">
        <v>629.79999999999995</v>
      </c>
      <c r="Q1481" s="635">
        <v>1</v>
      </c>
      <c r="R1481" s="619">
        <v>2</v>
      </c>
      <c r="S1481" s="635">
        <v>1</v>
      </c>
      <c r="T1481" s="683">
        <v>0.5</v>
      </c>
      <c r="U1481" s="665">
        <v>1</v>
      </c>
    </row>
    <row r="1482" spans="1:21" ht="14.4" customHeight="1" x14ac:dyDescent="0.3">
      <c r="A1482" s="618">
        <v>4</v>
      </c>
      <c r="B1482" s="619" t="s">
        <v>558</v>
      </c>
      <c r="C1482" s="619">
        <v>89301042</v>
      </c>
      <c r="D1482" s="681" t="s">
        <v>6244</v>
      </c>
      <c r="E1482" s="682" t="s">
        <v>3973</v>
      </c>
      <c r="F1482" s="619" t="s">
        <v>3935</v>
      </c>
      <c r="G1482" s="619" t="s">
        <v>4006</v>
      </c>
      <c r="H1482" s="619" t="s">
        <v>557</v>
      </c>
      <c r="I1482" s="619" t="s">
        <v>772</v>
      </c>
      <c r="J1482" s="619" t="s">
        <v>769</v>
      </c>
      <c r="K1482" s="619" t="s">
        <v>773</v>
      </c>
      <c r="L1482" s="620">
        <v>612.26</v>
      </c>
      <c r="M1482" s="620">
        <v>612.26</v>
      </c>
      <c r="N1482" s="619">
        <v>1</v>
      </c>
      <c r="O1482" s="683">
        <v>0.5</v>
      </c>
      <c r="P1482" s="620">
        <v>612.26</v>
      </c>
      <c r="Q1482" s="635">
        <v>1</v>
      </c>
      <c r="R1482" s="619">
        <v>1</v>
      </c>
      <c r="S1482" s="635">
        <v>1</v>
      </c>
      <c r="T1482" s="683">
        <v>0.5</v>
      </c>
      <c r="U1482" s="665">
        <v>1</v>
      </c>
    </row>
    <row r="1483" spans="1:21" ht="14.4" customHeight="1" x14ac:dyDescent="0.3">
      <c r="A1483" s="618">
        <v>4</v>
      </c>
      <c r="B1483" s="619" t="s">
        <v>558</v>
      </c>
      <c r="C1483" s="619">
        <v>89301042</v>
      </c>
      <c r="D1483" s="681" t="s">
        <v>6244</v>
      </c>
      <c r="E1483" s="682" t="s">
        <v>3973</v>
      </c>
      <c r="F1483" s="619" t="s">
        <v>3935</v>
      </c>
      <c r="G1483" s="619" t="s">
        <v>5495</v>
      </c>
      <c r="H1483" s="619" t="s">
        <v>557</v>
      </c>
      <c r="I1483" s="619" t="s">
        <v>5496</v>
      </c>
      <c r="J1483" s="619" t="s">
        <v>2104</v>
      </c>
      <c r="K1483" s="619" t="s">
        <v>4375</v>
      </c>
      <c r="L1483" s="620">
        <v>202.25</v>
      </c>
      <c r="M1483" s="620">
        <v>202.25</v>
      </c>
      <c r="N1483" s="619">
        <v>1</v>
      </c>
      <c r="O1483" s="683">
        <v>0.5</v>
      </c>
      <c r="P1483" s="620">
        <v>202.25</v>
      </c>
      <c r="Q1483" s="635">
        <v>1</v>
      </c>
      <c r="R1483" s="619">
        <v>1</v>
      </c>
      <c r="S1483" s="635">
        <v>1</v>
      </c>
      <c r="T1483" s="683">
        <v>0.5</v>
      </c>
      <c r="U1483" s="665">
        <v>1</v>
      </c>
    </row>
    <row r="1484" spans="1:21" ht="14.4" customHeight="1" x14ac:dyDescent="0.3">
      <c r="A1484" s="618">
        <v>4</v>
      </c>
      <c r="B1484" s="619" t="s">
        <v>558</v>
      </c>
      <c r="C1484" s="619">
        <v>89301042</v>
      </c>
      <c r="D1484" s="681" t="s">
        <v>6244</v>
      </c>
      <c r="E1484" s="682" t="s">
        <v>3973</v>
      </c>
      <c r="F1484" s="619" t="s">
        <v>3935</v>
      </c>
      <c r="G1484" s="619" t="s">
        <v>4153</v>
      </c>
      <c r="H1484" s="619" t="s">
        <v>557</v>
      </c>
      <c r="I1484" s="619" t="s">
        <v>5497</v>
      </c>
      <c r="J1484" s="619" t="s">
        <v>3882</v>
      </c>
      <c r="K1484" s="619" t="s">
        <v>4125</v>
      </c>
      <c r="L1484" s="620">
        <v>305.08</v>
      </c>
      <c r="M1484" s="620">
        <v>610.16</v>
      </c>
      <c r="N1484" s="619">
        <v>2</v>
      </c>
      <c r="O1484" s="683">
        <v>1</v>
      </c>
      <c r="P1484" s="620">
        <v>305.08</v>
      </c>
      <c r="Q1484" s="635">
        <v>0.5</v>
      </c>
      <c r="R1484" s="619">
        <v>1</v>
      </c>
      <c r="S1484" s="635">
        <v>0.5</v>
      </c>
      <c r="T1484" s="683">
        <v>0.5</v>
      </c>
      <c r="U1484" s="665">
        <v>0.5</v>
      </c>
    </row>
    <row r="1485" spans="1:21" ht="14.4" customHeight="1" x14ac:dyDescent="0.3">
      <c r="A1485" s="618">
        <v>4</v>
      </c>
      <c r="B1485" s="619" t="s">
        <v>558</v>
      </c>
      <c r="C1485" s="619">
        <v>89301042</v>
      </c>
      <c r="D1485" s="681" t="s">
        <v>6244</v>
      </c>
      <c r="E1485" s="682" t="s">
        <v>3973</v>
      </c>
      <c r="F1485" s="619" t="s">
        <v>3935</v>
      </c>
      <c r="G1485" s="619" t="s">
        <v>5498</v>
      </c>
      <c r="H1485" s="619" t="s">
        <v>557</v>
      </c>
      <c r="I1485" s="619" t="s">
        <v>5499</v>
      </c>
      <c r="J1485" s="619" t="s">
        <v>5500</v>
      </c>
      <c r="K1485" s="619" t="s">
        <v>5501</v>
      </c>
      <c r="L1485" s="620">
        <v>255.26</v>
      </c>
      <c r="M1485" s="620">
        <v>3063.12</v>
      </c>
      <c r="N1485" s="619">
        <v>12</v>
      </c>
      <c r="O1485" s="683">
        <v>2</v>
      </c>
      <c r="P1485" s="620">
        <v>3063.12</v>
      </c>
      <c r="Q1485" s="635">
        <v>1</v>
      </c>
      <c r="R1485" s="619">
        <v>12</v>
      </c>
      <c r="S1485" s="635">
        <v>1</v>
      </c>
      <c r="T1485" s="683">
        <v>2</v>
      </c>
      <c r="U1485" s="665">
        <v>1</v>
      </c>
    </row>
    <row r="1486" spans="1:21" ht="14.4" customHeight="1" x14ac:dyDescent="0.3">
      <c r="A1486" s="618">
        <v>4</v>
      </c>
      <c r="B1486" s="619" t="s">
        <v>558</v>
      </c>
      <c r="C1486" s="619">
        <v>89301042</v>
      </c>
      <c r="D1486" s="681" t="s">
        <v>6244</v>
      </c>
      <c r="E1486" s="682" t="s">
        <v>3973</v>
      </c>
      <c r="F1486" s="619" t="s">
        <v>3935</v>
      </c>
      <c r="G1486" s="619" t="s">
        <v>5502</v>
      </c>
      <c r="H1486" s="619" t="s">
        <v>1439</v>
      </c>
      <c r="I1486" s="619" t="s">
        <v>5503</v>
      </c>
      <c r="J1486" s="619" t="s">
        <v>2580</v>
      </c>
      <c r="K1486" s="619" t="s">
        <v>4987</v>
      </c>
      <c r="L1486" s="620">
        <v>716.43</v>
      </c>
      <c r="M1486" s="620">
        <v>716.43</v>
      </c>
      <c r="N1486" s="619">
        <v>1</v>
      </c>
      <c r="O1486" s="683">
        <v>0.5</v>
      </c>
      <c r="P1486" s="620">
        <v>716.43</v>
      </c>
      <c r="Q1486" s="635">
        <v>1</v>
      </c>
      <c r="R1486" s="619">
        <v>1</v>
      </c>
      <c r="S1486" s="635">
        <v>1</v>
      </c>
      <c r="T1486" s="683">
        <v>0.5</v>
      </c>
      <c r="U1486" s="665">
        <v>1</v>
      </c>
    </row>
    <row r="1487" spans="1:21" ht="14.4" customHeight="1" x14ac:dyDescent="0.3">
      <c r="A1487" s="618">
        <v>4</v>
      </c>
      <c r="B1487" s="619" t="s">
        <v>558</v>
      </c>
      <c r="C1487" s="619">
        <v>89301042</v>
      </c>
      <c r="D1487" s="681" t="s">
        <v>6244</v>
      </c>
      <c r="E1487" s="682" t="s">
        <v>3973</v>
      </c>
      <c r="F1487" s="619" t="s">
        <v>3935</v>
      </c>
      <c r="G1487" s="619" t="s">
        <v>5502</v>
      </c>
      <c r="H1487" s="619" t="s">
        <v>1439</v>
      </c>
      <c r="I1487" s="619" t="s">
        <v>5503</v>
      </c>
      <c r="J1487" s="619" t="s">
        <v>2580</v>
      </c>
      <c r="K1487" s="619" t="s">
        <v>4987</v>
      </c>
      <c r="L1487" s="620">
        <v>787.22</v>
      </c>
      <c r="M1487" s="620">
        <v>1574.44</v>
      </c>
      <c r="N1487" s="619">
        <v>2</v>
      </c>
      <c r="O1487" s="683">
        <v>0.5</v>
      </c>
      <c r="P1487" s="620">
        <v>1574.44</v>
      </c>
      <c r="Q1487" s="635">
        <v>1</v>
      </c>
      <c r="R1487" s="619">
        <v>2</v>
      </c>
      <c r="S1487" s="635">
        <v>1</v>
      </c>
      <c r="T1487" s="683">
        <v>0.5</v>
      </c>
      <c r="U1487" s="665">
        <v>1</v>
      </c>
    </row>
    <row r="1488" spans="1:21" ht="14.4" customHeight="1" x14ac:dyDescent="0.3">
      <c r="A1488" s="618">
        <v>4</v>
      </c>
      <c r="B1488" s="619" t="s">
        <v>558</v>
      </c>
      <c r="C1488" s="619">
        <v>89301042</v>
      </c>
      <c r="D1488" s="681" t="s">
        <v>6244</v>
      </c>
      <c r="E1488" s="682" t="s">
        <v>3973</v>
      </c>
      <c r="F1488" s="619" t="s">
        <v>3935</v>
      </c>
      <c r="G1488" s="619" t="s">
        <v>5502</v>
      </c>
      <c r="H1488" s="619" t="s">
        <v>557</v>
      </c>
      <c r="I1488" s="619" t="s">
        <v>5504</v>
      </c>
      <c r="J1488" s="619" t="s">
        <v>2580</v>
      </c>
      <c r="K1488" s="619" t="s">
        <v>4987</v>
      </c>
      <c r="L1488" s="620">
        <v>391.77</v>
      </c>
      <c r="M1488" s="620">
        <v>783.54</v>
      </c>
      <c r="N1488" s="619">
        <v>2</v>
      </c>
      <c r="O1488" s="683">
        <v>1</v>
      </c>
      <c r="P1488" s="620">
        <v>783.54</v>
      </c>
      <c r="Q1488" s="635">
        <v>1</v>
      </c>
      <c r="R1488" s="619">
        <v>2</v>
      </c>
      <c r="S1488" s="635">
        <v>1</v>
      </c>
      <c r="T1488" s="683">
        <v>1</v>
      </c>
      <c r="U1488" s="665">
        <v>1</v>
      </c>
    </row>
    <row r="1489" spans="1:21" ht="14.4" customHeight="1" x14ac:dyDescent="0.3">
      <c r="A1489" s="618">
        <v>4</v>
      </c>
      <c r="B1489" s="619" t="s">
        <v>558</v>
      </c>
      <c r="C1489" s="619">
        <v>89301042</v>
      </c>
      <c r="D1489" s="681" t="s">
        <v>6244</v>
      </c>
      <c r="E1489" s="682" t="s">
        <v>3973</v>
      </c>
      <c r="F1489" s="619" t="s">
        <v>3935</v>
      </c>
      <c r="G1489" s="619" t="s">
        <v>4010</v>
      </c>
      <c r="H1489" s="619" t="s">
        <v>557</v>
      </c>
      <c r="I1489" s="619" t="s">
        <v>3469</v>
      </c>
      <c r="J1489" s="619" t="s">
        <v>1233</v>
      </c>
      <c r="K1489" s="619" t="s">
        <v>4070</v>
      </c>
      <c r="L1489" s="620">
        <v>127.5</v>
      </c>
      <c r="M1489" s="620">
        <v>255</v>
      </c>
      <c r="N1489" s="619">
        <v>2</v>
      </c>
      <c r="O1489" s="683">
        <v>1</v>
      </c>
      <c r="P1489" s="620"/>
      <c r="Q1489" s="635">
        <v>0</v>
      </c>
      <c r="R1489" s="619"/>
      <c r="S1489" s="635">
        <v>0</v>
      </c>
      <c r="T1489" s="683"/>
      <c r="U1489" s="665">
        <v>0</v>
      </c>
    </row>
    <row r="1490" spans="1:21" ht="14.4" customHeight="1" x14ac:dyDescent="0.3">
      <c r="A1490" s="618">
        <v>4</v>
      </c>
      <c r="B1490" s="619" t="s">
        <v>558</v>
      </c>
      <c r="C1490" s="619">
        <v>89301042</v>
      </c>
      <c r="D1490" s="681" t="s">
        <v>6244</v>
      </c>
      <c r="E1490" s="682" t="s">
        <v>3973</v>
      </c>
      <c r="F1490" s="619" t="s">
        <v>3935</v>
      </c>
      <c r="G1490" s="619" t="s">
        <v>4053</v>
      </c>
      <c r="H1490" s="619" t="s">
        <v>557</v>
      </c>
      <c r="I1490" s="619" t="s">
        <v>3168</v>
      </c>
      <c r="J1490" s="619" t="s">
        <v>1790</v>
      </c>
      <c r="K1490" s="619" t="s">
        <v>4054</v>
      </c>
      <c r="L1490" s="620">
        <v>38.99</v>
      </c>
      <c r="M1490" s="620">
        <v>77.98</v>
      </c>
      <c r="N1490" s="619">
        <v>2</v>
      </c>
      <c r="O1490" s="683">
        <v>1</v>
      </c>
      <c r="P1490" s="620"/>
      <c r="Q1490" s="635">
        <v>0</v>
      </c>
      <c r="R1490" s="619"/>
      <c r="S1490" s="635">
        <v>0</v>
      </c>
      <c r="T1490" s="683"/>
      <c r="U1490" s="665">
        <v>0</v>
      </c>
    </row>
    <row r="1491" spans="1:21" ht="14.4" customHeight="1" x14ac:dyDescent="0.3">
      <c r="A1491" s="618">
        <v>4</v>
      </c>
      <c r="B1491" s="619" t="s">
        <v>558</v>
      </c>
      <c r="C1491" s="619">
        <v>89301042</v>
      </c>
      <c r="D1491" s="681" t="s">
        <v>6244</v>
      </c>
      <c r="E1491" s="682" t="s">
        <v>3973</v>
      </c>
      <c r="F1491" s="619" t="s">
        <v>3935</v>
      </c>
      <c r="G1491" s="619" t="s">
        <v>4122</v>
      </c>
      <c r="H1491" s="619" t="s">
        <v>557</v>
      </c>
      <c r="I1491" s="619" t="s">
        <v>5505</v>
      </c>
      <c r="J1491" s="619" t="s">
        <v>5506</v>
      </c>
      <c r="K1491" s="619" t="s">
        <v>5507</v>
      </c>
      <c r="L1491" s="620">
        <v>0</v>
      </c>
      <c r="M1491" s="620">
        <v>0</v>
      </c>
      <c r="N1491" s="619">
        <v>3</v>
      </c>
      <c r="O1491" s="683">
        <v>1</v>
      </c>
      <c r="P1491" s="620"/>
      <c r="Q1491" s="635"/>
      <c r="R1491" s="619"/>
      <c r="S1491" s="635">
        <v>0</v>
      </c>
      <c r="T1491" s="683"/>
      <c r="U1491" s="665">
        <v>0</v>
      </c>
    </row>
    <row r="1492" spans="1:21" ht="14.4" customHeight="1" x14ac:dyDescent="0.3">
      <c r="A1492" s="618">
        <v>4</v>
      </c>
      <c r="B1492" s="619" t="s">
        <v>558</v>
      </c>
      <c r="C1492" s="619">
        <v>89301042</v>
      </c>
      <c r="D1492" s="681" t="s">
        <v>6244</v>
      </c>
      <c r="E1492" s="682" t="s">
        <v>3973</v>
      </c>
      <c r="F1492" s="619" t="s">
        <v>3936</v>
      </c>
      <c r="G1492" s="619" t="s">
        <v>4062</v>
      </c>
      <c r="H1492" s="619" t="s">
        <v>557</v>
      </c>
      <c r="I1492" s="619" t="s">
        <v>4142</v>
      </c>
      <c r="J1492" s="619" t="s">
        <v>3964</v>
      </c>
      <c r="K1492" s="619"/>
      <c r="L1492" s="620">
        <v>0</v>
      </c>
      <c r="M1492" s="620">
        <v>0</v>
      </c>
      <c r="N1492" s="619">
        <v>1</v>
      </c>
      <c r="O1492" s="683">
        <v>1</v>
      </c>
      <c r="P1492" s="620">
        <v>0</v>
      </c>
      <c r="Q1492" s="635"/>
      <c r="R1492" s="619">
        <v>1</v>
      </c>
      <c r="S1492" s="635">
        <v>1</v>
      </c>
      <c r="T1492" s="683">
        <v>1</v>
      </c>
      <c r="U1492" s="665">
        <v>1</v>
      </c>
    </row>
    <row r="1493" spans="1:21" ht="14.4" customHeight="1" x14ac:dyDescent="0.3">
      <c r="A1493" s="618">
        <v>4</v>
      </c>
      <c r="B1493" s="619" t="s">
        <v>558</v>
      </c>
      <c r="C1493" s="619">
        <v>89301042</v>
      </c>
      <c r="D1493" s="681" t="s">
        <v>6244</v>
      </c>
      <c r="E1493" s="682" t="s">
        <v>3973</v>
      </c>
      <c r="F1493" s="619" t="s">
        <v>3937</v>
      </c>
      <c r="G1493" s="619" t="s">
        <v>4358</v>
      </c>
      <c r="H1493" s="619" t="s">
        <v>557</v>
      </c>
      <c r="I1493" s="619" t="s">
        <v>4359</v>
      </c>
      <c r="J1493" s="619" t="s">
        <v>4360</v>
      </c>
      <c r="K1493" s="619" t="s">
        <v>4361</v>
      </c>
      <c r="L1493" s="620">
        <v>410</v>
      </c>
      <c r="M1493" s="620">
        <v>1640</v>
      </c>
      <c r="N1493" s="619">
        <v>4</v>
      </c>
      <c r="O1493" s="683">
        <v>4</v>
      </c>
      <c r="P1493" s="620">
        <v>1640</v>
      </c>
      <c r="Q1493" s="635">
        <v>1</v>
      </c>
      <c r="R1493" s="619">
        <v>4</v>
      </c>
      <c r="S1493" s="635">
        <v>1</v>
      </c>
      <c r="T1493" s="683">
        <v>4</v>
      </c>
      <c r="U1493" s="665">
        <v>1</v>
      </c>
    </row>
    <row r="1494" spans="1:21" ht="14.4" customHeight="1" x14ac:dyDescent="0.3">
      <c r="A1494" s="618">
        <v>4</v>
      </c>
      <c r="B1494" s="619" t="s">
        <v>558</v>
      </c>
      <c r="C1494" s="619">
        <v>89301042</v>
      </c>
      <c r="D1494" s="681" t="s">
        <v>6244</v>
      </c>
      <c r="E1494" s="682" t="s">
        <v>3973</v>
      </c>
      <c r="F1494" s="619" t="s">
        <v>3937</v>
      </c>
      <c r="G1494" s="619" t="s">
        <v>4423</v>
      </c>
      <c r="H1494" s="619" t="s">
        <v>557</v>
      </c>
      <c r="I1494" s="619" t="s">
        <v>4433</v>
      </c>
      <c r="J1494" s="619" t="s">
        <v>4434</v>
      </c>
      <c r="K1494" s="619" t="s">
        <v>4435</v>
      </c>
      <c r="L1494" s="620">
        <v>200</v>
      </c>
      <c r="M1494" s="620">
        <v>600</v>
      </c>
      <c r="N1494" s="619">
        <v>3</v>
      </c>
      <c r="O1494" s="683">
        <v>1</v>
      </c>
      <c r="P1494" s="620">
        <v>600</v>
      </c>
      <c r="Q1494" s="635">
        <v>1</v>
      </c>
      <c r="R1494" s="619">
        <v>3</v>
      </c>
      <c r="S1494" s="635">
        <v>1</v>
      </c>
      <c r="T1494" s="683">
        <v>1</v>
      </c>
      <c r="U1494" s="665">
        <v>1</v>
      </c>
    </row>
    <row r="1495" spans="1:21" ht="14.4" customHeight="1" x14ac:dyDescent="0.3">
      <c r="A1495" s="618">
        <v>4</v>
      </c>
      <c r="B1495" s="619" t="s">
        <v>558</v>
      </c>
      <c r="C1495" s="619">
        <v>89301042</v>
      </c>
      <c r="D1495" s="681" t="s">
        <v>6244</v>
      </c>
      <c r="E1495" s="682" t="s">
        <v>3974</v>
      </c>
      <c r="F1495" s="619" t="s">
        <v>3937</v>
      </c>
      <c r="G1495" s="619" t="s">
        <v>4358</v>
      </c>
      <c r="H1495" s="619" t="s">
        <v>557</v>
      </c>
      <c r="I1495" s="619" t="s">
        <v>4359</v>
      </c>
      <c r="J1495" s="619" t="s">
        <v>4360</v>
      </c>
      <c r="K1495" s="619" t="s">
        <v>4361</v>
      </c>
      <c r="L1495" s="620">
        <v>410</v>
      </c>
      <c r="M1495" s="620">
        <v>1230</v>
      </c>
      <c r="N1495" s="619">
        <v>3</v>
      </c>
      <c r="O1495" s="683">
        <v>3</v>
      </c>
      <c r="P1495" s="620">
        <v>820</v>
      </c>
      <c r="Q1495" s="635">
        <v>0.66666666666666663</v>
      </c>
      <c r="R1495" s="619">
        <v>2</v>
      </c>
      <c r="S1495" s="635">
        <v>0.66666666666666663</v>
      </c>
      <c r="T1495" s="683">
        <v>2</v>
      </c>
      <c r="U1495" s="665">
        <v>0.66666666666666663</v>
      </c>
    </row>
    <row r="1496" spans="1:21" ht="14.4" customHeight="1" x14ac:dyDescent="0.3">
      <c r="A1496" s="618">
        <v>4</v>
      </c>
      <c r="B1496" s="619" t="s">
        <v>558</v>
      </c>
      <c r="C1496" s="619">
        <v>89301042</v>
      </c>
      <c r="D1496" s="681" t="s">
        <v>6244</v>
      </c>
      <c r="E1496" s="682" t="s">
        <v>3977</v>
      </c>
      <c r="F1496" s="619" t="s">
        <v>3937</v>
      </c>
      <c r="G1496" s="619" t="s">
        <v>4358</v>
      </c>
      <c r="H1496" s="619" t="s">
        <v>557</v>
      </c>
      <c r="I1496" s="619" t="s">
        <v>4359</v>
      </c>
      <c r="J1496" s="619" t="s">
        <v>4360</v>
      </c>
      <c r="K1496" s="619" t="s">
        <v>4361</v>
      </c>
      <c r="L1496" s="620">
        <v>410</v>
      </c>
      <c r="M1496" s="620">
        <v>820</v>
      </c>
      <c r="N1496" s="619">
        <v>2</v>
      </c>
      <c r="O1496" s="683">
        <v>2</v>
      </c>
      <c r="P1496" s="620">
        <v>820</v>
      </c>
      <c r="Q1496" s="635">
        <v>1</v>
      </c>
      <c r="R1496" s="619">
        <v>2</v>
      </c>
      <c r="S1496" s="635">
        <v>1</v>
      </c>
      <c r="T1496" s="683">
        <v>2</v>
      </c>
      <c r="U1496" s="665">
        <v>1</v>
      </c>
    </row>
    <row r="1497" spans="1:21" ht="14.4" customHeight="1" x14ac:dyDescent="0.3">
      <c r="A1497" s="618">
        <v>4</v>
      </c>
      <c r="B1497" s="619" t="s">
        <v>558</v>
      </c>
      <c r="C1497" s="619">
        <v>89301042</v>
      </c>
      <c r="D1497" s="681" t="s">
        <v>6244</v>
      </c>
      <c r="E1497" s="682" t="s">
        <v>3978</v>
      </c>
      <c r="F1497" s="619" t="s">
        <v>3935</v>
      </c>
      <c r="G1497" s="619" t="s">
        <v>3997</v>
      </c>
      <c r="H1497" s="619" t="s">
        <v>1439</v>
      </c>
      <c r="I1497" s="619" t="s">
        <v>1793</v>
      </c>
      <c r="J1497" s="619" t="s">
        <v>3721</v>
      </c>
      <c r="K1497" s="619" t="s">
        <v>3722</v>
      </c>
      <c r="L1497" s="620">
        <v>333.31</v>
      </c>
      <c r="M1497" s="620">
        <v>999.93000000000006</v>
      </c>
      <c r="N1497" s="619">
        <v>3</v>
      </c>
      <c r="O1497" s="683">
        <v>3</v>
      </c>
      <c r="P1497" s="620">
        <v>666.62</v>
      </c>
      <c r="Q1497" s="635">
        <v>0.66666666666666663</v>
      </c>
      <c r="R1497" s="619">
        <v>2</v>
      </c>
      <c r="S1497" s="635">
        <v>0.66666666666666663</v>
      </c>
      <c r="T1497" s="683">
        <v>2</v>
      </c>
      <c r="U1497" s="665">
        <v>0.66666666666666663</v>
      </c>
    </row>
    <row r="1498" spans="1:21" ht="14.4" customHeight="1" x14ac:dyDescent="0.3">
      <c r="A1498" s="618">
        <v>4</v>
      </c>
      <c r="B1498" s="619" t="s">
        <v>558</v>
      </c>
      <c r="C1498" s="619">
        <v>89301042</v>
      </c>
      <c r="D1498" s="681" t="s">
        <v>6244</v>
      </c>
      <c r="E1498" s="682" t="s">
        <v>3978</v>
      </c>
      <c r="F1498" s="619" t="s">
        <v>3935</v>
      </c>
      <c r="G1498" s="619" t="s">
        <v>3997</v>
      </c>
      <c r="H1498" s="619" t="s">
        <v>1439</v>
      </c>
      <c r="I1498" s="619" t="s">
        <v>1828</v>
      </c>
      <c r="J1498" s="619" t="s">
        <v>3725</v>
      </c>
      <c r="K1498" s="619" t="s">
        <v>3726</v>
      </c>
      <c r="L1498" s="620">
        <v>333.31</v>
      </c>
      <c r="M1498" s="620">
        <v>1999.8600000000001</v>
      </c>
      <c r="N1498" s="619">
        <v>6</v>
      </c>
      <c r="O1498" s="683">
        <v>6</v>
      </c>
      <c r="P1498" s="620">
        <v>999.93000000000006</v>
      </c>
      <c r="Q1498" s="635">
        <v>0.5</v>
      </c>
      <c r="R1498" s="619">
        <v>3</v>
      </c>
      <c r="S1498" s="635">
        <v>0.5</v>
      </c>
      <c r="T1498" s="683">
        <v>3</v>
      </c>
      <c r="U1498" s="665">
        <v>0.5</v>
      </c>
    </row>
    <row r="1499" spans="1:21" ht="14.4" customHeight="1" x14ac:dyDescent="0.3">
      <c r="A1499" s="618">
        <v>4</v>
      </c>
      <c r="B1499" s="619" t="s">
        <v>558</v>
      </c>
      <c r="C1499" s="619">
        <v>89301042</v>
      </c>
      <c r="D1499" s="681" t="s">
        <v>6244</v>
      </c>
      <c r="E1499" s="682" t="s">
        <v>3978</v>
      </c>
      <c r="F1499" s="619" t="s">
        <v>3935</v>
      </c>
      <c r="G1499" s="619" t="s">
        <v>5508</v>
      </c>
      <c r="H1499" s="619" t="s">
        <v>1439</v>
      </c>
      <c r="I1499" s="619" t="s">
        <v>5509</v>
      </c>
      <c r="J1499" s="619" t="s">
        <v>3833</v>
      </c>
      <c r="K1499" s="619" t="s">
        <v>3831</v>
      </c>
      <c r="L1499" s="620">
        <v>1165.58</v>
      </c>
      <c r="M1499" s="620">
        <v>2331.16</v>
      </c>
      <c r="N1499" s="619">
        <v>2</v>
      </c>
      <c r="O1499" s="683">
        <v>1</v>
      </c>
      <c r="P1499" s="620">
        <v>1165.58</v>
      </c>
      <c r="Q1499" s="635">
        <v>0.5</v>
      </c>
      <c r="R1499" s="619">
        <v>1</v>
      </c>
      <c r="S1499" s="635">
        <v>0.5</v>
      </c>
      <c r="T1499" s="683">
        <v>0.5</v>
      </c>
      <c r="U1499" s="665">
        <v>0.5</v>
      </c>
    </row>
    <row r="1500" spans="1:21" ht="14.4" customHeight="1" x14ac:dyDescent="0.3">
      <c r="A1500" s="618">
        <v>4</v>
      </c>
      <c r="B1500" s="619" t="s">
        <v>558</v>
      </c>
      <c r="C1500" s="619">
        <v>89301042</v>
      </c>
      <c r="D1500" s="681" t="s">
        <v>6244</v>
      </c>
      <c r="E1500" s="682" t="s">
        <v>3978</v>
      </c>
      <c r="F1500" s="619" t="s">
        <v>3935</v>
      </c>
      <c r="G1500" s="619" t="s">
        <v>5508</v>
      </c>
      <c r="H1500" s="619" t="s">
        <v>1439</v>
      </c>
      <c r="I1500" s="619" t="s">
        <v>5509</v>
      </c>
      <c r="J1500" s="619" t="s">
        <v>3833</v>
      </c>
      <c r="K1500" s="619" t="s">
        <v>3831</v>
      </c>
      <c r="L1500" s="620">
        <v>1224.67</v>
      </c>
      <c r="M1500" s="620">
        <v>1224.67</v>
      </c>
      <c r="N1500" s="619">
        <v>1</v>
      </c>
      <c r="O1500" s="683">
        <v>0.5</v>
      </c>
      <c r="P1500" s="620"/>
      <c r="Q1500" s="635">
        <v>0</v>
      </c>
      <c r="R1500" s="619"/>
      <c r="S1500" s="635">
        <v>0</v>
      </c>
      <c r="T1500" s="683"/>
      <c r="U1500" s="665">
        <v>0</v>
      </c>
    </row>
    <row r="1501" spans="1:21" ht="14.4" customHeight="1" x14ac:dyDescent="0.3">
      <c r="A1501" s="618">
        <v>4</v>
      </c>
      <c r="B1501" s="619" t="s">
        <v>558</v>
      </c>
      <c r="C1501" s="619">
        <v>89301042</v>
      </c>
      <c r="D1501" s="681" t="s">
        <v>6244</v>
      </c>
      <c r="E1501" s="682" t="s">
        <v>3978</v>
      </c>
      <c r="F1501" s="619" t="s">
        <v>3935</v>
      </c>
      <c r="G1501" s="619" t="s">
        <v>5508</v>
      </c>
      <c r="H1501" s="619" t="s">
        <v>1439</v>
      </c>
      <c r="I1501" s="619" t="s">
        <v>5509</v>
      </c>
      <c r="J1501" s="619" t="s">
        <v>3833</v>
      </c>
      <c r="K1501" s="619" t="s">
        <v>3831</v>
      </c>
      <c r="L1501" s="620">
        <v>672.94</v>
      </c>
      <c r="M1501" s="620">
        <v>672.94</v>
      </c>
      <c r="N1501" s="619">
        <v>1</v>
      </c>
      <c r="O1501" s="683">
        <v>0.5</v>
      </c>
      <c r="P1501" s="620"/>
      <c r="Q1501" s="635">
        <v>0</v>
      </c>
      <c r="R1501" s="619"/>
      <c r="S1501" s="635">
        <v>0</v>
      </c>
      <c r="T1501" s="683"/>
      <c r="U1501" s="665">
        <v>0</v>
      </c>
    </row>
    <row r="1502" spans="1:21" ht="14.4" customHeight="1" x14ac:dyDescent="0.3">
      <c r="A1502" s="618">
        <v>4</v>
      </c>
      <c r="B1502" s="619" t="s">
        <v>558</v>
      </c>
      <c r="C1502" s="619">
        <v>89301042</v>
      </c>
      <c r="D1502" s="681" t="s">
        <v>6244</v>
      </c>
      <c r="E1502" s="682" t="s">
        <v>3978</v>
      </c>
      <c r="F1502" s="619" t="s">
        <v>3935</v>
      </c>
      <c r="G1502" s="619" t="s">
        <v>4188</v>
      </c>
      <c r="H1502" s="619" t="s">
        <v>1439</v>
      </c>
      <c r="I1502" s="619" t="s">
        <v>4984</v>
      </c>
      <c r="J1502" s="619" t="s">
        <v>4985</v>
      </c>
      <c r="K1502" s="619" t="s">
        <v>3846</v>
      </c>
      <c r="L1502" s="620">
        <v>138.16</v>
      </c>
      <c r="M1502" s="620">
        <v>138.16</v>
      </c>
      <c r="N1502" s="619">
        <v>1</v>
      </c>
      <c r="O1502" s="683">
        <v>0.5</v>
      </c>
      <c r="P1502" s="620">
        <v>138.16</v>
      </c>
      <c r="Q1502" s="635">
        <v>1</v>
      </c>
      <c r="R1502" s="619">
        <v>1</v>
      </c>
      <c r="S1502" s="635">
        <v>1</v>
      </c>
      <c r="T1502" s="683">
        <v>0.5</v>
      </c>
      <c r="U1502" s="665">
        <v>1</v>
      </c>
    </row>
    <row r="1503" spans="1:21" ht="14.4" customHeight="1" x14ac:dyDescent="0.3">
      <c r="A1503" s="618">
        <v>4</v>
      </c>
      <c r="B1503" s="619" t="s">
        <v>558</v>
      </c>
      <c r="C1503" s="619">
        <v>89301042</v>
      </c>
      <c r="D1503" s="681" t="s">
        <v>6244</v>
      </c>
      <c r="E1503" s="682" t="s">
        <v>3978</v>
      </c>
      <c r="F1503" s="619" t="s">
        <v>3935</v>
      </c>
      <c r="G1503" s="619" t="s">
        <v>4188</v>
      </c>
      <c r="H1503" s="619" t="s">
        <v>1439</v>
      </c>
      <c r="I1503" s="619" t="s">
        <v>2721</v>
      </c>
      <c r="J1503" s="619" t="s">
        <v>2722</v>
      </c>
      <c r="K1503" s="619" t="s">
        <v>3748</v>
      </c>
      <c r="L1503" s="620">
        <v>184.22</v>
      </c>
      <c r="M1503" s="620">
        <v>1842.1999999999998</v>
      </c>
      <c r="N1503" s="619">
        <v>10</v>
      </c>
      <c r="O1503" s="683">
        <v>5</v>
      </c>
      <c r="P1503" s="620">
        <v>1289.54</v>
      </c>
      <c r="Q1503" s="635">
        <v>0.70000000000000007</v>
      </c>
      <c r="R1503" s="619">
        <v>7</v>
      </c>
      <c r="S1503" s="635">
        <v>0.7</v>
      </c>
      <c r="T1503" s="683">
        <v>3</v>
      </c>
      <c r="U1503" s="665">
        <v>0.6</v>
      </c>
    </row>
    <row r="1504" spans="1:21" ht="14.4" customHeight="1" x14ac:dyDescent="0.3">
      <c r="A1504" s="618">
        <v>4</v>
      </c>
      <c r="B1504" s="619" t="s">
        <v>558</v>
      </c>
      <c r="C1504" s="619">
        <v>89301042</v>
      </c>
      <c r="D1504" s="681" t="s">
        <v>6244</v>
      </c>
      <c r="E1504" s="682" t="s">
        <v>3978</v>
      </c>
      <c r="F1504" s="619" t="s">
        <v>3935</v>
      </c>
      <c r="G1504" s="619" t="s">
        <v>4071</v>
      </c>
      <c r="H1504" s="619" t="s">
        <v>1439</v>
      </c>
      <c r="I1504" s="619" t="s">
        <v>4986</v>
      </c>
      <c r="J1504" s="619" t="s">
        <v>1530</v>
      </c>
      <c r="K1504" s="619" t="s">
        <v>4987</v>
      </c>
      <c r="L1504" s="620">
        <v>413.22</v>
      </c>
      <c r="M1504" s="620">
        <v>826.44</v>
      </c>
      <c r="N1504" s="619">
        <v>2</v>
      </c>
      <c r="O1504" s="683">
        <v>2</v>
      </c>
      <c r="P1504" s="620">
        <v>826.44</v>
      </c>
      <c r="Q1504" s="635">
        <v>1</v>
      </c>
      <c r="R1504" s="619">
        <v>2</v>
      </c>
      <c r="S1504" s="635">
        <v>1</v>
      </c>
      <c r="T1504" s="683">
        <v>2</v>
      </c>
      <c r="U1504" s="665">
        <v>1</v>
      </c>
    </row>
    <row r="1505" spans="1:21" ht="14.4" customHeight="1" x14ac:dyDescent="0.3">
      <c r="A1505" s="618">
        <v>4</v>
      </c>
      <c r="B1505" s="619" t="s">
        <v>558</v>
      </c>
      <c r="C1505" s="619">
        <v>89301042</v>
      </c>
      <c r="D1505" s="681" t="s">
        <v>6244</v>
      </c>
      <c r="E1505" s="682" t="s">
        <v>3978</v>
      </c>
      <c r="F1505" s="619" t="s">
        <v>3935</v>
      </c>
      <c r="G1505" s="619" t="s">
        <v>4373</v>
      </c>
      <c r="H1505" s="619" t="s">
        <v>557</v>
      </c>
      <c r="I1505" s="619" t="s">
        <v>4374</v>
      </c>
      <c r="J1505" s="619" t="s">
        <v>776</v>
      </c>
      <c r="K1505" s="619" t="s">
        <v>4375</v>
      </c>
      <c r="L1505" s="620">
        <v>413.22</v>
      </c>
      <c r="M1505" s="620">
        <v>413.22</v>
      </c>
      <c r="N1505" s="619">
        <v>1</v>
      </c>
      <c r="O1505" s="683">
        <v>0.5</v>
      </c>
      <c r="P1505" s="620">
        <v>413.22</v>
      </c>
      <c r="Q1505" s="635">
        <v>1</v>
      </c>
      <c r="R1505" s="619">
        <v>1</v>
      </c>
      <c r="S1505" s="635">
        <v>1</v>
      </c>
      <c r="T1505" s="683">
        <v>0.5</v>
      </c>
      <c r="U1505" s="665">
        <v>1</v>
      </c>
    </row>
    <row r="1506" spans="1:21" ht="14.4" customHeight="1" x14ac:dyDescent="0.3">
      <c r="A1506" s="618">
        <v>4</v>
      </c>
      <c r="B1506" s="619" t="s">
        <v>558</v>
      </c>
      <c r="C1506" s="619">
        <v>89301042</v>
      </c>
      <c r="D1506" s="681" t="s">
        <v>6244</v>
      </c>
      <c r="E1506" s="682" t="s">
        <v>3978</v>
      </c>
      <c r="F1506" s="619" t="s">
        <v>3935</v>
      </c>
      <c r="G1506" s="619" t="s">
        <v>5510</v>
      </c>
      <c r="H1506" s="619" t="s">
        <v>557</v>
      </c>
      <c r="I1506" s="619" t="s">
        <v>5511</v>
      </c>
      <c r="J1506" s="619" t="s">
        <v>5512</v>
      </c>
      <c r="K1506" s="619" t="s">
        <v>5513</v>
      </c>
      <c r="L1506" s="620">
        <v>400.21</v>
      </c>
      <c r="M1506" s="620">
        <v>2001.0499999999997</v>
      </c>
      <c r="N1506" s="619">
        <v>5</v>
      </c>
      <c r="O1506" s="683">
        <v>2.5</v>
      </c>
      <c r="P1506" s="620">
        <v>2001.0499999999997</v>
      </c>
      <c r="Q1506" s="635">
        <v>1</v>
      </c>
      <c r="R1506" s="619">
        <v>5</v>
      </c>
      <c r="S1506" s="635">
        <v>1</v>
      </c>
      <c r="T1506" s="683">
        <v>2.5</v>
      </c>
      <c r="U1506" s="665">
        <v>1</v>
      </c>
    </row>
    <row r="1507" spans="1:21" ht="14.4" customHeight="1" x14ac:dyDescent="0.3">
      <c r="A1507" s="618">
        <v>4</v>
      </c>
      <c r="B1507" s="619" t="s">
        <v>558</v>
      </c>
      <c r="C1507" s="619">
        <v>89301042</v>
      </c>
      <c r="D1507" s="681" t="s">
        <v>6244</v>
      </c>
      <c r="E1507" s="682" t="s">
        <v>3978</v>
      </c>
      <c r="F1507" s="619" t="s">
        <v>3935</v>
      </c>
      <c r="G1507" s="619" t="s">
        <v>4209</v>
      </c>
      <c r="H1507" s="619" t="s">
        <v>557</v>
      </c>
      <c r="I1507" s="619" t="s">
        <v>5088</v>
      </c>
      <c r="J1507" s="619" t="s">
        <v>746</v>
      </c>
      <c r="K1507" s="619" t="s">
        <v>3648</v>
      </c>
      <c r="L1507" s="620">
        <v>115.3</v>
      </c>
      <c r="M1507" s="620">
        <v>115.3</v>
      </c>
      <c r="N1507" s="619">
        <v>1</v>
      </c>
      <c r="O1507" s="683">
        <v>1</v>
      </c>
      <c r="P1507" s="620"/>
      <c r="Q1507" s="635">
        <v>0</v>
      </c>
      <c r="R1507" s="619"/>
      <c r="S1507" s="635">
        <v>0</v>
      </c>
      <c r="T1507" s="683"/>
      <c r="U1507" s="665">
        <v>0</v>
      </c>
    </row>
    <row r="1508" spans="1:21" ht="14.4" customHeight="1" x14ac:dyDescent="0.3">
      <c r="A1508" s="618">
        <v>4</v>
      </c>
      <c r="B1508" s="619" t="s">
        <v>558</v>
      </c>
      <c r="C1508" s="619">
        <v>89301042</v>
      </c>
      <c r="D1508" s="681" t="s">
        <v>6244</v>
      </c>
      <c r="E1508" s="682" t="s">
        <v>3978</v>
      </c>
      <c r="F1508" s="619" t="s">
        <v>3935</v>
      </c>
      <c r="G1508" s="619" t="s">
        <v>4209</v>
      </c>
      <c r="H1508" s="619" t="s">
        <v>557</v>
      </c>
      <c r="I1508" s="619" t="s">
        <v>745</v>
      </c>
      <c r="J1508" s="619" t="s">
        <v>746</v>
      </c>
      <c r="K1508" s="619" t="s">
        <v>747</v>
      </c>
      <c r="L1508" s="620">
        <v>138.61000000000001</v>
      </c>
      <c r="M1508" s="620">
        <v>277.22000000000003</v>
      </c>
      <c r="N1508" s="619">
        <v>2</v>
      </c>
      <c r="O1508" s="683">
        <v>1</v>
      </c>
      <c r="P1508" s="620">
        <v>277.22000000000003</v>
      </c>
      <c r="Q1508" s="635">
        <v>1</v>
      </c>
      <c r="R1508" s="619">
        <v>2</v>
      </c>
      <c r="S1508" s="635">
        <v>1</v>
      </c>
      <c r="T1508" s="683">
        <v>1</v>
      </c>
      <c r="U1508" s="665">
        <v>1</v>
      </c>
    </row>
    <row r="1509" spans="1:21" ht="14.4" customHeight="1" x14ac:dyDescent="0.3">
      <c r="A1509" s="618">
        <v>4</v>
      </c>
      <c r="B1509" s="619" t="s">
        <v>558</v>
      </c>
      <c r="C1509" s="619">
        <v>89301042</v>
      </c>
      <c r="D1509" s="681" t="s">
        <v>6244</v>
      </c>
      <c r="E1509" s="682" t="s">
        <v>3978</v>
      </c>
      <c r="F1509" s="619" t="s">
        <v>3935</v>
      </c>
      <c r="G1509" s="619" t="s">
        <v>4287</v>
      </c>
      <c r="H1509" s="619" t="s">
        <v>557</v>
      </c>
      <c r="I1509" s="619" t="s">
        <v>2230</v>
      </c>
      <c r="J1509" s="619" t="s">
        <v>4288</v>
      </c>
      <c r="K1509" s="619" t="s">
        <v>4289</v>
      </c>
      <c r="L1509" s="620">
        <v>53.67</v>
      </c>
      <c r="M1509" s="620">
        <v>161.01</v>
      </c>
      <c r="N1509" s="619">
        <v>3</v>
      </c>
      <c r="O1509" s="683">
        <v>1</v>
      </c>
      <c r="P1509" s="620"/>
      <c r="Q1509" s="635">
        <v>0</v>
      </c>
      <c r="R1509" s="619"/>
      <c r="S1509" s="635">
        <v>0</v>
      </c>
      <c r="T1509" s="683"/>
      <c r="U1509" s="665">
        <v>0</v>
      </c>
    </row>
    <row r="1510" spans="1:21" ht="14.4" customHeight="1" x14ac:dyDescent="0.3">
      <c r="A1510" s="618">
        <v>4</v>
      </c>
      <c r="B1510" s="619" t="s">
        <v>558</v>
      </c>
      <c r="C1510" s="619">
        <v>89301042</v>
      </c>
      <c r="D1510" s="681" t="s">
        <v>6244</v>
      </c>
      <c r="E1510" s="682" t="s">
        <v>3978</v>
      </c>
      <c r="F1510" s="619" t="s">
        <v>3935</v>
      </c>
      <c r="G1510" s="619" t="s">
        <v>4381</v>
      </c>
      <c r="H1510" s="619" t="s">
        <v>557</v>
      </c>
      <c r="I1510" s="619" t="s">
        <v>5514</v>
      </c>
      <c r="J1510" s="619" t="s">
        <v>4383</v>
      </c>
      <c r="K1510" s="619" t="s">
        <v>5515</v>
      </c>
      <c r="L1510" s="620">
        <v>386.72</v>
      </c>
      <c r="M1510" s="620">
        <v>386.72</v>
      </c>
      <c r="N1510" s="619">
        <v>1</v>
      </c>
      <c r="O1510" s="683">
        <v>1</v>
      </c>
      <c r="P1510" s="620"/>
      <c r="Q1510" s="635">
        <v>0</v>
      </c>
      <c r="R1510" s="619"/>
      <c r="S1510" s="635">
        <v>0</v>
      </c>
      <c r="T1510" s="683"/>
      <c r="U1510" s="665">
        <v>0</v>
      </c>
    </row>
    <row r="1511" spans="1:21" ht="14.4" customHeight="1" x14ac:dyDescent="0.3">
      <c r="A1511" s="618">
        <v>4</v>
      </c>
      <c r="B1511" s="619" t="s">
        <v>558</v>
      </c>
      <c r="C1511" s="619">
        <v>89301042</v>
      </c>
      <c r="D1511" s="681" t="s">
        <v>6244</v>
      </c>
      <c r="E1511" s="682" t="s">
        <v>3978</v>
      </c>
      <c r="F1511" s="619" t="s">
        <v>3935</v>
      </c>
      <c r="G1511" s="619" t="s">
        <v>5516</v>
      </c>
      <c r="H1511" s="619" t="s">
        <v>557</v>
      </c>
      <c r="I1511" s="619" t="s">
        <v>5517</v>
      </c>
      <c r="J1511" s="619" t="s">
        <v>5518</v>
      </c>
      <c r="K1511" s="619" t="s">
        <v>5519</v>
      </c>
      <c r="L1511" s="620">
        <v>0</v>
      </c>
      <c r="M1511" s="620">
        <v>0</v>
      </c>
      <c r="N1511" s="619">
        <v>3</v>
      </c>
      <c r="O1511" s="683">
        <v>1</v>
      </c>
      <c r="P1511" s="620"/>
      <c r="Q1511" s="635"/>
      <c r="R1511" s="619"/>
      <c r="S1511" s="635">
        <v>0</v>
      </c>
      <c r="T1511" s="683"/>
      <c r="U1511" s="665">
        <v>0</v>
      </c>
    </row>
    <row r="1512" spans="1:21" ht="14.4" customHeight="1" x14ac:dyDescent="0.3">
      <c r="A1512" s="618">
        <v>4</v>
      </c>
      <c r="B1512" s="619" t="s">
        <v>558</v>
      </c>
      <c r="C1512" s="619">
        <v>89301042</v>
      </c>
      <c r="D1512" s="681" t="s">
        <v>6244</v>
      </c>
      <c r="E1512" s="682" t="s">
        <v>3978</v>
      </c>
      <c r="F1512" s="619" t="s">
        <v>3935</v>
      </c>
      <c r="G1512" s="619" t="s">
        <v>5331</v>
      </c>
      <c r="H1512" s="619" t="s">
        <v>557</v>
      </c>
      <c r="I1512" s="619" t="s">
        <v>5520</v>
      </c>
      <c r="J1512" s="619" t="s">
        <v>5521</v>
      </c>
      <c r="K1512" s="619" t="s">
        <v>4406</v>
      </c>
      <c r="L1512" s="620">
        <v>0</v>
      </c>
      <c r="M1512" s="620">
        <v>0</v>
      </c>
      <c r="N1512" s="619">
        <v>2</v>
      </c>
      <c r="O1512" s="683">
        <v>1</v>
      </c>
      <c r="P1512" s="620">
        <v>0</v>
      </c>
      <c r="Q1512" s="635"/>
      <c r="R1512" s="619">
        <v>2</v>
      </c>
      <c r="S1512" s="635">
        <v>1</v>
      </c>
      <c r="T1512" s="683">
        <v>1</v>
      </c>
      <c r="U1512" s="665">
        <v>1</v>
      </c>
    </row>
    <row r="1513" spans="1:21" ht="14.4" customHeight="1" x14ac:dyDescent="0.3">
      <c r="A1513" s="618">
        <v>4</v>
      </c>
      <c r="B1513" s="619" t="s">
        <v>558</v>
      </c>
      <c r="C1513" s="619">
        <v>89301042</v>
      </c>
      <c r="D1513" s="681" t="s">
        <v>6244</v>
      </c>
      <c r="E1513" s="682" t="s">
        <v>3978</v>
      </c>
      <c r="F1513" s="619" t="s">
        <v>3935</v>
      </c>
      <c r="G1513" s="619" t="s">
        <v>4292</v>
      </c>
      <c r="H1513" s="619" t="s">
        <v>557</v>
      </c>
      <c r="I1513" s="619" t="s">
        <v>4293</v>
      </c>
      <c r="J1513" s="619" t="s">
        <v>4294</v>
      </c>
      <c r="K1513" s="619" t="s">
        <v>4295</v>
      </c>
      <c r="L1513" s="620">
        <v>153.37</v>
      </c>
      <c r="M1513" s="620">
        <v>3067.4</v>
      </c>
      <c r="N1513" s="619">
        <v>20</v>
      </c>
      <c r="O1513" s="683">
        <v>6</v>
      </c>
      <c r="P1513" s="620">
        <v>1993.81</v>
      </c>
      <c r="Q1513" s="635">
        <v>0.64999999999999991</v>
      </c>
      <c r="R1513" s="619">
        <v>13</v>
      </c>
      <c r="S1513" s="635">
        <v>0.65</v>
      </c>
      <c r="T1513" s="683">
        <v>4</v>
      </c>
      <c r="U1513" s="665">
        <v>0.66666666666666663</v>
      </c>
    </row>
    <row r="1514" spans="1:21" ht="14.4" customHeight="1" x14ac:dyDescent="0.3">
      <c r="A1514" s="618">
        <v>4</v>
      </c>
      <c r="B1514" s="619" t="s">
        <v>558</v>
      </c>
      <c r="C1514" s="619">
        <v>89301042</v>
      </c>
      <c r="D1514" s="681" t="s">
        <v>6244</v>
      </c>
      <c r="E1514" s="682" t="s">
        <v>3978</v>
      </c>
      <c r="F1514" s="619" t="s">
        <v>3935</v>
      </c>
      <c r="G1514" s="619" t="s">
        <v>4997</v>
      </c>
      <c r="H1514" s="619" t="s">
        <v>557</v>
      </c>
      <c r="I1514" s="619" t="s">
        <v>2871</v>
      </c>
      <c r="J1514" s="619" t="s">
        <v>5522</v>
      </c>
      <c r="K1514" s="619" t="s">
        <v>5523</v>
      </c>
      <c r="L1514" s="620">
        <v>34.43</v>
      </c>
      <c r="M1514" s="620">
        <v>309.87</v>
      </c>
      <c r="N1514" s="619">
        <v>9</v>
      </c>
      <c r="O1514" s="683">
        <v>1.5</v>
      </c>
      <c r="P1514" s="620"/>
      <c r="Q1514" s="635">
        <v>0</v>
      </c>
      <c r="R1514" s="619"/>
      <c r="S1514" s="635">
        <v>0</v>
      </c>
      <c r="T1514" s="683"/>
      <c r="U1514" s="665">
        <v>0</v>
      </c>
    </row>
    <row r="1515" spans="1:21" ht="14.4" customHeight="1" x14ac:dyDescent="0.3">
      <c r="A1515" s="618">
        <v>4</v>
      </c>
      <c r="B1515" s="619" t="s">
        <v>558</v>
      </c>
      <c r="C1515" s="619">
        <v>89301042</v>
      </c>
      <c r="D1515" s="681" t="s">
        <v>6244</v>
      </c>
      <c r="E1515" s="682" t="s">
        <v>3978</v>
      </c>
      <c r="F1515" s="619" t="s">
        <v>3935</v>
      </c>
      <c r="G1515" s="619" t="s">
        <v>4168</v>
      </c>
      <c r="H1515" s="619" t="s">
        <v>557</v>
      </c>
      <c r="I1515" s="619" t="s">
        <v>2189</v>
      </c>
      <c r="J1515" s="619" t="s">
        <v>2190</v>
      </c>
      <c r="K1515" s="619" t="s">
        <v>4169</v>
      </c>
      <c r="L1515" s="620">
        <v>63.67</v>
      </c>
      <c r="M1515" s="620">
        <v>127.34</v>
      </c>
      <c r="N1515" s="619">
        <v>2</v>
      </c>
      <c r="O1515" s="683">
        <v>2</v>
      </c>
      <c r="P1515" s="620"/>
      <c r="Q1515" s="635">
        <v>0</v>
      </c>
      <c r="R1515" s="619"/>
      <c r="S1515" s="635">
        <v>0</v>
      </c>
      <c r="T1515" s="683"/>
      <c r="U1515" s="665">
        <v>0</v>
      </c>
    </row>
    <row r="1516" spans="1:21" ht="14.4" customHeight="1" x14ac:dyDescent="0.3">
      <c r="A1516" s="618">
        <v>4</v>
      </c>
      <c r="B1516" s="619" t="s">
        <v>558</v>
      </c>
      <c r="C1516" s="619">
        <v>89301042</v>
      </c>
      <c r="D1516" s="681" t="s">
        <v>6244</v>
      </c>
      <c r="E1516" s="682" t="s">
        <v>3978</v>
      </c>
      <c r="F1516" s="619" t="s">
        <v>3935</v>
      </c>
      <c r="G1516" s="619" t="s">
        <v>4062</v>
      </c>
      <c r="H1516" s="619" t="s">
        <v>557</v>
      </c>
      <c r="I1516" s="619" t="s">
        <v>5524</v>
      </c>
      <c r="J1516" s="619" t="s">
        <v>3964</v>
      </c>
      <c r="K1516" s="619"/>
      <c r="L1516" s="620">
        <v>1492.58</v>
      </c>
      <c r="M1516" s="620">
        <v>1492.58</v>
      </c>
      <c r="N1516" s="619">
        <v>1</v>
      </c>
      <c r="O1516" s="683">
        <v>0.5</v>
      </c>
      <c r="P1516" s="620"/>
      <c r="Q1516" s="635">
        <v>0</v>
      </c>
      <c r="R1516" s="619"/>
      <c r="S1516" s="635">
        <v>0</v>
      </c>
      <c r="T1516" s="683"/>
      <c r="U1516" s="665">
        <v>0</v>
      </c>
    </row>
    <row r="1517" spans="1:21" ht="14.4" customHeight="1" x14ac:dyDescent="0.3">
      <c r="A1517" s="618">
        <v>4</v>
      </c>
      <c r="B1517" s="619" t="s">
        <v>558</v>
      </c>
      <c r="C1517" s="619">
        <v>89301042</v>
      </c>
      <c r="D1517" s="681" t="s">
        <v>6244</v>
      </c>
      <c r="E1517" s="682" t="s">
        <v>3978</v>
      </c>
      <c r="F1517" s="619" t="s">
        <v>3935</v>
      </c>
      <c r="G1517" s="619" t="s">
        <v>3998</v>
      </c>
      <c r="H1517" s="619" t="s">
        <v>557</v>
      </c>
      <c r="I1517" s="619" t="s">
        <v>991</v>
      </c>
      <c r="J1517" s="619" t="s">
        <v>992</v>
      </c>
      <c r="K1517" s="619" t="s">
        <v>4072</v>
      </c>
      <c r="L1517" s="620">
        <v>0</v>
      </c>
      <c r="M1517" s="620">
        <v>0</v>
      </c>
      <c r="N1517" s="619">
        <v>2</v>
      </c>
      <c r="O1517" s="683">
        <v>1</v>
      </c>
      <c r="P1517" s="620"/>
      <c r="Q1517" s="635"/>
      <c r="R1517" s="619"/>
      <c r="S1517" s="635">
        <v>0</v>
      </c>
      <c r="T1517" s="683"/>
      <c r="U1517" s="665">
        <v>0</v>
      </c>
    </row>
    <row r="1518" spans="1:21" ht="14.4" customHeight="1" x14ac:dyDescent="0.3">
      <c r="A1518" s="618">
        <v>4</v>
      </c>
      <c r="B1518" s="619" t="s">
        <v>558</v>
      </c>
      <c r="C1518" s="619">
        <v>89301042</v>
      </c>
      <c r="D1518" s="681" t="s">
        <v>6244</v>
      </c>
      <c r="E1518" s="682" t="s">
        <v>3978</v>
      </c>
      <c r="F1518" s="619" t="s">
        <v>3935</v>
      </c>
      <c r="G1518" s="619" t="s">
        <v>3998</v>
      </c>
      <c r="H1518" s="619" t="s">
        <v>557</v>
      </c>
      <c r="I1518" s="619" t="s">
        <v>991</v>
      </c>
      <c r="J1518" s="619" t="s">
        <v>992</v>
      </c>
      <c r="K1518" s="619" t="s">
        <v>993</v>
      </c>
      <c r="L1518" s="620">
        <v>0</v>
      </c>
      <c r="M1518" s="620">
        <v>0</v>
      </c>
      <c r="N1518" s="619">
        <v>1</v>
      </c>
      <c r="O1518" s="683">
        <v>1</v>
      </c>
      <c r="P1518" s="620"/>
      <c r="Q1518" s="635"/>
      <c r="R1518" s="619"/>
      <c r="S1518" s="635">
        <v>0</v>
      </c>
      <c r="T1518" s="683"/>
      <c r="U1518" s="665">
        <v>0</v>
      </c>
    </row>
    <row r="1519" spans="1:21" ht="14.4" customHeight="1" x14ac:dyDescent="0.3">
      <c r="A1519" s="618">
        <v>4</v>
      </c>
      <c r="B1519" s="619" t="s">
        <v>558</v>
      </c>
      <c r="C1519" s="619">
        <v>89301042</v>
      </c>
      <c r="D1519" s="681" t="s">
        <v>6244</v>
      </c>
      <c r="E1519" s="682" t="s">
        <v>3978</v>
      </c>
      <c r="F1519" s="619" t="s">
        <v>3935</v>
      </c>
      <c r="G1519" s="619" t="s">
        <v>4561</v>
      </c>
      <c r="H1519" s="619" t="s">
        <v>557</v>
      </c>
      <c r="I1519" s="619" t="s">
        <v>5525</v>
      </c>
      <c r="J1519" s="619" t="s">
        <v>5526</v>
      </c>
      <c r="K1519" s="619" t="s">
        <v>5457</v>
      </c>
      <c r="L1519" s="620">
        <v>56.41</v>
      </c>
      <c r="M1519" s="620">
        <v>56.41</v>
      </c>
      <c r="N1519" s="619">
        <v>1</v>
      </c>
      <c r="O1519" s="683">
        <v>0.5</v>
      </c>
      <c r="P1519" s="620"/>
      <c r="Q1519" s="635">
        <v>0</v>
      </c>
      <c r="R1519" s="619"/>
      <c r="S1519" s="635">
        <v>0</v>
      </c>
      <c r="T1519" s="683"/>
      <c r="U1519" s="665">
        <v>0</v>
      </c>
    </row>
    <row r="1520" spans="1:21" ht="14.4" customHeight="1" x14ac:dyDescent="0.3">
      <c r="A1520" s="618">
        <v>4</v>
      </c>
      <c r="B1520" s="619" t="s">
        <v>558</v>
      </c>
      <c r="C1520" s="619">
        <v>89301042</v>
      </c>
      <c r="D1520" s="681" t="s">
        <v>6244</v>
      </c>
      <c r="E1520" s="682" t="s">
        <v>3978</v>
      </c>
      <c r="F1520" s="619" t="s">
        <v>3935</v>
      </c>
      <c r="G1520" s="619" t="s">
        <v>4193</v>
      </c>
      <c r="H1520" s="619" t="s">
        <v>1439</v>
      </c>
      <c r="I1520" s="619" t="s">
        <v>2731</v>
      </c>
      <c r="J1520" s="619" t="s">
        <v>2732</v>
      </c>
      <c r="K1520" s="619" t="s">
        <v>2733</v>
      </c>
      <c r="L1520" s="620">
        <v>154.01</v>
      </c>
      <c r="M1520" s="620">
        <v>154.01</v>
      </c>
      <c r="N1520" s="619">
        <v>1</v>
      </c>
      <c r="O1520" s="683">
        <v>1</v>
      </c>
      <c r="P1520" s="620">
        <v>154.01</v>
      </c>
      <c r="Q1520" s="635">
        <v>1</v>
      </c>
      <c r="R1520" s="619">
        <v>1</v>
      </c>
      <c r="S1520" s="635">
        <v>1</v>
      </c>
      <c r="T1520" s="683">
        <v>1</v>
      </c>
      <c r="U1520" s="665">
        <v>1</v>
      </c>
    </row>
    <row r="1521" spans="1:21" ht="14.4" customHeight="1" x14ac:dyDescent="0.3">
      <c r="A1521" s="618">
        <v>4</v>
      </c>
      <c r="B1521" s="619" t="s">
        <v>558</v>
      </c>
      <c r="C1521" s="619">
        <v>89301042</v>
      </c>
      <c r="D1521" s="681" t="s">
        <v>6244</v>
      </c>
      <c r="E1521" s="682" t="s">
        <v>3978</v>
      </c>
      <c r="F1521" s="619" t="s">
        <v>3935</v>
      </c>
      <c r="G1521" s="619" t="s">
        <v>4026</v>
      </c>
      <c r="H1521" s="619" t="s">
        <v>557</v>
      </c>
      <c r="I1521" s="619" t="s">
        <v>5524</v>
      </c>
      <c r="J1521" s="619" t="s">
        <v>5527</v>
      </c>
      <c r="K1521" s="619" t="s">
        <v>5528</v>
      </c>
      <c r="L1521" s="620">
        <v>1492.58</v>
      </c>
      <c r="M1521" s="620">
        <v>1492.58</v>
      </c>
      <c r="N1521" s="619">
        <v>1</v>
      </c>
      <c r="O1521" s="683">
        <v>0.5</v>
      </c>
      <c r="P1521" s="620">
        <v>1492.58</v>
      </c>
      <c r="Q1521" s="635">
        <v>1</v>
      </c>
      <c r="R1521" s="619">
        <v>1</v>
      </c>
      <c r="S1521" s="635">
        <v>1</v>
      </c>
      <c r="T1521" s="683">
        <v>0.5</v>
      </c>
      <c r="U1521" s="665">
        <v>1</v>
      </c>
    </row>
    <row r="1522" spans="1:21" ht="14.4" customHeight="1" x14ac:dyDescent="0.3">
      <c r="A1522" s="618">
        <v>4</v>
      </c>
      <c r="B1522" s="619" t="s">
        <v>558</v>
      </c>
      <c r="C1522" s="619">
        <v>89301042</v>
      </c>
      <c r="D1522" s="681" t="s">
        <v>6244</v>
      </c>
      <c r="E1522" s="682" t="s">
        <v>3978</v>
      </c>
      <c r="F1522" s="619" t="s">
        <v>3935</v>
      </c>
      <c r="G1522" s="619" t="s">
        <v>4026</v>
      </c>
      <c r="H1522" s="619" t="s">
        <v>557</v>
      </c>
      <c r="I1522" s="619" t="s">
        <v>4279</v>
      </c>
      <c r="J1522" s="619" t="s">
        <v>4280</v>
      </c>
      <c r="K1522" s="619" t="s">
        <v>3113</v>
      </c>
      <c r="L1522" s="620">
        <v>497.53</v>
      </c>
      <c r="M1522" s="620">
        <v>1492.59</v>
      </c>
      <c r="N1522" s="619">
        <v>3</v>
      </c>
      <c r="O1522" s="683">
        <v>0.5</v>
      </c>
      <c r="P1522" s="620"/>
      <c r="Q1522" s="635">
        <v>0</v>
      </c>
      <c r="R1522" s="619"/>
      <c r="S1522" s="635">
        <v>0</v>
      </c>
      <c r="T1522" s="683"/>
      <c r="U1522" s="665">
        <v>0</v>
      </c>
    </row>
    <row r="1523" spans="1:21" ht="14.4" customHeight="1" x14ac:dyDescent="0.3">
      <c r="A1523" s="618">
        <v>4</v>
      </c>
      <c r="B1523" s="619" t="s">
        <v>558</v>
      </c>
      <c r="C1523" s="619">
        <v>89301042</v>
      </c>
      <c r="D1523" s="681" t="s">
        <v>6244</v>
      </c>
      <c r="E1523" s="682" t="s">
        <v>3978</v>
      </c>
      <c r="F1523" s="619" t="s">
        <v>3935</v>
      </c>
      <c r="G1523" s="619" t="s">
        <v>4026</v>
      </c>
      <c r="H1523" s="619" t="s">
        <v>557</v>
      </c>
      <c r="I1523" s="619" t="s">
        <v>5529</v>
      </c>
      <c r="J1523" s="619" t="s">
        <v>4280</v>
      </c>
      <c r="K1523" s="619" t="s">
        <v>5528</v>
      </c>
      <c r="L1523" s="620">
        <v>1492.58</v>
      </c>
      <c r="M1523" s="620">
        <v>1492.58</v>
      </c>
      <c r="N1523" s="619">
        <v>1</v>
      </c>
      <c r="O1523" s="683">
        <v>1</v>
      </c>
      <c r="P1523" s="620"/>
      <c r="Q1523" s="635">
        <v>0</v>
      </c>
      <c r="R1523" s="619"/>
      <c r="S1523" s="635">
        <v>0</v>
      </c>
      <c r="T1523" s="683"/>
      <c r="U1523" s="665">
        <v>0</v>
      </c>
    </row>
    <row r="1524" spans="1:21" ht="14.4" customHeight="1" x14ac:dyDescent="0.3">
      <c r="A1524" s="618">
        <v>4</v>
      </c>
      <c r="B1524" s="619" t="s">
        <v>558</v>
      </c>
      <c r="C1524" s="619">
        <v>89301042</v>
      </c>
      <c r="D1524" s="681" t="s">
        <v>6244</v>
      </c>
      <c r="E1524" s="682" t="s">
        <v>3978</v>
      </c>
      <c r="F1524" s="619" t="s">
        <v>3935</v>
      </c>
      <c r="G1524" s="619" t="s">
        <v>5530</v>
      </c>
      <c r="H1524" s="619" t="s">
        <v>557</v>
      </c>
      <c r="I1524" s="619" t="s">
        <v>5531</v>
      </c>
      <c r="J1524" s="619" t="s">
        <v>3445</v>
      </c>
      <c r="K1524" s="619" t="s">
        <v>5532</v>
      </c>
      <c r="L1524" s="620">
        <v>0</v>
      </c>
      <c r="M1524" s="620">
        <v>0</v>
      </c>
      <c r="N1524" s="619">
        <v>1</v>
      </c>
      <c r="O1524" s="683">
        <v>1</v>
      </c>
      <c r="P1524" s="620"/>
      <c r="Q1524" s="635"/>
      <c r="R1524" s="619"/>
      <c r="S1524" s="635">
        <v>0</v>
      </c>
      <c r="T1524" s="683"/>
      <c r="U1524" s="665">
        <v>0</v>
      </c>
    </row>
    <row r="1525" spans="1:21" ht="14.4" customHeight="1" x14ac:dyDescent="0.3">
      <c r="A1525" s="618">
        <v>4</v>
      </c>
      <c r="B1525" s="619" t="s">
        <v>558</v>
      </c>
      <c r="C1525" s="619">
        <v>89301042</v>
      </c>
      <c r="D1525" s="681" t="s">
        <v>6244</v>
      </c>
      <c r="E1525" s="682" t="s">
        <v>3978</v>
      </c>
      <c r="F1525" s="619" t="s">
        <v>3935</v>
      </c>
      <c r="G1525" s="619" t="s">
        <v>4000</v>
      </c>
      <c r="H1525" s="619" t="s">
        <v>557</v>
      </c>
      <c r="I1525" s="619" t="s">
        <v>845</v>
      </c>
      <c r="J1525" s="619" t="s">
        <v>4001</v>
      </c>
      <c r="K1525" s="619" t="s">
        <v>4002</v>
      </c>
      <c r="L1525" s="620">
        <v>72.05</v>
      </c>
      <c r="M1525" s="620">
        <v>144.1</v>
      </c>
      <c r="N1525" s="619">
        <v>2</v>
      </c>
      <c r="O1525" s="683">
        <v>0.5</v>
      </c>
      <c r="P1525" s="620"/>
      <c r="Q1525" s="635">
        <v>0</v>
      </c>
      <c r="R1525" s="619"/>
      <c r="S1525" s="635">
        <v>0</v>
      </c>
      <c r="T1525" s="683"/>
      <c r="U1525" s="665">
        <v>0</v>
      </c>
    </row>
    <row r="1526" spans="1:21" ht="14.4" customHeight="1" x14ac:dyDescent="0.3">
      <c r="A1526" s="618">
        <v>4</v>
      </c>
      <c r="B1526" s="619" t="s">
        <v>558</v>
      </c>
      <c r="C1526" s="619">
        <v>89301042</v>
      </c>
      <c r="D1526" s="681" t="s">
        <v>6244</v>
      </c>
      <c r="E1526" s="682" t="s">
        <v>3978</v>
      </c>
      <c r="F1526" s="619" t="s">
        <v>3935</v>
      </c>
      <c r="G1526" s="619" t="s">
        <v>4131</v>
      </c>
      <c r="H1526" s="619" t="s">
        <v>557</v>
      </c>
      <c r="I1526" s="619" t="s">
        <v>4132</v>
      </c>
      <c r="J1526" s="619" t="s">
        <v>2198</v>
      </c>
      <c r="K1526" s="619" t="s">
        <v>4133</v>
      </c>
      <c r="L1526" s="620">
        <v>0</v>
      </c>
      <c r="M1526" s="620">
        <v>0</v>
      </c>
      <c r="N1526" s="619">
        <v>1</v>
      </c>
      <c r="O1526" s="683">
        <v>0.5</v>
      </c>
      <c r="P1526" s="620">
        <v>0</v>
      </c>
      <c r="Q1526" s="635"/>
      <c r="R1526" s="619">
        <v>1</v>
      </c>
      <c r="S1526" s="635">
        <v>1</v>
      </c>
      <c r="T1526" s="683">
        <v>0.5</v>
      </c>
      <c r="U1526" s="665">
        <v>1</v>
      </c>
    </row>
    <row r="1527" spans="1:21" ht="14.4" customHeight="1" x14ac:dyDescent="0.3">
      <c r="A1527" s="618">
        <v>4</v>
      </c>
      <c r="B1527" s="619" t="s">
        <v>558</v>
      </c>
      <c r="C1527" s="619">
        <v>89301042</v>
      </c>
      <c r="D1527" s="681" t="s">
        <v>6244</v>
      </c>
      <c r="E1527" s="682" t="s">
        <v>3978</v>
      </c>
      <c r="F1527" s="619" t="s">
        <v>3935</v>
      </c>
      <c r="G1527" s="619" t="s">
        <v>4004</v>
      </c>
      <c r="H1527" s="619" t="s">
        <v>557</v>
      </c>
      <c r="I1527" s="619" t="s">
        <v>852</v>
      </c>
      <c r="J1527" s="619" t="s">
        <v>853</v>
      </c>
      <c r="K1527" s="619" t="s">
        <v>4398</v>
      </c>
      <c r="L1527" s="620">
        <v>242.93</v>
      </c>
      <c r="M1527" s="620">
        <v>242.93</v>
      </c>
      <c r="N1527" s="619">
        <v>1</v>
      </c>
      <c r="O1527" s="683">
        <v>1</v>
      </c>
      <c r="P1527" s="620"/>
      <c r="Q1527" s="635">
        <v>0</v>
      </c>
      <c r="R1527" s="619"/>
      <c r="S1527" s="635">
        <v>0</v>
      </c>
      <c r="T1527" s="683"/>
      <c r="U1527" s="665">
        <v>0</v>
      </c>
    </row>
    <row r="1528" spans="1:21" ht="14.4" customHeight="1" x14ac:dyDescent="0.3">
      <c r="A1528" s="618">
        <v>4</v>
      </c>
      <c r="B1528" s="619" t="s">
        <v>558</v>
      </c>
      <c r="C1528" s="619">
        <v>89301042</v>
      </c>
      <c r="D1528" s="681" t="s">
        <v>6244</v>
      </c>
      <c r="E1528" s="682" t="s">
        <v>3978</v>
      </c>
      <c r="F1528" s="619" t="s">
        <v>3935</v>
      </c>
      <c r="G1528" s="619" t="s">
        <v>4004</v>
      </c>
      <c r="H1528" s="619" t="s">
        <v>557</v>
      </c>
      <c r="I1528" s="619" t="s">
        <v>852</v>
      </c>
      <c r="J1528" s="619" t="s">
        <v>853</v>
      </c>
      <c r="K1528" s="619" t="s">
        <v>4005</v>
      </c>
      <c r="L1528" s="620">
        <v>242.93</v>
      </c>
      <c r="M1528" s="620">
        <v>1700.51</v>
      </c>
      <c r="N1528" s="619">
        <v>7</v>
      </c>
      <c r="O1528" s="683">
        <v>7</v>
      </c>
      <c r="P1528" s="620">
        <v>728.79</v>
      </c>
      <c r="Q1528" s="635">
        <v>0.42857142857142855</v>
      </c>
      <c r="R1528" s="619">
        <v>3</v>
      </c>
      <c r="S1528" s="635">
        <v>0.42857142857142855</v>
      </c>
      <c r="T1528" s="683">
        <v>3</v>
      </c>
      <c r="U1528" s="665">
        <v>0.42857142857142855</v>
      </c>
    </row>
    <row r="1529" spans="1:21" ht="14.4" customHeight="1" x14ac:dyDescent="0.3">
      <c r="A1529" s="618">
        <v>4</v>
      </c>
      <c r="B1529" s="619" t="s">
        <v>558</v>
      </c>
      <c r="C1529" s="619">
        <v>89301042</v>
      </c>
      <c r="D1529" s="681" t="s">
        <v>6244</v>
      </c>
      <c r="E1529" s="682" t="s">
        <v>3978</v>
      </c>
      <c r="F1529" s="619" t="s">
        <v>3935</v>
      </c>
      <c r="G1529" s="619" t="s">
        <v>5057</v>
      </c>
      <c r="H1529" s="619" t="s">
        <v>557</v>
      </c>
      <c r="I1529" s="619" t="s">
        <v>5533</v>
      </c>
      <c r="J1529" s="619" t="s">
        <v>5534</v>
      </c>
      <c r="K1529" s="619" t="s">
        <v>3656</v>
      </c>
      <c r="L1529" s="620">
        <v>64.13</v>
      </c>
      <c r="M1529" s="620">
        <v>64.13</v>
      </c>
      <c r="N1529" s="619">
        <v>1</v>
      </c>
      <c r="O1529" s="683">
        <v>1</v>
      </c>
      <c r="P1529" s="620">
        <v>64.13</v>
      </c>
      <c r="Q1529" s="635">
        <v>1</v>
      </c>
      <c r="R1529" s="619">
        <v>1</v>
      </c>
      <c r="S1529" s="635">
        <v>1</v>
      </c>
      <c r="T1529" s="683">
        <v>1</v>
      </c>
      <c r="U1529" s="665">
        <v>1</v>
      </c>
    </row>
    <row r="1530" spans="1:21" ht="14.4" customHeight="1" x14ac:dyDescent="0.3">
      <c r="A1530" s="618">
        <v>4</v>
      </c>
      <c r="B1530" s="619" t="s">
        <v>558</v>
      </c>
      <c r="C1530" s="619">
        <v>89301042</v>
      </c>
      <c r="D1530" s="681" t="s">
        <v>6244</v>
      </c>
      <c r="E1530" s="682" t="s">
        <v>3978</v>
      </c>
      <c r="F1530" s="619" t="s">
        <v>3935</v>
      </c>
      <c r="G1530" s="619" t="s">
        <v>5535</v>
      </c>
      <c r="H1530" s="619" t="s">
        <v>557</v>
      </c>
      <c r="I1530" s="619" t="s">
        <v>5536</v>
      </c>
      <c r="J1530" s="619" t="s">
        <v>5537</v>
      </c>
      <c r="K1530" s="619" t="s">
        <v>5538</v>
      </c>
      <c r="L1530" s="620">
        <v>146.82</v>
      </c>
      <c r="M1530" s="620">
        <v>293.64</v>
      </c>
      <c r="N1530" s="619">
        <v>2</v>
      </c>
      <c r="O1530" s="683">
        <v>1</v>
      </c>
      <c r="P1530" s="620">
        <v>293.64</v>
      </c>
      <c r="Q1530" s="635">
        <v>1</v>
      </c>
      <c r="R1530" s="619">
        <v>2</v>
      </c>
      <c r="S1530" s="635">
        <v>1</v>
      </c>
      <c r="T1530" s="683">
        <v>1</v>
      </c>
      <c r="U1530" s="665">
        <v>1</v>
      </c>
    </row>
    <row r="1531" spans="1:21" ht="14.4" customHeight="1" x14ac:dyDescent="0.3">
      <c r="A1531" s="618">
        <v>4</v>
      </c>
      <c r="B1531" s="619" t="s">
        <v>558</v>
      </c>
      <c r="C1531" s="619">
        <v>89301042</v>
      </c>
      <c r="D1531" s="681" t="s">
        <v>6244</v>
      </c>
      <c r="E1531" s="682" t="s">
        <v>3978</v>
      </c>
      <c r="F1531" s="619" t="s">
        <v>3935</v>
      </c>
      <c r="G1531" s="619" t="s">
        <v>4149</v>
      </c>
      <c r="H1531" s="619" t="s">
        <v>557</v>
      </c>
      <c r="I1531" s="619" t="s">
        <v>5013</v>
      </c>
      <c r="J1531" s="619" t="s">
        <v>5014</v>
      </c>
      <c r="K1531" s="619" t="s">
        <v>3769</v>
      </c>
      <c r="L1531" s="620">
        <v>44.89</v>
      </c>
      <c r="M1531" s="620">
        <v>404.01000000000005</v>
      </c>
      <c r="N1531" s="619">
        <v>9</v>
      </c>
      <c r="O1531" s="683">
        <v>1.5</v>
      </c>
      <c r="P1531" s="620"/>
      <c r="Q1531" s="635">
        <v>0</v>
      </c>
      <c r="R1531" s="619"/>
      <c r="S1531" s="635">
        <v>0</v>
      </c>
      <c r="T1531" s="683"/>
      <c r="U1531" s="665">
        <v>0</v>
      </c>
    </row>
    <row r="1532" spans="1:21" ht="14.4" customHeight="1" x14ac:dyDescent="0.3">
      <c r="A1532" s="618">
        <v>4</v>
      </c>
      <c r="B1532" s="619" t="s">
        <v>558</v>
      </c>
      <c r="C1532" s="619">
        <v>89301042</v>
      </c>
      <c r="D1532" s="681" t="s">
        <v>6244</v>
      </c>
      <c r="E1532" s="682" t="s">
        <v>3978</v>
      </c>
      <c r="F1532" s="619" t="s">
        <v>3935</v>
      </c>
      <c r="G1532" s="619" t="s">
        <v>4177</v>
      </c>
      <c r="H1532" s="619" t="s">
        <v>1439</v>
      </c>
      <c r="I1532" s="619" t="s">
        <v>5494</v>
      </c>
      <c r="J1532" s="619" t="s">
        <v>1452</v>
      </c>
      <c r="K1532" s="619" t="s">
        <v>4565</v>
      </c>
      <c r="L1532" s="620">
        <v>193.26</v>
      </c>
      <c r="M1532" s="620">
        <v>386.52</v>
      </c>
      <c r="N1532" s="619">
        <v>2</v>
      </c>
      <c r="O1532" s="683">
        <v>1.5</v>
      </c>
      <c r="P1532" s="620">
        <v>193.26</v>
      </c>
      <c r="Q1532" s="635">
        <v>0.5</v>
      </c>
      <c r="R1532" s="619">
        <v>1</v>
      </c>
      <c r="S1532" s="635">
        <v>0.5</v>
      </c>
      <c r="T1532" s="683">
        <v>1</v>
      </c>
      <c r="U1532" s="665">
        <v>0.66666666666666663</v>
      </c>
    </row>
    <row r="1533" spans="1:21" ht="14.4" customHeight="1" x14ac:dyDescent="0.3">
      <c r="A1533" s="618">
        <v>4</v>
      </c>
      <c r="B1533" s="619" t="s">
        <v>558</v>
      </c>
      <c r="C1533" s="619">
        <v>89301042</v>
      </c>
      <c r="D1533" s="681" t="s">
        <v>6244</v>
      </c>
      <c r="E1533" s="682" t="s">
        <v>3978</v>
      </c>
      <c r="F1533" s="619" t="s">
        <v>3935</v>
      </c>
      <c r="G1533" s="619" t="s">
        <v>4177</v>
      </c>
      <c r="H1533" s="619" t="s">
        <v>557</v>
      </c>
      <c r="I1533" s="619" t="s">
        <v>3078</v>
      </c>
      <c r="J1533" s="619" t="s">
        <v>1452</v>
      </c>
      <c r="K1533" s="619" t="s">
        <v>5115</v>
      </c>
      <c r="L1533" s="620">
        <v>96.63</v>
      </c>
      <c r="M1533" s="620">
        <v>579.78</v>
      </c>
      <c r="N1533" s="619">
        <v>6</v>
      </c>
      <c r="O1533" s="683">
        <v>2.5</v>
      </c>
      <c r="P1533" s="620">
        <v>579.78</v>
      </c>
      <c r="Q1533" s="635">
        <v>1</v>
      </c>
      <c r="R1533" s="619">
        <v>6</v>
      </c>
      <c r="S1533" s="635">
        <v>1</v>
      </c>
      <c r="T1533" s="683">
        <v>2.5</v>
      </c>
      <c r="U1533" s="665">
        <v>1</v>
      </c>
    </row>
    <row r="1534" spans="1:21" ht="14.4" customHeight="1" x14ac:dyDescent="0.3">
      <c r="A1534" s="618">
        <v>4</v>
      </c>
      <c r="B1534" s="619" t="s">
        <v>558</v>
      </c>
      <c r="C1534" s="619">
        <v>89301042</v>
      </c>
      <c r="D1534" s="681" t="s">
        <v>6244</v>
      </c>
      <c r="E1534" s="682" t="s">
        <v>3978</v>
      </c>
      <c r="F1534" s="619" t="s">
        <v>3935</v>
      </c>
      <c r="G1534" s="619" t="s">
        <v>4177</v>
      </c>
      <c r="H1534" s="619" t="s">
        <v>557</v>
      </c>
      <c r="I1534" s="619" t="s">
        <v>4592</v>
      </c>
      <c r="J1534" s="619" t="s">
        <v>1859</v>
      </c>
      <c r="K1534" s="619" t="s">
        <v>4593</v>
      </c>
      <c r="L1534" s="620">
        <v>0</v>
      </c>
      <c r="M1534" s="620">
        <v>0</v>
      </c>
      <c r="N1534" s="619">
        <v>3</v>
      </c>
      <c r="O1534" s="683">
        <v>1</v>
      </c>
      <c r="P1534" s="620">
        <v>0</v>
      </c>
      <c r="Q1534" s="635"/>
      <c r="R1534" s="619">
        <v>1</v>
      </c>
      <c r="S1534" s="635">
        <v>0.33333333333333331</v>
      </c>
      <c r="T1534" s="683">
        <v>0.5</v>
      </c>
      <c r="U1534" s="665">
        <v>0.5</v>
      </c>
    </row>
    <row r="1535" spans="1:21" ht="14.4" customHeight="1" x14ac:dyDescent="0.3">
      <c r="A1535" s="618">
        <v>4</v>
      </c>
      <c r="B1535" s="619" t="s">
        <v>558</v>
      </c>
      <c r="C1535" s="619">
        <v>89301042</v>
      </c>
      <c r="D1535" s="681" t="s">
        <v>6244</v>
      </c>
      <c r="E1535" s="682" t="s">
        <v>3978</v>
      </c>
      <c r="F1535" s="619" t="s">
        <v>3935</v>
      </c>
      <c r="G1535" s="619" t="s">
        <v>4177</v>
      </c>
      <c r="H1535" s="619" t="s">
        <v>557</v>
      </c>
      <c r="I1535" s="619" t="s">
        <v>2791</v>
      </c>
      <c r="J1535" s="619" t="s">
        <v>1452</v>
      </c>
      <c r="K1535" s="619" t="s">
        <v>5539</v>
      </c>
      <c r="L1535" s="620">
        <v>48.31</v>
      </c>
      <c r="M1535" s="620">
        <v>48.31</v>
      </c>
      <c r="N1535" s="619">
        <v>1</v>
      </c>
      <c r="O1535" s="683">
        <v>0.5</v>
      </c>
      <c r="P1535" s="620">
        <v>48.31</v>
      </c>
      <c r="Q1535" s="635">
        <v>1</v>
      </c>
      <c r="R1535" s="619">
        <v>1</v>
      </c>
      <c r="S1535" s="635">
        <v>1</v>
      </c>
      <c r="T1535" s="683">
        <v>0.5</v>
      </c>
      <c r="U1535" s="665">
        <v>1</v>
      </c>
    </row>
    <row r="1536" spans="1:21" ht="14.4" customHeight="1" x14ac:dyDescent="0.3">
      <c r="A1536" s="618">
        <v>4</v>
      </c>
      <c r="B1536" s="619" t="s">
        <v>558</v>
      </c>
      <c r="C1536" s="619">
        <v>89301042</v>
      </c>
      <c r="D1536" s="681" t="s">
        <v>6244</v>
      </c>
      <c r="E1536" s="682" t="s">
        <v>3978</v>
      </c>
      <c r="F1536" s="619" t="s">
        <v>3935</v>
      </c>
      <c r="G1536" s="619" t="s">
        <v>4147</v>
      </c>
      <c r="H1536" s="619" t="s">
        <v>557</v>
      </c>
      <c r="I1536" s="619" t="s">
        <v>5540</v>
      </c>
      <c r="J1536" s="619" t="s">
        <v>5541</v>
      </c>
      <c r="K1536" s="619" t="s">
        <v>5542</v>
      </c>
      <c r="L1536" s="620">
        <v>92.4</v>
      </c>
      <c r="M1536" s="620">
        <v>92.4</v>
      </c>
      <c r="N1536" s="619">
        <v>1</v>
      </c>
      <c r="O1536" s="683">
        <v>1</v>
      </c>
      <c r="P1536" s="620">
        <v>92.4</v>
      </c>
      <c r="Q1536" s="635">
        <v>1</v>
      </c>
      <c r="R1536" s="619">
        <v>1</v>
      </c>
      <c r="S1536" s="635">
        <v>1</v>
      </c>
      <c r="T1536" s="683">
        <v>1</v>
      </c>
      <c r="U1536" s="665">
        <v>1</v>
      </c>
    </row>
    <row r="1537" spans="1:21" ht="14.4" customHeight="1" x14ac:dyDescent="0.3">
      <c r="A1537" s="618">
        <v>4</v>
      </c>
      <c r="B1537" s="619" t="s">
        <v>558</v>
      </c>
      <c r="C1537" s="619">
        <v>89301042</v>
      </c>
      <c r="D1537" s="681" t="s">
        <v>6244</v>
      </c>
      <c r="E1537" s="682" t="s">
        <v>3978</v>
      </c>
      <c r="F1537" s="619" t="s">
        <v>3935</v>
      </c>
      <c r="G1537" s="619" t="s">
        <v>4006</v>
      </c>
      <c r="H1537" s="619" t="s">
        <v>557</v>
      </c>
      <c r="I1537" s="619" t="s">
        <v>4178</v>
      </c>
      <c r="J1537" s="619" t="s">
        <v>4043</v>
      </c>
      <c r="K1537" s="619" t="s">
        <v>773</v>
      </c>
      <c r="L1537" s="620">
        <v>397.65</v>
      </c>
      <c r="M1537" s="620">
        <v>397.65</v>
      </c>
      <c r="N1537" s="619">
        <v>1</v>
      </c>
      <c r="O1537" s="683">
        <v>1</v>
      </c>
      <c r="P1537" s="620"/>
      <c r="Q1537" s="635">
        <v>0</v>
      </c>
      <c r="R1537" s="619"/>
      <c r="S1537" s="635">
        <v>0</v>
      </c>
      <c r="T1537" s="683"/>
      <c r="U1537" s="665">
        <v>0</v>
      </c>
    </row>
    <row r="1538" spans="1:21" ht="14.4" customHeight="1" x14ac:dyDescent="0.3">
      <c r="A1538" s="618">
        <v>4</v>
      </c>
      <c r="B1538" s="619" t="s">
        <v>558</v>
      </c>
      <c r="C1538" s="619">
        <v>89301042</v>
      </c>
      <c r="D1538" s="681" t="s">
        <v>6244</v>
      </c>
      <c r="E1538" s="682" t="s">
        <v>3978</v>
      </c>
      <c r="F1538" s="619" t="s">
        <v>3935</v>
      </c>
      <c r="G1538" s="619" t="s">
        <v>4006</v>
      </c>
      <c r="H1538" s="619" t="s">
        <v>557</v>
      </c>
      <c r="I1538" s="619" t="s">
        <v>4178</v>
      </c>
      <c r="J1538" s="619" t="s">
        <v>4043</v>
      </c>
      <c r="K1538" s="619" t="s">
        <v>773</v>
      </c>
      <c r="L1538" s="620">
        <v>612.26</v>
      </c>
      <c r="M1538" s="620">
        <v>612.26</v>
      </c>
      <c r="N1538" s="619">
        <v>1</v>
      </c>
      <c r="O1538" s="683">
        <v>1</v>
      </c>
      <c r="P1538" s="620">
        <v>612.26</v>
      </c>
      <c r="Q1538" s="635">
        <v>1</v>
      </c>
      <c r="R1538" s="619">
        <v>1</v>
      </c>
      <c r="S1538" s="635">
        <v>1</v>
      </c>
      <c r="T1538" s="683">
        <v>1</v>
      </c>
      <c r="U1538" s="665">
        <v>1</v>
      </c>
    </row>
    <row r="1539" spans="1:21" ht="14.4" customHeight="1" x14ac:dyDescent="0.3">
      <c r="A1539" s="618">
        <v>4</v>
      </c>
      <c r="B1539" s="619" t="s">
        <v>558</v>
      </c>
      <c r="C1539" s="619">
        <v>89301042</v>
      </c>
      <c r="D1539" s="681" t="s">
        <v>6244</v>
      </c>
      <c r="E1539" s="682" t="s">
        <v>3978</v>
      </c>
      <c r="F1539" s="619" t="s">
        <v>3935</v>
      </c>
      <c r="G1539" s="619" t="s">
        <v>4006</v>
      </c>
      <c r="H1539" s="619" t="s">
        <v>557</v>
      </c>
      <c r="I1539" s="619" t="s">
        <v>768</v>
      </c>
      <c r="J1539" s="619" t="s">
        <v>769</v>
      </c>
      <c r="K1539" s="619" t="s">
        <v>770</v>
      </c>
      <c r="L1539" s="620">
        <v>190.48</v>
      </c>
      <c r="M1539" s="620">
        <v>190.48</v>
      </c>
      <c r="N1539" s="619">
        <v>1</v>
      </c>
      <c r="O1539" s="683">
        <v>1</v>
      </c>
      <c r="P1539" s="620">
        <v>190.48</v>
      </c>
      <c r="Q1539" s="635">
        <v>1</v>
      </c>
      <c r="R1539" s="619">
        <v>1</v>
      </c>
      <c r="S1539" s="635">
        <v>1</v>
      </c>
      <c r="T1539" s="683">
        <v>1</v>
      </c>
      <c r="U1539" s="665">
        <v>1</v>
      </c>
    </row>
    <row r="1540" spans="1:21" ht="14.4" customHeight="1" x14ac:dyDescent="0.3">
      <c r="A1540" s="618">
        <v>4</v>
      </c>
      <c r="B1540" s="619" t="s">
        <v>558</v>
      </c>
      <c r="C1540" s="619">
        <v>89301042</v>
      </c>
      <c r="D1540" s="681" t="s">
        <v>6244</v>
      </c>
      <c r="E1540" s="682" t="s">
        <v>3978</v>
      </c>
      <c r="F1540" s="619" t="s">
        <v>3935</v>
      </c>
      <c r="G1540" s="619" t="s">
        <v>4006</v>
      </c>
      <c r="H1540" s="619" t="s">
        <v>557</v>
      </c>
      <c r="I1540" s="619" t="s">
        <v>772</v>
      </c>
      <c r="J1540" s="619" t="s">
        <v>769</v>
      </c>
      <c r="K1540" s="619" t="s">
        <v>773</v>
      </c>
      <c r="L1540" s="620">
        <v>397.65</v>
      </c>
      <c r="M1540" s="620">
        <v>795.3</v>
      </c>
      <c r="N1540" s="619">
        <v>2</v>
      </c>
      <c r="O1540" s="683">
        <v>0.5</v>
      </c>
      <c r="P1540" s="620">
        <v>795.3</v>
      </c>
      <c r="Q1540" s="635">
        <v>1</v>
      </c>
      <c r="R1540" s="619">
        <v>2</v>
      </c>
      <c r="S1540" s="635">
        <v>1</v>
      </c>
      <c r="T1540" s="683">
        <v>0.5</v>
      </c>
      <c r="U1540" s="665">
        <v>1</v>
      </c>
    </row>
    <row r="1541" spans="1:21" ht="14.4" customHeight="1" x14ac:dyDescent="0.3">
      <c r="A1541" s="618">
        <v>4</v>
      </c>
      <c r="B1541" s="619" t="s">
        <v>558</v>
      </c>
      <c r="C1541" s="619">
        <v>89301042</v>
      </c>
      <c r="D1541" s="681" t="s">
        <v>6244</v>
      </c>
      <c r="E1541" s="682" t="s">
        <v>3978</v>
      </c>
      <c r="F1541" s="619" t="s">
        <v>3935</v>
      </c>
      <c r="G1541" s="619" t="s">
        <v>4006</v>
      </c>
      <c r="H1541" s="619" t="s">
        <v>557</v>
      </c>
      <c r="I1541" s="619" t="s">
        <v>772</v>
      </c>
      <c r="J1541" s="619" t="s">
        <v>769</v>
      </c>
      <c r="K1541" s="619" t="s">
        <v>773</v>
      </c>
      <c r="L1541" s="620">
        <v>612.26</v>
      </c>
      <c r="M1541" s="620">
        <v>1224.52</v>
      </c>
      <c r="N1541" s="619">
        <v>2</v>
      </c>
      <c r="O1541" s="683">
        <v>1</v>
      </c>
      <c r="P1541" s="620">
        <v>1224.52</v>
      </c>
      <c r="Q1541" s="635">
        <v>1</v>
      </c>
      <c r="R1541" s="619">
        <v>2</v>
      </c>
      <c r="S1541" s="635">
        <v>1</v>
      </c>
      <c r="T1541" s="683">
        <v>1</v>
      </c>
      <c r="U1541" s="665">
        <v>1</v>
      </c>
    </row>
    <row r="1542" spans="1:21" ht="14.4" customHeight="1" x14ac:dyDescent="0.3">
      <c r="A1542" s="618">
        <v>4</v>
      </c>
      <c r="B1542" s="619" t="s">
        <v>558</v>
      </c>
      <c r="C1542" s="619">
        <v>89301042</v>
      </c>
      <c r="D1542" s="681" t="s">
        <v>6244</v>
      </c>
      <c r="E1542" s="682" t="s">
        <v>3978</v>
      </c>
      <c r="F1542" s="619" t="s">
        <v>3935</v>
      </c>
      <c r="G1542" s="619" t="s">
        <v>4044</v>
      </c>
      <c r="H1542" s="619" t="s">
        <v>557</v>
      </c>
      <c r="I1542" s="619" t="s">
        <v>825</v>
      </c>
      <c r="J1542" s="619" t="s">
        <v>826</v>
      </c>
      <c r="K1542" s="619" t="s">
        <v>827</v>
      </c>
      <c r="L1542" s="620">
        <v>56.69</v>
      </c>
      <c r="M1542" s="620">
        <v>510.21</v>
      </c>
      <c r="N1542" s="619">
        <v>9</v>
      </c>
      <c r="O1542" s="683">
        <v>8.5</v>
      </c>
      <c r="P1542" s="620">
        <v>226.76</v>
      </c>
      <c r="Q1542" s="635">
        <v>0.44444444444444442</v>
      </c>
      <c r="R1542" s="619">
        <v>4</v>
      </c>
      <c r="S1542" s="635">
        <v>0.44444444444444442</v>
      </c>
      <c r="T1542" s="683">
        <v>4</v>
      </c>
      <c r="U1542" s="665">
        <v>0.47058823529411764</v>
      </c>
    </row>
    <row r="1543" spans="1:21" ht="14.4" customHeight="1" x14ac:dyDescent="0.3">
      <c r="A1543" s="618">
        <v>4</v>
      </c>
      <c r="B1543" s="619" t="s">
        <v>558</v>
      </c>
      <c r="C1543" s="619">
        <v>89301042</v>
      </c>
      <c r="D1543" s="681" t="s">
        <v>6244</v>
      </c>
      <c r="E1543" s="682" t="s">
        <v>3978</v>
      </c>
      <c r="F1543" s="619" t="s">
        <v>3935</v>
      </c>
      <c r="G1543" s="619" t="s">
        <v>5543</v>
      </c>
      <c r="H1543" s="619" t="s">
        <v>557</v>
      </c>
      <c r="I1543" s="619" t="s">
        <v>1065</v>
      </c>
      <c r="J1543" s="619" t="s">
        <v>1066</v>
      </c>
      <c r="K1543" s="619" t="s">
        <v>1067</v>
      </c>
      <c r="L1543" s="620">
        <v>61.3</v>
      </c>
      <c r="M1543" s="620">
        <v>245.2</v>
      </c>
      <c r="N1543" s="619">
        <v>4</v>
      </c>
      <c r="O1543" s="683">
        <v>1</v>
      </c>
      <c r="P1543" s="620">
        <v>245.2</v>
      </c>
      <c r="Q1543" s="635">
        <v>1</v>
      </c>
      <c r="R1543" s="619">
        <v>4</v>
      </c>
      <c r="S1543" s="635">
        <v>1</v>
      </c>
      <c r="T1543" s="683">
        <v>1</v>
      </c>
      <c r="U1543" s="665">
        <v>1</v>
      </c>
    </row>
    <row r="1544" spans="1:21" ht="14.4" customHeight="1" x14ac:dyDescent="0.3">
      <c r="A1544" s="618">
        <v>4</v>
      </c>
      <c r="B1544" s="619" t="s">
        <v>558</v>
      </c>
      <c r="C1544" s="619">
        <v>89301042</v>
      </c>
      <c r="D1544" s="681" t="s">
        <v>6244</v>
      </c>
      <c r="E1544" s="682" t="s">
        <v>3978</v>
      </c>
      <c r="F1544" s="619" t="s">
        <v>3935</v>
      </c>
      <c r="G1544" s="619" t="s">
        <v>4083</v>
      </c>
      <c r="H1544" s="619" t="s">
        <v>1439</v>
      </c>
      <c r="I1544" s="619" t="s">
        <v>1650</v>
      </c>
      <c r="J1544" s="619" t="s">
        <v>1651</v>
      </c>
      <c r="K1544" s="619" t="s">
        <v>1652</v>
      </c>
      <c r="L1544" s="620">
        <v>140.03</v>
      </c>
      <c r="M1544" s="620">
        <v>280.06</v>
      </c>
      <c r="N1544" s="619">
        <v>2</v>
      </c>
      <c r="O1544" s="683">
        <v>0.5</v>
      </c>
      <c r="P1544" s="620">
        <v>280.06</v>
      </c>
      <c r="Q1544" s="635">
        <v>1</v>
      </c>
      <c r="R1544" s="619">
        <v>2</v>
      </c>
      <c r="S1544" s="635">
        <v>1</v>
      </c>
      <c r="T1544" s="683">
        <v>0.5</v>
      </c>
      <c r="U1544" s="665">
        <v>1</v>
      </c>
    </row>
    <row r="1545" spans="1:21" ht="14.4" customHeight="1" x14ac:dyDescent="0.3">
      <c r="A1545" s="618">
        <v>4</v>
      </c>
      <c r="B1545" s="619" t="s">
        <v>558</v>
      </c>
      <c r="C1545" s="619">
        <v>89301042</v>
      </c>
      <c r="D1545" s="681" t="s">
        <v>6244</v>
      </c>
      <c r="E1545" s="682" t="s">
        <v>3978</v>
      </c>
      <c r="F1545" s="619" t="s">
        <v>3935</v>
      </c>
      <c r="G1545" s="619" t="s">
        <v>5121</v>
      </c>
      <c r="H1545" s="619" t="s">
        <v>1439</v>
      </c>
      <c r="I1545" s="619" t="s">
        <v>2529</v>
      </c>
      <c r="J1545" s="619" t="s">
        <v>3800</v>
      </c>
      <c r="K1545" s="619" t="s">
        <v>3801</v>
      </c>
      <c r="L1545" s="620">
        <v>32.630000000000003</v>
      </c>
      <c r="M1545" s="620">
        <v>65.260000000000005</v>
      </c>
      <c r="N1545" s="619">
        <v>2</v>
      </c>
      <c r="O1545" s="683">
        <v>1</v>
      </c>
      <c r="P1545" s="620"/>
      <c r="Q1545" s="635">
        <v>0</v>
      </c>
      <c r="R1545" s="619"/>
      <c r="S1545" s="635">
        <v>0</v>
      </c>
      <c r="T1545" s="683"/>
      <c r="U1545" s="665">
        <v>0</v>
      </c>
    </row>
    <row r="1546" spans="1:21" ht="14.4" customHeight="1" x14ac:dyDescent="0.3">
      <c r="A1546" s="618">
        <v>4</v>
      </c>
      <c r="B1546" s="619" t="s">
        <v>558</v>
      </c>
      <c r="C1546" s="619">
        <v>89301042</v>
      </c>
      <c r="D1546" s="681" t="s">
        <v>6244</v>
      </c>
      <c r="E1546" s="682" t="s">
        <v>3978</v>
      </c>
      <c r="F1546" s="619" t="s">
        <v>3935</v>
      </c>
      <c r="G1546" s="619" t="s">
        <v>4049</v>
      </c>
      <c r="H1546" s="619" t="s">
        <v>557</v>
      </c>
      <c r="I1546" s="619" t="s">
        <v>1774</v>
      </c>
      <c r="J1546" s="619" t="s">
        <v>1775</v>
      </c>
      <c r="K1546" s="619" t="s">
        <v>4050</v>
      </c>
      <c r="L1546" s="620">
        <v>203.33</v>
      </c>
      <c r="M1546" s="620">
        <v>203.33</v>
      </c>
      <c r="N1546" s="619">
        <v>1</v>
      </c>
      <c r="O1546" s="683">
        <v>1</v>
      </c>
      <c r="P1546" s="620">
        <v>203.33</v>
      </c>
      <c r="Q1546" s="635">
        <v>1</v>
      </c>
      <c r="R1546" s="619">
        <v>1</v>
      </c>
      <c r="S1546" s="635">
        <v>1</v>
      </c>
      <c r="T1546" s="683">
        <v>1</v>
      </c>
      <c r="U1546" s="665">
        <v>1</v>
      </c>
    </row>
    <row r="1547" spans="1:21" ht="14.4" customHeight="1" x14ac:dyDescent="0.3">
      <c r="A1547" s="618">
        <v>4</v>
      </c>
      <c r="B1547" s="619" t="s">
        <v>558</v>
      </c>
      <c r="C1547" s="619">
        <v>89301042</v>
      </c>
      <c r="D1547" s="681" t="s">
        <v>6244</v>
      </c>
      <c r="E1547" s="682" t="s">
        <v>3978</v>
      </c>
      <c r="F1547" s="619" t="s">
        <v>3935</v>
      </c>
      <c r="G1547" s="619" t="s">
        <v>4137</v>
      </c>
      <c r="H1547" s="619" t="s">
        <v>557</v>
      </c>
      <c r="I1547" s="619" t="s">
        <v>3038</v>
      </c>
      <c r="J1547" s="619" t="s">
        <v>3039</v>
      </c>
      <c r="K1547" s="619" t="s">
        <v>2391</v>
      </c>
      <c r="L1547" s="620">
        <v>0</v>
      </c>
      <c r="M1547" s="620">
        <v>0</v>
      </c>
      <c r="N1547" s="619">
        <v>3</v>
      </c>
      <c r="O1547" s="683">
        <v>1.5</v>
      </c>
      <c r="P1547" s="620">
        <v>0</v>
      </c>
      <c r="Q1547" s="635"/>
      <c r="R1547" s="619">
        <v>1</v>
      </c>
      <c r="S1547" s="635">
        <v>0.33333333333333331</v>
      </c>
      <c r="T1547" s="683">
        <v>1</v>
      </c>
      <c r="U1547" s="665">
        <v>0.66666666666666663</v>
      </c>
    </row>
    <row r="1548" spans="1:21" ht="14.4" customHeight="1" x14ac:dyDescent="0.3">
      <c r="A1548" s="618">
        <v>4</v>
      </c>
      <c r="B1548" s="619" t="s">
        <v>558</v>
      </c>
      <c r="C1548" s="619">
        <v>89301042</v>
      </c>
      <c r="D1548" s="681" t="s">
        <v>6244</v>
      </c>
      <c r="E1548" s="682" t="s">
        <v>3978</v>
      </c>
      <c r="F1548" s="619" t="s">
        <v>3935</v>
      </c>
      <c r="G1548" s="619" t="s">
        <v>4010</v>
      </c>
      <c r="H1548" s="619" t="s">
        <v>557</v>
      </c>
      <c r="I1548" s="619" t="s">
        <v>3469</v>
      </c>
      <c r="J1548" s="619" t="s">
        <v>1233</v>
      </c>
      <c r="K1548" s="619" t="s">
        <v>4070</v>
      </c>
      <c r="L1548" s="620">
        <v>127.5</v>
      </c>
      <c r="M1548" s="620">
        <v>892.5</v>
      </c>
      <c r="N1548" s="619">
        <v>7</v>
      </c>
      <c r="O1548" s="683">
        <v>6.5</v>
      </c>
      <c r="P1548" s="620">
        <v>637.5</v>
      </c>
      <c r="Q1548" s="635">
        <v>0.7142857142857143</v>
      </c>
      <c r="R1548" s="619">
        <v>5</v>
      </c>
      <c r="S1548" s="635">
        <v>0.7142857142857143</v>
      </c>
      <c r="T1548" s="683">
        <v>4.5</v>
      </c>
      <c r="U1548" s="665">
        <v>0.69230769230769229</v>
      </c>
    </row>
    <row r="1549" spans="1:21" ht="14.4" customHeight="1" x14ac:dyDescent="0.3">
      <c r="A1549" s="618">
        <v>4</v>
      </c>
      <c r="B1549" s="619" t="s">
        <v>558</v>
      </c>
      <c r="C1549" s="619">
        <v>89301042</v>
      </c>
      <c r="D1549" s="681" t="s">
        <v>6244</v>
      </c>
      <c r="E1549" s="682" t="s">
        <v>3978</v>
      </c>
      <c r="F1549" s="619" t="s">
        <v>3935</v>
      </c>
      <c r="G1549" s="619" t="s">
        <v>4012</v>
      </c>
      <c r="H1549" s="619" t="s">
        <v>557</v>
      </c>
      <c r="I1549" s="619" t="s">
        <v>837</v>
      </c>
      <c r="J1549" s="619" t="s">
        <v>4013</v>
      </c>
      <c r="K1549" s="619" t="s">
        <v>4014</v>
      </c>
      <c r="L1549" s="620">
        <v>0</v>
      </c>
      <c r="M1549" s="620">
        <v>0</v>
      </c>
      <c r="N1549" s="619">
        <v>3</v>
      </c>
      <c r="O1549" s="683">
        <v>2.5</v>
      </c>
      <c r="P1549" s="620">
        <v>0</v>
      </c>
      <c r="Q1549" s="635"/>
      <c r="R1549" s="619">
        <v>2</v>
      </c>
      <c r="S1549" s="635">
        <v>0.66666666666666663</v>
      </c>
      <c r="T1549" s="683">
        <v>1.5</v>
      </c>
      <c r="U1549" s="665">
        <v>0.6</v>
      </c>
    </row>
    <row r="1550" spans="1:21" ht="14.4" customHeight="1" x14ac:dyDescent="0.3">
      <c r="A1550" s="618">
        <v>4</v>
      </c>
      <c r="B1550" s="619" t="s">
        <v>558</v>
      </c>
      <c r="C1550" s="619">
        <v>89301042</v>
      </c>
      <c r="D1550" s="681" t="s">
        <v>6244</v>
      </c>
      <c r="E1550" s="682" t="s">
        <v>3978</v>
      </c>
      <c r="F1550" s="619" t="s">
        <v>3935</v>
      </c>
      <c r="G1550" s="619" t="s">
        <v>4053</v>
      </c>
      <c r="H1550" s="619" t="s">
        <v>557</v>
      </c>
      <c r="I1550" s="619" t="s">
        <v>3168</v>
      </c>
      <c r="J1550" s="619" t="s">
        <v>1790</v>
      </c>
      <c r="K1550" s="619" t="s">
        <v>4054</v>
      </c>
      <c r="L1550" s="620">
        <v>38.99</v>
      </c>
      <c r="M1550" s="620">
        <v>38.99</v>
      </c>
      <c r="N1550" s="619">
        <v>1</v>
      </c>
      <c r="O1550" s="683">
        <v>0.5</v>
      </c>
      <c r="P1550" s="620"/>
      <c r="Q1550" s="635">
        <v>0</v>
      </c>
      <c r="R1550" s="619"/>
      <c r="S1550" s="635">
        <v>0</v>
      </c>
      <c r="T1550" s="683"/>
      <c r="U1550" s="665">
        <v>0</v>
      </c>
    </row>
    <row r="1551" spans="1:21" ht="14.4" customHeight="1" x14ac:dyDescent="0.3">
      <c r="A1551" s="618">
        <v>4</v>
      </c>
      <c r="B1551" s="619" t="s">
        <v>558</v>
      </c>
      <c r="C1551" s="619">
        <v>89301042</v>
      </c>
      <c r="D1551" s="681" t="s">
        <v>6244</v>
      </c>
      <c r="E1551" s="682" t="s">
        <v>3978</v>
      </c>
      <c r="F1551" s="619" t="s">
        <v>3935</v>
      </c>
      <c r="G1551" s="619" t="s">
        <v>5544</v>
      </c>
      <c r="H1551" s="619" t="s">
        <v>557</v>
      </c>
      <c r="I1551" s="619" t="s">
        <v>5545</v>
      </c>
      <c r="J1551" s="619" t="s">
        <v>5546</v>
      </c>
      <c r="K1551" s="619" t="s">
        <v>2556</v>
      </c>
      <c r="L1551" s="620">
        <v>64.13</v>
      </c>
      <c r="M1551" s="620">
        <v>64.13</v>
      </c>
      <c r="N1551" s="619">
        <v>1</v>
      </c>
      <c r="O1551" s="683">
        <v>1</v>
      </c>
      <c r="P1551" s="620"/>
      <c r="Q1551" s="635">
        <v>0</v>
      </c>
      <c r="R1551" s="619"/>
      <c r="S1551" s="635">
        <v>0</v>
      </c>
      <c r="T1551" s="683"/>
      <c r="U1551" s="665">
        <v>0</v>
      </c>
    </row>
    <row r="1552" spans="1:21" ht="14.4" customHeight="1" x14ac:dyDescent="0.3">
      <c r="A1552" s="618">
        <v>4</v>
      </c>
      <c r="B1552" s="619" t="s">
        <v>558</v>
      </c>
      <c r="C1552" s="619">
        <v>89301042</v>
      </c>
      <c r="D1552" s="681" t="s">
        <v>6244</v>
      </c>
      <c r="E1552" s="682" t="s">
        <v>3978</v>
      </c>
      <c r="F1552" s="619" t="s">
        <v>3935</v>
      </c>
      <c r="G1552" s="619" t="s">
        <v>5547</v>
      </c>
      <c r="H1552" s="619" t="s">
        <v>557</v>
      </c>
      <c r="I1552" s="619" t="s">
        <v>5548</v>
      </c>
      <c r="J1552" s="619" t="s">
        <v>5549</v>
      </c>
      <c r="K1552" s="619" t="s">
        <v>3801</v>
      </c>
      <c r="L1552" s="620">
        <v>85.49</v>
      </c>
      <c r="M1552" s="620">
        <v>85.49</v>
      </c>
      <c r="N1552" s="619">
        <v>1</v>
      </c>
      <c r="O1552" s="683">
        <v>1</v>
      </c>
      <c r="P1552" s="620">
        <v>85.49</v>
      </c>
      <c r="Q1552" s="635">
        <v>1</v>
      </c>
      <c r="R1552" s="619">
        <v>1</v>
      </c>
      <c r="S1552" s="635">
        <v>1</v>
      </c>
      <c r="T1552" s="683">
        <v>1</v>
      </c>
      <c r="U1552" s="665">
        <v>1</v>
      </c>
    </row>
    <row r="1553" spans="1:21" ht="14.4" customHeight="1" x14ac:dyDescent="0.3">
      <c r="A1553" s="618">
        <v>4</v>
      </c>
      <c r="B1553" s="619" t="s">
        <v>558</v>
      </c>
      <c r="C1553" s="619">
        <v>89301042</v>
      </c>
      <c r="D1553" s="681" t="s">
        <v>6244</v>
      </c>
      <c r="E1553" s="682" t="s">
        <v>3978</v>
      </c>
      <c r="F1553" s="619" t="s">
        <v>3935</v>
      </c>
      <c r="G1553" s="619" t="s">
        <v>4086</v>
      </c>
      <c r="H1553" s="619" t="s">
        <v>1439</v>
      </c>
      <c r="I1553" s="619" t="s">
        <v>4087</v>
      </c>
      <c r="J1553" s="619" t="s">
        <v>2618</v>
      </c>
      <c r="K1553" s="619" t="s">
        <v>4088</v>
      </c>
      <c r="L1553" s="620">
        <v>314.33999999999997</v>
      </c>
      <c r="M1553" s="620">
        <v>314.33999999999997</v>
      </c>
      <c r="N1553" s="619">
        <v>1</v>
      </c>
      <c r="O1553" s="683">
        <v>0.5</v>
      </c>
      <c r="P1553" s="620"/>
      <c r="Q1553" s="635">
        <v>0</v>
      </c>
      <c r="R1553" s="619"/>
      <c r="S1553" s="635">
        <v>0</v>
      </c>
      <c r="T1553" s="683"/>
      <c r="U1553" s="665">
        <v>0</v>
      </c>
    </row>
    <row r="1554" spans="1:21" ht="14.4" customHeight="1" x14ac:dyDescent="0.3">
      <c r="A1554" s="618">
        <v>4</v>
      </c>
      <c r="B1554" s="619" t="s">
        <v>558</v>
      </c>
      <c r="C1554" s="619">
        <v>89301042</v>
      </c>
      <c r="D1554" s="681" t="s">
        <v>6244</v>
      </c>
      <c r="E1554" s="682" t="s">
        <v>3978</v>
      </c>
      <c r="F1554" s="619" t="s">
        <v>3935</v>
      </c>
      <c r="G1554" s="619" t="s">
        <v>4618</v>
      </c>
      <c r="H1554" s="619" t="s">
        <v>557</v>
      </c>
      <c r="I1554" s="619" t="s">
        <v>1989</v>
      </c>
      <c r="J1554" s="619" t="s">
        <v>1990</v>
      </c>
      <c r="K1554" s="619" t="s">
        <v>1991</v>
      </c>
      <c r="L1554" s="620">
        <v>82.67</v>
      </c>
      <c r="M1554" s="620">
        <v>82.67</v>
      </c>
      <c r="N1554" s="619">
        <v>1</v>
      </c>
      <c r="O1554" s="683">
        <v>1</v>
      </c>
      <c r="P1554" s="620">
        <v>82.67</v>
      </c>
      <c r="Q1554" s="635">
        <v>1</v>
      </c>
      <c r="R1554" s="619">
        <v>1</v>
      </c>
      <c r="S1554" s="635">
        <v>1</v>
      </c>
      <c r="T1554" s="683">
        <v>1</v>
      </c>
      <c r="U1554" s="665">
        <v>1</v>
      </c>
    </row>
    <row r="1555" spans="1:21" ht="14.4" customHeight="1" x14ac:dyDescent="0.3">
      <c r="A1555" s="618">
        <v>4</v>
      </c>
      <c r="B1555" s="619" t="s">
        <v>558</v>
      </c>
      <c r="C1555" s="619">
        <v>89301042</v>
      </c>
      <c r="D1555" s="681" t="s">
        <v>6244</v>
      </c>
      <c r="E1555" s="682" t="s">
        <v>3978</v>
      </c>
      <c r="F1555" s="619" t="s">
        <v>3935</v>
      </c>
      <c r="G1555" s="619" t="s">
        <v>4138</v>
      </c>
      <c r="H1555" s="619" t="s">
        <v>557</v>
      </c>
      <c r="I1555" s="619" t="s">
        <v>5550</v>
      </c>
      <c r="J1555" s="619" t="s">
        <v>4229</v>
      </c>
      <c r="K1555" s="619" t="s">
        <v>938</v>
      </c>
      <c r="L1555" s="620">
        <v>0</v>
      </c>
      <c r="M1555" s="620">
        <v>0</v>
      </c>
      <c r="N1555" s="619">
        <v>1</v>
      </c>
      <c r="O1555" s="683">
        <v>1</v>
      </c>
      <c r="P1555" s="620">
        <v>0</v>
      </c>
      <c r="Q1555" s="635"/>
      <c r="R1555" s="619">
        <v>1</v>
      </c>
      <c r="S1555" s="635">
        <v>1</v>
      </c>
      <c r="T1555" s="683">
        <v>1</v>
      </c>
      <c r="U1555" s="665">
        <v>1</v>
      </c>
    </row>
    <row r="1556" spans="1:21" ht="14.4" customHeight="1" x14ac:dyDescent="0.3">
      <c r="A1556" s="618">
        <v>4</v>
      </c>
      <c r="B1556" s="619" t="s">
        <v>558</v>
      </c>
      <c r="C1556" s="619">
        <v>89301042</v>
      </c>
      <c r="D1556" s="681" t="s">
        <v>6244</v>
      </c>
      <c r="E1556" s="682" t="s">
        <v>3978</v>
      </c>
      <c r="F1556" s="619" t="s">
        <v>3935</v>
      </c>
      <c r="G1556" s="619" t="s">
        <v>4138</v>
      </c>
      <c r="H1556" s="619" t="s">
        <v>557</v>
      </c>
      <c r="I1556" s="619" t="s">
        <v>5551</v>
      </c>
      <c r="J1556" s="619" t="s">
        <v>4229</v>
      </c>
      <c r="K1556" s="619" t="s">
        <v>5552</v>
      </c>
      <c r="L1556" s="620">
        <v>0</v>
      </c>
      <c r="M1556" s="620">
        <v>0</v>
      </c>
      <c r="N1556" s="619">
        <v>1</v>
      </c>
      <c r="O1556" s="683">
        <v>1</v>
      </c>
      <c r="P1556" s="620">
        <v>0</v>
      </c>
      <c r="Q1556" s="635"/>
      <c r="R1556" s="619">
        <v>1</v>
      </c>
      <c r="S1556" s="635">
        <v>1</v>
      </c>
      <c r="T1556" s="683">
        <v>1</v>
      </c>
      <c r="U1556" s="665">
        <v>1</v>
      </c>
    </row>
    <row r="1557" spans="1:21" ht="14.4" customHeight="1" x14ac:dyDescent="0.3">
      <c r="A1557" s="618">
        <v>4</v>
      </c>
      <c r="B1557" s="619" t="s">
        <v>558</v>
      </c>
      <c r="C1557" s="619">
        <v>89301042</v>
      </c>
      <c r="D1557" s="681" t="s">
        <v>6244</v>
      </c>
      <c r="E1557" s="682" t="s">
        <v>3978</v>
      </c>
      <c r="F1557" s="619" t="s">
        <v>3935</v>
      </c>
      <c r="G1557" s="619" t="s">
        <v>4138</v>
      </c>
      <c r="H1557" s="619" t="s">
        <v>557</v>
      </c>
      <c r="I1557" s="619" t="s">
        <v>4622</v>
      </c>
      <c r="J1557" s="619" t="s">
        <v>4623</v>
      </c>
      <c r="K1557" s="619" t="s">
        <v>938</v>
      </c>
      <c r="L1557" s="620">
        <v>0</v>
      </c>
      <c r="M1557" s="620">
        <v>0</v>
      </c>
      <c r="N1557" s="619">
        <v>1</v>
      </c>
      <c r="O1557" s="683">
        <v>1</v>
      </c>
      <c r="P1557" s="620">
        <v>0</v>
      </c>
      <c r="Q1557" s="635"/>
      <c r="R1557" s="619">
        <v>1</v>
      </c>
      <c r="S1557" s="635">
        <v>1</v>
      </c>
      <c r="T1557" s="683">
        <v>1</v>
      </c>
      <c r="U1557" s="665">
        <v>1</v>
      </c>
    </row>
    <row r="1558" spans="1:21" ht="14.4" customHeight="1" x14ac:dyDescent="0.3">
      <c r="A1558" s="618">
        <v>4</v>
      </c>
      <c r="B1558" s="619" t="s">
        <v>558</v>
      </c>
      <c r="C1558" s="619">
        <v>89301042</v>
      </c>
      <c r="D1558" s="681" t="s">
        <v>6244</v>
      </c>
      <c r="E1558" s="682" t="s">
        <v>3978</v>
      </c>
      <c r="F1558" s="619" t="s">
        <v>3935</v>
      </c>
      <c r="G1558" s="619" t="s">
        <v>4138</v>
      </c>
      <c r="H1558" s="619" t="s">
        <v>557</v>
      </c>
      <c r="I1558" s="619" t="s">
        <v>5553</v>
      </c>
      <c r="J1558" s="619" t="s">
        <v>4140</v>
      </c>
      <c r="K1558" s="619" t="s">
        <v>1326</v>
      </c>
      <c r="L1558" s="620">
        <v>0</v>
      </c>
      <c r="M1558" s="620">
        <v>0</v>
      </c>
      <c r="N1558" s="619">
        <v>1</v>
      </c>
      <c r="O1558" s="683">
        <v>1</v>
      </c>
      <c r="P1558" s="620">
        <v>0</v>
      </c>
      <c r="Q1558" s="635"/>
      <c r="R1558" s="619">
        <v>1</v>
      </c>
      <c r="S1558" s="635">
        <v>1</v>
      </c>
      <c r="T1558" s="683">
        <v>1</v>
      </c>
      <c r="U1558" s="665">
        <v>1</v>
      </c>
    </row>
    <row r="1559" spans="1:21" ht="14.4" customHeight="1" x14ac:dyDescent="0.3">
      <c r="A1559" s="618">
        <v>4</v>
      </c>
      <c r="B1559" s="619" t="s">
        <v>558</v>
      </c>
      <c r="C1559" s="619">
        <v>89301042</v>
      </c>
      <c r="D1559" s="681" t="s">
        <v>6244</v>
      </c>
      <c r="E1559" s="682" t="s">
        <v>3978</v>
      </c>
      <c r="F1559" s="619" t="s">
        <v>3936</v>
      </c>
      <c r="G1559" s="619" t="s">
        <v>4062</v>
      </c>
      <c r="H1559" s="619" t="s">
        <v>557</v>
      </c>
      <c r="I1559" s="619" t="s">
        <v>4142</v>
      </c>
      <c r="J1559" s="619" t="s">
        <v>3964</v>
      </c>
      <c r="K1559" s="619"/>
      <c r="L1559" s="620">
        <v>0</v>
      </c>
      <c r="M1559" s="620">
        <v>0</v>
      </c>
      <c r="N1559" s="619">
        <v>4</v>
      </c>
      <c r="O1559" s="683">
        <v>3.5</v>
      </c>
      <c r="P1559" s="620">
        <v>0</v>
      </c>
      <c r="Q1559" s="635"/>
      <c r="R1559" s="619">
        <v>3</v>
      </c>
      <c r="S1559" s="635">
        <v>0.75</v>
      </c>
      <c r="T1559" s="683">
        <v>2.5</v>
      </c>
      <c r="U1559" s="665">
        <v>0.7142857142857143</v>
      </c>
    </row>
    <row r="1560" spans="1:21" ht="14.4" customHeight="1" x14ac:dyDescent="0.3">
      <c r="A1560" s="618">
        <v>4</v>
      </c>
      <c r="B1560" s="619" t="s">
        <v>558</v>
      </c>
      <c r="C1560" s="619">
        <v>89301042</v>
      </c>
      <c r="D1560" s="681" t="s">
        <v>6244</v>
      </c>
      <c r="E1560" s="682" t="s">
        <v>3978</v>
      </c>
      <c r="F1560" s="619" t="s">
        <v>3936</v>
      </c>
      <c r="G1560" s="619" t="s">
        <v>4062</v>
      </c>
      <c r="H1560" s="619" t="s">
        <v>557</v>
      </c>
      <c r="I1560" s="619" t="s">
        <v>4126</v>
      </c>
      <c r="J1560" s="619" t="s">
        <v>3964</v>
      </c>
      <c r="K1560" s="619"/>
      <c r="L1560" s="620">
        <v>0</v>
      </c>
      <c r="M1560" s="620">
        <v>0</v>
      </c>
      <c r="N1560" s="619">
        <v>7</v>
      </c>
      <c r="O1560" s="683">
        <v>6.5</v>
      </c>
      <c r="P1560" s="620">
        <v>0</v>
      </c>
      <c r="Q1560" s="635"/>
      <c r="R1560" s="619">
        <v>5</v>
      </c>
      <c r="S1560" s="635">
        <v>0.7142857142857143</v>
      </c>
      <c r="T1560" s="683">
        <v>5</v>
      </c>
      <c r="U1560" s="665">
        <v>0.76923076923076927</v>
      </c>
    </row>
    <row r="1561" spans="1:21" ht="14.4" customHeight="1" x14ac:dyDescent="0.3">
      <c r="A1561" s="618">
        <v>4</v>
      </c>
      <c r="B1561" s="619" t="s">
        <v>558</v>
      </c>
      <c r="C1561" s="619">
        <v>89301042</v>
      </c>
      <c r="D1561" s="681" t="s">
        <v>6244</v>
      </c>
      <c r="E1561" s="682" t="s">
        <v>3978</v>
      </c>
      <c r="F1561" s="619" t="s">
        <v>3937</v>
      </c>
      <c r="G1561" s="619" t="s">
        <v>4358</v>
      </c>
      <c r="H1561" s="619" t="s">
        <v>557</v>
      </c>
      <c r="I1561" s="619" t="s">
        <v>4359</v>
      </c>
      <c r="J1561" s="619" t="s">
        <v>4360</v>
      </c>
      <c r="K1561" s="619" t="s">
        <v>4361</v>
      </c>
      <c r="L1561" s="620">
        <v>410</v>
      </c>
      <c r="M1561" s="620">
        <v>9840</v>
      </c>
      <c r="N1561" s="619">
        <v>24</v>
      </c>
      <c r="O1561" s="683">
        <v>24</v>
      </c>
      <c r="P1561" s="620">
        <v>8200</v>
      </c>
      <c r="Q1561" s="635">
        <v>0.83333333333333337</v>
      </c>
      <c r="R1561" s="619">
        <v>20</v>
      </c>
      <c r="S1561" s="635">
        <v>0.83333333333333337</v>
      </c>
      <c r="T1561" s="683">
        <v>20</v>
      </c>
      <c r="U1561" s="665">
        <v>0.83333333333333337</v>
      </c>
    </row>
    <row r="1562" spans="1:21" ht="14.4" customHeight="1" x14ac:dyDescent="0.3">
      <c r="A1562" s="618">
        <v>4</v>
      </c>
      <c r="B1562" s="619" t="s">
        <v>558</v>
      </c>
      <c r="C1562" s="619">
        <v>89301042</v>
      </c>
      <c r="D1562" s="681" t="s">
        <v>6244</v>
      </c>
      <c r="E1562" s="682" t="s">
        <v>3978</v>
      </c>
      <c r="F1562" s="619" t="s">
        <v>3937</v>
      </c>
      <c r="G1562" s="619" t="s">
        <v>4358</v>
      </c>
      <c r="H1562" s="619" t="s">
        <v>557</v>
      </c>
      <c r="I1562" s="619" t="s">
        <v>4420</v>
      </c>
      <c r="J1562" s="619" t="s">
        <v>4421</v>
      </c>
      <c r="K1562" s="619" t="s">
        <v>4422</v>
      </c>
      <c r="L1562" s="620">
        <v>566</v>
      </c>
      <c r="M1562" s="620">
        <v>1132</v>
      </c>
      <c r="N1562" s="619">
        <v>2</v>
      </c>
      <c r="O1562" s="683">
        <v>2</v>
      </c>
      <c r="P1562" s="620">
        <v>566</v>
      </c>
      <c r="Q1562" s="635">
        <v>0.5</v>
      </c>
      <c r="R1562" s="619">
        <v>1</v>
      </c>
      <c r="S1562" s="635">
        <v>0.5</v>
      </c>
      <c r="T1562" s="683">
        <v>1</v>
      </c>
      <c r="U1562" s="665">
        <v>0.5</v>
      </c>
    </row>
    <row r="1563" spans="1:21" ht="14.4" customHeight="1" x14ac:dyDescent="0.3">
      <c r="A1563" s="618">
        <v>4</v>
      </c>
      <c r="B1563" s="619" t="s">
        <v>558</v>
      </c>
      <c r="C1563" s="619">
        <v>89301042</v>
      </c>
      <c r="D1563" s="681" t="s">
        <v>6244</v>
      </c>
      <c r="E1563" s="682" t="s">
        <v>3978</v>
      </c>
      <c r="F1563" s="619" t="s">
        <v>3937</v>
      </c>
      <c r="G1563" s="619" t="s">
        <v>4423</v>
      </c>
      <c r="H1563" s="619" t="s">
        <v>557</v>
      </c>
      <c r="I1563" s="619" t="s">
        <v>5554</v>
      </c>
      <c r="J1563" s="619" t="s">
        <v>5555</v>
      </c>
      <c r="K1563" s="619" t="s">
        <v>5556</v>
      </c>
      <c r="L1563" s="620">
        <v>100</v>
      </c>
      <c r="M1563" s="620">
        <v>200</v>
      </c>
      <c r="N1563" s="619">
        <v>2</v>
      </c>
      <c r="O1563" s="683">
        <v>1</v>
      </c>
      <c r="P1563" s="620"/>
      <c r="Q1563" s="635">
        <v>0</v>
      </c>
      <c r="R1563" s="619"/>
      <c r="S1563" s="635">
        <v>0</v>
      </c>
      <c r="T1563" s="683"/>
      <c r="U1563" s="665">
        <v>0</v>
      </c>
    </row>
    <row r="1564" spans="1:21" ht="14.4" customHeight="1" x14ac:dyDescent="0.3">
      <c r="A1564" s="618">
        <v>4</v>
      </c>
      <c r="B1564" s="619" t="s">
        <v>558</v>
      </c>
      <c r="C1564" s="619">
        <v>89301042</v>
      </c>
      <c r="D1564" s="681" t="s">
        <v>6244</v>
      </c>
      <c r="E1564" s="682" t="s">
        <v>3978</v>
      </c>
      <c r="F1564" s="619" t="s">
        <v>3937</v>
      </c>
      <c r="G1564" s="619" t="s">
        <v>4423</v>
      </c>
      <c r="H1564" s="619" t="s">
        <v>557</v>
      </c>
      <c r="I1564" s="619" t="s">
        <v>4433</v>
      </c>
      <c r="J1564" s="619" t="s">
        <v>4434</v>
      </c>
      <c r="K1564" s="619" t="s">
        <v>4435</v>
      </c>
      <c r="L1564" s="620">
        <v>200</v>
      </c>
      <c r="M1564" s="620">
        <v>8800</v>
      </c>
      <c r="N1564" s="619">
        <v>44</v>
      </c>
      <c r="O1564" s="683">
        <v>24</v>
      </c>
      <c r="P1564" s="620">
        <v>8200</v>
      </c>
      <c r="Q1564" s="635">
        <v>0.93181818181818177</v>
      </c>
      <c r="R1564" s="619">
        <v>41</v>
      </c>
      <c r="S1564" s="635">
        <v>0.93181818181818177</v>
      </c>
      <c r="T1564" s="683">
        <v>22</v>
      </c>
      <c r="U1564" s="665">
        <v>0.91666666666666663</v>
      </c>
    </row>
    <row r="1565" spans="1:21" ht="14.4" customHeight="1" x14ac:dyDescent="0.3">
      <c r="A1565" s="618">
        <v>4</v>
      </c>
      <c r="B1565" s="619" t="s">
        <v>558</v>
      </c>
      <c r="C1565" s="619">
        <v>89301042</v>
      </c>
      <c r="D1565" s="681" t="s">
        <v>6244</v>
      </c>
      <c r="E1565" s="682" t="s">
        <v>3978</v>
      </c>
      <c r="F1565" s="619" t="s">
        <v>3937</v>
      </c>
      <c r="G1565" s="619" t="s">
        <v>4423</v>
      </c>
      <c r="H1565" s="619" t="s">
        <v>557</v>
      </c>
      <c r="I1565" s="619" t="s">
        <v>4445</v>
      </c>
      <c r="J1565" s="619" t="s">
        <v>4446</v>
      </c>
      <c r="K1565" s="619" t="s">
        <v>4447</v>
      </c>
      <c r="L1565" s="620">
        <v>304.12</v>
      </c>
      <c r="M1565" s="620">
        <v>1216.48</v>
      </c>
      <c r="N1565" s="619">
        <v>4</v>
      </c>
      <c r="O1565" s="683">
        <v>4</v>
      </c>
      <c r="P1565" s="620">
        <v>912.36</v>
      </c>
      <c r="Q1565" s="635">
        <v>0.75</v>
      </c>
      <c r="R1565" s="619">
        <v>3</v>
      </c>
      <c r="S1565" s="635">
        <v>0.75</v>
      </c>
      <c r="T1565" s="683">
        <v>3</v>
      </c>
      <c r="U1565" s="665">
        <v>0.75</v>
      </c>
    </row>
    <row r="1566" spans="1:21" ht="14.4" customHeight="1" x14ac:dyDescent="0.3">
      <c r="A1566" s="618">
        <v>4</v>
      </c>
      <c r="B1566" s="619" t="s">
        <v>558</v>
      </c>
      <c r="C1566" s="619">
        <v>89301042</v>
      </c>
      <c r="D1566" s="681" t="s">
        <v>6244</v>
      </c>
      <c r="E1566" s="682" t="s">
        <v>3978</v>
      </c>
      <c r="F1566" s="619" t="s">
        <v>3937</v>
      </c>
      <c r="G1566" s="619" t="s">
        <v>4423</v>
      </c>
      <c r="H1566" s="619" t="s">
        <v>557</v>
      </c>
      <c r="I1566" s="619" t="s">
        <v>5557</v>
      </c>
      <c r="J1566" s="619" t="s">
        <v>5558</v>
      </c>
      <c r="K1566" s="619" t="s">
        <v>5559</v>
      </c>
      <c r="L1566" s="620">
        <v>100.42</v>
      </c>
      <c r="M1566" s="620">
        <v>200.84</v>
      </c>
      <c r="N1566" s="619">
        <v>2</v>
      </c>
      <c r="O1566" s="683">
        <v>2</v>
      </c>
      <c r="P1566" s="620">
        <v>200.84</v>
      </c>
      <c r="Q1566" s="635">
        <v>1</v>
      </c>
      <c r="R1566" s="619">
        <v>2</v>
      </c>
      <c r="S1566" s="635">
        <v>1</v>
      </c>
      <c r="T1566" s="683">
        <v>2</v>
      </c>
      <c r="U1566" s="665">
        <v>1</v>
      </c>
    </row>
    <row r="1567" spans="1:21" ht="14.4" customHeight="1" x14ac:dyDescent="0.3">
      <c r="A1567" s="618">
        <v>4</v>
      </c>
      <c r="B1567" s="619" t="s">
        <v>558</v>
      </c>
      <c r="C1567" s="619">
        <v>89301042</v>
      </c>
      <c r="D1567" s="681" t="s">
        <v>6244</v>
      </c>
      <c r="E1567" s="682" t="s">
        <v>3978</v>
      </c>
      <c r="F1567" s="619" t="s">
        <v>3937</v>
      </c>
      <c r="G1567" s="619" t="s">
        <v>4423</v>
      </c>
      <c r="H1567" s="619" t="s">
        <v>557</v>
      </c>
      <c r="I1567" s="619" t="s">
        <v>4459</v>
      </c>
      <c r="J1567" s="619" t="s">
        <v>4460</v>
      </c>
      <c r="K1567" s="619" t="s">
        <v>4461</v>
      </c>
      <c r="L1567" s="620">
        <v>173.96</v>
      </c>
      <c r="M1567" s="620">
        <v>695.84</v>
      </c>
      <c r="N1567" s="619">
        <v>4</v>
      </c>
      <c r="O1567" s="683">
        <v>2</v>
      </c>
      <c r="P1567" s="620">
        <v>347.92</v>
      </c>
      <c r="Q1567" s="635">
        <v>0.5</v>
      </c>
      <c r="R1567" s="619">
        <v>2</v>
      </c>
      <c r="S1567" s="635">
        <v>0.5</v>
      </c>
      <c r="T1567" s="683">
        <v>1</v>
      </c>
      <c r="U1567" s="665">
        <v>0.5</v>
      </c>
    </row>
    <row r="1568" spans="1:21" ht="14.4" customHeight="1" x14ac:dyDescent="0.3">
      <c r="A1568" s="618">
        <v>4</v>
      </c>
      <c r="B1568" s="619" t="s">
        <v>558</v>
      </c>
      <c r="C1568" s="619">
        <v>89301042</v>
      </c>
      <c r="D1568" s="681" t="s">
        <v>6244</v>
      </c>
      <c r="E1568" s="682" t="s">
        <v>3978</v>
      </c>
      <c r="F1568" s="619" t="s">
        <v>3937</v>
      </c>
      <c r="G1568" s="619" t="s">
        <v>4423</v>
      </c>
      <c r="H1568" s="619" t="s">
        <v>557</v>
      </c>
      <c r="I1568" s="619" t="s">
        <v>5560</v>
      </c>
      <c r="J1568" s="619" t="s">
        <v>5561</v>
      </c>
      <c r="K1568" s="619" t="s">
        <v>5562</v>
      </c>
      <c r="L1568" s="620">
        <v>748.25</v>
      </c>
      <c r="M1568" s="620">
        <v>748.25</v>
      </c>
      <c r="N1568" s="619">
        <v>1</v>
      </c>
      <c r="O1568" s="683">
        <v>1</v>
      </c>
      <c r="P1568" s="620">
        <v>748.25</v>
      </c>
      <c r="Q1568" s="635">
        <v>1</v>
      </c>
      <c r="R1568" s="619">
        <v>1</v>
      </c>
      <c r="S1568" s="635">
        <v>1</v>
      </c>
      <c r="T1568" s="683">
        <v>1</v>
      </c>
      <c r="U1568" s="665">
        <v>1</v>
      </c>
    </row>
    <row r="1569" spans="1:21" ht="14.4" customHeight="1" x14ac:dyDescent="0.3">
      <c r="A1569" s="618">
        <v>4</v>
      </c>
      <c r="B1569" s="619" t="s">
        <v>558</v>
      </c>
      <c r="C1569" s="619">
        <v>89301042</v>
      </c>
      <c r="D1569" s="681" t="s">
        <v>6244</v>
      </c>
      <c r="E1569" s="682" t="s">
        <v>3978</v>
      </c>
      <c r="F1569" s="619" t="s">
        <v>3937</v>
      </c>
      <c r="G1569" s="619" t="s">
        <v>4423</v>
      </c>
      <c r="H1569" s="619" t="s">
        <v>557</v>
      </c>
      <c r="I1569" s="619" t="s">
        <v>5563</v>
      </c>
      <c r="J1569" s="619" t="s">
        <v>5564</v>
      </c>
      <c r="K1569" s="619" t="s">
        <v>5565</v>
      </c>
      <c r="L1569" s="620">
        <v>750</v>
      </c>
      <c r="M1569" s="620">
        <v>1500</v>
      </c>
      <c r="N1569" s="619">
        <v>2</v>
      </c>
      <c r="O1569" s="683">
        <v>1</v>
      </c>
      <c r="P1569" s="620"/>
      <c r="Q1569" s="635">
        <v>0</v>
      </c>
      <c r="R1569" s="619"/>
      <c r="S1569" s="635">
        <v>0</v>
      </c>
      <c r="T1569" s="683"/>
      <c r="U1569" s="665">
        <v>0</v>
      </c>
    </row>
    <row r="1570" spans="1:21" ht="14.4" customHeight="1" x14ac:dyDescent="0.3">
      <c r="A1570" s="618">
        <v>4</v>
      </c>
      <c r="B1570" s="619" t="s">
        <v>558</v>
      </c>
      <c r="C1570" s="619">
        <v>89301042</v>
      </c>
      <c r="D1570" s="681" t="s">
        <v>6244</v>
      </c>
      <c r="E1570" s="682" t="s">
        <v>3978</v>
      </c>
      <c r="F1570" s="619" t="s">
        <v>3937</v>
      </c>
      <c r="G1570" s="619" t="s">
        <v>4203</v>
      </c>
      <c r="H1570" s="619" t="s">
        <v>557</v>
      </c>
      <c r="I1570" s="619" t="s">
        <v>4474</v>
      </c>
      <c r="J1570" s="619" t="s">
        <v>4475</v>
      </c>
      <c r="K1570" s="619" t="s">
        <v>4476</v>
      </c>
      <c r="L1570" s="620">
        <v>1800</v>
      </c>
      <c r="M1570" s="620">
        <v>1800</v>
      </c>
      <c r="N1570" s="619">
        <v>1</v>
      </c>
      <c r="O1570" s="683">
        <v>1</v>
      </c>
      <c r="P1570" s="620"/>
      <c r="Q1570" s="635">
        <v>0</v>
      </c>
      <c r="R1570" s="619"/>
      <c r="S1570" s="635">
        <v>0</v>
      </c>
      <c r="T1570" s="683"/>
      <c r="U1570" s="665">
        <v>0</v>
      </c>
    </row>
    <row r="1571" spans="1:21" ht="14.4" customHeight="1" x14ac:dyDescent="0.3">
      <c r="A1571" s="618">
        <v>4</v>
      </c>
      <c r="B1571" s="619" t="s">
        <v>558</v>
      </c>
      <c r="C1571" s="619">
        <v>89301042</v>
      </c>
      <c r="D1571" s="681" t="s">
        <v>6244</v>
      </c>
      <c r="E1571" s="682" t="s">
        <v>3978</v>
      </c>
      <c r="F1571" s="619" t="s">
        <v>3937</v>
      </c>
      <c r="G1571" s="619" t="s">
        <v>4203</v>
      </c>
      <c r="H1571" s="619" t="s">
        <v>557</v>
      </c>
      <c r="I1571" s="619" t="s">
        <v>4477</v>
      </c>
      <c r="J1571" s="619" t="s">
        <v>4478</v>
      </c>
      <c r="K1571" s="619" t="s">
        <v>4479</v>
      </c>
      <c r="L1571" s="620">
        <v>500</v>
      </c>
      <c r="M1571" s="620">
        <v>500</v>
      </c>
      <c r="N1571" s="619">
        <v>1</v>
      </c>
      <c r="O1571" s="683">
        <v>1</v>
      </c>
      <c r="P1571" s="620"/>
      <c r="Q1571" s="635">
        <v>0</v>
      </c>
      <c r="R1571" s="619"/>
      <c r="S1571" s="635">
        <v>0</v>
      </c>
      <c r="T1571" s="683"/>
      <c r="U1571" s="665">
        <v>0</v>
      </c>
    </row>
    <row r="1572" spans="1:21" ht="14.4" customHeight="1" x14ac:dyDescent="0.3">
      <c r="A1572" s="618">
        <v>4</v>
      </c>
      <c r="B1572" s="619" t="s">
        <v>558</v>
      </c>
      <c r="C1572" s="619">
        <v>89301042</v>
      </c>
      <c r="D1572" s="681" t="s">
        <v>6244</v>
      </c>
      <c r="E1572" s="682" t="s">
        <v>3978</v>
      </c>
      <c r="F1572" s="619" t="s">
        <v>3937</v>
      </c>
      <c r="G1572" s="619" t="s">
        <v>4203</v>
      </c>
      <c r="H1572" s="619" t="s">
        <v>557</v>
      </c>
      <c r="I1572" s="619" t="s">
        <v>4204</v>
      </c>
      <c r="J1572" s="619" t="s">
        <v>4205</v>
      </c>
      <c r="K1572" s="619" t="s">
        <v>4206</v>
      </c>
      <c r="L1572" s="620">
        <v>900</v>
      </c>
      <c r="M1572" s="620">
        <v>19800</v>
      </c>
      <c r="N1572" s="619">
        <v>22</v>
      </c>
      <c r="O1572" s="683">
        <v>22</v>
      </c>
      <c r="P1572" s="620">
        <v>19800</v>
      </c>
      <c r="Q1572" s="635">
        <v>1</v>
      </c>
      <c r="R1572" s="619">
        <v>22</v>
      </c>
      <c r="S1572" s="635">
        <v>1</v>
      </c>
      <c r="T1572" s="683">
        <v>22</v>
      </c>
      <c r="U1572" s="665">
        <v>1</v>
      </c>
    </row>
    <row r="1573" spans="1:21" ht="14.4" customHeight="1" x14ac:dyDescent="0.3">
      <c r="A1573" s="618">
        <v>4</v>
      </c>
      <c r="B1573" s="619" t="s">
        <v>558</v>
      </c>
      <c r="C1573" s="619">
        <v>89301042</v>
      </c>
      <c r="D1573" s="681" t="s">
        <v>6244</v>
      </c>
      <c r="E1573" s="682" t="s">
        <v>3978</v>
      </c>
      <c r="F1573" s="619" t="s">
        <v>3937</v>
      </c>
      <c r="G1573" s="619" t="s">
        <v>4203</v>
      </c>
      <c r="H1573" s="619" t="s">
        <v>557</v>
      </c>
      <c r="I1573" s="619" t="s">
        <v>4312</v>
      </c>
      <c r="J1573" s="619" t="s">
        <v>4313</v>
      </c>
      <c r="K1573" s="619" t="s">
        <v>4314</v>
      </c>
      <c r="L1573" s="620">
        <v>378.48</v>
      </c>
      <c r="M1573" s="620">
        <v>2649.36</v>
      </c>
      <c r="N1573" s="619">
        <v>7</v>
      </c>
      <c r="O1573" s="683">
        <v>7</v>
      </c>
      <c r="P1573" s="620">
        <v>1892.4</v>
      </c>
      <c r="Q1573" s="635">
        <v>0.7142857142857143</v>
      </c>
      <c r="R1573" s="619">
        <v>5</v>
      </c>
      <c r="S1573" s="635">
        <v>0.7142857142857143</v>
      </c>
      <c r="T1573" s="683">
        <v>5</v>
      </c>
      <c r="U1573" s="665">
        <v>0.7142857142857143</v>
      </c>
    </row>
    <row r="1574" spans="1:21" ht="14.4" customHeight="1" x14ac:dyDescent="0.3">
      <c r="A1574" s="618">
        <v>4</v>
      </c>
      <c r="B1574" s="619" t="s">
        <v>558</v>
      </c>
      <c r="C1574" s="619">
        <v>89301042</v>
      </c>
      <c r="D1574" s="681" t="s">
        <v>6244</v>
      </c>
      <c r="E1574" s="682" t="s">
        <v>3978</v>
      </c>
      <c r="F1574" s="619" t="s">
        <v>3937</v>
      </c>
      <c r="G1574" s="619" t="s">
        <v>4203</v>
      </c>
      <c r="H1574" s="619" t="s">
        <v>557</v>
      </c>
      <c r="I1574" s="619" t="s">
        <v>4483</v>
      </c>
      <c r="J1574" s="619" t="s">
        <v>4484</v>
      </c>
      <c r="K1574" s="619" t="s">
        <v>4485</v>
      </c>
      <c r="L1574" s="620">
        <v>378.48</v>
      </c>
      <c r="M1574" s="620">
        <v>378.48</v>
      </c>
      <c r="N1574" s="619">
        <v>1</v>
      </c>
      <c r="O1574" s="683">
        <v>1</v>
      </c>
      <c r="P1574" s="620">
        <v>378.48</v>
      </c>
      <c r="Q1574" s="635">
        <v>1</v>
      </c>
      <c r="R1574" s="619">
        <v>1</v>
      </c>
      <c r="S1574" s="635">
        <v>1</v>
      </c>
      <c r="T1574" s="683">
        <v>1</v>
      </c>
      <c r="U1574" s="665">
        <v>1</v>
      </c>
    </row>
    <row r="1575" spans="1:21" ht="14.4" customHeight="1" x14ac:dyDescent="0.3">
      <c r="A1575" s="618">
        <v>4</v>
      </c>
      <c r="B1575" s="619" t="s">
        <v>558</v>
      </c>
      <c r="C1575" s="619">
        <v>89301042</v>
      </c>
      <c r="D1575" s="681" t="s">
        <v>6244</v>
      </c>
      <c r="E1575" s="682" t="s">
        <v>3978</v>
      </c>
      <c r="F1575" s="619" t="s">
        <v>3937</v>
      </c>
      <c r="G1575" s="619" t="s">
        <v>4203</v>
      </c>
      <c r="H1575" s="619" t="s">
        <v>557</v>
      </c>
      <c r="I1575" s="619" t="s">
        <v>4492</v>
      </c>
      <c r="J1575" s="619" t="s">
        <v>4493</v>
      </c>
      <c r="K1575" s="619" t="s">
        <v>4494</v>
      </c>
      <c r="L1575" s="620">
        <v>1097.25</v>
      </c>
      <c r="M1575" s="620">
        <v>3291.75</v>
      </c>
      <c r="N1575" s="619">
        <v>3</v>
      </c>
      <c r="O1575" s="683">
        <v>3</v>
      </c>
      <c r="P1575" s="620">
        <v>2194.5</v>
      </c>
      <c r="Q1575" s="635">
        <v>0.66666666666666663</v>
      </c>
      <c r="R1575" s="619">
        <v>2</v>
      </c>
      <c r="S1575" s="635">
        <v>0.66666666666666663</v>
      </c>
      <c r="T1575" s="683">
        <v>2</v>
      </c>
      <c r="U1575" s="665">
        <v>0.66666666666666663</v>
      </c>
    </row>
    <row r="1576" spans="1:21" ht="14.4" customHeight="1" x14ac:dyDescent="0.3">
      <c r="A1576" s="618">
        <v>4</v>
      </c>
      <c r="B1576" s="619" t="s">
        <v>558</v>
      </c>
      <c r="C1576" s="619">
        <v>89301042</v>
      </c>
      <c r="D1576" s="681" t="s">
        <v>6244</v>
      </c>
      <c r="E1576" s="682" t="s">
        <v>3978</v>
      </c>
      <c r="F1576" s="619" t="s">
        <v>3937</v>
      </c>
      <c r="G1576" s="619" t="s">
        <v>4143</v>
      </c>
      <c r="H1576" s="619" t="s">
        <v>557</v>
      </c>
      <c r="I1576" s="619" t="s">
        <v>2612</v>
      </c>
      <c r="J1576" s="619" t="s">
        <v>4495</v>
      </c>
      <c r="K1576" s="619" t="s">
        <v>4496</v>
      </c>
      <c r="L1576" s="620">
        <v>287</v>
      </c>
      <c r="M1576" s="620">
        <v>287</v>
      </c>
      <c r="N1576" s="619">
        <v>1</v>
      </c>
      <c r="O1576" s="683">
        <v>1</v>
      </c>
      <c r="P1576" s="620">
        <v>287</v>
      </c>
      <c r="Q1576" s="635">
        <v>1</v>
      </c>
      <c r="R1576" s="619">
        <v>1</v>
      </c>
      <c r="S1576" s="635">
        <v>1</v>
      </c>
      <c r="T1576" s="683">
        <v>1</v>
      </c>
      <c r="U1576" s="665">
        <v>1</v>
      </c>
    </row>
    <row r="1577" spans="1:21" ht="14.4" customHeight="1" x14ac:dyDescent="0.3">
      <c r="A1577" s="618">
        <v>4</v>
      </c>
      <c r="B1577" s="619" t="s">
        <v>558</v>
      </c>
      <c r="C1577" s="619">
        <v>89301042</v>
      </c>
      <c r="D1577" s="681" t="s">
        <v>6244</v>
      </c>
      <c r="E1577" s="682" t="s">
        <v>3978</v>
      </c>
      <c r="F1577" s="619" t="s">
        <v>3937</v>
      </c>
      <c r="G1577" s="619" t="s">
        <v>4143</v>
      </c>
      <c r="H1577" s="619" t="s">
        <v>557</v>
      </c>
      <c r="I1577" s="619" t="s">
        <v>4874</v>
      </c>
      <c r="J1577" s="619" t="s">
        <v>4875</v>
      </c>
      <c r="K1577" s="619" t="s">
        <v>4876</v>
      </c>
      <c r="L1577" s="620">
        <v>370.4</v>
      </c>
      <c r="M1577" s="620">
        <v>370.4</v>
      </c>
      <c r="N1577" s="619">
        <v>1</v>
      </c>
      <c r="O1577" s="683">
        <v>1</v>
      </c>
      <c r="P1577" s="620">
        <v>370.4</v>
      </c>
      <c r="Q1577" s="635">
        <v>1</v>
      </c>
      <c r="R1577" s="619">
        <v>1</v>
      </c>
      <c r="S1577" s="635">
        <v>1</v>
      </c>
      <c r="T1577" s="683">
        <v>1</v>
      </c>
      <c r="U1577" s="665">
        <v>1</v>
      </c>
    </row>
    <row r="1578" spans="1:21" ht="14.4" customHeight="1" x14ac:dyDescent="0.3">
      <c r="A1578" s="618">
        <v>4</v>
      </c>
      <c r="B1578" s="619" t="s">
        <v>558</v>
      </c>
      <c r="C1578" s="619">
        <v>89301042</v>
      </c>
      <c r="D1578" s="681" t="s">
        <v>6244</v>
      </c>
      <c r="E1578" s="682" t="s">
        <v>3978</v>
      </c>
      <c r="F1578" s="619" t="s">
        <v>3937</v>
      </c>
      <c r="G1578" s="619" t="s">
        <v>4143</v>
      </c>
      <c r="H1578" s="619" t="s">
        <v>557</v>
      </c>
      <c r="I1578" s="619" t="s">
        <v>4877</v>
      </c>
      <c r="J1578" s="619" t="s">
        <v>4878</v>
      </c>
      <c r="K1578" s="619" t="s">
        <v>4879</v>
      </c>
      <c r="L1578" s="620">
        <v>453.2</v>
      </c>
      <c r="M1578" s="620">
        <v>453.2</v>
      </c>
      <c r="N1578" s="619">
        <v>1</v>
      </c>
      <c r="O1578" s="683">
        <v>1</v>
      </c>
      <c r="P1578" s="620">
        <v>453.2</v>
      </c>
      <c r="Q1578" s="635">
        <v>1</v>
      </c>
      <c r="R1578" s="619">
        <v>1</v>
      </c>
      <c r="S1578" s="635">
        <v>1</v>
      </c>
      <c r="T1578" s="683">
        <v>1</v>
      </c>
      <c r="U1578" s="665">
        <v>1</v>
      </c>
    </row>
    <row r="1579" spans="1:21" ht="14.4" customHeight="1" x14ac:dyDescent="0.3">
      <c r="A1579" s="618">
        <v>4</v>
      </c>
      <c r="B1579" s="619" t="s">
        <v>558</v>
      </c>
      <c r="C1579" s="619">
        <v>89301042</v>
      </c>
      <c r="D1579" s="681" t="s">
        <v>6244</v>
      </c>
      <c r="E1579" s="682" t="s">
        <v>3978</v>
      </c>
      <c r="F1579" s="619" t="s">
        <v>3937</v>
      </c>
      <c r="G1579" s="619" t="s">
        <v>4143</v>
      </c>
      <c r="H1579" s="619" t="s">
        <v>557</v>
      </c>
      <c r="I1579" s="619" t="s">
        <v>4883</v>
      </c>
      <c r="J1579" s="619" t="s">
        <v>4884</v>
      </c>
      <c r="K1579" s="619" t="s">
        <v>4885</v>
      </c>
      <c r="L1579" s="620">
        <v>5343.9</v>
      </c>
      <c r="M1579" s="620">
        <v>10687.8</v>
      </c>
      <c r="N1579" s="619">
        <v>2</v>
      </c>
      <c r="O1579" s="683">
        <v>1</v>
      </c>
      <c r="P1579" s="620">
        <v>10687.8</v>
      </c>
      <c r="Q1579" s="635">
        <v>1</v>
      </c>
      <c r="R1579" s="619">
        <v>2</v>
      </c>
      <c r="S1579" s="635">
        <v>1</v>
      </c>
      <c r="T1579" s="683">
        <v>1</v>
      </c>
      <c r="U1579" s="665">
        <v>1</v>
      </c>
    </row>
    <row r="1580" spans="1:21" ht="14.4" customHeight="1" x14ac:dyDescent="0.3">
      <c r="A1580" s="618">
        <v>4</v>
      </c>
      <c r="B1580" s="619" t="s">
        <v>558</v>
      </c>
      <c r="C1580" s="619">
        <v>89301042</v>
      </c>
      <c r="D1580" s="681" t="s">
        <v>6244</v>
      </c>
      <c r="E1580" s="682" t="s">
        <v>3978</v>
      </c>
      <c r="F1580" s="619" t="s">
        <v>3937</v>
      </c>
      <c r="G1580" s="619" t="s">
        <v>4143</v>
      </c>
      <c r="H1580" s="619" t="s">
        <v>557</v>
      </c>
      <c r="I1580" s="619" t="s">
        <v>4144</v>
      </c>
      <c r="J1580" s="619" t="s">
        <v>4145</v>
      </c>
      <c r="K1580" s="619" t="s">
        <v>4146</v>
      </c>
      <c r="L1580" s="620">
        <v>498.24</v>
      </c>
      <c r="M1580" s="620">
        <v>498.24</v>
      </c>
      <c r="N1580" s="619">
        <v>1</v>
      </c>
      <c r="O1580" s="683">
        <v>1</v>
      </c>
      <c r="P1580" s="620"/>
      <c r="Q1580" s="635">
        <v>0</v>
      </c>
      <c r="R1580" s="619"/>
      <c r="S1580" s="635">
        <v>0</v>
      </c>
      <c r="T1580" s="683"/>
      <c r="U1580" s="665">
        <v>0</v>
      </c>
    </row>
    <row r="1581" spans="1:21" ht="14.4" customHeight="1" x14ac:dyDescent="0.3">
      <c r="A1581" s="618">
        <v>4</v>
      </c>
      <c r="B1581" s="619" t="s">
        <v>558</v>
      </c>
      <c r="C1581" s="619">
        <v>89301042</v>
      </c>
      <c r="D1581" s="681" t="s">
        <v>6244</v>
      </c>
      <c r="E1581" s="682" t="s">
        <v>3979</v>
      </c>
      <c r="F1581" s="619" t="s">
        <v>3935</v>
      </c>
      <c r="G1581" s="619" t="s">
        <v>3997</v>
      </c>
      <c r="H1581" s="619" t="s">
        <v>1439</v>
      </c>
      <c r="I1581" s="619" t="s">
        <v>1793</v>
      </c>
      <c r="J1581" s="619" t="s">
        <v>3721</v>
      </c>
      <c r="K1581" s="619" t="s">
        <v>3722</v>
      </c>
      <c r="L1581" s="620">
        <v>333.31</v>
      </c>
      <c r="M1581" s="620">
        <v>666.62</v>
      </c>
      <c r="N1581" s="619">
        <v>2</v>
      </c>
      <c r="O1581" s="683">
        <v>2</v>
      </c>
      <c r="P1581" s="620">
        <v>333.31</v>
      </c>
      <c r="Q1581" s="635">
        <v>0.5</v>
      </c>
      <c r="R1581" s="619">
        <v>1</v>
      </c>
      <c r="S1581" s="635">
        <v>0.5</v>
      </c>
      <c r="T1581" s="683">
        <v>1</v>
      </c>
      <c r="U1581" s="665">
        <v>0.5</v>
      </c>
    </row>
    <row r="1582" spans="1:21" ht="14.4" customHeight="1" x14ac:dyDescent="0.3">
      <c r="A1582" s="618">
        <v>4</v>
      </c>
      <c r="B1582" s="619" t="s">
        <v>558</v>
      </c>
      <c r="C1582" s="619">
        <v>89301042</v>
      </c>
      <c r="D1582" s="681" t="s">
        <v>6244</v>
      </c>
      <c r="E1582" s="682" t="s">
        <v>3979</v>
      </c>
      <c r="F1582" s="619" t="s">
        <v>3935</v>
      </c>
      <c r="G1582" s="619" t="s">
        <v>3997</v>
      </c>
      <c r="H1582" s="619" t="s">
        <v>1439</v>
      </c>
      <c r="I1582" s="619" t="s">
        <v>1828</v>
      </c>
      <c r="J1582" s="619" t="s">
        <v>3725</v>
      </c>
      <c r="K1582" s="619" t="s">
        <v>3726</v>
      </c>
      <c r="L1582" s="620">
        <v>333.31</v>
      </c>
      <c r="M1582" s="620">
        <v>333.31</v>
      </c>
      <c r="N1582" s="619">
        <v>1</v>
      </c>
      <c r="O1582" s="683">
        <v>0.5</v>
      </c>
      <c r="P1582" s="620">
        <v>333.31</v>
      </c>
      <c r="Q1582" s="635">
        <v>1</v>
      </c>
      <c r="R1582" s="619">
        <v>1</v>
      </c>
      <c r="S1582" s="635">
        <v>1</v>
      </c>
      <c r="T1582" s="683">
        <v>0.5</v>
      </c>
      <c r="U1582" s="665">
        <v>1</v>
      </c>
    </row>
    <row r="1583" spans="1:21" ht="14.4" customHeight="1" x14ac:dyDescent="0.3">
      <c r="A1583" s="618">
        <v>4</v>
      </c>
      <c r="B1583" s="619" t="s">
        <v>558</v>
      </c>
      <c r="C1583" s="619">
        <v>89301042</v>
      </c>
      <c r="D1583" s="681" t="s">
        <v>6244</v>
      </c>
      <c r="E1583" s="682" t="s">
        <v>3979</v>
      </c>
      <c r="F1583" s="619" t="s">
        <v>3935</v>
      </c>
      <c r="G1583" s="619" t="s">
        <v>5320</v>
      </c>
      <c r="H1583" s="619" t="s">
        <v>557</v>
      </c>
      <c r="I1583" s="619" t="s">
        <v>2762</v>
      </c>
      <c r="J1583" s="619" t="s">
        <v>3879</v>
      </c>
      <c r="K1583" s="619" t="s">
        <v>1079</v>
      </c>
      <c r="L1583" s="620">
        <v>44.89</v>
      </c>
      <c r="M1583" s="620">
        <v>44.89</v>
      </c>
      <c r="N1583" s="619">
        <v>1</v>
      </c>
      <c r="O1583" s="683">
        <v>0.5</v>
      </c>
      <c r="P1583" s="620"/>
      <c r="Q1583" s="635">
        <v>0</v>
      </c>
      <c r="R1583" s="619"/>
      <c r="S1583" s="635">
        <v>0</v>
      </c>
      <c r="T1583" s="683"/>
      <c r="U1583" s="665">
        <v>0</v>
      </c>
    </row>
    <row r="1584" spans="1:21" ht="14.4" customHeight="1" x14ac:dyDescent="0.3">
      <c r="A1584" s="618">
        <v>4</v>
      </c>
      <c r="B1584" s="619" t="s">
        <v>558</v>
      </c>
      <c r="C1584" s="619">
        <v>89301042</v>
      </c>
      <c r="D1584" s="681" t="s">
        <v>6244</v>
      </c>
      <c r="E1584" s="682" t="s">
        <v>3979</v>
      </c>
      <c r="F1584" s="619" t="s">
        <v>3935</v>
      </c>
      <c r="G1584" s="619" t="s">
        <v>4184</v>
      </c>
      <c r="H1584" s="619" t="s">
        <v>557</v>
      </c>
      <c r="I1584" s="619" t="s">
        <v>5566</v>
      </c>
      <c r="J1584" s="619" t="s">
        <v>5567</v>
      </c>
      <c r="K1584" s="619" t="s">
        <v>5568</v>
      </c>
      <c r="L1584" s="620">
        <v>177.06</v>
      </c>
      <c r="M1584" s="620">
        <v>177.06</v>
      </c>
      <c r="N1584" s="619">
        <v>1</v>
      </c>
      <c r="O1584" s="683">
        <v>0.5</v>
      </c>
      <c r="P1584" s="620"/>
      <c r="Q1584" s="635">
        <v>0</v>
      </c>
      <c r="R1584" s="619"/>
      <c r="S1584" s="635">
        <v>0</v>
      </c>
      <c r="T1584" s="683"/>
      <c r="U1584" s="665">
        <v>0</v>
      </c>
    </row>
    <row r="1585" spans="1:21" ht="14.4" customHeight="1" x14ac:dyDescent="0.3">
      <c r="A1585" s="618">
        <v>4</v>
      </c>
      <c r="B1585" s="619" t="s">
        <v>558</v>
      </c>
      <c r="C1585" s="619">
        <v>89301042</v>
      </c>
      <c r="D1585" s="681" t="s">
        <v>6244</v>
      </c>
      <c r="E1585" s="682" t="s">
        <v>3979</v>
      </c>
      <c r="F1585" s="619" t="s">
        <v>3935</v>
      </c>
      <c r="G1585" s="619" t="s">
        <v>4184</v>
      </c>
      <c r="H1585" s="619" t="s">
        <v>557</v>
      </c>
      <c r="I1585" s="619" t="s">
        <v>5086</v>
      </c>
      <c r="J1585" s="619" t="s">
        <v>5087</v>
      </c>
      <c r="K1585" s="619" t="s">
        <v>4169</v>
      </c>
      <c r="L1585" s="620">
        <v>0</v>
      </c>
      <c r="M1585" s="620">
        <v>0</v>
      </c>
      <c r="N1585" s="619">
        <v>2</v>
      </c>
      <c r="O1585" s="683">
        <v>1</v>
      </c>
      <c r="P1585" s="620">
        <v>0</v>
      </c>
      <c r="Q1585" s="635"/>
      <c r="R1585" s="619">
        <v>2</v>
      </c>
      <c r="S1585" s="635">
        <v>1</v>
      </c>
      <c r="T1585" s="683">
        <v>1</v>
      </c>
      <c r="U1585" s="665">
        <v>1</v>
      </c>
    </row>
    <row r="1586" spans="1:21" ht="14.4" customHeight="1" x14ac:dyDescent="0.3">
      <c r="A1586" s="618">
        <v>4</v>
      </c>
      <c r="B1586" s="619" t="s">
        <v>558</v>
      </c>
      <c r="C1586" s="619">
        <v>89301042</v>
      </c>
      <c r="D1586" s="681" t="s">
        <v>6244</v>
      </c>
      <c r="E1586" s="682" t="s">
        <v>3979</v>
      </c>
      <c r="F1586" s="619" t="s">
        <v>3935</v>
      </c>
      <c r="G1586" s="619" t="s">
        <v>4209</v>
      </c>
      <c r="H1586" s="619" t="s">
        <v>557</v>
      </c>
      <c r="I1586" s="619" t="s">
        <v>745</v>
      </c>
      <c r="J1586" s="619" t="s">
        <v>746</v>
      </c>
      <c r="K1586" s="619" t="s">
        <v>747</v>
      </c>
      <c r="L1586" s="620">
        <v>138.61000000000001</v>
      </c>
      <c r="M1586" s="620">
        <v>277.22000000000003</v>
      </c>
      <c r="N1586" s="619">
        <v>2</v>
      </c>
      <c r="O1586" s="683">
        <v>1</v>
      </c>
      <c r="P1586" s="620"/>
      <c r="Q1586" s="635">
        <v>0</v>
      </c>
      <c r="R1586" s="619"/>
      <c r="S1586" s="635">
        <v>0</v>
      </c>
      <c r="T1586" s="683"/>
      <c r="U1586" s="665">
        <v>0</v>
      </c>
    </row>
    <row r="1587" spans="1:21" ht="14.4" customHeight="1" x14ac:dyDescent="0.3">
      <c r="A1587" s="618">
        <v>4</v>
      </c>
      <c r="B1587" s="619" t="s">
        <v>558</v>
      </c>
      <c r="C1587" s="619">
        <v>89301042</v>
      </c>
      <c r="D1587" s="681" t="s">
        <v>6244</v>
      </c>
      <c r="E1587" s="682" t="s">
        <v>3979</v>
      </c>
      <c r="F1587" s="619" t="s">
        <v>3935</v>
      </c>
      <c r="G1587" s="619" t="s">
        <v>4018</v>
      </c>
      <c r="H1587" s="619" t="s">
        <v>557</v>
      </c>
      <c r="I1587" s="619" t="s">
        <v>955</v>
      </c>
      <c r="J1587" s="619" t="s">
        <v>4022</v>
      </c>
      <c r="K1587" s="619" t="s">
        <v>4162</v>
      </c>
      <c r="L1587" s="620">
        <v>66.599999999999994</v>
      </c>
      <c r="M1587" s="620">
        <v>66.599999999999994</v>
      </c>
      <c r="N1587" s="619">
        <v>1</v>
      </c>
      <c r="O1587" s="683">
        <v>1</v>
      </c>
      <c r="P1587" s="620"/>
      <c r="Q1587" s="635">
        <v>0</v>
      </c>
      <c r="R1587" s="619"/>
      <c r="S1587" s="635">
        <v>0</v>
      </c>
      <c r="T1587" s="683"/>
      <c r="U1587" s="665">
        <v>0</v>
      </c>
    </row>
    <row r="1588" spans="1:21" ht="14.4" customHeight="1" x14ac:dyDescent="0.3">
      <c r="A1588" s="618">
        <v>4</v>
      </c>
      <c r="B1588" s="619" t="s">
        <v>558</v>
      </c>
      <c r="C1588" s="619">
        <v>89301042</v>
      </c>
      <c r="D1588" s="681" t="s">
        <v>6244</v>
      </c>
      <c r="E1588" s="682" t="s">
        <v>3979</v>
      </c>
      <c r="F1588" s="619" t="s">
        <v>3935</v>
      </c>
      <c r="G1588" s="619" t="s">
        <v>4277</v>
      </c>
      <c r="H1588" s="619" t="s">
        <v>557</v>
      </c>
      <c r="I1588" s="619" t="s">
        <v>669</v>
      </c>
      <c r="J1588" s="619" t="s">
        <v>670</v>
      </c>
      <c r="K1588" s="619" t="s">
        <v>4278</v>
      </c>
      <c r="L1588" s="620">
        <v>99</v>
      </c>
      <c r="M1588" s="620">
        <v>99</v>
      </c>
      <c r="N1588" s="619">
        <v>1</v>
      </c>
      <c r="O1588" s="683">
        <v>1</v>
      </c>
      <c r="P1588" s="620">
        <v>99</v>
      </c>
      <c r="Q1588" s="635">
        <v>1</v>
      </c>
      <c r="R1588" s="619">
        <v>1</v>
      </c>
      <c r="S1588" s="635">
        <v>1</v>
      </c>
      <c r="T1588" s="683">
        <v>1</v>
      </c>
      <c r="U1588" s="665">
        <v>1</v>
      </c>
    </row>
    <row r="1589" spans="1:21" ht="14.4" customHeight="1" x14ac:dyDescent="0.3">
      <c r="A1589" s="618">
        <v>4</v>
      </c>
      <c r="B1589" s="619" t="s">
        <v>558</v>
      </c>
      <c r="C1589" s="619">
        <v>89301042</v>
      </c>
      <c r="D1589" s="681" t="s">
        <v>6244</v>
      </c>
      <c r="E1589" s="682" t="s">
        <v>3979</v>
      </c>
      <c r="F1589" s="619" t="s">
        <v>3935</v>
      </c>
      <c r="G1589" s="619" t="s">
        <v>5569</v>
      </c>
      <c r="H1589" s="619" t="s">
        <v>557</v>
      </c>
      <c r="I1589" s="619" t="s">
        <v>2247</v>
      </c>
      <c r="J1589" s="619" t="s">
        <v>2248</v>
      </c>
      <c r="K1589" s="619" t="s">
        <v>5570</v>
      </c>
      <c r="L1589" s="620">
        <v>0</v>
      </c>
      <c r="M1589" s="620">
        <v>0</v>
      </c>
      <c r="N1589" s="619">
        <v>2</v>
      </c>
      <c r="O1589" s="683">
        <v>1</v>
      </c>
      <c r="P1589" s="620"/>
      <c r="Q1589" s="635"/>
      <c r="R1589" s="619"/>
      <c r="S1589" s="635">
        <v>0</v>
      </c>
      <c r="T1589" s="683"/>
      <c r="U1589" s="665">
        <v>0</v>
      </c>
    </row>
    <row r="1590" spans="1:21" ht="14.4" customHeight="1" x14ac:dyDescent="0.3">
      <c r="A1590" s="618">
        <v>4</v>
      </c>
      <c r="B1590" s="619" t="s">
        <v>558</v>
      </c>
      <c r="C1590" s="619">
        <v>89301042</v>
      </c>
      <c r="D1590" s="681" t="s">
        <v>6244</v>
      </c>
      <c r="E1590" s="682" t="s">
        <v>3979</v>
      </c>
      <c r="F1590" s="619" t="s">
        <v>3935</v>
      </c>
      <c r="G1590" s="619" t="s">
        <v>4101</v>
      </c>
      <c r="H1590" s="619" t="s">
        <v>557</v>
      </c>
      <c r="I1590" s="619" t="s">
        <v>2223</v>
      </c>
      <c r="J1590" s="619" t="s">
        <v>4230</v>
      </c>
      <c r="K1590" s="619" t="s">
        <v>4103</v>
      </c>
      <c r="L1590" s="620">
        <v>0</v>
      </c>
      <c r="M1590" s="620">
        <v>0</v>
      </c>
      <c r="N1590" s="619">
        <v>1</v>
      </c>
      <c r="O1590" s="683">
        <v>0.5</v>
      </c>
      <c r="P1590" s="620">
        <v>0</v>
      </c>
      <c r="Q1590" s="635"/>
      <c r="R1590" s="619">
        <v>1</v>
      </c>
      <c r="S1590" s="635">
        <v>1</v>
      </c>
      <c r="T1590" s="683">
        <v>0.5</v>
      </c>
      <c r="U1590" s="665">
        <v>1</v>
      </c>
    </row>
    <row r="1591" spans="1:21" ht="14.4" customHeight="1" x14ac:dyDescent="0.3">
      <c r="A1591" s="618">
        <v>4</v>
      </c>
      <c r="B1591" s="619" t="s">
        <v>558</v>
      </c>
      <c r="C1591" s="619">
        <v>89301042</v>
      </c>
      <c r="D1591" s="681" t="s">
        <v>6244</v>
      </c>
      <c r="E1591" s="682" t="s">
        <v>3979</v>
      </c>
      <c r="F1591" s="619" t="s">
        <v>3935</v>
      </c>
      <c r="G1591" s="619" t="s">
        <v>4101</v>
      </c>
      <c r="H1591" s="619" t="s">
        <v>557</v>
      </c>
      <c r="I1591" s="619" t="s">
        <v>2223</v>
      </c>
      <c r="J1591" s="619" t="s">
        <v>4102</v>
      </c>
      <c r="K1591" s="619" t="s">
        <v>4103</v>
      </c>
      <c r="L1591" s="620">
        <v>0</v>
      </c>
      <c r="M1591" s="620">
        <v>0</v>
      </c>
      <c r="N1591" s="619">
        <v>3</v>
      </c>
      <c r="O1591" s="683">
        <v>1</v>
      </c>
      <c r="P1591" s="620">
        <v>0</v>
      </c>
      <c r="Q1591" s="635"/>
      <c r="R1591" s="619">
        <v>3</v>
      </c>
      <c r="S1591" s="635">
        <v>1</v>
      </c>
      <c r="T1591" s="683">
        <v>1</v>
      </c>
      <c r="U1591" s="665">
        <v>1</v>
      </c>
    </row>
    <row r="1592" spans="1:21" ht="14.4" customHeight="1" x14ac:dyDescent="0.3">
      <c r="A1592" s="618">
        <v>4</v>
      </c>
      <c r="B1592" s="619" t="s">
        <v>558</v>
      </c>
      <c r="C1592" s="619">
        <v>89301042</v>
      </c>
      <c r="D1592" s="681" t="s">
        <v>6244</v>
      </c>
      <c r="E1592" s="682" t="s">
        <v>3979</v>
      </c>
      <c r="F1592" s="619" t="s">
        <v>3935</v>
      </c>
      <c r="G1592" s="619" t="s">
        <v>4395</v>
      </c>
      <c r="H1592" s="619" t="s">
        <v>557</v>
      </c>
      <c r="I1592" s="619" t="s">
        <v>1735</v>
      </c>
      <c r="J1592" s="619" t="s">
        <v>1736</v>
      </c>
      <c r="K1592" s="619" t="s">
        <v>4396</v>
      </c>
      <c r="L1592" s="620">
        <v>31.64</v>
      </c>
      <c r="M1592" s="620">
        <v>63.28</v>
      </c>
      <c r="N1592" s="619">
        <v>2</v>
      </c>
      <c r="O1592" s="683">
        <v>1</v>
      </c>
      <c r="P1592" s="620"/>
      <c r="Q1592" s="635">
        <v>0</v>
      </c>
      <c r="R1592" s="619"/>
      <c r="S1592" s="635">
        <v>0</v>
      </c>
      <c r="T1592" s="683"/>
      <c r="U1592" s="665">
        <v>0</v>
      </c>
    </row>
    <row r="1593" spans="1:21" ht="14.4" customHeight="1" x14ac:dyDescent="0.3">
      <c r="A1593" s="618">
        <v>4</v>
      </c>
      <c r="B1593" s="619" t="s">
        <v>558</v>
      </c>
      <c r="C1593" s="619">
        <v>89301042</v>
      </c>
      <c r="D1593" s="681" t="s">
        <v>6244</v>
      </c>
      <c r="E1593" s="682" t="s">
        <v>3979</v>
      </c>
      <c r="F1593" s="619" t="s">
        <v>3935</v>
      </c>
      <c r="G1593" s="619" t="s">
        <v>3998</v>
      </c>
      <c r="H1593" s="619" t="s">
        <v>557</v>
      </c>
      <c r="I1593" s="619" t="s">
        <v>991</v>
      </c>
      <c r="J1593" s="619" t="s">
        <v>992</v>
      </c>
      <c r="K1593" s="619" t="s">
        <v>4072</v>
      </c>
      <c r="L1593" s="620">
        <v>0</v>
      </c>
      <c r="M1593" s="620">
        <v>0</v>
      </c>
      <c r="N1593" s="619">
        <v>2</v>
      </c>
      <c r="O1593" s="683">
        <v>1</v>
      </c>
      <c r="P1593" s="620"/>
      <c r="Q1593" s="635"/>
      <c r="R1593" s="619"/>
      <c r="S1593" s="635">
        <v>0</v>
      </c>
      <c r="T1593" s="683"/>
      <c r="U1593" s="665">
        <v>0</v>
      </c>
    </row>
    <row r="1594" spans="1:21" ht="14.4" customHeight="1" x14ac:dyDescent="0.3">
      <c r="A1594" s="618">
        <v>4</v>
      </c>
      <c r="B1594" s="619" t="s">
        <v>558</v>
      </c>
      <c r="C1594" s="619">
        <v>89301042</v>
      </c>
      <c r="D1594" s="681" t="s">
        <v>6244</v>
      </c>
      <c r="E1594" s="682" t="s">
        <v>3979</v>
      </c>
      <c r="F1594" s="619" t="s">
        <v>3935</v>
      </c>
      <c r="G1594" s="619" t="s">
        <v>4397</v>
      </c>
      <c r="H1594" s="619" t="s">
        <v>557</v>
      </c>
      <c r="I1594" s="619" t="s">
        <v>5571</v>
      </c>
      <c r="J1594" s="619" t="s">
        <v>861</v>
      </c>
      <c r="K1594" s="619" t="s">
        <v>5572</v>
      </c>
      <c r="L1594" s="620">
        <v>0</v>
      </c>
      <c r="M1594" s="620">
        <v>0</v>
      </c>
      <c r="N1594" s="619">
        <v>1</v>
      </c>
      <c r="O1594" s="683">
        <v>1</v>
      </c>
      <c r="P1594" s="620"/>
      <c r="Q1594" s="635"/>
      <c r="R1594" s="619"/>
      <c r="S1594" s="635">
        <v>0</v>
      </c>
      <c r="T1594" s="683"/>
      <c r="U1594" s="665">
        <v>0</v>
      </c>
    </row>
    <row r="1595" spans="1:21" ht="14.4" customHeight="1" x14ac:dyDescent="0.3">
      <c r="A1595" s="618">
        <v>4</v>
      </c>
      <c r="B1595" s="619" t="s">
        <v>558</v>
      </c>
      <c r="C1595" s="619">
        <v>89301042</v>
      </c>
      <c r="D1595" s="681" t="s">
        <v>6244</v>
      </c>
      <c r="E1595" s="682" t="s">
        <v>3979</v>
      </c>
      <c r="F1595" s="619" t="s">
        <v>3935</v>
      </c>
      <c r="G1595" s="619" t="s">
        <v>4172</v>
      </c>
      <c r="H1595" s="619" t="s">
        <v>557</v>
      </c>
      <c r="I1595" s="619" t="s">
        <v>741</v>
      </c>
      <c r="J1595" s="619" t="s">
        <v>742</v>
      </c>
      <c r="K1595" s="619" t="s">
        <v>4173</v>
      </c>
      <c r="L1595" s="620">
        <v>709.97</v>
      </c>
      <c r="M1595" s="620">
        <v>21299.1</v>
      </c>
      <c r="N1595" s="619">
        <v>30</v>
      </c>
      <c r="O1595" s="683">
        <v>11.5</v>
      </c>
      <c r="P1595" s="620">
        <v>9939.58</v>
      </c>
      <c r="Q1595" s="635">
        <v>0.46666666666666667</v>
      </c>
      <c r="R1595" s="619">
        <v>14</v>
      </c>
      <c r="S1595" s="635">
        <v>0.46666666666666667</v>
      </c>
      <c r="T1595" s="683">
        <v>3.5</v>
      </c>
      <c r="U1595" s="665">
        <v>0.30434782608695654</v>
      </c>
    </row>
    <row r="1596" spans="1:21" ht="14.4" customHeight="1" x14ac:dyDescent="0.3">
      <c r="A1596" s="618">
        <v>4</v>
      </c>
      <c r="B1596" s="619" t="s">
        <v>558</v>
      </c>
      <c r="C1596" s="619">
        <v>89301042</v>
      </c>
      <c r="D1596" s="681" t="s">
        <v>6244</v>
      </c>
      <c r="E1596" s="682" t="s">
        <v>3979</v>
      </c>
      <c r="F1596" s="619" t="s">
        <v>3935</v>
      </c>
      <c r="G1596" s="619" t="s">
        <v>4003</v>
      </c>
      <c r="H1596" s="619" t="s">
        <v>1439</v>
      </c>
      <c r="I1596" s="619" t="s">
        <v>1607</v>
      </c>
      <c r="J1596" s="619" t="s">
        <v>1489</v>
      </c>
      <c r="K1596" s="619" t="s">
        <v>1608</v>
      </c>
      <c r="L1596" s="620">
        <v>0</v>
      </c>
      <c r="M1596" s="620">
        <v>0</v>
      </c>
      <c r="N1596" s="619">
        <v>2</v>
      </c>
      <c r="O1596" s="683">
        <v>1.5</v>
      </c>
      <c r="P1596" s="620">
        <v>0</v>
      </c>
      <c r="Q1596" s="635"/>
      <c r="R1596" s="619">
        <v>1</v>
      </c>
      <c r="S1596" s="635">
        <v>0.5</v>
      </c>
      <c r="T1596" s="683">
        <v>0.5</v>
      </c>
      <c r="U1596" s="665">
        <v>0.33333333333333331</v>
      </c>
    </row>
    <row r="1597" spans="1:21" ht="14.4" customHeight="1" x14ac:dyDescent="0.3">
      <c r="A1597" s="618">
        <v>4</v>
      </c>
      <c r="B1597" s="619" t="s">
        <v>558</v>
      </c>
      <c r="C1597" s="619">
        <v>89301042</v>
      </c>
      <c r="D1597" s="681" t="s">
        <v>6244</v>
      </c>
      <c r="E1597" s="682" t="s">
        <v>3979</v>
      </c>
      <c r="F1597" s="619" t="s">
        <v>3935</v>
      </c>
      <c r="G1597" s="619" t="s">
        <v>5066</v>
      </c>
      <c r="H1597" s="619" t="s">
        <v>1439</v>
      </c>
      <c r="I1597" s="619" t="s">
        <v>1473</v>
      </c>
      <c r="J1597" s="619" t="s">
        <v>3641</v>
      </c>
      <c r="K1597" s="619" t="s">
        <v>3642</v>
      </c>
      <c r="L1597" s="620">
        <v>190.48</v>
      </c>
      <c r="M1597" s="620">
        <v>571.43999999999994</v>
      </c>
      <c r="N1597" s="619">
        <v>3</v>
      </c>
      <c r="O1597" s="683">
        <v>0.5</v>
      </c>
      <c r="P1597" s="620"/>
      <c r="Q1597" s="635">
        <v>0</v>
      </c>
      <c r="R1597" s="619"/>
      <c r="S1597" s="635">
        <v>0</v>
      </c>
      <c r="T1597" s="683"/>
      <c r="U1597" s="665">
        <v>0</v>
      </c>
    </row>
    <row r="1598" spans="1:21" ht="14.4" customHeight="1" x14ac:dyDescent="0.3">
      <c r="A1598" s="618">
        <v>4</v>
      </c>
      <c r="B1598" s="619" t="s">
        <v>558</v>
      </c>
      <c r="C1598" s="619">
        <v>89301042</v>
      </c>
      <c r="D1598" s="681" t="s">
        <v>6244</v>
      </c>
      <c r="E1598" s="682" t="s">
        <v>3979</v>
      </c>
      <c r="F1598" s="619" t="s">
        <v>3935</v>
      </c>
      <c r="G1598" s="619" t="s">
        <v>5066</v>
      </c>
      <c r="H1598" s="619" t="s">
        <v>1439</v>
      </c>
      <c r="I1598" s="619" t="s">
        <v>5067</v>
      </c>
      <c r="J1598" s="619" t="s">
        <v>3641</v>
      </c>
      <c r="K1598" s="619" t="s">
        <v>5068</v>
      </c>
      <c r="L1598" s="620">
        <v>380.96</v>
      </c>
      <c r="M1598" s="620">
        <v>1142.8799999999999</v>
      </c>
      <c r="N1598" s="619">
        <v>3</v>
      </c>
      <c r="O1598" s="683">
        <v>2</v>
      </c>
      <c r="P1598" s="620">
        <v>1142.8799999999999</v>
      </c>
      <c r="Q1598" s="635">
        <v>1</v>
      </c>
      <c r="R1598" s="619">
        <v>3</v>
      </c>
      <c r="S1598" s="635">
        <v>1</v>
      </c>
      <c r="T1598" s="683">
        <v>2</v>
      </c>
      <c r="U1598" s="665">
        <v>1</v>
      </c>
    </row>
    <row r="1599" spans="1:21" ht="14.4" customHeight="1" x14ac:dyDescent="0.3">
      <c r="A1599" s="618">
        <v>4</v>
      </c>
      <c r="B1599" s="619" t="s">
        <v>558</v>
      </c>
      <c r="C1599" s="619">
        <v>89301042</v>
      </c>
      <c r="D1599" s="681" t="s">
        <v>6244</v>
      </c>
      <c r="E1599" s="682" t="s">
        <v>3979</v>
      </c>
      <c r="F1599" s="619" t="s">
        <v>3935</v>
      </c>
      <c r="G1599" s="619" t="s">
        <v>4131</v>
      </c>
      <c r="H1599" s="619" t="s">
        <v>557</v>
      </c>
      <c r="I1599" s="619" t="s">
        <v>2197</v>
      </c>
      <c r="J1599" s="619" t="s">
        <v>2198</v>
      </c>
      <c r="K1599" s="619" t="s">
        <v>1984</v>
      </c>
      <c r="L1599" s="620">
        <v>0</v>
      </c>
      <c r="M1599" s="620">
        <v>0</v>
      </c>
      <c r="N1599" s="619">
        <v>2</v>
      </c>
      <c r="O1599" s="683">
        <v>1</v>
      </c>
      <c r="P1599" s="620">
        <v>0</v>
      </c>
      <c r="Q1599" s="635"/>
      <c r="R1599" s="619">
        <v>2</v>
      </c>
      <c r="S1599" s="635">
        <v>1</v>
      </c>
      <c r="T1599" s="683">
        <v>1</v>
      </c>
      <c r="U1599" s="665">
        <v>1</v>
      </c>
    </row>
    <row r="1600" spans="1:21" ht="14.4" customHeight="1" x14ac:dyDescent="0.3">
      <c r="A1600" s="618">
        <v>4</v>
      </c>
      <c r="B1600" s="619" t="s">
        <v>558</v>
      </c>
      <c r="C1600" s="619">
        <v>89301042</v>
      </c>
      <c r="D1600" s="681" t="s">
        <v>6244</v>
      </c>
      <c r="E1600" s="682" t="s">
        <v>3979</v>
      </c>
      <c r="F1600" s="619" t="s">
        <v>3935</v>
      </c>
      <c r="G1600" s="619" t="s">
        <v>4131</v>
      </c>
      <c r="H1600" s="619" t="s">
        <v>557</v>
      </c>
      <c r="I1600" s="619" t="s">
        <v>4132</v>
      </c>
      <c r="J1600" s="619" t="s">
        <v>2198</v>
      </c>
      <c r="K1600" s="619" t="s">
        <v>4133</v>
      </c>
      <c r="L1600" s="620">
        <v>0</v>
      </c>
      <c r="M1600" s="620">
        <v>0</v>
      </c>
      <c r="N1600" s="619">
        <v>3</v>
      </c>
      <c r="O1600" s="683">
        <v>1.5</v>
      </c>
      <c r="P1600" s="620">
        <v>0</v>
      </c>
      <c r="Q1600" s="635"/>
      <c r="R1600" s="619">
        <v>1</v>
      </c>
      <c r="S1600" s="635">
        <v>0.33333333333333331</v>
      </c>
      <c r="T1600" s="683">
        <v>1</v>
      </c>
      <c r="U1600" s="665">
        <v>0.66666666666666663</v>
      </c>
    </row>
    <row r="1601" spans="1:21" ht="14.4" customHeight="1" x14ac:dyDescent="0.3">
      <c r="A1601" s="618">
        <v>4</v>
      </c>
      <c r="B1601" s="619" t="s">
        <v>558</v>
      </c>
      <c r="C1601" s="619">
        <v>89301042</v>
      </c>
      <c r="D1601" s="681" t="s">
        <v>6244</v>
      </c>
      <c r="E1601" s="682" t="s">
        <v>3979</v>
      </c>
      <c r="F1601" s="619" t="s">
        <v>3935</v>
      </c>
      <c r="G1601" s="619" t="s">
        <v>5535</v>
      </c>
      <c r="H1601" s="619" t="s">
        <v>557</v>
      </c>
      <c r="I1601" s="619" t="s">
        <v>5573</v>
      </c>
      <c r="J1601" s="619" t="s">
        <v>5574</v>
      </c>
      <c r="K1601" s="619" t="s">
        <v>5575</v>
      </c>
      <c r="L1601" s="620">
        <v>49.79</v>
      </c>
      <c r="M1601" s="620">
        <v>49.79</v>
      </c>
      <c r="N1601" s="619">
        <v>1</v>
      </c>
      <c r="O1601" s="683">
        <v>1</v>
      </c>
      <c r="P1601" s="620"/>
      <c r="Q1601" s="635">
        <v>0</v>
      </c>
      <c r="R1601" s="619"/>
      <c r="S1601" s="635">
        <v>0</v>
      </c>
      <c r="T1601" s="683"/>
      <c r="U1601" s="665">
        <v>0</v>
      </c>
    </row>
    <row r="1602" spans="1:21" ht="14.4" customHeight="1" x14ac:dyDescent="0.3">
      <c r="A1602" s="618">
        <v>4</v>
      </c>
      <c r="B1602" s="619" t="s">
        <v>558</v>
      </c>
      <c r="C1602" s="619">
        <v>89301042</v>
      </c>
      <c r="D1602" s="681" t="s">
        <v>6244</v>
      </c>
      <c r="E1602" s="682" t="s">
        <v>3979</v>
      </c>
      <c r="F1602" s="619" t="s">
        <v>3935</v>
      </c>
      <c r="G1602" s="619" t="s">
        <v>4033</v>
      </c>
      <c r="H1602" s="619" t="s">
        <v>557</v>
      </c>
      <c r="I1602" s="619" t="s">
        <v>922</v>
      </c>
      <c r="J1602" s="619" t="s">
        <v>4034</v>
      </c>
      <c r="K1602" s="619" t="s">
        <v>4035</v>
      </c>
      <c r="L1602" s="620">
        <v>56.01</v>
      </c>
      <c r="M1602" s="620">
        <v>392.07</v>
      </c>
      <c r="N1602" s="619">
        <v>7</v>
      </c>
      <c r="O1602" s="683">
        <v>2</v>
      </c>
      <c r="P1602" s="620">
        <v>168.03</v>
      </c>
      <c r="Q1602" s="635">
        <v>0.4285714285714286</v>
      </c>
      <c r="R1602" s="619">
        <v>3</v>
      </c>
      <c r="S1602" s="635">
        <v>0.42857142857142855</v>
      </c>
      <c r="T1602" s="683">
        <v>1</v>
      </c>
      <c r="U1602" s="665">
        <v>0.5</v>
      </c>
    </row>
    <row r="1603" spans="1:21" ht="14.4" customHeight="1" x14ac:dyDescent="0.3">
      <c r="A1603" s="618">
        <v>4</v>
      </c>
      <c r="B1603" s="619" t="s">
        <v>558</v>
      </c>
      <c r="C1603" s="619">
        <v>89301042</v>
      </c>
      <c r="D1603" s="681" t="s">
        <v>6244</v>
      </c>
      <c r="E1603" s="682" t="s">
        <v>3979</v>
      </c>
      <c r="F1603" s="619" t="s">
        <v>3935</v>
      </c>
      <c r="G1603" s="619" t="s">
        <v>4149</v>
      </c>
      <c r="H1603" s="619" t="s">
        <v>1439</v>
      </c>
      <c r="I1603" s="619" t="s">
        <v>1599</v>
      </c>
      <c r="J1603" s="619" t="s">
        <v>1600</v>
      </c>
      <c r="K1603" s="619" t="s">
        <v>1601</v>
      </c>
      <c r="L1603" s="620">
        <v>99.83</v>
      </c>
      <c r="M1603" s="620">
        <v>99.83</v>
      </c>
      <c r="N1603" s="619">
        <v>1</v>
      </c>
      <c r="O1603" s="683">
        <v>1</v>
      </c>
      <c r="P1603" s="620">
        <v>99.83</v>
      </c>
      <c r="Q1603" s="635">
        <v>1</v>
      </c>
      <c r="R1603" s="619">
        <v>1</v>
      </c>
      <c r="S1603" s="635">
        <v>1</v>
      </c>
      <c r="T1603" s="683">
        <v>1</v>
      </c>
      <c r="U1603" s="665">
        <v>1</v>
      </c>
    </row>
    <row r="1604" spans="1:21" ht="14.4" customHeight="1" x14ac:dyDescent="0.3">
      <c r="A1604" s="618">
        <v>4</v>
      </c>
      <c r="B1604" s="619" t="s">
        <v>558</v>
      </c>
      <c r="C1604" s="619">
        <v>89301042</v>
      </c>
      <c r="D1604" s="681" t="s">
        <v>6244</v>
      </c>
      <c r="E1604" s="682" t="s">
        <v>3979</v>
      </c>
      <c r="F1604" s="619" t="s">
        <v>3935</v>
      </c>
      <c r="G1604" s="619" t="s">
        <v>4134</v>
      </c>
      <c r="H1604" s="619" t="s">
        <v>1439</v>
      </c>
      <c r="I1604" s="619" t="s">
        <v>2625</v>
      </c>
      <c r="J1604" s="619" t="s">
        <v>617</v>
      </c>
      <c r="K1604" s="619" t="s">
        <v>2626</v>
      </c>
      <c r="L1604" s="620">
        <v>418.37</v>
      </c>
      <c r="M1604" s="620">
        <v>418.37</v>
      </c>
      <c r="N1604" s="619">
        <v>1</v>
      </c>
      <c r="O1604" s="683">
        <v>0.5</v>
      </c>
      <c r="P1604" s="620"/>
      <c r="Q1604" s="635">
        <v>0</v>
      </c>
      <c r="R1604" s="619"/>
      <c r="S1604" s="635">
        <v>0</v>
      </c>
      <c r="T1604" s="683"/>
      <c r="U1604" s="665">
        <v>0</v>
      </c>
    </row>
    <row r="1605" spans="1:21" ht="14.4" customHeight="1" x14ac:dyDescent="0.3">
      <c r="A1605" s="618">
        <v>4</v>
      </c>
      <c r="B1605" s="619" t="s">
        <v>558</v>
      </c>
      <c r="C1605" s="619">
        <v>89301042</v>
      </c>
      <c r="D1605" s="681" t="s">
        <v>6244</v>
      </c>
      <c r="E1605" s="682" t="s">
        <v>3979</v>
      </c>
      <c r="F1605" s="619" t="s">
        <v>3935</v>
      </c>
      <c r="G1605" s="619" t="s">
        <v>4068</v>
      </c>
      <c r="H1605" s="619" t="s">
        <v>557</v>
      </c>
      <c r="I1605" s="619" t="s">
        <v>1982</v>
      </c>
      <c r="J1605" s="619" t="s">
        <v>1983</v>
      </c>
      <c r="K1605" s="619" t="s">
        <v>4069</v>
      </c>
      <c r="L1605" s="620">
        <v>400.53</v>
      </c>
      <c r="M1605" s="620">
        <v>43257.24</v>
      </c>
      <c r="N1605" s="619">
        <v>108</v>
      </c>
      <c r="O1605" s="683">
        <v>15</v>
      </c>
      <c r="P1605" s="620">
        <v>16021.199999999999</v>
      </c>
      <c r="Q1605" s="635">
        <v>0.37037037037037035</v>
      </c>
      <c r="R1605" s="619">
        <v>40</v>
      </c>
      <c r="S1605" s="635">
        <v>0.37037037037037035</v>
      </c>
      <c r="T1605" s="683">
        <v>5.5</v>
      </c>
      <c r="U1605" s="665">
        <v>0.36666666666666664</v>
      </c>
    </row>
    <row r="1606" spans="1:21" ht="14.4" customHeight="1" x14ac:dyDescent="0.3">
      <c r="A1606" s="618">
        <v>4</v>
      </c>
      <c r="B1606" s="619" t="s">
        <v>558</v>
      </c>
      <c r="C1606" s="619">
        <v>89301042</v>
      </c>
      <c r="D1606" s="681" t="s">
        <v>6244</v>
      </c>
      <c r="E1606" s="682" t="s">
        <v>3979</v>
      </c>
      <c r="F1606" s="619" t="s">
        <v>3935</v>
      </c>
      <c r="G1606" s="619" t="s">
        <v>4068</v>
      </c>
      <c r="H1606" s="619" t="s">
        <v>557</v>
      </c>
      <c r="I1606" s="619" t="s">
        <v>1982</v>
      </c>
      <c r="J1606" s="619" t="s">
        <v>1983</v>
      </c>
      <c r="K1606" s="619" t="s">
        <v>4069</v>
      </c>
      <c r="L1606" s="620">
        <v>391.83</v>
      </c>
      <c r="M1606" s="620">
        <v>7052.9400000000005</v>
      </c>
      <c r="N1606" s="619">
        <v>18</v>
      </c>
      <c r="O1606" s="683">
        <v>2.5</v>
      </c>
      <c r="P1606" s="620">
        <v>2350.98</v>
      </c>
      <c r="Q1606" s="635">
        <v>0.33333333333333331</v>
      </c>
      <c r="R1606" s="619">
        <v>6</v>
      </c>
      <c r="S1606" s="635">
        <v>0.33333333333333331</v>
      </c>
      <c r="T1606" s="683">
        <v>0.5</v>
      </c>
      <c r="U1606" s="665">
        <v>0.2</v>
      </c>
    </row>
    <row r="1607" spans="1:21" ht="14.4" customHeight="1" x14ac:dyDescent="0.3">
      <c r="A1607" s="618">
        <v>4</v>
      </c>
      <c r="B1607" s="619" t="s">
        <v>558</v>
      </c>
      <c r="C1607" s="619">
        <v>89301042</v>
      </c>
      <c r="D1607" s="681" t="s">
        <v>6244</v>
      </c>
      <c r="E1607" s="682" t="s">
        <v>3979</v>
      </c>
      <c r="F1607" s="619" t="s">
        <v>3935</v>
      </c>
      <c r="G1607" s="619" t="s">
        <v>4068</v>
      </c>
      <c r="H1607" s="619" t="s">
        <v>557</v>
      </c>
      <c r="I1607" s="619" t="s">
        <v>4176</v>
      </c>
      <c r="J1607" s="619" t="s">
        <v>1983</v>
      </c>
      <c r="K1607" s="619" t="s">
        <v>4069</v>
      </c>
      <c r="L1607" s="620">
        <v>391.83</v>
      </c>
      <c r="M1607" s="620">
        <v>11363.07</v>
      </c>
      <c r="N1607" s="619">
        <v>29</v>
      </c>
      <c r="O1607" s="683">
        <v>3.5</v>
      </c>
      <c r="P1607" s="620">
        <v>1959.1499999999999</v>
      </c>
      <c r="Q1607" s="635">
        <v>0.17241379310344826</v>
      </c>
      <c r="R1607" s="619">
        <v>5</v>
      </c>
      <c r="S1607" s="635">
        <v>0.17241379310344829</v>
      </c>
      <c r="T1607" s="683">
        <v>0.5</v>
      </c>
      <c r="U1607" s="665">
        <v>0.14285714285714285</v>
      </c>
    </row>
    <row r="1608" spans="1:21" ht="14.4" customHeight="1" x14ac:dyDescent="0.3">
      <c r="A1608" s="618">
        <v>4</v>
      </c>
      <c r="B1608" s="619" t="s">
        <v>558</v>
      </c>
      <c r="C1608" s="619">
        <v>89301042</v>
      </c>
      <c r="D1608" s="681" t="s">
        <v>6244</v>
      </c>
      <c r="E1608" s="682" t="s">
        <v>3979</v>
      </c>
      <c r="F1608" s="619" t="s">
        <v>3935</v>
      </c>
      <c r="G1608" s="619" t="s">
        <v>4040</v>
      </c>
      <c r="H1608" s="619" t="s">
        <v>1439</v>
      </c>
      <c r="I1608" s="619" t="s">
        <v>1480</v>
      </c>
      <c r="J1608" s="619" t="s">
        <v>1481</v>
      </c>
      <c r="K1608" s="619" t="s">
        <v>1482</v>
      </c>
      <c r="L1608" s="620">
        <v>937.93</v>
      </c>
      <c r="M1608" s="620">
        <v>1875.86</v>
      </c>
      <c r="N1608" s="619">
        <v>2</v>
      </c>
      <c r="O1608" s="683">
        <v>0.5</v>
      </c>
      <c r="P1608" s="620">
        <v>1875.86</v>
      </c>
      <c r="Q1608" s="635">
        <v>1</v>
      </c>
      <c r="R1608" s="619">
        <v>2</v>
      </c>
      <c r="S1608" s="635">
        <v>1</v>
      </c>
      <c r="T1608" s="683">
        <v>0.5</v>
      </c>
      <c r="U1608" s="665">
        <v>1</v>
      </c>
    </row>
    <row r="1609" spans="1:21" ht="14.4" customHeight="1" x14ac:dyDescent="0.3">
      <c r="A1609" s="618">
        <v>4</v>
      </c>
      <c r="B1609" s="619" t="s">
        <v>558</v>
      </c>
      <c r="C1609" s="619">
        <v>89301042</v>
      </c>
      <c r="D1609" s="681" t="s">
        <v>6244</v>
      </c>
      <c r="E1609" s="682" t="s">
        <v>3979</v>
      </c>
      <c r="F1609" s="619" t="s">
        <v>3935</v>
      </c>
      <c r="G1609" s="619" t="s">
        <v>4177</v>
      </c>
      <c r="H1609" s="619" t="s">
        <v>1439</v>
      </c>
      <c r="I1609" s="619" t="s">
        <v>1451</v>
      </c>
      <c r="J1609" s="619" t="s">
        <v>1452</v>
      </c>
      <c r="K1609" s="619" t="s">
        <v>3758</v>
      </c>
      <c r="L1609" s="620">
        <v>96.63</v>
      </c>
      <c r="M1609" s="620">
        <v>579.78</v>
      </c>
      <c r="N1609" s="619">
        <v>6</v>
      </c>
      <c r="O1609" s="683">
        <v>3</v>
      </c>
      <c r="P1609" s="620">
        <v>193.26</v>
      </c>
      <c r="Q1609" s="635">
        <v>0.33333333333333331</v>
      </c>
      <c r="R1609" s="619">
        <v>2</v>
      </c>
      <c r="S1609" s="635">
        <v>0.33333333333333331</v>
      </c>
      <c r="T1609" s="683">
        <v>0.5</v>
      </c>
      <c r="U1609" s="665">
        <v>0.16666666666666666</v>
      </c>
    </row>
    <row r="1610" spans="1:21" ht="14.4" customHeight="1" x14ac:dyDescent="0.3">
      <c r="A1610" s="618">
        <v>4</v>
      </c>
      <c r="B1610" s="619" t="s">
        <v>558</v>
      </c>
      <c r="C1610" s="619">
        <v>89301042</v>
      </c>
      <c r="D1610" s="681" t="s">
        <v>6244</v>
      </c>
      <c r="E1610" s="682" t="s">
        <v>3979</v>
      </c>
      <c r="F1610" s="619" t="s">
        <v>3935</v>
      </c>
      <c r="G1610" s="619" t="s">
        <v>5576</v>
      </c>
      <c r="H1610" s="619" t="s">
        <v>557</v>
      </c>
      <c r="I1610" s="619" t="s">
        <v>5577</v>
      </c>
      <c r="J1610" s="619" t="s">
        <v>5578</v>
      </c>
      <c r="K1610" s="619" t="s">
        <v>5579</v>
      </c>
      <c r="L1610" s="620">
        <v>1954.31</v>
      </c>
      <c r="M1610" s="620">
        <v>1954.31</v>
      </c>
      <c r="N1610" s="619">
        <v>1</v>
      </c>
      <c r="O1610" s="683">
        <v>0.5</v>
      </c>
      <c r="P1610" s="620"/>
      <c r="Q1610" s="635">
        <v>0</v>
      </c>
      <c r="R1610" s="619"/>
      <c r="S1610" s="635">
        <v>0</v>
      </c>
      <c r="T1610" s="683"/>
      <c r="U1610" s="665">
        <v>0</v>
      </c>
    </row>
    <row r="1611" spans="1:21" ht="14.4" customHeight="1" x14ac:dyDescent="0.3">
      <c r="A1611" s="618">
        <v>4</v>
      </c>
      <c r="B1611" s="619" t="s">
        <v>558</v>
      </c>
      <c r="C1611" s="619">
        <v>89301042</v>
      </c>
      <c r="D1611" s="681" t="s">
        <v>6244</v>
      </c>
      <c r="E1611" s="682" t="s">
        <v>3979</v>
      </c>
      <c r="F1611" s="619" t="s">
        <v>3935</v>
      </c>
      <c r="G1611" s="619" t="s">
        <v>4006</v>
      </c>
      <c r="H1611" s="619" t="s">
        <v>557</v>
      </c>
      <c r="I1611" s="619" t="s">
        <v>4262</v>
      </c>
      <c r="J1611" s="619" t="s">
        <v>4263</v>
      </c>
      <c r="K1611" s="619" t="s">
        <v>4264</v>
      </c>
      <c r="L1611" s="620">
        <v>349.88</v>
      </c>
      <c r="M1611" s="620">
        <v>1049.6399999999999</v>
      </c>
      <c r="N1611" s="619">
        <v>3</v>
      </c>
      <c r="O1611" s="683">
        <v>0.5</v>
      </c>
      <c r="P1611" s="620"/>
      <c r="Q1611" s="635">
        <v>0</v>
      </c>
      <c r="R1611" s="619"/>
      <c r="S1611" s="635">
        <v>0</v>
      </c>
      <c r="T1611" s="683"/>
      <c r="U1611" s="665">
        <v>0</v>
      </c>
    </row>
    <row r="1612" spans="1:21" ht="14.4" customHeight="1" x14ac:dyDescent="0.3">
      <c r="A1612" s="618">
        <v>4</v>
      </c>
      <c r="B1612" s="619" t="s">
        <v>558</v>
      </c>
      <c r="C1612" s="619">
        <v>89301042</v>
      </c>
      <c r="D1612" s="681" t="s">
        <v>6244</v>
      </c>
      <c r="E1612" s="682" t="s">
        <v>3979</v>
      </c>
      <c r="F1612" s="619" t="s">
        <v>3935</v>
      </c>
      <c r="G1612" s="619" t="s">
        <v>4006</v>
      </c>
      <c r="H1612" s="619" t="s">
        <v>557</v>
      </c>
      <c r="I1612" s="619" t="s">
        <v>4042</v>
      </c>
      <c r="J1612" s="619" t="s">
        <v>4043</v>
      </c>
      <c r="K1612" s="619" t="s">
        <v>770</v>
      </c>
      <c r="L1612" s="620">
        <v>123.72</v>
      </c>
      <c r="M1612" s="620">
        <v>371.15999999999997</v>
      </c>
      <c r="N1612" s="619">
        <v>3</v>
      </c>
      <c r="O1612" s="683">
        <v>3</v>
      </c>
      <c r="P1612" s="620">
        <v>247.44</v>
      </c>
      <c r="Q1612" s="635">
        <v>0.66666666666666674</v>
      </c>
      <c r="R1612" s="619">
        <v>2</v>
      </c>
      <c r="S1612" s="635">
        <v>0.66666666666666663</v>
      </c>
      <c r="T1612" s="683">
        <v>2</v>
      </c>
      <c r="U1612" s="665">
        <v>0.66666666666666663</v>
      </c>
    </row>
    <row r="1613" spans="1:21" ht="14.4" customHeight="1" x14ac:dyDescent="0.3">
      <c r="A1613" s="618">
        <v>4</v>
      </c>
      <c r="B1613" s="619" t="s">
        <v>558</v>
      </c>
      <c r="C1613" s="619">
        <v>89301042</v>
      </c>
      <c r="D1613" s="681" t="s">
        <v>6244</v>
      </c>
      <c r="E1613" s="682" t="s">
        <v>3979</v>
      </c>
      <c r="F1613" s="619" t="s">
        <v>3935</v>
      </c>
      <c r="G1613" s="619" t="s">
        <v>4006</v>
      </c>
      <c r="H1613" s="619" t="s">
        <v>557</v>
      </c>
      <c r="I1613" s="619" t="s">
        <v>4178</v>
      </c>
      <c r="J1613" s="619" t="s">
        <v>4043</v>
      </c>
      <c r="K1613" s="619" t="s">
        <v>773</v>
      </c>
      <c r="L1613" s="620">
        <v>397.65</v>
      </c>
      <c r="M1613" s="620">
        <v>3181.2</v>
      </c>
      <c r="N1613" s="619">
        <v>8</v>
      </c>
      <c r="O1613" s="683">
        <v>4</v>
      </c>
      <c r="P1613" s="620">
        <v>1192.9499999999998</v>
      </c>
      <c r="Q1613" s="635">
        <v>0.37499999999999994</v>
      </c>
      <c r="R1613" s="619">
        <v>3</v>
      </c>
      <c r="S1613" s="635">
        <v>0.375</v>
      </c>
      <c r="T1613" s="683">
        <v>1.5</v>
      </c>
      <c r="U1613" s="665">
        <v>0.375</v>
      </c>
    </row>
    <row r="1614" spans="1:21" ht="14.4" customHeight="1" x14ac:dyDescent="0.3">
      <c r="A1614" s="618">
        <v>4</v>
      </c>
      <c r="B1614" s="619" t="s">
        <v>558</v>
      </c>
      <c r="C1614" s="619">
        <v>89301042</v>
      </c>
      <c r="D1614" s="681" t="s">
        <v>6244</v>
      </c>
      <c r="E1614" s="682" t="s">
        <v>3979</v>
      </c>
      <c r="F1614" s="619" t="s">
        <v>3935</v>
      </c>
      <c r="G1614" s="619" t="s">
        <v>4006</v>
      </c>
      <c r="H1614" s="619" t="s">
        <v>557</v>
      </c>
      <c r="I1614" s="619" t="s">
        <v>4178</v>
      </c>
      <c r="J1614" s="619" t="s">
        <v>4043</v>
      </c>
      <c r="K1614" s="619" t="s">
        <v>773</v>
      </c>
      <c r="L1614" s="620">
        <v>612.26</v>
      </c>
      <c r="M1614" s="620">
        <v>612.26</v>
      </c>
      <c r="N1614" s="619">
        <v>1</v>
      </c>
      <c r="O1614" s="683">
        <v>0.5</v>
      </c>
      <c r="P1614" s="620">
        <v>612.26</v>
      </c>
      <c r="Q1614" s="635">
        <v>1</v>
      </c>
      <c r="R1614" s="619">
        <v>1</v>
      </c>
      <c r="S1614" s="635">
        <v>1</v>
      </c>
      <c r="T1614" s="683">
        <v>0.5</v>
      </c>
      <c r="U1614" s="665">
        <v>1</v>
      </c>
    </row>
    <row r="1615" spans="1:21" ht="14.4" customHeight="1" x14ac:dyDescent="0.3">
      <c r="A1615" s="618">
        <v>4</v>
      </c>
      <c r="B1615" s="619" t="s">
        <v>558</v>
      </c>
      <c r="C1615" s="619">
        <v>89301042</v>
      </c>
      <c r="D1615" s="681" t="s">
        <v>6244</v>
      </c>
      <c r="E1615" s="682" t="s">
        <v>3979</v>
      </c>
      <c r="F1615" s="619" t="s">
        <v>3935</v>
      </c>
      <c r="G1615" s="619" t="s">
        <v>4006</v>
      </c>
      <c r="H1615" s="619" t="s">
        <v>557</v>
      </c>
      <c r="I1615" s="619" t="s">
        <v>4178</v>
      </c>
      <c r="J1615" s="619" t="s">
        <v>4043</v>
      </c>
      <c r="K1615" s="619" t="s">
        <v>773</v>
      </c>
      <c r="L1615" s="620">
        <v>314.89999999999998</v>
      </c>
      <c r="M1615" s="620">
        <v>3778.7999999999997</v>
      </c>
      <c r="N1615" s="619">
        <v>12</v>
      </c>
      <c r="O1615" s="683">
        <v>4.5</v>
      </c>
      <c r="P1615" s="620">
        <v>314.89999999999998</v>
      </c>
      <c r="Q1615" s="635">
        <v>8.3333333333333329E-2</v>
      </c>
      <c r="R1615" s="619">
        <v>1</v>
      </c>
      <c r="S1615" s="635">
        <v>8.3333333333333329E-2</v>
      </c>
      <c r="T1615" s="683">
        <v>0.5</v>
      </c>
      <c r="U1615" s="665">
        <v>0.1111111111111111</v>
      </c>
    </row>
    <row r="1616" spans="1:21" ht="14.4" customHeight="1" x14ac:dyDescent="0.3">
      <c r="A1616" s="618">
        <v>4</v>
      </c>
      <c r="B1616" s="619" t="s">
        <v>558</v>
      </c>
      <c r="C1616" s="619">
        <v>89301042</v>
      </c>
      <c r="D1616" s="681" t="s">
        <v>6244</v>
      </c>
      <c r="E1616" s="682" t="s">
        <v>3979</v>
      </c>
      <c r="F1616" s="619" t="s">
        <v>3935</v>
      </c>
      <c r="G1616" s="619" t="s">
        <v>4006</v>
      </c>
      <c r="H1616" s="619" t="s">
        <v>557</v>
      </c>
      <c r="I1616" s="619" t="s">
        <v>768</v>
      </c>
      <c r="J1616" s="619" t="s">
        <v>769</v>
      </c>
      <c r="K1616" s="619" t="s">
        <v>770</v>
      </c>
      <c r="L1616" s="620">
        <v>190.48</v>
      </c>
      <c r="M1616" s="620">
        <v>761.92</v>
      </c>
      <c r="N1616" s="619">
        <v>4</v>
      </c>
      <c r="O1616" s="683">
        <v>1.5</v>
      </c>
      <c r="P1616" s="620"/>
      <c r="Q1616" s="635">
        <v>0</v>
      </c>
      <c r="R1616" s="619"/>
      <c r="S1616" s="635">
        <v>0</v>
      </c>
      <c r="T1616" s="683"/>
      <c r="U1616" s="665">
        <v>0</v>
      </c>
    </row>
    <row r="1617" spans="1:21" ht="14.4" customHeight="1" x14ac:dyDescent="0.3">
      <c r="A1617" s="618">
        <v>4</v>
      </c>
      <c r="B1617" s="619" t="s">
        <v>558</v>
      </c>
      <c r="C1617" s="619">
        <v>89301042</v>
      </c>
      <c r="D1617" s="681" t="s">
        <v>6244</v>
      </c>
      <c r="E1617" s="682" t="s">
        <v>3979</v>
      </c>
      <c r="F1617" s="619" t="s">
        <v>3935</v>
      </c>
      <c r="G1617" s="619" t="s">
        <v>4006</v>
      </c>
      <c r="H1617" s="619" t="s">
        <v>557</v>
      </c>
      <c r="I1617" s="619" t="s">
        <v>772</v>
      </c>
      <c r="J1617" s="619" t="s">
        <v>769</v>
      </c>
      <c r="K1617" s="619" t="s">
        <v>773</v>
      </c>
      <c r="L1617" s="620">
        <v>612.26</v>
      </c>
      <c r="M1617" s="620">
        <v>1224.52</v>
      </c>
      <c r="N1617" s="619">
        <v>2</v>
      </c>
      <c r="O1617" s="683">
        <v>1.5</v>
      </c>
      <c r="P1617" s="620"/>
      <c r="Q1617" s="635">
        <v>0</v>
      </c>
      <c r="R1617" s="619"/>
      <c r="S1617" s="635">
        <v>0</v>
      </c>
      <c r="T1617" s="683"/>
      <c r="U1617" s="665">
        <v>0</v>
      </c>
    </row>
    <row r="1618" spans="1:21" ht="14.4" customHeight="1" x14ac:dyDescent="0.3">
      <c r="A1618" s="618">
        <v>4</v>
      </c>
      <c r="B1618" s="619" t="s">
        <v>558</v>
      </c>
      <c r="C1618" s="619">
        <v>89301042</v>
      </c>
      <c r="D1618" s="681" t="s">
        <v>6244</v>
      </c>
      <c r="E1618" s="682" t="s">
        <v>3979</v>
      </c>
      <c r="F1618" s="619" t="s">
        <v>3935</v>
      </c>
      <c r="G1618" s="619" t="s">
        <v>5466</v>
      </c>
      <c r="H1618" s="619" t="s">
        <v>557</v>
      </c>
      <c r="I1618" s="619" t="s">
        <v>718</v>
      </c>
      <c r="J1618" s="619" t="s">
        <v>5467</v>
      </c>
      <c r="K1618" s="619" t="s">
        <v>5092</v>
      </c>
      <c r="L1618" s="620">
        <v>0</v>
      </c>
      <c r="M1618" s="620">
        <v>0</v>
      </c>
      <c r="N1618" s="619">
        <v>3</v>
      </c>
      <c r="O1618" s="683">
        <v>2</v>
      </c>
      <c r="P1618" s="620">
        <v>0</v>
      </c>
      <c r="Q1618" s="635"/>
      <c r="R1618" s="619">
        <v>1</v>
      </c>
      <c r="S1618" s="635">
        <v>0.33333333333333331</v>
      </c>
      <c r="T1618" s="683">
        <v>1</v>
      </c>
      <c r="U1618" s="665">
        <v>0.5</v>
      </c>
    </row>
    <row r="1619" spans="1:21" ht="14.4" customHeight="1" x14ac:dyDescent="0.3">
      <c r="A1619" s="618">
        <v>4</v>
      </c>
      <c r="B1619" s="619" t="s">
        <v>558</v>
      </c>
      <c r="C1619" s="619">
        <v>89301042</v>
      </c>
      <c r="D1619" s="681" t="s">
        <v>6244</v>
      </c>
      <c r="E1619" s="682" t="s">
        <v>3979</v>
      </c>
      <c r="F1619" s="619" t="s">
        <v>3935</v>
      </c>
      <c r="G1619" s="619" t="s">
        <v>4521</v>
      </c>
      <c r="H1619" s="619" t="s">
        <v>557</v>
      </c>
      <c r="I1619" s="619" t="s">
        <v>2942</v>
      </c>
      <c r="J1619" s="619" t="s">
        <v>2943</v>
      </c>
      <c r="K1619" s="619" t="s">
        <v>2944</v>
      </c>
      <c r="L1619" s="620">
        <v>224.9</v>
      </c>
      <c r="M1619" s="620">
        <v>449.8</v>
      </c>
      <c r="N1619" s="619">
        <v>2</v>
      </c>
      <c r="O1619" s="683">
        <v>2</v>
      </c>
      <c r="P1619" s="620">
        <v>224.9</v>
      </c>
      <c r="Q1619" s="635">
        <v>0.5</v>
      </c>
      <c r="R1619" s="619">
        <v>1</v>
      </c>
      <c r="S1619" s="635">
        <v>0.5</v>
      </c>
      <c r="T1619" s="683">
        <v>1</v>
      </c>
      <c r="U1619" s="665">
        <v>0.5</v>
      </c>
    </row>
    <row r="1620" spans="1:21" ht="14.4" customHeight="1" x14ac:dyDescent="0.3">
      <c r="A1620" s="618">
        <v>4</v>
      </c>
      <c r="B1620" s="619" t="s">
        <v>558</v>
      </c>
      <c r="C1620" s="619">
        <v>89301042</v>
      </c>
      <c r="D1620" s="681" t="s">
        <v>6244</v>
      </c>
      <c r="E1620" s="682" t="s">
        <v>3979</v>
      </c>
      <c r="F1620" s="619" t="s">
        <v>3935</v>
      </c>
      <c r="G1620" s="619" t="s">
        <v>4044</v>
      </c>
      <c r="H1620" s="619" t="s">
        <v>557</v>
      </c>
      <c r="I1620" s="619" t="s">
        <v>825</v>
      </c>
      <c r="J1620" s="619" t="s">
        <v>826</v>
      </c>
      <c r="K1620" s="619" t="s">
        <v>827</v>
      </c>
      <c r="L1620" s="620">
        <v>56.69</v>
      </c>
      <c r="M1620" s="620">
        <v>2097.5300000000002</v>
      </c>
      <c r="N1620" s="619">
        <v>37</v>
      </c>
      <c r="O1620" s="683">
        <v>12.5</v>
      </c>
      <c r="P1620" s="620">
        <v>396.83</v>
      </c>
      <c r="Q1620" s="635">
        <v>0.18918918918918917</v>
      </c>
      <c r="R1620" s="619">
        <v>7</v>
      </c>
      <c r="S1620" s="635">
        <v>0.1891891891891892</v>
      </c>
      <c r="T1620" s="683">
        <v>6</v>
      </c>
      <c r="U1620" s="665">
        <v>0.48</v>
      </c>
    </row>
    <row r="1621" spans="1:21" ht="14.4" customHeight="1" x14ac:dyDescent="0.3">
      <c r="A1621" s="618">
        <v>4</v>
      </c>
      <c r="B1621" s="619" t="s">
        <v>558</v>
      </c>
      <c r="C1621" s="619">
        <v>89301042</v>
      </c>
      <c r="D1621" s="681" t="s">
        <v>6244</v>
      </c>
      <c r="E1621" s="682" t="s">
        <v>3979</v>
      </c>
      <c r="F1621" s="619" t="s">
        <v>3935</v>
      </c>
      <c r="G1621" s="619" t="s">
        <v>4044</v>
      </c>
      <c r="H1621" s="619" t="s">
        <v>557</v>
      </c>
      <c r="I1621" s="619" t="s">
        <v>2884</v>
      </c>
      <c r="J1621" s="619" t="s">
        <v>2885</v>
      </c>
      <c r="K1621" s="619" t="s">
        <v>2133</v>
      </c>
      <c r="L1621" s="620">
        <v>45.34</v>
      </c>
      <c r="M1621" s="620">
        <v>136.02000000000001</v>
      </c>
      <c r="N1621" s="619">
        <v>3</v>
      </c>
      <c r="O1621" s="683">
        <v>1</v>
      </c>
      <c r="P1621" s="620"/>
      <c r="Q1621" s="635">
        <v>0</v>
      </c>
      <c r="R1621" s="619"/>
      <c r="S1621" s="635">
        <v>0</v>
      </c>
      <c r="T1621" s="683"/>
      <c r="U1621" s="665">
        <v>0</v>
      </c>
    </row>
    <row r="1622" spans="1:21" ht="14.4" customHeight="1" x14ac:dyDescent="0.3">
      <c r="A1622" s="618">
        <v>4</v>
      </c>
      <c r="B1622" s="619" t="s">
        <v>558</v>
      </c>
      <c r="C1622" s="619">
        <v>89301042</v>
      </c>
      <c r="D1622" s="681" t="s">
        <v>6244</v>
      </c>
      <c r="E1622" s="682" t="s">
        <v>3979</v>
      </c>
      <c r="F1622" s="619" t="s">
        <v>3935</v>
      </c>
      <c r="G1622" s="619" t="s">
        <v>4083</v>
      </c>
      <c r="H1622" s="619" t="s">
        <v>1439</v>
      </c>
      <c r="I1622" s="619" t="s">
        <v>2523</v>
      </c>
      <c r="J1622" s="619" t="s">
        <v>1651</v>
      </c>
      <c r="K1622" s="619" t="s">
        <v>2524</v>
      </c>
      <c r="L1622" s="620">
        <v>56.01</v>
      </c>
      <c r="M1622" s="620">
        <v>112.02</v>
      </c>
      <c r="N1622" s="619">
        <v>2</v>
      </c>
      <c r="O1622" s="683">
        <v>1.5</v>
      </c>
      <c r="P1622" s="620">
        <v>56.01</v>
      </c>
      <c r="Q1622" s="635">
        <v>0.5</v>
      </c>
      <c r="R1622" s="619">
        <v>1</v>
      </c>
      <c r="S1622" s="635">
        <v>0.5</v>
      </c>
      <c r="T1622" s="683">
        <v>0.5</v>
      </c>
      <c r="U1622" s="665">
        <v>0.33333333333333331</v>
      </c>
    </row>
    <row r="1623" spans="1:21" ht="14.4" customHeight="1" x14ac:dyDescent="0.3">
      <c r="A1623" s="618">
        <v>4</v>
      </c>
      <c r="B1623" s="619" t="s">
        <v>558</v>
      </c>
      <c r="C1623" s="619">
        <v>89301042</v>
      </c>
      <c r="D1623" s="681" t="s">
        <v>6244</v>
      </c>
      <c r="E1623" s="682" t="s">
        <v>3979</v>
      </c>
      <c r="F1623" s="619" t="s">
        <v>3935</v>
      </c>
      <c r="G1623" s="619" t="s">
        <v>4083</v>
      </c>
      <c r="H1623" s="619" t="s">
        <v>1439</v>
      </c>
      <c r="I1623" s="619" t="s">
        <v>1650</v>
      </c>
      <c r="J1623" s="619" t="s">
        <v>1651</v>
      </c>
      <c r="K1623" s="619" t="s">
        <v>1652</v>
      </c>
      <c r="L1623" s="620">
        <v>140.03</v>
      </c>
      <c r="M1623" s="620">
        <v>1960.42</v>
      </c>
      <c r="N1623" s="619">
        <v>14</v>
      </c>
      <c r="O1623" s="683">
        <v>5.5</v>
      </c>
      <c r="P1623" s="620">
        <v>560.12</v>
      </c>
      <c r="Q1623" s="635">
        <v>0.2857142857142857</v>
      </c>
      <c r="R1623" s="619">
        <v>4</v>
      </c>
      <c r="S1623" s="635">
        <v>0.2857142857142857</v>
      </c>
      <c r="T1623" s="683">
        <v>2</v>
      </c>
      <c r="U1623" s="665">
        <v>0.36363636363636365</v>
      </c>
    </row>
    <row r="1624" spans="1:21" ht="14.4" customHeight="1" x14ac:dyDescent="0.3">
      <c r="A1624" s="618">
        <v>4</v>
      </c>
      <c r="B1624" s="619" t="s">
        <v>558</v>
      </c>
      <c r="C1624" s="619">
        <v>89301042</v>
      </c>
      <c r="D1624" s="681" t="s">
        <v>6244</v>
      </c>
      <c r="E1624" s="682" t="s">
        <v>3979</v>
      </c>
      <c r="F1624" s="619" t="s">
        <v>3935</v>
      </c>
      <c r="G1624" s="619" t="s">
        <v>4137</v>
      </c>
      <c r="H1624" s="619" t="s">
        <v>557</v>
      </c>
      <c r="I1624" s="619" t="s">
        <v>3038</v>
      </c>
      <c r="J1624" s="619" t="s">
        <v>3039</v>
      </c>
      <c r="K1624" s="619" t="s">
        <v>2391</v>
      </c>
      <c r="L1624" s="620">
        <v>0</v>
      </c>
      <c r="M1624" s="620">
        <v>0</v>
      </c>
      <c r="N1624" s="619">
        <v>1</v>
      </c>
      <c r="O1624" s="683">
        <v>0.5</v>
      </c>
      <c r="P1624" s="620">
        <v>0</v>
      </c>
      <c r="Q1624" s="635"/>
      <c r="R1624" s="619">
        <v>1</v>
      </c>
      <c r="S1624" s="635">
        <v>1</v>
      </c>
      <c r="T1624" s="683">
        <v>0.5</v>
      </c>
      <c r="U1624" s="665">
        <v>1</v>
      </c>
    </row>
    <row r="1625" spans="1:21" ht="14.4" customHeight="1" x14ac:dyDescent="0.3">
      <c r="A1625" s="618">
        <v>4</v>
      </c>
      <c r="B1625" s="619" t="s">
        <v>558</v>
      </c>
      <c r="C1625" s="619">
        <v>89301042</v>
      </c>
      <c r="D1625" s="681" t="s">
        <v>6244</v>
      </c>
      <c r="E1625" s="682" t="s">
        <v>3979</v>
      </c>
      <c r="F1625" s="619" t="s">
        <v>3935</v>
      </c>
      <c r="G1625" s="619" t="s">
        <v>4179</v>
      </c>
      <c r="H1625" s="619" t="s">
        <v>557</v>
      </c>
      <c r="I1625" s="619" t="s">
        <v>2001</v>
      </c>
      <c r="J1625" s="619" t="s">
        <v>2002</v>
      </c>
      <c r="K1625" s="619" t="s">
        <v>4180</v>
      </c>
      <c r="L1625" s="620">
        <v>116.52</v>
      </c>
      <c r="M1625" s="620">
        <v>116.52</v>
      </c>
      <c r="N1625" s="619">
        <v>1</v>
      </c>
      <c r="O1625" s="683">
        <v>1</v>
      </c>
      <c r="P1625" s="620">
        <v>116.52</v>
      </c>
      <c r="Q1625" s="635">
        <v>1</v>
      </c>
      <c r="R1625" s="619">
        <v>1</v>
      </c>
      <c r="S1625" s="635">
        <v>1</v>
      </c>
      <c r="T1625" s="683">
        <v>1</v>
      </c>
      <c r="U1625" s="665">
        <v>1</v>
      </c>
    </row>
    <row r="1626" spans="1:21" ht="14.4" customHeight="1" x14ac:dyDescent="0.3">
      <c r="A1626" s="618">
        <v>4</v>
      </c>
      <c r="B1626" s="619" t="s">
        <v>558</v>
      </c>
      <c r="C1626" s="619">
        <v>89301042</v>
      </c>
      <c r="D1626" s="681" t="s">
        <v>6244</v>
      </c>
      <c r="E1626" s="682" t="s">
        <v>3979</v>
      </c>
      <c r="F1626" s="619" t="s">
        <v>3935</v>
      </c>
      <c r="G1626" s="619" t="s">
        <v>4012</v>
      </c>
      <c r="H1626" s="619" t="s">
        <v>557</v>
      </c>
      <c r="I1626" s="619" t="s">
        <v>837</v>
      </c>
      <c r="J1626" s="619" t="s">
        <v>4013</v>
      </c>
      <c r="K1626" s="619" t="s">
        <v>4014</v>
      </c>
      <c r="L1626" s="620">
        <v>0</v>
      </c>
      <c r="M1626" s="620">
        <v>0</v>
      </c>
      <c r="N1626" s="619">
        <v>1</v>
      </c>
      <c r="O1626" s="683">
        <v>0.5</v>
      </c>
      <c r="P1626" s="620">
        <v>0</v>
      </c>
      <c r="Q1626" s="635"/>
      <c r="R1626" s="619">
        <v>1</v>
      </c>
      <c r="S1626" s="635">
        <v>1</v>
      </c>
      <c r="T1626" s="683">
        <v>0.5</v>
      </c>
      <c r="U1626" s="665">
        <v>1</v>
      </c>
    </row>
    <row r="1627" spans="1:21" ht="14.4" customHeight="1" x14ac:dyDescent="0.3">
      <c r="A1627" s="618">
        <v>4</v>
      </c>
      <c r="B1627" s="619" t="s">
        <v>558</v>
      </c>
      <c r="C1627" s="619">
        <v>89301042</v>
      </c>
      <c r="D1627" s="681" t="s">
        <v>6244</v>
      </c>
      <c r="E1627" s="682" t="s">
        <v>3979</v>
      </c>
      <c r="F1627" s="619" t="s">
        <v>3935</v>
      </c>
      <c r="G1627" s="619" t="s">
        <v>4055</v>
      </c>
      <c r="H1627" s="619" t="s">
        <v>557</v>
      </c>
      <c r="I1627" s="619" t="s">
        <v>2680</v>
      </c>
      <c r="J1627" s="619" t="s">
        <v>1798</v>
      </c>
      <c r="K1627" s="619" t="s">
        <v>4056</v>
      </c>
      <c r="L1627" s="620">
        <v>210.11</v>
      </c>
      <c r="M1627" s="620">
        <v>1260.6600000000001</v>
      </c>
      <c r="N1627" s="619">
        <v>6</v>
      </c>
      <c r="O1627" s="683">
        <v>2</v>
      </c>
      <c r="P1627" s="620">
        <v>420.22</v>
      </c>
      <c r="Q1627" s="635">
        <v>0.33333333333333331</v>
      </c>
      <c r="R1627" s="619">
        <v>2</v>
      </c>
      <c r="S1627" s="635">
        <v>0.33333333333333331</v>
      </c>
      <c r="T1627" s="683">
        <v>1</v>
      </c>
      <c r="U1627" s="665">
        <v>0.5</v>
      </c>
    </row>
    <row r="1628" spans="1:21" ht="14.4" customHeight="1" x14ac:dyDescent="0.3">
      <c r="A1628" s="618">
        <v>4</v>
      </c>
      <c r="B1628" s="619" t="s">
        <v>558</v>
      </c>
      <c r="C1628" s="619">
        <v>89301042</v>
      </c>
      <c r="D1628" s="681" t="s">
        <v>6244</v>
      </c>
      <c r="E1628" s="682" t="s">
        <v>3979</v>
      </c>
      <c r="F1628" s="619" t="s">
        <v>3935</v>
      </c>
      <c r="G1628" s="619" t="s">
        <v>5580</v>
      </c>
      <c r="H1628" s="619" t="s">
        <v>557</v>
      </c>
      <c r="I1628" s="619" t="s">
        <v>5581</v>
      </c>
      <c r="J1628" s="619" t="s">
        <v>5582</v>
      </c>
      <c r="K1628" s="619" t="s">
        <v>5583</v>
      </c>
      <c r="L1628" s="620">
        <v>94.72</v>
      </c>
      <c r="M1628" s="620">
        <v>284.15999999999997</v>
      </c>
      <c r="N1628" s="619">
        <v>3</v>
      </c>
      <c r="O1628" s="683">
        <v>1</v>
      </c>
      <c r="P1628" s="620">
        <v>284.15999999999997</v>
      </c>
      <c r="Q1628" s="635">
        <v>1</v>
      </c>
      <c r="R1628" s="619">
        <v>3</v>
      </c>
      <c r="S1628" s="635">
        <v>1</v>
      </c>
      <c r="T1628" s="683">
        <v>1</v>
      </c>
      <c r="U1628" s="665">
        <v>1</v>
      </c>
    </row>
    <row r="1629" spans="1:21" ht="14.4" customHeight="1" x14ac:dyDescent="0.3">
      <c r="A1629" s="618">
        <v>4</v>
      </c>
      <c r="B1629" s="619" t="s">
        <v>558</v>
      </c>
      <c r="C1629" s="619">
        <v>89301042</v>
      </c>
      <c r="D1629" s="681" t="s">
        <v>6244</v>
      </c>
      <c r="E1629" s="682" t="s">
        <v>3979</v>
      </c>
      <c r="F1629" s="619" t="s">
        <v>3935</v>
      </c>
      <c r="G1629" s="619" t="s">
        <v>5580</v>
      </c>
      <c r="H1629" s="619" t="s">
        <v>557</v>
      </c>
      <c r="I1629" s="619" t="s">
        <v>5584</v>
      </c>
      <c r="J1629" s="619" t="s">
        <v>5585</v>
      </c>
      <c r="K1629" s="619" t="s">
        <v>5586</v>
      </c>
      <c r="L1629" s="620">
        <v>94.72</v>
      </c>
      <c r="M1629" s="620">
        <v>3504.64</v>
      </c>
      <c r="N1629" s="619">
        <v>37</v>
      </c>
      <c r="O1629" s="683">
        <v>14.5</v>
      </c>
      <c r="P1629" s="620">
        <v>1326.08</v>
      </c>
      <c r="Q1629" s="635">
        <v>0.37837837837837834</v>
      </c>
      <c r="R1629" s="619">
        <v>14</v>
      </c>
      <c r="S1629" s="635">
        <v>0.3783783783783784</v>
      </c>
      <c r="T1629" s="683">
        <v>6</v>
      </c>
      <c r="U1629" s="665">
        <v>0.41379310344827586</v>
      </c>
    </row>
    <row r="1630" spans="1:21" ht="14.4" customHeight="1" x14ac:dyDescent="0.3">
      <c r="A1630" s="618">
        <v>4</v>
      </c>
      <c r="B1630" s="619" t="s">
        <v>558</v>
      </c>
      <c r="C1630" s="619">
        <v>89301042</v>
      </c>
      <c r="D1630" s="681" t="s">
        <v>6244</v>
      </c>
      <c r="E1630" s="682" t="s">
        <v>3979</v>
      </c>
      <c r="F1630" s="619" t="s">
        <v>3935</v>
      </c>
      <c r="G1630" s="619" t="s">
        <v>5580</v>
      </c>
      <c r="H1630" s="619" t="s">
        <v>1439</v>
      </c>
      <c r="I1630" s="619" t="s">
        <v>5587</v>
      </c>
      <c r="J1630" s="619" t="s">
        <v>5588</v>
      </c>
      <c r="K1630" s="619" t="s">
        <v>5589</v>
      </c>
      <c r="L1630" s="620">
        <v>31.57</v>
      </c>
      <c r="M1630" s="620">
        <v>94.710000000000008</v>
      </c>
      <c r="N1630" s="619">
        <v>3</v>
      </c>
      <c r="O1630" s="683">
        <v>1</v>
      </c>
      <c r="P1630" s="620"/>
      <c r="Q1630" s="635">
        <v>0</v>
      </c>
      <c r="R1630" s="619"/>
      <c r="S1630" s="635">
        <v>0</v>
      </c>
      <c r="T1630" s="683"/>
      <c r="U1630" s="665">
        <v>0</v>
      </c>
    </row>
    <row r="1631" spans="1:21" ht="14.4" customHeight="1" x14ac:dyDescent="0.3">
      <c r="A1631" s="618">
        <v>4</v>
      </c>
      <c r="B1631" s="619" t="s">
        <v>558</v>
      </c>
      <c r="C1631" s="619">
        <v>89301042</v>
      </c>
      <c r="D1631" s="681" t="s">
        <v>6244</v>
      </c>
      <c r="E1631" s="682" t="s">
        <v>3979</v>
      </c>
      <c r="F1631" s="619" t="s">
        <v>3935</v>
      </c>
      <c r="G1631" s="619" t="s">
        <v>5580</v>
      </c>
      <c r="H1631" s="619" t="s">
        <v>1439</v>
      </c>
      <c r="I1631" s="619" t="s">
        <v>5590</v>
      </c>
      <c r="J1631" s="619" t="s">
        <v>5591</v>
      </c>
      <c r="K1631" s="619" t="s">
        <v>5592</v>
      </c>
      <c r="L1631" s="620">
        <v>104.19</v>
      </c>
      <c r="M1631" s="620">
        <v>1041.9000000000001</v>
      </c>
      <c r="N1631" s="619">
        <v>10</v>
      </c>
      <c r="O1631" s="683">
        <v>4</v>
      </c>
      <c r="P1631" s="620">
        <v>104.19</v>
      </c>
      <c r="Q1631" s="635">
        <v>9.9999999999999992E-2</v>
      </c>
      <c r="R1631" s="619">
        <v>1</v>
      </c>
      <c r="S1631" s="635">
        <v>0.1</v>
      </c>
      <c r="T1631" s="683">
        <v>1</v>
      </c>
      <c r="U1631" s="665">
        <v>0.25</v>
      </c>
    </row>
    <row r="1632" spans="1:21" ht="14.4" customHeight="1" x14ac:dyDescent="0.3">
      <c r="A1632" s="618">
        <v>4</v>
      </c>
      <c r="B1632" s="619" t="s">
        <v>558</v>
      </c>
      <c r="C1632" s="619">
        <v>89301042</v>
      </c>
      <c r="D1632" s="681" t="s">
        <v>6244</v>
      </c>
      <c r="E1632" s="682" t="s">
        <v>3979</v>
      </c>
      <c r="F1632" s="619" t="s">
        <v>3935</v>
      </c>
      <c r="G1632" s="619" t="s">
        <v>4086</v>
      </c>
      <c r="H1632" s="619" t="s">
        <v>1439</v>
      </c>
      <c r="I1632" s="619" t="s">
        <v>3766</v>
      </c>
      <c r="J1632" s="619" t="s">
        <v>3767</v>
      </c>
      <c r="K1632" s="619" t="s">
        <v>3768</v>
      </c>
      <c r="L1632" s="620">
        <v>49.12</v>
      </c>
      <c r="M1632" s="620">
        <v>147.35999999999999</v>
      </c>
      <c r="N1632" s="619">
        <v>3</v>
      </c>
      <c r="O1632" s="683">
        <v>1.5</v>
      </c>
      <c r="P1632" s="620">
        <v>49.12</v>
      </c>
      <c r="Q1632" s="635">
        <v>0.33333333333333337</v>
      </c>
      <c r="R1632" s="619">
        <v>1</v>
      </c>
      <c r="S1632" s="635">
        <v>0.33333333333333331</v>
      </c>
      <c r="T1632" s="683">
        <v>1</v>
      </c>
      <c r="U1632" s="665">
        <v>0.66666666666666663</v>
      </c>
    </row>
    <row r="1633" spans="1:21" ht="14.4" customHeight="1" x14ac:dyDescent="0.3">
      <c r="A1633" s="618">
        <v>4</v>
      </c>
      <c r="B1633" s="619" t="s">
        <v>558</v>
      </c>
      <c r="C1633" s="619">
        <v>89301042</v>
      </c>
      <c r="D1633" s="681" t="s">
        <v>6244</v>
      </c>
      <c r="E1633" s="682" t="s">
        <v>3979</v>
      </c>
      <c r="F1633" s="619" t="s">
        <v>3935</v>
      </c>
      <c r="G1633" s="619" t="s">
        <v>4122</v>
      </c>
      <c r="H1633" s="619" t="s">
        <v>557</v>
      </c>
      <c r="I1633" s="619" t="s">
        <v>5593</v>
      </c>
      <c r="J1633" s="619" t="s">
        <v>4187</v>
      </c>
      <c r="K1633" s="619" t="s">
        <v>1027</v>
      </c>
      <c r="L1633" s="620">
        <v>154.33000000000001</v>
      </c>
      <c r="M1633" s="620">
        <v>154.33000000000001</v>
      </c>
      <c r="N1633" s="619">
        <v>1</v>
      </c>
      <c r="O1633" s="683">
        <v>1</v>
      </c>
      <c r="P1633" s="620">
        <v>154.33000000000001</v>
      </c>
      <c r="Q1633" s="635">
        <v>1</v>
      </c>
      <c r="R1633" s="619">
        <v>1</v>
      </c>
      <c r="S1633" s="635">
        <v>1</v>
      </c>
      <c r="T1633" s="683">
        <v>1</v>
      </c>
      <c r="U1633" s="665">
        <v>1</v>
      </c>
    </row>
    <row r="1634" spans="1:21" ht="14.4" customHeight="1" x14ac:dyDescent="0.3">
      <c r="A1634" s="618">
        <v>4</v>
      </c>
      <c r="B1634" s="619" t="s">
        <v>558</v>
      </c>
      <c r="C1634" s="619">
        <v>89301042</v>
      </c>
      <c r="D1634" s="681" t="s">
        <v>6244</v>
      </c>
      <c r="E1634" s="682" t="s">
        <v>3979</v>
      </c>
      <c r="F1634" s="619" t="s">
        <v>3935</v>
      </c>
      <c r="G1634" s="619" t="s">
        <v>4122</v>
      </c>
      <c r="H1634" s="619" t="s">
        <v>557</v>
      </c>
      <c r="I1634" s="619" t="s">
        <v>5594</v>
      </c>
      <c r="J1634" s="619" t="s">
        <v>4187</v>
      </c>
      <c r="K1634" s="619" t="s">
        <v>1027</v>
      </c>
      <c r="L1634" s="620">
        <v>154.33000000000001</v>
      </c>
      <c r="M1634" s="620">
        <v>154.33000000000001</v>
      </c>
      <c r="N1634" s="619">
        <v>1</v>
      </c>
      <c r="O1634" s="683">
        <v>1</v>
      </c>
      <c r="P1634" s="620"/>
      <c r="Q1634" s="635">
        <v>0</v>
      </c>
      <c r="R1634" s="619"/>
      <c r="S1634" s="635">
        <v>0</v>
      </c>
      <c r="T1634" s="683"/>
      <c r="U1634" s="665">
        <v>0</v>
      </c>
    </row>
    <row r="1635" spans="1:21" ht="14.4" customHeight="1" x14ac:dyDescent="0.3">
      <c r="A1635" s="618">
        <v>4</v>
      </c>
      <c r="B1635" s="619" t="s">
        <v>558</v>
      </c>
      <c r="C1635" s="619">
        <v>89301042</v>
      </c>
      <c r="D1635" s="681" t="s">
        <v>6244</v>
      </c>
      <c r="E1635" s="682" t="s">
        <v>3979</v>
      </c>
      <c r="F1635" s="619" t="s">
        <v>3936</v>
      </c>
      <c r="G1635" s="619" t="s">
        <v>4062</v>
      </c>
      <c r="H1635" s="619" t="s">
        <v>557</v>
      </c>
      <c r="I1635" s="619" t="s">
        <v>4126</v>
      </c>
      <c r="J1635" s="619" t="s">
        <v>3964</v>
      </c>
      <c r="K1635" s="619"/>
      <c r="L1635" s="620">
        <v>0</v>
      </c>
      <c r="M1635" s="620">
        <v>0</v>
      </c>
      <c r="N1635" s="619">
        <v>3</v>
      </c>
      <c r="O1635" s="683">
        <v>1.5</v>
      </c>
      <c r="P1635" s="620">
        <v>0</v>
      </c>
      <c r="Q1635" s="635"/>
      <c r="R1635" s="619">
        <v>3</v>
      </c>
      <c r="S1635" s="635">
        <v>1</v>
      </c>
      <c r="T1635" s="683">
        <v>1.5</v>
      </c>
      <c r="U1635" s="665">
        <v>1</v>
      </c>
    </row>
    <row r="1636" spans="1:21" ht="14.4" customHeight="1" x14ac:dyDescent="0.3">
      <c r="A1636" s="618">
        <v>4</v>
      </c>
      <c r="B1636" s="619" t="s">
        <v>558</v>
      </c>
      <c r="C1636" s="619">
        <v>89301042</v>
      </c>
      <c r="D1636" s="681" t="s">
        <v>6244</v>
      </c>
      <c r="E1636" s="682" t="s">
        <v>3979</v>
      </c>
      <c r="F1636" s="619" t="s">
        <v>3937</v>
      </c>
      <c r="G1636" s="619" t="s">
        <v>4358</v>
      </c>
      <c r="H1636" s="619" t="s">
        <v>557</v>
      </c>
      <c r="I1636" s="619" t="s">
        <v>4359</v>
      </c>
      <c r="J1636" s="619" t="s">
        <v>4360</v>
      </c>
      <c r="K1636" s="619" t="s">
        <v>4361</v>
      </c>
      <c r="L1636" s="620">
        <v>410</v>
      </c>
      <c r="M1636" s="620">
        <v>23780</v>
      </c>
      <c r="N1636" s="619">
        <v>58</v>
      </c>
      <c r="O1636" s="683">
        <v>58</v>
      </c>
      <c r="P1636" s="620">
        <v>23780</v>
      </c>
      <c r="Q1636" s="635">
        <v>1</v>
      </c>
      <c r="R1636" s="619">
        <v>58</v>
      </c>
      <c r="S1636" s="635">
        <v>1</v>
      </c>
      <c r="T1636" s="683">
        <v>58</v>
      </c>
      <c r="U1636" s="665">
        <v>1</v>
      </c>
    </row>
    <row r="1637" spans="1:21" ht="14.4" customHeight="1" x14ac:dyDescent="0.3">
      <c r="A1637" s="618">
        <v>4</v>
      </c>
      <c r="B1637" s="619" t="s">
        <v>558</v>
      </c>
      <c r="C1637" s="619">
        <v>89301042</v>
      </c>
      <c r="D1637" s="681" t="s">
        <v>6244</v>
      </c>
      <c r="E1637" s="682" t="s">
        <v>3979</v>
      </c>
      <c r="F1637" s="619" t="s">
        <v>3937</v>
      </c>
      <c r="G1637" s="619" t="s">
        <v>4358</v>
      </c>
      <c r="H1637" s="619" t="s">
        <v>557</v>
      </c>
      <c r="I1637" s="619" t="s">
        <v>4420</v>
      </c>
      <c r="J1637" s="619" t="s">
        <v>4421</v>
      </c>
      <c r="K1637" s="619" t="s">
        <v>4422</v>
      </c>
      <c r="L1637" s="620">
        <v>566</v>
      </c>
      <c r="M1637" s="620">
        <v>1132</v>
      </c>
      <c r="N1637" s="619">
        <v>2</v>
      </c>
      <c r="O1637" s="683">
        <v>2</v>
      </c>
      <c r="P1637" s="620"/>
      <c r="Q1637" s="635">
        <v>0</v>
      </c>
      <c r="R1637" s="619"/>
      <c r="S1637" s="635">
        <v>0</v>
      </c>
      <c r="T1637" s="683"/>
      <c r="U1637" s="665">
        <v>0</v>
      </c>
    </row>
    <row r="1638" spans="1:21" ht="14.4" customHeight="1" x14ac:dyDescent="0.3">
      <c r="A1638" s="618">
        <v>4</v>
      </c>
      <c r="B1638" s="619" t="s">
        <v>558</v>
      </c>
      <c r="C1638" s="619">
        <v>89301042</v>
      </c>
      <c r="D1638" s="681" t="s">
        <v>6244</v>
      </c>
      <c r="E1638" s="682" t="s">
        <v>3979</v>
      </c>
      <c r="F1638" s="619" t="s">
        <v>3937</v>
      </c>
      <c r="G1638" s="619" t="s">
        <v>4423</v>
      </c>
      <c r="H1638" s="619" t="s">
        <v>557</v>
      </c>
      <c r="I1638" s="619" t="s">
        <v>4433</v>
      </c>
      <c r="J1638" s="619" t="s">
        <v>4434</v>
      </c>
      <c r="K1638" s="619" t="s">
        <v>4435</v>
      </c>
      <c r="L1638" s="620">
        <v>200</v>
      </c>
      <c r="M1638" s="620">
        <v>1600</v>
      </c>
      <c r="N1638" s="619">
        <v>8</v>
      </c>
      <c r="O1638" s="683">
        <v>5</v>
      </c>
      <c r="P1638" s="620">
        <v>1200</v>
      </c>
      <c r="Q1638" s="635">
        <v>0.75</v>
      </c>
      <c r="R1638" s="619">
        <v>6</v>
      </c>
      <c r="S1638" s="635">
        <v>0.75</v>
      </c>
      <c r="T1638" s="683">
        <v>4</v>
      </c>
      <c r="U1638" s="665">
        <v>0.8</v>
      </c>
    </row>
    <row r="1639" spans="1:21" ht="14.4" customHeight="1" x14ac:dyDescent="0.3">
      <c r="A1639" s="618">
        <v>4</v>
      </c>
      <c r="B1639" s="619" t="s">
        <v>558</v>
      </c>
      <c r="C1639" s="619">
        <v>89301042</v>
      </c>
      <c r="D1639" s="681" t="s">
        <v>6244</v>
      </c>
      <c r="E1639" s="682" t="s">
        <v>3979</v>
      </c>
      <c r="F1639" s="619" t="s">
        <v>3937</v>
      </c>
      <c r="G1639" s="619" t="s">
        <v>4423</v>
      </c>
      <c r="H1639" s="619" t="s">
        <v>557</v>
      </c>
      <c r="I1639" s="619" t="s">
        <v>5027</v>
      </c>
      <c r="J1639" s="619" t="s">
        <v>5028</v>
      </c>
      <c r="K1639" s="619" t="s">
        <v>5029</v>
      </c>
      <c r="L1639" s="620">
        <v>44.15</v>
      </c>
      <c r="M1639" s="620">
        <v>88.3</v>
      </c>
      <c r="N1639" s="619">
        <v>2</v>
      </c>
      <c r="O1639" s="683">
        <v>1</v>
      </c>
      <c r="P1639" s="620">
        <v>88.3</v>
      </c>
      <c r="Q1639" s="635">
        <v>1</v>
      </c>
      <c r="R1639" s="619">
        <v>2</v>
      </c>
      <c r="S1639" s="635">
        <v>1</v>
      </c>
      <c r="T1639" s="683">
        <v>1</v>
      </c>
      <c r="U1639" s="665">
        <v>1</v>
      </c>
    </row>
    <row r="1640" spans="1:21" ht="14.4" customHeight="1" x14ac:dyDescent="0.3">
      <c r="A1640" s="618">
        <v>4</v>
      </c>
      <c r="B1640" s="619" t="s">
        <v>558</v>
      </c>
      <c r="C1640" s="619">
        <v>89301042</v>
      </c>
      <c r="D1640" s="681" t="s">
        <v>6244</v>
      </c>
      <c r="E1640" s="682" t="s">
        <v>3979</v>
      </c>
      <c r="F1640" s="619" t="s">
        <v>3937</v>
      </c>
      <c r="G1640" s="619" t="s">
        <v>4423</v>
      </c>
      <c r="H1640" s="619" t="s">
        <v>557</v>
      </c>
      <c r="I1640" s="619" t="s">
        <v>4442</v>
      </c>
      <c r="J1640" s="619" t="s">
        <v>4443</v>
      </c>
      <c r="K1640" s="619" t="s">
        <v>4444</v>
      </c>
      <c r="L1640" s="620">
        <v>774.12</v>
      </c>
      <c r="M1640" s="620">
        <v>3096.48</v>
      </c>
      <c r="N1640" s="619">
        <v>4</v>
      </c>
      <c r="O1640" s="683">
        <v>2</v>
      </c>
      <c r="P1640" s="620">
        <v>1548.24</v>
      </c>
      <c r="Q1640" s="635">
        <v>0.5</v>
      </c>
      <c r="R1640" s="619">
        <v>2</v>
      </c>
      <c r="S1640" s="635">
        <v>0.5</v>
      </c>
      <c r="T1640" s="683">
        <v>1</v>
      </c>
      <c r="U1640" s="665">
        <v>0.5</v>
      </c>
    </row>
    <row r="1641" spans="1:21" ht="14.4" customHeight="1" x14ac:dyDescent="0.3">
      <c r="A1641" s="618">
        <v>4</v>
      </c>
      <c r="B1641" s="619" t="s">
        <v>558</v>
      </c>
      <c r="C1641" s="619">
        <v>89301042</v>
      </c>
      <c r="D1641" s="681" t="s">
        <v>6244</v>
      </c>
      <c r="E1641" s="682" t="s">
        <v>3979</v>
      </c>
      <c r="F1641" s="619" t="s">
        <v>3937</v>
      </c>
      <c r="G1641" s="619" t="s">
        <v>4203</v>
      </c>
      <c r="H1641" s="619" t="s">
        <v>557</v>
      </c>
      <c r="I1641" s="619" t="s">
        <v>4204</v>
      </c>
      <c r="J1641" s="619" t="s">
        <v>4205</v>
      </c>
      <c r="K1641" s="619" t="s">
        <v>4206</v>
      </c>
      <c r="L1641" s="620">
        <v>900</v>
      </c>
      <c r="M1641" s="620">
        <v>6300</v>
      </c>
      <c r="N1641" s="619">
        <v>7</v>
      </c>
      <c r="O1641" s="683">
        <v>7</v>
      </c>
      <c r="P1641" s="620">
        <v>5400</v>
      </c>
      <c r="Q1641" s="635">
        <v>0.8571428571428571</v>
      </c>
      <c r="R1641" s="619">
        <v>6</v>
      </c>
      <c r="S1641" s="635">
        <v>0.8571428571428571</v>
      </c>
      <c r="T1641" s="683">
        <v>6</v>
      </c>
      <c r="U1641" s="665">
        <v>0.8571428571428571</v>
      </c>
    </row>
    <row r="1642" spans="1:21" ht="14.4" customHeight="1" x14ac:dyDescent="0.3">
      <c r="A1642" s="618">
        <v>4</v>
      </c>
      <c r="B1642" s="619" t="s">
        <v>558</v>
      </c>
      <c r="C1642" s="619">
        <v>89301042</v>
      </c>
      <c r="D1642" s="681" t="s">
        <v>6244</v>
      </c>
      <c r="E1642" s="682" t="s">
        <v>3979</v>
      </c>
      <c r="F1642" s="619" t="s">
        <v>3937</v>
      </c>
      <c r="G1642" s="619" t="s">
        <v>4203</v>
      </c>
      <c r="H1642" s="619" t="s">
        <v>557</v>
      </c>
      <c r="I1642" s="619" t="s">
        <v>4312</v>
      </c>
      <c r="J1642" s="619" t="s">
        <v>4313</v>
      </c>
      <c r="K1642" s="619" t="s">
        <v>4314</v>
      </c>
      <c r="L1642" s="620">
        <v>378.48</v>
      </c>
      <c r="M1642" s="620">
        <v>378.48</v>
      </c>
      <c r="N1642" s="619">
        <v>1</v>
      </c>
      <c r="O1642" s="683">
        <v>1</v>
      </c>
      <c r="P1642" s="620"/>
      <c r="Q1642" s="635">
        <v>0</v>
      </c>
      <c r="R1642" s="619"/>
      <c r="S1642" s="635">
        <v>0</v>
      </c>
      <c r="T1642" s="683"/>
      <c r="U1642" s="665">
        <v>0</v>
      </c>
    </row>
    <row r="1643" spans="1:21" ht="14.4" customHeight="1" x14ac:dyDescent="0.3">
      <c r="A1643" s="618">
        <v>4</v>
      </c>
      <c r="B1643" s="619" t="s">
        <v>558</v>
      </c>
      <c r="C1643" s="619">
        <v>89301042</v>
      </c>
      <c r="D1643" s="681" t="s">
        <v>6244</v>
      </c>
      <c r="E1643" s="682" t="s">
        <v>3980</v>
      </c>
      <c r="F1643" s="619" t="s">
        <v>3935</v>
      </c>
      <c r="G1643" s="619" t="s">
        <v>4972</v>
      </c>
      <c r="H1643" s="619" t="s">
        <v>557</v>
      </c>
      <c r="I1643" s="619" t="s">
        <v>5434</v>
      </c>
      <c r="J1643" s="619" t="s">
        <v>5435</v>
      </c>
      <c r="K1643" s="619" t="s">
        <v>5436</v>
      </c>
      <c r="L1643" s="620">
        <v>1354.54</v>
      </c>
      <c r="M1643" s="620">
        <v>4063.62</v>
      </c>
      <c r="N1643" s="619">
        <v>3</v>
      </c>
      <c r="O1643" s="683">
        <v>2</v>
      </c>
      <c r="P1643" s="620">
        <v>4063.62</v>
      </c>
      <c r="Q1643" s="635">
        <v>1</v>
      </c>
      <c r="R1643" s="619">
        <v>3</v>
      </c>
      <c r="S1643" s="635">
        <v>1</v>
      </c>
      <c r="T1643" s="683">
        <v>2</v>
      </c>
      <c r="U1643" s="665">
        <v>1</v>
      </c>
    </row>
    <row r="1644" spans="1:21" ht="14.4" customHeight="1" x14ac:dyDescent="0.3">
      <c r="A1644" s="618">
        <v>4</v>
      </c>
      <c r="B1644" s="619" t="s">
        <v>558</v>
      </c>
      <c r="C1644" s="619">
        <v>89301042</v>
      </c>
      <c r="D1644" s="681" t="s">
        <v>6244</v>
      </c>
      <c r="E1644" s="682" t="s">
        <v>3980</v>
      </c>
      <c r="F1644" s="619" t="s">
        <v>3935</v>
      </c>
      <c r="G1644" s="619" t="s">
        <v>4273</v>
      </c>
      <c r="H1644" s="619" t="s">
        <v>557</v>
      </c>
      <c r="I1644" s="619" t="s">
        <v>1873</v>
      </c>
      <c r="J1644" s="619" t="s">
        <v>3271</v>
      </c>
      <c r="K1644" s="619" t="s">
        <v>3819</v>
      </c>
      <c r="L1644" s="620">
        <v>125.46</v>
      </c>
      <c r="M1644" s="620">
        <v>250.92</v>
      </c>
      <c r="N1644" s="619">
        <v>2</v>
      </c>
      <c r="O1644" s="683">
        <v>1</v>
      </c>
      <c r="P1644" s="620">
        <v>250.92</v>
      </c>
      <c r="Q1644" s="635">
        <v>1</v>
      </c>
      <c r="R1644" s="619">
        <v>2</v>
      </c>
      <c r="S1644" s="635">
        <v>1</v>
      </c>
      <c r="T1644" s="683">
        <v>1</v>
      </c>
      <c r="U1644" s="665">
        <v>1</v>
      </c>
    </row>
    <row r="1645" spans="1:21" ht="14.4" customHeight="1" x14ac:dyDescent="0.3">
      <c r="A1645" s="618">
        <v>4</v>
      </c>
      <c r="B1645" s="619" t="s">
        <v>558</v>
      </c>
      <c r="C1645" s="619">
        <v>89301042</v>
      </c>
      <c r="D1645" s="681" t="s">
        <v>6244</v>
      </c>
      <c r="E1645" s="682" t="s">
        <v>3980</v>
      </c>
      <c r="F1645" s="619" t="s">
        <v>3935</v>
      </c>
      <c r="G1645" s="619" t="s">
        <v>4273</v>
      </c>
      <c r="H1645" s="619" t="s">
        <v>557</v>
      </c>
      <c r="I1645" s="619" t="s">
        <v>5595</v>
      </c>
      <c r="J1645" s="619" t="s">
        <v>3271</v>
      </c>
      <c r="K1645" s="619" t="s">
        <v>3657</v>
      </c>
      <c r="L1645" s="620">
        <v>0</v>
      </c>
      <c r="M1645" s="620">
        <v>0</v>
      </c>
      <c r="N1645" s="619">
        <v>2</v>
      </c>
      <c r="O1645" s="683">
        <v>0.5</v>
      </c>
      <c r="P1645" s="620">
        <v>0</v>
      </c>
      <c r="Q1645" s="635"/>
      <c r="R1645" s="619">
        <v>2</v>
      </c>
      <c r="S1645" s="635">
        <v>1</v>
      </c>
      <c r="T1645" s="683">
        <v>0.5</v>
      </c>
      <c r="U1645" s="665">
        <v>1</v>
      </c>
    </row>
    <row r="1646" spans="1:21" ht="14.4" customHeight="1" x14ac:dyDescent="0.3">
      <c r="A1646" s="618">
        <v>4</v>
      </c>
      <c r="B1646" s="619" t="s">
        <v>558</v>
      </c>
      <c r="C1646" s="619">
        <v>89301042</v>
      </c>
      <c r="D1646" s="681" t="s">
        <v>6244</v>
      </c>
      <c r="E1646" s="682" t="s">
        <v>3980</v>
      </c>
      <c r="F1646" s="619" t="s">
        <v>3935</v>
      </c>
      <c r="G1646" s="619" t="s">
        <v>3997</v>
      </c>
      <c r="H1646" s="619" t="s">
        <v>1439</v>
      </c>
      <c r="I1646" s="619" t="s">
        <v>1793</v>
      </c>
      <c r="J1646" s="619" t="s">
        <v>3721</v>
      </c>
      <c r="K1646" s="619" t="s">
        <v>3722</v>
      </c>
      <c r="L1646" s="620">
        <v>333.31</v>
      </c>
      <c r="M1646" s="620">
        <v>2333.17</v>
      </c>
      <c r="N1646" s="619">
        <v>7</v>
      </c>
      <c r="O1646" s="683">
        <v>5.5</v>
      </c>
      <c r="P1646" s="620">
        <v>2333.17</v>
      </c>
      <c r="Q1646" s="635">
        <v>1</v>
      </c>
      <c r="R1646" s="619">
        <v>7</v>
      </c>
      <c r="S1646" s="635">
        <v>1</v>
      </c>
      <c r="T1646" s="683">
        <v>5.5</v>
      </c>
      <c r="U1646" s="665">
        <v>1</v>
      </c>
    </row>
    <row r="1647" spans="1:21" ht="14.4" customHeight="1" x14ac:dyDescent="0.3">
      <c r="A1647" s="618">
        <v>4</v>
      </c>
      <c r="B1647" s="619" t="s">
        <v>558</v>
      </c>
      <c r="C1647" s="619">
        <v>89301042</v>
      </c>
      <c r="D1647" s="681" t="s">
        <v>6244</v>
      </c>
      <c r="E1647" s="682" t="s">
        <v>3980</v>
      </c>
      <c r="F1647" s="619" t="s">
        <v>3935</v>
      </c>
      <c r="G1647" s="619" t="s">
        <v>5596</v>
      </c>
      <c r="H1647" s="619" t="s">
        <v>557</v>
      </c>
      <c r="I1647" s="619" t="s">
        <v>5597</v>
      </c>
      <c r="J1647" s="619" t="s">
        <v>5598</v>
      </c>
      <c r="K1647" s="619" t="s">
        <v>751</v>
      </c>
      <c r="L1647" s="620">
        <v>123.4</v>
      </c>
      <c r="M1647" s="620">
        <v>1480.8000000000002</v>
      </c>
      <c r="N1647" s="619">
        <v>12</v>
      </c>
      <c r="O1647" s="683">
        <v>2.5</v>
      </c>
      <c r="P1647" s="620">
        <v>1480.8000000000002</v>
      </c>
      <c r="Q1647" s="635">
        <v>1</v>
      </c>
      <c r="R1647" s="619">
        <v>12</v>
      </c>
      <c r="S1647" s="635">
        <v>1</v>
      </c>
      <c r="T1647" s="683">
        <v>2.5</v>
      </c>
      <c r="U1647" s="665">
        <v>1</v>
      </c>
    </row>
    <row r="1648" spans="1:21" ht="14.4" customHeight="1" x14ac:dyDescent="0.3">
      <c r="A1648" s="618">
        <v>4</v>
      </c>
      <c r="B1648" s="619" t="s">
        <v>558</v>
      </c>
      <c r="C1648" s="619">
        <v>89301042</v>
      </c>
      <c r="D1648" s="681" t="s">
        <v>6244</v>
      </c>
      <c r="E1648" s="682" t="s">
        <v>3980</v>
      </c>
      <c r="F1648" s="619" t="s">
        <v>3935</v>
      </c>
      <c r="G1648" s="619" t="s">
        <v>4362</v>
      </c>
      <c r="H1648" s="619" t="s">
        <v>557</v>
      </c>
      <c r="I1648" s="619" t="s">
        <v>4508</v>
      </c>
      <c r="J1648" s="619" t="s">
        <v>4364</v>
      </c>
      <c r="K1648" s="619" t="s">
        <v>3183</v>
      </c>
      <c r="L1648" s="620">
        <v>222.25</v>
      </c>
      <c r="M1648" s="620">
        <v>666.75</v>
      </c>
      <c r="N1648" s="619">
        <v>3</v>
      </c>
      <c r="O1648" s="683">
        <v>1.5</v>
      </c>
      <c r="P1648" s="620">
        <v>666.75</v>
      </c>
      <c r="Q1648" s="635">
        <v>1</v>
      </c>
      <c r="R1648" s="619">
        <v>3</v>
      </c>
      <c r="S1648" s="635">
        <v>1</v>
      </c>
      <c r="T1648" s="683">
        <v>1.5</v>
      </c>
      <c r="U1648" s="665">
        <v>1</v>
      </c>
    </row>
    <row r="1649" spans="1:21" ht="14.4" customHeight="1" x14ac:dyDescent="0.3">
      <c r="A1649" s="618">
        <v>4</v>
      </c>
      <c r="B1649" s="619" t="s">
        <v>558</v>
      </c>
      <c r="C1649" s="619">
        <v>89301042</v>
      </c>
      <c r="D1649" s="681" t="s">
        <v>6244</v>
      </c>
      <c r="E1649" s="682" t="s">
        <v>3980</v>
      </c>
      <c r="F1649" s="619" t="s">
        <v>3935</v>
      </c>
      <c r="G1649" s="619" t="s">
        <v>4362</v>
      </c>
      <c r="H1649" s="619" t="s">
        <v>557</v>
      </c>
      <c r="I1649" s="619" t="s">
        <v>4363</v>
      </c>
      <c r="J1649" s="619" t="s">
        <v>4364</v>
      </c>
      <c r="K1649" s="619" t="s">
        <v>3183</v>
      </c>
      <c r="L1649" s="620">
        <v>222.25</v>
      </c>
      <c r="M1649" s="620">
        <v>444.5</v>
      </c>
      <c r="N1649" s="619">
        <v>2</v>
      </c>
      <c r="O1649" s="683">
        <v>1.5</v>
      </c>
      <c r="P1649" s="620">
        <v>222.25</v>
      </c>
      <c r="Q1649" s="635">
        <v>0.5</v>
      </c>
      <c r="R1649" s="619">
        <v>1</v>
      </c>
      <c r="S1649" s="635">
        <v>0.5</v>
      </c>
      <c r="T1649" s="683">
        <v>1</v>
      </c>
      <c r="U1649" s="665">
        <v>0.66666666666666663</v>
      </c>
    </row>
    <row r="1650" spans="1:21" ht="14.4" customHeight="1" x14ac:dyDescent="0.3">
      <c r="A1650" s="618">
        <v>4</v>
      </c>
      <c r="B1650" s="619" t="s">
        <v>558</v>
      </c>
      <c r="C1650" s="619">
        <v>89301042</v>
      </c>
      <c r="D1650" s="681" t="s">
        <v>6244</v>
      </c>
      <c r="E1650" s="682" t="s">
        <v>3980</v>
      </c>
      <c r="F1650" s="619" t="s">
        <v>3935</v>
      </c>
      <c r="G1650" s="619" t="s">
        <v>5320</v>
      </c>
      <c r="H1650" s="619" t="s">
        <v>557</v>
      </c>
      <c r="I1650" s="619" t="s">
        <v>5599</v>
      </c>
      <c r="J1650" s="619" t="s">
        <v>1496</v>
      </c>
      <c r="K1650" s="619" t="s">
        <v>4375</v>
      </c>
      <c r="L1650" s="620">
        <v>134.66</v>
      </c>
      <c r="M1650" s="620">
        <v>403.98</v>
      </c>
      <c r="N1650" s="619">
        <v>3</v>
      </c>
      <c r="O1650" s="683">
        <v>1.5</v>
      </c>
      <c r="P1650" s="620">
        <v>403.98</v>
      </c>
      <c r="Q1650" s="635">
        <v>1</v>
      </c>
      <c r="R1650" s="619">
        <v>3</v>
      </c>
      <c r="S1650" s="635">
        <v>1</v>
      </c>
      <c r="T1650" s="683">
        <v>1.5</v>
      </c>
      <c r="U1650" s="665">
        <v>1</v>
      </c>
    </row>
    <row r="1651" spans="1:21" ht="14.4" customHeight="1" x14ac:dyDescent="0.3">
      <c r="A1651" s="618">
        <v>4</v>
      </c>
      <c r="B1651" s="619" t="s">
        <v>558</v>
      </c>
      <c r="C1651" s="619">
        <v>89301042</v>
      </c>
      <c r="D1651" s="681" t="s">
        <v>6244</v>
      </c>
      <c r="E1651" s="682" t="s">
        <v>3980</v>
      </c>
      <c r="F1651" s="619" t="s">
        <v>3935</v>
      </c>
      <c r="G1651" s="619" t="s">
        <v>5320</v>
      </c>
      <c r="H1651" s="619" t="s">
        <v>1439</v>
      </c>
      <c r="I1651" s="619" t="s">
        <v>1495</v>
      </c>
      <c r="J1651" s="619" t="s">
        <v>1496</v>
      </c>
      <c r="K1651" s="619" t="s">
        <v>1079</v>
      </c>
      <c r="L1651" s="620">
        <v>44.89</v>
      </c>
      <c r="M1651" s="620">
        <v>89.78</v>
      </c>
      <c r="N1651" s="619">
        <v>2</v>
      </c>
      <c r="O1651" s="683">
        <v>0.5</v>
      </c>
      <c r="P1651" s="620">
        <v>89.78</v>
      </c>
      <c r="Q1651" s="635">
        <v>1</v>
      </c>
      <c r="R1651" s="619">
        <v>2</v>
      </c>
      <c r="S1651" s="635">
        <v>1</v>
      </c>
      <c r="T1651" s="683">
        <v>0.5</v>
      </c>
      <c r="U1651" s="665">
        <v>1</v>
      </c>
    </row>
    <row r="1652" spans="1:21" ht="14.4" customHeight="1" x14ac:dyDescent="0.3">
      <c r="A1652" s="618">
        <v>4</v>
      </c>
      <c r="B1652" s="619" t="s">
        <v>558</v>
      </c>
      <c r="C1652" s="619">
        <v>89301042</v>
      </c>
      <c r="D1652" s="681" t="s">
        <v>6244</v>
      </c>
      <c r="E1652" s="682" t="s">
        <v>3980</v>
      </c>
      <c r="F1652" s="619" t="s">
        <v>3935</v>
      </c>
      <c r="G1652" s="619" t="s">
        <v>4274</v>
      </c>
      <c r="H1652" s="619" t="s">
        <v>557</v>
      </c>
      <c r="I1652" s="619" t="s">
        <v>904</v>
      </c>
      <c r="J1652" s="619" t="s">
        <v>4275</v>
      </c>
      <c r="K1652" s="619" t="s">
        <v>4276</v>
      </c>
      <c r="L1652" s="620">
        <v>0</v>
      </c>
      <c r="M1652" s="620">
        <v>0</v>
      </c>
      <c r="N1652" s="619">
        <v>1</v>
      </c>
      <c r="O1652" s="683">
        <v>1</v>
      </c>
      <c r="P1652" s="620"/>
      <c r="Q1652" s="635"/>
      <c r="R1652" s="619"/>
      <c r="S1652" s="635">
        <v>0</v>
      </c>
      <c r="T1652" s="683"/>
      <c r="U1652" s="665">
        <v>0</v>
      </c>
    </row>
    <row r="1653" spans="1:21" ht="14.4" customHeight="1" x14ac:dyDescent="0.3">
      <c r="A1653" s="618">
        <v>4</v>
      </c>
      <c r="B1653" s="619" t="s">
        <v>558</v>
      </c>
      <c r="C1653" s="619">
        <v>89301042</v>
      </c>
      <c r="D1653" s="681" t="s">
        <v>6244</v>
      </c>
      <c r="E1653" s="682" t="s">
        <v>3980</v>
      </c>
      <c r="F1653" s="619" t="s">
        <v>3935</v>
      </c>
      <c r="G1653" s="619" t="s">
        <v>4329</v>
      </c>
      <c r="H1653" s="619" t="s">
        <v>557</v>
      </c>
      <c r="I1653" s="619" t="s">
        <v>5600</v>
      </c>
      <c r="J1653" s="619" t="s">
        <v>4372</v>
      </c>
      <c r="K1653" s="619" t="s">
        <v>3748</v>
      </c>
      <c r="L1653" s="620">
        <v>69.86</v>
      </c>
      <c r="M1653" s="620">
        <v>139.72</v>
      </c>
      <c r="N1653" s="619">
        <v>2</v>
      </c>
      <c r="O1653" s="683">
        <v>1</v>
      </c>
      <c r="P1653" s="620"/>
      <c r="Q1653" s="635">
        <v>0</v>
      </c>
      <c r="R1653" s="619"/>
      <c r="S1653" s="635">
        <v>0</v>
      </c>
      <c r="T1653" s="683"/>
      <c r="U1653" s="665">
        <v>0</v>
      </c>
    </row>
    <row r="1654" spans="1:21" ht="14.4" customHeight="1" x14ac:dyDescent="0.3">
      <c r="A1654" s="618">
        <v>4</v>
      </c>
      <c r="B1654" s="619" t="s">
        <v>558</v>
      </c>
      <c r="C1654" s="619">
        <v>89301042</v>
      </c>
      <c r="D1654" s="681" t="s">
        <v>6244</v>
      </c>
      <c r="E1654" s="682" t="s">
        <v>3980</v>
      </c>
      <c r="F1654" s="619" t="s">
        <v>3935</v>
      </c>
      <c r="G1654" s="619" t="s">
        <v>4376</v>
      </c>
      <c r="H1654" s="619" t="s">
        <v>557</v>
      </c>
      <c r="I1654" s="619" t="s">
        <v>2857</v>
      </c>
      <c r="J1654" s="619" t="s">
        <v>2858</v>
      </c>
      <c r="K1654" s="619" t="s">
        <v>4379</v>
      </c>
      <c r="L1654" s="620">
        <v>45.75</v>
      </c>
      <c r="M1654" s="620">
        <v>45.75</v>
      </c>
      <c r="N1654" s="619">
        <v>1</v>
      </c>
      <c r="O1654" s="683">
        <v>0.5</v>
      </c>
      <c r="P1654" s="620">
        <v>45.75</v>
      </c>
      <c r="Q1654" s="635">
        <v>1</v>
      </c>
      <c r="R1654" s="619">
        <v>1</v>
      </c>
      <c r="S1654" s="635">
        <v>1</v>
      </c>
      <c r="T1654" s="683">
        <v>0.5</v>
      </c>
      <c r="U1654" s="665">
        <v>1</v>
      </c>
    </row>
    <row r="1655" spans="1:21" ht="14.4" customHeight="1" x14ac:dyDescent="0.3">
      <c r="A1655" s="618">
        <v>4</v>
      </c>
      <c r="B1655" s="619" t="s">
        <v>558</v>
      </c>
      <c r="C1655" s="619">
        <v>89301042</v>
      </c>
      <c r="D1655" s="681" t="s">
        <v>6244</v>
      </c>
      <c r="E1655" s="682" t="s">
        <v>3980</v>
      </c>
      <c r="F1655" s="619" t="s">
        <v>3935</v>
      </c>
      <c r="G1655" s="619" t="s">
        <v>4248</v>
      </c>
      <c r="H1655" s="619" t="s">
        <v>557</v>
      </c>
      <c r="I1655" s="619" t="s">
        <v>888</v>
      </c>
      <c r="J1655" s="619" t="s">
        <v>5601</v>
      </c>
      <c r="K1655" s="619" t="s">
        <v>5602</v>
      </c>
      <c r="L1655" s="620">
        <v>36.89</v>
      </c>
      <c r="M1655" s="620">
        <v>332.01</v>
      </c>
      <c r="N1655" s="619">
        <v>9</v>
      </c>
      <c r="O1655" s="683">
        <v>1.5</v>
      </c>
      <c r="P1655" s="620">
        <v>332.01</v>
      </c>
      <c r="Q1655" s="635">
        <v>1</v>
      </c>
      <c r="R1655" s="619">
        <v>9</v>
      </c>
      <c r="S1655" s="635">
        <v>1</v>
      </c>
      <c r="T1655" s="683">
        <v>1.5</v>
      </c>
      <c r="U1655" s="665">
        <v>1</v>
      </c>
    </row>
    <row r="1656" spans="1:21" ht="14.4" customHeight="1" x14ac:dyDescent="0.3">
      <c r="A1656" s="618">
        <v>4</v>
      </c>
      <c r="B1656" s="619" t="s">
        <v>558</v>
      </c>
      <c r="C1656" s="619">
        <v>89301042</v>
      </c>
      <c r="D1656" s="681" t="s">
        <v>6244</v>
      </c>
      <c r="E1656" s="682" t="s">
        <v>3980</v>
      </c>
      <c r="F1656" s="619" t="s">
        <v>3935</v>
      </c>
      <c r="G1656" s="619" t="s">
        <v>5603</v>
      </c>
      <c r="H1656" s="619" t="s">
        <v>557</v>
      </c>
      <c r="I1656" s="619" t="s">
        <v>5604</v>
      </c>
      <c r="J1656" s="619" t="s">
        <v>5605</v>
      </c>
      <c r="K1656" s="619" t="s">
        <v>5606</v>
      </c>
      <c r="L1656" s="620">
        <v>0</v>
      </c>
      <c r="M1656" s="620">
        <v>0</v>
      </c>
      <c r="N1656" s="619">
        <v>3</v>
      </c>
      <c r="O1656" s="683">
        <v>2</v>
      </c>
      <c r="P1656" s="620"/>
      <c r="Q1656" s="635"/>
      <c r="R1656" s="619"/>
      <c r="S1656" s="635">
        <v>0</v>
      </c>
      <c r="T1656" s="683"/>
      <c r="U1656" s="665">
        <v>0</v>
      </c>
    </row>
    <row r="1657" spans="1:21" ht="14.4" customHeight="1" x14ac:dyDescent="0.3">
      <c r="A1657" s="618">
        <v>4</v>
      </c>
      <c r="B1657" s="619" t="s">
        <v>558</v>
      </c>
      <c r="C1657" s="619">
        <v>89301042</v>
      </c>
      <c r="D1657" s="681" t="s">
        <v>6244</v>
      </c>
      <c r="E1657" s="682" t="s">
        <v>3980</v>
      </c>
      <c r="F1657" s="619" t="s">
        <v>3935</v>
      </c>
      <c r="G1657" s="619" t="s">
        <v>4381</v>
      </c>
      <c r="H1657" s="619" t="s">
        <v>557</v>
      </c>
      <c r="I1657" s="619" t="s">
        <v>5607</v>
      </c>
      <c r="J1657" s="619" t="s">
        <v>4383</v>
      </c>
      <c r="K1657" s="619" t="s">
        <v>5608</v>
      </c>
      <c r="L1657" s="620">
        <v>0</v>
      </c>
      <c r="M1657" s="620">
        <v>0</v>
      </c>
      <c r="N1657" s="619">
        <v>1</v>
      </c>
      <c r="O1657" s="683">
        <v>1</v>
      </c>
      <c r="P1657" s="620">
        <v>0</v>
      </c>
      <c r="Q1657" s="635"/>
      <c r="R1657" s="619">
        <v>1</v>
      </c>
      <c r="S1657" s="635">
        <v>1</v>
      </c>
      <c r="T1657" s="683">
        <v>1</v>
      </c>
      <c r="U1657" s="665">
        <v>1</v>
      </c>
    </row>
    <row r="1658" spans="1:21" ht="14.4" customHeight="1" x14ac:dyDescent="0.3">
      <c r="A1658" s="618">
        <v>4</v>
      </c>
      <c r="B1658" s="619" t="s">
        <v>558</v>
      </c>
      <c r="C1658" s="619">
        <v>89301042</v>
      </c>
      <c r="D1658" s="681" t="s">
        <v>6244</v>
      </c>
      <c r="E1658" s="682" t="s">
        <v>3980</v>
      </c>
      <c r="F1658" s="619" t="s">
        <v>3935</v>
      </c>
      <c r="G1658" s="619" t="s">
        <v>5454</v>
      </c>
      <c r="H1658" s="619" t="s">
        <v>557</v>
      </c>
      <c r="I1658" s="619" t="s">
        <v>5609</v>
      </c>
      <c r="J1658" s="619" t="s">
        <v>5610</v>
      </c>
      <c r="K1658" s="619" t="s">
        <v>5611</v>
      </c>
      <c r="L1658" s="620">
        <v>91.58</v>
      </c>
      <c r="M1658" s="620">
        <v>549.48</v>
      </c>
      <c r="N1658" s="619">
        <v>6</v>
      </c>
      <c r="O1658" s="683">
        <v>1</v>
      </c>
      <c r="P1658" s="620"/>
      <c r="Q1658" s="635">
        <v>0</v>
      </c>
      <c r="R1658" s="619"/>
      <c r="S1658" s="635">
        <v>0</v>
      </c>
      <c r="T1658" s="683"/>
      <c r="U1658" s="665">
        <v>0</v>
      </c>
    </row>
    <row r="1659" spans="1:21" ht="14.4" customHeight="1" x14ac:dyDescent="0.3">
      <c r="A1659" s="618">
        <v>4</v>
      </c>
      <c r="B1659" s="619" t="s">
        <v>558</v>
      </c>
      <c r="C1659" s="619">
        <v>89301042</v>
      </c>
      <c r="D1659" s="681" t="s">
        <v>6244</v>
      </c>
      <c r="E1659" s="682" t="s">
        <v>3980</v>
      </c>
      <c r="F1659" s="619" t="s">
        <v>3935</v>
      </c>
      <c r="G1659" s="619" t="s">
        <v>5612</v>
      </c>
      <c r="H1659" s="619" t="s">
        <v>1439</v>
      </c>
      <c r="I1659" s="619" t="s">
        <v>2554</v>
      </c>
      <c r="J1659" s="619" t="s">
        <v>2555</v>
      </c>
      <c r="K1659" s="619" t="s">
        <v>2556</v>
      </c>
      <c r="L1659" s="620">
        <v>49.22</v>
      </c>
      <c r="M1659" s="620">
        <v>98.44</v>
      </c>
      <c r="N1659" s="619">
        <v>2</v>
      </c>
      <c r="O1659" s="683">
        <v>1</v>
      </c>
      <c r="P1659" s="620">
        <v>98.44</v>
      </c>
      <c r="Q1659" s="635">
        <v>1</v>
      </c>
      <c r="R1659" s="619">
        <v>2</v>
      </c>
      <c r="S1659" s="635">
        <v>1</v>
      </c>
      <c r="T1659" s="683">
        <v>1</v>
      </c>
      <c r="U1659" s="665">
        <v>1</v>
      </c>
    </row>
    <row r="1660" spans="1:21" ht="14.4" customHeight="1" x14ac:dyDescent="0.3">
      <c r="A1660" s="618">
        <v>4</v>
      </c>
      <c r="B1660" s="619" t="s">
        <v>558</v>
      </c>
      <c r="C1660" s="619">
        <v>89301042</v>
      </c>
      <c r="D1660" s="681" t="s">
        <v>6244</v>
      </c>
      <c r="E1660" s="682" t="s">
        <v>3980</v>
      </c>
      <c r="F1660" s="619" t="s">
        <v>3935</v>
      </c>
      <c r="G1660" s="619" t="s">
        <v>5612</v>
      </c>
      <c r="H1660" s="619" t="s">
        <v>1439</v>
      </c>
      <c r="I1660" s="619" t="s">
        <v>2550</v>
      </c>
      <c r="J1660" s="619" t="s">
        <v>2551</v>
      </c>
      <c r="K1660" s="619" t="s">
        <v>2552</v>
      </c>
      <c r="L1660" s="620">
        <v>58.29</v>
      </c>
      <c r="M1660" s="620">
        <v>174.87</v>
      </c>
      <c r="N1660" s="619">
        <v>3</v>
      </c>
      <c r="O1660" s="683">
        <v>0.5</v>
      </c>
      <c r="P1660" s="620">
        <v>174.87</v>
      </c>
      <c r="Q1660" s="635">
        <v>1</v>
      </c>
      <c r="R1660" s="619">
        <v>3</v>
      </c>
      <c r="S1660" s="635">
        <v>1</v>
      </c>
      <c r="T1660" s="683">
        <v>0.5</v>
      </c>
      <c r="U1660" s="665">
        <v>1</v>
      </c>
    </row>
    <row r="1661" spans="1:21" ht="14.4" customHeight="1" x14ac:dyDescent="0.3">
      <c r="A1661" s="618">
        <v>4</v>
      </c>
      <c r="B1661" s="619" t="s">
        <v>558</v>
      </c>
      <c r="C1661" s="619">
        <v>89301042</v>
      </c>
      <c r="D1661" s="681" t="s">
        <v>6244</v>
      </c>
      <c r="E1661" s="682" t="s">
        <v>3980</v>
      </c>
      <c r="F1661" s="619" t="s">
        <v>3935</v>
      </c>
      <c r="G1661" s="619" t="s">
        <v>5612</v>
      </c>
      <c r="H1661" s="619" t="s">
        <v>557</v>
      </c>
      <c r="I1661" s="619" t="s">
        <v>5613</v>
      </c>
      <c r="J1661" s="619" t="s">
        <v>2551</v>
      </c>
      <c r="K1661" s="619" t="s">
        <v>5614</v>
      </c>
      <c r="L1661" s="620">
        <v>0</v>
      </c>
      <c r="M1661" s="620">
        <v>0</v>
      </c>
      <c r="N1661" s="619">
        <v>2</v>
      </c>
      <c r="O1661" s="683">
        <v>1.5</v>
      </c>
      <c r="P1661" s="620">
        <v>0</v>
      </c>
      <c r="Q1661" s="635"/>
      <c r="R1661" s="619">
        <v>2</v>
      </c>
      <c r="S1661" s="635">
        <v>1</v>
      </c>
      <c r="T1661" s="683">
        <v>1.5</v>
      </c>
      <c r="U1661" s="665">
        <v>1</v>
      </c>
    </row>
    <row r="1662" spans="1:21" ht="14.4" customHeight="1" x14ac:dyDescent="0.3">
      <c r="A1662" s="618">
        <v>4</v>
      </c>
      <c r="B1662" s="619" t="s">
        <v>558</v>
      </c>
      <c r="C1662" s="619">
        <v>89301042</v>
      </c>
      <c r="D1662" s="681" t="s">
        <v>6244</v>
      </c>
      <c r="E1662" s="682" t="s">
        <v>3980</v>
      </c>
      <c r="F1662" s="619" t="s">
        <v>3935</v>
      </c>
      <c r="G1662" s="619" t="s">
        <v>4292</v>
      </c>
      <c r="H1662" s="619" t="s">
        <v>557</v>
      </c>
      <c r="I1662" s="619" t="s">
        <v>4293</v>
      </c>
      <c r="J1662" s="619" t="s">
        <v>4294</v>
      </c>
      <c r="K1662" s="619" t="s">
        <v>4295</v>
      </c>
      <c r="L1662" s="620">
        <v>153.37</v>
      </c>
      <c r="M1662" s="620">
        <v>3067.4000000000005</v>
      </c>
      <c r="N1662" s="619">
        <v>20</v>
      </c>
      <c r="O1662" s="683">
        <v>6.5</v>
      </c>
      <c r="P1662" s="620">
        <v>2147.1800000000003</v>
      </c>
      <c r="Q1662" s="635">
        <v>0.7</v>
      </c>
      <c r="R1662" s="619">
        <v>14</v>
      </c>
      <c r="S1662" s="635">
        <v>0.7</v>
      </c>
      <c r="T1662" s="683">
        <v>5</v>
      </c>
      <c r="U1662" s="665">
        <v>0.76923076923076927</v>
      </c>
    </row>
    <row r="1663" spans="1:21" ht="14.4" customHeight="1" x14ac:dyDescent="0.3">
      <c r="A1663" s="618">
        <v>4</v>
      </c>
      <c r="B1663" s="619" t="s">
        <v>558</v>
      </c>
      <c r="C1663" s="619">
        <v>89301042</v>
      </c>
      <c r="D1663" s="681" t="s">
        <v>6244</v>
      </c>
      <c r="E1663" s="682" t="s">
        <v>3980</v>
      </c>
      <c r="F1663" s="619" t="s">
        <v>3935</v>
      </c>
      <c r="G1663" s="619" t="s">
        <v>5615</v>
      </c>
      <c r="H1663" s="619" t="s">
        <v>557</v>
      </c>
      <c r="I1663" s="619" t="s">
        <v>1866</v>
      </c>
      <c r="J1663" s="619" t="s">
        <v>1867</v>
      </c>
      <c r="K1663" s="619" t="s">
        <v>1141</v>
      </c>
      <c r="L1663" s="620">
        <v>33.729999999999997</v>
      </c>
      <c r="M1663" s="620">
        <v>101.19</v>
      </c>
      <c r="N1663" s="619">
        <v>3</v>
      </c>
      <c r="O1663" s="683">
        <v>0.5</v>
      </c>
      <c r="P1663" s="620"/>
      <c r="Q1663" s="635">
        <v>0</v>
      </c>
      <c r="R1663" s="619"/>
      <c r="S1663" s="635">
        <v>0</v>
      </c>
      <c r="T1663" s="683"/>
      <c r="U1663" s="665">
        <v>0</v>
      </c>
    </row>
    <row r="1664" spans="1:21" ht="14.4" customHeight="1" x14ac:dyDescent="0.3">
      <c r="A1664" s="618">
        <v>4</v>
      </c>
      <c r="B1664" s="619" t="s">
        <v>558</v>
      </c>
      <c r="C1664" s="619">
        <v>89301042</v>
      </c>
      <c r="D1664" s="681" t="s">
        <v>6244</v>
      </c>
      <c r="E1664" s="682" t="s">
        <v>3980</v>
      </c>
      <c r="F1664" s="619" t="s">
        <v>3935</v>
      </c>
      <c r="G1664" s="619" t="s">
        <v>5615</v>
      </c>
      <c r="H1664" s="619" t="s">
        <v>557</v>
      </c>
      <c r="I1664" s="619" t="s">
        <v>5616</v>
      </c>
      <c r="J1664" s="619" t="s">
        <v>1867</v>
      </c>
      <c r="K1664" s="619" t="s">
        <v>2127</v>
      </c>
      <c r="L1664" s="620">
        <v>0</v>
      </c>
      <c r="M1664" s="620">
        <v>0</v>
      </c>
      <c r="N1664" s="619">
        <v>2</v>
      </c>
      <c r="O1664" s="683">
        <v>1.5</v>
      </c>
      <c r="P1664" s="620"/>
      <c r="Q1664" s="635"/>
      <c r="R1664" s="619"/>
      <c r="S1664" s="635">
        <v>0</v>
      </c>
      <c r="T1664" s="683"/>
      <c r="U1664" s="665">
        <v>0</v>
      </c>
    </row>
    <row r="1665" spans="1:21" ht="14.4" customHeight="1" x14ac:dyDescent="0.3">
      <c r="A1665" s="618">
        <v>4</v>
      </c>
      <c r="B1665" s="619" t="s">
        <v>558</v>
      </c>
      <c r="C1665" s="619">
        <v>89301042</v>
      </c>
      <c r="D1665" s="681" t="s">
        <v>6244</v>
      </c>
      <c r="E1665" s="682" t="s">
        <v>3980</v>
      </c>
      <c r="F1665" s="619" t="s">
        <v>3935</v>
      </c>
      <c r="G1665" s="619" t="s">
        <v>4101</v>
      </c>
      <c r="H1665" s="619" t="s">
        <v>557</v>
      </c>
      <c r="I1665" s="619" t="s">
        <v>5617</v>
      </c>
      <c r="J1665" s="619" t="s">
        <v>5618</v>
      </c>
      <c r="K1665" s="619" t="s">
        <v>5619</v>
      </c>
      <c r="L1665" s="620">
        <v>147.12</v>
      </c>
      <c r="M1665" s="620">
        <v>147.12</v>
      </c>
      <c r="N1665" s="619">
        <v>1</v>
      </c>
      <c r="O1665" s="683">
        <v>1</v>
      </c>
      <c r="P1665" s="620">
        <v>147.12</v>
      </c>
      <c r="Q1665" s="635">
        <v>1</v>
      </c>
      <c r="R1665" s="619">
        <v>1</v>
      </c>
      <c r="S1665" s="635">
        <v>1</v>
      </c>
      <c r="T1665" s="683">
        <v>1</v>
      </c>
      <c r="U1665" s="665">
        <v>1</v>
      </c>
    </row>
    <row r="1666" spans="1:21" ht="14.4" customHeight="1" x14ac:dyDescent="0.3">
      <c r="A1666" s="618">
        <v>4</v>
      </c>
      <c r="B1666" s="619" t="s">
        <v>558</v>
      </c>
      <c r="C1666" s="619">
        <v>89301042</v>
      </c>
      <c r="D1666" s="681" t="s">
        <v>6244</v>
      </c>
      <c r="E1666" s="682" t="s">
        <v>3980</v>
      </c>
      <c r="F1666" s="619" t="s">
        <v>3935</v>
      </c>
      <c r="G1666" s="619" t="s">
        <v>5620</v>
      </c>
      <c r="H1666" s="619" t="s">
        <v>557</v>
      </c>
      <c r="I1666" s="619" t="s">
        <v>5621</v>
      </c>
      <c r="J1666" s="619" t="s">
        <v>5622</v>
      </c>
      <c r="K1666" s="619" t="s">
        <v>1500</v>
      </c>
      <c r="L1666" s="620">
        <v>54.2</v>
      </c>
      <c r="M1666" s="620">
        <v>108.4</v>
      </c>
      <c r="N1666" s="619">
        <v>2</v>
      </c>
      <c r="O1666" s="683">
        <v>0.5</v>
      </c>
      <c r="P1666" s="620">
        <v>108.4</v>
      </c>
      <c r="Q1666" s="635">
        <v>1</v>
      </c>
      <c r="R1666" s="619">
        <v>2</v>
      </c>
      <c r="S1666" s="635">
        <v>1</v>
      </c>
      <c r="T1666" s="683">
        <v>0.5</v>
      </c>
      <c r="U1666" s="665">
        <v>1</v>
      </c>
    </row>
    <row r="1667" spans="1:21" ht="14.4" customHeight="1" x14ac:dyDescent="0.3">
      <c r="A1667" s="618">
        <v>4</v>
      </c>
      <c r="B1667" s="619" t="s">
        <v>558</v>
      </c>
      <c r="C1667" s="619">
        <v>89301042</v>
      </c>
      <c r="D1667" s="681" t="s">
        <v>6244</v>
      </c>
      <c r="E1667" s="682" t="s">
        <v>3980</v>
      </c>
      <c r="F1667" s="619" t="s">
        <v>3935</v>
      </c>
      <c r="G1667" s="619" t="s">
        <v>5620</v>
      </c>
      <c r="H1667" s="619" t="s">
        <v>557</v>
      </c>
      <c r="I1667" s="619" t="s">
        <v>5623</v>
      </c>
      <c r="J1667" s="619" t="s">
        <v>5624</v>
      </c>
      <c r="K1667" s="619" t="s">
        <v>2948</v>
      </c>
      <c r="L1667" s="620">
        <v>0</v>
      </c>
      <c r="M1667" s="620">
        <v>0</v>
      </c>
      <c r="N1667" s="619">
        <v>1</v>
      </c>
      <c r="O1667" s="683">
        <v>0.5</v>
      </c>
      <c r="P1667" s="620">
        <v>0</v>
      </c>
      <c r="Q1667" s="635"/>
      <c r="R1667" s="619">
        <v>1</v>
      </c>
      <c r="S1667" s="635">
        <v>1</v>
      </c>
      <c r="T1667" s="683">
        <v>0.5</v>
      </c>
      <c r="U1667" s="665">
        <v>1</v>
      </c>
    </row>
    <row r="1668" spans="1:21" ht="14.4" customHeight="1" x14ac:dyDescent="0.3">
      <c r="A1668" s="618">
        <v>4</v>
      </c>
      <c r="B1668" s="619" t="s">
        <v>558</v>
      </c>
      <c r="C1668" s="619">
        <v>89301042</v>
      </c>
      <c r="D1668" s="681" t="s">
        <v>6244</v>
      </c>
      <c r="E1668" s="682" t="s">
        <v>3980</v>
      </c>
      <c r="F1668" s="619" t="s">
        <v>3935</v>
      </c>
      <c r="G1668" s="619" t="s">
        <v>5625</v>
      </c>
      <c r="H1668" s="619" t="s">
        <v>1439</v>
      </c>
      <c r="I1668" s="619" t="s">
        <v>2526</v>
      </c>
      <c r="J1668" s="619" t="s">
        <v>2527</v>
      </c>
      <c r="K1668" s="619" t="s">
        <v>1027</v>
      </c>
      <c r="L1668" s="620">
        <v>74.87</v>
      </c>
      <c r="M1668" s="620">
        <v>149.74</v>
      </c>
      <c r="N1668" s="619">
        <v>2</v>
      </c>
      <c r="O1668" s="683">
        <v>0.5</v>
      </c>
      <c r="P1668" s="620">
        <v>149.74</v>
      </c>
      <c r="Q1668" s="635">
        <v>1</v>
      </c>
      <c r="R1668" s="619">
        <v>2</v>
      </c>
      <c r="S1668" s="635">
        <v>1</v>
      </c>
      <c r="T1668" s="683">
        <v>0.5</v>
      </c>
      <c r="U1668" s="665">
        <v>1</v>
      </c>
    </row>
    <row r="1669" spans="1:21" ht="14.4" customHeight="1" x14ac:dyDescent="0.3">
      <c r="A1669" s="618">
        <v>4</v>
      </c>
      <c r="B1669" s="619" t="s">
        <v>558</v>
      </c>
      <c r="C1669" s="619">
        <v>89301042</v>
      </c>
      <c r="D1669" s="681" t="s">
        <v>6244</v>
      </c>
      <c r="E1669" s="682" t="s">
        <v>3980</v>
      </c>
      <c r="F1669" s="619" t="s">
        <v>3935</v>
      </c>
      <c r="G1669" s="619" t="s">
        <v>5625</v>
      </c>
      <c r="H1669" s="619" t="s">
        <v>1439</v>
      </c>
      <c r="I1669" s="619" t="s">
        <v>5626</v>
      </c>
      <c r="J1669" s="619" t="s">
        <v>3830</v>
      </c>
      <c r="K1669" s="619" t="s">
        <v>3019</v>
      </c>
      <c r="L1669" s="620">
        <v>249.54</v>
      </c>
      <c r="M1669" s="620">
        <v>249.54</v>
      </c>
      <c r="N1669" s="619">
        <v>1</v>
      </c>
      <c r="O1669" s="683">
        <v>0.5</v>
      </c>
      <c r="P1669" s="620">
        <v>249.54</v>
      </c>
      <c r="Q1669" s="635">
        <v>1</v>
      </c>
      <c r="R1669" s="619">
        <v>1</v>
      </c>
      <c r="S1669" s="635">
        <v>1</v>
      </c>
      <c r="T1669" s="683">
        <v>0.5</v>
      </c>
      <c r="U1669" s="665">
        <v>1</v>
      </c>
    </row>
    <row r="1670" spans="1:21" ht="14.4" customHeight="1" x14ac:dyDescent="0.3">
      <c r="A1670" s="618">
        <v>4</v>
      </c>
      <c r="B1670" s="619" t="s">
        <v>558</v>
      </c>
      <c r="C1670" s="619">
        <v>89301042</v>
      </c>
      <c r="D1670" s="681" t="s">
        <v>6244</v>
      </c>
      <c r="E1670" s="682" t="s">
        <v>3980</v>
      </c>
      <c r="F1670" s="619" t="s">
        <v>3935</v>
      </c>
      <c r="G1670" s="619" t="s">
        <v>4391</v>
      </c>
      <c r="H1670" s="619" t="s">
        <v>557</v>
      </c>
      <c r="I1670" s="619" t="s">
        <v>1011</v>
      </c>
      <c r="J1670" s="619" t="s">
        <v>1012</v>
      </c>
      <c r="K1670" s="619" t="s">
        <v>1013</v>
      </c>
      <c r="L1670" s="620">
        <v>0</v>
      </c>
      <c r="M1670" s="620">
        <v>0</v>
      </c>
      <c r="N1670" s="619">
        <v>1</v>
      </c>
      <c r="O1670" s="683">
        <v>0.5</v>
      </c>
      <c r="P1670" s="620">
        <v>0</v>
      </c>
      <c r="Q1670" s="635"/>
      <c r="R1670" s="619">
        <v>1</v>
      </c>
      <c r="S1670" s="635">
        <v>1</v>
      </c>
      <c r="T1670" s="683">
        <v>0.5</v>
      </c>
      <c r="U1670" s="665">
        <v>1</v>
      </c>
    </row>
    <row r="1671" spans="1:21" ht="14.4" customHeight="1" x14ac:dyDescent="0.3">
      <c r="A1671" s="618">
        <v>4</v>
      </c>
      <c r="B1671" s="619" t="s">
        <v>558</v>
      </c>
      <c r="C1671" s="619">
        <v>89301042</v>
      </c>
      <c r="D1671" s="681" t="s">
        <v>6244</v>
      </c>
      <c r="E1671" s="682" t="s">
        <v>3980</v>
      </c>
      <c r="F1671" s="619" t="s">
        <v>3935</v>
      </c>
      <c r="G1671" s="619" t="s">
        <v>4391</v>
      </c>
      <c r="H1671" s="619" t="s">
        <v>557</v>
      </c>
      <c r="I1671" s="619" t="s">
        <v>5627</v>
      </c>
      <c r="J1671" s="619" t="s">
        <v>5456</v>
      </c>
      <c r="K1671" s="619" t="s">
        <v>5628</v>
      </c>
      <c r="L1671" s="620">
        <v>0</v>
      </c>
      <c r="M1671" s="620">
        <v>0</v>
      </c>
      <c r="N1671" s="619">
        <v>1</v>
      </c>
      <c r="O1671" s="683">
        <v>0.5</v>
      </c>
      <c r="P1671" s="620">
        <v>0</v>
      </c>
      <c r="Q1671" s="635"/>
      <c r="R1671" s="619">
        <v>1</v>
      </c>
      <c r="S1671" s="635">
        <v>1</v>
      </c>
      <c r="T1671" s="683">
        <v>0.5</v>
      </c>
      <c r="U1671" s="665">
        <v>1</v>
      </c>
    </row>
    <row r="1672" spans="1:21" ht="14.4" customHeight="1" x14ac:dyDescent="0.3">
      <c r="A1672" s="618">
        <v>4</v>
      </c>
      <c r="B1672" s="619" t="s">
        <v>558</v>
      </c>
      <c r="C1672" s="619">
        <v>89301042</v>
      </c>
      <c r="D1672" s="681" t="s">
        <v>6244</v>
      </c>
      <c r="E1672" s="682" t="s">
        <v>3980</v>
      </c>
      <c r="F1672" s="619" t="s">
        <v>3935</v>
      </c>
      <c r="G1672" s="619" t="s">
        <v>4168</v>
      </c>
      <c r="H1672" s="619" t="s">
        <v>557</v>
      </c>
      <c r="I1672" s="619" t="s">
        <v>2189</v>
      </c>
      <c r="J1672" s="619" t="s">
        <v>2190</v>
      </c>
      <c r="K1672" s="619" t="s">
        <v>4169</v>
      </c>
      <c r="L1672" s="620">
        <v>63.67</v>
      </c>
      <c r="M1672" s="620">
        <v>127.34</v>
      </c>
      <c r="N1672" s="619">
        <v>2</v>
      </c>
      <c r="O1672" s="683">
        <v>1</v>
      </c>
      <c r="P1672" s="620"/>
      <c r="Q1672" s="635">
        <v>0</v>
      </c>
      <c r="R1672" s="619"/>
      <c r="S1672" s="635">
        <v>0</v>
      </c>
      <c r="T1672" s="683"/>
      <c r="U1672" s="665">
        <v>0</v>
      </c>
    </row>
    <row r="1673" spans="1:21" ht="14.4" customHeight="1" x14ac:dyDescent="0.3">
      <c r="A1673" s="618">
        <v>4</v>
      </c>
      <c r="B1673" s="619" t="s">
        <v>558</v>
      </c>
      <c r="C1673" s="619">
        <v>89301042</v>
      </c>
      <c r="D1673" s="681" t="s">
        <v>6244</v>
      </c>
      <c r="E1673" s="682" t="s">
        <v>3980</v>
      </c>
      <c r="F1673" s="619" t="s">
        <v>3935</v>
      </c>
      <c r="G1673" s="619" t="s">
        <v>4062</v>
      </c>
      <c r="H1673" s="619" t="s">
        <v>557</v>
      </c>
      <c r="I1673" s="619" t="s">
        <v>5629</v>
      </c>
      <c r="J1673" s="619" t="s">
        <v>3964</v>
      </c>
      <c r="K1673" s="619"/>
      <c r="L1673" s="620">
        <v>0</v>
      </c>
      <c r="M1673" s="620">
        <v>0</v>
      </c>
      <c r="N1673" s="619">
        <v>1</v>
      </c>
      <c r="O1673" s="683">
        <v>1</v>
      </c>
      <c r="P1673" s="620">
        <v>0</v>
      </c>
      <c r="Q1673" s="635"/>
      <c r="R1673" s="619">
        <v>1</v>
      </c>
      <c r="S1673" s="635">
        <v>1</v>
      </c>
      <c r="T1673" s="683">
        <v>1</v>
      </c>
      <c r="U1673" s="665">
        <v>1</v>
      </c>
    </row>
    <row r="1674" spans="1:21" ht="14.4" customHeight="1" x14ac:dyDescent="0.3">
      <c r="A1674" s="618">
        <v>4</v>
      </c>
      <c r="B1674" s="619" t="s">
        <v>558</v>
      </c>
      <c r="C1674" s="619">
        <v>89301042</v>
      </c>
      <c r="D1674" s="681" t="s">
        <v>6244</v>
      </c>
      <c r="E1674" s="682" t="s">
        <v>3980</v>
      </c>
      <c r="F1674" s="619" t="s">
        <v>3935</v>
      </c>
      <c r="G1674" s="619" t="s">
        <v>4395</v>
      </c>
      <c r="H1674" s="619" t="s">
        <v>557</v>
      </c>
      <c r="I1674" s="619" t="s">
        <v>1735</v>
      </c>
      <c r="J1674" s="619" t="s">
        <v>1736</v>
      </c>
      <c r="K1674" s="619" t="s">
        <v>4396</v>
      </c>
      <c r="L1674" s="620">
        <v>31.64</v>
      </c>
      <c r="M1674" s="620">
        <v>221.48000000000002</v>
      </c>
      <c r="N1674" s="619">
        <v>7</v>
      </c>
      <c r="O1674" s="683">
        <v>5.5</v>
      </c>
      <c r="P1674" s="620">
        <v>94.92</v>
      </c>
      <c r="Q1674" s="635">
        <v>0.42857142857142855</v>
      </c>
      <c r="R1674" s="619">
        <v>3</v>
      </c>
      <c r="S1674" s="635">
        <v>0.42857142857142855</v>
      </c>
      <c r="T1674" s="683">
        <v>1.5</v>
      </c>
      <c r="U1674" s="665">
        <v>0.27272727272727271</v>
      </c>
    </row>
    <row r="1675" spans="1:21" ht="14.4" customHeight="1" x14ac:dyDescent="0.3">
      <c r="A1675" s="618">
        <v>4</v>
      </c>
      <c r="B1675" s="619" t="s">
        <v>558</v>
      </c>
      <c r="C1675" s="619">
        <v>89301042</v>
      </c>
      <c r="D1675" s="681" t="s">
        <v>6244</v>
      </c>
      <c r="E1675" s="682" t="s">
        <v>3980</v>
      </c>
      <c r="F1675" s="619" t="s">
        <v>3935</v>
      </c>
      <c r="G1675" s="619" t="s">
        <v>4395</v>
      </c>
      <c r="H1675" s="619" t="s">
        <v>557</v>
      </c>
      <c r="I1675" s="619" t="s">
        <v>1735</v>
      </c>
      <c r="J1675" s="619" t="s">
        <v>1736</v>
      </c>
      <c r="K1675" s="619" t="s">
        <v>4396</v>
      </c>
      <c r="L1675" s="620">
        <v>50.27</v>
      </c>
      <c r="M1675" s="620">
        <v>100.54</v>
      </c>
      <c r="N1675" s="619">
        <v>2</v>
      </c>
      <c r="O1675" s="683">
        <v>1</v>
      </c>
      <c r="P1675" s="620">
        <v>100.54</v>
      </c>
      <c r="Q1675" s="635">
        <v>1</v>
      </c>
      <c r="R1675" s="619">
        <v>2</v>
      </c>
      <c r="S1675" s="635">
        <v>1</v>
      </c>
      <c r="T1675" s="683">
        <v>1</v>
      </c>
      <c r="U1675" s="665">
        <v>1</v>
      </c>
    </row>
    <row r="1676" spans="1:21" ht="14.4" customHeight="1" x14ac:dyDescent="0.3">
      <c r="A1676" s="618">
        <v>4</v>
      </c>
      <c r="B1676" s="619" t="s">
        <v>558</v>
      </c>
      <c r="C1676" s="619">
        <v>89301042</v>
      </c>
      <c r="D1676" s="681" t="s">
        <v>6244</v>
      </c>
      <c r="E1676" s="682" t="s">
        <v>3980</v>
      </c>
      <c r="F1676" s="619" t="s">
        <v>3935</v>
      </c>
      <c r="G1676" s="619" t="s">
        <v>4395</v>
      </c>
      <c r="H1676" s="619" t="s">
        <v>557</v>
      </c>
      <c r="I1676" s="619" t="s">
        <v>3170</v>
      </c>
      <c r="J1676" s="619" t="s">
        <v>1736</v>
      </c>
      <c r="K1676" s="619" t="s">
        <v>3171</v>
      </c>
      <c r="L1676" s="620">
        <v>56.48</v>
      </c>
      <c r="M1676" s="620">
        <v>56.48</v>
      </c>
      <c r="N1676" s="619">
        <v>1</v>
      </c>
      <c r="O1676" s="683">
        <v>1</v>
      </c>
      <c r="P1676" s="620"/>
      <c r="Q1676" s="635">
        <v>0</v>
      </c>
      <c r="R1676" s="619"/>
      <c r="S1676" s="635">
        <v>0</v>
      </c>
      <c r="T1676" s="683"/>
      <c r="U1676" s="665">
        <v>0</v>
      </c>
    </row>
    <row r="1677" spans="1:21" ht="14.4" customHeight="1" x14ac:dyDescent="0.3">
      <c r="A1677" s="618">
        <v>4</v>
      </c>
      <c r="B1677" s="619" t="s">
        <v>558</v>
      </c>
      <c r="C1677" s="619">
        <v>89301042</v>
      </c>
      <c r="D1677" s="681" t="s">
        <v>6244</v>
      </c>
      <c r="E1677" s="682" t="s">
        <v>3980</v>
      </c>
      <c r="F1677" s="619" t="s">
        <v>3935</v>
      </c>
      <c r="G1677" s="619" t="s">
        <v>3998</v>
      </c>
      <c r="H1677" s="619" t="s">
        <v>557</v>
      </c>
      <c r="I1677" s="619" t="s">
        <v>991</v>
      </c>
      <c r="J1677" s="619" t="s">
        <v>992</v>
      </c>
      <c r="K1677" s="619" t="s">
        <v>4072</v>
      </c>
      <c r="L1677" s="620">
        <v>0</v>
      </c>
      <c r="M1677" s="620">
        <v>0</v>
      </c>
      <c r="N1677" s="619">
        <v>2</v>
      </c>
      <c r="O1677" s="683">
        <v>1</v>
      </c>
      <c r="P1677" s="620">
        <v>0</v>
      </c>
      <c r="Q1677" s="635"/>
      <c r="R1677" s="619">
        <v>2</v>
      </c>
      <c r="S1677" s="635">
        <v>1</v>
      </c>
      <c r="T1677" s="683">
        <v>1</v>
      </c>
      <c r="U1677" s="665">
        <v>1</v>
      </c>
    </row>
    <row r="1678" spans="1:21" ht="14.4" customHeight="1" x14ac:dyDescent="0.3">
      <c r="A1678" s="618">
        <v>4</v>
      </c>
      <c r="B1678" s="619" t="s">
        <v>558</v>
      </c>
      <c r="C1678" s="619">
        <v>89301042</v>
      </c>
      <c r="D1678" s="681" t="s">
        <v>6244</v>
      </c>
      <c r="E1678" s="682" t="s">
        <v>3980</v>
      </c>
      <c r="F1678" s="619" t="s">
        <v>3935</v>
      </c>
      <c r="G1678" s="619" t="s">
        <v>4397</v>
      </c>
      <c r="H1678" s="619" t="s">
        <v>557</v>
      </c>
      <c r="I1678" s="619" t="s">
        <v>5630</v>
      </c>
      <c r="J1678" s="619" t="s">
        <v>5631</v>
      </c>
      <c r="K1678" s="619" t="s">
        <v>5632</v>
      </c>
      <c r="L1678" s="620">
        <v>0</v>
      </c>
      <c r="M1678" s="620">
        <v>0</v>
      </c>
      <c r="N1678" s="619">
        <v>1</v>
      </c>
      <c r="O1678" s="683">
        <v>0.5</v>
      </c>
      <c r="P1678" s="620">
        <v>0</v>
      </c>
      <c r="Q1678" s="635"/>
      <c r="R1678" s="619">
        <v>1</v>
      </c>
      <c r="S1678" s="635">
        <v>1</v>
      </c>
      <c r="T1678" s="683">
        <v>0.5</v>
      </c>
      <c r="U1678" s="665">
        <v>1</v>
      </c>
    </row>
    <row r="1679" spans="1:21" ht="14.4" customHeight="1" x14ac:dyDescent="0.3">
      <c r="A1679" s="618">
        <v>4</v>
      </c>
      <c r="B1679" s="619" t="s">
        <v>558</v>
      </c>
      <c r="C1679" s="619">
        <v>89301042</v>
      </c>
      <c r="D1679" s="681" t="s">
        <v>6244</v>
      </c>
      <c r="E1679" s="682" t="s">
        <v>3980</v>
      </c>
      <c r="F1679" s="619" t="s">
        <v>3935</v>
      </c>
      <c r="G1679" s="619" t="s">
        <v>5633</v>
      </c>
      <c r="H1679" s="619" t="s">
        <v>557</v>
      </c>
      <c r="I1679" s="619" t="s">
        <v>5634</v>
      </c>
      <c r="J1679" s="619" t="s">
        <v>5635</v>
      </c>
      <c r="K1679" s="619" t="s">
        <v>1585</v>
      </c>
      <c r="L1679" s="620">
        <v>44.89</v>
      </c>
      <c r="M1679" s="620">
        <v>44.89</v>
      </c>
      <c r="N1679" s="619">
        <v>1</v>
      </c>
      <c r="O1679" s="683">
        <v>1</v>
      </c>
      <c r="P1679" s="620">
        <v>44.89</v>
      </c>
      <c r="Q1679" s="635">
        <v>1</v>
      </c>
      <c r="R1679" s="619">
        <v>1</v>
      </c>
      <c r="S1679" s="635">
        <v>1</v>
      </c>
      <c r="T1679" s="683">
        <v>1</v>
      </c>
      <c r="U1679" s="665">
        <v>1</v>
      </c>
    </row>
    <row r="1680" spans="1:21" ht="14.4" customHeight="1" x14ac:dyDescent="0.3">
      <c r="A1680" s="618">
        <v>4</v>
      </c>
      <c r="B1680" s="619" t="s">
        <v>558</v>
      </c>
      <c r="C1680" s="619">
        <v>89301042</v>
      </c>
      <c r="D1680" s="681" t="s">
        <v>6244</v>
      </c>
      <c r="E1680" s="682" t="s">
        <v>3980</v>
      </c>
      <c r="F1680" s="619" t="s">
        <v>3935</v>
      </c>
      <c r="G1680" s="619" t="s">
        <v>5636</v>
      </c>
      <c r="H1680" s="619" t="s">
        <v>557</v>
      </c>
      <c r="I1680" s="619" t="s">
        <v>5637</v>
      </c>
      <c r="J1680" s="619" t="s">
        <v>2743</v>
      </c>
      <c r="K1680" s="619" t="s">
        <v>3656</v>
      </c>
      <c r="L1680" s="620">
        <v>496.17</v>
      </c>
      <c r="M1680" s="620">
        <v>496.17</v>
      </c>
      <c r="N1680" s="619">
        <v>1</v>
      </c>
      <c r="O1680" s="683">
        <v>0.5</v>
      </c>
      <c r="P1680" s="620">
        <v>496.17</v>
      </c>
      <c r="Q1680" s="635">
        <v>1</v>
      </c>
      <c r="R1680" s="619">
        <v>1</v>
      </c>
      <c r="S1680" s="635">
        <v>1</v>
      </c>
      <c r="T1680" s="683">
        <v>0.5</v>
      </c>
      <c r="U1680" s="665">
        <v>1</v>
      </c>
    </row>
    <row r="1681" spans="1:21" ht="14.4" customHeight="1" x14ac:dyDescent="0.3">
      <c r="A1681" s="618">
        <v>4</v>
      </c>
      <c r="B1681" s="619" t="s">
        <v>558</v>
      </c>
      <c r="C1681" s="619">
        <v>89301042</v>
      </c>
      <c r="D1681" s="681" t="s">
        <v>6244</v>
      </c>
      <c r="E1681" s="682" t="s">
        <v>3980</v>
      </c>
      <c r="F1681" s="619" t="s">
        <v>3935</v>
      </c>
      <c r="G1681" s="619" t="s">
        <v>4561</v>
      </c>
      <c r="H1681" s="619" t="s">
        <v>557</v>
      </c>
      <c r="I1681" s="619" t="s">
        <v>5638</v>
      </c>
      <c r="J1681" s="619" t="s">
        <v>5639</v>
      </c>
      <c r="K1681" s="619" t="s">
        <v>4394</v>
      </c>
      <c r="L1681" s="620">
        <v>77.08</v>
      </c>
      <c r="M1681" s="620">
        <v>77.08</v>
      </c>
      <c r="N1681" s="619">
        <v>1</v>
      </c>
      <c r="O1681" s="683">
        <v>1</v>
      </c>
      <c r="P1681" s="620"/>
      <c r="Q1681" s="635">
        <v>0</v>
      </c>
      <c r="R1681" s="619"/>
      <c r="S1681" s="635">
        <v>0</v>
      </c>
      <c r="T1681" s="683"/>
      <c r="U1681" s="665">
        <v>0</v>
      </c>
    </row>
    <row r="1682" spans="1:21" ht="14.4" customHeight="1" x14ac:dyDescent="0.3">
      <c r="A1682" s="618">
        <v>4</v>
      </c>
      <c r="B1682" s="619" t="s">
        <v>558</v>
      </c>
      <c r="C1682" s="619">
        <v>89301042</v>
      </c>
      <c r="D1682" s="681" t="s">
        <v>6244</v>
      </c>
      <c r="E1682" s="682" t="s">
        <v>3980</v>
      </c>
      <c r="F1682" s="619" t="s">
        <v>3935</v>
      </c>
      <c r="G1682" s="619" t="s">
        <v>4026</v>
      </c>
      <c r="H1682" s="619" t="s">
        <v>557</v>
      </c>
      <c r="I1682" s="619" t="s">
        <v>5524</v>
      </c>
      <c r="J1682" s="619" t="s">
        <v>5527</v>
      </c>
      <c r="K1682" s="619" t="s">
        <v>5528</v>
      </c>
      <c r="L1682" s="620">
        <v>1492.58</v>
      </c>
      <c r="M1682" s="620">
        <v>1492.58</v>
      </c>
      <c r="N1682" s="619">
        <v>1</v>
      </c>
      <c r="O1682" s="683">
        <v>1</v>
      </c>
      <c r="P1682" s="620">
        <v>1492.58</v>
      </c>
      <c r="Q1682" s="635">
        <v>1</v>
      </c>
      <c r="R1682" s="619">
        <v>1</v>
      </c>
      <c r="S1682" s="635">
        <v>1</v>
      </c>
      <c r="T1682" s="683">
        <v>1</v>
      </c>
      <c r="U1682" s="665">
        <v>1</v>
      </c>
    </row>
    <row r="1683" spans="1:21" ht="14.4" customHeight="1" x14ac:dyDescent="0.3">
      <c r="A1683" s="618">
        <v>4</v>
      </c>
      <c r="B1683" s="619" t="s">
        <v>558</v>
      </c>
      <c r="C1683" s="619">
        <v>89301042</v>
      </c>
      <c r="D1683" s="681" t="s">
        <v>6244</v>
      </c>
      <c r="E1683" s="682" t="s">
        <v>3980</v>
      </c>
      <c r="F1683" s="619" t="s">
        <v>3935</v>
      </c>
      <c r="G1683" s="619" t="s">
        <v>4337</v>
      </c>
      <c r="H1683" s="619" t="s">
        <v>557</v>
      </c>
      <c r="I1683" s="619" t="s">
        <v>2677</v>
      </c>
      <c r="J1683" s="619" t="s">
        <v>2678</v>
      </c>
      <c r="K1683" s="619" t="s">
        <v>4338</v>
      </c>
      <c r="L1683" s="620">
        <v>38.65</v>
      </c>
      <c r="M1683" s="620">
        <v>38.65</v>
      </c>
      <c r="N1683" s="619">
        <v>1</v>
      </c>
      <c r="O1683" s="683">
        <v>1</v>
      </c>
      <c r="P1683" s="620"/>
      <c r="Q1683" s="635">
        <v>0</v>
      </c>
      <c r="R1683" s="619"/>
      <c r="S1683" s="635">
        <v>0</v>
      </c>
      <c r="T1683" s="683"/>
      <c r="U1683" s="665">
        <v>0</v>
      </c>
    </row>
    <row r="1684" spans="1:21" ht="14.4" customHeight="1" x14ac:dyDescent="0.3">
      <c r="A1684" s="618">
        <v>4</v>
      </c>
      <c r="B1684" s="619" t="s">
        <v>558</v>
      </c>
      <c r="C1684" s="619">
        <v>89301042</v>
      </c>
      <c r="D1684" s="681" t="s">
        <v>6244</v>
      </c>
      <c r="E1684" s="682" t="s">
        <v>3980</v>
      </c>
      <c r="F1684" s="619" t="s">
        <v>3935</v>
      </c>
      <c r="G1684" s="619" t="s">
        <v>4027</v>
      </c>
      <c r="H1684" s="619" t="s">
        <v>557</v>
      </c>
      <c r="I1684" s="619" t="s">
        <v>2106</v>
      </c>
      <c r="J1684" s="619" t="s">
        <v>4029</v>
      </c>
      <c r="K1684" s="619" t="s">
        <v>4105</v>
      </c>
      <c r="L1684" s="620">
        <v>36.78</v>
      </c>
      <c r="M1684" s="620">
        <v>183.9</v>
      </c>
      <c r="N1684" s="619">
        <v>5</v>
      </c>
      <c r="O1684" s="683">
        <v>2.5</v>
      </c>
      <c r="P1684" s="620">
        <v>183.9</v>
      </c>
      <c r="Q1684" s="635">
        <v>1</v>
      </c>
      <c r="R1684" s="619">
        <v>5</v>
      </c>
      <c r="S1684" s="635">
        <v>1</v>
      </c>
      <c r="T1684" s="683">
        <v>2.5</v>
      </c>
      <c r="U1684" s="665">
        <v>1</v>
      </c>
    </row>
    <row r="1685" spans="1:21" ht="14.4" customHeight="1" x14ac:dyDescent="0.3">
      <c r="A1685" s="618">
        <v>4</v>
      </c>
      <c r="B1685" s="619" t="s">
        <v>558</v>
      </c>
      <c r="C1685" s="619">
        <v>89301042</v>
      </c>
      <c r="D1685" s="681" t="s">
        <v>6244</v>
      </c>
      <c r="E1685" s="682" t="s">
        <v>3980</v>
      </c>
      <c r="F1685" s="619" t="s">
        <v>3935</v>
      </c>
      <c r="G1685" s="619" t="s">
        <v>4027</v>
      </c>
      <c r="H1685" s="619" t="s">
        <v>557</v>
      </c>
      <c r="I1685" s="619" t="s">
        <v>4028</v>
      </c>
      <c r="J1685" s="619" t="s">
        <v>4029</v>
      </c>
      <c r="K1685" s="619" t="s">
        <v>3758</v>
      </c>
      <c r="L1685" s="620">
        <v>0</v>
      </c>
      <c r="M1685" s="620">
        <v>0</v>
      </c>
      <c r="N1685" s="619">
        <v>2</v>
      </c>
      <c r="O1685" s="683">
        <v>0.5</v>
      </c>
      <c r="P1685" s="620">
        <v>0</v>
      </c>
      <c r="Q1685" s="635"/>
      <c r="R1685" s="619">
        <v>2</v>
      </c>
      <c r="S1685" s="635">
        <v>1</v>
      </c>
      <c r="T1685" s="683">
        <v>0.5</v>
      </c>
      <c r="U1685" s="665">
        <v>1</v>
      </c>
    </row>
    <row r="1686" spans="1:21" ht="14.4" customHeight="1" x14ac:dyDescent="0.3">
      <c r="A1686" s="618">
        <v>4</v>
      </c>
      <c r="B1686" s="619" t="s">
        <v>558</v>
      </c>
      <c r="C1686" s="619">
        <v>89301042</v>
      </c>
      <c r="D1686" s="681" t="s">
        <v>6244</v>
      </c>
      <c r="E1686" s="682" t="s">
        <v>3980</v>
      </c>
      <c r="F1686" s="619" t="s">
        <v>3935</v>
      </c>
      <c r="G1686" s="619" t="s">
        <v>4027</v>
      </c>
      <c r="H1686" s="619" t="s">
        <v>557</v>
      </c>
      <c r="I1686" s="619" t="s">
        <v>2125</v>
      </c>
      <c r="J1686" s="619" t="s">
        <v>2126</v>
      </c>
      <c r="K1686" s="619" t="s">
        <v>2127</v>
      </c>
      <c r="L1686" s="620">
        <v>61.29</v>
      </c>
      <c r="M1686" s="620">
        <v>122.58</v>
      </c>
      <c r="N1686" s="619">
        <v>2</v>
      </c>
      <c r="O1686" s="683">
        <v>1</v>
      </c>
      <c r="P1686" s="620">
        <v>122.58</v>
      </c>
      <c r="Q1686" s="635">
        <v>1</v>
      </c>
      <c r="R1686" s="619">
        <v>2</v>
      </c>
      <c r="S1686" s="635">
        <v>1</v>
      </c>
      <c r="T1686" s="683">
        <v>1</v>
      </c>
      <c r="U1686" s="665">
        <v>1</v>
      </c>
    </row>
    <row r="1687" spans="1:21" ht="14.4" customHeight="1" x14ac:dyDescent="0.3">
      <c r="A1687" s="618">
        <v>4</v>
      </c>
      <c r="B1687" s="619" t="s">
        <v>558</v>
      </c>
      <c r="C1687" s="619">
        <v>89301042</v>
      </c>
      <c r="D1687" s="681" t="s">
        <v>6244</v>
      </c>
      <c r="E1687" s="682" t="s">
        <v>3980</v>
      </c>
      <c r="F1687" s="619" t="s">
        <v>3935</v>
      </c>
      <c r="G1687" s="619" t="s">
        <v>4027</v>
      </c>
      <c r="H1687" s="619" t="s">
        <v>557</v>
      </c>
      <c r="I1687" s="619" t="s">
        <v>5640</v>
      </c>
      <c r="J1687" s="619" t="s">
        <v>2126</v>
      </c>
      <c r="K1687" s="619" t="s">
        <v>2127</v>
      </c>
      <c r="L1687" s="620">
        <v>61.29</v>
      </c>
      <c r="M1687" s="620">
        <v>122.58</v>
      </c>
      <c r="N1687" s="619">
        <v>2</v>
      </c>
      <c r="O1687" s="683">
        <v>1</v>
      </c>
      <c r="P1687" s="620">
        <v>122.58</v>
      </c>
      <c r="Q1687" s="635">
        <v>1</v>
      </c>
      <c r="R1687" s="619">
        <v>2</v>
      </c>
      <c r="S1687" s="635">
        <v>1</v>
      </c>
      <c r="T1687" s="683">
        <v>1</v>
      </c>
      <c r="U1687" s="665">
        <v>1</v>
      </c>
    </row>
    <row r="1688" spans="1:21" ht="14.4" customHeight="1" x14ac:dyDescent="0.3">
      <c r="A1688" s="618">
        <v>4</v>
      </c>
      <c r="B1688" s="619" t="s">
        <v>558</v>
      </c>
      <c r="C1688" s="619">
        <v>89301042</v>
      </c>
      <c r="D1688" s="681" t="s">
        <v>6244</v>
      </c>
      <c r="E1688" s="682" t="s">
        <v>3980</v>
      </c>
      <c r="F1688" s="619" t="s">
        <v>3935</v>
      </c>
      <c r="G1688" s="619" t="s">
        <v>4027</v>
      </c>
      <c r="H1688" s="619" t="s">
        <v>557</v>
      </c>
      <c r="I1688" s="619" t="s">
        <v>4318</v>
      </c>
      <c r="J1688" s="619" t="s">
        <v>4029</v>
      </c>
      <c r="K1688" s="619" t="s">
        <v>4319</v>
      </c>
      <c r="L1688" s="620">
        <v>34.31</v>
      </c>
      <c r="M1688" s="620">
        <v>68.62</v>
      </c>
      <c r="N1688" s="619">
        <v>2</v>
      </c>
      <c r="O1688" s="683">
        <v>0.5</v>
      </c>
      <c r="P1688" s="620">
        <v>68.62</v>
      </c>
      <c r="Q1688" s="635">
        <v>1</v>
      </c>
      <c r="R1688" s="619">
        <v>2</v>
      </c>
      <c r="S1688" s="635">
        <v>1</v>
      </c>
      <c r="T1688" s="683">
        <v>0.5</v>
      </c>
      <c r="U1688" s="665">
        <v>1</v>
      </c>
    </row>
    <row r="1689" spans="1:21" ht="14.4" customHeight="1" x14ac:dyDescent="0.3">
      <c r="A1689" s="618">
        <v>4</v>
      </c>
      <c r="B1689" s="619" t="s">
        <v>558</v>
      </c>
      <c r="C1689" s="619">
        <v>89301042</v>
      </c>
      <c r="D1689" s="681" t="s">
        <v>6244</v>
      </c>
      <c r="E1689" s="682" t="s">
        <v>3980</v>
      </c>
      <c r="F1689" s="619" t="s">
        <v>3935</v>
      </c>
      <c r="G1689" s="619" t="s">
        <v>4003</v>
      </c>
      <c r="H1689" s="619" t="s">
        <v>1439</v>
      </c>
      <c r="I1689" s="619" t="s">
        <v>1488</v>
      </c>
      <c r="J1689" s="619" t="s">
        <v>1489</v>
      </c>
      <c r="K1689" s="619" t="s">
        <v>1490</v>
      </c>
      <c r="L1689" s="620">
        <v>0</v>
      </c>
      <c r="M1689" s="620">
        <v>0</v>
      </c>
      <c r="N1689" s="619">
        <v>2</v>
      </c>
      <c r="O1689" s="683">
        <v>1.5</v>
      </c>
      <c r="P1689" s="620">
        <v>0</v>
      </c>
      <c r="Q1689" s="635"/>
      <c r="R1689" s="619">
        <v>1</v>
      </c>
      <c r="S1689" s="635">
        <v>0.5</v>
      </c>
      <c r="T1689" s="683">
        <v>0.5</v>
      </c>
      <c r="U1689" s="665">
        <v>0.33333333333333331</v>
      </c>
    </row>
    <row r="1690" spans="1:21" ht="14.4" customHeight="1" x14ac:dyDescent="0.3">
      <c r="A1690" s="618">
        <v>4</v>
      </c>
      <c r="B1690" s="619" t="s">
        <v>558</v>
      </c>
      <c r="C1690" s="619">
        <v>89301042</v>
      </c>
      <c r="D1690" s="681" t="s">
        <v>6244</v>
      </c>
      <c r="E1690" s="682" t="s">
        <v>3980</v>
      </c>
      <c r="F1690" s="619" t="s">
        <v>3935</v>
      </c>
      <c r="G1690" s="619" t="s">
        <v>4568</v>
      </c>
      <c r="H1690" s="619" t="s">
        <v>557</v>
      </c>
      <c r="I1690" s="619" t="s">
        <v>2950</v>
      </c>
      <c r="J1690" s="619" t="s">
        <v>3888</v>
      </c>
      <c r="K1690" s="619" t="s">
        <v>3889</v>
      </c>
      <c r="L1690" s="620">
        <v>65.069999999999993</v>
      </c>
      <c r="M1690" s="620">
        <v>130.13999999999999</v>
      </c>
      <c r="N1690" s="619">
        <v>2</v>
      </c>
      <c r="O1690" s="683">
        <v>1.5</v>
      </c>
      <c r="P1690" s="620">
        <v>65.069999999999993</v>
      </c>
      <c r="Q1690" s="635">
        <v>0.5</v>
      </c>
      <c r="R1690" s="619">
        <v>1</v>
      </c>
      <c r="S1690" s="635">
        <v>0.5</v>
      </c>
      <c r="T1690" s="683">
        <v>1</v>
      </c>
      <c r="U1690" s="665">
        <v>0.66666666666666663</v>
      </c>
    </row>
    <row r="1691" spans="1:21" ht="14.4" customHeight="1" x14ac:dyDescent="0.3">
      <c r="A1691" s="618">
        <v>4</v>
      </c>
      <c r="B1691" s="619" t="s">
        <v>558</v>
      </c>
      <c r="C1691" s="619">
        <v>89301042</v>
      </c>
      <c r="D1691" s="681" t="s">
        <v>6244</v>
      </c>
      <c r="E1691" s="682" t="s">
        <v>3980</v>
      </c>
      <c r="F1691" s="619" t="s">
        <v>3935</v>
      </c>
      <c r="G1691" s="619" t="s">
        <v>4569</v>
      </c>
      <c r="H1691" s="619" t="s">
        <v>1439</v>
      </c>
      <c r="I1691" s="619" t="s">
        <v>5641</v>
      </c>
      <c r="J1691" s="619" t="s">
        <v>5642</v>
      </c>
      <c r="K1691" s="619" t="s">
        <v>5643</v>
      </c>
      <c r="L1691" s="620">
        <v>431.14</v>
      </c>
      <c r="M1691" s="620">
        <v>1724.56</v>
      </c>
      <c r="N1691" s="619">
        <v>4</v>
      </c>
      <c r="O1691" s="683">
        <v>2.5</v>
      </c>
      <c r="P1691" s="620">
        <v>1724.56</v>
      </c>
      <c r="Q1691" s="635">
        <v>1</v>
      </c>
      <c r="R1691" s="619">
        <v>4</v>
      </c>
      <c r="S1691" s="635">
        <v>1</v>
      </c>
      <c r="T1691" s="683">
        <v>2.5</v>
      </c>
      <c r="U1691" s="665">
        <v>1</v>
      </c>
    </row>
    <row r="1692" spans="1:21" ht="14.4" customHeight="1" x14ac:dyDescent="0.3">
      <c r="A1692" s="618">
        <v>4</v>
      </c>
      <c r="B1692" s="619" t="s">
        <v>558</v>
      </c>
      <c r="C1692" s="619">
        <v>89301042</v>
      </c>
      <c r="D1692" s="681" t="s">
        <v>6244</v>
      </c>
      <c r="E1692" s="682" t="s">
        <v>3980</v>
      </c>
      <c r="F1692" s="619" t="s">
        <v>3935</v>
      </c>
      <c r="G1692" s="619" t="s">
        <v>5644</v>
      </c>
      <c r="H1692" s="619" t="s">
        <v>1439</v>
      </c>
      <c r="I1692" s="619" t="s">
        <v>5645</v>
      </c>
      <c r="J1692" s="619" t="s">
        <v>1467</v>
      </c>
      <c r="K1692" s="619" t="s">
        <v>4125</v>
      </c>
      <c r="L1692" s="620">
        <v>250.62</v>
      </c>
      <c r="M1692" s="620">
        <v>250.62</v>
      </c>
      <c r="N1692" s="619">
        <v>1</v>
      </c>
      <c r="O1692" s="683">
        <v>0.5</v>
      </c>
      <c r="P1692" s="620">
        <v>250.62</v>
      </c>
      <c r="Q1692" s="635">
        <v>1</v>
      </c>
      <c r="R1692" s="619">
        <v>1</v>
      </c>
      <c r="S1692" s="635">
        <v>1</v>
      </c>
      <c r="T1692" s="683">
        <v>0.5</v>
      </c>
      <c r="U1692" s="665">
        <v>1</v>
      </c>
    </row>
    <row r="1693" spans="1:21" ht="14.4" customHeight="1" x14ac:dyDescent="0.3">
      <c r="A1693" s="618">
        <v>4</v>
      </c>
      <c r="B1693" s="619" t="s">
        <v>558</v>
      </c>
      <c r="C1693" s="619">
        <v>89301042</v>
      </c>
      <c r="D1693" s="681" t="s">
        <v>6244</v>
      </c>
      <c r="E1693" s="682" t="s">
        <v>3980</v>
      </c>
      <c r="F1693" s="619" t="s">
        <v>3935</v>
      </c>
      <c r="G1693" s="619" t="s">
        <v>4004</v>
      </c>
      <c r="H1693" s="619" t="s">
        <v>557</v>
      </c>
      <c r="I1693" s="619" t="s">
        <v>852</v>
      </c>
      <c r="J1693" s="619" t="s">
        <v>853</v>
      </c>
      <c r="K1693" s="619" t="s">
        <v>4398</v>
      </c>
      <c r="L1693" s="620">
        <v>242.93</v>
      </c>
      <c r="M1693" s="620">
        <v>485.86</v>
      </c>
      <c r="N1693" s="619">
        <v>2</v>
      </c>
      <c r="O1693" s="683">
        <v>2</v>
      </c>
      <c r="P1693" s="620">
        <v>242.93</v>
      </c>
      <c r="Q1693" s="635">
        <v>0.5</v>
      </c>
      <c r="R1693" s="619">
        <v>1</v>
      </c>
      <c r="S1693" s="635">
        <v>0.5</v>
      </c>
      <c r="T1693" s="683">
        <v>1</v>
      </c>
      <c r="U1693" s="665">
        <v>0.5</v>
      </c>
    </row>
    <row r="1694" spans="1:21" ht="14.4" customHeight="1" x14ac:dyDescent="0.3">
      <c r="A1694" s="618">
        <v>4</v>
      </c>
      <c r="B1694" s="619" t="s">
        <v>558</v>
      </c>
      <c r="C1694" s="619">
        <v>89301042</v>
      </c>
      <c r="D1694" s="681" t="s">
        <v>6244</v>
      </c>
      <c r="E1694" s="682" t="s">
        <v>3980</v>
      </c>
      <c r="F1694" s="619" t="s">
        <v>3935</v>
      </c>
      <c r="G1694" s="619" t="s">
        <v>4004</v>
      </c>
      <c r="H1694" s="619" t="s">
        <v>557</v>
      </c>
      <c r="I1694" s="619" t="s">
        <v>852</v>
      </c>
      <c r="J1694" s="619" t="s">
        <v>853</v>
      </c>
      <c r="K1694" s="619" t="s">
        <v>4005</v>
      </c>
      <c r="L1694" s="620">
        <v>242.93</v>
      </c>
      <c r="M1694" s="620">
        <v>971.72</v>
      </c>
      <c r="N1694" s="619">
        <v>4</v>
      </c>
      <c r="O1694" s="683">
        <v>3</v>
      </c>
      <c r="P1694" s="620">
        <v>728.79</v>
      </c>
      <c r="Q1694" s="635">
        <v>0.74999999999999989</v>
      </c>
      <c r="R1694" s="619">
        <v>3</v>
      </c>
      <c r="S1694" s="635">
        <v>0.75</v>
      </c>
      <c r="T1694" s="683">
        <v>2</v>
      </c>
      <c r="U1694" s="665">
        <v>0.66666666666666663</v>
      </c>
    </row>
    <row r="1695" spans="1:21" ht="14.4" customHeight="1" x14ac:dyDescent="0.3">
      <c r="A1695" s="618">
        <v>4</v>
      </c>
      <c r="B1695" s="619" t="s">
        <v>558</v>
      </c>
      <c r="C1695" s="619">
        <v>89301042</v>
      </c>
      <c r="D1695" s="681" t="s">
        <v>6244</v>
      </c>
      <c r="E1695" s="682" t="s">
        <v>3980</v>
      </c>
      <c r="F1695" s="619" t="s">
        <v>3935</v>
      </c>
      <c r="G1695" s="619" t="s">
        <v>4004</v>
      </c>
      <c r="H1695" s="619" t="s">
        <v>557</v>
      </c>
      <c r="I1695" s="619" t="s">
        <v>5109</v>
      </c>
      <c r="J1695" s="619" t="s">
        <v>853</v>
      </c>
      <c r="K1695" s="619" t="s">
        <v>5110</v>
      </c>
      <c r="L1695" s="620">
        <v>0</v>
      </c>
      <c r="M1695" s="620">
        <v>0</v>
      </c>
      <c r="N1695" s="619">
        <v>1</v>
      </c>
      <c r="O1695" s="683">
        <v>0.5</v>
      </c>
      <c r="P1695" s="620">
        <v>0</v>
      </c>
      <c r="Q1695" s="635"/>
      <c r="R1695" s="619">
        <v>1</v>
      </c>
      <c r="S1695" s="635">
        <v>1</v>
      </c>
      <c r="T1695" s="683">
        <v>0.5</v>
      </c>
      <c r="U1695" s="665">
        <v>1</v>
      </c>
    </row>
    <row r="1696" spans="1:21" ht="14.4" customHeight="1" x14ac:dyDescent="0.3">
      <c r="A1696" s="618">
        <v>4</v>
      </c>
      <c r="B1696" s="619" t="s">
        <v>558</v>
      </c>
      <c r="C1696" s="619">
        <v>89301042</v>
      </c>
      <c r="D1696" s="681" t="s">
        <v>6244</v>
      </c>
      <c r="E1696" s="682" t="s">
        <v>3980</v>
      </c>
      <c r="F1696" s="619" t="s">
        <v>3935</v>
      </c>
      <c r="G1696" s="619" t="s">
        <v>5057</v>
      </c>
      <c r="H1696" s="619" t="s">
        <v>557</v>
      </c>
      <c r="I1696" s="619" t="s">
        <v>5533</v>
      </c>
      <c r="J1696" s="619" t="s">
        <v>5534</v>
      </c>
      <c r="K1696" s="619" t="s">
        <v>3656</v>
      </c>
      <c r="L1696" s="620">
        <v>64.13</v>
      </c>
      <c r="M1696" s="620">
        <v>64.13</v>
      </c>
      <c r="N1696" s="619">
        <v>1</v>
      </c>
      <c r="O1696" s="683">
        <v>1</v>
      </c>
      <c r="P1696" s="620"/>
      <c r="Q1696" s="635">
        <v>0</v>
      </c>
      <c r="R1696" s="619"/>
      <c r="S1696" s="635">
        <v>0</v>
      </c>
      <c r="T1696" s="683"/>
      <c r="U1696" s="665">
        <v>0</v>
      </c>
    </row>
    <row r="1697" spans="1:21" ht="14.4" customHeight="1" x14ac:dyDescent="0.3">
      <c r="A1697" s="618">
        <v>4</v>
      </c>
      <c r="B1697" s="619" t="s">
        <v>558</v>
      </c>
      <c r="C1697" s="619">
        <v>89301042</v>
      </c>
      <c r="D1697" s="681" t="s">
        <v>6244</v>
      </c>
      <c r="E1697" s="682" t="s">
        <v>3980</v>
      </c>
      <c r="F1697" s="619" t="s">
        <v>3935</v>
      </c>
      <c r="G1697" s="619" t="s">
        <v>4339</v>
      </c>
      <c r="H1697" s="619" t="s">
        <v>1439</v>
      </c>
      <c r="I1697" s="619" t="s">
        <v>4340</v>
      </c>
      <c r="J1697" s="619" t="s">
        <v>4341</v>
      </c>
      <c r="K1697" s="619" t="s">
        <v>4342</v>
      </c>
      <c r="L1697" s="620">
        <v>386.51</v>
      </c>
      <c r="M1697" s="620">
        <v>1159.53</v>
      </c>
      <c r="N1697" s="619">
        <v>3</v>
      </c>
      <c r="O1697" s="683">
        <v>1.5</v>
      </c>
      <c r="P1697" s="620">
        <v>1159.53</v>
      </c>
      <c r="Q1697" s="635">
        <v>1</v>
      </c>
      <c r="R1697" s="619">
        <v>3</v>
      </c>
      <c r="S1697" s="635">
        <v>1</v>
      </c>
      <c r="T1697" s="683">
        <v>1.5</v>
      </c>
      <c r="U1697" s="665">
        <v>1</v>
      </c>
    </row>
    <row r="1698" spans="1:21" ht="14.4" customHeight="1" x14ac:dyDescent="0.3">
      <c r="A1698" s="618">
        <v>4</v>
      </c>
      <c r="B1698" s="619" t="s">
        <v>558</v>
      </c>
      <c r="C1698" s="619">
        <v>89301042</v>
      </c>
      <c r="D1698" s="681" t="s">
        <v>6244</v>
      </c>
      <c r="E1698" s="682" t="s">
        <v>3980</v>
      </c>
      <c r="F1698" s="619" t="s">
        <v>3935</v>
      </c>
      <c r="G1698" s="619" t="s">
        <v>4339</v>
      </c>
      <c r="H1698" s="619" t="s">
        <v>557</v>
      </c>
      <c r="I1698" s="619" t="s">
        <v>5646</v>
      </c>
      <c r="J1698" s="619" t="s">
        <v>4341</v>
      </c>
      <c r="K1698" s="619" t="s">
        <v>5647</v>
      </c>
      <c r="L1698" s="620">
        <v>0</v>
      </c>
      <c r="M1698" s="620">
        <v>0</v>
      </c>
      <c r="N1698" s="619">
        <v>1</v>
      </c>
      <c r="O1698" s="683">
        <v>0.5</v>
      </c>
      <c r="P1698" s="620">
        <v>0</v>
      </c>
      <c r="Q1698" s="635"/>
      <c r="R1698" s="619">
        <v>1</v>
      </c>
      <c r="S1698" s="635">
        <v>1</v>
      </c>
      <c r="T1698" s="683">
        <v>0.5</v>
      </c>
      <c r="U1698" s="665">
        <v>1</v>
      </c>
    </row>
    <row r="1699" spans="1:21" ht="14.4" customHeight="1" x14ac:dyDescent="0.3">
      <c r="A1699" s="618">
        <v>4</v>
      </c>
      <c r="B1699" s="619" t="s">
        <v>558</v>
      </c>
      <c r="C1699" s="619">
        <v>89301042</v>
      </c>
      <c r="D1699" s="681" t="s">
        <v>6244</v>
      </c>
      <c r="E1699" s="682" t="s">
        <v>3980</v>
      </c>
      <c r="F1699" s="619" t="s">
        <v>3935</v>
      </c>
      <c r="G1699" s="619" t="s">
        <v>4339</v>
      </c>
      <c r="H1699" s="619" t="s">
        <v>557</v>
      </c>
      <c r="I1699" s="619" t="s">
        <v>5648</v>
      </c>
      <c r="J1699" s="619" t="s">
        <v>4341</v>
      </c>
      <c r="K1699" s="619" t="s">
        <v>4342</v>
      </c>
      <c r="L1699" s="620">
        <v>386.51</v>
      </c>
      <c r="M1699" s="620">
        <v>386.51</v>
      </c>
      <c r="N1699" s="619">
        <v>1</v>
      </c>
      <c r="O1699" s="683">
        <v>1</v>
      </c>
      <c r="P1699" s="620"/>
      <c r="Q1699" s="635">
        <v>0</v>
      </c>
      <c r="R1699" s="619"/>
      <c r="S1699" s="635">
        <v>0</v>
      </c>
      <c r="T1699" s="683"/>
      <c r="U1699" s="665">
        <v>0</v>
      </c>
    </row>
    <row r="1700" spans="1:21" ht="14.4" customHeight="1" x14ac:dyDescent="0.3">
      <c r="A1700" s="618">
        <v>4</v>
      </c>
      <c r="B1700" s="619" t="s">
        <v>558</v>
      </c>
      <c r="C1700" s="619">
        <v>89301042</v>
      </c>
      <c r="D1700" s="681" t="s">
        <v>6244</v>
      </c>
      <c r="E1700" s="682" t="s">
        <v>3980</v>
      </c>
      <c r="F1700" s="619" t="s">
        <v>3935</v>
      </c>
      <c r="G1700" s="619" t="s">
        <v>4259</v>
      </c>
      <c r="H1700" s="619" t="s">
        <v>557</v>
      </c>
      <c r="I1700" s="619" t="s">
        <v>5649</v>
      </c>
      <c r="J1700" s="619" t="s">
        <v>4261</v>
      </c>
      <c r="K1700" s="619" t="s">
        <v>5650</v>
      </c>
      <c r="L1700" s="620">
        <v>0</v>
      </c>
      <c r="M1700" s="620">
        <v>0</v>
      </c>
      <c r="N1700" s="619">
        <v>1</v>
      </c>
      <c r="O1700" s="683">
        <v>0.5</v>
      </c>
      <c r="P1700" s="620">
        <v>0</v>
      </c>
      <c r="Q1700" s="635"/>
      <c r="R1700" s="619">
        <v>1</v>
      </c>
      <c r="S1700" s="635">
        <v>1</v>
      </c>
      <c r="T1700" s="683">
        <v>0.5</v>
      </c>
      <c r="U1700" s="665">
        <v>1</v>
      </c>
    </row>
    <row r="1701" spans="1:21" ht="14.4" customHeight="1" x14ac:dyDescent="0.3">
      <c r="A1701" s="618">
        <v>4</v>
      </c>
      <c r="B1701" s="619" t="s">
        <v>558</v>
      </c>
      <c r="C1701" s="619">
        <v>89301042</v>
      </c>
      <c r="D1701" s="681" t="s">
        <v>6244</v>
      </c>
      <c r="E1701" s="682" t="s">
        <v>3980</v>
      </c>
      <c r="F1701" s="619" t="s">
        <v>3935</v>
      </c>
      <c r="G1701" s="619" t="s">
        <v>4259</v>
      </c>
      <c r="H1701" s="619" t="s">
        <v>557</v>
      </c>
      <c r="I1701" s="619" t="s">
        <v>5651</v>
      </c>
      <c r="J1701" s="619" t="s">
        <v>5652</v>
      </c>
      <c r="K1701" s="619" t="s">
        <v>5653</v>
      </c>
      <c r="L1701" s="620">
        <v>172.78</v>
      </c>
      <c r="M1701" s="620">
        <v>345.56</v>
      </c>
      <c r="N1701" s="619">
        <v>2</v>
      </c>
      <c r="O1701" s="683">
        <v>1</v>
      </c>
      <c r="P1701" s="620">
        <v>345.56</v>
      </c>
      <c r="Q1701" s="635">
        <v>1</v>
      </c>
      <c r="R1701" s="619">
        <v>2</v>
      </c>
      <c r="S1701" s="635">
        <v>1</v>
      </c>
      <c r="T1701" s="683">
        <v>1</v>
      </c>
      <c r="U1701" s="665">
        <v>1</v>
      </c>
    </row>
    <row r="1702" spans="1:21" ht="14.4" customHeight="1" x14ac:dyDescent="0.3">
      <c r="A1702" s="618">
        <v>4</v>
      </c>
      <c r="B1702" s="619" t="s">
        <v>558</v>
      </c>
      <c r="C1702" s="619">
        <v>89301042</v>
      </c>
      <c r="D1702" s="681" t="s">
        <v>6244</v>
      </c>
      <c r="E1702" s="682" t="s">
        <v>3980</v>
      </c>
      <c r="F1702" s="619" t="s">
        <v>3935</v>
      </c>
      <c r="G1702" s="619" t="s">
        <v>4259</v>
      </c>
      <c r="H1702" s="619" t="s">
        <v>557</v>
      </c>
      <c r="I1702" s="619" t="s">
        <v>5654</v>
      </c>
      <c r="J1702" s="619" t="s">
        <v>3874</v>
      </c>
      <c r="K1702" s="619" t="s">
        <v>5650</v>
      </c>
      <c r="L1702" s="620">
        <v>0</v>
      </c>
      <c r="M1702" s="620">
        <v>0</v>
      </c>
      <c r="N1702" s="619">
        <v>1</v>
      </c>
      <c r="O1702" s="683">
        <v>0.5</v>
      </c>
      <c r="P1702" s="620">
        <v>0</v>
      </c>
      <c r="Q1702" s="635"/>
      <c r="R1702" s="619">
        <v>1</v>
      </c>
      <c r="S1702" s="635">
        <v>1</v>
      </c>
      <c r="T1702" s="683">
        <v>0.5</v>
      </c>
      <c r="U1702" s="665">
        <v>1</v>
      </c>
    </row>
    <row r="1703" spans="1:21" ht="14.4" customHeight="1" x14ac:dyDescent="0.3">
      <c r="A1703" s="618">
        <v>4</v>
      </c>
      <c r="B1703" s="619" t="s">
        <v>558</v>
      </c>
      <c r="C1703" s="619">
        <v>89301042</v>
      </c>
      <c r="D1703" s="681" t="s">
        <v>6244</v>
      </c>
      <c r="E1703" s="682" t="s">
        <v>3980</v>
      </c>
      <c r="F1703" s="619" t="s">
        <v>3935</v>
      </c>
      <c r="G1703" s="619" t="s">
        <v>4033</v>
      </c>
      <c r="H1703" s="619" t="s">
        <v>557</v>
      </c>
      <c r="I1703" s="619" t="s">
        <v>5655</v>
      </c>
      <c r="J1703" s="619" t="s">
        <v>5464</v>
      </c>
      <c r="K1703" s="619" t="s">
        <v>5465</v>
      </c>
      <c r="L1703" s="620">
        <v>70.02</v>
      </c>
      <c r="M1703" s="620">
        <v>210.06</v>
      </c>
      <c r="N1703" s="619">
        <v>3</v>
      </c>
      <c r="O1703" s="683">
        <v>1.5</v>
      </c>
      <c r="P1703" s="620">
        <v>210.06</v>
      </c>
      <c r="Q1703" s="635">
        <v>1</v>
      </c>
      <c r="R1703" s="619">
        <v>3</v>
      </c>
      <c r="S1703" s="635">
        <v>1</v>
      </c>
      <c r="T1703" s="683">
        <v>1.5</v>
      </c>
      <c r="U1703" s="665">
        <v>1</v>
      </c>
    </row>
    <row r="1704" spans="1:21" ht="14.4" customHeight="1" x14ac:dyDescent="0.3">
      <c r="A1704" s="618">
        <v>4</v>
      </c>
      <c r="B1704" s="619" t="s">
        <v>558</v>
      </c>
      <c r="C1704" s="619">
        <v>89301042</v>
      </c>
      <c r="D1704" s="681" t="s">
        <v>6244</v>
      </c>
      <c r="E1704" s="682" t="s">
        <v>3980</v>
      </c>
      <c r="F1704" s="619" t="s">
        <v>3935</v>
      </c>
      <c r="G1704" s="619" t="s">
        <v>4036</v>
      </c>
      <c r="H1704" s="619" t="s">
        <v>557</v>
      </c>
      <c r="I1704" s="619" t="s">
        <v>1739</v>
      </c>
      <c r="J1704" s="619" t="s">
        <v>1740</v>
      </c>
      <c r="K1704" s="619" t="s">
        <v>4037</v>
      </c>
      <c r="L1704" s="620">
        <v>31.54</v>
      </c>
      <c r="M1704" s="620">
        <v>63.08</v>
      </c>
      <c r="N1704" s="619">
        <v>2</v>
      </c>
      <c r="O1704" s="683">
        <v>0.5</v>
      </c>
      <c r="P1704" s="620"/>
      <c r="Q1704" s="635">
        <v>0</v>
      </c>
      <c r="R1704" s="619"/>
      <c r="S1704" s="635">
        <v>0</v>
      </c>
      <c r="T1704" s="683"/>
      <c r="U1704" s="665">
        <v>0</v>
      </c>
    </row>
    <row r="1705" spans="1:21" ht="14.4" customHeight="1" x14ac:dyDescent="0.3">
      <c r="A1705" s="618">
        <v>4</v>
      </c>
      <c r="B1705" s="619" t="s">
        <v>558</v>
      </c>
      <c r="C1705" s="619">
        <v>89301042</v>
      </c>
      <c r="D1705" s="681" t="s">
        <v>6244</v>
      </c>
      <c r="E1705" s="682" t="s">
        <v>3980</v>
      </c>
      <c r="F1705" s="619" t="s">
        <v>3935</v>
      </c>
      <c r="G1705" s="619" t="s">
        <v>5656</v>
      </c>
      <c r="H1705" s="619" t="s">
        <v>557</v>
      </c>
      <c r="I1705" s="619" t="s">
        <v>5657</v>
      </c>
      <c r="J1705" s="619" t="s">
        <v>5658</v>
      </c>
      <c r="K1705" s="619" t="s">
        <v>5659</v>
      </c>
      <c r="L1705" s="620">
        <v>197.63</v>
      </c>
      <c r="M1705" s="620">
        <v>197.63</v>
      </c>
      <c r="N1705" s="619">
        <v>1</v>
      </c>
      <c r="O1705" s="683">
        <v>1</v>
      </c>
      <c r="P1705" s="620">
        <v>197.63</v>
      </c>
      <c r="Q1705" s="635">
        <v>1</v>
      </c>
      <c r="R1705" s="619">
        <v>1</v>
      </c>
      <c r="S1705" s="635">
        <v>1</v>
      </c>
      <c r="T1705" s="683">
        <v>1</v>
      </c>
      <c r="U1705" s="665">
        <v>1</v>
      </c>
    </row>
    <row r="1706" spans="1:21" ht="14.4" customHeight="1" x14ac:dyDescent="0.3">
      <c r="A1706" s="618">
        <v>4</v>
      </c>
      <c r="B1706" s="619" t="s">
        <v>558</v>
      </c>
      <c r="C1706" s="619">
        <v>89301042</v>
      </c>
      <c r="D1706" s="681" t="s">
        <v>6244</v>
      </c>
      <c r="E1706" s="682" t="s">
        <v>3980</v>
      </c>
      <c r="F1706" s="619" t="s">
        <v>3935</v>
      </c>
      <c r="G1706" s="619" t="s">
        <v>4068</v>
      </c>
      <c r="H1706" s="619" t="s">
        <v>557</v>
      </c>
      <c r="I1706" s="619" t="s">
        <v>4174</v>
      </c>
      <c r="J1706" s="619" t="s">
        <v>1983</v>
      </c>
      <c r="K1706" s="619" t="s">
        <v>4175</v>
      </c>
      <c r="L1706" s="620">
        <v>0</v>
      </c>
      <c r="M1706" s="620">
        <v>0</v>
      </c>
      <c r="N1706" s="619">
        <v>1</v>
      </c>
      <c r="O1706" s="683">
        <v>0.5</v>
      </c>
      <c r="P1706" s="620">
        <v>0</v>
      </c>
      <c r="Q1706" s="635"/>
      <c r="R1706" s="619">
        <v>1</v>
      </c>
      <c r="S1706" s="635">
        <v>1</v>
      </c>
      <c r="T1706" s="683">
        <v>0.5</v>
      </c>
      <c r="U1706" s="665">
        <v>1</v>
      </c>
    </row>
    <row r="1707" spans="1:21" ht="14.4" customHeight="1" x14ac:dyDescent="0.3">
      <c r="A1707" s="618">
        <v>4</v>
      </c>
      <c r="B1707" s="619" t="s">
        <v>558</v>
      </c>
      <c r="C1707" s="619">
        <v>89301042</v>
      </c>
      <c r="D1707" s="681" t="s">
        <v>6244</v>
      </c>
      <c r="E1707" s="682" t="s">
        <v>3980</v>
      </c>
      <c r="F1707" s="619" t="s">
        <v>3935</v>
      </c>
      <c r="G1707" s="619" t="s">
        <v>4068</v>
      </c>
      <c r="H1707" s="619" t="s">
        <v>557</v>
      </c>
      <c r="I1707" s="619" t="s">
        <v>5660</v>
      </c>
      <c r="J1707" s="619" t="s">
        <v>1946</v>
      </c>
      <c r="K1707" s="619" t="s">
        <v>5661</v>
      </c>
      <c r="L1707" s="620">
        <v>0</v>
      </c>
      <c r="M1707" s="620">
        <v>0</v>
      </c>
      <c r="N1707" s="619">
        <v>1</v>
      </c>
      <c r="O1707" s="683">
        <v>0.5</v>
      </c>
      <c r="P1707" s="620">
        <v>0</v>
      </c>
      <c r="Q1707" s="635"/>
      <c r="R1707" s="619">
        <v>1</v>
      </c>
      <c r="S1707" s="635">
        <v>1</v>
      </c>
      <c r="T1707" s="683">
        <v>0.5</v>
      </c>
      <c r="U1707" s="665">
        <v>1</v>
      </c>
    </row>
    <row r="1708" spans="1:21" ht="14.4" customHeight="1" x14ac:dyDescent="0.3">
      <c r="A1708" s="618">
        <v>4</v>
      </c>
      <c r="B1708" s="619" t="s">
        <v>558</v>
      </c>
      <c r="C1708" s="619">
        <v>89301042</v>
      </c>
      <c r="D1708" s="681" t="s">
        <v>6244</v>
      </c>
      <c r="E1708" s="682" t="s">
        <v>3980</v>
      </c>
      <c r="F1708" s="619" t="s">
        <v>3935</v>
      </c>
      <c r="G1708" s="619" t="s">
        <v>4177</v>
      </c>
      <c r="H1708" s="619" t="s">
        <v>557</v>
      </c>
      <c r="I1708" s="619" t="s">
        <v>5662</v>
      </c>
      <c r="J1708" s="619" t="s">
        <v>5663</v>
      </c>
      <c r="K1708" s="619" t="s">
        <v>3758</v>
      </c>
      <c r="L1708" s="620">
        <v>0</v>
      </c>
      <c r="M1708" s="620">
        <v>0</v>
      </c>
      <c r="N1708" s="619">
        <v>2</v>
      </c>
      <c r="O1708" s="683">
        <v>0.5</v>
      </c>
      <c r="P1708" s="620">
        <v>0</v>
      </c>
      <c r="Q1708" s="635"/>
      <c r="R1708" s="619">
        <v>2</v>
      </c>
      <c r="S1708" s="635">
        <v>1</v>
      </c>
      <c r="T1708" s="683">
        <v>0.5</v>
      </c>
      <c r="U1708" s="665">
        <v>1</v>
      </c>
    </row>
    <row r="1709" spans="1:21" ht="14.4" customHeight="1" x14ac:dyDescent="0.3">
      <c r="A1709" s="618">
        <v>4</v>
      </c>
      <c r="B1709" s="619" t="s">
        <v>558</v>
      </c>
      <c r="C1709" s="619">
        <v>89301042</v>
      </c>
      <c r="D1709" s="681" t="s">
        <v>6244</v>
      </c>
      <c r="E1709" s="682" t="s">
        <v>3980</v>
      </c>
      <c r="F1709" s="619" t="s">
        <v>3935</v>
      </c>
      <c r="G1709" s="619" t="s">
        <v>4177</v>
      </c>
      <c r="H1709" s="619" t="s">
        <v>1439</v>
      </c>
      <c r="I1709" s="619" t="s">
        <v>1451</v>
      </c>
      <c r="J1709" s="619" t="s">
        <v>1452</v>
      </c>
      <c r="K1709" s="619" t="s">
        <v>3758</v>
      </c>
      <c r="L1709" s="620">
        <v>96.63</v>
      </c>
      <c r="M1709" s="620">
        <v>289.89</v>
      </c>
      <c r="N1709" s="619">
        <v>3</v>
      </c>
      <c r="O1709" s="683">
        <v>2.5</v>
      </c>
      <c r="P1709" s="620">
        <v>193.26</v>
      </c>
      <c r="Q1709" s="635">
        <v>0.66666666666666663</v>
      </c>
      <c r="R1709" s="619">
        <v>2</v>
      </c>
      <c r="S1709" s="635">
        <v>0.66666666666666663</v>
      </c>
      <c r="T1709" s="683">
        <v>2</v>
      </c>
      <c r="U1709" s="665">
        <v>0.8</v>
      </c>
    </row>
    <row r="1710" spans="1:21" ht="14.4" customHeight="1" x14ac:dyDescent="0.3">
      <c r="A1710" s="618">
        <v>4</v>
      </c>
      <c r="B1710" s="619" t="s">
        <v>558</v>
      </c>
      <c r="C1710" s="619">
        <v>89301042</v>
      </c>
      <c r="D1710" s="681" t="s">
        <v>6244</v>
      </c>
      <c r="E1710" s="682" t="s">
        <v>3980</v>
      </c>
      <c r="F1710" s="619" t="s">
        <v>3935</v>
      </c>
      <c r="G1710" s="619" t="s">
        <v>4177</v>
      </c>
      <c r="H1710" s="619" t="s">
        <v>1439</v>
      </c>
      <c r="I1710" s="619" t="s">
        <v>5494</v>
      </c>
      <c r="J1710" s="619" t="s">
        <v>1452</v>
      </c>
      <c r="K1710" s="619" t="s">
        <v>4565</v>
      </c>
      <c r="L1710" s="620">
        <v>193.26</v>
      </c>
      <c r="M1710" s="620">
        <v>773.04</v>
      </c>
      <c r="N1710" s="619">
        <v>4</v>
      </c>
      <c r="O1710" s="683">
        <v>2</v>
      </c>
      <c r="P1710" s="620">
        <v>386.52</v>
      </c>
      <c r="Q1710" s="635">
        <v>0.5</v>
      </c>
      <c r="R1710" s="619">
        <v>2</v>
      </c>
      <c r="S1710" s="635">
        <v>0.5</v>
      </c>
      <c r="T1710" s="683">
        <v>1</v>
      </c>
      <c r="U1710" s="665">
        <v>0.5</v>
      </c>
    </row>
    <row r="1711" spans="1:21" ht="14.4" customHeight="1" x14ac:dyDescent="0.3">
      <c r="A1711" s="618">
        <v>4</v>
      </c>
      <c r="B1711" s="619" t="s">
        <v>558</v>
      </c>
      <c r="C1711" s="619">
        <v>89301042</v>
      </c>
      <c r="D1711" s="681" t="s">
        <v>6244</v>
      </c>
      <c r="E1711" s="682" t="s">
        <v>3980</v>
      </c>
      <c r="F1711" s="619" t="s">
        <v>3935</v>
      </c>
      <c r="G1711" s="619" t="s">
        <v>4177</v>
      </c>
      <c r="H1711" s="619" t="s">
        <v>557</v>
      </c>
      <c r="I1711" s="619" t="s">
        <v>1858</v>
      </c>
      <c r="J1711" s="619" t="s">
        <v>1859</v>
      </c>
      <c r="K1711" s="619" t="s">
        <v>3848</v>
      </c>
      <c r="L1711" s="620">
        <v>96.63</v>
      </c>
      <c r="M1711" s="620">
        <v>2125.86</v>
      </c>
      <c r="N1711" s="619">
        <v>22</v>
      </c>
      <c r="O1711" s="683">
        <v>14</v>
      </c>
      <c r="P1711" s="620">
        <v>1449.4500000000003</v>
      </c>
      <c r="Q1711" s="635">
        <v>0.68181818181818188</v>
      </c>
      <c r="R1711" s="619">
        <v>15</v>
      </c>
      <c r="S1711" s="635">
        <v>0.68181818181818177</v>
      </c>
      <c r="T1711" s="683">
        <v>8.5</v>
      </c>
      <c r="U1711" s="665">
        <v>0.6071428571428571</v>
      </c>
    </row>
    <row r="1712" spans="1:21" ht="14.4" customHeight="1" x14ac:dyDescent="0.3">
      <c r="A1712" s="618">
        <v>4</v>
      </c>
      <c r="B1712" s="619" t="s">
        <v>558</v>
      </c>
      <c r="C1712" s="619">
        <v>89301042</v>
      </c>
      <c r="D1712" s="681" t="s">
        <v>6244</v>
      </c>
      <c r="E1712" s="682" t="s">
        <v>3980</v>
      </c>
      <c r="F1712" s="619" t="s">
        <v>3935</v>
      </c>
      <c r="G1712" s="619" t="s">
        <v>5664</v>
      </c>
      <c r="H1712" s="619" t="s">
        <v>557</v>
      </c>
      <c r="I1712" s="619" t="s">
        <v>5665</v>
      </c>
      <c r="J1712" s="619" t="s">
        <v>5666</v>
      </c>
      <c r="K1712" s="619" t="s">
        <v>5667</v>
      </c>
      <c r="L1712" s="620">
        <v>121.59</v>
      </c>
      <c r="M1712" s="620">
        <v>243.18</v>
      </c>
      <c r="N1712" s="619">
        <v>2</v>
      </c>
      <c r="O1712" s="683">
        <v>0.5</v>
      </c>
      <c r="P1712" s="620">
        <v>243.18</v>
      </c>
      <c r="Q1712" s="635">
        <v>1</v>
      </c>
      <c r="R1712" s="619">
        <v>2</v>
      </c>
      <c r="S1712" s="635">
        <v>1</v>
      </c>
      <c r="T1712" s="683">
        <v>0.5</v>
      </c>
      <c r="U1712" s="665">
        <v>1</v>
      </c>
    </row>
    <row r="1713" spans="1:21" ht="14.4" customHeight="1" x14ac:dyDescent="0.3">
      <c r="A1713" s="618">
        <v>4</v>
      </c>
      <c r="B1713" s="619" t="s">
        <v>558</v>
      </c>
      <c r="C1713" s="619">
        <v>89301042</v>
      </c>
      <c r="D1713" s="681" t="s">
        <v>6244</v>
      </c>
      <c r="E1713" s="682" t="s">
        <v>3980</v>
      </c>
      <c r="F1713" s="619" t="s">
        <v>3935</v>
      </c>
      <c r="G1713" s="619" t="s">
        <v>4006</v>
      </c>
      <c r="H1713" s="619" t="s">
        <v>557</v>
      </c>
      <c r="I1713" s="619" t="s">
        <v>4262</v>
      </c>
      <c r="J1713" s="619" t="s">
        <v>4263</v>
      </c>
      <c r="K1713" s="619" t="s">
        <v>4264</v>
      </c>
      <c r="L1713" s="620">
        <v>680.29</v>
      </c>
      <c r="M1713" s="620">
        <v>3401.45</v>
      </c>
      <c r="N1713" s="619">
        <v>5</v>
      </c>
      <c r="O1713" s="683">
        <v>2.5</v>
      </c>
      <c r="P1713" s="620">
        <v>1360.58</v>
      </c>
      <c r="Q1713" s="635">
        <v>0.4</v>
      </c>
      <c r="R1713" s="619">
        <v>2</v>
      </c>
      <c r="S1713" s="635">
        <v>0.4</v>
      </c>
      <c r="T1713" s="683">
        <v>1.5</v>
      </c>
      <c r="U1713" s="665">
        <v>0.6</v>
      </c>
    </row>
    <row r="1714" spans="1:21" ht="14.4" customHeight="1" x14ac:dyDescent="0.3">
      <c r="A1714" s="618">
        <v>4</v>
      </c>
      <c r="B1714" s="619" t="s">
        <v>558</v>
      </c>
      <c r="C1714" s="619">
        <v>89301042</v>
      </c>
      <c r="D1714" s="681" t="s">
        <v>6244</v>
      </c>
      <c r="E1714" s="682" t="s">
        <v>3980</v>
      </c>
      <c r="F1714" s="619" t="s">
        <v>3935</v>
      </c>
      <c r="G1714" s="619" t="s">
        <v>4006</v>
      </c>
      <c r="H1714" s="619" t="s">
        <v>557</v>
      </c>
      <c r="I1714" s="619" t="s">
        <v>4178</v>
      </c>
      <c r="J1714" s="619" t="s">
        <v>4043</v>
      </c>
      <c r="K1714" s="619" t="s">
        <v>773</v>
      </c>
      <c r="L1714" s="620">
        <v>612.26</v>
      </c>
      <c r="M1714" s="620">
        <v>3673.5600000000004</v>
      </c>
      <c r="N1714" s="619">
        <v>6</v>
      </c>
      <c r="O1714" s="683">
        <v>2</v>
      </c>
      <c r="P1714" s="620">
        <v>3061.3</v>
      </c>
      <c r="Q1714" s="635">
        <v>0.83333333333333326</v>
      </c>
      <c r="R1714" s="619">
        <v>5</v>
      </c>
      <c r="S1714" s="635">
        <v>0.83333333333333337</v>
      </c>
      <c r="T1714" s="683">
        <v>1.5</v>
      </c>
      <c r="U1714" s="665">
        <v>0.75</v>
      </c>
    </row>
    <row r="1715" spans="1:21" ht="14.4" customHeight="1" x14ac:dyDescent="0.3">
      <c r="A1715" s="618">
        <v>4</v>
      </c>
      <c r="B1715" s="619" t="s">
        <v>558</v>
      </c>
      <c r="C1715" s="619">
        <v>89301042</v>
      </c>
      <c r="D1715" s="681" t="s">
        <v>6244</v>
      </c>
      <c r="E1715" s="682" t="s">
        <v>3980</v>
      </c>
      <c r="F1715" s="619" t="s">
        <v>3935</v>
      </c>
      <c r="G1715" s="619" t="s">
        <v>4006</v>
      </c>
      <c r="H1715" s="619" t="s">
        <v>557</v>
      </c>
      <c r="I1715" s="619" t="s">
        <v>5668</v>
      </c>
      <c r="J1715" s="619" t="s">
        <v>5669</v>
      </c>
      <c r="K1715" s="619" t="s">
        <v>5670</v>
      </c>
      <c r="L1715" s="620">
        <v>247.03</v>
      </c>
      <c r="M1715" s="620">
        <v>494.06</v>
      </c>
      <c r="N1715" s="619">
        <v>2</v>
      </c>
      <c r="O1715" s="683">
        <v>1</v>
      </c>
      <c r="P1715" s="620"/>
      <c r="Q1715" s="635">
        <v>0</v>
      </c>
      <c r="R1715" s="619"/>
      <c r="S1715" s="635">
        <v>0</v>
      </c>
      <c r="T1715" s="683"/>
      <c r="U1715" s="665">
        <v>0</v>
      </c>
    </row>
    <row r="1716" spans="1:21" ht="14.4" customHeight="1" x14ac:dyDescent="0.3">
      <c r="A1716" s="618">
        <v>4</v>
      </c>
      <c r="B1716" s="619" t="s">
        <v>558</v>
      </c>
      <c r="C1716" s="619">
        <v>89301042</v>
      </c>
      <c r="D1716" s="681" t="s">
        <v>6244</v>
      </c>
      <c r="E1716" s="682" t="s">
        <v>3980</v>
      </c>
      <c r="F1716" s="619" t="s">
        <v>3935</v>
      </c>
      <c r="G1716" s="619" t="s">
        <v>4006</v>
      </c>
      <c r="H1716" s="619" t="s">
        <v>557</v>
      </c>
      <c r="I1716" s="619" t="s">
        <v>772</v>
      </c>
      <c r="J1716" s="619" t="s">
        <v>769</v>
      </c>
      <c r="K1716" s="619" t="s">
        <v>773</v>
      </c>
      <c r="L1716" s="620">
        <v>397.65</v>
      </c>
      <c r="M1716" s="620">
        <v>795.3</v>
      </c>
      <c r="N1716" s="619">
        <v>2</v>
      </c>
      <c r="O1716" s="683">
        <v>0.5</v>
      </c>
      <c r="P1716" s="620"/>
      <c r="Q1716" s="635">
        <v>0</v>
      </c>
      <c r="R1716" s="619"/>
      <c r="S1716" s="635">
        <v>0</v>
      </c>
      <c r="T1716" s="683"/>
      <c r="U1716" s="665">
        <v>0</v>
      </c>
    </row>
    <row r="1717" spans="1:21" ht="14.4" customHeight="1" x14ac:dyDescent="0.3">
      <c r="A1717" s="618">
        <v>4</v>
      </c>
      <c r="B1717" s="619" t="s">
        <v>558</v>
      </c>
      <c r="C1717" s="619">
        <v>89301042</v>
      </c>
      <c r="D1717" s="681" t="s">
        <v>6244</v>
      </c>
      <c r="E1717" s="682" t="s">
        <v>3980</v>
      </c>
      <c r="F1717" s="619" t="s">
        <v>3935</v>
      </c>
      <c r="G1717" s="619" t="s">
        <v>4006</v>
      </c>
      <c r="H1717" s="619" t="s">
        <v>557</v>
      </c>
      <c r="I1717" s="619" t="s">
        <v>772</v>
      </c>
      <c r="J1717" s="619" t="s">
        <v>769</v>
      </c>
      <c r="K1717" s="619" t="s">
        <v>773</v>
      </c>
      <c r="L1717" s="620">
        <v>612.26</v>
      </c>
      <c r="M1717" s="620">
        <v>3061.3</v>
      </c>
      <c r="N1717" s="619">
        <v>5</v>
      </c>
      <c r="O1717" s="683">
        <v>3.5</v>
      </c>
      <c r="P1717" s="620">
        <v>1836.78</v>
      </c>
      <c r="Q1717" s="635">
        <v>0.6</v>
      </c>
      <c r="R1717" s="619">
        <v>3</v>
      </c>
      <c r="S1717" s="635">
        <v>0.6</v>
      </c>
      <c r="T1717" s="683">
        <v>1.5</v>
      </c>
      <c r="U1717" s="665">
        <v>0.42857142857142855</v>
      </c>
    </row>
    <row r="1718" spans="1:21" ht="14.4" customHeight="1" x14ac:dyDescent="0.3">
      <c r="A1718" s="618">
        <v>4</v>
      </c>
      <c r="B1718" s="619" t="s">
        <v>558</v>
      </c>
      <c r="C1718" s="619">
        <v>89301042</v>
      </c>
      <c r="D1718" s="681" t="s">
        <v>6244</v>
      </c>
      <c r="E1718" s="682" t="s">
        <v>3980</v>
      </c>
      <c r="F1718" s="619" t="s">
        <v>3935</v>
      </c>
      <c r="G1718" s="619" t="s">
        <v>5380</v>
      </c>
      <c r="H1718" s="619" t="s">
        <v>557</v>
      </c>
      <c r="I1718" s="619" t="s">
        <v>1244</v>
      </c>
      <c r="J1718" s="619" t="s">
        <v>1245</v>
      </c>
      <c r="K1718" s="619" t="s">
        <v>1246</v>
      </c>
      <c r="L1718" s="620">
        <v>169</v>
      </c>
      <c r="M1718" s="620">
        <v>169</v>
      </c>
      <c r="N1718" s="619">
        <v>1</v>
      </c>
      <c r="O1718" s="683">
        <v>1</v>
      </c>
      <c r="P1718" s="620"/>
      <c r="Q1718" s="635">
        <v>0</v>
      </c>
      <c r="R1718" s="619"/>
      <c r="S1718" s="635">
        <v>0</v>
      </c>
      <c r="T1718" s="683"/>
      <c r="U1718" s="665">
        <v>0</v>
      </c>
    </row>
    <row r="1719" spans="1:21" ht="14.4" customHeight="1" x14ac:dyDescent="0.3">
      <c r="A1719" s="618">
        <v>4</v>
      </c>
      <c r="B1719" s="619" t="s">
        <v>558</v>
      </c>
      <c r="C1719" s="619">
        <v>89301042</v>
      </c>
      <c r="D1719" s="681" t="s">
        <v>6244</v>
      </c>
      <c r="E1719" s="682" t="s">
        <v>3980</v>
      </c>
      <c r="F1719" s="619" t="s">
        <v>3935</v>
      </c>
      <c r="G1719" s="619" t="s">
        <v>5495</v>
      </c>
      <c r="H1719" s="619" t="s">
        <v>557</v>
      </c>
      <c r="I1719" s="619" t="s">
        <v>5496</v>
      </c>
      <c r="J1719" s="619" t="s">
        <v>2104</v>
      </c>
      <c r="K1719" s="619" t="s">
        <v>4375</v>
      </c>
      <c r="L1719" s="620">
        <v>303.45999999999998</v>
      </c>
      <c r="M1719" s="620">
        <v>910.37999999999988</v>
      </c>
      <c r="N1719" s="619">
        <v>3</v>
      </c>
      <c r="O1719" s="683">
        <v>1.5</v>
      </c>
      <c r="P1719" s="620">
        <v>910.37999999999988</v>
      </c>
      <c r="Q1719" s="635">
        <v>1</v>
      </c>
      <c r="R1719" s="619">
        <v>3</v>
      </c>
      <c r="S1719" s="635">
        <v>1</v>
      </c>
      <c r="T1719" s="683">
        <v>1.5</v>
      </c>
      <c r="U1719" s="665">
        <v>1</v>
      </c>
    </row>
    <row r="1720" spans="1:21" ht="14.4" customHeight="1" x14ac:dyDescent="0.3">
      <c r="A1720" s="618">
        <v>4</v>
      </c>
      <c r="B1720" s="619" t="s">
        <v>558</v>
      </c>
      <c r="C1720" s="619">
        <v>89301042</v>
      </c>
      <c r="D1720" s="681" t="s">
        <v>6244</v>
      </c>
      <c r="E1720" s="682" t="s">
        <v>3980</v>
      </c>
      <c r="F1720" s="619" t="s">
        <v>3935</v>
      </c>
      <c r="G1720" s="619" t="s">
        <v>5495</v>
      </c>
      <c r="H1720" s="619" t="s">
        <v>557</v>
      </c>
      <c r="I1720" s="619" t="s">
        <v>5496</v>
      </c>
      <c r="J1720" s="619" t="s">
        <v>2104</v>
      </c>
      <c r="K1720" s="619" t="s">
        <v>4375</v>
      </c>
      <c r="L1720" s="620">
        <v>202.25</v>
      </c>
      <c r="M1720" s="620">
        <v>202.25</v>
      </c>
      <c r="N1720" s="619">
        <v>1</v>
      </c>
      <c r="O1720" s="683">
        <v>0.5</v>
      </c>
      <c r="P1720" s="620">
        <v>202.25</v>
      </c>
      <c r="Q1720" s="635">
        <v>1</v>
      </c>
      <c r="R1720" s="619">
        <v>1</v>
      </c>
      <c r="S1720" s="635">
        <v>1</v>
      </c>
      <c r="T1720" s="683">
        <v>0.5</v>
      </c>
      <c r="U1720" s="665">
        <v>1</v>
      </c>
    </row>
    <row r="1721" spans="1:21" ht="14.4" customHeight="1" x14ac:dyDescent="0.3">
      <c r="A1721" s="618">
        <v>4</v>
      </c>
      <c r="B1721" s="619" t="s">
        <v>558</v>
      </c>
      <c r="C1721" s="619">
        <v>89301042</v>
      </c>
      <c r="D1721" s="681" t="s">
        <v>6244</v>
      </c>
      <c r="E1721" s="682" t="s">
        <v>3980</v>
      </c>
      <c r="F1721" s="619" t="s">
        <v>3935</v>
      </c>
      <c r="G1721" s="619" t="s">
        <v>4153</v>
      </c>
      <c r="H1721" s="619" t="s">
        <v>1439</v>
      </c>
      <c r="I1721" s="619" t="s">
        <v>5076</v>
      </c>
      <c r="J1721" s="619" t="s">
        <v>1563</v>
      </c>
      <c r="K1721" s="619" t="s">
        <v>3155</v>
      </c>
      <c r="L1721" s="620">
        <v>305.08</v>
      </c>
      <c r="M1721" s="620">
        <v>915.24</v>
      </c>
      <c r="N1721" s="619">
        <v>3</v>
      </c>
      <c r="O1721" s="683">
        <v>1.5</v>
      </c>
      <c r="P1721" s="620">
        <v>915.24</v>
      </c>
      <c r="Q1721" s="635">
        <v>1</v>
      </c>
      <c r="R1721" s="619">
        <v>3</v>
      </c>
      <c r="S1721" s="635">
        <v>1</v>
      </c>
      <c r="T1721" s="683">
        <v>1.5</v>
      </c>
      <c r="U1721" s="665">
        <v>1</v>
      </c>
    </row>
    <row r="1722" spans="1:21" ht="14.4" customHeight="1" x14ac:dyDescent="0.3">
      <c r="A1722" s="618">
        <v>4</v>
      </c>
      <c r="B1722" s="619" t="s">
        <v>558</v>
      </c>
      <c r="C1722" s="619">
        <v>89301042</v>
      </c>
      <c r="D1722" s="681" t="s">
        <v>6244</v>
      </c>
      <c r="E1722" s="682" t="s">
        <v>3980</v>
      </c>
      <c r="F1722" s="619" t="s">
        <v>3935</v>
      </c>
      <c r="G1722" s="619" t="s">
        <v>4153</v>
      </c>
      <c r="H1722" s="619" t="s">
        <v>557</v>
      </c>
      <c r="I1722" s="619" t="s">
        <v>5671</v>
      </c>
      <c r="J1722" s="619" t="s">
        <v>1563</v>
      </c>
      <c r="K1722" s="619" t="s">
        <v>2127</v>
      </c>
      <c r="L1722" s="620">
        <v>0</v>
      </c>
      <c r="M1722" s="620">
        <v>0</v>
      </c>
      <c r="N1722" s="619">
        <v>1</v>
      </c>
      <c r="O1722" s="683">
        <v>0.5</v>
      </c>
      <c r="P1722" s="620">
        <v>0</v>
      </c>
      <c r="Q1722" s="635"/>
      <c r="R1722" s="619">
        <v>1</v>
      </c>
      <c r="S1722" s="635">
        <v>1</v>
      </c>
      <c r="T1722" s="683">
        <v>0.5</v>
      </c>
      <c r="U1722" s="665">
        <v>1</v>
      </c>
    </row>
    <row r="1723" spans="1:21" ht="14.4" customHeight="1" x14ac:dyDescent="0.3">
      <c r="A1723" s="618">
        <v>4</v>
      </c>
      <c r="B1723" s="619" t="s">
        <v>558</v>
      </c>
      <c r="C1723" s="619">
        <v>89301042</v>
      </c>
      <c r="D1723" s="681" t="s">
        <v>6244</v>
      </c>
      <c r="E1723" s="682" t="s">
        <v>3980</v>
      </c>
      <c r="F1723" s="619" t="s">
        <v>3935</v>
      </c>
      <c r="G1723" s="619" t="s">
        <v>4044</v>
      </c>
      <c r="H1723" s="619" t="s">
        <v>557</v>
      </c>
      <c r="I1723" s="619" t="s">
        <v>825</v>
      </c>
      <c r="J1723" s="619" t="s">
        <v>826</v>
      </c>
      <c r="K1723" s="619" t="s">
        <v>827</v>
      </c>
      <c r="L1723" s="620">
        <v>56.69</v>
      </c>
      <c r="M1723" s="620">
        <v>736.97</v>
      </c>
      <c r="N1723" s="619">
        <v>13</v>
      </c>
      <c r="O1723" s="683">
        <v>9.5</v>
      </c>
      <c r="P1723" s="620">
        <v>453.52</v>
      </c>
      <c r="Q1723" s="635">
        <v>0.61538461538461531</v>
      </c>
      <c r="R1723" s="619">
        <v>8</v>
      </c>
      <c r="S1723" s="635">
        <v>0.61538461538461542</v>
      </c>
      <c r="T1723" s="683">
        <v>5.5</v>
      </c>
      <c r="U1723" s="665">
        <v>0.57894736842105265</v>
      </c>
    </row>
    <row r="1724" spans="1:21" ht="14.4" customHeight="1" x14ac:dyDescent="0.3">
      <c r="A1724" s="618">
        <v>4</v>
      </c>
      <c r="B1724" s="619" t="s">
        <v>558</v>
      </c>
      <c r="C1724" s="619">
        <v>89301042</v>
      </c>
      <c r="D1724" s="681" t="s">
        <v>6244</v>
      </c>
      <c r="E1724" s="682" t="s">
        <v>3980</v>
      </c>
      <c r="F1724" s="619" t="s">
        <v>3935</v>
      </c>
      <c r="G1724" s="619" t="s">
        <v>5672</v>
      </c>
      <c r="H1724" s="619" t="s">
        <v>557</v>
      </c>
      <c r="I1724" s="619" t="s">
        <v>5673</v>
      </c>
      <c r="J1724" s="619" t="s">
        <v>5674</v>
      </c>
      <c r="K1724" s="619" t="s">
        <v>5675</v>
      </c>
      <c r="L1724" s="620">
        <v>227.64</v>
      </c>
      <c r="M1724" s="620">
        <v>227.64</v>
      </c>
      <c r="N1724" s="619">
        <v>1</v>
      </c>
      <c r="O1724" s="683">
        <v>1</v>
      </c>
      <c r="P1724" s="620"/>
      <c r="Q1724" s="635">
        <v>0</v>
      </c>
      <c r="R1724" s="619"/>
      <c r="S1724" s="635">
        <v>0</v>
      </c>
      <c r="T1724" s="683"/>
      <c r="U1724" s="665">
        <v>0</v>
      </c>
    </row>
    <row r="1725" spans="1:21" ht="14.4" customHeight="1" x14ac:dyDescent="0.3">
      <c r="A1725" s="618">
        <v>4</v>
      </c>
      <c r="B1725" s="619" t="s">
        <v>558</v>
      </c>
      <c r="C1725" s="619">
        <v>89301042</v>
      </c>
      <c r="D1725" s="681" t="s">
        <v>6244</v>
      </c>
      <c r="E1725" s="682" t="s">
        <v>3980</v>
      </c>
      <c r="F1725" s="619" t="s">
        <v>3935</v>
      </c>
      <c r="G1725" s="619" t="s">
        <v>4083</v>
      </c>
      <c r="H1725" s="619" t="s">
        <v>1439</v>
      </c>
      <c r="I1725" s="619" t="s">
        <v>1650</v>
      </c>
      <c r="J1725" s="619" t="s">
        <v>1651</v>
      </c>
      <c r="K1725" s="619" t="s">
        <v>1652</v>
      </c>
      <c r="L1725" s="620">
        <v>140.03</v>
      </c>
      <c r="M1725" s="620">
        <v>1400.3000000000002</v>
      </c>
      <c r="N1725" s="619">
        <v>10</v>
      </c>
      <c r="O1725" s="683">
        <v>2.5</v>
      </c>
      <c r="P1725" s="620">
        <v>1120.2400000000002</v>
      </c>
      <c r="Q1725" s="635">
        <v>0.8</v>
      </c>
      <c r="R1725" s="619">
        <v>8</v>
      </c>
      <c r="S1725" s="635">
        <v>0.8</v>
      </c>
      <c r="T1725" s="683">
        <v>2</v>
      </c>
      <c r="U1725" s="665">
        <v>0.8</v>
      </c>
    </row>
    <row r="1726" spans="1:21" ht="14.4" customHeight="1" x14ac:dyDescent="0.3">
      <c r="A1726" s="618">
        <v>4</v>
      </c>
      <c r="B1726" s="619" t="s">
        <v>558</v>
      </c>
      <c r="C1726" s="619">
        <v>89301042</v>
      </c>
      <c r="D1726" s="681" t="s">
        <v>6244</v>
      </c>
      <c r="E1726" s="682" t="s">
        <v>3980</v>
      </c>
      <c r="F1726" s="619" t="s">
        <v>3935</v>
      </c>
      <c r="G1726" s="619" t="s">
        <v>5121</v>
      </c>
      <c r="H1726" s="619" t="s">
        <v>1439</v>
      </c>
      <c r="I1726" s="619" t="s">
        <v>2529</v>
      </c>
      <c r="J1726" s="619" t="s">
        <v>3800</v>
      </c>
      <c r="K1726" s="619" t="s">
        <v>3801</v>
      </c>
      <c r="L1726" s="620">
        <v>32.630000000000003</v>
      </c>
      <c r="M1726" s="620">
        <v>195.78000000000003</v>
      </c>
      <c r="N1726" s="619">
        <v>6</v>
      </c>
      <c r="O1726" s="683">
        <v>2</v>
      </c>
      <c r="P1726" s="620">
        <v>97.890000000000015</v>
      </c>
      <c r="Q1726" s="635">
        <v>0.5</v>
      </c>
      <c r="R1726" s="619">
        <v>3</v>
      </c>
      <c r="S1726" s="635">
        <v>0.5</v>
      </c>
      <c r="T1726" s="683">
        <v>1</v>
      </c>
      <c r="U1726" s="665">
        <v>0.5</v>
      </c>
    </row>
    <row r="1727" spans="1:21" ht="14.4" customHeight="1" x14ac:dyDescent="0.3">
      <c r="A1727" s="618">
        <v>4</v>
      </c>
      <c r="B1727" s="619" t="s">
        <v>558</v>
      </c>
      <c r="C1727" s="619">
        <v>89301042</v>
      </c>
      <c r="D1727" s="681" t="s">
        <v>6244</v>
      </c>
      <c r="E1727" s="682" t="s">
        <v>3980</v>
      </c>
      <c r="F1727" s="619" t="s">
        <v>3935</v>
      </c>
      <c r="G1727" s="619" t="s">
        <v>4049</v>
      </c>
      <c r="H1727" s="619" t="s">
        <v>557</v>
      </c>
      <c r="I1727" s="619" t="s">
        <v>1774</v>
      </c>
      <c r="J1727" s="619" t="s">
        <v>1775</v>
      </c>
      <c r="K1727" s="619" t="s">
        <v>4050</v>
      </c>
      <c r="L1727" s="620">
        <v>203.33</v>
      </c>
      <c r="M1727" s="620">
        <v>406.66</v>
      </c>
      <c r="N1727" s="619">
        <v>2</v>
      </c>
      <c r="O1727" s="683">
        <v>0.5</v>
      </c>
      <c r="P1727" s="620">
        <v>406.66</v>
      </c>
      <c r="Q1727" s="635">
        <v>1</v>
      </c>
      <c r="R1727" s="619">
        <v>2</v>
      </c>
      <c r="S1727" s="635">
        <v>1</v>
      </c>
      <c r="T1727" s="683">
        <v>0.5</v>
      </c>
      <c r="U1727" s="665">
        <v>1</v>
      </c>
    </row>
    <row r="1728" spans="1:21" ht="14.4" customHeight="1" x14ac:dyDescent="0.3">
      <c r="A1728" s="618">
        <v>4</v>
      </c>
      <c r="B1728" s="619" t="s">
        <v>558</v>
      </c>
      <c r="C1728" s="619">
        <v>89301042</v>
      </c>
      <c r="D1728" s="681" t="s">
        <v>6244</v>
      </c>
      <c r="E1728" s="682" t="s">
        <v>3980</v>
      </c>
      <c r="F1728" s="619" t="s">
        <v>3935</v>
      </c>
      <c r="G1728" s="619" t="s">
        <v>5676</v>
      </c>
      <c r="H1728" s="619" t="s">
        <v>557</v>
      </c>
      <c r="I1728" s="619" t="s">
        <v>5677</v>
      </c>
      <c r="J1728" s="619" t="s">
        <v>5678</v>
      </c>
      <c r="K1728" s="619" t="s">
        <v>5679</v>
      </c>
      <c r="L1728" s="620">
        <v>0</v>
      </c>
      <c r="M1728" s="620">
        <v>0</v>
      </c>
      <c r="N1728" s="619">
        <v>1</v>
      </c>
      <c r="O1728" s="683">
        <v>1</v>
      </c>
      <c r="P1728" s="620"/>
      <c r="Q1728" s="635"/>
      <c r="R1728" s="619"/>
      <c r="S1728" s="635">
        <v>0</v>
      </c>
      <c r="T1728" s="683"/>
      <c r="U1728" s="665">
        <v>0</v>
      </c>
    </row>
    <row r="1729" spans="1:21" ht="14.4" customHeight="1" x14ac:dyDescent="0.3">
      <c r="A1729" s="618">
        <v>4</v>
      </c>
      <c r="B1729" s="619" t="s">
        <v>558</v>
      </c>
      <c r="C1729" s="619">
        <v>89301042</v>
      </c>
      <c r="D1729" s="681" t="s">
        <v>6244</v>
      </c>
      <c r="E1729" s="682" t="s">
        <v>3980</v>
      </c>
      <c r="F1729" s="619" t="s">
        <v>3935</v>
      </c>
      <c r="G1729" s="619" t="s">
        <v>5502</v>
      </c>
      <c r="H1729" s="619" t="s">
        <v>557</v>
      </c>
      <c r="I1729" s="619" t="s">
        <v>5680</v>
      </c>
      <c r="J1729" s="619" t="s">
        <v>1577</v>
      </c>
      <c r="K1729" s="619" t="s">
        <v>5681</v>
      </c>
      <c r="L1729" s="620">
        <v>0</v>
      </c>
      <c r="M1729" s="620">
        <v>0</v>
      </c>
      <c r="N1729" s="619">
        <v>1</v>
      </c>
      <c r="O1729" s="683">
        <v>0.5</v>
      </c>
      <c r="P1729" s="620">
        <v>0</v>
      </c>
      <c r="Q1729" s="635"/>
      <c r="R1729" s="619">
        <v>1</v>
      </c>
      <c r="S1729" s="635">
        <v>1</v>
      </c>
      <c r="T1729" s="683">
        <v>0.5</v>
      </c>
      <c r="U1729" s="665">
        <v>1</v>
      </c>
    </row>
    <row r="1730" spans="1:21" ht="14.4" customHeight="1" x14ac:dyDescent="0.3">
      <c r="A1730" s="618">
        <v>4</v>
      </c>
      <c r="B1730" s="619" t="s">
        <v>558</v>
      </c>
      <c r="C1730" s="619">
        <v>89301042</v>
      </c>
      <c r="D1730" s="681" t="s">
        <v>6244</v>
      </c>
      <c r="E1730" s="682" t="s">
        <v>3980</v>
      </c>
      <c r="F1730" s="619" t="s">
        <v>3935</v>
      </c>
      <c r="G1730" s="619" t="s">
        <v>5502</v>
      </c>
      <c r="H1730" s="619" t="s">
        <v>1439</v>
      </c>
      <c r="I1730" s="619" t="s">
        <v>5682</v>
      </c>
      <c r="J1730" s="619" t="s">
        <v>1577</v>
      </c>
      <c r="K1730" s="619" t="s">
        <v>5683</v>
      </c>
      <c r="L1730" s="620">
        <v>1049.31</v>
      </c>
      <c r="M1730" s="620">
        <v>2098.62</v>
      </c>
      <c r="N1730" s="619">
        <v>2</v>
      </c>
      <c r="O1730" s="683">
        <v>1</v>
      </c>
      <c r="P1730" s="620">
        <v>2098.62</v>
      </c>
      <c r="Q1730" s="635">
        <v>1</v>
      </c>
      <c r="R1730" s="619">
        <v>2</v>
      </c>
      <c r="S1730" s="635">
        <v>1</v>
      </c>
      <c r="T1730" s="683">
        <v>1</v>
      </c>
      <c r="U1730" s="665">
        <v>1</v>
      </c>
    </row>
    <row r="1731" spans="1:21" ht="14.4" customHeight="1" x14ac:dyDescent="0.3">
      <c r="A1731" s="618">
        <v>4</v>
      </c>
      <c r="B1731" s="619" t="s">
        <v>558</v>
      </c>
      <c r="C1731" s="619">
        <v>89301042</v>
      </c>
      <c r="D1731" s="681" t="s">
        <v>6244</v>
      </c>
      <c r="E1731" s="682" t="s">
        <v>3980</v>
      </c>
      <c r="F1731" s="619" t="s">
        <v>3935</v>
      </c>
      <c r="G1731" s="619" t="s">
        <v>5502</v>
      </c>
      <c r="H1731" s="619" t="s">
        <v>1439</v>
      </c>
      <c r="I1731" s="619" t="s">
        <v>5682</v>
      </c>
      <c r="J1731" s="619" t="s">
        <v>1577</v>
      </c>
      <c r="K1731" s="619" t="s">
        <v>5683</v>
      </c>
      <c r="L1731" s="620">
        <v>1102.2</v>
      </c>
      <c r="M1731" s="620">
        <v>1102.2</v>
      </c>
      <c r="N1731" s="619">
        <v>1</v>
      </c>
      <c r="O1731" s="683">
        <v>0.5</v>
      </c>
      <c r="P1731" s="620">
        <v>1102.2</v>
      </c>
      <c r="Q1731" s="635">
        <v>1</v>
      </c>
      <c r="R1731" s="619">
        <v>1</v>
      </c>
      <c r="S1731" s="635">
        <v>1</v>
      </c>
      <c r="T1731" s="683">
        <v>0.5</v>
      </c>
      <c r="U1731" s="665">
        <v>1</v>
      </c>
    </row>
    <row r="1732" spans="1:21" ht="14.4" customHeight="1" x14ac:dyDescent="0.3">
      <c r="A1732" s="618">
        <v>4</v>
      </c>
      <c r="B1732" s="619" t="s">
        <v>558</v>
      </c>
      <c r="C1732" s="619">
        <v>89301042</v>
      </c>
      <c r="D1732" s="681" t="s">
        <v>6244</v>
      </c>
      <c r="E1732" s="682" t="s">
        <v>3980</v>
      </c>
      <c r="F1732" s="619" t="s">
        <v>3935</v>
      </c>
      <c r="G1732" s="619" t="s">
        <v>4110</v>
      </c>
      <c r="H1732" s="619" t="s">
        <v>557</v>
      </c>
      <c r="I1732" s="619" t="s">
        <v>4111</v>
      </c>
      <c r="J1732" s="619" t="s">
        <v>2094</v>
      </c>
      <c r="K1732" s="619" t="s">
        <v>4112</v>
      </c>
      <c r="L1732" s="620">
        <v>224.25</v>
      </c>
      <c r="M1732" s="620">
        <v>224.25</v>
      </c>
      <c r="N1732" s="619">
        <v>1</v>
      </c>
      <c r="O1732" s="683">
        <v>1</v>
      </c>
      <c r="P1732" s="620"/>
      <c r="Q1732" s="635">
        <v>0</v>
      </c>
      <c r="R1732" s="619"/>
      <c r="S1732" s="635">
        <v>0</v>
      </c>
      <c r="T1732" s="683"/>
      <c r="U1732" s="665">
        <v>0</v>
      </c>
    </row>
    <row r="1733" spans="1:21" ht="14.4" customHeight="1" x14ac:dyDescent="0.3">
      <c r="A1733" s="618">
        <v>4</v>
      </c>
      <c r="B1733" s="619" t="s">
        <v>558</v>
      </c>
      <c r="C1733" s="619">
        <v>89301042</v>
      </c>
      <c r="D1733" s="681" t="s">
        <v>6244</v>
      </c>
      <c r="E1733" s="682" t="s">
        <v>3980</v>
      </c>
      <c r="F1733" s="619" t="s">
        <v>3935</v>
      </c>
      <c r="G1733" s="619" t="s">
        <v>4113</v>
      </c>
      <c r="H1733" s="619" t="s">
        <v>1439</v>
      </c>
      <c r="I1733" s="619" t="s">
        <v>4114</v>
      </c>
      <c r="J1733" s="619" t="s">
        <v>4115</v>
      </c>
      <c r="K1733" s="619" t="s">
        <v>4116</v>
      </c>
      <c r="L1733" s="620">
        <v>94.8</v>
      </c>
      <c r="M1733" s="620">
        <v>379.2</v>
      </c>
      <c r="N1733" s="619">
        <v>4</v>
      </c>
      <c r="O1733" s="683">
        <v>2</v>
      </c>
      <c r="P1733" s="620">
        <v>379.2</v>
      </c>
      <c r="Q1733" s="635">
        <v>1</v>
      </c>
      <c r="R1733" s="619">
        <v>4</v>
      </c>
      <c r="S1733" s="635">
        <v>1</v>
      </c>
      <c r="T1733" s="683">
        <v>2</v>
      </c>
      <c r="U1733" s="665">
        <v>1</v>
      </c>
    </row>
    <row r="1734" spans="1:21" ht="14.4" customHeight="1" x14ac:dyDescent="0.3">
      <c r="A1734" s="618">
        <v>4</v>
      </c>
      <c r="B1734" s="619" t="s">
        <v>558</v>
      </c>
      <c r="C1734" s="619">
        <v>89301042</v>
      </c>
      <c r="D1734" s="681" t="s">
        <v>6244</v>
      </c>
      <c r="E1734" s="682" t="s">
        <v>3980</v>
      </c>
      <c r="F1734" s="619" t="s">
        <v>3935</v>
      </c>
      <c r="G1734" s="619" t="s">
        <v>5684</v>
      </c>
      <c r="H1734" s="619" t="s">
        <v>1439</v>
      </c>
      <c r="I1734" s="619" t="s">
        <v>1644</v>
      </c>
      <c r="J1734" s="619" t="s">
        <v>3784</v>
      </c>
      <c r="K1734" s="619" t="s">
        <v>3785</v>
      </c>
      <c r="L1734" s="620">
        <v>201.75</v>
      </c>
      <c r="M1734" s="620">
        <v>201.75</v>
      </c>
      <c r="N1734" s="619">
        <v>1</v>
      </c>
      <c r="O1734" s="683">
        <v>1</v>
      </c>
      <c r="P1734" s="620"/>
      <c r="Q1734" s="635">
        <v>0</v>
      </c>
      <c r="R1734" s="619"/>
      <c r="S1734" s="635">
        <v>0</v>
      </c>
      <c r="T1734" s="683"/>
      <c r="U1734" s="665">
        <v>0</v>
      </c>
    </row>
    <row r="1735" spans="1:21" ht="14.4" customHeight="1" x14ac:dyDescent="0.3">
      <c r="A1735" s="618">
        <v>4</v>
      </c>
      <c r="B1735" s="619" t="s">
        <v>558</v>
      </c>
      <c r="C1735" s="619">
        <v>89301042</v>
      </c>
      <c r="D1735" s="681" t="s">
        <v>6244</v>
      </c>
      <c r="E1735" s="682" t="s">
        <v>3980</v>
      </c>
      <c r="F1735" s="619" t="s">
        <v>3935</v>
      </c>
      <c r="G1735" s="619" t="s">
        <v>5685</v>
      </c>
      <c r="H1735" s="619" t="s">
        <v>557</v>
      </c>
      <c r="I1735" s="619" t="s">
        <v>5686</v>
      </c>
      <c r="J1735" s="619" t="s">
        <v>5687</v>
      </c>
      <c r="K1735" s="619" t="s">
        <v>5688</v>
      </c>
      <c r="L1735" s="620">
        <v>82.08</v>
      </c>
      <c r="M1735" s="620">
        <v>246.24</v>
      </c>
      <c r="N1735" s="619">
        <v>3</v>
      </c>
      <c r="O1735" s="683">
        <v>1</v>
      </c>
      <c r="P1735" s="620">
        <v>246.24</v>
      </c>
      <c r="Q1735" s="635">
        <v>1</v>
      </c>
      <c r="R1735" s="619">
        <v>3</v>
      </c>
      <c r="S1735" s="635">
        <v>1</v>
      </c>
      <c r="T1735" s="683">
        <v>1</v>
      </c>
      <c r="U1735" s="665">
        <v>1</v>
      </c>
    </row>
    <row r="1736" spans="1:21" ht="14.4" customHeight="1" x14ac:dyDescent="0.3">
      <c r="A1736" s="618">
        <v>4</v>
      </c>
      <c r="B1736" s="619" t="s">
        <v>558</v>
      </c>
      <c r="C1736" s="619">
        <v>89301042</v>
      </c>
      <c r="D1736" s="681" t="s">
        <v>6244</v>
      </c>
      <c r="E1736" s="682" t="s">
        <v>3980</v>
      </c>
      <c r="F1736" s="619" t="s">
        <v>3935</v>
      </c>
      <c r="G1736" s="619" t="s">
        <v>5685</v>
      </c>
      <c r="H1736" s="619" t="s">
        <v>557</v>
      </c>
      <c r="I1736" s="619" t="s">
        <v>5689</v>
      </c>
      <c r="J1736" s="619" t="s">
        <v>5687</v>
      </c>
      <c r="K1736" s="619" t="s">
        <v>5690</v>
      </c>
      <c r="L1736" s="620">
        <v>0</v>
      </c>
      <c r="M1736" s="620">
        <v>0</v>
      </c>
      <c r="N1736" s="619">
        <v>1</v>
      </c>
      <c r="O1736" s="683">
        <v>1</v>
      </c>
      <c r="P1736" s="620"/>
      <c r="Q1736" s="635"/>
      <c r="R1736" s="619"/>
      <c r="S1736" s="635">
        <v>0</v>
      </c>
      <c r="T1736" s="683"/>
      <c r="U1736" s="665">
        <v>0</v>
      </c>
    </row>
    <row r="1737" spans="1:21" ht="14.4" customHeight="1" x14ac:dyDescent="0.3">
      <c r="A1737" s="618">
        <v>4</v>
      </c>
      <c r="B1737" s="619" t="s">
        <v>558</v>
      </c>
      <c r="C1737" s="619">
        <v>89301042</v>
      </c>
      <c r="D1737" s="681" t="s">
        <v>6244</v>
      </c>
      <c r="E1737" s="682" t="s">
        <v>3980</v>
      </c>
      <c r="F1737" s="619" t="s">
        <v>3935</v>
      </c>
      <c r="G1737" s="619" t="s">
        <v>4010</v>
      </c>
      <c r="H1737" s="619" t="s">
        <v>557</v>
      </c>
      <c r="I1737" s="619" t="s">
        <v>3469</v>
      </c>
      <c r="J1737" s="619" t="s">
        <v>1233</v>
      </c>
      <c r="K1737" s="619" t="s">
        <v>4070</v>
      </c>
      <c r="L1737" s="620">
        <v>127.5</v>
      </c>
      <c r="M1737" s="620">
        <v>255</v>
      </c>
      <c r="N1737" s="619">
        <v>2</v>
      </c>
      <c r="O1737" s="683">
        <v>2</v>
      </c>
      <c r="P1737" s="620">
        <v>255</v>
      </c>
      <c r="Q1737" s="635">
        <v>1</v>
      </c>
      <c r="R1737" s="619">
        <v>2</v>
      </c>
      <c r="S1737" s="635">
        <v>1</v>
      </c>
      <c r="T1737" s="683">
        <v>2</v>
      </c>
      <c r="U1737" s="665">
        <v>1</v>
      </c>
    </row>
    <row r="1738" spans="1:21" ht="14.4" customHeight="1" x14ac:dyDescent="0.3">
      <c r="A1738" s="618">
        <v>4</v>
      </c>
      <c r="B1738" s="619" t="s">
        <v>558</v>
      </c>
      <c r="C1738" s="619">
        <v>89301042</v>
      </c>
      <c r="D1738" s="681" t="s">
        <v>6244</v>
      </c>
      <c r="E1738" s="682" t="s">
        <v>3980</v>
      </c>
      <c r="F1738" s="619" t="s">
        <v>3935</v>
      </c>
      <c r="G1738" s="619" t="s">
        <v>4012</v>
      </c>
      <c r="H1738" s="619" t="s">
        <v>557</v>
      </c>
      <c r="I1738" s="619" t="s">
        <v>837</v>
      </c>
      <c r="J1738" s="619" t="s">
        <v>4013</v>
      </c>
      <c r="K1738" s="619" t="s">
        <v>4014</v>
      </c>
      <c r="L1738" s="620">
        <v>0</v>
      </c>
      <c r="M1738" s="620">
        <v>0</v>
      </c>
      <c r="N1738" s="619">
        <v>1</v>
      </c>
      <c r="O1738" s="683">
        <v>1</v>
      </c>
      <c r="P1738" s="620"/>
      <c r="Q1738" s="635"/>
      <c r="R1738" s="619"/>
      <c r="S1738" s="635">
        <v>0</v>
      </c>
      <c r="T1738" s="683"/>
      <c r="U1738" s="665">
        <v>0</v>
      </c>
    </row>
    <row r="1739" spans="1:21" ht="14.4" customHeight="1" x14ac:dyDescent="0.3">
      <c r="A1739" s="618">
        <v>4</v>
      </c>
      <c r="B1739" s="619" t="s">
        <v>558</v>
      </c>
      <c r="C1739" s="619">
        <v>89301042</v>
      </c>
      <c r="D1739" s="681" t="s">
        <v>6244</v>
      </c>
      <c r="E1739" s="682" t="s">
        <v>3980</v>
      </c>
      <c r="F1739" s="619" t="s">
        <v>3935</v>
      </c>
      <c r="G1739" s="619" t="s">
        <v>4053</v>
      </c>
      <c r="H1739" s="619" t="s">
        <v>557</v>
      </c>
      <c r="I1739" s="619" t="s">
        <v>3168</v>
      </c>
      <c r="J1739" s="619" t="s">
        <v>1790</v>
      </c>
      <c r="K1739" s="619" t="s">
        <v>4054</v>
      </c>
      <c r="L1739" s="620">
        <v>23.46</v>
      </c>
      <c r="M1739" s="620">
        <v>46.92</v>
      </c>
      <c r="N1739" s="619">
        <v>2</v>
      </c>
      <c r="O1739" s="683">
        <v>2</v>
      </c>
      <c r="P1739" s="620">
        <v>23.46</v>
      </c>
      <c r="Q1739" s="635">
        <v>0.5</v>
      </c>
      <c r="R1739" s="619">
        <v>1</v>
      </c>
      <c r="S1739" s="635">
        <v>0.5</v>
      </c>
      <c r="T1739" s="683">
        <v>1</v>
      </c>
      <c r="U1739" s="665">
        <v>0.5</v>
      </c>
    </row>
    <row r="1740" spans="1:21" ht="14.4" customHeight="1" x14ac:dyDescent="0.3">
      <c r="A1740" s="618">
        <v>4</v>
      </c>
      <c r="B1740" s="619" t="s">
        <v>558</v>
      </c>
      <c r="C1740" s="619">
        <v>89301042</v>
      </c>
      <c r="D1740" s="681" t="s">
        <v>6244</v>
      </c>
      <c r="E1740" s="682" t="s">
        <v>3980</v>
      </c>
      <c r="F1740" s="619" t="s">
        <v>3935</v>
      </c>
      <c r="G1740" s="619" t="s">
        <v>4053</v>
      </c>
      <c r="H1740" s="619" t="s">
        <v>557</v>
      </c>
      <c r="I1740" s="619" t="s">
        <v>1743</v>
      </c>
      <c r="J1740" s="619" t="s">
        <v>1744</v>
      </c>
      <c r="K1740" s="619" t="s">
        <v>4054</v>
      </c>
      <c r="L1740" s="620">
        <v>38.99</v>
      </c>
      <c r="M1740" s="620">
        <v>38.99</v>
      </c>
      <c r="N1740" s="619">
        <v>1</v>
      </c>
      <c r="O1740" s="683">
        <v>1</v>
      </c>
      <c r="P1740" s="620"/>
      <c r="Q1740" s="635">
        <v>0</v>
      </c>
      <c r="R1740" s="619"/>
      <c r="S1740" s="635">
        <v>0</v>
      </c>
      <c r="T1740" s="683"/>
      <c r="U1740" s="665">
        <v>0</v>
      </c>
    </row>
    <row r="1741" spans="1:21" ht="14.4" customHeight="1" x14ac:dyDescent="0.3">
      <c r="A1741" s="618">
        <v>4</v>
      </c>
      <c r="B1741" s="619" t="s">
        <v>558</v>
      </c>
      <c r="C1741" s="619">
        <v>89301042</v>
      </c>
      <c r="D1741" s="681" t="s">
        <v>6244</v>
      </c>
      <c r="E1741" s="682" t="s">
        <v>3980</v>
      </c>
      <c r="F1741" s="619" t="s">
        <v>3935</v>
      </c>
      <c r="G1741" s="619" t="s">
        <v>4053</v>
      </c>
      <c r="H1741" s="619" t="s">
        <v>557</v>
      </c>
      <c r="I1741" s="619" t="s">
        <v>1743</v>
      </c>
      <c r="J1741" s="619" t="s">
        <v>1744</v>
      </c>
      <c r="K1741" s="619" t="s">
        <v>4054</v>
      </c>
      <c r="L1741" s="620">
        <v>23.46</v>
      </c>
      <c r="M1741" s="620">
        <v>23.46</v>
      </c>
      <c r="N1741" s="619">
        <v>1</v>
      </c>
      <c r="O1741" s="683">
        <v>0.5</v>
      </c>
      <c r="P1741" s="620">
        <v>23.46</v>
      </c>
      <c r="Q1741" s="635">
        <v>1</v>
      </c>
      <c r="R1741" s="619">
        <v>1</v>
      </c>
      <c r="S1741" s="635">
        <v>1</v>
      </c>
      <c r="T1741" s="683">
        <v>0.5</v>
      </c>
      <c r="U1741" s="665">
        <v>1</v>
      </c>
    </row>
    <row r="1742" spans="1:21" ht="14.4" customHeight="1" x14ac:dyDescent="0.3">
      <c r="A1742" s="618">
        <v>4</v>
      </c>
      <c r="B1742" s="619" t="s">
        <v>558</v>
      </c>
      <c r="C1742" s="619">
        <v>89301042</v>
      </c>
      <c r="D1742" s="681" t="s">
        <v>6244</v>
      </c>
      <c r="E1742" s="682" t="s">
        <v>3980</v>
      </c>
      <c r="F1742" s="619" t="s">
        <v>3935</v>
      </c>
      <c r="G1742" s="619" t="s">
        <v>4053</v>
      </c>
      <c r="H1742" s="619" t="s">
        <v>557</v>
      </c>
      <c r="I1742" s="619" t="s">
        <v>5691</v>
      </c>
      <c r="J1742" s="619" t="s">
        <v>5692</v>
      </c>
      <c r="K1742" s="619" t="s">
        <v>5693</v>
      </c>
      <c r="L1742" s="620">
        <v>51.98</v>
      </c>
      <c r="M1742" s="620">
        <v>51.98</v>
      </c>
      <c r="N1742" s="619">
        <v>1</v>
      </c>
      <c r="O1742" s="683">
        <v>0.5</v>
      </c>
      <c r="P1742" s="620">
        <v>51.98</v>
      </c>
      <c r="Q1742" s="635">
        <v>1</v>
      </c>
      <c r="R1742" s="619">
        <v>1</v>
      </c>
      <c r="S1742" s="635">
        <v>1</v>
      </c>
      <c r="T1742" s="683">
        <v>0.5</v>
      </c>
      <c r="U1742" s="665">
        <v>1</v>
      </c>
    </row>
    <row r="1743" spans="1:21" ht="14.4" customHeight="1" x14ac:dyDescent="0.3">
      <c r="A1743" s="618">
        <v>4</v>
      </c>
      <c r="B1743" s="619" t="s">
        <v>558</v>
      </c>
      <c r="C1743" s="619">
        <v>89301042</v>
      </c>
      <c r="D1743" s="681" t="s">
        <v>6244</v>
      </c>
      <c r="E1743" s="682" t="s">
        <v>3980</v>
      </c>
      <c r="F1743" s="619" t="s">
        <v>3935</v>
      </c>
      <c r="G1743" s="619" t="s">
        <v>5694</v>
      </c>
      <c r="H1743" s="619" t="s">
        <v>557</v>
      </c>
      <c r="I1743" s="619" t="s">
        <v>5695</v>
      </c>
      <c r="J1743" s="619" t="s">
        <v>5696</v>
      </c>
      <c r="K1743" s="619" t="s">
        <v>5697</v>
      </c>
      <c r="L1743" s="620">
        <v>0</v>
      </c>
      <c r="M1743" s="620">
        <v>0</v>
      </c>
      <c r="N1743" s="619">
        <v>1</v>
      </c>
      <c r="O1743" s="683">
        <v>0.5</v>
      </c>
      <c r="P1743" s="620">
        <v>0</v>
      </c>
      <c r="Q1743" s="635"/>
      <c r="R1743" s="619">
        <v>1</v>
      </c>
      <c r="S1743" s="635">
        <v>1</v>
      </c>
      <c r="T1743" s="683">
        <v>0.5</v>
      </c>
      <c r="U1743" s="665">
        <v>1</v>
      </c>
    </row>
    <row r="1744" spans="1:21" ht="14.4" customHeight="1" x14ac:dyDescent="0.3">
      <c r="A1744" s="618">
        <v>4</v>
      </c>
      <c r="B1744" s="619" t="s">
        <v>558</v>
      </c>
      <c r="C1744" s="619">
        <v>89301042</v>
      </c>
      <c r="D1744" s="681" t="s">
        <v>6244</v>
      </c>
      <c r="E1744" s="682" t="s">
        <v>3980</v>
      </c>
      <c r="F1744" s="619" t="s">
        <v>3935</v>
      </c>
      <c r="G1744" s="619" t="s">
        <v>5544</v>
      </c>
      <c r="H1744" s="619" t="s">
        <v>557</v>
      </c>
      <c r="I1744" s="619" t="s">
        <v>1317</v>
      </c>
      <c r="J1744" s="619" t="s">
        <v>1318</v>
      </c>
      <c r="K1744" s="619" t="s">
        <v>1319</v>
      </c>
      <c r="L1744" s="620">
        <v>85.49</v>
      </c>
      <c r="M1744" s="620">
        <v>85.49</v>
      </c>
      <c r="N1744" s="619">
        <v>1</v>
      </c>
      <c r="O1744" s="683">
        <v>0.5</v>
      </c>
      <c r="P1744" s="620"/>
      <c r="Q1744" s="635">
        <v>0</v>
      </c>
      <c r="R1744" s="619"/>
      <c r="S1744" s="635">
        <v>0</v>
      </c>
      <c r="T1744" s="683"/>
      <c r="U1744" s="665">
        <v>0</v>
      </c>
    </row>
    <row r="1745" spans="1:21" ht="14.4" customHeight="1" x14ac:dyDescent="0.3">
      <c r="A1745" s="618">
        <v>4</v>
      </c>
      <c r="B1745" s="619" t="s">
        <v>558</v>
      </c>
      <c r="C1745" s="619">
        <v>89301042</v>
      </c>
      <c r="D1745" s="681" t="s">
        <v>6244</v>
      </c>
      <c r="E1745" s="682" t="s">
        <v>3980</v>
      </c>
      <c r="F1745" s="619" t="s">
        <v>3935</v>
      </c>
      <c r="G1745" s="619" t="s">
        <v>4239</v>
      </c>
      <c r="H1745" s="619" t="s">
        <v>557</v>
      </c>
      <c r="I1745" s="619" t="s">
        <v>5698</v>
      </c>
      <c r="J1745" s="619" t="s">
        <v>5699</v>
      </c>
      <c r="K1745" s="619" t="s">
        <v>1957</v>
      </c>
      <c r="L1745" s="620">
        <v>52.4</v>
      </c>
      <c r="M1745" s="620">
        <v>157.19999999999999</v>
      </c>
      <c r="N1745" s="619">
        <v>3</v>
      </c>
      <c r="O1745" s="683">
        <v>1.5</v>
      </c>
      <c r="P1745" s="620">
        <v>157.19999999999999</v>
      </c>
      <c r="Q1745" s="635">
        <v>1</v>
      </c>
      <c r="R1745" s="619">
        <v>3</v>
      </c>
      <c r="S1745" s="635">
        <v>1</v>
      </c>
      <c r="T1745" s="683">
        <v>1.5</v>
      </c>
      <c r="U1745" s="665">
        <v>1</v>
      </c>
    </row>
    <row r="1746" spans="1:21" ht="14.4" customHeight="1" x14ac:dyDescent="0.3">
      <c r="A1746" s="618">
        <v>4</v>
      </c>
      <c r="B1746" s="619" t="s">
        <v>558</v>
      </c>
      <c r="C1746" s="619">
        <v>89301042</v>
      </c>
      <c r="D1746" s="681" t="s">
        <v>6244</v>
      </c>
      <c r="E1746" s="682" t="s">
        <v>3980</v>
      </c>
      <c r="F1746" s="619" t="s">
        <v>3935</v>
      </c>
      <c r="G1746" s="619" t="s">
        <v>5431</v>
      </c>
      <c r="H1746" s="619" t="s">
        <v>557</v>
      </c>
      <c r="I1746" s="619" t="s">
        <v>5432</v>
      </c>
      <c r="J1746" s="619" t="s">
        <v>5433</v>
      </c>
      <c r="K1746" s="619" t="s">
        <v>5002</v>
      </c>
      <c r="L1746" s="620">
        <v>17.53</v>
      </c>
      <c r="M1746" s="620">
        <v>17.53</v>
      </c>
      <c r="N1746" s="619">
        <v>1</v>
      </c>
      <c r="O1746" s="683">
        <v>0.5</v>
      </c>
      <c r="P1746" s="620">
        <v>17.53</v>
      </c>
      <c r="Q1746" s="635">
        <v>1</v>
      </c>
      <c r="R1746" s="619">
        <v>1</v>
      </c>
      <c r="S1746" s="635">
        <v>1</v>
      </c>
      <c r="T1746" s="683">
        <v>0.5</v>
      </c>
      <c r="U1746" s="665">
        <v>1</v>
      </c>
    </row>
    <row r="1747" spans="1:21" ht="14.4" customHeight="1" x14ac:dyDescent="0.3">
      <c r="A1747" s="618">
        <v>4</v>
      </c>
      <c r="B1747" s="619" t="s">
        <v>558</v>
      </c>
      <c r="C1747" s="619">
        <v>89301042</v>
      </c>
      <c r="D1747" s="681" t="s">
        <v>6244</v>
      </c>
      <c r="E1747" s="682" t="s">
        <v>3980</v>
      </c>
      <c r="F1747" s="619" t="s">
        <v>3935</v>
      </c>
      <c r="G1747" s="619" t="s">
        <v>4059</v>
      </c>
      <c r="H1747" s="619" t="s">
        <v>557</v>
      </c>
      <c r="I1747" s="619" t="s">
        <v>794</v>
      </c>
      <c r="J1747" s="619" t="s">
        <v>795</v>
      </c>
      <c r="K1747" s="619" t="s">
        <v>796</v>
      </c>
      <c r="L1747" s="620">
        <v>226.23</v>
      </c>
      <c r="M1747" s="620">
        <v>226.23</v>
      </c>
      <c r="N1747" s="619">
        <v>1</v>
      </c>
      <c r="O1747" s="683">
        <v>0.5</v>
      </c>
      <c r="P1747" s="620">
        <v>226.23</v>
      </c>
      <c r="Q1747" s="635">
        <v>1</v>
      </c>
      <c r="R1747" s="619">
        <v>1</v>
      </c>
      <c r="S1747" s="635">
        <v>1</v>
      </c>
      <c r="T1747" s="683">
        <v>0.5</v>
      </c>
      <c r="U1747" s="665">
        <v>1</v>
      </c>
    </row>
    <row r="1748" spans="1:21" ht="14.4" customHeight="1" x14ac:dyDescent="0.3">
      <c r="A1748" s="618">
        <v>4</v>
      </c>
      <c r="B1748" s="619" t="s">
        <v>558</v>
      </c>
      <c r="C1748" s="619">
        <v>89301042</v>
      </c>
      <c r="D1748" s="681" t="s">
        <v>6244</v>
      </c>
      <c r="E1748" s="682" t="s">
        <v>3980</v>
      </c>
      <c r="F1748" s="619" t="s">
        <v>3935</v>
      </c>
      <c r="G1748" s="619" t="s">
        <v>4059</v>
      </c>
      <c r="H1748" s="619" t="s">
        <v>557</v>
      </c>
      <c r="I1748" s="619" t="s">
        <v>794</v>
      </c>
      <c r="J1748" s="619" t="s">
        <v>795</v>
      </c>
      <c r="K1748" s="619" t="s">
        <v>796</v>
      </c>
      <c r="L1748" s="620">
        <v>157.01</v>
      </c>
      <c r="M1748" s="620">
        <v>314.02</v>
      </c>
      <c r="N1748" s="619">
        <v>2</v>
      </c>
      <c r="O1748" s="683">
        <v>1</v>
      </c>
      <c r="P1748" s="620">
        <v>314.02</v>
      </c>
      <c r="Q1748" s="635">
        <v>1</v>
      </c>
      <c r="R1748" s="619">
        <v>2</v>
      </c>
      <c r="S1748" s="635">
        <v>1</v>
      </c>
      <c r="T1748" s="683">
        <v>1</v>
      </c>
      <c r="U1748" s="665">
        <v>1</v>
      </c>
    </row>
    <row r="1749" spans="1:21" ht="14.4" customHeight="1" x14ac:dyDescent="0.3">
      <c r="A1749" s="618">
        <v>4</v>
      </c>
      <c r="B1749" s="619" t="s">
        <v>558</v>
      </c>
      <c r="C1749" s="619">
        <v>89301042</v>
      </c>
      <c r="D1749" s="681" t="s">
        <v>6244</v>
      </c>
      <c r="E1749" s="682" t="s">
        <v>3980</v>
      </c>
      <c r="F1749" s="619" t="s">
        <v>3935</v>
      </c>
      <c r="G1749" s="619" t="s">
        <v>4059</v>
      </c>
      <c r="H1749" s="619" t="s">
        <v>557</v>
      </c>
      <c r="I1749" s="619" t="s">
        <v>5700</v>
      </c>
      <c r="J1749" s="619" t="s">
        <v>795</v>
      </c>
      <c r="K1749" s="619" t="s">
        <v>5701</v>
      </c>
      <c r="L1749" s="620">
        <v>0</v>
      </c>
      <c r="M1749" s="620">
        <v>0</v>
      </c>
      <c r="N1749" s="619">
        <v>3</v>
      </c>
      <c r="O1749" s="683">
        <v>2</v>
      </c>
      <c r="P1749" s="620">
        <v>0</v>
      </c>
      <c r="Q1749" s="635"/>
      <c r="R1749" s="619">
        <v>3</v>
      </c>
      <c r="S1749" s="635">
        <v>1</v>
      </c>
      <c r="T1749" s="683">
        <v>2</v>
      </c>
      <c r="U1749" s="665">
        <v>1</v>
      </c>
    </row>
    <row r="1750" spans="1:21" ht="14.4" customHeight="1" x14ac:dyDescent="0.3">
      <c r="A1750" s="618">
        <v>4</v>
      </c>
      <c r="B1750" s="619" t="s">
        <v>558</v>
      </c>
      <c r="C1750" s="619">
        <v>89301042</v>
      </c>
      <c r="D1750" s="681" t="s">
        <v>6244</v>
      </c>
      <c r="E1750" s="682" t="s">
        <v>3980</v>
      </c>
      <c r="F1750" s="619" t="s">
        <v>3935</v>
      </c>
      <c r="G1750" s="619" t="s">
        <v>4619</v>
      </c>
      <c r="H1750" s="619" t="s">
        <v>557</v>
      </c>
      <c r="I1750" s="619" t="s">
        <v>5702</v>
      </c>
      <c r="J1750" s="619" t="s">
        <v>2110</v>
      </c>
      <c r="K1750" s="619" t="s">
        <v>5703</v>
      </c>
      <c r="L1750" s="620">
        <v>0</v>
      </c>
      <c r="M1750" s="620">
        <v>0</v>
      </c>
      <c r="N1750" s="619">
        <v>1</v>
      </c>
      <c r="O1750" s="683">
        <v>0.5</v>
      </c>
      <c r="P1750" s="620">
        <v>0</v>
      </c>
      <c r="Q1750" s="635"/>
      <c r="R1750" s="619">
        <v>1</v>
      </c>
      <c r="S1750" s="635">
        <v>1</v>
      </c>
      <c r="T1750" s="683">
        <v>0.5</v>
      </c>
      <c r="U1750" s="665">
        <v>1</v>
      </c>
    </row>
    <row r="1751" spans="1:21" ht="14.4" customHeight="1" x14ac:dyDescent="0.3">
      <c r="A1751" s="618">
        <v>4</v>
      </c>
      <c r="B1751" s="619" t="s">
        <v>558</v>
      </c>
      <c r="C1751" s="619">
        <v>89301042</v>
      </c>
      <c r="D1751" s="681" t="s">
        <v>6244</v>
      </c>
      <c r="E1751" s="682" t="s">
        <v>3980</v>
      </c>
      <c r="F1751" s="619" t="s">
        <v>3935</v>
      </c>
      <c r="G1751" s="619" t="s">
        <v>4619</v>
      </c>
      <c r="H1751" s="619" t="s">
        <v>557</v>
      </c>
      <c r="I1751" s="619" t="s">
        <v>2350</v>
      </c>
      <c r="J1751" s="619" t="s">
        <v>2110</v>
      </c>
      <c r="K1751" s="619" t="s">
        <v>5704</v>
      </c>
      <c r="L1751" s="620">
        <v>301.87</v>
      </c>
      <c r="M1751" s="620">
        <v>301.87</v>
      </c>
      <c r="N1751" s="619">
        <v>1</v>
      </c>
      <c r="O1751" s="683">
        <v>0.5</v>
      </c>
      <c r="P1751" s="620">
        <v>301.87</v>
      </c>
      <c r="Q1751" s="635">
        <v>1</v>
      </c>
      <c r="R1751" s="619">
        <v>1</v>
      </c>
      <c r="S1751" s="635">
        <v>1</v>
      </c>
      <c r="T1751" s="683">
        <v>0.5</v>
      </c>
      <c r="U1751" s="665">
        <v>1</v>
      </c>
    </row>
    <row r="1752" spans="1:21" ht="14.4" customHeight="1" x14ac:dyDescent="0.3">
      <c r="A1752" s="618">
        <v>4</v>
      </c>
      <c r="B1752" s="619" t="s">
        <v>558</v>
      </c>
      <c r="C1752" s="619">
        <v>89301042</v>
      </c>
      <c r="D1752" s="681" t="s">
        <v>6244</v>
      </c>
      <c r="E1752" s="682" t="s">
        <v>3980</v>
      </c>
      <c r="F1752" s="619" t="s">
        <v>3935</v>
      </c>
      <c r="G1752" s="619" t="s">
        <v>4619</v>
      </c>
      <c r="H1752" s="619" t="s">
        <v>557</v>
      </c>
      <c r="I1752" s="619" t="s">
        <v>5705</v>
      </c>
      <c r="J1752" s="619" t="s">
        <v>2110</v>
      </c>
      <c r="K1752" s="619" t="s">
        <v>5706</v>
      </c>
      <c r="L1752" s="620">
        <v>0</v>
      </c>
      <c r="M1752" s="620">
        <v>0</v>
      </c>
      <c r="N1752" s="619">
        <v>1</v>
      </c>
      <c r="O1752" s="683">
        <v>0.5</v>
      </c>
      <c r="P1752" s="620">
        <v>0</v>
      </c>
      <c r="Q1752" s="635"/>
      <c r="R1752" s="619">
        <v>1</v>
      </c>
      <c r="S1752" s="635">
        <v>1</v>
      </c>
      <c r="T1752" s="683">
        <v>0.5</v>
      </c>
      <c r="U1752" s="665">
        <v>1</v>
      </c>
    </row>
    <row r="1753" spans="1:21" ht="14.4" customHeight="1" x14ac:dyDescent="0.3">
      <c r="A1753" s="618">
        <v>4</v>
      </c>
      <c r="B1753" s="619" t="s">
        <v>558</v>
      </c>
      <c r="C1753" s="619">
        <v>89301042</v>
      </c>
      <c r="D1753" s="681" t="s">
        <v>6244</v>
      </c>
      <c r="E1753" s="682" t="s">
        <v>3980</v>
      </c>
      <c r="F1753" s="619" t="s">
        <v>3935</v>
      </c>
      <c r="G1753" s="619" t="s">
        <v>4138</v>
      </c>
      <c r="H1753" s="619" t="s">
        <v>557</v>
      </c>
      <c r="I1753" s="619" t="s">
        <v>5707</v>
      </c>
      <c r="J1753" s="619" t="s">
        <v>4229</v>
      </c>
      <c r="K1753" s="619" t="s">
        <v>1500</v>
      </c>
      <c r="L1753" s="620">
        <v>0</v>
      </c>
      <c r="M1753" s="620">
        <v>0</v>
      </c>
      <c r="N1753" s="619">
        <v>1</v>
      </c>
      <c r="O1753" s="683">
        <v>0.5</v>
      </c>
      <c r="P1753" s="620">
        <v>0</v>
      </c>
      <c r="Q1753" s="635"/>
      <c r="R1753" s="619">
        <v>1</v>
      </c>
      <c r="S1753" s="635">
        <v>1</v>
      </c>
      <c r="T1753" s="683">
        <v>0.5</v>
      </c>
      <c r="U1753" s="665">
        <v>1</v>
      </c>
    </row>
    <row r="1754" spans="1:21" ht="14.4" customHeight="1" x14ac:dyDescent="0.3">
      <c r="A1754" s="618">
        <v>4</v>
      </c>
      <c r="B1754" s="619" t="s">
        <v>558</v>
      </c>
      <c r="C1754" s="619">
        <v>89301042</v>
      </c>
      <c r="D1754" s="681" t="s">
        <v>6244</v>
      </c>
      <c r="E1754" s="682" t="s">
        <v>3980</v>
      </c>
      <c r="F1754" s="619" t="s">
        <v>3935</v>
      </c>
      <c r="G1754" s="619" t="s">
        <v>4138</v>
      </c>
      <c r="H1754" s="619" t="s">
        <v>557</v>
      </c>
      <c r="I1754" s="619" t="s">
        <v>5021</v>
      </c>
      <c r="J1754" s="619" t="s">
        <v>4623</v>
      </c>
      <c r="K1754" s="619" t="s">
        <v>935</v>
      </c>
      <c r="L1754" s="620">
        <v>0</v>
      </c>
      <c r="M1754" s="620">
        <v>0</v>
      </c>
      <c r="N1754" s="619">
        <v>1</v>
      </c>
      <c r="O1754" s="683">
        <v>1</v>
      </c>
      <c r="P1754" s="620">
        <v>0</v>
      </c>
      <c r="Q1754" s="635"/>
      <c r="R1754" s="619">
        <v>1</v>
      </c>
      <c r="S1754" s="635">
        <v>1</v>
      </c>
      <c r="T1754" s="683">
        <v>1</v>
      </c>
      <c r="U1754" s="665">
        <v>1</v>
      </c>
    </row>
    <row r="1755" spans="1:21" ht="14.4" customHeight="1" x14ac:dyDescent="0.3">
      <c r="A1755" s="618">
        <v>4</v>
      </c>
      <c r="B1755" s="619" t="s">
        <v>558</v>
      </c>
      <c r="C1755" s="619">
        <v>89301042</v>
      </c>
      <c r="D1755" s="681" t="s">
        <v>6244</v>
      </c>
      <c r="E1755" s="682" t="s">
        <v>3980</v>
      </c>
      <c r="F1755" s="619" t="s">
        <v>3935</v>
      </c>
      <c r="G1755" s="619" t="s">
        <v>4138</v>
      </c>
      <c r="H1755" s="619" t="s">
        <v>557</v>
      </c>
      <c r="I1755" s="619" t="s">
        <v>4622</v>
      </c>
      <c r="J1755" s="619" t="s">
        <v>4623</v>
      </c>
      <c r="K1755" s="619" t="s">
        <v>938</v>
      </c>
      <c r="L1755" s="620">
        <v>0</v>
      </c>
      <c r="M1755" s="620">
        <v>0</v>
      </c>
      <c r="N1755" s="619">
        <v>1</v>
      </c>
      <c r="O1755" s="683">
        <v>1</v>
      </c>
      <c r="P1755" s="620">
        <v>0</v>
      </c>
      <c r="Q1755" s="635"/>
      <c r="R1755" s="619">
        <v>1</v>
      </c>
      <c r="S1755" s="635">
        <v>1</v>
      </c>
      <c r="T1755" s="683">
        <v>1</v>
      </c>
      <c r="U1755" s="665">
        <v>1</v>
      </c>
    </row>
    <row r="1756" spans="1:21" ht="14.4" customHeight="1" x14ac:dyDescent="0.3">
      <c r="A1756" s="618">
        <v>4</v>
      </c>
      <c r="B1756" s="619" t="s">
        <v>558</v>
      </c>
      <c r="C1756" s="619">
        <v>89301042</v>
      </c>
      <c r="D1756" s="681" t="s">
        <v>6244</v>
      </c>
      <c r="E1756" s="682" t="s">
        <v>3980</v>
      </c>
      <c r="F1756" s="619" t="s">
        <v>3935</v>
      </c>
      <c r="G1756" s="619" t="s">
        <v>4138</v>
      </c>
      <c r="H1756" s="619" t="s">
        <v>557</v>
      </c>
      <c r="I1756" s="619" t="s">
        <v>5553</v>
      </c>
      <c r="J1756" s="619" t="s">
        <v>4140</v>
      </c>
      <c r="K1756" s="619" t="s">
        <v>1326</v>
      </c>
      <c r="L1756" s="620">
        <v>0</v>
      </c>
      <c r="M1756" s="620">
        <v>0</v>
      </c>
      <c r="N1756" s="619">
        <v>1</v>
      </c>
      <c r="O1756" s="683">
        <v>0.5</v>
      </c>
      <c r="P1756" s="620"/>
      <c r="Q1756" s="635"/>
      <c r="R1756" s="619"/>
      <c r="S1756" s="635">
        <v>0</v>
      </c>
      <c r="T1756" s="683"/>
      <c r="U1756" s="665">
        <v>0</v>
      </c>
    </row>
    <row r="1757" spans="1:21" ht="14.4" customHeight="1" x14ac:dyDescent="0.3">
      <c r="A1757" s="618">
        <v>4</v>
      </c>
      <c r="B1757" s="619" t="s">
        <v>558</v>
      </c>
      <c r="C1757" s="619">
        <v>89301042</v>
      </c>
      <c r="D1757" s="681" t="s">
        <v>6244</v>
      </c>
      <c r="E1757" s="682" t="s">
        <v>3980</v>
      </c>
      <c r="F1757" s="619" t="s">
        <v>3935</v>
      </c>
      <c r="G1757" s="619" t="s">
        <v>4138</v>
      </c>
      <c r="H1757" s="619" t="s">
        <v>557</v>
      </c>
      <c r="I1757" s="619" t="s">
        <v>4624</v>
      </c>
      <c r="J1757" s="619" t="s">
        <v>4140</v>
      </c>
      <c r="K1757" s="619" t="s">
        <v>1326</v>
      </c>
      <c r="L1757" s="620">
        <v>0</v>
      </c>
      <c r="M1757" s="620">
        <v>0</v>
      </c>
      <c r="N1757" s="619">
        <v>1</v>
      </c>
      <c r="O1757" s="683">
        <v>0.5</v>
      </c>
      <c r="P1757" s="620"/>
      <c r="Q1757" s="635"/>
      <c r="R1757" s="619"/>
      <c r="S1757" s="635">
        <v>0</v>
      </c>
      <c r="T1757" s="683"/>
      <c r="U1757" s="665">
        <v>0</v>
      </c>
    </row>
    <row r="1758" spans="1:21" ht="14.4" customHeight="1" x14ac:dyDescent="0.3">
      <c r="A1758" s="618">
        <v>4</v>
      </c>
      <c r="B1758" s="619" t="s">
        <v>558</v>
      </c>
      <c r="C1758" s="619">
        <v>89301042</v>
      </c>
      <c r="D1758" s="681" t="s">
        <v>6244</v>
      </c>
      <c r="E1758" s="682" t="s">
        <v>3980</v>
      </c>
      <c r="F1758" s="619" t="s">
        <v>3935</v>
      </c>
      <c r="G1758" s="619" t="s">
        <v>4138</v>
      </c>
      <c r="H1758" s="619" t="s">
        <v>557</v>
      </c>
      <c r="I1758" s="619" t="s">
        <v>5708</v>
      </c>
      <c r="J1758" s="619" t="s">
        <v>4623</v>
      </c>
      <c r="K1758" s="619" t="s">
        <v>938</v>
      </c>
      <c r="L1758" s="620">
        <v>0</v>
      </c>
      <c r="M1758" s="620">
        <v>0</v>
      </c>
      <c r="N1758" s="619">
        <v>1</v>
      </c>
      <c r="O1758" s="683">
        <v>0.5</v>
      </c>
      <c r="P1758" s="620">
        <v>0</v>
      </c>
      <c r="Q1758" s="635"/>
      <c r="R1758" s="619">
        <v>1</v>
      </c>
      <c r="S1758" s="635">
        <v>1</v>
      </c>
      <c r="T1758" s="683">
        <v>0.5</v>
      </c>
      <c r="U1758" s="665">
        <v>1</v>
      </c>
    </row>
    <row r="1759" spans="1:21" ht="14.4" customHeight="1" x14ac:dyDescent="0.3">
      <c r="A1759" s="618">
        <v>4</v>
      </c>
      <c r="B1759" s="619" t="s">
        <v>558</v>
      </c>
      <c r="C1759" s="619">
        <v>89301042</v>
      </c>
      <c r="D1759" s="681" t="s">
        <v>6244</v>
      </c>
      <c r="E1759" s="682" t="s">
        <v>3980</v>
      </c>
      <c r="F1759" s="619" t="s">
        <v>3936</v>
      </c>
      <c r="G1759" s="619" t="s">
        <v>4062</v>
      </c>
      <c r="H1759" s="619" t="s">
        <v>557</v>
      </c>
      <c r="I1759" s="619" t="s">
        <v>4142</v>
      </c>
      <c r="J1759" s="619" t="s">
        <v>3964</v>
      </c>
      <c r="K1759" s="619"/>
      <c r="L1759" s="620">
        <v>0</v>
      </c>
      <c r="M1759" s="620">
        <v>0</v>
      </c>
      <c r="N1759" s="619">
        <v>1</v>
      </c>
      <c r="O1759" s="683">
        <v>1</v>
      </c>
      <c r="P1759" s="620">
        <v>0</v>
      </c>
      <c r="Q1759" s="635"/>
      <c r="R1759" s="619">
        <v>1</v>
      </c>
      <c r="S1759" s="635">
        <v>1</v>
      </c>
      <c r="T1759" s="683">
        <v>1</v>
      </c>
      <c r="U1759" s="665">
        <v>1</v>
      </c>
    </row>
    <row r="1760" spans="1:21" ht="14.4" customHeight="1" x14ac:dyDescent="0.3">
      <c r="A1760" s="618">
        <v>4</v>
      </c>
      <c r="B1760" s="619" t="s">
        <v>558</v>
      </c>
      <c r="C1760" s="619">
        <v>89301042</v>
      </c>
      <c r="D1760" s="681" t="s">
        <v>6244</v>
      </c>
      <c r="E1760" s="682" t="s">
        <v>3980</v>
      </c>
      <c r="F1760" s="619" t="s">
        <v>3936</v>
      </c>
      <c r="G1760" s="619" t="s">
        <v>4062</v>
      </c>
      <c r="H1760" s="619" t="s">
        <v>557</v>
      </c>
      <c r="I1760" s="619" t="s">
        <v>4126</v>
      </c>
      <c r="J1760" s="619" t="s">
        <v>3964</v>
      </c>
      <c r="K1760" s="619"/>
      <c r="L1760" s="620">
        <v>0</v>
      </c>
      <c r="M1760" s="620">
        <v>0</v>
      </c>
      <c r="N1760" s="619">
        <v>2</v>
      </c>
      <c r="O1760" s="683">
        <v>2</v>
      </c>
      <c r="P1760" s="620">
        <v>0</v>
      </c>
      <c r="Q1760" s="635"/>
      <c r="R1760" s="619">
        <v>2</v>
      </c>
      <c r="S1760" s="635">
        <v>1</v>
      </c>
      <c r="T1760" s="683">
        <v>2</v>
      </c>
      <c r="U1760" s="665">
        <v>1</v>
      </c>
    </row>
    <row r="1761" spans="1:21" ht="14.4" customHeight="1" x14ac:dyDescent="0.3">
      <c r="A1761" s="618">
        <v>4</v>
      </c>
      <c r="B1761" s="619" t="s">
        <v>558</v>
      </c>
      <c r="C1761" s="619">
        <v>89301042</v>
      </c>
      <c r="D1761" s="681" t="s">
        <v>6244</v>
      </c>
      <c r="E1761" s="682" t="s">
        <v>3980</v>
      </c>
      <c r="F1761" s="619" t="s">
        <v>3936</v>
      </c>
      <c r="G1761" s="619" t="s">
        <v>4062</v>
      </c>
      <c r="H1761" s="619" t="s">
        <v>557</v>
      </c>
      <c r="I1761" s="619" t="s">
        <v>2206</v>
      </c>
      <c r="J1761" s="619" t="s">
        <v>3964</v>
      </c>
      <c r="K1761" s="619"/>
      <c r="L1761" s="620">
        <v>0</v>
      </c>
      <c r="M1761" s="620">
        <v>0</v>
      </c>
      <c r="N1761" s="619">
        <v>1</v>
      </c>
      <c r="O1761" s="683">
        <v>1</v>
      </c>
      <c r="P1761" s="620">
        <v>0</v>
      </c>
      <c r="Q1761" s="635"/>
      <c r="R1761" s="619">
        <v>1</v>
      </c>
      <c r="S1761" s="635">
        <v>1</v>
      </c>
      <c r="T1761" s="683">
        <v>1</v>
      </c>
      <c r="U1761" s="665">
        <v>1</v>
      </c>
    </row>
    <row r="1762" spans="1:21" ht="14.4" customHeight="1" x14ac:dyDescent="0.3">
      <c r="A1762" s="618">
        <v>4</v>
      </c>
      <c r="B1762" s="619" t="s">
        <v>558</v>
      </c>
      <c r="C1762" s="619">
        <v>89301042</v>
      </c>
      <c r="D1762" s="681" t="s">
        <v>6244</v>
      </c>
      <c r="E1762" s="682" t="s">
        <v>3980</v>
      </c>
      <c r="F1762" s="619" t="s">
        <v>3937</v>
      </c>
      <c r="G1762" s="619" t="s">
        <v>4358</v>
      </c>
      <c r="H1762" s="619" t="s">
        <v>557</v>
      </c>
      <c r="I1762" s="619" t="s">
        <v>4359</v>
      </c>
      <c r="J1762" s="619" t="s">
        <v>4360</v>
      </c>
      <c r="K1762" s="619" t="s">
        <v>4361</v>
      </c>
      <c r="L1762" s="620">
        <v>410</v>
      </c>
      <c r="M1762" s="620">
        <v>34850</v>
      </c>
      <c r="N1762" s="619">
        <v>85</v>
      </c>
      <c r="O1762" s="683">
        <v>85</v>
      </c>
      <c r="P1762" s="620">
        <v>34850</v>
      </c>
      <c r="Q1762" s="635">
        <v>1</v>
      </c>
      <c r="R1762" s="619">
        <v>85</v>
      </c>
      <c r="S1762" s="635">
        <v>1</v>
      </c>
      <c r="T1762" s="683">
        <v>85</v>
      </c>
      <c r="U1762" s="665">
        <v>1</v>
      </c>
    </row>
    <row r="1763" spans="1:21" ht="14.4" customHeight="1" x14ac:dyDescent="0.3">
      <c r="A1763" s="618">
        <v>4</v>
      </c>
      <c r="B1763" s="619" t="s">
        <v>558</v>
      </c>
      <c r="C1763" s="619">
        <v>89301042</v>
      </c>
      <c r="D1763" s="681" t="s">
        <v>6244</v>
      </c>
      <c r="E1763" s="682" t="s">
        <v>3980</v>
      </c>
      <c r="F1763" s="619" t="s">
        <v>3937</v>
      </c>
      <c r="G1763" s="619" t="s">
        <v>4358</v>
      </c>
      <c r="H1763" s="619" t="s">
        <v>557</v>
      </c>
      <c r="I1763" s="619" t="s">
        <v>4420</v>
      </c>
      <c r="J1763" s="619" t="s">
        <v>4421</v>
      </c>
      <c r="K1763" s="619" t="s">
        <v>4422</v>
      </c>
      <c r="L1763" s="620">
        <v>566</v>
      </c>
      <c r="M1763" s="620">
        <v>566</v>
      </c>
      <c r="N1763" s="619">
        <v>1</v>
      </c>
      <c r="O1763" s="683">
        <v>1</v>
      </c>
      <c r="P1763" s="620"/>
      <c r="Q1763" s="635">
        <v>0</v>
      </c>
      <c r="R1763" s="619"/>
      <c r="S1763" s="635">
        <v>0</v>
      </c>
      <c r="T1763" s="683"/>
      <c r="U1763" s="665">
        <v>0</v>
      </c>
    </row>
    <row r="1764" spans="1:21" ht="14.4" customHeight="1" x14ac:dyDescent="0.3">
      <c r="A1764" s="618">
        <v>4</v>
      </c>
      <c r="B1764" s="619" t="s">
        <v>558</v>
      </c>
      <c r="C1764" s="619">
        <v>89301042</v>
      </c>
      <c r="D1764" s="681" t="s">
        <v>6244</v>
      </c>
      <c r="E1764" s="682" t="s">
        <v>3980</v>
      </c>
      <c r="F1764" s="619" t="s">
        <v>3937</v>
      </c>
      <c r="G1764" s="619" t="s">
        <v>4358</v>
      </c>
      <c r="H1764" s="619" t="s">
        <v>557</v>
      </c>
      <c r="I1764" s="619" t="s">
        <v>5709</v>
      </c>
      <c r="J1764" s="619" t="s">
        <v>4360</v>
      </c>
      <c r="K1764" s="619" t="s">
        <v>5710</v>
      </c>
      <c r="L1764" s="620">
        <v>410</v>
      </c>
      <c r="M1764" s="620">
        <v>820</v>
      </c>
      <c r="N1764" s="619">
        <v>2</v>
      </c>
      <c r="O1764" s="683">
        <v>2</v>
      </c>
      <c r="P1764" s="620">
        <v>820</v>
      </c>
      <c r="Q1764" s="635">
        <v>1</v>
      </c>
      <c r="R1764" s="619">
        <v>2</v>
      </c>
      <c r="S1764" s="635">
        <v>1</v>
      </c>
      <c r="T1764" s="683">
        <v>2</v>
      </c>
      <c r="U1764" s="665">
        <v>1</v>
      </c>
    </row>
    <row r="1765" spans="1:21" ht="14.4" customHeight="1" x14ac:dyDescent="0.3">
      <c r="A1765" s="618">
        <v>4</v>
      </c>
      <c r="B1765" s="619" t="s">
        <v>558</v>
      </c>
      <c r="C1765" s="619">
        <v>89301042</v>
      </c>
      <c r="D1765" s="681" t="s">
        <v>6244</v>
      </c>
      <c r="E1765" s="682" t="s">
        <v>3980</v>
      </c>
      <c r="F1765" s="619" t="s">
        <v>3937</v>
      </c>
      <c r="G1765" s="619" t="s">
        <v>4358</v>
      </c>
      <c r="H1765" s="619" t="s">
        <v>557</v>
      </c>
      <c r="I1765" s="619" t="s">
        <v>5711</v>
      </c>
      <c r="J1765" s="619" t="s">
        <v>4421</v>
      </c>
      <c r="K1765" s="619" t="s">
        <v>5712</v>
      </c>
      <c r="L1765" s="620">
        <v>600</v>
      </c>
      <c r="M1765" s="620">
        <v>600</v>
      </c>
      <c r="N1765" s="619">
        <v>1</v>
      </c>
      <c r="O1765" s="683">
        <v>1</v>
      </c>
      <c r="P1765" s="620"/>
      <c r="Q1765" s="635">
        <v>0</v>
      </c>
      <c r="R1765" s="619"/>
      <c r="S1765" s="635">
        <v>0</v>
      </c>
      <c r="T1765" s="683"/>
      <c r="U1765" s="665">
        <v>0</v>
      </c>
    </row>
    <row r="1766" spans="1:21" ht="14.4" customHeight="1" x14ac:dyDescent="0.3">
      <c r="A1766" s="618">
        <v>4</v>
      </c>
      <c r="B1766" s="619" t="s">
        <v>558</v>
      </c>
      <c r="C1766" s="619">
        <v>89301042</v>
      </c>
      <c r="D1766" s="681" t="s">
        <v>6244</v>
      </c>
      <c r="E1766" s="682" t="s">
        <v>3980</v>
      </c>
      <c r="F1766" s="619" t="s">
        <v>3937</v>
      </c>
      <c r="G1766" s="619" t="s">
        <v>4358</v>
      </c>
      <c r="H1766" s="619" t="s">
        <v>557</v>
      </c>
      <c r="I1766" s="619" t="s">
        <v>5713</v>
      </c>
      <c r="J1766" s="619" t="s">
        <v>4421</v>
      </c>
      <c r="K1766" s="619" t="s">
        <v>5714</v>
      </c>
      <c r="L1766" s="620">
        <v>566</v>
      </c>
      <c r="M1766" s="620">
        <v>566</v>
      </c>
      <c r="N1766" s="619">
        <v>1</v>
      </c>
      <c r="O1766" s="683">
        <v>1</v>
      </c>
      <c r="P1766" s="620">
        <v>566</v>
      </c>
      <c r="Q1766" s="635">
        <v>1</v>
      </c>
      <c r="R1766" s="619">
        <v>1</v>
      </c>
      <c r="S1766" s="635">
        <v>1</v>
      </c>
      <c r="T1766" s="683">
        <v>1</v>
      </c>
      <c r="U1766" s="665">
        <v>1</v>
      </c>
    </row>
    <row r="1767" spans="1:21" ht="14.4" customHeight="1" x14ac:dyDescent="0.3">
      <c r="A1767" s="618">
        <v>4</v>
      </c>
      <c r="B1767" s="619" t="s">
        <v>558</v>
      </c>
      <c r="C1767" s="619">
        <v>89301042</v>
      </c>
      <c r="D1767" s="681" t="s">
        <v>6244</v>
      </c>
      <c r="E1767" s="682" t="s">
        <v>3980</v>
      </c>
      <c r="F1767" s="619" t="s">
        <v>3937</v>
      </c>
      <c r="G1767" s="619" t="s">
        <v>4423</v>
      </c>
      <c r="H1767" s="619" t="s">
        <v>557</v>
      </c>
      <c r="I1767" s="619" t="s">
        <v>5025</v>
      </c>
      <c r="J1767" s="619" t="s">
        <v>5023</v>
      </c>
      <c r="K1767" s="619" t="s">
        <v>5026</v>
      </c>
      <c r="L1767" s="620">
        <v>144.05000000000001</v>
      </c>
      <c r="M1767" s="620">
        <v>288.10000000000002</v>
      </c>
      <c r="N1767" s="619">
        <v>2</v>
      </c>
      <c r="O1767" s="683">
        <v>1</v>
      </c>
      <c r="P1767" s="620">
        <v>288.10000000000002</v>
      </c>
      <c r="Q1767" s="635">
        <v>1</v>
      </c>
      <c r="R1767" s="619">
        <v>2</v>
      </c>
      <c r="S1767" s="635">
        <v>1</v>
      </c>
      <c r="T1767" s="683">
        <v>1</v>
      </c>
      <c r="U1767" s="665">
        <v>1</v>
      </c>
    </row>
    <row r="1768" spans="1:21" ht="14.4" customHeight="1" x14ac:dyDescent="0.3">
      <c r="A1768" s="618">
        <v>4</v>
      </c>
      <c r="B1768" s="619" t="s">
        <v>558</v>
      </c>
      <c r="C1768" s="619">
        <v>89301042</v>
      </c>
      <c r="D1768" s="681" t="s">
        <v>6244</v>
      </c>
      <c r="E1768" s="682" t="s">
        <v>3980</v>
      </c>
      <c r="F1768" s="619" t="s">
        <v>3937</v>
      </c>
      <c r="G1768" s="619" t="s">
        <v>4423</v>
      </c>
      <c r="H1768" s="619" t="s">
        <v>557</v>
      </c>
      <c r="I1768" s="619" t="s">
        <v>4427</v>
      </c>
      <c r="J1768" s="619" t="s">
        <v>4428</v>
      </c>
      <c r="K1768" s="619" t="s">
        <v>4429</v>
      </c>
      <c r="L1768" s="620">
        <v>35.130000000000003</v>
      </c>
      <c r="M1768" s="620">
        <v>70.260000000000005</v>
      </c>
      <c r="N1768" s="619">
        <v>2</v>
      </c>
      <c r="O1768" s="683">
        <v>1</v>
      </c>
      <c r="P1768" s="620">
        <v>70.260000000000005</v>
      </c>
      <c r="Q1768" s="635">
        <v>1</v>
      </c>
      <c r="R1768" s="619">
        <v>2</v>
      </c>
      <c r="S1768" s="635">
        <v>1</v>
      </c>
      <c r="T1768" s="683">
        <v>1</v>
      </c>
      <c r="U1768" s="665">
        <v>1</v>
      </c>
    </row>
    <row r="1769" spans="1:21" ht="14.4" customHeight="1" x14ac:dyDescent="0.3">
      <c r="A1769" s="618">
        <v>4</v>
      </c>
      <c r="B1769" s="619" t="s">
        <v>558</v>
      </c>
      <c r="C1769" s="619">
        <v>89301042</v>
      </c>
      <c r="D1769" s="681" t="s">
        <v>6244</v>
      </c>
      <c r="E1769" s="682" t="s">
        <v>3980</v>
      </c>
      <c r="F1769" s="619" t="s">
        <v>3937</v>
      </c>
      <c r="G1769" s="619" t="s">
        <v>4423</v>
      </c>
      <c r="H1769" s="619" t="s">
        <v>557</v>
      </c>
      <c r="I1769" s="619" t="s">
        <v>5715</v>
      </c>
      <c r="J1769" s="619" t="s">
        <v>5716</v>
      </c>
      <c r="K1769" s="619" t="s">
        <v>5717</v>
      </c>
      <c r="L1769" s="620">
        <v>6.43</v>
      </c>
      <c r="M1769" s="620">
        <v>321.5</v>
      </c>
      <c r="N1769" s="619">
        <v>50</v>
      </c>
      <c r="O1769" s="683">
        <v>2</v>
      </c>
      <c r="P1769" s="620">
        <v>128.6</v>
      </c>
      <c r="Q1769" s="635">
        <v>0.39999999999999997</v>
      </c>
      <c r="R1769" s="619">
        <v>20</v>
      </c>
      <c r="S1769" s="635">
        <v>0.4</v>
      </c>
      <c r="T1769" s="683">
        <v>1</v>
      </c>
      <c r="U1769" s="665">
        <v>0.5</v>
      </c>
    </row>
    <row r="1770" spans="1:21" ht="14.4" customHeight="1" x14ac:dyDescent="0.3">
      <c r="A1770" s="618">
        <v>4</v>
      </c>
      <c r="B1770" s="619" t="s">
        <v>558</v>
      </c>
      <c r="C1770" s="619">
        <v>89301042</v>
      </c>
      <c r="D1770" s="681" t="s">
        <v>6244</v>
      </c>
      <c r="E1770" s="682" t="s">
        <v>3980</v>
      </c>
      <c r="F1770" s="619" t="s">
        <v>3937</v>
      </c>
      <c r="G1770" s="619" t="s">
        <v>4423</v>
      </c>
      <c r="H1770" s="619" t="s">
        <v>557</v>
      </c>
      <c r="I1770" s="619" t="s">
        <v>4433</v>
      </c>
      <c r="J1770" s="619" t="s">
        <v>4434</v>
      </c>
      <c r="K1770" s="619" t="s">
        <v>4435</v>
      </c>
      <c r="L1770" s="620">
        <v>200</v>
      </c>
      <c r="M1770" s="620">
        <v>4400</v>
      </c>
      <c r="N1770" s="619">
        <v>22</v>
      </c>
      <c r="O1770" s="683">
        <v>12</v>
      </c>
      <c r="P1770" s="620">
        <v>3200</v>
      </c>
      <c r="Q1770" s="635">
        <v>0.72727272727272729</v>
      </c>
      <c r="R1770" s="619">
        <v>16</v>
      </c>
      <c r="S1770" s="635">
        <v>0.72727272727272729</v>
      </c>
      <c r="T1770" s="683">
        <v>9</v>
      </c>
      <c r="U1770" s="665">
        <v>0.75</v>
      </c>
    </row>
    <row r="1771" spans="1:21" ht="14.4" customHeight="1" x14ac:dyDescent="0.3">
      <c r="A1771" s="618">
        <v>4</v>
      </c>
      <c r="B1771" s="619" t="s">
        <v>558</v>
      </c>
      <c r="C1771" s="619">
        <v>89301042</v>
      </c>
      <c r="D1771" s="681" t="s">
        <v>6244</v>
      </c>
      <c r="E1771" s="682" t="s">
        <v>3980</v>
      </c>
      <c r="F1771" s="619" t="s">
        <v>3937</v>
      </c>
      <c r="G1771" s="619" t="s">
        <v>4423</v>
      </c>
      <c r="H1771" s="619" t="s">
        <v>557</v>
      </c>
      <c r="I1771" s="619" t="s">
        <v>4439</v>
      </c>
      <c r="J1771" s="619" t="s">
        <v>4440</v>
      </c>
      <c r="K1771" s="619" t="s">
        <v>4441</v>
      </c>
      <c r="L1771" s="620">
        <v>120</v>
      </c>
      <c r="M1771" s="620">
        <v>120</v>
      </c>
      <c r="N1771" s="619">
        <v>1</v>
      </c>
      <c r="O1771" s="683">
        <v>1</v>
      </c>
      <c r="P1771" s="620">
        <v>120</v>
      </c>
      <c r="Q1771" s="635">
        <v>1</v>
      </c>
      <c r="R1771" s="619">
        <v>1</v>
      </c>
      <c r="S1771" s="635">
        <v>1</v>
      </c>
      <c r="T1771" s="683">
        <v>1</v>
      </c>
      <c r="U1771" s="665">
        <v>1</v>
      </c>
    </row>
    <row r="1772" spans="1:21" ht="14.4" customHeight="1" x14ac:dyDescent="0.3">
      <c r="A1772" s="618">
        <v>4</v>
      </c>
      <c r="B1772" s="619" t="s">
        <v>558</v>
      </c>
      <c r="C1772" s="619">
        <v>89301042</v>
      </c>
      <c r="D1772" s="681" t="s">
        <v>6244</v>
      </c>
      <c r="E1772" s="682" t="s">
        <v>3980</v>
      </c>
      <c r="F1772" s="619" t="s">
        <v>3937</v>
      </c>
      <c r="G1772" s="619" t="s">
        <v>4423</v>
      </c>
      <c r="H1772" s="619" t="s">
        <v>557</v>
      </c>
      <c r="I1772" s="619" t="s">
        <v>5557</v>
      </c>
      <c r="J1772" s="619" t="s">
        <v>5558</v>
      </c>
      <c r="K1772" s="619" t="s">
        <v>5559</v>
      </c>
      <c r="L1772" s="620">
        <v>100.42</v>
      </c>
      <c r="M1772" s="620">
        <v>100.42</v>
      </c>
      <c r="N1772" s="619">
        <v>1</v>
      </c>
      <c r="O1772" s="683">
        <v>1</v>
      </c>
      <c r="P1772" s="620">
        <v>100.42</v>
      </c>
      <c r="Q1772" s="635">
        <v>1</v>
      </c>
      <c r="R1772" s="619">
        <v>1</v>
      </c>
      <c r="S1772" s="635">
        <v>1</v>
      </c>
      <c r="T1772" s="683">
        <v>1</v>
      </c>
      <c r="U1772" s="665">
        <v>1</v>
      </c>
    </row>
    <row r="1773" spans="1:21" ht="14.4" customHeight="1" x14ac:dyDescent="0.3">
      <c r="A1773" s="618">
        <v>4</v>
      </c>
      <c r="B1773" s="619" t="s">
        <v>558</v>
      </c>
      <c r="C1773" s="619">
        <v>89301042</v>
      </c>
      <c r="D1773" s="681" t="s">
        <v>6244</v>
      </c>
      <c r="E1773" s="682" t="s">
        <v>3980</v>
      </c>
      <c r="F1773" s="619" t="s">
        <v>3937</v>
      </c>
      <c r="G1773" s="619" t="s">
        <v>4423</v>
      </c>
      <c r="H1773" s="619" t="s">
        <v>557</v>
      </c>
      <c r="I1773" s="619" t="s">
        <v>4448</v>
      </c>
      <c r="J1773" s="619" t="s">
        <v>4449</v>
      </c>
      <c r="K1773" s="619" t="s">
        <v>4450</v>
      </c>
      <c r="L1773" s="620">
        <v>934.8</v>
      </c>
      <c r="M1773" s="620">
        <v>1869.6</v>
      </c>
      <c r="N1773" s="619">
        <v>2</v>
      </c>
      <c r="O1773" s="683">
        <v>2</v>
      </c>
      <c r="P1773" s="620">
        <v>934.8</v>
      </c>
      <c r="Q1773" s="635">
        <v>0.5</v>
      </c>
      <c r="R1773" s="619">
        <v>1</v>
      </c>
      <c r="S1773" s="635">
        <v>0.5</v>
      </c>
      <c r="T1773" s="683">
        <v>1</v>
      </c>
      <c r="U1773" s="665">
        <v>0.5</v>
      </c>
    </row>
    <row r="1774" spans="1:21" ht="14.4" customHeight="1" x14ac:dyDescent="0.3">
      <c r="A1774" s="618">
        <v>4</v>
      </c>
      <c r="B1774" s="619" t="s">
        <v>558</v>
      </c>
      <c r="C1774" s="619">
        <v>89301042</v>
      </c>
      <c r="D1774" s="681" t="s">
        <v>6244</v>
      </c>
      <c r="E1774" s="682" t="s">
        <v>3980</v>
      </c>
      <c r="F1774" s="619" t="s">
        <v>3937</v>
      </c>
      <c r="G1774" s="619" t="s">
        <v>4203</v>
      </c>
      <c r="H1774" s="619" t="s">
        <v>557</v>
      </c>
      <c r="I1774" s="619" t="s">
        <v>5718</v>
      </c>
      <c r="J1774" s="619" t="s">
        <v>5719</v>
      </c>
      <c r="K1774" s="619" t="s">
        <v>5720</v>
      </c>
      <c r="L1774" s="620">
        <v>1575</v>
      </c>
      <c r="M1774" s="620">
        <v>3150</v>
      </c>
      <c r="N1774" s="619">
        <v>2</v>
      </c>
      <c r="O1774" s="683">
        <v>2</v>
      </c>
      <c r="P1774" s="620">
        <v>3150</v>
      </c>
      <c r="Q1774" s="635">
        <v>1</v>
      </c>
      <c r="R1774" s="619">
        <v>2</v>
      </c>
      <c r="S1774" s="635">
        <v>1</v>
      </c>
      <c r="T1774" s="683">
        <v>2</v>
      </c>
      <c r="U1774" s="665">
        <v>1</v>
      </c>
    </row>
    <row r="1775" spans="1:21" ht="14.4" customHeight="1" x14ac:dyDescent="0.3">
      <c r="A1775" s="618">
        <v>4</v>
      </c>
      <c r="B1775" s="619" t="s">
        <v>558</v>
      </c>
      <c r="C1775" s="619">
        <v>89301042</v>
      </c>
      <c r="D1775" s="681" t="s">
        <v>6244</v>
      </c>
      <c r="E1775" s="682" t="s">
        <v>3980</v>
      </c>
      <c r="F1775" s="619" t="s">
        <v>3937</v>
      </c>
      <c r="G1775" s="619" t="s">
        <v>4203</v>
      </c>
      <c r="H1775" s="619" t="s">
        <v>557</v>
      </c>
      <c r="I1775" s="619" t="s">
        <v>4471</v>
      </c>
      <c r="J1775" s="619" t="s">
        <v>4472</v>
      </c>
      <c r="K1775" s="619" t="s">
        <v>4473</v>
      </c>
      <c r="L1775" s="620">
        <v>1800</v>
      </c>
      <c r="M1775" s="620">
        <v>1800</v>
      </c>
      <c r="N1775" s="619">
        <v>1</v>
      </c>
      <c r="O1775" s="683">
        <v>1</v>
      </c>
      <c r="P1775" s="620"/>
      <c r="Q1775" s="635">
        <v>0</v>
      </c>
      <c r="R1775" s="619"/>
      <c r="S1775" s="635">
        <v>0</v>
      </c>
      <c r="T1775" s="683"/>
      <c r="U1775" s="665">
        <v>0</v>
      </c>
    </row>
    <row r="1776" spans="1:21" ht="14.4" customHeight="1" x14ac:dyDescent="0.3">
      <c r="A1776" s="618">
        <v>4</v>
      </c>
      <c r="B1776" s="619" t="s">
        <v>558</v>
      </c>
      <c r="C1776" s="619">
        <v>89301042</v>
      </c>
      <c r="D1776" s="681" t="s">
        <v>6244</v>
      </c>
      <c r="E1776" s="682" t="s">
        <v>3980</v>
      </c>
      <c r="F1776" s="619" t="s">
        <v>3937</v>
      </c>
      <c r="G1776" s="619" t="s">
        <v>4203</v>
      </c>
      <c r="H1776" s="619" t="s">
        <v>557</v>
      </c>
      <c r="I1776" s="619" t="s">
        <v>4474</v>
      </c>
      <c r="J1776" s="619" t="s">
        <v>4475</v>
      </c>
      <c r="K1776" s="619" t="s">
        <v>4476</v>
      </c>
      <c r="L1776" s="620">
        <v>1800</v>
      </c>
      <c r="M1776" s="620">
        <v>12600</v>
      </c>
      <c r="N1776" s="619">
        <v>7</v>
      </c>
      <c r="O1776" s="683">
        <v>6</v>
      </c>
      <c r="P1776" s="620">
        <v>3600</v>
      </c>
      <c r="Q1776" s="635">
        <v>0.2857142857142857</v>
      </c>
      <c r="R1776" s="619">
        <v>2</v>
      </c>
      <c r="S1776" s="635">
        <v>0.2857142857142857</v>
      </c>
      <c r="T1776" s="683">
        <v>2</v>
      </c>
      <c r="U1776" s="665">
        <v>0.33333333333333331</v>
      </c>
    </row>
    <row r="1777" spans="1:21" ht="14.4" customHeight="1" x14ac:dyDescent="0.3">
      <c r="A1777" s="618">
        <v>4</v>
      </c>
      <c r="B1777" s="619" t="s">
        <v>558</v>
      </c>
      <c r="C1777" s="619">
        <v>89301042</v>
      </c>
      <c r="D1777" s="681" t="s">
        <v>6244</v>
      </c>
      <c r="E1777" s="682" t="s">
        <v>3980</v>
      </c>
      <c r="F1777" s="619" t="s">
        <v>3937</v>
      </c>
      <c r="G1777" s="619" t="s">
        <v>4203</v>
      </c>
      <c r="H1777" s="619" t="s">
        <v>557</v>
      </c>
      <c r="I1777" s="619" t="s">
        <v>4477</v>
      </c>
      <c r="J1777" s="619" t="s">
        <v>4478</v>
      </c>
      <c r="K1777" s="619" t="s">
        <v>4479</v>
      </c>
      <c r="L1777" s="620">
        <v>500</v>
      </c>
      <c r="M1777" s="620">
        <v>6000</v>
      </c>
      <c r="N1777" s="619">
        <v>12</v>
      </c>
      <c r="O1777" s="683">
        <v>11</v>
      </c>
      <c r="P1777" s="620">
        <v>6000</v>
      </c>
      <c r="Q1777" s="635">
        <v>1</v>
      </c>
      <c r="R1777" s="619">
        <v>12</v>
      </c>
      <c r="S1777" s="635">
        <v>1</v>
      </c>
      <c r="T1777" s="683">
        <v>11</v>
      </c>
      <c r="U1777" s="665">
        <v>1</v>
      </c>
    </row>
    <row r="1778" spans="1:21" ht="14.4" customHeight="1" x14ac:dyDescent="0.3">
      <c r="A1778" s="618">
        <v>4</v>
      </c>
      <c r="B1778" s="619" t="s">
        <v>558</v>
      </c>
      <c r="C1778" s="619">
        <v>89301042</v>
      </c>
      <c r="D1778" s="681" t="s">
        <v>6244</v>
      </c>
      <c r="E1778" s="682" t="s">
        <v>3980</v>
      </c>
      <c r="F1778" s="619" t="s">
        <v>3937</v>
      </c>
      <c r="G1778" s="619" t="s">
        <v>4203</v>
      </c>
      <c r="H1778" s="619" t="s">
        <v>557</v>
      </c>
      <c r="I1778" s="619" t="s">
        <v>4204</v>
      </c>
      <c r="J1778" s="619" t="s">
        <v>4205</v>
      </c>
      <c r="K1778" s="619" t="s">
        <v>4206</v>
      </c>
      <c r="L1778" s="620">
        <v>900</v>
      </c>
      <c r="M1778" s="620">
        <v>15300</v>
      </c>
      <c r="N1778" s="619">
        <v>17</v>
      </c>
      <c r="O1778" s="683">
        <v>17</v>
      </c>
      <c r="P1778" s="620">
        <v>15300</v>
      </c>
      <c r="Q1778" s="635">
        <v>1</v>
      </c>
      <c r="R1778" s="619">
        <v>17</v>
      </c>
      <c r="S1778" s="635">
        <v>1</v>
      </c>
      <c r="T1778" s="683">
        <v>17</v>
      </c>
      <c r="U1778" s="665">
        <v>1</v>
      </c>
    </row>
    <row r="1779" spans="1:21" ht="14.4" customHeight="1" x14ac:dyDescent="0.3">
      <c r="A1779" s="618">
        <v>4</v>
      </c>
      <c r="B1779" s="619" t="s">
        <v>558</v>
      </c>
      <c r="C1779" s="619">
        <v>89301042</v>
      </c>
      <c r="D1779" s="681" t="s">
        <v>6244</v>
      </c>
      <c r="E1779" s="682" t="s">
        <v>3980</v>
      </c>
      <c r="F1779" s="619" t="s">
        <v>3937</v>
      </c>
      <c r="G1779" s="619" t="s">
        <v>4203</v>
      </c>
      <c r="H1779" s="619" t="s">
        <v>557</v>
      </c>
      <c r="I1779" s="619" t="s">
        <v>5721</v>
      </c>
      <c r="J1779" s="619" t="s">
        <v>5722</v>
      </c>
      <c r="K1779" s="619" t="s">
        <v>5723</v>
      </c>
      <c r="L1779" s="620">
        <v>1545.22</v>
      </c>
      <c r="M1779" s="620">
        <v>1545.22</v>
      </c>
      <c r="N1779" s="619">
        <v>1</v>
      </c>
      <c r="O1779" s="683">
        <v>1</v>
      </c>
      <c r="P1779" s="620"/>
      <c r="Q1779" s="635">
        <v>0</v>
      </c>
      <c r="R1779" s="619"/>
      <c r="S1779" s="635">
        <v>0</v>
      </c>
      <c r="T1779" s="683"/>
      <c r="U1779" s="665">
        <v>0</v>
      </c>
    </row>
    <row r="1780" spans="1:21" ht="14.4" customHeight="1" x14ac:dyDescent="0.3">
      <c r="A1780" s="618">
        <v>4</v>
      </c>
      <c r="B1780" s="619" t="s">
        <v>558</v>
      </c>
      <c r="C1780" s="619">
        <v>89301042</v>
      </c>
      <c r="D1780" s="681" t="s">
        <v>6244</v>
      </c>
      <c r="E1780" s="682" t="s">
        <v>3980</v>
      </c>
      <c r="F1780" s="619" t="s">
        <v>3937</v>
      </c>
      <c r="G1780" s="619" t="s">
        <v>4203</v>
      </c>
      <c r="H1780" s="619" t="s">
        <v>557</v>
      </c>
      <c r="I1780" s="619" t="s">
        <v>4312</v>
      </c>
      <c r="J1780" s="619" t="s">
        <v>4313</v>
      </c>
      <c r="K1780" s="619" t="s">
        <v>4314</v>
      </c>
      <c r="L1780" s="620">
        <v>378.48</v>
      </c>
      <c r="M1780" s="620">
        <v>1892.4</v>
      </c>
      <c r="N1780" s="619">
        <v>5</v>
      </c>
      <c r="O1780" s="683">
        <v>5</v>
      </c>
      <c r="P1780" s="620">
        <v>1892.4</v>
      </c>
      <c r="Q1780" s="635">
        <v>1</v>
      </c>
      <c r="R1780" s="619">
        <v>5</v>
      </c>
      <c r="S1780" s="635">
        <v>1</v>
      </c>
      <c r="T1780" s="683">
        <v>5</v>
      </c>
      <c r="U1780" s="665">
        <v>1</v>
      </c>
    </row>
    <row r="1781" spans="1:21" ht="14.4" customHeight="1" x14ac:dyDescent="0.3">
      <c r="A1781" s="618">
        <v>4</v>
      </c>
      <c r="B1781" s="619" t="s">
        <v>558</v>
      </c>
      <c r="C1781" s="619">
        <v>89301042</v>
      </c>
      <c r="D1781" s="681" t="s">
        <v>6244</v>
      </c>
      <c r="E1781" s="682" t="s">
        <v>3980</v>
      </c>
      <c r="F1781" s="619" t="s">
        <v>3937</v>
      </c>
      <c r="G1781" s="619" t="s">
        <v>4203</v>
      </c>
      <c r="H1781" s="619" t="s">
        <v>557</v>
      </c>
      <c r="I1781" s="619" t="s">
        <v>4480</v>
      </c>
      <c r="J1781" s="619" t="s">
        <v>4481</v>
      </c>
      <c r="K1781" s="619" t="s">
        <v>4482</v>
      </c>
      <c r="L1781" s="620">
        <v>378.48</v>
      </c>
      <c r="M1781" s="620">
        <v>1135.44</v>
      </c>
      <c r="N1781" s="619">
        <v>3</v>
      </c>
      <c r="O1781" s="683">
        <v>3</v>
      </c>
      <c r="P1781" s="620">
        <v>1135.44</v>
      </c>
      <c r="Q1781" s="635">
        <v>1</v>
      </c>
      <c r="R1781" s="619">
        <v>3</v>
      </c>
      <c r="S1781" s="635">
        <v>1</v>
      </c>
      <c r="T1781" s="683">
        <v>3</v>
      </c>
      <c r="U1781" s="665">
        <v>1</v>
      </c>
    </row>
    <row r="1782" spans="1:21" ht="14.4" customHeight="1" x14ac:dyDescent="0.3">
      <c r="A1782" s="618">
        <v>4</v>
      </c>
      <c r="B1782" s="619" t="s">
        <v>558</v>
      </c>
      <c r="C1782" s="619">
        <v>89301042</v>
      </c>
      <c r="D1782" s="681" t="s">
        <v>6244</v>
      </c>
      <c r="E1782" s="682" t="s">
        <v>3980</v>
      </c>
      <c r="F1782" s="619" t="s">
        <v>3937</v>
      </c>
      <c r="G1782" s="619" t="s">
        <v>4203</v>
      </c>
      <c r="H1782" s="619" t="s">
        <v>557</v>
      </c>
      <c r="I1782" s="619" t="s">
        <v>4492</v>
      </c>
      <c r="J1782" s="619" t="s">
        <v>4493</v>
      </c>
      <c r="K1782" s="619" t="s">
        <v>4494</v>
      </c>
      <c r="L1782" s="620">
        <v>1097.25</v>
      </c>
      <c r="M1782" s="620">
        <v>1097.25</v>
      </c>
      <c r="N1782" s="619">
        <v>1</v>
      </c>
      <c r="O1782" s="683">
        <v>1</v>
      </c>
      <c r="P1782" s="620"/>
      <c r="Q1782" s="635">
        <v>0</v>
      </c>
      <c r="R1782" s="619"/>
      <c r="S1782" s="635">
        <v>0</v>
      </c>
      <c r="T1782" s="683"/>
      <c r="U1782" s="665">
        <v>0</v>
      </c>
    </row>
    <row r="1783" spans="1:21" ht="14.4" customHeight="1" x14ac:dyDescent="0.3">
      <c r="A1783" s="618">
        <v>4</v>
      </c>
      <c r="B1783" s="619" t="s">
        <v>558</v>
      </c>
      <c r="C1783" s="619">
        <v>89301042</v>
      </c>
      <c r="D1783" s="681" t="s">
        <v>6244</v>
      </c>
      <c r="E1783" s="682" t="s">
        <v>3980</v>
      </c>
      <c r="F1783" s="619" t="s">
        <v>3937</v>
      </c>
      <c r="G1783" s="619" t="s">
        <v>4203</v>
      </c>
      <c r="H1783" s="619" t="s">
        <v>557</v>
      </c>
      <c r="I1783" s="619" t="s">
        <v>5724</v>
      </c>
      <c r="J1783" s="619" t="s">
        <v>5725</v>
      </c>
      <c r="K1783" s="619" t="s">
        <v>5726</v>
      </c>
      <c r="L1783" s="620">
        <v>600</v>
      </c>
      <c r="M1783" s="620">
        <v>600</v>
      </c>
      <c r="N1783" s="619">
        <v>1</v>
      </c>
      <c r="O1783" s="683">
        <v>1</v>
      </c>
      <c r="P1783" s="620"/>
      <c r="Q1783" s="635">
        <v>0</v>
      </c>
      <c r="R1783" s="619"/>
      <c r="S1783" s="635">
        <v>0</v>
      </c>
      <c r="T1783" s="683"/>
      <c r="U1783" s="665">
        <v>0</v>
      </c>
    </row>
    <row r="1784" spans="1:21" ht="14.4" customHeight="1" x14ac:dyDescent="0.3">
      <c r="A1784" s="618">
        <v>4</v>
      </c>
      <c r="B1784" s="619" t="s">
        <v>558</v>
      </c>
      <c r="C1784" s="619">
        <v>89301042</v>
      </c>
      <c r="D1784" s="681" t="s">
        <v>6244</v>
      </c>
      <c r="E1784" s="682" t="s">
        <v>3981</v>
      </c>
      <c r="F1784" s="619" t="s">
        <v>3935</v>
      </c>
      <c r="G1784" s="619" t="s">
        <v>3997</v>
      </c>
      <c r="H1784" s="619" t="s">
        <v>1439</v>
      </c>
      <c r="I1784" s="619" t="s">
        <v>1793</v>
      </c>
      <c r="J1784" s="619" t="s">
        <v>3721</v>
      </c>
      <c r="K1784" s="619" t="s">
        <v>3722</v>
      </c>
      <c r="L1784" s="620">
        <v>333.31</v>
      </c>
      <c r="M1784" s="620">
        <v>1333.24</v>
      </c>
      <c r="N1784" s="619">
        <v>4</v>
      </c>
      <c r="O1784" s="683">
        <v>1.5</v>
      </c>
      <c r="P1784" s="620">
        <v>666.62</v>
      </c>
      <c r="Q1784" s="635">
        <v>0.5</v>
      </c>
      <c r="R1784" s="619">
        <v>2</v>
      </c>
      <c r="S1784" s="635">
        <v>0.5</v>
      </c>
      <c r="T1784" s="683">
        <v>0.5</v>
      </c>
      <c r="U1784" s="665">
        <v>0.33333333333333331</v>
      </c>
    </row>
    <row r="1785" spans="1:21" ht="14.4" customHeight="1" x14ac:dyDescent="0.3">
      <c r="A1785" s="618">
        <v>4</v>
      </c>
      <c r="B1785" s="619" t="s">
        <v>558</v>
      </c>
      <c r="C1785" s="619">
        <v>89301042</v>
      </c>
      <c r="D1785" s="681" t="s">
        <v>6244</v>
      </c>
      <c r="E1785" s="682" t="s">
        <v>3981</v>
      </c>
      <c r="F1785" s="619" t="s">
        <v>3935</v>
      </c>
      <c r="G1785" s="619" t="s">
        <v>5320</v>
      </c>
      <c r="H1785" s="619" t="s">
        <v>1439</v>
      </c>
      <c r="I1785" s="619" t="s">
        <v>1498</v>
      </c>
      <c r="J1785" s="619" t="s">
        <v>1499</v>
      </c>
      <c r="K1785" s="619" t="s">
        <v>1500</v>
      </c>
      <c r="L1785" s="620">
        <v>60.02</v>
      </c>
      <c r="M1785" s="620">
        <v>60.02</v>
      </c>
      <c r="N1785" s="619">
        <v>1</v>
      </c>
      <c r="O1785" s="683">
        <v>0.5</v>
      </c>
      <c r="P1785" s="620">
        <v>60.02</v>
      </c>
      <c r="Q1785" s="635">
        <v>1</v>
      </c>
      <c r="R1785" s="619">
        <v>1</v>
      </c>
      <c r="S1785" s="635">
        <v>1</v>
      </c>
      <c r="T1785" s="683">
        <v>0.5</v>
      </c>
      <c r="U1785" s="665">
        <v>1</v>
      </c>
    </row>
    <row r="1786" spans="1:21" ht="14.4" customHeight="1" x14ac:dyDescent="0.3">
      <c r="A1786" s="618">
        <v>4</v>
      </c>
      <c r="B1786" s="619" t="s">
        <v>558</v>
      </c>
      <c r="C1786" s="619">
        <v>89301042</v>
      </c>
      <c r="D1786" s="681" t="s">
        <v>6244</v>
      </c>
      <c r="E1786" s="682" t="s">
        <v>3981</v>
      </c>
      <c r="F1786" s="619" t="s">
        <v>3935</v>
      </c>
      <c r="G1786" s="619" t="s">
        <v>4188</v>
      </c>
      <c r="H1786" s="619" t="s">
        <v>1439</v>
      </c>
      <c r="I1786" s="619" t="s">
        <v>2721</v>
      </c>
      <c r="J1786" s="619" t="s">
        <v>2722</v>
      </c>
      <c r="K1786" s="619" t="s">
        <v>3748</v>
      </c>
      <c r="L1786" s="620">
        <v>184.22</v>
      </c>
      <c r="M1786" s="620">
        <v>184.22</v>
      </c>
      <c r="N1786" s="619">
        <v>1</v>
      </c>
      <c r="O1786" s="683">
        <v>1</v>
      </c>
      <c r="P1786" s="620">
        <v>184.22</v>
      </c>
      <c r="Q1786" s="635">
        <v>1</v>
      </c>
      <c r="R1786" s="619">
        <v>1</v>
      </c>
      <c r="S1786" s="635">
        <v>1</v>
      </c>
      <c r="T1786" s="683">
        <v>1</v>
      </c>
      <c r="U1786" s="665">
        <v>1</v>
      </c>
    </row>
    <row r="1787" spans="1:21" ht="14.4" customHeight="1" x14ac:dyDescent="0.3">
      <c r="A1787" s="618">
        <v>4</v>
      </c>
      <c r="B1787" s="619" t="s">
        <v>558</v>
      </c>
      <c r="C1787" s="619">
        <v>89301042</v>
      </c>
      <c r="D1787" s="681" t="s">
        <v>6244</v>
      </c>
      <c r="E1787" s="682" t="s">
        <v>3981</v>
      </c>
      <c r="F1787" s="619" t="s">
        <v>3935</v>
      </c>
      <c r="G1787" s="619" t="s">
        <v>4209</v>
      </c>
      <c r="H1787" s="619" t="s">
        <v>557</v>
      </c>
      <c r="I1787" s="619" t="s">
        <v>745</v>
      </c>
      <c r="J1787" s="619" t="s">
        <v>746</v>
      </c>
      <c r="K1787" s="619" t="s">
        <v>3648</v>
      </c>
      <c r="L1787" s="620">
        <v>115.3</v>
      </c>
      <c r="M1787" s="620">
        <v>576.5</v>
      </c>
      <c r="N1787" s="619">
        <v>5</v>
      </c>
      <c r="O1787" s="683">
        <v>3</v>
      </c>
      <c r="P1787" s="620">
        <v>230.6</v>
      </c>
      <c r="Q1787" s="635">
        <v>0.39999999999999997</v>
      </c>
      <c r="R1787" s="619">
        <v>2</v>
      </c>
      <c r="S1787" s="635">
        <v>0.4</v>
      </c>
      <c r="T1787" s="683">
        <v>1</v>
      </c>
      <c r="U1787" s="665">
        <v>0.33333333333333331</v>
      </c>
    </row>
    <row r="1788" spans="1:21" ht="14.4" customHeight="1" x14ac:dyDescent="0.3">
      <c r="A1788" s="618">
        <v>4</v>
      </c>
      <c r="B1788" s="619" t="s">
        <v>558</v>
      </c>
      <c r="C1788" s="619">
        <v>89301042</v>
      </c>
      <c r="D1788" s="681" t="s">
        <v>6244</v>
      </c>
      <c r="E1788" s="682" t="s">
        <v>3981</v>
      </c>
      <c r="F1788" s="619" t="s">
        <v>3935</v>
      </c>
      <c r="G1788" s="619" t="s">
        <v>4101</v>
      </c>
      <c r="H1788" s="619" t="s">
        <v>557</v>
      </c>
      <c r="I1788" s="619" t="s">
        <v>2223</v>
      </c>
      <c r="J1788" s="619" t="s">
        <v>4102</v>
      </c>
      <c r="K1788" s="619" t="s">
        <v>4103</v>
      </c>
      <c r="L1788" s="620">
        <v>0</v>
      </c>
      <c r="M1788" s="620">
        <v>0</v>
      </c>
      <c r="N1788" s="619">
        <v>1</v>
      </c>
      <c r="O1788" s="683">
        <v>1</v>
      </c>
      <c r="P1788" s="620"/>
      <c r="Q1788" s="635"/>
      <c r="R1788" s="619"/>
      <c r="S1788" s="635">
        <v>0</v>
      </c>
      <c r="T1788" s="683"/>
      <c r="U1788" s="665">
        <v>0</v>
      </c>
    </row>
    <row r="1789" spans="1:21" ht="14.4" customHeight="1" x14ac:dyDescent="0.3">
      <c r="A1789" s="618">
        <v>4</v>
      </c>
      <c r="B1789" s="619" t="s">
        <v>558</v>
      </c>
      <c r="C1789" s="619">
        <v>89301042</v>
      </c>
      <c r="D1789" s="681" t="s">
        <v>6244</v>
      </c>
      <c r="E1789" s="682" t="s">
        <v>3981</v>
      </c>
      <c r="F1789" s="619" t="s">
        <v>3935</v>
      </c>
      <c r="G1789" s="619" t="s">
        <v>5727</v>
      </c>
      <c r="H1789" s="619" t="s">
        <v>557</v>
      </c>
      <c r="I1789" s="619" t="s">
        <v>5728</v>
      </c>
      <c r="J1789" s="619" t="s">
        <v>5729</v>
      </c>
      <c r="K1789" s="619" t="s">
        <v>5730</v>
      </c>
      <c r="L1789" s="620">
        <v>0</v>
      </c>
      <c r="M1789" s="620">
        <v>0</v>
      </c>
      <c r="N1789" s="619">
        <v>12</v>
      </c>
      <c r="O1789" s="683">
        <v>8.5</v>
      </c>
      <c r="P1789" s="620">
        <v>0</v>
      </c>
      <c r="Q1789" s="635"/>
      <c r="R1789" s="619">
        <v>10</v>
      </c>
      <c r="S1789" s="635">
        <v>0.83333333333333337</v>
      </c>
      <c r="T1789" s="683">
        <v>7</v>
      </c>
      <c r="U1789" s="665">
        <v>0.82352941176470584</v>
      </c>
    </row>
    <row r="1790" spans="1:21" ht="14.4" customHeight="1" x14ac:dyDescent="0.3">
      <c r="A1790" s="618">
        <v>4</v>
      </c>
      <c r="B1790" s="619" t="s">
        <v>558</v>
      </c>
      <c r="C1790" s="619">
        <v>89301042</v>
      </c>
      <c r="D1790" s="681" t="s">
        <v>6244</v>
      </c>
      <c r="E1790" s="682" t="s">
        <v>3981</v>
      </c>
      <c r="F1790" s="619" t="s">
        <v>3935</v>
      </c>
      <c r="G1790" s="619" t="s">
        <v>5727</v>
      </c>
      <c r="H1790" s="619" t="s">
        <v>557</v>
      </c>
      <c r="I1790" s="619" t="s">
        <v>5728</v>
      </c>
      <c r="J1790" s="619" t="s">
        <v>5729</v>
      </c>
      <c r="K1790" s="619" t="s">
        <v>5730</v>
      </c>
      <c r="L1790" s="620">
        <v>55.65</v>
      </c>
      <c r="M1790" s="620">
        <v>278.25</v>
      </c>
      <c r="N1790" s="619">
        <v>5</v>
      </c>
      <c r="O1790" s="683">
        <v>5</v>
      </c>
      <c r="P1790" s="620">
        <v>55.65</v>
      </c>
      <c r="Q1790" s="635">
        <v>0.19999999999999998</v>
      </c>
      <c r="R1790" s="619">
        <v>1</v>
      </c>
      <c r="S1790" s="635">
        <v>0.2</v>
      </c>
      <c r="T1790" s="683">
        <v>1</v>
      </c>
      <c r="U1790" s="665">
        <v>0.2</v>
      </c>
    </row>
    <row r="1791" spans="1:21" ht="14.4" customHeight="1" x14ac:dyDescent="0.3">
      <c r="A1791" s="618">
        <v>4</v>
      </c>
      <c r="B1791" s="619" t="s">
        <v>558</v>
      </c>
      <c r="C1791" s="619">
        <v>89301042</v>
      </c>
      <c r="D1791" s="681" t="s">
        <v>6244</v>
      </c>
      <c r="E1791" s="682" t="s">
        <v>3981</v>
      </c>
      <c r="F1791" s="619" t="s">
        <v>3935</v>
      </c>
      <c r="G1791" s="619" t="s">
        <v>4000</v>
      </c>
      <c r="H1791" s="619" t="s">
        <v>557</v>
      </c>
      <c r="I1791" s="619" t="s">
        <v>841</v>
      </c>
      <c r="J1791" s="619" t="s">
        <v>4163</v>
      </c>
      <c r="K1791" s="619" t="s">
        <v>4164</v>
      </c>
      <c r="L1791" s="620">
        <v>54.04</v>
      </c>
      <c r="M1791" s="620">
        <v>54.04</v>
      </c>
      <c r="N1791" s="619">
        <v>1</v>
      </c>
      <c r="O1791" s="683">
        <v>0.5</v>
      </c>
      <c r="P1791" s="620">
        <v>54.04</v>
      </c>
      <c r="Q1791" s="635">
        <v>1</v>
      </c>
      <c r="R1791" s="619">
        <v>1</v>
      </c>
      <c r="S1791" s="635">
        <v>1</v>
      </c>
      <c r="T1791" s="683">
        <v>0.5</v>
      </c>
      <c r="U1791" s="665">
        <v>1</v>
      </c>
    </row>
    <row r="1792" spans="1:21" ht="14.4" customHeight="1" x14ac:dyDescent="0.3">
      <c r="A1792" s="618">
        <v>4</v>
      </c>
      <c r="B1792" s="619" t="s">
        <v>558</v>
      </c>
      <c r="C1792" s="619">
        <v>89301042</v>
      </c>
      <c r="D1792" s="681" t="s">
        <v>6244</v>
      </c>
      <c r="E1792" s="682" t="s">
        <v>3981</v>
      </c>
      <c r="F1792" s="619" t="s">
        <v>3935</v>
      </c>
      <c r="G1792" s="619" t="s">
        <v>4170</v>
      </c>
      <c r="H1792" s="619" t="s">
        <v>557</v>
      </c>
      <c r="I1792" s="619" t="s">
        <v>929</v>
      </c>
      <c r="J1792" s="619" t="s">
        <v>2017</v>
      </c>
      <c r="K1792" s="619" t="s">
        <v>4171</v>
      </c>
      <c r="L1792" s="620">
        <v>0</v>
      </c>
      <c r="M1792" s="620">
        <v>0</v>
      </c>
      <c r="N1792" s="619">
        <v>2</v>
      </c>
      <c r="O1792" s="683">
        <v>1</v>
      </c>
      <c r="P1792" s="620"/>
      <c r="Q1792" s="635"/>
      <c r="R1792" s="619"/>
      <c r="S1792" s="635">
        <v>0</v>
      </c>
      <c r="T1792" s="683"/>
      <c r="U1792" s="665">
        <v>0</v>
      </c>
    </row>
    <row r="1793" spans="1:21" ht="14.4" customHeight="1" x14ac:dyDescent="0.3">
      <c r="A1793" s="618">
        <v>4</v>
      </c>
      <c r="B1793" s="619" t="s">
        <v>558</v>
      </c>
      <c r="C1793" s="619">
        <v>89301042</v>
      </c>
      <c r="D1793" s="681" t="s">
        <v>6244</v>
      </c>
      <c r="E1793" s="682" t="s">
        <v>3981</v>
      </c>
      <c r="F1793" s="619" t="s">
        <v>3935</v>
      </c>
      <c r="G1793" s="619" t="s">
        <v>4003</v>
      </c>
      <c r="H1793" s="619" t="s">
        <v>1439</v>
      </c>
      <c r="I1793" s="619" t="s">
        <v>1607</v>
      </c>
      <c r="J1793" s="619" t="s">
        <v>1489</v>
      </c>
      <c r="K1793" s="619" t="s">
        <v>1608</v>
      </c>
      <c r="L1793" s="620">
        <v>0</v>
      </c>
      <c r="M1793" s="620">
        <v>0</v>
      </c>
      <c r="N1793" s="619">
        <v>1</v>
      </c>
      <c r="O1793" s="683">
        <v>1</v>
      </c>
      <c r="P1793" s="620">
        <v>0</v>
      </c>
      <c r="Q1793" s="635"/>
      <c r="R1793" s="619">
        <v>1</v>
      </c>
      <c r="S1793" s="635">
        <v>1</v>
      </c>
      <c r="T1793" s="683">
        <v>1</v>
      </c>
      <c r="U1793" s="665">
        <v>1</v>
      </c>
    </row>
    <row r="1794" spans="1:21" ht="14.4" customHeight="1" x14ac:dyDescent="0.3">
      <c r="A1794" s="618">
        <v>4</v>
      </c>
      <c r="B1794" s="619" t="s">
        <v>558</v>
      </c>
      <c r="C1794" s="619">
        <v>89301042</v>
      </c>
      <c r="D1794" s="681" t="s">
        <v>6244</v>
      </c>
      <c r="E1794" s="682" t="s">
        <v>3981</v>
      </c>
      <c r="F1794" s="619" t="s">
        <v>3935</v>
      </c>
      <c r="G1794" s="619" t="s">
        <v>4003</v>
      </c>
      <c r="H1794" s="619" t="s">
        <v>1439</v>
      </c>
      <c r="I1794" s="619" t="s">
        <v>1488</v>
      </c>
      <c r="J1794" s="619" t="s">
        <v>1489</v>
      </c>
      <c r="K1794" s="619" t="s">
        <v>1490</v>
      </c>
      <c r="L1794" s="620">
        <v>0</v>
      </c>
      <c r="M1794" s="620">
        <v>0</v>
      </c>
      <c r="N1794" s="619">
        <v>2</v>
      </c>
      <c r="O1794" s="683">
        <v>2</v>
      </c>
      <c r="P1794" s="620">
        <v>0</v>
      </c>
      <c r="Q1794" s="635"/>
      <c r="R1794" s="619">
        <v>1</v>
      </c>
      <c r="S1794" s="635">
        <v>0.5</v>
      </c>
      <c r="T1794" s="683">
        <v>1</v>
      </c>
      <c r="U1794" s="665">
        <v>0.5</v>
      </c>
    </row>
    <row r="1795" spans="1:21" ht="14.4" customHeight="1" x14ac:dyDescent="0.3">
      <c r="A1795" s="618">
        <v>4</v>
      </c>
      <c r="B1795" s="619" t="s">
        <v>558</v>
      </c>
      <c r="C1795" s="619">
        <v>89301042</v>
      </c>
      <c r="D1795" s="681" t="s">
        <v>6244</v>
      </c>
      <c r="E1795" s="682" t="s">
        <v>3981</v>
      </c>
      <c r="F1795" s="619" t="s">
        <v>3935</v>
      </c>
      <c r="G1795" s="619" t="s">
        <v>4131</v>
      </c>
      <c r="H1795" s="619" t="s">
        <v>557</v>
      </c>
      <c r="I1795" s="619" t="s">
        <v>4132</v>
      </c>
      <c r="J1795" s="619" t="s">
        <v>2198</v>
      </c>
      <c r="K1795" s="619" t="s">
        <v>4133</v>
      </c>
      <c r="L1795" s="620">
        <v>0</v>
      </c>
      <c r="M1795" s="620">
        <v>0</v>
      </c>
      <c r="N1795" s="619">
        <v>2</v>
      </c>
      <c r="O1795" s="683">
        <v>1</v>
      </c>
      <c r="P1795" s="620"/>
      <c r="Q1795" s="635"/>
      <c r="R1795" s="619"/>
      <c r="S1795" s="635">
        <v>0</v>
      </c>
      <c r="T1795" s="683"/>
      <c r="U1795" s="665">
        <v>0</v>
      </c>
    </row>
    <row r="1796" spans="1:21" ht="14.4" customHeight="1" x14ac:dyDescent="0.3">
      <c r="A1796" s="618">
        <v>4</v>
      </c>
      <c r="B1796" s="619" t="s">
        <v>558</v>
      </c>
      <c r="C1796" s="619">
        <v>89301042</v>
      </c>
      <c r="D1796" s="681" t="s">
        <v>6244</v>
      </c>
      <c r="E1796" s="682" t="s">
        <v>3981</v>
      </c>
      <c r="F1796" s="619" t="s">
        <v>3935</v>
      </c>
      <c r="G1796" s="619" t="s">
        <v>4004</v>
      </c>
      <c r="H1796" s="619" t="s">
        <v>557</v>
      </c>
      <c r="I1796" s="619" t="s">
        <v>852</v>
      </c>
      <c r="J1796" s="619" t="s">
        <v>853</v>
      </c>
      <c r="K1796" s="619" t="s">
        <v>4398</v>
      </c>
      <c r="L1796" s="620">
        <v>242.93</v>
      </c>
      <c r="M1796" s="620">
        <v>2429.3000000000002</v>
      </c>
      <c r="N1796" s="619">
        <v>10</v>
      </c>
      <c r="O1796" s="683">
        <v>9</v>
      </c>
      <c r="P1796" s="620">
        <v>728.79</v>
      </c>
      <c r="Q1796" s="635">
        <v>0.3</v>
      </c>
      <c r="R1796" s="619">
        <v>3</v>
      </c>
      <c r="S1796" s="635">
        <v>0.3</v>
      </c>
      <c r="T1796" s="683">
        <v>2</v>
      </c>
      <c r="U1796" s="665">
        <v>0.22222222222222221</v>
      </c>
    </row>
    <row r="1797" spans="1:21" ht="14.4" customHeight="1" x14ac:dyDescent="0.3">
      <c r="A1797" s="618">
        <v>4</v>
      </c>
      <c r="B1797" s="619" t="s">
        <v>558</v>
      </c>
      <c r="C1797" s="619">
        <v>89301042</v>
      </c>
      <c r="D1797" s="681" t="s">
        <v>6244</v>
      </c>
      <c r="E1797" s="682" t="s">
        <v>3981</v>
      </c>
      <c r="F1797" s="619" t="s">
        <v>3935</v>
      </c>
      <c r="G1797" s="619" t="s">
        <v>4004</v>
      </c>
      <c r="H1797" s="619" t="s">
        <v>557</v>
      </c>
      <c r="I1797" s="619" t="s">
        <v>852</v>
      </c>
      <c r="J1797" s="619" t="s">
        <v>853</v>
      </c>
      <c r="K1797" s="619" t="s">
        <v>4005</v>
      </c>
      <c r="L1797" s="620">
        <v>242.93</v>
      </c>
      <c r="M1797" s="620">
        <v>15790.450000000008</v>
      </c>
      <c r="N1797" s="619">
        <v>65</v>
      </c>
      <c r="O1797" s="683">
        <v>64</v>
      </c>
      <c r="P1797" s="620">
        <v>6073.2500000000018</v>
      </c>
      <c r="Q1797" s="635">
        <v>0.38461538461538453</v>
      </c>
      <c r="R1797" s="619">
        <v>25</v>
      </c>
      <c r="S1797" s="635">
        <v>0.38461538461538464</v>
      </c>
      <c r="T1797" s="683">
        <v>24.5</v>
      </c>
      <c r="U1797" s="665">
        <v>0.3828125</v>
      </c>
    </row>
    <row r="1798" spans="1:21" ht="14.4" customHeight="1" x14ac:dyDescent="0.3">
      <c r="A1798" s="618">
        <v>4</v>
      </c>
      <c r="B1798" s="619" t="s">
        <v>558</v>
      </c>
      <c r="C1798" s="619">
        <v>89301042</v>
      </c>
      <c r="D1798" s="681" t="s">
        <v>6244</v>
      </c>
      <c r="E1798" s="682" t="s">
        <v>3981</v>
      </c>
      <c r="F1798" s="619" t="s">
        <v>3935</v>
      </c>
      <c r="G1798" s="619" t="s">
        <v>4004</v>
      </c>
      <c r="H1798" s="619" t="s">
        <v>557</v>
      </c>
      <c r="I1798" s="619" t="s">
        <v>5109</v>
      </c>
      <c r="J1798" s="619" t="s">
        <v>853</v>
      </c>
      <c r="K1798" s="619" t="s">
        <v>5110</v>
      </c>
      <c r="L1798" s="620">
        <v>0</v>
      </c>
      <c r="M1798" s="620">
        <v>0</v>
      </c>
      <c r="N1798" s="619">
        <v>2</v>
      </c>
      <c r="O1798" s="683">
        <v>2</v>
      </c>
      <c r="P1798" s="620">
        <v>0</v>
      </c>
      <c r="Q1798" s="635"/>
      <c r="R1798" s="619">
        <v>1</v>
      </c>
      <c r="S1798" s="635">
        <v>0.5</v>
      </c>
      <c r="T1798" s="683">
        <v>1</v>
      </c>
      <c r="U1798" s="665">
        <v>0.5</v>
      </c>
    </row>
    <row r="1799" spans="1:21" ht="14.4" customHeight="1" x14ac:dyDescent="0.3">
      <c r="A1799" s="618">
        <v>4</v>
      </c>
      <c r="B1799" s="619" t="s">
        <v>558</v>
      </c>
      <c r="C1799" s="619">
        <v>89301042</v>
      </c>
      <c r="D1799" s="681" t="s">
        <v>6244</v>
      </c>
      <c r="E1799" s="682" t="s">
        <v>3981</v>
      </c>
      <c r="F1799" s="619" t="s">
        <v>3935</v>
      </c>
      <c r="G1799" s="619" t="s">
        <v>4036</v>
      </c>
      <c r="H1799" s="619" t="s">
        <v>557</v>
      </c>
      <c r="I1799" s="619" t="s">
        <v>4038</v>
      </c>
      <c r="J1799" s="619" t="s">
        <v>1740</v>
      </c>
      <c r="K1799" s="619" t="s">
        <v>4039</v>
      </c>
      <c r="L1799" s="620">
        <v>31.54</v>
      </c>
      <c r="M1799" s="620">
        <v>63.08</v>
      </c>
      <c r="N1799" s="619">
        <v>2</v>
      </c>
      <c r="O1799" s="683">
        <v>0.5</v>
      </c>
      <c r="P1799" s="620">
        <v>63.08</v>
      </c>
      <c r="Q1799" s="635">
        <v>1</v>
      </c>
      <c r="R1799" s="619">
        <v>2</v>
      </c>
      <c r="S1799" s="635">
        <v>1</v>
      </c>
      <c r="T1799" s="683">
        <v>0.5</v>
      </c>
      <c r="U1799" s="665">
        <v>1</v>
      </c>
    </row>
    <row r="1800" spans="1:21" ht="14.4" customHeight="1" x14ac:dyDescent="0.3">
      <c r="A1800" s="618">
        <v>4</v>
      </c>
      <c r="B1800" s="619" t="s">
        <v>558</v>
      </c>
      <c r="C1800" s="619">
        <v>89301042</v>
      </c>
      <c r="D1800" s="681" t="s">
        <v>6244</v>
      </c>
      <c r="E1800" s="682" t="s">
        <v>3981</v>
      </c>
      <c r="F1800" s="619" t="s">
        <v>3935</v>
      </c>
      <c r="G1800" s="619" t="s">
        <v>4068</v>
      </c>
      <c r="H1800" s="619" t="s">
        <v>557</v>
      </c>
      <c r="I1800" s="619" t="s">
        <v>1982</v>
      </c>
      <c r="J1800" s="619" t="s">
        <v>1983</v>
      </c>
      <c r="K1800" s="619" t="s">
        <v>4069</v>
      </c>
      <c r="L1800" s="620">
        <v>400.53</v>
      </c>
      <c r="M1800" s="620">
        <v>801.06</v>
      </c>
      <c r="N1800" s="619">
        <v>2</v>
      </c>
      <c r="O1800" s="683">
        <v>0.5</v>
      </c>
      <c r="P1800" s="620">
        <v>801.06</v>
      </c>
      <c r="Q1800" s="635">
        <v>1</v>
      </c>
      <c r="R1800" s="619">
        <v>2</v>
      </c>
      <c r="S1800" s="635">
        <v>1</v>
      </c>
      <c r="T1800" s="683">
        <v>0.5</v>
      </c>
      <c r="U1800" s="665">
        <v>1</v>
      </c>
    </row>
    <row r="1801" spans="1:21" ht="14.4" customHeight="1" x14ac:dyDescent="0.3">
      <c r="A1801" s="618">
        <v>4</v>
      </c>
      <c r="B1801" s="619" t="s">
        <v>558</v>
      </c>
      <c r="C1801" s="619">
        <v>89301042</v>
      </c>
      <c r="D1801" s="681" t="s">
        <v>6244</v>
      </c>
      <c r="E1801" s="682" t="s">
        <v>3981</v>
      </c>
      <c r="F1801" s="619" t="s">
        <v>3935</v>
      </c>
      <c r="G1801" s="619" t="s">
        <v>5731</v>
      </c>
      <c r="H1801" s="619" t="s">
        <v>557</v>
      </c>
      <c r="I1801" s="619" t="s">
        <v>5732</v>
      </c>
      <c r="J1801" s="619" t="s">
        <v>5733</v>
      </c>
      <c r="K1801" s="619" t="s">
        <v>5734</v>
      </c>
      <c r="L1801" s="620">
        <v>0</v>
      </c>
      <c r="M1801" s="620">
        <v>0</v>
      </c>
      <c r="N1801" s="619">
        <v>1</v>
      </c>
      <c r="O1801" s="683">
        <v>0.5</v>
      </c>
      <c r="P1801" s="620">
        <v>0</v>
      </c>
      <c r="Q1801" s="635"/>
      <c r="R1801" s="619">
        <v>1</v>
      </c>
      <c r="S1801" s="635">
        <v>1</v>
      </c>
      <c r="T1801" s="683">
        <v>0.5</v>
      </c>
      <c r="U1801" s="665">
        <v>1</v>
      </c>
    </row>
    <row r="1802" spans="1:21" ht="14.4" customHeight="1" x14ac:dyDescent="0.3">
      <c r="A1802" s="618">
        <v>4</v>
      </c>
      <c r="B1802" s="619" t="s">
        <v>558</v>
      </c>
      <c r="C1802" s="619">
        <v>89301042</v>
      </c>
      <c r="D1802" s="681" t="s">
        <v>6244</v>
      </c>
      <c r="E1802" s="682" t="s">
        <v>3981</v>
      </c>
      <c r="F1802" s="619" t="s">
        <v>3935</v>
      </c>
      <c r="G1802" s="619" t="s">
        <v>5731</v>
      </c>
      <c r="H1802" s="619" t="s">
        <v>557</v>
      </c>
      <c r="I1802" s="619" t="s">
        <v>5732</v>
      </c>
      <c r="J1802" s="619" t="s">
        <v>5733</v>
      </c>
      <c r="K1802" s="619" t="s">
        <v>5734</v>
      </c>
      <c r="L1802" s="620">
        <v>64.98</v>
      </c>
      <c r="M1802" s="620">
        <v>64.98</v>
      </c>
      <c r="N1802" s="619">
        <v>1</v>
      </c>
      <c r="O1802" s="683">
        <v>1</v>
      </c>
      <c r="P1802" s="620"/>
      <c r="Q1802" s="635">
        <v>0</v>
      </c>
      <c r="R1802" s="619"/>
      <c r="S1802" s="635">
        <v>0</v>
      </c>
      <c r="T1802" s="683"/>
      <c r="U1802" s="665">
        <v>0</v>
      </c>
    </row>
    <row r="1803" spans="1:21" ht="14.4" customHeight="1" x14ac:dyDescent="0.3">
      <c r="A1803" s="618">
        <v>4</v>
      </c>
      <c r="B1803" s="619" t="s">
        <v>558</v>
      </c>
      <c r="C1803" s="619">
        <v>89301042</v>
      </c>
      <c r="D1803" s="681" t="s">
        <v>6244</v>
      </c>
      <c r="E1803" s="682" t="s">
        <v>3981</v>
      </c>
      <c r="F1803" s="619" t="s">
        <v>3935</v>
      </c>
      <c r="G1803" s="619" t="s">
        <v>4006</v>
      </c>
      <c r="H1803" s="619" t="s">
        <v>557</v>
      </c>
      <c r="I1803" s="619" t="s">
        <v>772</v>
      </c>
      <c r="J1803" s="619" t="s">
        <v>769</v>
      </c>
      <c r="K1803" s="619" t="s">
        <v>773</v>
      </c>
      <c r="L1803" s="620">
        <v>612.26</v>
      </c>
      <c r="M1803" s="620">
        <v>4285.82</v>
      </c>
      <c r="N1803" s="619">
        <v>7</v>
      </c>
      <c r="O1803" s="683">
        <v>2.5</v>
      </c>
      <c r="P1803" s="620">
        <v>4285.82</v>
      </c>
      <c r="Q1803" s="635">
        <v>1</v>
      </c>
      <c r="R1803" s="619">
        <v>7</v>
      </c>
      <c r="S1803" s="635">
        <v>1</v>
      </c>
      <c r="T1803" s="683">
        <v>2.5</v>
      </c>
      <c r="U1803" s="665">
        <v>1</v>
      </c>
    </row>
    <row r="1804" spans="1:21" ht="14.4" customHeight="1" x14ac:dyDescent="0.3">
      <c r="A1804" s="618">
        <v>4</v>
      </c>
      <c r="B1804" s="619" t="s">
        <v>558</v>
      </c>
      <c r="C1804" s="619">
        <v>89301042</v>
      </c>
      <c r="D1804" s="681" t="s">
        <v>6244</v>
      </c>
      <c r="E1804" s="682" t="s">
        <v>3981</v>
      </c>
      <c r="F1804" s="619" t="s">
        <v>3935</v>
      </c>
      <c r="G1804" s="619" t="s">
        <v>4080</v>
      </c>
      <c r="H1804" s="619" t="s">
        <v>557</v>
      </c>
      <c r="I1804" s="619" t="s">
        <v>2706</v>
      </c>
      <c r="J1804" s="619" t="s">
        <v>4081</v>
      </c>
      <c r="K1804" s="619" t="s">
        <v>4082</v>
      </c>
      <c r="L1804" s="620">
        <v>69.86</v>
      </c>
      <c r="M1804" s="620">
        <v>139.72</v>
      </c>
      <c r="N1804" s="619">
        <v>2</v>
      </c>
      <c r="O1804" s="683">
        <v>0.5</v>
      </c>
      <c r="P1804" s="620">
        <v>139.72</v>
      </c>
      <c r="Q1804" s="635">
        <v>1</v>
      </c>
      <c r="R1804" s="619">
        <v>2</v>
      </c>
      <c r="S1804" s="635">
        <v>1</v>
      </c>
      <c r="T1804" s="683">
        <v>0.5</v>
      </c>
      <c r="U1804" s="665">
        <v>1</v>
      </c>
    </row>
    <row r="1805" spans="1:21" ht="14.4" customHeight="1" x14ac:dyDescent="0.3">
      <c r="A1805" s="618">
        <v>4</v>
      </c>
      <c r="B1805" s="619" t="s">
        <v>558</v>
      </c>
      <c r="C1805" s="619">
        <v>89301042</v>
      </c>
      <c r="D1805" s="681" t="s">
        <v>6244</v>
      </c>
      <c r="E1805" s="682" t="s">
        <v>3981</v>
      </c>
      <c r="F1805" s="619" t="s">
        <v>3935</v>
      </c>
      <c r="G1805" s="619" t="s">
        <v>4521</v>
      </c>
      <c r="H1805" s="619" t="s">
        <v>557</v>
      </c>
      <c r="I1805" s="619" t="s">
        <v>2942</v>
      </c>
      <c r="J1805" s="619" t="s">
        <v>2943</v>
      </c>
      <c r="K1805" s="619" t="s">
        <v>2944</v>
      </c>
      <c r="L1805" s="620">
        <v>224.9</v>
      </c>
      <c r="M1805" s="620">
        <v>449.8</v>
      </c>
      <c r="N1805" s="619">
        <v>2</v>
      </c>
      <c r="O1805" s="683">
        <v>2</v>
      </c>
      <c r="P1805" s="620">
        <v>224.9</v>
      </c>
      <c r="Q1805" s="635">
        <v>0.5</v>
      </c>
      <c r="R1805" s="619">
        <v>1</v>
      </c>
      <c r="S1805" s="635">
        <v>0.5</v>
      </c>
      <c r="T1805" s="683">
        <v>1</v>
      </c>
      <c r="U1805" s="665">
        <v>0.5</v>
      </c>
    </row>
    <row r="1806" spans="1:21" ht="14.4" customHeight="1" x14ac:dyDescent="0.3">
      <c r="A1806" s="618">
        <v>4</v>
      </c>
      <c r="B1806" s="619" t="s">
        <v>558</v>
      </c>
      <c r="C1806" s="619">
        <v>89301042</v>
      </c>
      <c r="D1806" s="681" t="s">
        <v>6244</v>
      </c>
      <c r="E1806" s="682" t="s">
        <v>3981</v>
      </c>
      <c r="F1806" s="619" t="s">
        <v>3935</v>
      </c>
      <c r="G1806" s="619" t="s">
        <v>4044</v>
      </c>
      <c r="H1806" s="619" t="s">
        <v>557</v>
      </c>
      <c r="I1806" s="619" t="s">
        <v>825</v>
      </c>
      <c r="J1806" s="619" t="s">
        <v>826</v>
      </c>
      <c r="K1806" s="619" t="s">
        <v>827</v>
      </c>
      <c r="L1806" s="620">
        <v>56.69</v>
      </c>
      <c r="M1806" s="620">
        <v>226.76</v>
      </c>
      <c r="N1806" s="619">
        <v>4</v>
      </c>
      <c r="O1806" s="683">
        <v>2</v>
      </c>
      <c r="P1806" s="620">
        <v>226.76</v>
      </c>
      <c r="Q1806" s="635">
        <v>1</v>
      </c>
      <c r="R1806" s="619">
        <v>4</v>
      </c>
      <c r="S1806" s="635">
        <v>1</v>
      </c>
      <c r="T1806" s="683">
        <v>2</v>
      </c>
      <c r="U1806" s="665">
        <v>1</v>
      </c>
    </row>
    <row r="1807" spans="1:21" ht="14.4" customHeight="1" x14ac:dyDescent="0.3">
      <c r="A1807" s="618">
        <v>4</v>
      </c>
      <c r="B1807" s="619" t="s">
        <v>558</v>
      </c>
      <c r="C1807" s="619">
        <v>89301042</v>
      </c>
      <c r="D1807" s="681" t="s">
        <v>6244</v>
      </c>
      <c r="E1807" s="682" t="s">
        <v>3981</v>
      </c>
      <c r="F1807" s="619" t="s">
        <v>3935</v>
      </c>
      <c r="G1807" s="619" t="s">
        <v>4137</v>
      </c>
      <c r="H1807" s="619" t="s">
        <v>557</v>
      </c>
      <c r="I1807" s="619" t="s">
        <v>3038</v>
      </c>
      <c r="J1807" s="619" t="s">
        <v>3039</v>
      </c>
      <c r="K1807" s="619" t="s">
        <v>2391</v>
      </c>
      <c r="L1807" s="620">
        <v>0</v>
      </c>
      <c r="M1807" s="620">
        <v>0</v>
      </c>
      <c r="N1807" s="619">
        <v>12</v>
      </c>
      <c r="O1807" s="683">
        <v>6.5</v>
      </c>
      <c r="P1807" s="620">
        <v>0</v>
      </c>
      <c r="Q1807" s="635"/>
      <c r="R1807" s="619">
        <v>9</v>
      </c>
      <c r="S1807" s="635">
        <v>0.75</v>
      </c>
      <c r="T1807" s="683">
        <v>4.5</v>
      </c>
      <c r="U1807" s="665">
        <v>0.69230769230769229</v>
      </c>
    </row>
    <row r="1808" spans="1:21" ht="14.4" customHeight="1" x14ac:dyDescent="0.3">
      <c r="A1808" s="618">
        <v>4</v>
      </c>
      <c r="B1808" s="619" t="s">
        <v>558</v>
      </c>
      <c r="C1808" s="619">
        <v>89301042</v>
      </c>
      <c r="D1808" s="681" t="s">
        <v>6244</v>
      </c>
      <c r="E1808" s="682" t="s">
        <v>3981</v>
      </c>
      <c r="F1808" s="619" t="s">
        <v>3935</v>
      </c>
      <c r="G1808" s="619" t="s">
        <v>4350</v>
      </c>
      <c r="H1808" s="619" t="s">
        <v>557</v>
      </c>
      <c r="I1808" s="619" t="s">
        <v>5735</v>
      </c>
      <c r="J1808" s="619" t="s">
        <v>4352</v>
      </c>
      <c r="K1808" s="619" t="s">
        <v>5736</v>
      </c>
      <c r="L1808" s="620">
        <v>0</v>
      </c>
      <c r="M1808" s="620">
        <v>0</v>
      </c>
      <c r="N1808" s="619">
        <v>2</v>
      </c>
      <c r="O1808" s="683">
        <v>1</v>
      </c>
      <c r="P1808" s="620">
        <v>0</v>
      </c>
      <c r="Q1808" s="635"/>
      <c r="R1808" s="619">
        <v>2</v>
      </c>
      <c r="S1808" s="635">
        <v>1</v>
      </c>
      <c r="T1808" s="683">
        <v>1</v>
      </c>
      <c r="U1808" s="665">
        <v>1</v>
      </c>
    </row>
    <row r="1809" spans="1:21" ht="14.4" customHeight="1" x14ac:dyDescent="0.3">
      <c r="A1809" s="618">
        <v>4</v>
      </c>
      <c r="B1809" s="619" t="s">
        <v>558</v>
      </c>
      <c r="C1809" s="619">
        <v>89301042</v>
      </c>
      <c r="D1809" s="681" t="s">
        <v>6244</v>
      </c>
      <c r="E1809" s="682" t="s">
        <v>3981</v>
      </c>
      <c r="F1809" s="619" t="s">
        <v>3935</v>
      </c>
      <c r="G1809" s="619" t="s">
        <v>4010</v>
      </c>
      <c r="H1809" s="619" t="s">
        <v>557</v>
      </c>
      <c r="I1809" s="619" t="s">
        <v>3469</v>
      </c>
      <c r="J1809" s="619" t="s">
        <v>1233</v>
      </c>
      <c r="K1809" s="619" t="s">
        <v>4070</v>
      </c>
      <c r="L1809" s="620">
        <v>127.5</v>
      </c>
      <c r="M1809" s="620">
        <v>3697.5</v>
      </c>
      <c r="N1809" s="619">
        <v>29</v>
      </c>
      <c r="O1809" s="683">
        <v>28</v>
      </c>
      <c r="P1809" s="620">
        <v>1530</v>
      </c>
      <c r="Q1809" s="635">
        <v>0.41379310344827586</v>
      </c>
      <c r="R1809" s="619">
        <v>12</v>
      </c>
      <c r="S1809" s="635">
        <v>0.41379310344827586</v>
      </c>
      <c r="T1809" s="683">
        <v>12</v>
      </c>
      <c r="U1809" s="665">
        <v>0.42857142857142855</v>
      </c>
    </row>
    <row r="1810" spans="1:21" ht="14.4" customHeight="1" x14ac:dyDescent="0.3">
      <c r="A1810" s="618">
        <v>4</v>
      </c>
      <c r="B1810" s="619" t="s">
        <v>558</v>
      </c>
      <c r="C1810" s="619">
        <v>89301042</v>
      </c>
      <c r="D1810" s="681" t="s">
        <v>6244</v>
      </c>
      <c r="E1810" s="682" t="s">
        <v>3981</v>
      </c>
      <c r="F1810" s="619" t="s">
        <v>3935</v>
      </c>
      <c r="G1810" s="619" t="s">
        <v>4010</v>
      </c>
      <c r="H1810" s="619" t="s">
        <v>557</v>
      </c>
      <c r="I1810" s="619" t="s">
        <v>1232</v>
      </c>
      <c r="J1810" s="619" t="s">
        <v>1233</v>
      </c>
      <c r="K1810" s="619" t="s">
        <v>4011</v>
      </c>
      <c r="L1810" s="620">
        <v>637.5</v>
      </c>
      <c r="M1810" s="620">
        <v>1275</v>
      </c>
      <c r="N1810" s="619">
        <v>2</v>
      </c>
      <c r="O1810" s="683">
        <v>2</v>
      </c>
      <c r="P1810" s="620">
        <v>637.5</v>
      </c>
      <c r="Q1810" s="635">
        <v>0.5</v>
      </c>
      <c r="R1810" s="619">
        <v>1</v>
      </c>
      <c r="S1810" s="635">
        <v>0.5</v>
      </c>
      <c r="T1810" s="683">
        <v>1</v>
      </c>
      <c r="U1810" s="665">
        <v>0.5</v>
      </c>
    </row>
    <row r="1811" spans="1:21" ht="14.4" customHeight="1" x14ac:dyDescent="0.3">
      <c r="A1811" s="618">
        <v>4</v>
      </c>
      <c r="B1811" s="619" t="s">
        <v>558</v>
      </c>
      <c r="C1811" s="619">
        <v>89301042</v>
      </c>
      <c r="D1811" s="681" t="s">
        <v>6244</v>
      </c>
      <c r="E1811" s="682" t="s">
        <v>3981</v>
      </c>
      <c r="F1811" s="619" t="s">
        <v>3935</v>
      </c>
      <c r="G1811" s="619" t="s">
        <v>4012</v>
      </c>
      <c r="H1811" s="619" t="s">
        <v>557</v>
      </c>
      <c r="I1811" s="619" t="s">
        <v>837</v>
      </c>
      <c r="J1811" s="619" t="s">
        <v>4013</v>
      </c>
      <c r="K1811" s="619" t="s">
        <v>4014</v>
      </c>
      <c r="L1811" s="620">
        <v>0</v>
      </c>
      <c r="M1811" s="620">
        <v>0</v>
      </c>
      <c r="N1811" s="619">
        <v>7</v>
      </c>
      <c r="O1811" s="683">
        <v>4</v>
      </c>
      <c r="P1811" s="620">
        <v>0</v>
      </c>
      <c r="Q1811" s="635"/>
      <c r="R1811" s="619">
        <v>4</v>
      </c>
      <c r="S1811" s="635">
        <v>0.5714285714285714</v>
      </c>
      <c r="T1811" s="683">
        <v>2.5</v>
      </c>
      <c r="U1811" s="665">
        <v>0.625</v>
      </c>
    </row>
    <row r="1812" spans="1:21" ht="14.4" customHeight="1" x14ac:dyDescent="0.3">
      <c r="A1812" s="618">
        <v>4</v>
      </c>
      <c r="B1812" s="619" t="s">
        <v>558</v>
      </c>
      <c r="C1812" s="619">
        <v>89301042</v>
      </c>
      <c r="D1812" s="681" t="s">
        <v>6244</v>
      </c>
      <c r="E1812" s="682" t="s">
        <v>3981</v>
      </c>
      <c r="F1812" s="619" t="s">
        <v>3935</v>
      </c>
      <c r="G1812" s="619" t="s">
        <v>4356</v>
      </c>
      <c r="H1812" s="619" t="s">
        <v>557</v>
      </c>
      <c r="I1812" s="619" t="s">
        <v>2062</v>
      </c>
      <c r="J1812" s="619" t="s">
        <v>2063</v>
      </c>
      <c r="K1812" s="619" t="s">
        <v>2064</v>
      </c>
      <c r="L1812" s="620">
        <v>108.71</v>
      </c>
      <c r="M1812" s="620">
        <v>217.42</v>
      </c>
      <c r="N1812" s="619">
        <v>2</v>
      </c>
      <c r="O1812" s="683">
        <v>0.5</v>
      </c>
      <c r="P1812" s="620">
        <v>217.42</v>
      </c>
      <c r="Q1812" s="635">
        <v>1</v>
      </c>
      <c r="R1812" s="619">
        <v>2</v>
      </c>
      <c r="S1812" s="635">
        <v>1</v>
      </c>
      <c r="T1812" s="683">
        <v>0.5</v>
      </c>
      <c r="U1812" s="665">
        <v>1</v>
      </c>
    </row>
    <row r="1813" spans="1:21" ht="14.4" customHeight="1" x14ac:dyDescent="0.3">
      <c r="A1813" s="618">
        <v>4</v>
      </c>
      <c r="B1813" s="619" t="s">
        <v>558</v>
      </c>
      <c r="C1813" s="619">
        <v>89301042</v>
      </c>
      <c r="D1813" s="681" t="s">
        <v>6244</v>
      </c>
      <c r="E1813" s="682" t="s">
        <v>3981</v>
      </c>
      <c r="F1813" s="619" t="s">
        <v>3936</v>
      </c>
      <c r="G1813" s="619" t="s">
        <v>4062</v>
      </c>
      <c r="H1813" s="619" t="s">
        <v>557</v>
      </c>
      <c r="I1813" s="619" t="s">
        <v>4126</v>
      </c>
      <c r="J1813" s="619" t="s">
        <v>3964</v>
      </c>
      <c r="K1813" s="619"/>
      <c r="L1813" s="620">
        <v>0</v>
      </c>
      <c r="M1813" s="620">
        <v>0</v>
      </c>
      <c r="N1813" s="619">
        <v>12</v>
      </c>
      <c r="O1813" s="683">
        <v>8.5</v>
      </c>
      <c r="P1813" s="620">
        <v>0</v>
      </c>
      <c r="Q1813" s="635"/>
      <c r="R1813" s="619">
        <v>11</v>
      </c>
      <c r="S1813" s="635">
        <v>0.91666666666666663</v>
      </c>
      <c r="T1813" s="683">
        <v>8</v>
      </c>
      <c r="U1813" s="665">
        <v>0.94117647058823528</v>
      </c>
    </row>
    <row r="1814" spans="1:21" ht="14.4" customHeight="1" x14ac:dyDescent="0.3">
      <c r="A1814" s="618">
        <v>4</v>
      </c>
      <c r="B1814" s="619" t="s">
        <v>558</v>
      </c>
      <c r="C1814" s="619">
        <v>89301042</v>
      </c>
      <c r="D1814" s="681" t="s">
        <v>6244</v>
      </c>
      <c r="E1814" s="682" t="s">
        <v>3981</v>
      </c>
      <c r="F1814" s="619" t="s">
        <v>3937</v>
      </c>
      <c r="G1814" s="619" t="s">
        <v>4358</v>
      </c>
      <c r="H1814" s="619" t="s">
        <v>557</v>
      </c>
      <c r="I1814" s="619" t="s">
        <v>4359</v>
      </c>
      <c r="J1814" s="619" t="s">
        <v>4360</v>
      </c>
      <c r="K1814" s="619" t="s">
        <v>4361</v>
      </c>
      <c r="L1814" s="620">
        <v>410</v>
      </c>
      <c r="M1814" s="620">
        <v>12300</v>
      </c>
      <c r="N1814" s="619">
        <v>30</v>
      </c>
      <c r="O1814" s="683">
        <v>30</v>
      </c>
      <c r="P1814" s="620">
        <v>12300</v>
      </c>
      <c r="Q1814" s="635">
        <v>1</v>
      </c>
      <c r="R1814" s="619">
        <v>30</v>
      </c>
      <c r="S1814" s="635">
        <v>1</v>
      </c>
      <c r="T1814" s="683">
        <v>30</v>
      </c>
      <c r="U1814" s="665">
        <v>1</v>
      </c>
    </row>
    <row r="1815" spans="1:21" ht="14.4" customHeight="1" x14ac:dyDescent="0.3">
      <c r="A1815" s="618">
        <v>4</v>
      </c>
      <c r="B1815" s="619" t="s">
        <v>558</v>
      </c>
      <c r="C1815" s="619">
        <v>89301042</v>
      </c>
      <c r="D1815" s="681" t="s">
        <v>6244</v>
      </c>
      <c r="E1815" s="682" t="s">
        <v>3981</v>
      </c>
      <c r="F1815" s="619" t="s">
        <v>3937</v>
      </c>
      <c r="G1815" s="619" t="s">
        <v>4358</v>
      </c>
      <c r="H1815" s="619" t="s">
        <v>557</v>
      </c>
      <c r="I1815" s="619" t="s">
        <v>5043</v>
      </c>
      <c r="J1815" s="619" t="s">
        <v>4360</v>
      </c>
      <c r="K1815" s="619" t="s">
        <v>5044</v>
      </c>
      <c r="L1815" s="620">
        <v>410</v>
      </c>
      <c r="M1815" s="620">
        <v>6560</v>
      </c>
      <c r="N1815" s="619">
        <v>16</v>
      </c>
      <c r="O1815" s="683">
        <v>16</v>
      </c>
      <c r="P1815" s="620">
        <v>6150</v>
      </c>
      <c r="Q1815" s="635">
        <v>0.9375</v>
      </c>
      <c r="R1815" s="619">
        <v>15</v>
      </c>
      <c r="S1815" s="635">
        <v>0.9375</v>
      </c>
      <c r="T1815" s="683">
        <v>15</v>
      </c>
      <c r="U1815" s="665">
        <v>0.9375</v>
      </c>
    </row>
    <row r="1816" spans="1:21" ht="14.4" customHeight="1" x14ac:dyDescent="0.3">
      <c r="A1816" s="618">
        <v>4</v>
      </c>
      <c r="B1816" s="619" t="s">
        <v>558</v>
      </c>
      <c r="C1816" s="619">
        <v>89301042</v>
      </c>
      <c r="D1816" s="681" t="s">
        <v>6244</v>
      </c>
      <c r="E1816" s="682" t="s">
        <v>3981</v>
      </c>
      <c r="F1816" s="619" t="s">
        <v>3937</v>
      </c>
      <c r="G1816" s="619" t="s">
        <v>4358</v>
      </c>
      <c r="H1816" s="619" t="s">
        <v>557</v>
      </c>
      <c r="I1816" s="619" t="s">
        <v>5737</v>
      </c>
      <c r="J1816" s="619" t="s">
        <v>4421</v>
      </c>
      <c r="K1816" s="619" t="s">
        <v>5738</v>
      </c>
      <c r="L1816" s="620">
        <v>600</v>
      </c>
      <c r="M1816" s="620">
        <v>600</v>
      </c>
      <c r="N1816" s="619">
        <v>1</v>
      </c>
      <c r="O1816" s="683">
        <v>1</v>
      </c>
      <c r="P1816" s="620">
        <v>600</v>
      </c>
      <c r="Q1816" s="635">
        <v>1</v>
      </c>
      <c r="R1816" s="619">
        <v>1</v>
      </c>
      <c r="S1816" s="635">
        <v>1</v>
      </c>
      <c r="T1816" s="683">
        <v>1</v>
      </c>
      <c r="U1816" s="665">
        <v>1</v>
      </c>
    </row>
    <row r="1817" spans="1:21" ht="14.4" customHeight="1" x14ac:dyDescent="0.3">
      <c r="A1817" s="618">
        <v>4</v>
      </c>
      <c r="B1817" s="619" t="s">
        <v>558</v>
      </c>
      <c r="C1817" s="619">
        <v>89301042</v>
      </c>
      <c r="D1817" s="681" t="s">
        <v>6244</v>
      </c>
      <c r="E1817" s="682" t="s">
        <v>3981</v>
      </c>
      <c r="F1817" s="619" t="s">
        <v>3937</v>
      </c>
      <c r="G1817" s="619" t="s">
        <v>4423</v>
      </c>
      <c r="H1817" s="619" t="s">
        <v>557</v>
      </c>
      <c r="I1817" s="619" t="s">
        <v>5025</v>
      </c>
      <c r="J1817" s="619" t="s">
        <v>5023</v>
      </c>
      <c r="K1817" s="619" t="s">
        <v>5026</v>
      </c>
      <c r="L1817" s="620">
        <v>144.05000000000001</v>
      </c>
      <c r="M1817" s="620">
        <v>288.10000000000002</v>
      </c>
      <c r="N1817" s="619">
        <v>2</v>
      </c>
      <c r="O1817" s="683">
        <v>1</v>
      </c>
      <c r="P1817" s="620"/>
      <c r="Q1817" s="635">
        <v>0</v>
      </c>
      <c r="R1817" s="619"/>
      <c r="S1817" s="635">
        <v>0</v>
      </c>
      <c r="T1817" s="683"/>
      <c r="U1817" s="665">
        <v>0</v>
      </c>
    </row>
    <row r="1818" spans="1:21" ht="14.4" customHeight="1" x14ac:dyDescent="0.3">
      <c r="A1818" s="618">
        <v>4</v>
      </c>
      <c r="B1818" s="619" t="s">
        <v>558</v>
      </c>
      <c r="C1818" s="619">
        <v>89301042</v>
      </c>
      <c r="D1818" s="681" t="s">
        <v>6244</v>
      </c>
      <c r="E1818" s="682" t="s">
        <v>3981</v>
      </c>
      <c r="F1818" s="619" t="s">
        <v>3937</v>
      </c>
      <c r="G1818" s="619" t="s">
        <v>4423</v>
      </c>
      <c r="H1818" s="619" t="s">
        <v>557</v>
      </c>
      <c r="I1818" s="619" t="s">
        <v>4433</v>
      </c>
      <c r="J1818" s="619" t="s">
        <v>4434</v>
      </c>
      <c r="K1818" s="619" t="s">
        <v>4435</v>
      </c>
      <c r="L1818" s="620">
        <v>200</v>
      </c>
      <c r="M1818" s="620">
        <v>1600</v>
      </c>
      <c r="N1818" s="619">
        <v>8</v>
      </c>
      <c r="O1818" s="683">
        <v>4</v>
      </c>
      <c r="P1818" s="620">
        <v>1200</v>
      </c>
      <c r="Q1818" s="635">
        <v>0.75</v>
      </c>
      <c r="R1818" s="619">
        <v>6</v>
      </c>
      <c r="S1818" s="635">
        <v>0.75</v>
      </c>
      <c r="T1818" s="683">
        <v>3</v>
      </c>
      <c r="U1818" s="665">
        <v>0.75</v>
      </c>
    </row>
    <row r="1819" spans="1:21" ht="14.4" customHeight="1" x14ac:dyDescent="0.3">
      <c r="A1819" s="618">
        <v>4</v>
      </c>
      <c r="B1819" s="619" t="s">
        <v>558</v>
      </c>
      <c r="C1819" s="619">
        <v>89301042</v>
      </c>
      <c r="D1819" s="681" t="s">
        <v>6244</v>
      </c>
      <c r="E1819" s="682" t="s">
        <v>3981</v>
      </c>
      <c r="F1819" s="619" t="s">
        <v>3937</v>
      </c>
      <c r="G1819" s="619" t="s">
        <v>4203</v>
      </c>
      <c r="H1819" s="619" t="s">
        <v>557</v>
      </c>
      <c r="I1819" s="619" t="s">
        <v>4204</v>
      </c>
      <c r="J1819" s="619" t="s">
        <v>4205</v>
      </c>
      <c r="K1819" s="619" t="s">
        <v>4206</v>
      </c>
      <c r="L1819" s="620">
        <v>900</v>
      </c>
      <c r="M1819" s="620">
        <v>1800</v>
      </c>
      <c r="N1819" s="619">
        <v>2</v>
      </c>
      <c r="O1819" s="683">
        <v>2</v>
      </c>
      <c r="P1819" s="620">
        <v>1800</v>
      </c>
      <c r="Q1819" s="635">
        <v>1</v>
      </c>
      <c r="R1819" s="619">
        <v>2</v>
      </c>
      <c r="S1819" s="635">
        <v>1</v>
      </c>
      <c r="T1819" s="683">
        <v>2</v>
      </c>
      <c r="U1819" s="665">
        <v>1</v>
      </c>
    </row>
    <row r="1820" spans="1:21" ht="14.4" customHeight="1" x14ac:dyDescent="0.3">
      <c r="A1820" s="618">
        <v>4</v>
      </c>
      <c r="B1820" s="619" t="s">
        <v>558</v>
      </c>
      <c r="C1820" s="619">
        <v>89301042</v>
      </c>
      <c r="D1820" s="681" t="s">
        <v>6244</v>
      </c>
      <c r="E1820" s="682" t="s">
        <v>3981</v>
      </c>
      <c r="F1820" s="619" t="s">
        <v>3937</v>
      </c>
      <c r="G1820" s="619" t="s">
        <v>4203</v>
      </c>
      <c r="H1820" s="619" t="s">
        <v>557</v>
      </c>
      <c r="I1820" s="619" t="s">
        <v>4312</v>
      </c>
      <c r="J1820" s="619" t="s">
        <v>4313</v>
      </c>
      <c r="K1820" s="619" t="s">
        <v>4314</v>
      </c>
      <c r="L1820" s="620">
        <v>378.48</v>
      </c>
      <c r="M1820" s="620">
        <v>756.96</v>
      </c>
      <c r="N1820" s="619">
        <v>2</v>
      </c>
      <c r="O1820" s="683">
        <v>2</v>
      </c>
      <c r="P1820" s="620">
        <v>756.96</v>
      </c>
      <c r="Q1820" s="635">
        <v>1</v>
      </c>
      <c r="R1820" s="619">
        <v>2</v>
      </c>
      <c r="S1820" s="635">
        <v>1</v>
      </c>
      <c r="T1820" s="683">
        <v>2</v>
      </c>
      <c r="U1820" s="665">
        <v>1</v>
      </c>
    </row>
    <row r="1821" spans="1:21" ht="14.4" customHeight="1" x14ac:dyDescent="0.3">
      <c r="A1821" s="618">
        <v>4</v>
      </c>
      <c r="B1821" s="619" t="s">
        <v>558</v>
      </c>
      <c r="C1821" s="619">
        <v>89301042</v>
      </c>
      <c r="D1821" s="681" t="s">
        <v>6244</v>
      </c>
      <c r="E1821" s="682" t="s">
        <v>3981</v>
      </c>
      <c r="F1821" s="619" t="s">
        <v>3937</v>
      </c>
      <c r="G1821" s="619" t="s">
        <v>4633</v>
      </c>
      <c r="H1821" s="619" t="s">
        <v>557</v>
      </c>
      <c r="I1821" s="619" t="s">
        <v>4634</v>
      </c>
      <c r="J1821" s="619" t="s">
        <v>4635</v>
      </c>
      <c r="K1821" s="619" t="s">
        <v>4636</v>
      </c>
      <c r="L1821" s="620">
        <v>0</v>
      </c>
      <c r="M1821" s="620">
        <v>0</v>
      </c>
      <c r="N1821" s="619">
        <v>1</v>
      </c>
      <c r="O1821" s="683">
        <v>1</v>
      </c>
      <c r="P1821" s="620"/>
      <c r="Q1821" s="635"/>
      <c r="R1821" s="619"/>
      <c r="S1821" s="635">
        <v>0</v>
      </c>
      <c r="T1821" s="683"/>
      <c r="U1821" s="665">
        <v>0</v>
      </c>
    </row>
    <row r="1822" spans="1:21" ht="14.4" customHeight="1" x14ac:dyDescent="0.3">
      <c r="A1822" s="618">
        <v>4</v>
      </c>
      <c r="B1822" s="619" t="s">
        <v>558</v>
      </c>
      <c r="C1822" s="619">
        <v>89301042</v>
      </c>
      <c r="D1822" s="681" t="s">
        <v>6244</v>
      </c>
      <c r="E1822" s="682" t="s">
        <v>3981</v>
      </c>
      <c r="F1822" s="619" t="s">
        <v>3937</v>
      </c>
      <c r="G1822" s="619" t="s">
        <v>4143</v>
      </c>
      <c r="H1822" s="619" t="s">
        <v>557</v>
      </c>
      <c r="I1822" s="619" t="s">
        <v>4640</v>
      </c>
      <c r="J1822" s="619" t="s">
        <v>4641</v>
      </c>
      <c r="K1822" s="619" t="s">
        <v>4639</v>
      </c>
      <c r="L1822" s="620">
        <v>500</v>
      </c>
      <c r="M1822" s="620">
        <v>1000</v>
      </c>
      <c r="N1822" s="619">
        <v>2</v>
      </c>
      <c r="O1822" s="683">
        <v>2</v>
      </c>
      <c r="P1822" s="620">
        <v>1000</v>
      </c>
      <c r="Q1822" s="635">
        <v>1</v>
      </c>
      <c r="R1822" s="619">
        <v>2</v>
      </c>
      <c r="S1822" s="635">
        <v>1</v>
      </c>
      <c r="T1822" s="683">
        <v>2</v>
      </c>
      <c r="U1822" s="665">
        <v>1</v>
      </c>
    </row>
    <row r="1823" spans="1:21" ht="14.4" customHeight="1" x14ac:dyDescent="0.3">
      <c r="A1823" s="618">
        <v>4</v>
      </c>
      <c r="B1823" s="619" t="s">
        <v>558</v>
      </c>
      <c r="C1823" s="619">
        <v>89301042</v>
      </c>
      <c r="D1823" s="681" t="s">
        <v>6244</v>
      </c>
      <c r="E1823" s="682" t="s">
        <v>3981</v>
      </c>
      <c r="F1823" s="619" t="s">
        <v>3937</v>
      </c>
      <c r="G1823" s="619" t="s">
        <v>4143</v>
      </c>
      <c r="H1823" s="619" t="s">
        <v>557</v>
      </c>
      <c r="I1823" s="619" t="s">
        <v>4640</v>
      </c>
      <c r="J1823" s="619" t="s">
        <v>4641</v>
      </c>
      <c r="K1823" s="619" t="s">
        <v>4639</v>
      </c>
      <c r="L1823" s="620">
        <v>576</v>
      </c>
      <c r="M1823" s="620">
        <v>576</v>
      </c>
      <c r="N1823" s="619">
        <v>1</v>
      </c>
      <c r="O1823" s="683">
        <v>1</v>
      </c>
      <c r="P1823" s="620">
        <v>576</v>
      </c>
      <c r="Q1823" s="635">
        <v>1</v>
      </c>
      <c r="R1823" s="619">
        <v>1</v>
      </c>
      <c r="S1823" s="635">
        <v>1</v>
      </c>
      <c r="T1823" s="683">
        <v>1</v>
      </c>
      <c r="U1823" s="665">
        <v>1</v>
      </c>
    </row>
    <row r="1824" spans="1:21" ht="14.4" customHeight="1" x14ac:dyDescent="0.3">
      <c r="A1824" s="618">
        <v>4</v>
      </c>
      <c r="B1824" s="619" t="s">
        <v>558</v>
      </c>
      <c r="C1824" s="619">
        <v>89301042</v>
      </c>
      <c r="D1824" s="681" t="s">
        <v>6244</v>
      </c>
      <c r="E1824" s="682" t="s">
        <v>3981</v>
      </c>
      <c r="F1824" s="619" t="s">
        <v>3937</v>
      </c>
      <c r="G1824" s="619" t="s">
        <v>4143</v>
      </c>
      <c r="H1824" s="619" t="s">
        <v>557</v>
      </c>
      <c r="I1824" s="619" t="s">
        <v>4645</v>
      </c>
      <c r="J1824" s="619" t="s">
        <v>4646</v>
      </c>
      <c r="K1824" s="619" t="s">
        <v>4647</v>
      </c>
      <c r="L1824" s="620">
        <v>319</v>
      </c>
      <c r="M1824" s="620">
        <v>638</v>
      </c>
      <c r="N1824" s="619">
        <v>2</v>
      </c>
      <c r="O1824" s="683">
        <v>2</v>
      </c>
      <c r="P1824" s="620">
        <v>319</v>
      </c>
      <c r="Q1824" s="635">
        <v>0.5</v>
      </c>
      <c r="R1824" s="619">
        <v>1</v>
      </c>
      <c r="S1824" s="635">
        <v>0.5</v>
      </c>
      <c r="T1824" s="683">
        <v>1</v>
      </c>
      <c r="U1824" s="665">
        <v>0.5</v>
      </c>
    </row>
    <row r="1825" spans="1:21" ht="14.4" customHeight="1" x14ac:dyDescent="0.3">
      <c r="A1825" s="618">
        <v>4</v>
      </c>
      <c r="B1825" s="619" t="s">
        <v>558</v>
      </c>
      <c r="C1825" s="619">
        <v>89301042</v>
      </c>
      <c r="D1825" s="681" t="s">
        <v>6244</v>
      </c>
      <c r="E1825" s="682" t="s">
        <v>3981</v>
      </c>
      <c r="F1825" s="619" t="s">
        <v>3937</v>
      </c>
      <c r="G1825" s="619" t="s">
        <v>4143</v>
      </c>
      <c r="H1825" s="619" t="s">
        <v>557</v>
      </c>
      <c r="I1825" s="619" t="s">
        <v>2612</v>
      </c>
      <c r="J1825" s="619" t="s">
        <v>4495</v>
      </c>
      <c r="K1825" s="619" t="s">
        <v>4496</v>
      </c>
      <c r="L1825" s="620">
        <v>287</v>
      </c>
      <c r="M1825" s="620">
        <v>5166</v>
      </c>
      <c r="N1825" s="619">
        <v>18</v>
      </c>
      <c r="O1825" s="683">
        <v>14</v>
      </c>
      <c r="P1825" s="620">
        <v>5166</v>
      </c>
      <c r="Q1825" s="635">
        <v>1</v>
      </c>
      <c r="R1825" s="619">
        <v>18</v>
      </c>
      <c r="S1825" s="635">
        <v>1</v>
      </c>
      <c r="T1825" s="683">
        <v>14</v>
      </c>
      <c r="U1825" s="665">
        <v>1</v>
      </c>
    </row>
    <row r="1826" spans="1:21" ht="14.4" customHeight="1" x14ac:dyDescent="0.3">
      <c r="A1826" s="618">
        <v>4</v>
      </c>
      <c r="B1826" s="619" t="s">
        <v>558</v>
      </c>
      <c r="C1826" s="619">
        <v>89301042</v>
      </c>
      <c r="D1826" s="681" t="s">
        <v>6244</v>
      </c>
      <c r="E1826" s="682" t="s">
        <v>3981</v>
      </c>
      <c r="F1826" s="619" t="s">
        <v>3937</v>
      </c>
      <c r="G1826" s="619" t="s">
        <v>4143</v>
      </c>
      <c r="H1826" s="619" t="s">
        <v>557</v>
      </c>
      <c r="I1826" s="619" t="s">
        <v>4648</v>
      </c>
      <c r="J1826" s="619" t="s">
        <v>4649</v>
      </c>
      <c r="K1826" s="619" t="s">
        <v>4650</v>
      </c>
      <c r="L1826" s="620">
        <v>1248</v>
      </c>
      <c r="M1826" s="620">
        <v>12480</v>
      </c>
      <c r="N1826" s="619">
        <v>10</v>
      </c>
      <c r="O1826" s="683">
        <v>4</v>
      </c>
      <c r="P1826" s="620">
        <v>12480</v>
      </c>
      <c r="Q1826" s="635">
        <v>1</v>
      </c>
      <c r="R1826" s="619">
        <v>10</v>
      </c>
      <c r="S1826" s="635">
        <v>1</v>
      </c>
      <c r="T1826" s="683">
        <v>4</v>
      </c>
      <c r="U1826" s="665">
        <v>1</v>
      </c>
    </row>
    <row r="1827" spans="1:21" ht="14.4" customHeight="1" x14ac:dyDescent="0.3">
      <c r="A1827" s="618">
        <v>4</v>
      </c>
      <c r="B1827" s="619" t="s">
        <v>558</v>
      </c>
      <c r="C1827" s="619">
        <v>89301042</v>
      </c>
      <c r="D1827" s="681" t="s">
        <v>6244</v>
      </c>
      <c r="E1827" s="682" t="s">
        <v>3981</v>
      </c>
      <c r="F1827" s="619" t="s">
        <v>3937</v>
      </c>
      <c r="G1827" s="619" t="s">
        <v>4143</v>
      </c>
      <c r="H1827" s="619" t="s">
        <v>557</v>
      </c>
      <c r="I1827" s="619" t="s">
        <v>4651</v>
      </c>
      <c r="J1827" s="619" t="s">
        <v>4652</v>
      </c>
      <c r="K1827" s="619" t="s">
        <v>4653</v>
      </c>
      <c r="L1827" s="620">
        <v>253</v>
      </c>
      <c r="M1827" s="620">
        <v>253</v>
      </c>
      <c r="N1827" s="619">
        <v>1</v>
      </c>
      <c r="O1827" s="683">
        <v>1</v>
      </c>
      <c r="P1827" s="620">
        <v>253</v>
      </c>
      <c r="Q1827" s="635">
        <v>1</v>
      </c>
      <c r="R1827" s="619">
        <v>1</v>
      </c>
      <c r="S1827" s="635">
        <v>1</v>
      </c>
      <c r="T1827" s="683">
        <v>1</v>
      </c>
      <c r="U1827" s="665">
        <v>1</v>
      </c>
    </row>
    <row r="1828" spans="1:21" ht="14.4" customHeight="1" x14ac:dyDescent="0.3">
      <c r="A1828" s="618">
        <v>4</v>
      </c>
      <c r="B1828" s="619" t="s">
        <v>558</v>
      </c>
      <c r="C1828" s="619">
        <v>89301042</v>
      </c>
      <c r="D1828" s="681" t="s">
        <v>6244</v>
      </c>
      <c r="E1828" s="682" t="s">
        <v>3981</v>
      </c>
      <c r="F1828" s="619" t="s">
        <v>3937</v>
      </c>
      <c r="G1828" s="619" t="s">
        <v>4143</v>
      </c>
      <c r="H1828" s="619" t="s">
        <v>557</v>
      </c>
      <c r="I1828" s="619" t="s">
        <v>4654</v>
      </c>
      <c r="J1828" s="619" t="s">
        <v>4655</v>
      </c>
      <c r="K1828" s="619" t="s">
        <v>4656</v>
      </c>
      <c r="L1828" s="620">
        <v>128</v>
      </c>
      <c r="M1828" s="620">
        <v>128</v>
      </c>
      <c r="N1828" s="619">
        <v>1</v>
      </c>
      <c r="O1828" s="683">
        <v>1</v>
      </c>
      <c r="P1828" s="620">
        <v>128</v>
      </c>
      <c r="Q1828" s="635">
        <v>1</v>
      </c>
      <c r="R1828" s="619">
        <v>1</v>
      </c>
      <c r="S1828" s="635">
        <v>1</v>
      </c>
      <c r="T1828" s="683">
        <v>1</v>
      </c>
      <c r="U1828" s="665">
        <v>1</v>
      </c>
    </row>
    <row r="1829" spans="1:21" ht="14.4" customHeight="1" x14ac:dyDescent="0.3">
      <c r="A1829" s="618">
        <v>4</v>
      </c>
      <c r="B1829" s="619" t="s">
        <v>558</v>
      </c>
      <c r="C1829" s="619">
        <v>89301042</v>
      </c>
      <c r="D1829" s="681" t="s">
        <v>6244</v>
      </c>
      <c r="E1829" s="682" t="s">
        <v>3981</v>
      </c>
      <c r="F1829" s="619" t="s">
        <v>3937</v>
      </c>
      <c r="G1829" s="619" t="s">
        <v>4143</v>
      </c>
      <c r="H1829" s="619" t="s">
        <v>557</v>
      </c>
      <c r="I1829" s="619" t="s">
        <v>4657</v>
      </c>
      <c r="J1829" s="619" t="s">
        <v>4658</v>
      </c>
      <c r="K1829" s="619" t="s">
        <v>4659</v>
      </c>
      <c r="L1829" s="620">
        <v>124</v>
      </c>
      <c r="M1829" s="620">
        <v>124</v>
      </c>
      <c r="N1829" s="619">
        <v>1</v>
      </c>
      <c r="O1829" s="683">
        <v>1</v>
      </c>
      <c r="P1829" s="620">
        <v>124</v>
      </c>
      <c r="Q1829" s="635">
        <v>1</v>
      </c>
      <c r="R1829" s="619">
        <v>1</v>
      </c>
      <c r="S1829" s="635">
        <v>1</v>
      </c>
      <c r="T1829" s="683">
        <v>1</v>
      </c>
      <c r="U1829" s="665">
        <v>1</v>
      </c>
    </row>
    <row r="1830" spans="1:21" ht="14.4" customHeight="1" x14ac:dyDescent="0.3">
      <c r="A1830" s="618">
        <v>4</v>
      </c>
      <c r="B1830" s="619" t="s">
        <v>558</v>
      </c>
      <c r="C1830" s="619">
        <v>89301042</v>
      </c>
      <c r="D1830" s="681" t="s">
        <v>6244</v>
      </c>
      <c r="E1830" s="682" t="s">
        <v>3981</v>
      </c>
      <c r="F1830" s="619" t="s">
        <v>3937</v>
      </c>
      <c r="G1830" s="619" t="s">
        <v>4143</v>
      </c>
      <c r="H1830" s="619" t="s">
        <v>557</v>
      </c>
      <c r="I1830" s="619" t="s">
        <v>4660</v>
      </c>
      <c r="J1830" s="619" t="s">
        <v>5145</v>
      </c>
      <c r="K1830" s="619" t="s">
        <v>4662</v>
      </c>
      <c r="L1830" s="620">
        <v>2304</v>
      </c>
      <c r="M1830" s="620">
        <v>34560</v>
      </c>
      <c r="N1830" s="619">
        <v>15</v>
      </c>
      <c r="O1830" s="683">
        <v>2</v>
      </c>
      <c r="P1830" s="620">
        <v>34560</v>
      </c>
      <c r="Q1830" s="635">
        <v>1</v>
      </c>
      <c r="R1830" s="619">
        <v>15</v>
      </c>
      <c r="S1830" s="635">
        <v>1</v>
      </c>
      <c r="T1830" s="683">
        <v>2</v>
      </c>
      <c r="U1830" s="665">
        <v>1</v>
      </c>
    </row>
    <row r="1831" spans="1:21" ht="14.4" customHeight="1" x14ac:dyDescent="0.3">
      <c r="A1831" s="618">
        <v>4</v>
      </c>
      <c r="B1831" s="619" t="s">
        <v>558</v>
      </c>
      <c r="C1831" s="619">
        <v>89301042</v>
      </c>
      <c r="D1831" s="681" t="s">
        <v>6244</v>
      </c>
      <c r="E1831" s="682" t="s">
        <v>3981</v>
      </c>
      <c r="F1831" s="619" t="s">
        <v>3937</v>
      </c>
      <c r="G1831" s="619" t="s">
        <v>4143</v>
      </c>
      <c r="H1831" s="619" t="s">
        <v>557</v>
      </c>
      <c r="I1831" s="619" t="s">
        <v>4660</v>
      </c>
      <c r="J1831" s="619" t="s">
        <v>4661</v>
      </c>
      <c r="K1831" s="619" t="s">
        <v>4662</v>
      </c>
      <c r="L1831" s="620">
        <v>2304</v>
      </c>
      <c r="M1831" s="620">
        <v>20736</v>
      </c>
      <c r="N1831" s="619">
        <v>9</v>
      </c>
      <c r="O1831" s="683">
        <v>1</v>
      </c>
      <c r="P1831" s="620">
        <v>20736</v>
      </c>
      <c r="Q1831" s="635">
        <v>1</v>
      </c>
      <c r="R1831" s="619">
        <v>9</v>
      </c>
      <c r="S1831" s="635">
        <v>1</v>
      </c>
      <c r="T1831" s="683">
        <v>1</v>
      </c>
      <c r="U1831" s="665">
        <v>1</v>
      </c>
    </row>
    <row r="1832" spans="1:21" ht="14.4" customHeight="1" x14ac:dyDescent="0.3">
      <c r="A1832" s="618">
        <v>4</v>
      </c>
      <c r="B1832" s="619" t="s">
        <v>558</v>
      </c>
      <c r="C1832" s="619">
        <v>89301042</v>
      </c>
      <c r="D1832" s="681" t="s">
        <v>6244</v>
      </c>
      <c r="E1832" s="682" t="s">
        <v>3981</v>
      </c>
      <c r="F1832" s="619" t="s">
        <v>3937</v>
      </c>
      <c r="G1832" s="619" t="s">
        <v>4143</v>
      </c>
      <c r="H1832" s="619" t="s">
        <v>557</v>
      </c>
      <c r="I1832" s="619" t="s">
        <v>4665</v>
      </c>
      <c r="J1832" s="619" t="s">
        <v>4666</v>
      </c>
      <c r="K1832" s="619" t="s">
        <v>4667</v>
      </c>
      <c r="L1832" s="620">
        <v>479.84</v>
      </c>
      <c r="M1832" s="620">
        <v>959.68</v>
      </c>
      <c r="N1832" s="619">
        <v>2</v>
      </c>
      <c r="O1832" s="683">
        <v>1</v>
      </c>
      <c r="P1832" s="620">
        <v>959.68</v>
      </c>
      <c r="Q1832" s="635">
        <v>1</v>
      </c>
      <c r="R1832" s="619">
        <v>2</v>
      </c>
      <c r="S1832" s="635">
        <v>1</v>
      </c>
      <c r="T1832" s="683">
        <v>1</v>
      </c>
      <c r="U1832" s="665">
        <v>1</v>
      </c>
    </row>
    <row r="1833" spans="1:21" ht="14.4" customHeight="1" x14ac:dyDescent="0.3">
      <c r="A1833" s="618">
        <v>4</v>
      </c>
      <c r="B1833" s="619" t="s">
        <v>558</v>
      </c>
      <c r="C1833" s="619">
        <v>89301042</v>
      </c>
      <c r="D1833" s="681" t="s">
        <v>6244</v>
      </c>
      <c r="E1833" s="682" t="s">
        <v>3981</v>
      </c>
      <c r="F1833" s="619" t="s">
        <v>3937</v>
      </c>
      <c r="G1833" s="619" t="s">
        <v>4143</v>
      </c>
      <c r="H1833" s="619" t="s">
        <v>557</v>
      </c>
      <c r="I1833" s="619" t="s">
        <v>4668</v>
      </c>
      <c r="J1833" s="619" t="s">
        <v>4669</v>
      </c>
      <c r="K1833" s="619" t="s">
        <v>4670</v>
      </c>
      <c r="L1833" s="620">
        <v>556.53</v>
      </c>
      <c r="M1833" s="620">
        <v>556.53</v>
      </c>
      <c r="N1833" s="619">
        <v>1</v>
      </c>
      <c r="O1833" s="683">
        <v>1</v>
      </c>
      <c r="P1833" s="620">
        <v>556.53</v>
      </c>
      <c r="Q1833" s="635">
        <v>1</v>
      </c>
      <c r="R1833" s="619">
        <v>1</v>
      </c>
      <c r="S1833" s="635">
        <v>1</v>
      </c>
      <c r="T1833" s="683">
        <v>1</v>
      </c>
      <c r="U1833" s="665">
        <v>1</v>
      </c>
    </row>
    <row r="1834" spans="1:21" ht="14.4" customHeight="1" x14ac:dyDescent="0.3">
      <c r="A1834" s="618">
        <v>4</v>
      </c>
      <c r="B1834" s="619" t="s">
        <v>558</v>
      </c>
      <c r="C1834" s="619">
        <v>89301042</v>
      </c>
      <c r="D1834" s="681" t="s">
        <v>6244</v>
      </c>
      <c r="E1834" s="682" t="s">
        <v>3981</v>
      </c>
      <c r="F1834" s="619" t="s">
        <v>3937</v>
      </c>
      <c r="G1834" s="619" t="s">
        <v>4143</v>
      </c>
      <c r="H1834" s="619" t="s">
        <v>557</v>
      </c>
      <c r="I1834" s="619" t="s">
        <v>4674</v>
      </c>
      <c r="J1834" s="619" t="s">
        <v>4675</v>
      </c>
      <c r="K1834" s="619" t="s">
        <v>4676</v>
      </c>
      <c r="L1834" s="620">
        <v>2094.4899999999998</v>
      </c>
      <c r="M1834" s="620">
        <v>27228.369999999995</v>
      </c>
      <c r="N1834" s="619">
        <v>13</v>
      </c>
      <c r="O1834" s="683">
        <v>3</v>
      </c>
      <c r="P1834" s="620">
        <v>27228.369999999995</v>
      </c>
      <c r="Q1834" s="635">
        <v>1</v>
      </c>
      <c r="R1834" s="619">
        <v>13</v>
      </c>
      <c r="S1834" s="635">
        <v>1</v>
      </c>
      <c r="T1834" s="683">
        <v>3</v>
      </c>
      <c r="U1834" s="665">
        <v>1</v>
      </c>
    </row>
    <row r="1835" spans="1:21" ht="14.4" customHeight="1" x14ac:dyDescent="0.3">
      <c r="A1835" s="618">
        <v>4</v>
      </c>
      <c r="B1835" s="619" t="s">
        <v>558</v>
      </c>
      <c r="C1835" s="619">
        <v>89301042</v>
      </c>
      <c r="D1835" s="681" t="s">
        <v>6244</v>
      </c>
      <c r="E1835" s="682" t="s">
        <v>3981</v>
      </c>
      <c r="F1835" s="619" t="s">
        <v>3937</v>
      </c>
      <c r="G1835" s="619" t="s">
        <v>4143</v>
      </c>
      <c r="H1835" s="619" t="s">
        <v>557</v>
      </c>
      <c r="I1835" s="619" t="s">
        <v>4677</v>
      </c>
      <c r="J1835" s="619" t="s">
        <v>4678</v>
      </c>
      <c r="K1835" s="619" t="s">
        <v>4679</v>
      </c>
      <c r="L1835" s="620">
        <v>315.5</v>
      </c>
      <c r="M1835" s="620">
        <v>1262</v>
      </c>
      <c r="N1835" s="619">
        <v>4</v>
      </c>
      <c r="O1835" s="683">
        <v>3</v>
      </c>
      <c r="P1835" s="620">
        <v>1262</v>
      </c>
      <c r="Q1835" s="635">
        <v>1</v>
      </c>
      <c r="R1835" s="619">
        <v>4</v>
      </c>
      <c r="S1835" s="635">
        <v>1</v>
      </c>
      <c r="T1835" s="683">
        <v>3</v>
      </c>
      <c r="U1835" s="665">
        <v>1</v>
      </c>
    </row>
    <row r="1836" spans="1:21" ht="14.4" customHeight="1" x14ac:dyDescent="0.3">
      <c r="A1836" s="618">
        <v>4</v>
      </c>
      <c r="B1836" s="619" t="s">
        <v>558</v>
      </c>
      <c r="C1836" s="619">
        <v>89301042</v>
      </c>
      <c r="D1836" s="681" t="s">
        <v>6244</v>
      </c>
      <c r="E1836" s="682" t="s">
        <v>3981</v>
      </c>
      <c r="F1836" s="619" t="s">
        <v>3937</v>
      </c>
      <c r="G1836" s="619" t="s">
        <v>4143</v>
      </c>
      <c r="H1836" s="619" t="s">
        <v>557</v>
      </c>
      <c r="I1836" s="619" t="s">
        <v>5156</v>
      </c>
      <c r="J1836" s="619" t="s">
        <v>5157</v>
      </c>
      <c r="K1836" s="619" t="s">
        <v>5158</v>
      </c>
      <c r="L1836" s="620">
        <v>2444.8000000000002</v>
      </c>
      <c r="M1836" s="620">
        <v>2444.8000000000002</v>
      </c>
      <c r="N1836" s="619">
        <v>1</v>
      </c>
      <c r="O1836" s="683">
        <v>1</v>
      </c>
      <c r="P1836" s="620">
        <v>2444.8000000000002</v>
      </c>
      <c r="Q1836" s="635">
        <v>1</v>
      </c>
      <c r="R1836" s="619">
        <v>1</v>
      </c>
      <c r="S1836" s="635">
        <v>1</v>
      </c>
      <c r="T1836" s="683">
        <v>1</v>
      </c>
      <c r="U1836" s="665">
        <v>1</v>
      </c>
    </row>
    <row r="1837" spans="1:21" ht="14.4" customHeight="1" x14ac:dyDescent="0.3">
      <c r="A1837" s="618">
        <v>4</v>
      </c>
      <c r="B1837" s="619" t="s">
        <v>558</v>
      </c>
      <c r="C1837" s="619">
        <v>89301042</v>
      </c>
      <c r="D1837" s="681" t="s">
        <v>6244</v>
      </c>
      <c r="E1837" s="682" t="s">
        <v>3981</v>
      </c>
      <c r="F1837" s="619" t="s">
        <v>3937</v>
      </c>
      <c r="G1837" s="619" t="s">
        <v>4143</v>
      </c>
      <c r="H1837" s="619" t="s">
        <v>557</v>
      </c>
      <c r="I1837" s="619" t="s">
        <v>4685</v>
      </c>
      <c r="J1837" s="619" t="s">
        <v>4686</v>
      </c>
      <c r="K1837" s="619" t="s">
        <v>4684</v>
      </c>
      <c r="L1837" s="620">
        <v>291.2</v>
      </c>
      <c r="M1837" s="620">
        <v>1747.1999999999998</v>
      </c>
      <c r="N1837" s="619">
        <v>6</v>
      </c>
      <c r="O1837" s="683">
        <v>3</v>
      </c>
      <c r="P1837" s="620">
        <v>1747.1999999999998</v>
      </c>
      <c r="Q1837" s="635">
        <v>1</v>
      </c>
      <c r="R1837" s="619">
        <v>6</v>
      </c>
      <c r="S1837" s="635">
        <v>1</v>
      </c>
      <c r="T1837" s="683">
        <v>3</v>
      </c>
      <c r="U1837" s="665">
        <v>1</v>
      </c>
    </row>
    <row r="1838" spans="1:21" ht="14.4" customHeight="1" x14ac:dyDescent="0.3">
      <c r="A1838" s="618">
        <v>4</v>
      </c>
      <c r="B1838" s="619" t="s">
        <v>558</v>
      </c>
      <c r="C1838" s="619">
        <v>89301042</v>
      </c>
      <c r="D1838" s="681" t="s">
        <v>6244</v>
      </c>
      <c r="E1838" s="682" t="s">
        <v>3981</v>
      </c>
      <c r="F1838" s="619" t="s">
        <v>3937</v>
      </c>
      <c r="G1838" s="619" t="s">
        <v>4143</v>
      </c>
      <c r="H1838" s="619" t="s">
        <v>557</v>
      </c>
      <c r="I1838" s="619" t="s">
        <v>4689</v>
      </c>
      <c r="J1838" s="619" t="s">
        <v>4690</v>
      </c>
      <c r="K1838" s="619" t="s">
        <v>4691</v>
      </c>
      <c r="L1838" s="620">
        <v>517</v>
      </c>
      <c r="M1838" s="620">
        <v>517</v>
      </c>
      <c r="N1838" s="619">
        <v>1</v>
      </c>
      <c r="O1838" s="683">
        <v>1</v>
      </c>
      <c r="P1838" s="620"/>
      <c r="Q1838" s="635">
        <v>0</v>
      </c>
      <c r="R1838" s="619"/>
      <c r="S1838" s="635">
        <v>0</v>
      </c>
      <c r="T1838" s="683"/>
      <c r="U1838" s="665">
        <v>0</v>
      </c>
    </row>
    <row r="1839" spans="1:21" ht="14.4" customHeight="1" x14ac:dyDescent="0.3">
      <c r="A1839" s="618">
        <v>4</v>
      </c>
      <c r="B1839" s="619" t="s">
        <v>558</v>
      </c>
      <c r="C1839" s="619">
        <v>89301042</v>
      </c>
      <c r="D1839" s="681" t="s">
        <v>6244</v>
      </c>
      <c r="E1839" s="682" t="s">
        <v>3981</v>
      </c>
      <c r="F1839" s="619" t="s">
        <v>3937</v>
      </c>
      <c r="G1839" s="619" t="s">
        <v>4143</v>
      </c>
      <c r="H1839" s="619" t="s">
        <v>557</v>
      </c>
      <c r="I1839" s="619" t="s">
        <v>4701</v>
      </c>
      <c r="J1839" s="619" t="s">
        <v>4702</v>
      </c>
      <c r="K1839" s="619" t="s">
        <v>4703</v>
      </c>
      <c r="L1839" s="620">
        <v>600</v>
      </c>
      <c r="M1839" s="620">
        <v>1200</v>
      </c>
      <c r="N1839" s="619">
        <v>2</v>
      </c>
      <c r="O1839" s="683">
        <v>2</v>
      </c>
      <c r="P1839" s="620">
        <v>600</v>
      </c>
      <c r="Q1839" s="635">
        <v>0.5</v>
      </c>
      <c r="R1839" s="619">
        <v>1</v>
      </c>
      <c r="S1839" s="635">
        <v>0.5</v>
      </c>
      <c r="T1839" s="683">
        <v>1</v>
      </c>
      <c r="U1839" s="665">
        <v>0.5</v>
      </c>
    </row>
    <row r="1840" spans="1:21" ht="14.4" customHeight="1" x14ac:dyDescent="0.3">
      <c r="A1840" s="618">
        <v>4</v>
      </c>
      <c r="B1840" s="619" t="s">
        <v>558</v>
      </c>
      <c r="C1840" s="619">
        <v>89301042</v>
      </c>
      <c r="D1840" s="681" t="s">
        <v>6244</v>
      </c>
      <c r="E1840" s="682" t="s">
        <v>3981</v>
      </c>
      <c r="F1840" s="619" t="s">
        <v>3937</v>
      </c>
      <c r="G1840" s="619" t="s">
        <v>4143</v>
      </c>
      <c r="H1840" s="619" t="s">
        <v>557</v>
      </c>
      <c r="I1840" s="619" t="s">
        <v>4704</v>
      </c>
      <c r="J1840" s="619" t="s">
        <v>4705</v>
      </c>
      <c r="K1840" s="619" t="s">
        <v>4706</v>
      </c>
      <c r="L1840" s="620">
        <v>5343.9</v>
      </c>
      <c r="M1840" s="620">
        <v>64126.799999999996</v>
      </c>
      <c r="N1840" s="619">
        <v>12</v>
      </c>
      <c r="O1840" s="683">
        <v>4</v>
      </c>
      <c r="P1840" s="620">
        <v>64126.799999999996</v>
      </c>
      <c r="Q1840" s="635">
        <v>1</v>
      </c>
      <c r="R1840" s="619">
        <v>12</v>
      </c>
      <c r="S1840" s="635">
        <v>1</v>
      </c>
      <c r="T1840" s="683">
        <v>4</v>
      </c>
      <c r="U1840" s="665">
        <v>1</v>
      </c>
    </row>
    <row r="1841" spans="1:21" ht="14.4" customHeight="1" x14ac:dyDescent="0.3">
      <c r="A1841" s="618">
        <v>4</v>
      </c>
      <c r="B1841" s="619" t="s">
        <v>558</v>
      </c>
      <c r="C1841" s="619">
        <v>89301042</v>
      </c>
      <c r="D1841" s="681" t="s">
        <v>6244</v>
      </c>
      <c r="E1841" s="682" t="s">
        <v>3981</v>
      </c>
      <c r="F1841" s="619" t="s">
        <v>3937</v>
      </c>
      <c r="G1841" s="619" t="s">
        <v>4143</v>
      </c>
      <c r="H1841" s="619" t="s">
        <v>557</v>
      </c>
      <c r="I1841" s="619" t="s">
        <v>4713</v>
      </c>
      <c r="J1841" s="619" t="s">
        <v>4714</v>
      </c>
      <c r="K1841" s="619" t="s">
        <v>4715</v>
      </c>
      <c r="L1841" s="620">
        <v>5343.9</v>
      </c>
      <c r="M1841" s="620">
        <v>5343.9</v>
      </c>
      <c r="N1841" s="619">
        <v>1</v>
      </c>
      <c r="O1841" s="683">
        <v>1</v>
      </c>
      <c r="P1841" s="620">
        <v>5343.9</v>
      </c>
      <c r="Q1841" s="635">
        <v>1</v>
      </c>
      <c r="R1841" s="619">
        <v>1</v>
      </c>
      <c r="S1841" s="635">
        <v>1</v>
      </c>
      <c r="T1841" s="683">
        <v>1</v>
      </c>
      <c r="U1841" s="665">
        <v>1</v>
      </c>
    </row>
    <row r="1842" spans="1:21" ht="14.4" customHeight="1" x14ac:dyDescent="0.3">
      <c r="A1842" s="618">
        <v>4</v>
      </c>
      <c r="B1842" s="619" t="s">
        <v>558</v>
      </c>
      <c r="C1842" s="619">
        <v>89301042</v>
      </c>
      <c r="D1842" s="681" t="s">
        <v>6244</v>
      </c>
      <c r="E1842" s="682" t="s">
        <v>3981</v>
      </c>
      <c r="F1842" s="619" t="s">
        <v>3937</v>
      </c>
      <c r="G1842" s="619" t="s">
        <v>4143</v>
      </c>
      <c r="H1842" s="619" t="s">
        <v>557</v>
      </c>
      <c r="I1842" s="619" t="s">
        <v>5168</v>
      </c>
      <c r="J1842" s="619" t="s">
        <v>5169</v>
      </c>
      <c r="K1842" s="619" t="s">
        <v>5170</v>
      </c>
      <c r="L1842" s="620">
        <v>5343.79</v>
      </c>
      <c r="M1842" s="620">
        <v>5343.79</v>
      </c>
      <c r="N1842" s="619">
        <v>1</v>
      </c>
      <c r="O1842" s="683">
        <v>1</v>
      </c>
      <c r="P1842" s="620">
        <v>5343.79</v>
      </c>
      <c r="Q1842" s="635">
        <v>1</v>
      </c>
      <c r="R1842" s="619">
        <v>1</v>
      </c>
      <c r="S1842" s="635">
        <v>1</v>
      </c>
      <c r="T1842" s="683">
        <v>1</v>
      </c>
      <c r="U1842" s="665">
        <v>1</v>
      </c>
    </row>
    <row r="1843" spans="1:21" ht="14.4" customHeight="1" x14ac:dyDescent="0.3">
      <c r="A1843" s="618">
        <v>4</v>
      </c>
      <c r="B1843" s="619" t="s">
        <v>558</v>
      </c>
      <c r="C1843" s="619">
        <v>89301042</v>
      </c>
      <c r="D1843" s="681" t="s">
        <v>6244</v>
      </c>
      <c r="E1843" s="682" t="s">
        <v>3981</v>
      </c>
      <c r="F1843" s="619" t="s">
        <v>3937</v>
      </c>
      <c r="G1843" s="619" t="s">
        <v>4143</v>
      </c>
      <c r="H1843" s="619" t="s">
        <v>557</v>
      </c>
      <c r="I1843" s="619" t="s">
        <v>4722</v>
      </c>
      <c r="J1843" s="619" t="s">
        <v>4723</v>
      </c>
      <c r="K1843" s="619" t="s">
        <v>4721</v>
      </c>
      <c r="L1843" s="620">
        <v>1832.09</v>
      </c>
      <c r="M1843" s="620">
        <v>5496.2699999999995</v>
      </c>
      <c r="N1843" s="619">
        <v>3</v>
      </c>
      <c r="O1843" s="683">
        <v>2</v>
      </c>
      <c r="P1843" s="620">
        <v>1832.09</v>
      </c>
      <c r="Q1843" s="635">
        <v>0.33333333333333337</v>
      </c>
      <c r="R1843" s="619">
        <v>1</v>
      </c>
      <c r="S1843" s="635">
        <v>0.33333333333333331</v>
      </c>
      <c r="T1843" s="683">
        <v>1</v>
      </c>
      <c r="U1843" s="665">
        <v>0.5</v>
      </c>
    </row>
    <row r="1844" spans="1:21" ht="14.4" customHeight="1" x14ac:dyDescent="0.3">
      <c r="A1844" s="618">
        <v>4</v>
      </c>
      <c r="B1844" s="619" t="s">
        <v>558</v>
      </c>
      <c r="C1844" s="619">
        <v>89301042</v>
      </c>
      <c r="D1844" s="681" t="s">
        <v>6244</v>
      </c>
      <c r="E1844" s="682" t="s">
        <v>3981</v>
      </c>
      <c r="F1844" s="619" t="s">
        <v>3937</v>
      </c>
      <c r="G1844" s="619" t="s">
        <v>4143</v>
      </c>
      <c r="H1844" s="619" t="s">
        <v>557</v>
      </c>
      <c r="I1844" s="619" t="s">
        <v>4731</v>
      </c>
      <c r="J1844" s="619" t="s">
        <v>4732</v>
      </c>
      <c r="K1844" s="619" t="s">
        <v>4721</v>
      </c>
      <c r="L1844" s="620">
        <v>485.63</v>
      </c>
      <c r="M1844" s="620">
        <v>485.63</v>
      </c>
      <c r="N1844" s="619">
        <v>1</v>
      </c>
      <c r="O1844" s="683">
        <v>1</v>
      </c>
      <c r="P1844" s="620">
        <v>485.63</v>
      </c>
      <c r="Q1844" s="635">
        <v>1</v>
      </c>
      <c r="R1844" s="619">
        <v>1</v>
      </c>
      <c r="S1844" s="635">
        <v>1</v>
      </c>
      <c r="T1844" s="683">
        <v>1</v>
      </c>
      <c r="U1844" s="665">
        <v>1</v>
      </c>
    </row>
    <row r="1845" spans="1:21" ht="14.4" customHeight="1" x14ac:dyDescent="0.3">
      <c r="A1845" s="618">
        <v>4</v>
      </c>
      <c r="B1845" s="619" t="s">
        <v>558</v>
      </c>
      <c r="C1845" s="619">
        <v>89301042</v>
      </c>
      <c r="D1845" s="681" t="s">
        <v>6244</v>
      </c>
      <c r="E1845" s="682" t="s">
        <v>3981</v>
      </c>
      <c r="F1845" s="619" t="s">
        <v>3937</v>
      </c>
      <c r="G1845" s="619" t="s">
        <v>4143</v>
      </c>
      <c r="H1845" s="619" t="s">
        <v>557</v>
      </c>
      <c r="I1845" s="619" t="s">
        <v>4733</v>
      </c>
      <c r="J1845" s="619" t="s">
        <v>4734</v>
      </c>
      <c r="K1845" s="619" t="s">
        <v>4721</v>
      </c>
      <c r="L1845" s="620">
        <v>300</v>
      </c>
      <c r="M1845" s="620">
        <v>300</v>
      </c>
      <c r="N1845" s="619">
        <v>1</v>
      </c>
      <c r="O1845" s="683">
        <v>1</v>
      </c>
      <c r="P1845" s="620">
        <v>300</v>
      </c>
      <c r="Q1845" s="635">
        <v>1</v>
      </c>
      <c r="R1845" s="619">
        <v>1</v>
      </c>
      <c r="S1845" s="635">
        <v>1</v>
      </c>
      <c r="T1845" s="683">
        <v>1</v>
      </c>
      <c r="U1845" s="665">
        <v>1</v>
      </c>
    </row>
    <row r="1846" spans="1:21" ht="14.4" customHeight="1" x14ac:dyDescent="0.3">
      <c r="A1846" s="618">
        <v>4</v>
      </c>
      <c r="B1846" s="619" t="s">
        <v>558</v>
      </c>
      <c r="C1846" s="619">
        <v>89301042</v>
      </c>
      <c r="D1846" s="681" t="s">
        <v>6244</v>
      </c>
      <c r="E1846" s="682" t="s">
        <v>3981</v>
      </c>
      <c r="F1846" s="619" t="s">
        <v>3937</v>
      </c>
      <c r="G1846" s="619" t="s">
        <v>4143</v>
      </c>
      <c r="H1846" s="619" t="s">
        <v>557</v>
      </c>
      <c r="I1846" s="619" t="s">
        <v>4735</v>
      </c>
      <c r="J1846" s="619" t="s">
        <v>4736</v>
      </c>
      <c r="K1846" s="619" t="s">
        <v>4737</v>
      </c>
      <c r="L1846" s="620">
        <v>196.43</v>
      </c>
      <c r="M1846" s="620">
        <v>196.43</v>
      </c>
      <c r="N1846" s="619">
        <v>1</v>
      </c>
      <c r="O1846" s="683">
        <v>1</v>
      </c>
      <c r="P1846" s="620">
        <v>196.43</v>
      </c>
      <c r="Q1846" s="635">
        <v>1</v>
      </c>
      <c r="R1846" s="619">
        <v>1</v>
      </c>
      <c r="S1846" s="635">
        <v>1</v>
      </c>
      <c r="T1846" s="683">
        <v>1</v>
      </c>
      <c r="U1846" s="665">
        <v>1</v>
      </c>
    </row>
    <row r="1847" spans="1:21" ht="14.4" customHeight="1" x14ac:dyDescent="0.3">
      <c r="A1847" s="618">
        <v>4</v>
      </c>
      <c r="B1847" s="619" t="s">
        <v>558</v>
      </c>
      <c r="C1847" s="619">
        <v>89301042</v>
      </c>
      <c r="D1847" s="681" t="s">
        <v>6244</v>
      </c>
      <c r="E1847" s="682" t="s">
        <v>3981</v>
      </c>
      <c r="F1847" s="619" t="s">
        <v>3937</v>
      </c>
      <c r="G1847" s="619" t="s">
        <v>4143</v>
      </c>
      <c r="H1847" s="619" t="s">
        <v>557</v>
      </c>
      <c r="I1847" s="619" t="s">
        <v>4738</v>
      </c>
      <c r="J1847" s="619" t="s">
        <v>4739</v>
      </c>
      <c r="K1847" s="619" t="s">
        <v>4740</v>
      </c>
      <c r="L1847" s="620">
        <v>210.33</v>
      </c>
      <c r="M1847" s="620">
        <v>210.33</v>
      </c>
      <c r="N1847" s="619">
        <v>1</v>
      </c>
      <c r="O1847" s="683">
        <v>1</v>
      </c>
      <c r="P1847" s="620">
        <v>210.33</v>
      </c>
      <c r="Q1847" s="635">
        <v>1</v>
      </c>
      <c r="R1847" s="619">
        <v>1</v>
      </c>
      <c r="S1847" s="635">
        <v>1</v>
      </c>
      <c r="T1847" s="683">
        <v>1</v>
      </c>
      <c r="U1847" s="665">
        <v>1</v>
      </c>
    </row>
    <row r="1848" spans="1:21" ht="14.4" customHeight="1" x14ac:dyDescent="0.3">
      <c r="A1848" s="618">
        <v>4</v>
      </c>
      <c r="B1848" s="619" t="s">
        <v>558</v>
      </c>
      <c r="C1848" s="619">
        <v>89301042</v>
      </c>
      <c r="D1848" s="681" t="s">
        <v>6244</v>
      </c>
      <c r="E1848" s="682" t="s">
        <v>3981</v>
      </c>
      <c r="F1848" s="619" t="s">
        <v>3937</v>
      </c>
      <c r="G1848" s="619" t="s">
        <v>4143</v>
      </c>
      <c r="H1848" s="619" t="s">
        <v>557</v>
      </c>
      <c r="I1848" s="619" t="s">
        <v>4741</v>
      </c>
      <c r="J1848" s="619" t="s">
        <v>4742</v>
      </c>
      <c r="K1848" s="619" t="s">
        <v>4743</v>
      </c>
      <c r="L1848" s="620">
        <v>299</v>
      </c>
      <c r="M1848" s="620">
        <v>299</v>
      </c>
      <c r="N1848" s="619">
        <v>1</v>
      </c>
      <c r="O1848" s="683">
        <v>1</v>
      </c>
      <c r="P1848" s="620">
        <v>299</v>
      </c>
      <c r="Q1848" s="635">
        <v>1</v>
      </c>
      <c r="R1848" s="619">
        <v>1</v>
      </c>
      <c r="S1848" s="635">
        <v>1</v>
      </c>
      <c r="T1848" s="683">
        <v>1</v>
      </c>
      <c r="U1848" s="665">
        <v>1</v>
      </c>
    </row>
    <row r="1849" spans="1:21" ht="14.4" customHeight="1" x14ac:dyDescent="0.3">
      <c r="A1849" s="618">
        <v>4</v>
      </c>
      <c r="B1849" s="619" t="s">
        <v>558</v>
      </c>
      <c r="C1849" s="619">
        <v>89301042</v>
      </c>
      <c r="D1849" s="681" t="s">
        <v>6244</v>
      </c>
      <c r="E1849" s="682" t="s">
        <v>3981</v>
      </c>
      <c r="F1849" s="619" t="s">
        <v>3937</v>
      </c>
      <c r="G1849" s="619" t="s">
        <v>4143</v>
      </c>
      <c r="H1849" s="619" t="s">
        <v>557</v>
      </c>
      <c r="I1849" s="619" t="s">
        <v>4497</v>
      </c>
      <c r="J1849" s="619" t="s">
        <v>4498</v>
      </c>
      <c r="K1849" s="619" t="s">
        <v>4499</v>
      </c>
      <c r="L1849" s="620">
        <v>320</v>
      </c>
      <c r="M1849" s="620">
        <v>320</v>
      </c>
      <c r="N1849" s="619">
        <v>1</v>
      </c>
      <c r="O1849" s="683">
        <v>1</v>
      </c>
      <c r="P1849" s="620">
        <v>320</v>
      </c>
      <c r="Q1849" s="635">
        <v>1</v>
      </c>
      <c r="R1849" s="619">
        <v>1</v>
      </c>
      <c r="S1849" s="635">
        <v>1</v>
      </c>
      <c r="T1849" s="683">
        <v>1</v>
      </c>
      <c r="U1849" s="665">
        <v>1</v>
      </c>
    </row>
    <row r="1850" spans="1:21" ht="14.4" customHeight="1" x14ac:dyDescent="0.3">
      <c r="A1850" s="618">
        <v>4</v>
      </c>
      <c r="B1850" s="619" t="s">
        <v>558</v>
      </c>
      <c r="C1850" s="619">
        <v>89301042</v>
      </c>
      <c r="D1850" s="681" t="s">
        <v>6244</v>
      </c>
      <c r="E1850" s="682" t="s">
        <v>3981</v>
      </c>
      <c r="F1850" s="619" t="s">
        <v>3937</v>
      </c>
      <c r="G1850" s="619" t="s">
        <v>4143</v>
      </c>
      <c r="H1850" s="619" t="s">
        <v>557</v>
      </c>
      <c r="I1850" s="619" t="s">
        <v>4756</v>
      </c>
      <c r="J1850" s="619" t="s">
        <v>4757</v>
      </c>
      <c r="K1850" s="619" t="s">
        <v>4758</v>
      </c>
      <c r="L1850" s="620">
        <v>498</v>
      </c>
      <c r="M1850" s="620">
        <v>996</v>
      </c>
      <c r="N1850" s="619">
        <v>2</v>
      </c>
      <c r="O1850" s="683">
        <v>2</v>
      </c>
      <c r="P1850" s="620">
        <v>996</v>
      </c>
      <c r="Q1850" s="635">
        <v>1</v>
      </c>
      <c r="R1850" s="619">
        <v>2</v>
      </c>
      <c r="S1850" s="635">
        <v>1</v>
      </c>
      <c r="T1850" s="683">
        <v>2</v>
      </c>
      <c r="U1850" s="665">
        <v>1</v>
      </c>
    </row>
    <row r="1851" spans="1:21" ht="14.4" customHeight="1" x14ac:dyDescent="0.3">
      <c r="A1851" s="618">
        <v>4</v>
      </c>
      <c r="B1851" s="619" t="s">
        <v>558</v>
      </c>
      <c r="C1851" s="619">
        <v>89301042</v>
      </c>
      <c r="D1851" s="681" t="s">
        <v>6244</v>
      </c>
      <c r="E1851" s="682" t="s">
        <v>3981</v>
      </c>
      <c r="F1851" s="619" t="s">
        <v>3937</v>
      </c>
      <c r="G1851" s="619" t="s">
        <v>4143</v>
      </c>
      <c r="H1851" s="619" t="s">
        <v>557</v>
      </c>
      <c r="I1851" s="619" t="s">
        <v>4759</v>
      </c>
      <c r="J1851" s="619" t="s">
        <v>4760</v>
      </c>
      <c r="K1851" s="619" t="s">
        <v>4761</v>
      </c>
      <c r="L1851" s="620">
        <v>2816</v>
      </c>
      <c r="M1851" s="620">
        <v>25344</v>
      </c>
      <c r="N1851" s="619">
        <v>9</v>
      </c>
      <c r="O1851" s="683">
        <v>1</v>
      </c>
      <c r="P1851" s="620">
        <v>25344</v>
      </c>
      <c r="Q1851" s="635">
        <v>1</v>
      </c>
      <c r="R1851" s="619">
        <v>9</v>
      </c>
      <c r="S1851" s="635">
        <v>1</v>
      </c>
      <c r="T1851" s="683">
        <v>1</v>
      </c>
      <c r="U1851" s="665">
        <v>1</v>
      </c>
    </row>
    <row r="1852" spans="1:21" ht="14.4" customHeight="1" x14ac:dyDescent="0.3">
      <c r="A1852" s="618">
        <v>4</v>
      </c>
      <c r="B1852" s="619" t="s">
        <v>558</v>
      </c>
      <c r="C1852" s="619">
        <v>89301042</v>
      </c>
      <c r="D1852" s="681" t="s">
        <v>6244</v>
      </c>
      <c r="E1852" s="682" t="s">
        <v>3981</v>
      </c>
      <c r="F1852" s="619" t="s">
        <v>3937</v>
      </c>
      <c r="G1852" s="619" t="s">
        <v>4143</v>
      </c>
      <c r="H1852" s="619" t="s">
        <v>557</v>
      </c>
      <c r="I1852" s="619" t="s">
        <v>4770</v>
      </c>
      <c r="J1852" s="619" t="s">
        <v>4771</v>
      </c>
      <c r="K1852" s="619" t="s">
        <v>4772</v>
      </c>
      <c r="L1852" s="620">
        <v>1500.3</v>
      </c>
      <c r="M1852" s="620">
        <v>9001.7999999999993</v>
      </c>
      <c r="N1852" s="619">
        <v>6</v>
      </c>
      <c r="O1852" s="683">
        <v>1</v>
      </c>
      <c r="P1852" s="620">
        <v>9001.7999999999993</v>
      </c>
      <c r="Q1852" s="635">
        <v>1</v>
      </c>
      <c r="R1852" s="619">
        <v>6</v>
      </c>
      <c r="S1852" s="635">
        <v>1</v>
      </c>
      <c r="T1852" s="683">
        <v>1</v>
      </c>
      <c r="U1852" s="665">
        <v>1</v>
      </c>
    </row>
    <row r="1853" spans="1:21" ht="14.4" customHeight="1" x14ac:dyDescent="0.3">
      <c r="A1853" s="618">
        <v>4</v>
      </c>
      <c r="B1853" s="619" t="s">
        <v>558</v>
      </c>
      <c r="C1853" s="619">
        <v>89301042</v>
      </c>
      <c r="D1853" s="681" t="s">
        <v>6244</v>
      </c>
      <c r="E1853" s="682" t="s">
        <v>3981</v>
      </c>
      <c r="F1853" s="619" t="s">
        <v>3937</v>
      </c>
      <c r="G1853" s="619" t="s">
        <v>4143</v>
      </c>
      <c r="H1853" s="619" t="s">
        <v>557</v>
      </c>
      <c r="I1853" s="619" t="s">
        <v>4773</v>
      </c>
      <c r="J1853" s="619" t="s">
        <v>4771</v>
      </c>
      <c r="K1853" s="619" t="s">
        <v>4774</v>
      </c>
      <c r="L1853" s="620">
        <v>1500.3</v>
      </c>
      <c r="M1853" s="620">
        <v>9001.7999999999993</v>
      </c>
      <c r="N1853" s="619">
        <v>6</v>
      </c>
      <c r="O1853" s="683">
        <v>1</v>
      </c>
      <c r="P1853" s="620">
        <v>9001.7999999999993</v>
      </c>
      <c r="Q1853" s="635">
        <v>1</v>
      </c>
      <c r="R1853" s="619">
        <v>6</v>
      </c>
      <c r="S1853" s="635">
        <v>1</v>
      </c>
      <c r="T1853" s="683">
        <v>1</v>
      </c>
      <c r="U1853" s="665">
        <v>1</v>
      </c>
    </row>
    <row r="1854" spans="1:21" ht="14.4" customHeight="1" x14ac:dyDescent="0.3">
      <c r="A1854" s="618">
        <v>4</v>
      </c>
      <c r="B1854" s="619" t="s">
        <v>558</v>
      </c>
      <c r="C1854" s="619">
        <v>89301042</v>
      </c>
      <c r="D1854" s="681" t="s">
        <v>6244</v>
      </c>
      <c r="E1854" s="682" t="s">
        <v>3981</v>
      </c>
      <c r="F1854" s="619" t="s">
        <v>3937</v>
      </c>
      <c r="G1854" s="619" t="s">
        <v>4143</v>
      </c>
      <c r="H1854" s="619" t="s">
        <v>557</v>
      </c>
      <c r="I1854" s="619" t="s">
        <v>4775</v>
      </c>
      <c r="J1854" s="619" t="s">
        <v>4776</v>
      </c>
      <c r="K1854" s="619" t="s">
        <v>4777</v>
      </c>
      <c r="L1854" s="620">
        <v>761.3</v>
      </c>
      <c r="M1854" s="620">
        <v>2283.8999999999996</v>
      </c>
      <c r="N1854" s="619">
        <v>3</v>
      </c>
      <c r="O1854" s="683">
        <v>1</v>
      </c>
      <c r="P1854" s="620">
        <v>2283.8999999999996</v>
      </c>
      <c r="Q1854" s="635">
        <v>1</v>
      </c>
      <c r="R1854" s="619">
        <v>3</v>
      </c>
      <c r="S1854" s="635">
        <v>1</v>
      </c>
      <c r="T1854" s="683">
        <v>1</v>
      </c>
      <c r="U1854" s="665">
        <v>1</v>
      </c>
    </row>
    <row r="1855" spans="1:21" ht="14.4" customHeight="1" x14ac:dyDescent="0.3">
      <c r="A1855" s="618">
        <v>4</v>
      </c>
      <c r="B1855" s="619" t="s">
        <v>558</v>
      </c>
      <c r="C1855" s="619">
        <v>89301042</v>
      </c>
      <c r="D1855" s="681" t="s">
        <v>6244</v>
      </c>
      <c r="E1855" s="682" t="s">
        <v>3981</v>
      </c>
      <c r="F1855" s="619" t="s">
        <v>3937</v>
      </c>
      <c r="G1855" s="619" t="s">
        <v>4143</v>
      </c>
      <c r="H1855" s="619" t="s">
        <v>557</v>
      </c>
      <c r="I1855" s="619" t="s">
        <v>4778</v>
      </c>
      <c r="J1855" s="619" t="s">
        <v>4776</v>
      </c>
      <c r="K1855" s="619" t="s">
        <v>4779</v>
      </c>
      <c r="L1855" s="620">
        <v>761.3</v>
      </c>
      <c r="M1855" s="620">
        <v>3045.2</v>
      </c>
      <c r="N1855" s="619">
        <v>4</v>
      </c>
      <c r="O1855" s="683">
        <v>1</v>
      </c>
      <c r="P1855" s="620">
        <v>3045.2</v>
      </c>
      <c r="Q1855" s="635">
        <v>1</v>
      </c>
      <c r="R1855" s="619">
        <v>4</v>
      </c>
      <c r="S1855" s="635">
        <v>1</v>
      </c>
      <c r="T1855" s="683">
        <v>1</v>
      </c>
      <c r="U1855" s="665">
        <v>1</v>
      </c>
    </row>
    <row r="1856" spans="1:21" ht="14.4" customHeight="1" x14ac:dyDescent="0.3">
      <c r="A1856" s="618">
        <v>4</v>
      </c>
      <c r="B1856" s="619" t="s">
        <v>558</v>
      </c>
      <c r="C1856" s="619">
        <v>89301042</v>
      </c>
      <c r="D1856" s="681" t="s">
        <v>6244</v>
      </c>
      <c r="E1856" s="682" t="s">
        <v>3981</v>
      </c>
      <c r="F1856" s="619" t="s">
        <v>3937</v>
      </c>
      <c r="G1856" s="619" t="s">
        <v>4143</v>
      </c>
      <c r="H1856" s="619" t="s">
        <v>557</v>
      </c>
      <c r="I1856" s="619" t="s">
        <v>5196</v>
      </c>
      <c r="J1856" s="619" t="s">
        <v>5197</v>
      </c>
      <c r="K1856" s="619" t="s">
        <v>5198</v>
      </c>
      <c r="L1856" s="620">
        <v>2412.9</v>
      </c>
      <c r="M1856" s="620">
        <v>14477.400000000001</v>
      </c>
      <c r="N1856" s="619">
        <v>6</v>
      </c>
      <c r="O1856" s="683">
        <v>1</v>
      </c>
      <c r="P1856" s="620">
        <v>14477.400000000001</v>
      </c>
      <c r="Q1856" s="635">
        <v>1</v>
      </c>
      <c r="R1856" s="619">
        <v>6</v>
      </c>
      <c r="S1856" s="635">
        <v>1</v>
      </c>
      <c r="T1856" s="683">
        <v>1</v>
      </c>
      <c r="U1856" s="665">
        <v>1</v>
      </c>
    </row>
    <row r="1857" spans="1:21" ht="14.4" customHeight="1" x14ac:dyDescent="0.3">
      <c r="A1857" s="618">
        <v>4</v>
      </c>
      <c r="B1857" s="619" t="s">
        <v>558</v>
      </c>
      <c r="C1857" s="619">
        <v>89301042</v>
      </c>
      <c r="D1857" s="681" t="s">
        <v>6244</v>
      </c>
      <c r="E1857" s="682" t="s">
        <v>3981</v>
      </c>
      <c r="F1857" s="619" t="s">
        <v>3937</v>
      </c>
      <c r="G1857" s="619" t="s">
        <v>4143</v>
      </c>
      <c r="H1857" s="619" t="s">
        <v>557</v>
      </c>
      <c r="I1857" s="619" t="s">
        <v>5739</v>
      </c>
      <c r="J1857" s="619" t="s">
        <v>4787</v>
      </c>
      <c r="K1857" s="619" t="s">
        <v>5740</v>
      </c>
      <c r="L1857" s="620">
        <v>1500.3</v>
      </c>
      <c r="M1857" s="620">
        <v>6001.2</v>
      </c>
      <c r="N1857" s="619">
        <v>4</v>
      </c>
      <c r="O1857" s="683">
        <v>1</v>
      </c>
      <c r="P1857" s="620">
        <v>6001.2</v>
      </c>
      <c r="Q1857" s="635">
        <v>1</v>
      </c>
      <c r="R1857" s="619">
        <v>4</v>
      </c>
      <c r="S1857" s="635">
        <v>1</v>
      </c>
      <c r="T1857" s="683">
        <v>1</v>
      </c>
      <c r="U1857" s="665">
        <v>1</v>
      </c>
    </row>
    <row r="1858" spans="1:21" ht="14.4" customHeight="1" x14ac:dyDescent="0.3">
      <c r="A1858" s="618">
        <v>4</v>
      </c>
      <c r="B1858" s="619" t="s">
        <v>558</v>
      </c>
      <c r="C1858" s="619">
        <v>89301042</v>
      </c>
      <c r="D1858" s="681" t="s">
        <v>6244</v>
      </c>
      <c r="E1858" s="682" t="s">
        <v>3981</v>
      </c>
      <c r="F1858" s="619" t="s">
        <v>3937</v>
      </c>
      <c r="G1858" s="619" t="s">
        <v>4143</v>
      </c>
      <c r="H1858" s="619" t="s">
        <v>557</v>
      </c>
      <c r="I1858" s="619" t="s">
        <v>4786</v>
      </c>
      <c r="J1858" s="619" t="s">
        <v>4787</v>
      </c>
      <c r="K1858" s="619" t="s">
        <v>4788</v>
      </c>
      <c r="L1858" s="620">
        <v>1500.3</v>
      </c>
      <c r="M1858" s="620">
        <v>18003.599999999999</v>
      </c>
      <c r="N1858" s="619">
        <v>12</v>
      </c>
      <c r="O1858" s="683">
        <v>2</v>
      </c>
      <c r="P1858" s="620">
        <v>18003.599999999999</v>
      </c>
      <c r="Q1858" s="635">
        <v>1</v>
      </c>
      <c r="R1858" s="619">
        <v>12</v>
      </c>
      <c r="S1858" s="635">
        <v>1</v>
      </c>
      <c r="T1858" s="683">
        <v>2</v>
      </c>
      <c r="U1858" s="665">
        <v>1</v>
      </c>
    </row>
    <row r="1859" spans="1:21" ht="14.4" customHeight="1" x14ac:dyDescent="0.3">
      <c r="A1859" s="618">
        <v>4</v>
      </c>
      <c r="B1859" s="619" t="s">
        <v>558</v>
      </c>
      <c r="C1859" s="619">
        <v>89301042</v>
      </c>
      <c r="D1859" s="681" t="s">
        <v>6244</v>
      </c>
      <c r="E1859" s="682" t="s">
        <v>3981</v>
      </c>
      <c r="F1859" s="619" t="s">
        <v>3937</v>
      </c>
      <c r="G1859" s="619" t="s">
        <v>4143</v>
      </c>
      <c r="H1859" s="619" t="s">
        <v>557</v>
      </c>
      <c r="I1859" s="619" t="s">
        <v>5205</v>
      </c>
      <c r="J1859" s="619" t="s">
        <v>4787</v>
      </c>
      <c r="K1859" s="619" t="s">
        <v>5207</v>
      </c>
      <c r="L1859" s="620">
        <v>1500.3</v>
      </c>
      <c r="M1859" s="620">
        <v>3000.6</v>
      </c>
      <c r="N1859" s="619">
        <v>2</v>
      </c>
      <c r="O1859" s="683">
        <v>1</v>
      </c>
      <c r="P1859" s="620">
        <v>3000.6</v>
      </c>
      <c r="Q1859" s="635">
        <v>1</v>
      </c>
      <c r="R1859" s="619">
        <v>2</v>
      </c>
      <c r="S1859" s="635">
        <v>1</v>
      </c>
      <c r="T1859" s="683">
        <v>1</v>
      </c>
      <c r="U1859" s="665">
        <v>1</v>
      </c>
    </row>
    <row r="1860" spans="1:21" ht="14.4" customHeight="1" x14ac:dyDescent="0.3">
      <c r="A1860" s="618">
        <v>4</v>
      </c>
      <c r="B1860" s="619" t="s">
        <v>558</v>
      </c>
      <c r="C1860" s="619">
        <v>89301042</v>
      </c>
      <c r="D1860" s="681" t="s">
        <v>6244</v>
      </c>
      <c r="E1860" s="682" t="s">
        <v>3981</v>
      </c>
      <c r="F1860" s="619" t="s">
        <v>3937</v>
      </c>
      <c r="G1860" s="619" t="s">
        <v>4143</v>
      </c>
      <c r="H1860" s="619" t="s">
        <v>557</v>
      </c>
      <c r="I1860" s="619" t="s">
        <v>4789</v>
      </c>
      <c r="J1860" s="619" t="s">
        <v>4790</v>
      </c>
      <c r="K1860" s="619" t="s">
        <v>4791</v>
      </c>
      <c r="L1860" s="620">
        <v>1987.45</v>
      </c>
      <c r="M1860" s="620">
        <v>1987.45</v>
      </c>
      <c r="N1860" s="619">
        <v>1</v>
      </c>
      <c r="O1860" s="683">
        <v>1</v>
      </c>
      <c r="P1860" s="620">
        <v>1987.45</v>
      </c>
      <c r="Q1860" s="635">
        <v>1</v>
      </c>
      <c r="R1860" s="619">
        <v>1</v>
      </c>
      <c r="S1860" s="635">
        <v>1</v>
      </c>
      <c r="T1860" s="683">
        <v>1</v>
      </c>
      <c r="U1860" s="665">
        <v>1</v>
      </c>
    </row>
    <row r="1861" spans="1:21" ht="14.4" customHeight="1" x14ac:dyDescent="0.3">
      <c r="A1861" s="618">
        <v>4</v>
      </c>
      <c r="B1861" s="619" t="s">
        <v>558</v>
      </c>
      <c r="C1861" s="619">
        <v>89301042</v>
      </c>
      <c r="D1861" s="681" t="s">
        <v>6244</v>
      </c>
      <c r="E1861" s="682" t="s">
        <v>3981</v>
      </c>
      <c r="F1861" s="619" t="s">
        <v>3937</v>
      </c>
      <c r="G1861" s="619" t="s">
        <v>4143</v>
      </c>
      <c r="H1861" s="619" t="s">
        <v>557</v>
      </c>
      <c r="I1861" s="619" t="s">
        <v>4795</v>
      </c>
      <c r="J1861" s="619" t="s">
        <v>4790</v>
      </c>
      <c r="K1861" s="619" t="s">
        <v>4796</v>
      </c>
      <c r="L1861" s="620">
        <v>1987.45</v>
      </c>
      <c r="M1861" s="620">
        <v>19874.5</v>
      </c>
      <c r="N1861" s="619">
        <v>10</v>
      </c>
      <c r="O1861" s="683">
        <v>4</v>
      </c>
      <c r="P1861" s="620">
        <v>19874.5</v>
      </c>
      <c r="Q1861" s="635">
        <v>1</v>
      </c>
      <c r="R1861" s="619">
        <v>10</v>
      </c>
      <c r="S1861" s="635">
        <v>1</v>
      </c>
      <c r="T1861" s="683">
        <v>4</v>
      </c>
      <c r="U1861" s="665">
        <v>1</v>
      </c>
    </row>
    <row r="1862" spans="1:21" ht="14.4" customHeight="1" x14ac:dyDescent="0.3">
      <c r="A1862" s="618">
        <v>4</v>
      </c>
      <c r="B1862" s="619" t="s">
        <v>558</v>
      </c>
      <c r="C1862" s="619">
        <v>89301042</v>
      </c>
      <c r="D1862" s="681" t="s">
        <v>6244</v>
      </c>
      <c r="E1862" s="682" t="s">
        <v>3981</v>
      </c>
      <c r="F1862" s="619" t="s">
        <v>3937</v>
      </c>
      <c r="G1862" s="619" t="s">
        <v>4143</v>
      </c>
      <c r="H1862" s="619" t="s">
        <v>557</v>
      </c>
      <c r="I1862" s="619" t="s">
        <v>4800</v>
      </c>
      <c r="J1862" s="619" t="s">
        <v>4798</v>
      </c>
      <c r="K1862" s="619" t="s">
        <v>4801</v>
      </c>
      <c r="L1862" s="620">
        <v>711.08</v>
      </c>
      <c r="M1862" s="620">
        <v>8532.9600000000009</v>
      </c>
      <c r="N1862" s="619">
        <v>12</v>
      </c>
      <c r="O1862" s="683">
        <v>2</v>
      </c>
      <c r="P1862" s="620">
        <v>8532.9600000000009</v>
      </c>
      <c r="Q1862" s="635">
        <v>1</v>
      </c>
      <c r="R1862" s="619">
        <v>12</v>
      </c>
      <c r="S1862" s="635">
        <v>1</v>
      </c>
      <c r="T1862" s="683">
        <v>2</v>
      </c>
      <c r="U1862" s="665">
        <v>1</v>
      </c>
    </row>
    <row r="1863" spans="1:21" ht="14.4" customHeight="1" x14ac:dyDescent="0.3">
      <c r="A1863" s="618">
        <v>4</v>
      </c>
      <c r="B1863" s="619" t="s">
        <v>558</v>
      </c>
      <c r="C1863" s="619">
        <v>89301042</v>
      </c>
      <c r="D1863" s="681" t="s">
        <v>6244</v>
      </c>
      <c r="E1863" s="682" t="s">
        <v>3981</v>
      </c>
      <c r="F1863" s="619" t="s">
        <v>3937</v>
      </c>
      <c r="G1863" s="619" t="s">
        <v>4143</v>
      </c>
      <c r="H1863" s="619" t="s">
        <v>557</v>
      </c>
      <c r="I1863" s="619" t="s">
        <v>5208</v>
      </c>
      <c r="J1863" s="619" t="s">
        <v>4798</v>
      </c>
      <c r="K1863" s="619" t="s">
        <v>5209</v>
      </c>
      <c r="L1863" s="620">
        <v>711.08</v>
      </c>
      <c r="M1863" s="620">
        <v>2844.32</v>
      </c>
      <c r="N1863" s="619">
        <v>4</v>
      </c>
      <c r="O1863" s="683">
        <v>1</v>
      </c>
      <c r="P1863" s="620">
        <v>2844.32</v>
      </c>
      <c r="Q1863" s="635">
        <v>1</v>
      </c>
      <c r="R1863" s="619">
        <v>4</v>
      </c>
      <c r="S1863" s="635">
        <v>1</v>
      </c>
      <c r="T1863" s="683">
        <v>1</v>
      </c>
      <c r="U1863" s="665">
        <v>1</v>
      </c>
    </row>
    <row r="1864" spans="1:21" ht="14.4" customHeight="1" x14ac:dyDescent="0.3">
      <c r="A1864" s="618">
        <v>4</v>
      </c>
      <c r="B1864" s="619" t="s">
        <v>558</v>
      </c>
      <c r="C1864" s="619">
        <v>89301042</v>
      </c>
      <c r="D1864" s="681" t="s">
        <v>6244</v>
      </c>
      <c r="E1864" s="682" t="s">
        <v>3981</v>
      </c>
      <c r="F1864" s="619" t="s">
        <v>3937</v>
      </c>
      <c r="G1864" s="619" t="s">
        <v>4143</v>
      </c>
      <c r="H1864" s="619" t="s">
        <v>557</v>
      </c>
      <c r="I1864" s="619" t="s">
        <v>5210</v>
      </c>
      <c r="J1864" s="619" t="s">
        <v>4803</v>
      </c>
      <c r="K1864" s="619" t="s">
        <v>5211</v>
      </c>
      <c r="L1864" s="620">
        <v>1074.31</v>
      </c>
      <c r="M1864" s="620">
        <v>6445.86</v>
      </c>
      <c r="N1864" s="619">
        <v>6</v>
      </c>
      <c r="O1864" s="683">
        <v>1</v>
      </c>
      <c r="P1864" s="620">
        <v>6445.86</v>
      </c>
      <c r="Q1864" s="635">
        <v>1</v>
      </c>
      <c r="R1864" s="619">
        <v>6</v>
      </c>
      <c r="S1864" s="635">
        <v>1</v>
      </c>
      <c r="T1864" s="683">
        <v>1</v>
      </c>
      <c r="U1864" s="665">
        <v>1</v>
      </c>
    </row>
    <row r="1865" spans="1:21" ht="14.4" customHeight="1" x14ac:dyDescent="0.3">
      <c r="A1865" s="618">
        <v>4</v>
      </c>
      <c r="B1865" s="619" t="s">
        <v>558</v>
      </c>
      <c r="C1865" s="619">
        <v>89301042</v>
      </c>
      <c r="D1865" s="681" t="s">
        <v>6244</v>
      </c>
      <c r="E1865" s="682" t="s">
        <v>3981</v>
      </c>
      <c r="F1865" s="619" t="s">
        <v>3937</v>
      </c>
      <c r="G1865" s="619" t="s">
        <v>4143</v>
      </c>
      <c r="H1865" s="619" t="s">
        <v>557</v>
      </c>
      <c r="I1865" s="619" t="s">
        <v>4805</v>
      </c>
      <c r="J1865" s="619" t="s">
        <v>4803</v>
      </c>
      <c r="K1865" s="619" t="s">
        <v>4806</v>
      </c>
      <c r="L1865" s="620">
        <v>1074.31</v>
      </c>
      <c r="M1865" s="620">
        <v>22560.51</v>
      </c>
      <c r="N1865" s="619">
        <v>21</v>
      </c>
      <c r="O1865" s="683">
        <v>3</v>
      </c>
      <c r="P1865" s="620">
        <v>22560.51</v>
      </c>
      <c r="Q1865" s="635">
        <v>1</v>
      </c>
      <c r="R1865" s="619">
        <v>21</v>
      </c>
      <c r="S1865" s="635">
        <v>1</v>
      </c>
      <c r="T1865" s="683">
        <v>3</v>
      </c>
      <c r="U1865" s="665">
        <v>1</v>
      </c>
    </row>
    <row r="1866" spans="1:21" ht="14.4" customHeight="1" x14ac:dyDescent="0.3">
      <c r="A1866" s="618">
        <v>4</v>
      </c>
      <c r="B1866" s="619" t="s">
        <v>558</v>
      </c>
      <c r="C1866" s="619">
        <v>89301042</v>
      </c>
      <c r="D1866" s="681" t="s">
        <v>6244</v>
      </c>
      <c r="E1866" s="682" t="s">
        <v>3981</v>
      </c>
      <c r="F1866" s="619" t="s">
        <v>3937</v>
      </c>
      <c r="G1866" s="619" t="s">
        <v>4143</v>
      </c>
      <c r="H1866" s="619" t="s">
        <v>557</v>
      </c>
      <c r="I1866" s="619" t="s">
        <v>4807</v>
      </c>
      <c r="J1866" s="619" t="s">
        <v>4808</v>
      </c>
      <c r="K1866" s="619" t="s">
        <v>4809</v>
      </c>
      <c r="L1866" s="620">
        <v>369.69</v>
      </c>
      <c r="M1866" s="620">
        <v>1478.76</v>
      </c>
      <c r="N1866" s="619">
        <v>4</v>
      </c>
      <c r="O1866" s="683">
        <v>3</v>
      </c>
      <c r="P1866" s="620">
        <v>1478.76</v>
      </c>
      <c r="Q1866" s="635">
        <v>1</v>
      </c>
      <c r="R1866" s="619">
        <v>4</v>
      </c>
      <c r="S1866" s="635">
        <v>1</v>
      </c>
      <c r="T1866" s="683">
        <v>3</v>
      </c>
      <c r="U1866" s="665">
        <v>1</v>
      </c>
    </row>
    <row r="1867" spans="1:21" ht="14.4" customHeight="1" x14ac:dyDescent="0.3">
      <c r="A1867" s="618">
        <v>4</v>
      </c>
      <c r="B1867" s="619" t="s">
        <v>558</v>
      </c>
      <c r="C1867" s="619">
        <v>89301042</v>
      </c>
      <c r="D1867" s="681" t="s">
        <v>6244</v>
      </c>
      <c r="E1867" s="682" t="s">
        <v>3981</v>
      </c>
      <c r="F1867" s="619" t="s">
        <v>3937</v>
      </c>
      <c r="G1867" s="619" t="s">
        <v>4143</v>
      </c>
      <c r="H1867" s="619" t="s">
        <v>557</v>
      </c>
      <c r="I1867" s="619" t="s">
        <v>1828</v>
      </c>
      <c r="J1867" s="619" t="s">
        <v>4500</v>
      </c>
      <c r="K1867" s="619" t="s">
        <v>4501</v>
      </c>
      <c r="L1867" s="620">
        <v>1430.6</v>
      </c>
      <c r="M1867" s="620">
        <v>11444.8</v>
      </c>
      <c r="N1867" s="619">
        <v>8</v>
      </c>
      <c r="O1867" s="683">
        <v>3</v>
      </c>
      <c r="P1867" s="620">
        <v>11444.8</v>
      </c>
      <c r="Q1867" s="635">
        <v>1</v>
      </c>
      <c r="R1867" s="619">
        <v>8</v>
      </c>
      <c r="S1867" s="635">
        <v>1</v>
      </c>
      <c r="T1867" s="683">
        <v>3</v>
      </c>
      <c r="U1867" s="665">
        <v>1</v>
      </c>
    </row>
    <row r="1868" spans="1:21" ht="14.4" customHeight="1" x14ac:dyDescent="0.3">
      <c r="A1868" s="618">
        <v>4</v>
      </c>
      <c r="B1868" s="619" t="s">
        <v>558</v>
      </c>
      <c r="C1868" s="619">
        <v>89301042</v>
      </c>
      <c r="D1868" s="681" t="s">
        <v>6244</v>
      </c>
      <c r="E1868" s="682" t="s">
        <v>3981</v>
      </c>
      <c r="F1868" s="619" t="s">
        <v>3937</v>
      </c>
      <c r="G1868" s="619" t="s">
        <v>4143</v>
      </c>
      <c r="H1868" s="619" t="s">
        <v>557</v>
      </c>
      <c r="I1868" s="619" t="s">
        <v>4813</v>
      </c>
      <c r="J1868" s="619" t="s">
        <v>4814</v>
      </c>
      <c r="K1868" s="619" t="s">
        <v>4679</v>
      </c>
      <c r="L1868" s="620">
        <v>500</v>
      </c>
      <c r="M1868" s="620">
        <v>7000</v>
      </c>
      <c r="N1868" s="619">
        <v>14</v>
      </c>
      <c r="O1868" s="683">
        <v>9</v>
      </c>
      <c r="P1868" s="620">
        <v>6500</v>
      </c>
      <c r="Q1868" s="635">
        <v>0.9285714285714286</v>
      </c>
      <c r="R1868" s="619">
        <v>13</v>
      </c>
      <c r="S1868" s="635">
        <v>0.9285714285714286</v>
      </c>
      <c r="T1868" s="683">
        <v>8</v>
      </c>
      <c r="U1868" s="665">
        <v>0.88888888888888884</v>
      </c>
    </row>
    <row r="1869" spans="1:21" ht="14.4" customHeight="1" x14ac:dyDescent="0.3">
      <c r="A1869" s="618">
        <v>4</v>
      </c>
      <c r="B1869" s="619" t="s">
        <v>558</v>
      </c>
      <c r="C1869" s="619">
        <v>89301042</v>
      </c>
      <c r="D1869" s="681" t="s">
        <v>6244</v>
      </c>
      <c r="E1869" s="682" t="s">
        <v>3981</v>
      </c>
      <c r="F1869" s="619" t="s">
        <v>3937</v>
      </c>
      <c r="G1869" s="619" t="s">
        <v>4143</v>
      </c>
      <c r="H1869" s="619" t="s">
        <v>557</v>
      </c>
      <c r="I1869" s="619" t="s">
        <v>4815</v>
      </c>
      <c r="J1869" s="619" t="s">
        <v>4816</v>
      </c>
      <c r="K1869" s="619" t="s">
        <v>4817</v>
      </c>
      <c r="L1869" s="620">
        <v>556</v>
      </c>
      <c r="M1869" s="620">
        <v>6116</v>
      </c>
      <c r="N1869" s="619">
        <v>11</v>
      </c>
      <c r="O1869" s="683">
        <v>5</v>
      </c>
      <c r="P1869" s="620">
        <v>6116</v>
      </c>
      <c r="Q1869" s="635">
        <v>1</v>
      </c>
      <c r="R1869" s="619">
        <v>11</v>
      </c>
      <c r="S1869" s="635">
        <v>1</v>
      </c>
      <c r="T1869" s="683">
        <v>5</v>
      </c>
      <c r="U1869" s="665">
        <v>1</v>
      </c>
    </row>
    <row r="1870" spans="1:21" ht="14.4" customHeight="1" x14ac:dyDescent="0.3">
      <c r="A1870" s="618">
        <v>4</v>
      </c>
      <c r="B1870" s="619" t="s">
        <v>558</v>
      </c>
      <c r="C1870" s="619">
        <v>89301042</v>
      </c>
      <c r="D1870" s="681" t="s">
        <v>6244</v>
      </c>
      <c r="E1870" s="682" t="s">
        <v>3981</v>
      </c>
      <c r="F1870" s="619" t="s">
        <v>3937</v>
      </c>
      <c r="G1870" s="619" t="s">
        <v>4143</v>
      </c>
      <c r="H1870" s="619" t="s">
        <v>557</v>
      </c>
      <c r="I1870" s="619" t="s">
        <v>4818</v>
      </c>
      <c r="J1870" s="619" t="s">
        <v>4819</v>
      </c>
      <c r="K1870" s="619" t="s">
        <v>4820</v>
      </c>
      <c r="L1870" s="620">
        <v>2939</v>
      </c>
      <c r="M1870" s="620">
        <v>5878</v>
      </c>
      <c r="N1870" s="619">
        <v>2</v>
      </c>
      <c r="O1870" s="683">
        <v>1</v>
      </c>
      <c r="P1870" s="620">
        <v>5878</v>
      </c>
      <c r="Q1870" s="635">
        <v>1</v>
      </c>
      <c r="R1870" s="619">
        <v>2</v>
      </c>
      <c r="S1870" s="635">
        <v>1</v>
      </c>
      <c r="T1870" s="683">
        <v>1</v>
      </c>
      <c r="U1870" s="665">
        <v>1</v>
      </c>
    </row>
    <row r="1871" spans="1:21" ht="14.4" customHeight="1" x14ac:dyDescent="0.3">
      <c r="A1871" s="618">
        <v>4</v>
      </c>
      <c r="B1871" s="619" t="s">
        <v>558</v>
      </c>
      <c r="C1871" s="619">
        <v>89301042</v>
      </c>
      <c r="D1871" s="681" t="s">
        <v>6244</v>
      </c>
      <c r="E1871" s="682" t="s">
        <v>3981</v>
      </c>
      <c r="F1871" s="619" t="s">
        <v>3937</v>
      </c>
      <c r="G1871" s="619" t="s">
        <v>4143</v>
      </c>
      <c r="H1871" s="619" t="s">
        <v>557</v>
      </c>
      <c r="I1871" s="619" t="s">
        <v>4818</v>
      </c>
      <c r="J1871" s="619" t="s">
        <v>4821</v>
      </c>
      <c r="K1871" s="619" t="s">
        <v>4820</v>
      </c>
      <c r="L1871" s="620">
        <v>2939</v>
      </c>
      <c r="M1871" s="620">
        <v>38207</v>
      </c>
      <c r="N1871" s="619">
        <v>13</v>
      </c>
      <c r="O1871" s="683">
        <v>5</v>
      </c>
      <c r="P1871" s="620">
        <v>38207</v>
      </c>
      <c r="Q1871" s="635">
        <v>1</v>
      </c>
      <c r="R1871" s="619">
        <v>13</v>
      </c>
      <c r="S1871" s="635">
        <v>1</v>
      </c>
      <c r="T1871" s="683">
        <v>5</v>
      </c>
      <c r="U1871" s="665">
        <v>1</v>
      </c>
    </row>
    <row r="1872" spans="1:21" ht="14.4" customHeight="1" x14ac:dyDescent="0.3">
      <c r="A1872" s="618">
        <v>4</v>
      </c>
      <c r="B1872" s="619" t="s">
        <v>558</v>
      </c>
      <c r="C1872" s="619">
        <v>89301042</v>
      </c>
      <c r="D1872" s="681" t="s">
        <v>6244</v>
      </c>
      <c r="E1872" s="682" t="s">
        <v>3981</v>
      </c>
      <c r="F1872" s="619" t="s">
        <v>3937</v>
      </c>
      <c r="G1872" s="619" t="s">
        <v>4143</v>
      </c>
      <c r="H1872" s="619" t="s">
        <v>557</v>
      </c>
      <c r="I1872" s="619" t="s">
        <v>4822</v>
      </c>
      <c r="J1872" s="619" t="s">
        <v>5741</v>
      </c>
      <c r="K1872" s="619" t="s">
        <v>4824</v>
      </c>
      <c r="L1872" s="620">
        <v>5343.9</v>
      </c>
      <c r="M1872" s="620">
        <v>5343.9</v>
      </c>
      <c r="N1872" s="619">
        <v>1</v>
      </c>
      <c r="O1872" s="683">
        <v>1</v>
      </c>
      <c r="P1872" s="620">
        <v>5343.9</v>
      </c>
      <c r="Q1872" s="635">
        <v>1</v>
      </c>
      <c r="R1872" s="619">
        <v>1</v>
      </c>
      <c r="S1872" s="635">
        <v>1</v>
      </c>
      <c r="T1872" s="683">
        <v>1</v>
      </c>
      <c r="U1872" s="665">
        <v>1</v>
      </c>
    </row>
    <row r="1873" spans="1:21" ht="14.4" customHeight="1" x14ac:dyDescent="0.3">
      <c r="A1873" s="618">
        <v>4</v>
      </c>
      <c r="B1873" s="619" t="s">
        <v>558</v>
      </c>
      <c r="C1873" s="619">
        <v>89301042</v>
      </c>
      <c r="D1873" s="681" t="s">
        <v>6244</v>
      </c>
      <c r="E1873" s="682" t="s">
        <v>3981</v>
      </c>
      <c r="F1873" s="619" t="s">
        <v>3937</v>
      </c>
      <c r="G1873" s="619" t="s">
        <v>4143</v>
      </c>
      <c r="H1873" s="619" t="s">
        <v>557</v>
      </c>
      <c r="I1873" s="619" t="s">
        <v>4822</v>
      </c>
      <c r="J1873" s="619" t="s">
        <v>4823</v>
      </c>
      <c r="K1873" s="619" t="s">
        <v>4824</v>
      </c>
      <c r="L1873" s="620">
        <v>5343.9</v>
      </c>
      <c r="M1873" s="620">
        <v>16031.699999999999</v>
      </c>
      <c r="N1873" s="619">
        <v>3</v>
      </c>
      <c r="O1873" s="683">
        <v>1</v>
      </c>
      <c r="P1873" s="620">
        <v>16031.699999999999</v>
      </c>
      <c r="Q1873" s="635">
        <v>1</v>
      </c>
      <c r="R1873" s="619">
        <v>3</v>
      </c>
      <c r="S1873" s="635">
        <v>1</v>
      </c>
      <c r="T1873" s="683">
        <v>1</v>
      </c>
      <c r="U1873" s="665">
        <v>1</v>
      </c>
    </row>
    <row r="1874" spans="1:21" ht="14.4" customHeight="1" x14ac:dyDescent="0.3">
      <c r="A1874" s="618">
        <v>4</v>
      </c>
      <c r="B1874" s="619" t="s">
        <v>558</v>
      </c>
      <c r="C1874" s="619">
        <v>89301042</v>
      </c>
      <c r="D1874" s="681" t="s">
        <v>6244</v>
      </c>
      <c r="E1874" s="682" t="s">
        <v>3981</v>
      </c>
      <c r="F1874" s="619" t="s">
        <v>3937</v>
      </c>
      <c r="G1874" s="619" t="s">
        <v>4143</v>
      </c>
      <c r="H1874" s="619" t="s">
        <v>557</v>
      </c>
      <c r="I1874" s="619" t="s">
        <v>5223</v>
      </c>
      <c r="J1874" s="619" t="s">
        <v>5742</v>
      </c>
      <c r="K1874" s="619" t="s">
        <v>5225</v>
      </c>
      <c r="L1874" s="620">
        <v>2816</v>
      </c>
      <c r="M1874" s="620">
        <v>8448</v>
      </c>
      <c r="N1874" s="619">
        <v>3</v>
      </c>
      <c r="O1874" s="683">
        <v>1</v>
      </c>
      <c r="P1874" s="620">
        <v>8448</v>
      </c>
      <c r="Q1874" s="635">
        <v>1</v>
      </c>
      <c r="R1874" s="619">
        <v>3</v>
      </c>
      <c r="S1874" s="635">
        <v>1</v>
      </c>
      <c r="T1874" s="683">
        <v>1</v>
      </c>
      <c r="U1874" s="665">
        <v>1</v>
      </c>
    </row>
    <row r="1875" spans="1:21" ht="14.4" customHeight="1" x14ac:dyDescent="0.3">
      <c r="A1875" s="618">
        <v>4</v>
      </c>
      <c r="B1875" s="619" t="s">
        <v>558</v>
      </c>
      <c r="C1875" s="619">
        <v>89301042</v>
      </c>
      <c r="D1875" s="681" t="s">
        <v>6244</v>
      </c>
      <c r="E1875" s="682" t="s">
        <v>3981</v>
      </c>
      <c r="F1875" s="619" t="s">
        <v>3937</v>
      </c>
      <c r="G1875" s="619" t="s">
        <v>4143</v>
      </c>
      <c r="H1875" s="619" t="s">
        <v>557</v>
      </c>
      <c r="I1875" s="619" t="s">
        <v>4830</v>
      </c>
      <c r="J1875" s="619" t="s">
        <v>4831</v>
      </c>
      <c r="K1875" s="619" t="s">
        <v>4832</v>
      </c>
      <c r="L1875" s="620">
        <v>1080</v>
      </c>
      <c r="M1875" s="620">
        <v>3240</v>
      </c>
      <c r="N1875" s="619">
        <v>3</v>
      </c>
      <c r="O1875" s="683">
        <v>3</v>
      </c>
      <c r="P1875" s="620">
        <v>2160</v>
      </c>
      <c r="Q1875" s="635">
        <v>0.66666666666666663</v>
      </c>
      <c r="R1875" s="619">
        <v>2</v>
      </c>
      <c r="S1875" s="635">
        <v>0.66666666666666663</v>
      </c>
      <c r="T1875" s="683">
        <v>2</v>
      </c>
      <c r="U1875" s="665">
        <v>0.66666666666666663</v>
      </c>
    </row>
    <row r="1876" spans="1:21" ht="14.4" customHeight="1" x14ac:dyDescent="0.3">
      <c r="A1876" s="618">
        <v>4</v>
      </c>
      <c r="B1876" s="619" t="s">
        <v>558</v>
      </c>
      <c r="C1876" s="619">
        <v>89301042</v>
      </c>
      <c r="D1876" s="681" t="s">
        <v>6244</v>
      </c>
      <c r="E1876" s="682" t="s">
        <v>3981</v>
      </c>
      <c r="F1876" s="619" t="s">
        <v>3937</v>
      </c>
      <c r="G1876" s="619" t="s">
        <v>4143</v>
      </c>
      <c r="H1876" s="619" t="s">
        <v>557</v>
      </c>
      <c r="I1876" s="619" t="s">
        <v>4833</v>
      </c>
      <c r="J1876" s="619" t="s">
        <v>4834</v>
      </c>
      <c r="K1876" s="619" t="s">
        <v>4835</v>
      </c>
      <c r="L1876" s="620">
        <v>600</v>
      </c>
      <c r="M1876" s="620">
        <v>3600</v>
      </c>
      <c r="N1876" s="619">
        <v>6</v>
      </c>
      <c r="O1876" s="683">
        <v>6</v>
      </c>
      <c r="P1876" s="620">
        <v>2400</v>
      </c>
      <c r="Q1876" s="635">
        <v>0.66666666666666663</v>
      </c>
      <c r="R1876" s="619">
        <v>4</v>
      </c>
      <c r="S1876" s="635">
        <v>0.66666666666666663</v>
      </c>
      <c r="T1876" s="683">
        <v>4</v>
      </c>
      <c r="U1876" s="665">
        <v>0.66666666666666663</v>
      </c>
    </row>
    <row r="1877" spans="1:21" ht="14.4" customHeight="1" x14ac:dyDescent="0.3">
      <c r="A1877" s="618">
        <v>4</v>
      </c>
      <c r="B1877" s="619" t="s">
        <v>558</v>
      </c>
      <c r="C1877" s="619">
        <v>89301042</v>
      </c>
      <c r="D1877" s="681" t="s">
        <v>6244</v>
      </c>
      <c r="E1877" s="682" t="s">
        <v>3981</v>
      </c>
      <c r="F1877" s="619" t="s">
        <v>3937</v>
      </c>
      <c r="G1877" s="619" t="s">
        <v>4143</v>
      </c>
      <c r="H1877" s="619" t="s">
        <v>557</v>
      </c>
      <c r="I1877" s="619" t="s">
        <v>4833</v>
      </c>
      <c r="J1877" s="619" t="s">
        <v>5226</v>
      </c>
      <c r="K1877" s="619" t="s">
        <v>4835</v>
      </c>
      <c r="L1877" s="620">
        <v>600</v>
      </c>
      <c r="M1877" s="620">
        <v>600</v>
      </c>
      <c r="N1877" s="619">
        <v>1</v>
      </c>
      <c r="O1877" s="683">
        <v>1</v>
      </c>
      <c r="P1877" s="620">
        <v>600</v>
      </c>
      <c r="Q1877" s="635">
        <v>1</v>
      </c>
      <c r="R1877" s="619">
        <v>1</v>
      </c>
      <c r="S1877" s="635">
        <v>1</v>
      </c>
      <c r="T1877" s="683">
        <v>1</v>
      </c>
      <c r="U1877" s="665">
        <v>1</v>
      </c>
    </row>
    <row r="1878" spans="1:21" ht="14.4" customHeight="1" x14ac:dyDescent="0.3">
      <c r="A1878" s="618">
        <v>4</v>
      </c>
      <c r="B1878" s="619" t="s">
        <v>558</v>
      </c>
      <c r="C1878" s="619">
        <v>89301042</v>
      </c>
      <c r="D1878" s="681" t="s">
        <v>6244</v>
      </c>
      <c r="E1878" s="682" t="s">
        <v>3981</v>
      </c>
      <c r="F1878" s="619" t="s">
        <v>3937</v>
      </c>
      <c r="G1878" s="619" t="s">
        <v>4143</v>
      </c>
      <c r="H1878" s="619" t="s">
        <v>557</v>
      </c>
      <c r="I1878" s="619" t="s">
        <v>4836</v>
      </c>
      <c r="J1878" s="619" t="s">
        <v>4837</v>
      </c>
      <c r="K1878" s="619" t="s">
        <v>4743</v>
      </c>
      <c r="L1878" s="620">
        <v>500</v>
      </c>
      <c r="M1878" s="620">
        <v>1500</v>
      </c>
      <c r="N1878" s="619">
        <v>3</v>
      </c>
      <c r="O1878" s="683">
        <v>2</v>
      </c>
      <c r="P1878" s="620">
        <v>500</v>
      </c>
      <c r="Q1878" s="635">
        <v>0.33333333333333331</v>
      </c>
      <c r="R1878" s="619">
        <v>1</v>
      </c>
      <c r="S1878" s="635">
        <v>0.33333333333333331</v>
      </c>
      <c r="T1878" s="683">
        <v>1</v>
      </c>
      <c r="U1878" s="665">
        <v>0.5</v>
      </c>
    </row>
    <row r="1879" spans="1:21" ht="14.4" customHeight="1" x14ac:dyDescent="0.3">
      <c r="A1879" s="618">
        <v>4</v>
      </c>
      <c r="B1879" s="619" t="s">
        <v>558</v>
      </c>
      <c r="C1879" s="619">
        <v>89301042</v>
      </c>
      <c r="D1879" s="681" t="s">
        <v>6244</v>
      </c>
      <c r="E1879" s="682" t="s">
        <v>3981</v>
      </c>
      <c r="F1879" s="619" t="s">
        <v>3937</v>
      </c>
      <c r="G1879" s="619" t="s">
        <v>4143</v>
      </c>
      <c r="H1879" s="619" t="s">
        <v>557</v>
      </c>
      <c r="I1879" s="619" t="s">
        <v>4836</v>
      </c>
      <c r="J1879" s="619" t="s">
        <v>4837</v>
      </c>
      <c r="K1879" s="619" t="s">
        <v>4743</v>
      </c>
      <c r="L1879" s="620">
        <v>550.95000000000005</v>
      </c>
      <c r="M1879" s="620">
        <v>550.95000000000005</v>
      </c>
      <c r="N1879" s="619">
        <v>1</v>
      </c>
      <c r="O1879" s="683">
        <v>1</v>
      </c>
      <c r="P1879" s="620">
        <v>550.95000000000005</v>
      </c>
      <c r="Q1879" s="635">
        <v>1</v>
      </c>
      <c r="R1879" s="619">
        <v>1</v>
      </c>
      <c r="S1879" s="635">
        <v>1</v>
      </c>
      <c r="T1879" s="683">
        <v>1</v>
      </c>
      <c r="U1879" s="665">
        <v>1</v>
      </c>
    </row>
    <row r="1880" spans="1:21" ht="14.4" customHeight="1" x14ac:dyDescent="0.3">
      <c r="A1880" s="618">
        <v>4</v>
      </c>
      <c r="B1880" s="619" t="s">
        <v>558</v>
      </c>
      <c r="C1880" s="619">
        <v>89301042</v>
      </c>
      <c r="D1880" s="681" t="s">
        <v>6244</v>
      </c>
      <c r="E1880" s="682" t="s">
        <v>3981</v>
      </c>
      <c r="F1880" s="619" t="s">
        <v>3937</v>
      </c>
      <c r="G1880" s="619" t="s">
        <v>4143</v>
      </c>
      <c r="H1880" s="619" t="s">
        <v>557</v>
      </c>
      <c r="I1880" s="619" t="s">
        <v>4838</v>
      </c>
      <c r="J1880" s="619" t="s">
        <v>4839</v>
      </c>
      <c r="K1880" s="619" t="s">
        <v>4835</v>
      </c>
      <c r="L1880" s="620">
        <v>1000</v>
      </c>
      <c r="M1880" s="620">
        <v>11000</v>
      </c>
      <c r="N1880" s="619">
        <v>11</v>
      </c>
      <c r="O1880" s="683">
        <v>6</v>
      </c>
      <c r="P1880" s="620">
        <v>11000</v>
      </c>
      <c r="Q1880" s="635">
        <v>1</v>
      </c>
      <c r="R1880" s="619">
        <v>11</v>
      </c>
      <c r="S1880" s="635">
        <v>1</v>
      </c>
      <c r="T1880" s="683">
        <v>6</v>
      </c>
      <c r="U1880" s="665">
        <v>1</v>
      </c>
    </row>
    <row r="1881" spans="1:21" ht="14.4" customHeight="1" x14ac:dyDescent="0.3">
      <c r="A1881" s="618">
        <v>4</v>
      </c>
      <c r="B1881" s="619" t="s">
        <v>558</v>
      </c>
      <c r="C1881" s="619">
        <v>89301042</v>
      </c>
      <c r="D1881" s="681" t="s">
        <v>6244</v>
      </c>
      <c r="E1881" s="682" t="s">
        <v>3981</v>
      </c>
      <c r="F1881" s="619" t="s">
        <v>3937</v>
      </c>
      <c r="G1881" s="619" t="s">
        <v>4143</v>
      </c>
      <c r="H1881" s="619" t="s">
        <v>557</v>
      </c>
      <c r="I1881" s="619" t="s">
        <v>4838</v>
      </c>
      <c r="J1881" s="619" t="s">
        <v>5228</v>
      </c>
      <c r="K1881" s="619" t="s">
        <v>4835</v>
      </c>
      <c r="L1881" s="620">
        <v>1000</v>
      </c>
      <c r="M1881" s="620">
        <v>1000</v>
      </c>
      <c r="N1881" s="619">
        <v>1</v>
      </c>
      <c r="O1881" s="683">
        <v>1</v>
      </c>
      <c r="P1881" s="620">
        <v>1000</v>
      </c>
      <c r="Q1881" s="635">
        <v>1</v>
      </c>
      <c r="R1881" s="619">
        <v>1</v>
      </c>
      <c r="S1881" s="635">
        <v>1</v>
      </c>
      <c r="T1881" s="683">
        <v>1</v>
      </c>
      <c r="U1881" s="665">
        <v>1</v>
      </c>
    </row>
    <row r="1882" spans="1:21" ht="14.4" customHeight="1" x14ac:dyDescent="0.3">
      <c r="A1882" s="618">
        <v>4</v>
      </c>
      <c r="B1882" s="619" t="s">
        <v>558</v>
      </c>
      <c r="C1882" s="619">
        <v>89301042</v>
      </c>
      <c r="D1882" s="681" t="s">
        <v>6244</v>
      </c>
      <c r="E1882" s="682" t="s">
        <v>3981</v>
      </c>
      <c r="F1882" s="619" t="s">
        <v>3937</v>
      </c>
      <c r="G1882" s="619" t="s">
        <v>4143</v>
      </c>
      <c r="H1882" s="619" t="s">
        <v>557</v>
      </c>
      <c r="I1882" s="619" t="s">
        <v>4840</v>
      </c>
      <c r="J1882" s="619" t="s">
        <v>4841</v>
      </c>
      <c r="K1882" s="619" t="s">
        <v>4842</v>
      </c>
      <c r="L1882" s="620">
        <v>3000</v>
      </c>
      <c r="M1882" s="620">
        <v>9000</v>
      </c>
      <c r="N1882" s="619">
        <v>3</v>
      </c>
      <c r="O1882" s="683">
        <v>1</v>
      </c>
      <c r="P1882" s="620">
        <v>9000</v>
      </c>
      <c r="Q1882" s="635">
        <v>1</v>
      </c>
      <c r="R1882" s="619">
        <v>3</v>
      </c>
      <c r="S1882" s="635">
        <v>1</v>
      </c>
      <c r="T1882" s="683">
        <v>1</v>
      </c>
      <c r="U1882" s="665">
        <v>1</v>
      </c>
    </row>
    <row r="1883" spans="1:21" ht="14.4" customHeight="1" x14ac:dyDescent="0.3">
      <c r="A1883" s="618">
        <v>4</v>
      </c>
      <c r="B1883" s="619" t="s">
        <v>558</v>
      </c>
      <c r="C1883" s="619">
        <v>89301042</v>
      </c>
      <c r="D1883" s="681" t="s">
        <v>6244</v>
      </c>
      <c r="E1883" s="682" t="s">
        <v>3981</v>
      </c>
      <c r="F1883" s="619" t="s">
        <v>3937</v>
      </c>
      <c r="G1883" s="619" t="s">
        <v>4143</v>
      </c>
      <c r="H1883" s="619" t="s">
        <v>557</v>
      </c>
      <c r="I1883" s="619" t="s">
        <v>4843</v>
      </c>
      <c r="J1883" s="619" t="s">
        <v>4841</v>
      </c>
      <c r="K1883" s="619" t="s">
        <v>4844</v>
      </c>
      <c r="L1883" s="620">
        <v>3000</v>
      </c>
      <c r="M1883" s="620">
        <v>9000</v>
      </c>
      <c r="N1883" s="619">
        <v>3</v>
      </c>
      <c r="O1883" s="683">
        <v>1</v>
      </c>
      <c r="P1883" s="620">
        <v>9000</v>
      </c>
      <c r="Q1883" s="635">
        <v>1</v>
      </c>
      <c r="R1883" s="619">
        <v>3</v>
      </c>
      <c r="S1883" s="635">
        <v>1</v>
      </c>
      <c r="T1883" s="683">
        <v>1</v>
      </c>
      <c r="U1883" s="665">
        <v>1</v>
      </c>
    </row>
    <row r="1884" spans="1:21" ht="14.4" customHeight="1" x14ac:dyDescent="0.3">
      <c r="A1884" s="618">
        <v>4</v>
      </c>
      <c r="B1884" s="619" t="s">
        <v>558</v>
      </c>
      <c r="C1884" s="619">
        <v>89301042</v>
      </c>
      <c r="D1884" s="681" t="s">
        <v>6244</v>
      </c>
      <c r="E1884" s="682" t="s">
        <v>3981</v>
      </c>
      <c r="F1884" s="619" t="s">
        <v>3937</v>
      </c>
      <c r="G1884" s="619" t="s">
        <v>4143</v>
      </c>
      <c r="H1884" s="619" t="s">
        <v>557</v>
      </c>
      <c r="I1884" s="619" t="s">
        <v>4845</v>
      </c>
      <c r="J1884" s="619" t="s">
        <v>4846</v>
      </c>
      <c r="K1884" s="619" t="s">
        <v>4847</v>
      </c>
      <c r="L1884" s="620">
        <v>233.18</v>
      </c>
      <c r="M1884" s="620">
        <v>466.36</v>
      </c>
      <c r="N1884" s="619">
        <v>2</v>
      </c>
      <c r="O1884" s="683">
        <v>1</v>
      </c>
      <c r="P1884" s="620"/>
      <c r="Q1884" s="635">
        <v>0</v>
      </c>
      <c r="R1884" s="619"/>
      <c r="S1884" s="635">
        <v>0</v>
      </c>
      <c r="T1884" s="683"/>
      <c r="U1884" s="665">
        <v>0</v>
      </c>
    </row>
    <row r="1885" spans="1:21" ht="14.4" customHeight="1" x14ac:dyDescent="0.3">
      <c r="A1885" s="618">
        <v>4</v>
      </c>
      <c r="B1885" s="619" t="s">
        <v>558</v>
      </c>
      <c r="C1885" s="619">
        <v>89301042</v>
      </c>
      <c r="D1885" s="681" t="s">
        <v>6244</v>
      </c>
      <c r="E1885" s="682" t="s">
        <v>3981</v>
      </c>
      <c r="F1885" s="619" t="s">
        <v>3937</v>
      </c>
      <c r="G1885" s="619" t="s">
        <v>4143</v>
      </c>
      <c r="H1885" s="619" t="s">
        <v>557</v>
      </c>
      <c r="I1885" s="619" t="s">
        <v>4851</v>
      </c>
      <c r="J1885" s="619" t="s">
        <v>4852</v>
      </c>
      <c r="K1885" s="619" t="s">
        <v>4743</v>
      </c>
      <c r="L1885" s="620">
        <v>300</v>
      </c>
      <c r="M1885" s="620">
        <v>1200</v>
      </c>
      <c r="N1885" s="619">
        <v>4</v>
      </c>
      <c r="O1885" s="683">
        <v>4</v>
      </c>
      <c r="P1885" s="620">
        <v>900</v>
      </c>
      <c r="Q1885" s="635">
        <v>0.75</v>
      </c>
      <c r="R1885" s="619">
        <v>3</v>
      </c>
      <c r="S1885" s="635">
        <v>0.75</v>
      </c>
      <c r="T1885" s="683">
        <v>3</v>
      </c>
      <c r="U1885" s="665">
        <v>0.75</v>
      </c>
    </row>
    <row r="1886" spans="1:21" ht="14.4" customHeight="1" x14ac:dyDescent="0.3">
      <c r="A1886" s="618">
        <v>4</v>
      </c>
      <c r="B1886" s="619" t="s">
        <v>558</v>
      </c>
      <c r="C1886" s="619">
        <v>89301042</v>
      </c>
      <c r="D1886" s="681" t="s">
        <v>6244</v>
      </c>
      <c r="E1886" s="682" t="s">
        <v>3981</v>
      </c>
      <c r="F1886" s="619" t="s">
        <v>3937</v>
      </c>
      <c r="G1886" s="619" t="s">
        <v>4143</v>
      </c>
      <c r="H1886" s="619" t="s">
        <v>557</v>
      </c>
      <c r="I1886" s="619" t="s">
        <v>4851</v>
      </c>
      <c r="J1886" s="619" t="s">
        <v>5233</v>
      </c>
      <c r="K1886" s="619" t="s">
        <v>4743</v>
      </c>
      <c r="L1886" s="620">
        <v>300</v>
      </c>
      <c r="M1886" s="620">
        <v>300</v>
      </c>
      <c r="N1886" s="619">
        <v>1</v>
      </c>
      <c r="O1886" s="683">
        <v>1</v>
      </c>
      <c r="P1886" s="620">
        <v>300</v>
      </c>
      <c r="Q1886" s="635">
        <v>1</v>
      </c>
      <c r="R1886" s="619">
        <v>1</v>
      </c>
      <c r="S1886" s="635">
        <v>1</v>
      </c>
      <c r="T1886" s="683">
        <v>1</v>
      </c>
      <c r="U1886" s="665">
        <v>1</v>
      </c>
    </row>
    <row r="1887" spans="1:21" ht="14.4" customHeight="1" x14ac:dyDescent="0.3">
      <c r="A1887" s="618">
        <v>4</v>
      </c>
      <c r="B1887" s="619" t="s">
        <v>558</v>
      </c>
      <c r="C1887" s="619">
        <v>89301042</v>
      </c>
      <c r="D1887" s="681" t="s">
        <v>6244</v>
      </c>
      <c r="E1887" s="682" t="s">
        <v>3981</v>
      </c>
      <c r="F1887" s="619" t="s">
        <v>3937</v>
      </c>
      <c r="G1887" s="619" t="s">
        <v>4143</v>
      </c>
      <c r="H1887" s="619" t="s">
        <v>557</v>
      </c>
      <c r="I1887" s="619" t="s">
        <v>4855</v>
      </c>
      <c r="J1887" s="619" t="s">
        <v>4856</v>
      </c>
      <c r="K1887" s="619" t="s">
        <v>4691</v>
      </c>
      <c r="L1887" s="620">
        <v>304.69</v>
      </c>
      <c r="M1887" s="620">
        <v>914.06999999999994</v>
      </c>
      <c r="N1887" s="619">
        <v>3</v>
      </c>
      <c r="O1887" s="683">
        <v>2</v>
      </c>
      <c r="P1887" s="620">
        <v>914.06999999999994</v>
      </c>
      <c r="Q1887" s="635">
        <v>1</v>
      </c>
      <c r="R1887" s="619">
        <v>3</v>
      </c>
      <c r="S1887" s="635">
        <v>1</v>
      </c>
      <c r="T1887" s="683">
        <v>2</v>
      </c>
      <c r="U1887" s="665">
        <v>1</v>
      </c>
    </row>
    <row r="1888" spans="1:21" ht="14.4" customHeight="1" x14ac:dyDescent="0.3">
      <c r="A1888" s="618">
        <v>4</v>
      </c>
      <c r="B1888" s="619" t="s">
        <v>558</v>
      </c>
      <c r="C1888" s="619">
        <v>89301042</v>
      </c>
      <c r="D1888" s="681" t="s">
        <v>6244</v>
      </c>
      <c r="E1888" s="682" t="s">
        <v>3981</v>
      </c>
      <c r="F1888" s="619" t="s">
        <v>3937</v>
      </c>
      <c r="G1888" s="619" t="s">
        <v>4143</v>
      </c>
      <c r="H1888" s="619" t="s">
        <v>557</v>
      </c>
      <c r="I1888" s="619" t="s">
        <v>4871</v>
      </c>
      <c r="J1888" s="619" t="s">
        <v>4872</v>
      </c>
      <c r="K1888" s="619" t="s">
        <v>4873</v>
      </c>
      <c r="L1888" s="620">
        <v>856.97</v>
      </c>
      <c r="M1888" s="620">
        <v>5141.82</v>
      </c>
      <c r="N1888" s="619">
        <v>6</v>
      </c>
      <c r="O1888" s="683">
        <v>1</v>
      </c>
      <c r="P1888" s="620">
        <v>5141.82</v>
      </c>
      <c r="Q1888" s="635">
        <v>1</v>
      </c>
      <c r="R1888" s="619">
        <v>6</v>
      </c>
      <c r="S1888" s="635">
        <v>1</v>
      </c>
      <c r="T1888" s="683">
        <v>1</v>
      </c>
      <c r="U1888" s="665">
        <v>1</v>
      </c>
    </row>
    <row r="1889" spans="1:21" ht="14.4" customHeight="1" x14ac:dyDescent="0.3">
      <c r="A1889" s="618">
        <v>4</v>
      </c>
      <c r="B1889" s="619" t="s">
        <v>558</v>
      </c>
      <c r="C1889" s="619">
        <v>89301042</v>
      </c>
      <c r="D1889" s="681" t="s">
        <v>6244</v>
      </c>
      <c r="E1889" s="682" t="s">
        <v>3981</v>
      </c>
      <c r="F1889" s="619" t="s">
        <v>3937</v>
      </c>
      <c r="G1889" s="619" t="s">
        <v>4143</v>
      </c>
      <c r="H1889" s="619" t="s">
        <v>557</v>
      </c>
      <c r="I1889" s="619" t="s">
        <v>5236</v>
      </c>
      <c r="J1889" s="619" t="s">
        <v>5237</v>
      </c>
      <c r="K1889" s="619" t="s">
        <v>5238</v>
      </c>
      <c r="L1889" s="620">
        <v>856.97</v>
      </c>
      <c r="M1889" s="620">
        <v>5141.82</v>
      </c>
      <c r="N1889" s="619">
        <v>6</v>
      </c>
      <c r="O1889" s="683">
        <v>1</v>
      </c>
      <c r="P1889" s="620">
        <v>5141.82</v>
      </c>
      <c r="Q1889" s="635">
        <v>1</v>
      </c>
      <c r="R1889" s="619">
        <v>6</v>
      </c>
      <c r="S1889" s="635">
        <v>1</v>
      </c>
      <c r="T1889" s="683">
        <v>1</v>
      </c>
      <c r="U1889" s="665">
        <v>1</v>
      </c>
    </row>
    <row r="1890" spans="1:21" ht="14.4" customHeight="1" x14ac:dyDescent="0.3">
      <c r="A1890" s="618">
        <v>4</v>
      </c>
      <c r="B1890" s="619" t="s">
        <v>558</v>
      </c>
      <c r="C1890" s="619">
        <v>89301042</v>
      </c>
      <c r="D1890" s="681" t="s">
        <v>6244</v>
      </c>
      <c r="E1890" s="682" t="s">
        <v>3981</v>
      </c>
      <c r="F1890" s="619" t="s">
        <v>3937</v>
      </c>
      <c r="G1890" s="619" t="s">
        <v>4143</v>
      </c>
      <c r="H1890" s="619" t="s">
        <v>557</v>
      </c>
      <c r="I1890" s="619" t="s">
        <v>4874</v>
      </c>
      <c r="J1890" s="619" t="s">
        <v>4875</v>
      </c>
      <c r="K1890" s="619" t="s">
        <v>4876</v>
      </c>
      <c r="L1890" s="620">
        <v>370.4</v>
      </c>
      <c r="M1890" s="620">
        <v>1851.9999999999998</v>
      </c>
      <c r="N1890" s="619">
        <v>5</v>
      </c>
      <c r="O1890" s="683">
        <v>3</v>
      </c>
      <c r="P1890" s="620">
        <v>1851.9999999999998</v>
      </c>
      <c r="Q1890" s="635">
        <v>1</v>
      </c>
      <c r="R1890" s="619">
        <v>5</v>
      </c>
      <c r="S1890" s="635">
        <v>1</v>
      </c>
      <c r="T1890" s="683">
        <v>3</v>
      </c>
      <c r="U1890" s="665">
        <v>1</v>
      </c>
    </row>
    <row r="1891" spans="1:21" ht="14.4" customHeight="1" x14ac:dyDescent="0.3">
      <c r="A1891" s="618">
        <v>4</v>
      </c>
      <c r="B1891" s="619" t="s">
        <v>558</v>
      </c>
      <c r="C1891" s="619">
        <v>89301042</v>
      </c>
      <c r="D1891" s="681" t="s">
        <v>6244</v>
      </c>
      <c r="E1891" s="682" t="s">
        <v>3981</v>
      </c>
      <c r="F1891" s="619" t="s">
        <v>3937</v>
      </c>
      <c r="G1891" s="619" t="s">
        <v>4143</v>
      </c>
      <c r="H1891" s="619" t="s">
        <v>557</v>
      </c>
      <c r="I1891" s="619" t="s">
        <v>4877</v>
      </c>
      <c r="J1891" s="619" t="s">
        <v>4878</v>
      </c>
      <c r="K1891" s="619" t="s">
        <v>4879</v>
      </c>
      <c r="L1891" s="620">
        <v>453.2</v>
      </c>
      <c r="M1891" s="620">
        <v>1812.8</v>
      </c>
      <c r="N1891" s="619">
        <v>4</v>
      </c>
      <c r="O1891" s="683">
        <v>3</v>
      </c>
      <c r="P1891" s="620">
        <v>1812.8</v>
      </c>
      <c r="Q1891" s="635">
        <v>1</v>
      </c>
      <c r="R1891" s="619">
        <v>4</v>
      </c>
      <c r="S1891" s="635">
        <v>1</v>
      </c>
      <c r="T1891" s="683">
        <v>3</v>
      </c>
      <c r="U1891" s="665">
        <v>1</v>
      </c>
    </row>
    <row r="1892" spans="1:21" ht="14.4" customHeight="1" x14ac:dyDescent="0.3">
      <c r="A1892" s="618">
        <v>4</v>
      </c>
      <c r="B1892" s="619" t="s">
        <v>558</v>
      </c>
      <c r="C1892" s="619">
        <v>89301042</v>
      </c>
      <c r="D1892" s="681" t="s">
        <v>6244</v>
      </c>
      <c r="E1892" s="682" t="s">
        <v>3981</v>
      </c>
      <c r="F1892" s="619" t="s">
        <v>3937</v>
      </c>
      <c r="G1892" s="619" t="s">
        <v>4143</v>
      </c>
      <c r="H1892" s="619" t="s">
        <v>557</v>
      </c>
      <c r="I1892" s="619" t="s">
        <v>4892</v>
      </c>
      <c r="J1892" s="619" t="s">
        <v>4893</v>
      </c>
      <c r="K1892" s="619" t="s">
        <v>4894</v>
      </c>
      <c r="L1892" s="620">
        <v>1500.3</v>
      </c>
      <c r="M1892" s="620">
        <v>3000.6</v>
      </c>
      <c r="N1892" s="619">
        <v>2</v>
      </c>
      <c r="O1892" s="683">
        <v>1</v>
      </c>
      <c r="P1892" s="620">
        <v>3000.6</v>
      </c>
      <c r="Q1892" s="635">
        <v>1</v>
      </c>
      <c r="R1892" s="619">
        <v>2</v>
      </c>
      <c r="S1892" s="635">
        <v>1</v>
      </c>
      <c r="T1892" s="683">
        <v>1</v>
      </c>
      <c r="U1892" s="665">
        <v>1</v>
      </c>
    </row>
    <row r="1893" spans="1:21" ht="14.4" customHeight="1" x14ac:dyDescent="0.3">
      <c r="A1893" s="618">
        <v>4</v>
      </c>
      <c r="B1893" s="619" t="s">
        <v>558</v>
      </c>
      <c r="C1893" s="619">
        <v>89301042</v>
      </c>
      <c r="D1893" s="681" t="s">
        <v>6244</v>
      </c>
      <c r="E1893" s="682" t="s">
        <v>3981</v>
      </c>
      <c r="F1893" s="619" t="s">
        <v>3937</v>
      </c>
      <c r="G1893" s="619" t="s">
        <v>4143</v>
      </c>
      <c r="H1893" s="619" t="s">
        <v>557</v>
      </c>
      <c r="I1893" s="619" t="s">
        <v>4502</v>
      </c>
      <c r="J1893" s="619" t="s">
        <v>4503</v>
      </c>
      <c r="K1893" s="619" t="s">
        <v>4504</v>
      </c>
      <c r="L1893" s="620">
        <v>2284</v>
      </c>
      <c r="M1893" s="620">
        <v>2284</v>
      </c>
      <c r="N1893" s="619">
        <v>1</v>
      </c>
      <c r="O1893" s="683">
        <v>1</v>
      </c>
      <c r="P1893" s="620">
        <v>2284</v>
      </c>
      <c r="Q1893" s="635">
        <v>1</v>
      </c>
      <c r="R1893" s="619">
        <v>1</v>
      </c>
      <c r="S1893" s="635">
        <v>1</v>
      </c>
      <c r="T1893" s="683">
        <v>1</v>
      </c>
      <c r="U1893" s="665">
        <v>1</v>
      </c>
    </row>
    <row r="1894" spans="1:21" ht="14.4" customHeight="1" x14ac:dyDescent="0.3">
      <c r="A1894" s="618">
        <v>4</v>
      </c>
      <c r="B1894" s="619" t="s">
        <v>558</v>
      </c>
      <c r="C1894" s="619">
        <v>89301042</v>
      </c>
      <c r="D1894" s="681" t="s">
        <v>6244</v>
      </c>
      <c r="E1894" s="682" t="s">
        <v>3981</v>
      </c>
      <c r="F1894" s="619" t="s">
        <v>3937</v>
      </c>
      <c r="G1894" s="619" t="s">
        <v>4143</v>
      </c>
      <c r="H1894" s="619" t="s">
        <v>557</v>
      </c>
      <c r="I1894" s="619" t="s">
        <v>4505</v>
      </c>
      <c r="J1894" s="619" t="s">
        <v>4506</v>
      </c>
      <c r="K1894" s="619" t="s">
        <v>4507</v>
      </c>
      <c r="L1894" s="620">
        <v>3000</v>
      </c>
      <c r="M1894" s="620">
        <v>6000</v>
      </c>
      <c r="N1894" s="619">
        <v>2</v>
      </c>
      <c r="O1894" s="683">
        <v>1</v>
      </c>
      <c r="P1894" s="620">
        <v>6000</v>
      </c>
      <c r="Q1894" s="635">
        <v>1</v>
      </c>
      <c r="R1894" s="619">
        <v>2</v>
      </c>
      <c r="S1894" s="635">
        <v>1</v>
      </c>
      <c r="T1894" s="683">
        <v>1</v>
      </c>
      <c r="U1894" s="665">
        <v>1</v>
      </c>
    </row>
    <row r="1895" spans="1:21" ht="14.4" customHeight="1" x14ac:dyDescent="0.3">
      <c r="A1895" s="618">
        <v>4</v>
      </c>
      <c r="B1895" s="619" t="s">
        <v>558</v>
      </c>
      <c r="C1895" s="619">
        <v>89301042</v>
      </c>
      <c r="D1895" s="681" t="s">
        <v>6244</v>
      </c>
      <c r="E1895" s="682" t="s">
        <v>3981</v>
      </c>
      <c r="F1895" s="619" t="s">
        <v>3937</v>
      </c>
      <c r="G1895" s="619" t="s">
        <v>4143</v>
      </c>
      <c r="H1895" s="619" t="s">
        <v>557</v>
      </c>
      <c r="I1895" s="619" t="s">
        <v>4900</v>
      </c>
      <c r="J1895" s="619" t="s">
        <v>4903</v>
      </c>
      <c r="K1895" s="619" t="s">
        <v>4902</v>
      </c>
      <c r="L1895" s="620">
        <v>761.3</v>
      </c>
      <c r="M1895" s="620">
        <v>4567.7999999999993</v>
      </c>
      <c r="N1895" s="619">
        <v>6</v>
      </c>
      <c r="O1895" s="683">
        <v>1</v>
      </c>
      <c r="P1895" s="620">
        <v>4567.7999999999993</v>
      </c>
      <c r="Q1895" s="635">
        <v>1</v>
      </c>
      <c r="R1895" s="619">
        <v>6</v>
      </c>
      <c r="S1895" s="635">
        <v>1</v>
      </c>
      <c r="T1895" s="683">
        <v>1</v>
      </c>
      <c r="U1895" s="665">
        <v>1</v>
      </c>
    </row>
    <row r="1896" spans="1:21" ht="14.4" customHeight="1" x14ac:dyDescent="0.3">
      <c r="A1896" s="618">
        <v>4</v>
      </c>
      <c r="B1896" s="619" t="s">
        <v>558</v>
      </c>
      <c r="C1896" s="619">
        <v>89301042</v>
      </c>
      <c r="D1896" s="681" t="s">
        <v>6244</v>
      </c>
      <c r="E1896" s="682" t="s">
        <v>3981</v>
      </c>
      <c r="F1896" s="619" t="s">
        <v>3937</v>
      </c>
      <c r="G1896" s="619" t="s">
        <v>4143</v>
      </c>
      <c r="H1896" s="619" t="s">
        <v>557</v>
      </c>
      <c r="I1896" s="619" t="s">
        <v>4904</v>
      </c>
      <c r="J1896" s="619" t="s">
        <v>4905</v>
      </c>
      <c r="K1896" s="619" t="s">
        <v>4906</v>
      </c>
      <c r="L1896" s="620">
        <v>761.3</v>
      </c>
      <c r="M1896" s="620">
        <v>7612.9999999999991</v>
      </c>
      <c r="N1896" s="619">
        <v>10</v>
      </c>
      <c r="O1896" s="683">
        <v>2</v>
      </c>
      <c r="P1896" s="620">
        <v>4567.7999999999993</v>
      </c>
      <c r="Q1896" s="635">
        <v>0.6</v>
      </c>
      <c r="R1896" s="619">
        <v>6</v>
      </c>
      <c r="S1896" s="635">
        <v>0.6</v>
      </c>
      <c r="T1896" s="683">
        <v>1</v>
      </c>
      <c r="U1896" s="665">
        <v>0.5</v>
      </c>
    </row>
    <row r="1897" spans="1:21" ht="14.4" customHeight="1" x14ac:dyDescent="0.3">
      <c r="A1897" s="618">
        <v>4</v>
      </c>
      <c r="B1897" s="619" t="s">
        <v>558</v>
      </c>
      <c r="C1897" s="619">
        <v>89301042</v>
      </c>
      <c r="D1897" s="681" t="s">
        <v>6244</v>
      </c>
      <c r="E1897" s="682" t="s">
        <v>3981</v>
      </c>
      <c r="F1897" s="619" t="s">
        <v>3937</v>
      </c>
      <c r="G1897" s="619" t="s">
        <v>4143</v>
      </c>
      <c r="H1897" s="619" t="s">
        <v>557</v>
      </c>
      <c r="I1897" s="619" t="s">
        <v>5251</v>
      </c>
      <c r="J1897" s="619" t="s">
        <v>5252</v>
      </c>
      <c r="K1897" s="619" t="s">
        <v>5253</v>
      </c>
      <c r="L1897" s="620">
        <v>761.3</v>
      </c>
      <c r="M1897" s="620">
        <v>6851.7</v>
      </c>
      <c r="N1897" s="619">
        <v>9</v>
      </c>
      <c r="O1897" s="683">
        <v>1</v>
      </c>
      <c r="P1897" s="620">
        <v>6851.7</v>
      </c>
      <c r="Q1897" s="635">
        <v>1</v>
      </c>
      <c r="R1897" s="619">
        <v>9</v>
      </c>
      <c r="S1897" s="635">
        <v>1</v>
      </c>
      <c r="T1897" s="683">
        <v>1</v>
      </c>
      <c r="U1897" s="665">
        <v>1</v>
      </c>
    </row>
    <row r="1898" spans="1:21" ht="14.4" customHeight="1" x14ac:dyDescent="0.3">
      <c r="A1898" s="618">
        <v>4</v>
      </c>
      <c r="B1898" s="619" t="s">
        <v>558</v>
      </c>
      <c r="C1898" s="619">
        <v>89301042</v>
      </c>
      <c r="D1898" s="681" t="s">
        <v>6244</v>
      </c>
      <c r="E1898" s="682" t="s">
        <v>3981</v>
      </c>
      <c r="F1898" s="619" t="s">
        <v>3937</v>
      </c>
      <c r="G1898" s="619" t="s">
        <v>4143</v>
      </c>
      <c r="H1898" s="619" t="s">
        <v>557</v>
      </c>
      <c r="I1898" s="619" t="s">
        <v>4907</v>
      </c>
      <c r="J1898" s="619" t="s">
        <v>4908</v>
      </c>
      <c r="K1898" s="619" t="s">
        <v>4909</v>
      </c>
      <c r="L1898" s="620">
        <v>1500.3</v>
      </c>
      <c r="M1898" s="620">
        <v>7501.5</v>
      </c>
      <c r="N1898" s="619">
        <v>5</v>
      </c>
      <c r="O1898" s="683">
        <v>1</v>
      </c>
      <c r="P1898" s="620">
        <v>7501.5</v>
      </c>
      <c r="Q1898" s="635">
        <v>1</v>
      </c>
      <c r="R1898" s="619">
        <v>5</v>
      </c>
      <c r="S1898" s="635">
        <v>1</v>
      </c>
      <c r="T1898" s="683">
        <v>1</v>
      </c>
      <c r="U1898" s="665">
        <v>1</v>
      </c>
    </row>
    <row r="1899" spans="1:21" ht="14.4" customHeight="1" x14ac:dyDescent="0.3">
      <c r="A1899" s="618">
        <v>4</v>
      </c>
      <c r="B1899" s="619" t="s">
        <v>558</v>
      </c>
      <c r="C1899" s="619">
        <v>89301042</v>
      </c>
      <c r="D1899" s="681" t="s">
        <v>6244</v>
      </c>
      <c r="E1899" s="682" t="s">
        <v>3981</v>
      </c>
      <c r="F1899" s="619" t="s">
        <v>3937</v>
      </c>
      <c r="G1899" s="619" t="s">
        <v>4143</v>
      </c>
      <c r="H1899" s="619" t="s">
        <v>557</v>
      </c>
      <c r="I1899" s="619" t="s">
        <v>4910</v>
      </c>
      <c r="J1899" s="619" t="s">
        <v>4911</v>
      </c>
      <c r="K1899" s="619" t="s">
        <v>4912</v>
      </c>
      <c r="L1899" s="620">
        <v>835.78</v>
      </c>
      <c r="M1899" s="620">
        <v>10029.36</v>
      </c>
      <c r="N1899" s="619">
        <v>12</v>
      </c>
      <c r="O1899" s="683">
        <v>2</v>
      </c>
      <c r="P1899" s="620">
        <v>10029.36</v>
      </c>
      <c r="Q1899" s="635">
        <v>1</v>
      </c>
      <c r="R1899" s="619">
        <v>12</v>
      </c>
      <c r="S1899" s="635">
        <v>1</v>
      </c>
      <c r="T1899" s="683">
        <v>2</v>
      </c>
      <c r="U1899" s="665">
        <v>1</v>
      </c>
    </row>
    <row r="1900" spans="1:21" ht="14.4" customHeight="1" x14ac:dyDescent="0.3">
      <c r="A1900" s="618">
        <v>4</v>
      </c>
      <c r="B1900" s="619" t="s">
        <v>558</v>
      </c>
      <c r="C1900" s="619">
        <v>89301042</v>
      </c>
      <c r="D1900" s="681" t="s">
        <v>6244</v>
      </c>
      <c r="E1900" s="682" t="s">
        <v>3981</v>
      </c>
      <c r="F1900" s="619" t="s">
        <v>3937</v>
      </c>
      <c r="G1900" s="619" t="s">
        <v>4143</v>
      </c>
      <c r="H1900" s="619" t="s">
        <v>557</v>
      </c>
      <c r="I1900" s="619" t="s">
        <v>4913</v>
      </c>
      <c r="J1900" s="619" t="s">
        <v>5743</v>
      </c>
      <c r="K1900" s="619" t="s">
        <v>4915</v>
      </c>
      <c r="L1900" s="620">
        <v>835.78</v>
      </c>
      <c r="M1900" s="620">
        <v>5014.68</v>
      </c>
      <c r="N1900" s="619">
        <v>6</v>
      </c>
      <c r="O1900" s="683">
        <v>1</v>
      </c>
      <c r="P1900" s="620">
        <v>5014.68</v>
      </c>
      <c r="Q1900" s="635">
        <v>1</v>
      </c>
      <c r="R1900" s="619">
        <v>6</v>
      </c>
      <c r="S1900" s="635">
        <v>1</v>
      </c>
      <c r="T1900" s="683">
        <v>1</v>
      </c>
      <c r="U1900" s="665">
        <v>1</v>
      </c>
    </row>
    <row r="1901" spans="1:21" ht="14.4" customHeight="1" x14ac:dyDescent="0.3">
      <c r="A1901" s="618">
        <v>4</v>
      </c>
      <c r="B1901" s="619" t="s">
        <v>558</v>
      </c>
      <c r="C1901" s="619">
        <v>89301042</v>
      </c>
      <c r="D1901" s="681" t="s">
        <v>6244</v>
      </c>
      <c r="E1901" s="682" t="s">
        <v>3981</v>
      </c>
      <c r="F1901" s="619" t="s">
        <v>3937</v>
      </c>
      <c r="G1901" s="619" t="s">
        <v>4143</v>
      </c>
      <c r="H1901" s="619" t="s">
        <v>557</v>
      </c>
      <c r="I1901" s="619" t="s">
        <v>4913</v>
      </c>
      <c r="J1901" s="619" t="s">
        <v>4914</v>
      </c>
      <c r="K1901" s="619" t="s">
        <v>4915</v>
      </c>
      <c r="L1901" s="620">
        <v>835.78</v>
      </c>
      <c r="M1901" s="620">
        <v>10029.36</v>
      </c>
      <c r="N1901" s="619">
        <v>12</v>
      </c>
      <c r="O1901" s="683">
        <v>2</v>
      </c>
      <c r="P1901" s="620">
        <v>10029.36</v>
      </c>
      <c r="Q1901" s="635">
        <v>1</v>
      </c>
      <c r="R1901" s="619">
        <v>12</v>
      </c>
      <c r="S1901" s="635">
        <v>1</v>
      </c>
      <c r="T1901" s="683">
        <v>2</v>
      </c>
      <c r="U1901" s="665">
        <v>1</v>
      </c>
    </row>
    <row r="1902" spans="1:21" ht="14.4" customHeight="1" x14ac:dyDescent="0.3">
      <c r="A1902" s="618">
        <v>4</v>
      </c>
      <c r="B1902" s="619" t="s">
        <v>558</v>
      </c>
      <c r="C1902" s="619">
        <v>89301042</v>
      </c>
      <c r="D1902" s="681" t="s">
        <v>6244</v>
      </c>
      <c r="E1902" s="682" t="s">
        <v>3981</v>
      </c>
      <c r="F1902" s="619" t="s">
        <v>3937</v>
      </c>
      <c r="G1902" s="619" t="s">
        <v>4143</v>
      </c>
      <c r="H1902" s="619" t="s">
        <v>557</v>
      </c>
      <c r="I1902" s="619" t="s">
        <v>4916</v>
      </c>
      <c r="J1902" s="619" t="s">
        <v>4917</v>
      </c>
      <c r="K1902" s="619" t="s">
        <v>4891</v>
      </c>
      <c r="L1902" s="620">
        <v>1793.43</v>
      </c>
      <c r="M1902" s="620">
        <v>10760.58</v>
      </c>
      <c r="N1902" s="619">
        <v>6</v>
      </c>
      <c r="O1902" s="683">
        <v>2</v>
      </c>
      <c r="P1902" s="620">
        <v>10760.58</v>
      </c>
      <c r="Q1902" s="635">
        <v>1</v>
      </c>
      <c r="R1902" s="619">
        <v>6</v>
      </c>
      <c r="S1902" s="635">
        <v>1</v>
      </c>
      <c r="T1902" s="683">
        <v>2</v>
      </c>
      <c r="U1902" s="665">
        <v>1</v>
      </c>
    </row>
    <row r="1903" spans="1:21" ht="14.4" customHeight="1" x14ac:dyDescent="0.3">
      <c r="A1903" s="618">
        <v>4</v>
      </c>
      <c r="B1903" s="619" t="s">
        <v>558</v>
      </c>
      <c r="C1903" s="619">
        <v>89301042</v>
      </c>
      <c r="D1903" s="681" t="s">
        <v>6244</v>
      </c>
      <c r="E1903" s="682" t="s">
        <v>3981</v>
      </c>
      <c r="F1903" s="619" t="s">
        <v>3937</v>
      </c>
      <c r="G1903" s="619" t="s">
        <v>4143</v>
      </c>
      <c r="H1903" s="619" t="s">
        <v>557</v>
      </c>
      <c r="I1903" s="619" t="s">
        <v>4918</v>
      </c>
      <c r="J1903" s="619" t="s">
        <v>5744</v>
      </c>
      <c r="K1903" s="619" t="s">
        <v>4894</v>
      </c>
      <c r="L1903" s="620">
        <v>1793.43</v>
      </c>
      <c r="M1903" s="620">
        <v>10760.58</v>
      </c>
      <c r="N1903" s="619">
        <v>6</v>
      </c>
      <c r="O1903" s="683">
        <v>1</v>
      </c>
      <c r="P1903" s="620">
        <v>10760.58</v>
      </c>
      <c r="Q1903" s="635">
        <v>1</v>
      </c>
      <c r="R1903" s="619">
        <v>6</v>
      </c>
      <c r="S1903" s="635">
        <v>1</v>
      </c>
      <c r="T1903" s="683">
        <v>1</v>
      </c>
      <c r="U1903" s="665">
        <v>1</v>
      </c>
    </row>
    <row r="1904" spans="1:21" ht="14.4" customHeight="1" x14ac:dyDescent="0.3">
      <c r="A1904" s="618">
        <v>4</v>
      </c>
      <c r="B1904" s="619" t="s">
        <v>558</v>
      </c>
      <c r="C1904" s="619">
        <v>89301042</v>
      </c>
      <c r="D1904" s="681" t="s">
        <v>6244</v>
      </c>
      <c r="E1904" s="682" t="s">
        <v>3981</v>
      </c>
      <c r="F1904" s="619" t="s">
        <v>3937</v>
      </c>
      <c r="G1904" s="619" t="s">
        <v>4143</v>
      </c>
      <c r="H1904" s="619" t="s">
        <v>557</v>
      </c>
      <c r="I1904" s="619" t="s">
        <v>4918</v>
      </c>
      <c r="J1904" s="619" t="s">
        <v>4919</v>
      </c>
      <c r="K1904" s="619" t="s">
        <v>4894</v>
      </c>
      <c r="L1904" s="620">
        <v>1793.43</v>
      </c>
      <c r="M1904" s="620">
        <v>21521.16</v>
      </c>
      <c r="N1904" s="619">
        <v>12</v>
      </c>
      <c r="O1904" s="683">
        <v>2</v>
      </c>
      <c r="P1904" s="620">
        <v>21521.16</v>
      </c>
      <c r="Q1904" s="635">
        <v>1</v>
      </c>
      <c r="R1904" s="619">
        <v>12</v>
      </c>
      <c r="S1904" s="635">
        <v>1</v>
      </c>
      <c r="T1904" s="683">
        <v>2</v>
      </c>
      <c r="U1904" s="665">
        <v>1</v>
      </c>
    </row>
    <row r="1905" spans="1:21" ht="14.4" customHeight="1" x14ac:dyDescent="0.3">
      <c r="A1905" s="618">
        <v>4</v>
      </c>
      <c r="B1905" s="619" t="s">
        <v>558</v>
      </c>
      <c r="C1905" s="619">
        <v>89301042</v>
      </c>
      <c r="D1905" s="681" t="s">
        <v>6244</v>
      </c>
      <c r="E1905" s="682" t="s">
        <v>3981</v>
      </c>
      <c r="F1905" s="619" t="s">
        <v>3937</v>
      </c>
      <c r="G1905" s="619" t="s">
        <v>4143</v>
      </c>
      <c r="H1905" s="619" t="s">
        <v>557</v>
      </c>
      <c r="I1905" s="619" t="s">
        <v>5261</v>
      </c>
      <c r="J1905" s="619" t="s">
        <v>5262</v>
      </c>
      <c r="K1905" s="619" t="s">
        <v>5263</v>
      </c>
      <c r="L1905" s="620">
        <v>3000</v>
      </c>
      <c r="M1905" s="620">
        <v>9000</v>
      </c>
      <c r="N1905" s="619">
        <v>3</v>
      </c>
      <c r="O1905" s="683">
        <v>1</v>
      </c>
      <c r="P1905" s="620">
        <v>9000</v>
      </c>
      <c r="Q1905" s="635">
        <v>1</v>
      </c>
      <c r="R1905" s="619">
        <v>3</v>
      </c>
      <c r="S1905" s="635">
        <v>1</v>
      </c>
      <c r="T1905" s="683">
        <v>1</v>
      </c>
      <c r="U1905" s="665">
        <v>1</v>
      </c>
    </row>
    <row r="1906" spans="1:21" ht="14.4" customHeight="1" x14ac:dyDescent="0.3">
      <c r="A1906" s="618">
        <v>4</v>
      </c>
      <c r="B1906" s="619" t="s">
        <v>558</v>
      </c>
      <c r="C1906" s="619">
        <v>89301042</v>
      </c>
      <c r="D1906" s="681" t="s">
        <v>6244</v>
      </c>
      <c r="E1906" s="682" t="s">
        <v>3981</v>
      </c>
      <c r="F1906" s="619" t="s">
        <v>3937</v>
      </c>
      <c r="G1906" s="619" t="s">
        <v>4143</v>
      </c>
      <c r="H1906" s="619" t="s">
        <v>557</v>
      </c>
      <c r="I1906" s="619" t="s">
        <v>5264</v>
      </c>
      <c r="J1906" s="619" t="s">
        <v>5262</v>
      </c>
      <c r="K1906" s="619" t="s">
        <v>5265</v>
      </c>
      <c r="L1906" s="620">
        <v>3000</v>
      </c>
      <c r="M1906" s="620">
        <v>9000</v>
      </c>
      <c r="N1906" s="619">
        <v>3</v>
      </c>
      <c r="O1906" s="683">
        <v>1</v>
      </c>
      <c r="P1906" s="620">
        <v>9000</v>
      </c>
      <c r="Q1906" s="635">
        <v>1</v>
      </c>
      <c r="R1906" s="619">
        <v>3</v>
      </c>
      <c r="S1906" s="635">
        <v>1</v>
      </c>
      <c r="T1906" s="683">
        <v>1</v>
      </c>
      <c r="U1906" s="665">
        <v>1</v>
      </c>
    </row>
    <row r="1907" spans="1:21" ht="14.4" customHeight="1" x14ac:dyDescent="0.3">
      <c r="A1907" s="618">
        <v>4</v>
      </c>
      <c r="B1907" s="619" t="s">
        <v>558</v>
      </c>
      <c r="C1907" s="619">
        <v>89301042</v>
      </c>
      <c r="D1907" s="681" t="s">
        <v>6244</v>
      </c>
      <c r="E1907" s="682" t="s">
        <v>3981</v>
      </c>
      <c r="F1907" s="619" t="s">
        <v>3937</v>
      </c>
      <c r="G1907" s="619" t="s">
        <v>4143</v>
      </c>
      <c r="H1907" s="619" t="s">
        <v>557</v>
      </c>
      <c r="I1907" s="619" t="s">
        <v>4937</v>
      </c>
      <c r="J1907" s="619" t="s">
        <v>4938</v>
      </c>
      <c r="K1907" s="619" t="s">
        <v>4939</v>
      </c>
      <c r="L1907" s="620">
        <v>1500</v>
      </c>
      <c r="M1907" s="620">
        <v>6000</v>
      </c>
      <c r="N1907" s="619">
        <v>4</v>
      </c>
      <c r="O1907" s="683">
        <v>1</v>
      </c>
      <c r="P1907" s="620">
        <v>6000</v>
      </c>
      <c r="Q1907" s="635">
        <v>1</v>
      </c>
      <c r="R1907" s="619">
        <v>4</v>
      </c>
      <c r="S1907" s="635">
        <v>1</v>
      </c>
      <c r="T1907" s="683">
        <v>1</v>
      </c>
      <c r="U1907" s="665">
        <v>1</v>
      </c>
    </row>
    <row r="1908" spans="1:21" ht="14.4" customHeight="1" x14ac:dyDescent="0.3">
      <c r="A1908" s="618">
        <v>4</v>
      </c>
      <c r="B1908" s="619" t="s">
        <v>558</v>
      </c>
      <c r="C1908" s="619">
        <v>89301042</v>
      </c>
      <c r="D1908" s="681" t="s">
        <v>6244</v>
      </c>
      <c r="E1908" s="682" t="s">
        <v>3981</v>
      </c>
      <c r="F1908" s="619" t="s">
        <v>3937</v>
      </c>
      <c r="G1908" s="619" t="s">
        <v>4143</v>
      </c>
      <c r="H1908" s="619" t="s">
        <v>557</v>
      </c>
      <c r="I1908" s="619" t="s">
        <v>4940</v>
      </c>
      <c r="J1908" s="619" t="s">
        <v>4938</v>
      </c>
      <c r="K1908" s="619" t="s">
        <v>4941</v>
      </c>
      <c r="L1908" s="620">
        <v>1500</v>
      </c>
      <c r="M1908" s="620">
        <v>22500</v>
      </c>
      <c r="N1908" s="619">
        <v>15</v>
      </c>
      <c r="O1908" s="683">
        <v>2</v>
      </c>
      <c r="P1908" s="620">
        <v>22500</v>
      </c>
      <c r="Q1908" s="635">
        <v>1</v>
      </c>
      <c r="R1908" s="619">
        <v>15</v>
      </c>
      <c r="S1908" s="635">
        <v>1</v>
      </c>
      <c r="T1908" s="683">
        <v>2</v>
      </c>
      <c r="U1908" s="665">
        <v>1</v>
      </c>
    </row>
    <row r="1909" spans="1:21" ht="14.4" customHeight="1" x14ac:dyDescent="0.3">
      <c r="A1909" s="618">
        <v>4</v>
      </c>
      <c r="B1909" s="619" t="s">
        <v>558</v>
      </c>
      <c r="C1909" s="619">
        <v>89301042</v>
      </c>
      <c r="D1909" s="681" t="s">
        <v>6244</v>
      </c>
      <c r="E1909" s="682" t="s">
        <v>3981</v>
      </c>
      <c r="F1909" s="619" t="s">
        <v>3937</v>
      </c>
      <c r="G1909" s="619" t="s">
        <v>4143</v>
      </c>
      <c r="H1909" s="619" t="s">
        <v>557</v>
      </c>
      <c r="I1909" s="619" t="s">
        <v>4946</v>
      </c>
      <c r="J1909" s="619" t="s">
        <v>4947</v>
      </c>
      <c r="K1909" s="619" t="s">
        <v>4948</v>
      </c>
      <c r="L1909" s="620">
        <v>159.5</v>
      </c>
      <c r="M1909" s="620">
        <v>319</v>
      </c>
      <c r="N1909" s="619">
        <v>2</v>
      </c>
      <c r="O1909" s="683">
        <v>2</v>
      </c>
      <c r="P1909" s="620"/>
      <c r="Q1909" s="635">
        <v>0</v>
      </c>
      <c r="R1909" s="619"/>
      <c r="S1909" s="635">
        <v>0</v>
      </c>
      <c r="T1909" s="683"/>
      <c r="U1909" s="665">
        <v>0</v>
      </c>
    </row>
    <row r="1910" spans="1:21" ht="14.4" customHeight="1" x14ac:dyDescent="0.3">
      <c r="A1910" s="618">
        <v>4</v>
      </c>
      <c r="B1910" s="619" t="s">
        <v>558</v>
      </c>
      <c r="C1910" s="619">
        <v>89301042</v>
      </c>
      <c r="D1910" s="681" t="s">
        <v>6244</v>
      </c>
      <c r="E1910" s="682" t="s">
        <v>3981</v>
      </c>
      <c r="F1910" s="619" t="s">
        <v>3937</v>
      </c>
      <c r="G1910" s="619" t="s">
        <v>4143</v>
      </c>
      <c r="H1910" s="619" t="s">
        <v>557</v>
      </c>
      <c r="I1910" s="619" t="s">
        <v>5745</v>
      </c>
      <c r="J1910" s="619" t="s">
        <v>5746</v>
      </c>
      <c r="K1910" s="619" t="s">
        <v>5747</v>
      </c>
      <c r="L1910" s="620">
        <v>2830</v>
      </c>
      <c r="M1910" s="620">
        <v>5660</v>
      </c>
      <c r="N1910" s="619">
        <v>2</v>
      </c>
      <c r="O1910" s="683">
        <v>1</v>
      </c>
      <c r="P1910" s="620">
        <v>5660</v>
      </c>
      <c r="Q1910" s="635">
        <v>1</v>
      </c>
      <c r="R1910" s="619">
        <v>2</v>
      </c>
      <c r="S1910" s="635">
        <v>1</v>
      </c>
      <c r="T1910" s="683">
        <v>1</v>
      </c>
      <c r="U1910" s="665">
        <v>1</v>
      </c>
    </row>
    <row r="1911" spans="1:21" ht="14.4" customHeight="1" x14ac:dyDescent="0.3">
      <c r="A1911" s="618">
        <v>4</v>
      </c>
      <c r="B1911" s="619" t="s">
        <v>558</v>
      </c>
      <c r="C1911" s="619">
        <v>89301042</v>
      </c>
      <c r="D1911" s="681" t="s">
        <v>6244</v>
      </c>
      <c r="E1911" s="682" t="s">
        <v>3981</v>
      </c>
      <c r="F1911" s="619" t="s">
        <v>3937</v>
      </c>
      <c r="G1911" s="619" t="s">
        <v>4143</v>
      </c>
      <c r="H1911" s="619" t="s">
        <v>557</v>
      </c>
      <c r="I1911" s="619" t="s">
        <v>4144</v>
      </c>
      <c r="J1911" s="619" t="s">
        <v>4145</v>
      </c>
      <c r="K1911" s="619" t="s">
        <v>4146</v>
      </c>
      <c r="L1911" s="620">
        <v>498.24</v>
      </c>
      <c r="M1911" s="620">
        <v>498.24</v>
      </c>
      <c r="N1911" s="619">
        <v>1</v>
      </c>
      <c r="O1911" s="683">
        <v>1</v>
      </c>
      <c r="P1911" s="620"/>
      <c r="Q1911" s="635">
        <v>0</v>
      </c>
      <c r="R1911" s="619"/>
      <c r="S1911" s="635">
        <v>0</v>
      </c>
      <c r="T1911" s="683"/>
      <c r="U1911" s="665">
        <v>0</v>
      </c>
    </row>
    <row r="1912" spans="1:21" ht="14.4" customHeight="1" x14ac:dyDescent="0.3">
      <c r="A1912" s="618">
        <v>4</v>
      </c>
      <c r="B1912" s="619" t="s">
        <v>558</v>
      </c>
      <c r="C1912" s="619">
        <v>89301042</v>
      </c>
      <c r="D1912" s="681" t="s">
        <v>6244</v>
      </c>
      <c r="E1912" s="682" t="s">
        <v>3982</v>
      </c>
      <c r="F1912" s="619" t="s">
        <v>3935</v>
      </c>
      <c r="G1912" s="619" t="s">
        <v>5748</v>
      </c>
      <c r="H1912" s="619" t="s">
        <v>557</v>
      </c>
      <c r="I1912" s="619" t="s">
        <v>1114</v>
      </c>
      <c r="J1912" s="619" t="s">
        <v>5749</v>
      </c>
      <c r="K1912" s="619" t="s">
        <v>5750</v>
      </c>
      <c r="L1912" s="620">
        <v>0</v>
      </c>
      <c r="M1912" s="620">
        <v>0</v>
      </c>
      <c r="N1912" s="619">
        <v>2</v>
      </c>
      <c r="O1912" s="683">
        <v>1</v>
      </c>
      <c r="P1912" s="620"/>
      <c r="Q1912" s="635"/>
      <c r="R1912" s="619"/>
      <c r="S1912" s="635">
        <v>0</v>
      </c>
      <c r="T1912" s="683"/>
      <c r="U1912" s="665">
        <v>0</v>
      </c>
    </row>
    <row r="1913" spans="1:21" ht="14.4" customHeight="1" x14ac:dyDescent="0.3">
      <c r="A1913" s="618">
        <v>4</v>
      </c>
      <c r="B1913" s="619" t="s">
        <v>558</v>
      </c>
      <c r="C1913" s="619">
        <v>89301042</v>
      </c>
      <c r="D1913" s="681" t="s">
        <v>6244</v>
      </c>
      <c r="E1913" s="682" t="s">
        <v>3982</v>
      </c>
      <c r="F1913" s="619" t="s">
        <v>3935</v>
      </c>
      <c r="G1913" s="619" t="s">
        <v>4525</v>
      </c>
      <c r="H1913" s="619" t="s">
        <v>557</v>
      </c>
      <c r="I1913" s="619" t="s">
        <v>1155</v>
      </c>
      <c r="J1913" s="619" t="s">
        <v>658</v>
      </c>
      <c r="K1913" s="619" t="s">
        <v>4526</v>
      </c>
      <c r="L1913" s="620">
        <v>35.380000000000003</v>
      </c>
      <c r="M1913" s="620">
        <v>35.380000000000003</v>
      </c>
      <c r="N1913" s="619">
        <v>1</v>
      </c>
      <c r="O1913" s="683">
        <v>0.5</v>
      </c>
      <c r="P1913" s="620"/>
      <c r="Q1913" s="635">
        <v>0</v>
      </c>
      <c r="R1913" s="619"/>
      <c r="S1913" s="635">
        <v>0</v>
      </c>
      <c r="T1913" s="683"/>
      <c r="U1913" s="665">
        <v>0</v>
      </c>
    </row>
    <row r="1914" spans="1:21" ht="14.4" customHeight="1" x14ac:dyDescent="0.3">
      <c r="A1914" s="618">
        <v>4</v>
      </c>
      <c r="B1914" s="619" t="s">
        <v>558</v>
      </c>
      <c r="C1914" s="619">
        <v>89301042</v>
      </c>
      <c r="D1914" s="681" t="s">
        <v>6244</v>
      </c>
      <c r="E1914" s="682" t="s">
        <v>3982</v>
      </c>
      <c r="F1914" s="619" t="s">
        <v>3935</v>
      </c>
      <c r="G1914" s="619" t="s">
        <v>3997</v>
      </c>
      <c r="H1914" s="619" t="s">
        <v>1439</v>
      </c>
      <c r="I1914" s="619" t="s">
        <v>1793</v>
      </c>
      <c r="J1914" s="619" t="s">
        <v>3721</v>
      </c>
      <c r="K1914" s="619" t="s">
        <v>3722</v>
      </c>
      <c r="L1914" s="620">
        <v>333.31</v>
      </c>
      <c r="M1914" s="620">
        <v>4333.03</v>
      </c>
      <c r="N1914" s="619">
        <v>13</v>
      </c>
      <c r="O1914" s="683">
        <v>9</v>
      </c>
      <c r="P1914" s="620">
        <v>2666.48</v>
      </c>
      <c r="Q1914" s="635">
        <v>0.61538461538461542</v>
      </c>
      <c r="R1914" s="619">
        <v>8</v>
      </c>
      <c r="S1914" s="635">
        <v>0.61538461538461542</v>
      </c>
      <c r="T1914" s="683">
        <v>5.5</v>
      </c>
      <c r="U1914" s="665">
        <v>0.61111111111111116</v>
      </c>
    </row>
    <row r="1915" spans="1:21" ht="14.4" customHeight="1" x14ac:dyDescent="0.3">
      <c r="A1915" s="618">
        <v>4</v>
      </c>
      <c r="B1915" s="619" t="s">
        <v>558</v>
      </c>
      <c r="C1915" s="619">
        <v>89301042</v>
      </c>
      <c r="D1915" s="681" t="s">
        <v>6244</v>
      </c>
      <c r="E1915" s="682" t="s">
        <v>3982</v>
      </c>
      <c r="F1915" s="619" t="s">
        <v>3935</v>
      </c>
      <c r="G1915" s="619" t="s">
        <v>4188</v>
      </c>
      <c r="H1915" s="619" t="s">
        <v>1439</v>
      </c>
      <c r="I1915" s="619" t="s">
        <v>2721</v>
      </c>
      <c r="J1915" s="619" t="s">
        <v>2722</v>
      </c>
      <c r="K1915" s="619" t="s">
        <v>3748</v>
      </c>
      <c r="L1915" s="620">
        <v>184.22</v>
      </c>
      <c r="M1915" s="620">
        <v>184.22</v>
      </c>
      <c r="N1915" s="619">
        <v>1</v>
      </c>
      <c r="O1915" s="683">
        <v>1</v>
      </c>
      <c r="P1915" s="620">
        <v>184.22</v>
      </c>
      <c r="Q1915" s="635">
        <v>1</v>
      </c>
      <c r="R1915" s="619">
        <v>1</v>
      </c>
      <c r="S1915" s="635">
        <v>1</v>
      </c>
      <c r="T1915" s="683">
        <v>1</v>
      </c>
      <c r="U1915" s="665">
        <v>1</v>
      </c>
    </row>
    <row r="1916" spans="1:21" ht="14.4" customHeight="1" x14ac:dyDescent="0.3">
      <c r="A1916" s="618">
        <v>4</v>
      </c>
      <c r="B1916" s="619" t="s">
        <v>558</v>
      </c>
      <c r="C1916" s="619">
        <v>89301042</v>
      </c>
      <c r="D1916" s="681" t="s">
        <v>6244</v>
      </c>
      <c r="E1916" s="682" t="s">
        <v>3982</v>
      </c>
      <c r="F1916" s="619" t="s">
        <v>3935</v>
      </c>
      <c r="G1916" s="619" t="s">
        <v>4071</v>
      </c>
      <c r="H1916" s="619" t="s">
        <v>1439</v>
      </c>
      <c r="I1916" s="619" t="s">
        <v>4534</v>
      </c>
      <c r="J1916" s="619" t="s">
        <v>1530</v>
      </c>
      <c r="K1916" s="619" t="s">
        <v>4535</v>
      </c>
      <c r="L1916" s="620">
        <v>275.48</v>
      </c>
      <c r="M1916" s="620">
        <v>550.96</v>
      </c>
      <c r="N1916" s="619">
        <v>2</v>
      </c>
      <c r="O1916" s="683">
        <v>1.5</v>
      </c>
      <c r="P1916" s="620"/>
      <c r="Q1916" s="635">
        <v>0</v>
      </c>
      <c r="R1916" s="619"/>
      <c r="S1916" s="635">
        <v>0</v>
      </c>
      <c r="T1916" s="683"/>
      <c r="U1916" s="665">
        <v>0</v>
      </c>
    </row>
    <row r="1917" spans="1:21" ht="14.4" customHeight="1" x14ac:dyDescent="0.3">
      <c r="A1917" s="618">
        <v>4</v>
      </c>
      <c r="B1917" s="619" t="s">
        <v>558</v>
      </c>
      <c r="C1917" s="619">
        <v>89301042</v>
      </c>
      <c r="D1917" s="681" t="s">
        <v>6244</v>
      </c>
      <c r="E1917" s="682" t="s">
        <v>3982</v>
      </c>
      <c r="F1917" s="619" t="s">
        <v>3935</v>
      </c>
      <c r="G1917" s="619" t="s">
        <v>4071</v>
      </c>
      <c r="H1917" s="619" t="s">
        <v>1439</v>
      </c>
      <c r="I1917" s="619" t="s">
        <v>1529</v>
      </c>
      <c r="J1917" s="619" t="s">
        <v>1530</v>
      </c>
      <c r="K1917" s="619" t="s">
        <v>1500</v>
      </c>
      <c r="L1917" s="620">
        <v>137.74</v>
      </c>
      <c r="M1917" s="620">
        <v>137.74</v>
      </c>
      <c r="N1917" s="619">
        <v>1</v>
      </c>
      <c r="O1917" s="683">
        <v>0.5</v>
      </c>
      <c r="P1917" s="620"/>
      <c r="Q1917" s="635">
        <v>0</v>
      </c>
      <c r="R1917" s="619"/>
      <c r="S1917" s="635">
        <v>0</v>
      </c>
      <c r="T1917" s="683"/>
      <c r="U1917" s="665">
        <v>0</v>
      </c>
    </row>
    <row r="1918" spans="1:21" ht="14.4" customHeight="1" x14ac:dyDescent="0.3">
      <c r="A1918" s="618">
        <v>4</v>
      </c>
      <c r="B1918" s="619" t="s">
        <v>558</v>
      </c>
      <c r="C1918" s="619">
        <v>89301042</v>
      </c>
      <c r="D1918" s="681" t="s">
        <v>6244</v>
      </c>
      <c r="E1918" s="682" t="s">
        <v>3982</v>
      </c>
      <c r="F1918" s="619" t="s">
        <v>3935</v>
      </c>
      <c r="G1918" s="619" t="s">
        <v>4329</v>
      </c>
      <c r="H1918" s="619" t="s">
        <v>557</v>
      </c>
      <c r="I1918" s="619" t="s">
        <v>4988</v>
      </c>
      <c r="J1918" s="619" t="s">
        <v>4989</v>
      </c>
      <c r="K1918" s="619" t="s">
        <v>4990</v>
      </c>
      <c r="L1918" s="620">
        <v>0</v>
      </c>
      <c r="M1918" s="620">
        <v>0</v>
      </c>
      <c r="N1918" s="619">
        <v>1</v>
      </c>
      <c r="O1918" s="683">
        <v>0.5</v>
      </c>
      <c r="P1918" s="620">
        <v>0</v>
      </c>
      <c r="Q1918" s="635"/>
      <c r="R1918" s="619">
        <v>1</v>
      </c>
      <c r="S1918" s="635">
        <v>1</v>
      </c>
      <c r="T1918" s="683">
        <v>0.5</v>
      </c>
      <c r="U1918" s="665">
        <v>1</v>
      </c>
    </row>
    <row r="1919" spans="1:21" ht="14.4" customHeight="1" x14ac:dyDescent="0.3">
      <c r="A1919" s="618">
        <v>4</v>
      </c>
      <c r="B1919" s="619" t="s">
        <v>558</v>
      </c>
      <c r="C1919" s="619">
        <v>89301042</v>
      </c>
      <c r="D1919" s="681" t="s">
        <v>6244</v>
      </c>
      <c r="E1919" s="682" t="s">
        <v>3982</v>
      </c>
      <c r="F1919" s="619" t="s">
        <v>3935</v>
      </c>
      <c r="G1919" s="619" t="s">
        <v>4373</v>
      </c>
      <c r="H1919" s="619" t="s">
        <v>557</v>
      </c>
      <c r="I1919" s="619" t="s">
        <v>1077</v>
      </c>
      <c r="J1919" s="619" t="s">
        <v>776</v>
      </c>
      <c r="K1919" s="619" t="s">
        <v>1079</v>
      </c>
      <c r="L1919" s="620">
        <v>137.74</v>
      </c>
      <c r="M1919" s="620">
        <v>137.74</v>
      </c>
      <c r="N1919" s="619">
        <v>1</v>
      </c>
      <c r="O1919" s="683">
        <v>1</v>
      </c>
      <c r="P1919" s="620">
        <v>137.74</v>
      </c>
      <c r="Q1919" s="635">
        <v>1</v>
      </c>
      <c r="R1919" s="619">
        <v>1</v>
      </c>
      <c r="S1919" s="635">
        <v>1</v>
      </c>
      <c r="T1919" s="683">
        <v>1</v>
      </c>
      <c r="U1919" s="665">
        <v>1</v>
      </c>
    </row>
    <row r="1920" spans="1:21" ht="14.4" customHeight="1" x14ac:dyDescent="0.3">
      <c r="A1920" s="618">
        <v>4</v>
      </c>
      <c r="B1920" s="619" t="s">
        <v>558</v>
      </c>
      <c r="C1920" s="619">
        <v>89301042</v>
      </c>
      <c r="D1920" s="681" t="s">
        <v>6244</v>
      </c>
      <c r="E1920" s="682" t="s">
        <v>3982</v>
      </c>
      <c r="F1920" s="619" t="s">
        <v>3935</v>
      </c>
      <c r="G1920" s="619" t="s">
        <v>4209</v>
      </c>
      <c r="H1920" s="619" t="s">
        <v>557</v>
      </c>
      <c r="I1920" s="619" t="s">
        <v>745</v>
      </c>
      <c r="J1920" s="619" t="s">
        <v>746</v>
      </c>
      <c r="K1920" s="619" t="s">
        <v>747</v>
      </c>
      <c r="L1920" s="620">
        <v>138.61000000000001</v>
      </c>
      <c r="M1920" s="620">
        <v>138.61000000000001</v>
      </c>
      <c r="N1920" s="619">
        <v>1</v>
      </c>
      <c r="O1920" s="683">
        <v>1</v>
      </c>
      <c r="P1920" s="620"/>
      <c r="Q1920" s="635">
        <v>0</v>
      </c>
      <c r="R1920" s="619"/>
      <c r="S1920" s="635">
        <v>0</v>
      </c>
      <c r="T1920" s="683"/>
      <c r="U1920" s="665">
        <v>0</v>
      </c>
    </row>
    <row r="1921" spans="1:21" ht="14.4" customHeight="1" x14ac:dyDescent="0.3">
      <c r="A1921" s="618">
        <v>4</v>
      </c>
      <c r="B1921" s="619" t="s">
        <v>558</v>
      </c>
      <c r="C1921" s="619">
        <v>89301042</v>
      </c>
      <c r="D1921" s="681" t="s">
        <v>6244</v>
      </c>
      <c r="E1921" s="682" t="s">
        <v>3982</v>
      </c>
      <c r="F1921" s="619" t="s">
        <v>3935</v>
      </c>
      <c r="G1921" s="619" t="s">
        <v>4209</v>
      </c>
      <c r="H1921" s="619" t="s">
        <v>557</v>
      </c>
      <c r="I1921" s="619" t="s">
        <v>745</v>
      </c>
      <c r="J1921" s="619" t="s">
        <v>746</v>
      </c>
      <c r="K1921" s="619" t="s">
        <v>3648</v>
      </c>
      <c r="L1921" s="620">
        <v>115.3</v>
      </c>
      <c r="M1921" s="620">
        <v>461.2</v>
      </c>
      <c r="N1921" s="619">
        <v>4</v>
      </c>
      <c r="O1921" s="683">
        <v>3</v>
      </c>
      <c r="P1921" s="620">
        <v>230.6</v>
      </c>
      <c r="Q1921" s="635">
        <v>0.5</v>
      </c>
      <c r="R1921" s="619">
        <v>2</v>
      </c>
      <c r="S1921" s="635">
        <v>0.5</v>
      </c>
      <c r="T1921" s="683">
        <v>2</v>
      </c>
      <c r="U1921" s="665">
        <v>0.66666666666666663</v>
      </c>
    </row>
    <row r="1922" spans="1:21" ht="14.4" customHeight="1" x14ac:dyDescent="0.3">
      <c r="A1922" s="618">
        <v>4</v>
      </c>
      <c r="B1922" s="619" t="s">
        <v>558</v>
      </c>
      <c r="C1922" s="619">
        <v>89301042</v>
      </c>
      <c r="D1922" s="681" t="s">
        <v>6244</v>
      </c>
      <c r="E1922" s="682" t="s">
        <v>3982</v>
      </c>
      <c r="F1922" s="619" t="s">
        <v>3935</v>
      </c>
      <c r="G1922" s="619" t="s">
        <v>5064</v>
      </c>
      <c r="H1922" s="619" t="s">
        <v>557</v>
      </c>
      <c r="I1922" s="619" t="s">
        <v>5065</v>
      </c>
      <c r="J1922" s="619" t="s">
        <v>3205</v>
      </c>
      <c r="K1922" s="619" t="s">
        <v>4020</v>
      </c>
      <c r="L1922" s="620">
        <v>43.23</v>
      </c>
      <c r="M1922" s="620">
        <v>86.46</v>
      </c>
      <c r="N1922" s="619">
        <v>2</v>
      </c>
      <c r="O1922" s="683">
        <v>0.5</v>
      </c>
      <c r="P1922" s="620">
        <v>86.46</v>
      </c>
      <c r="Q1922" s="635">
        <v>1</v>
      </c>
      <c r="R1922" s="619">
        <v>2</v>
      </c>
      <c r="S1922" s="635">
        <v>1</v>
      </c>
      <c r="T1922" s="683">
        <v>0.5</v>
      </c>
      <c r="U1922" s="665">
        <v>1</v>
      </c>
    </row>
    <row r="1923" spans="1:21" ht="14.4" customHeight="1" x14ac:dyDescent="0.3">
      <c r="A1923" s="618">
        <v>4</v>
      </c>
      <c r="B1923" s="619" t="s">
        <v>558</v>
      </c>
      <c r="C1923" s="619">
        <v>89301042</v>
      </c>
      <c r="D1923" s="681" t="s">
        <v>6244</v>
      </c>
      <c r="E1923" s="682" t="s">
        <v>3982</v>
      </c>
      <c r="F1923" s="619" t="s">
        <v>3935</v>
      </c>
      <c r="G1923" s="619" t="s">
        <v>5064</v>
      </c>
      <c r="H1923" s="619" t="s">
        <v>557</v>
      </c>
      <c r="I1923" s="619" t="s">
        <v>917</v>
      </c>
      <c r="J1923" s="619" t="s">
        <v>3205</v>
      </c>
      <c r="K1923" s="619" t="s">
        <v>3206</v>
      </c>
      <c r="L1923" s="620">
        <v>51.88</v>
      </c>
      <c r="M1923" s="620">
        <v>466.92000000000007</v>
      </c>
      <c r="N1923" s="619">
        <v>9</v>
      </c>
      <c r="O1923" s="683">
        <v>1.5</v>
      </c>
      <c r="P1923" s="620"/>
      <c r="Q1923" s="635">
        <v>0</v>
      </c>
      <c r="R1923" s="619"/>
      <c r="S1923" s="635">
        <v>0</v>
      </c>
      <c r="T1923" s="683"/>
      <c r="U1923" s="665">
        <v>0</v>
      </c>
    </row>
    <row r="1924" spans="1:21" ht="14.4" customHeight="1" x14ac:dyDescent="0.3">
      <c r="A1924" s="618">
        <v>4</v>
      </c>
      <c r="B1924" s="619" t="s">
        <v>558</v>
      </c>
      <c r="C1924" s="619">
        <v>89301042</v>
      </c>
      <c r="D1924" s="681" t="s">
        <v>6244</v>
      </c>
      <c r="E1924" s="682" t="s">
        <v>3982</v>
      </c>
      <c r="F1924" s="619" t="s">
        <v>3935</v>
      </c>
      <c r="G1924" s="619" t="s">
        <v>5064</v>
      </c>
      <c r="H1924" s="619" t="s">
        <v>557</v>
      </c>
      <c r="I1924" s="619" t="s">
        <v>5751</v>
      </c>
      <c r="J1924" s="619" t="s">
        <v>5752</v>
      </c>
      <c r="K1924" s="619" t="s">
        <v>823</v>
      </c>
      <c r="L1924" s="620">
        <v>0</v>
      </c>
      <c r="M1924" s="620">
        <v>0</v>
      </c>
      <c r="N1924" s="619">
        <v>5</v>
      </c>
      <c r="O1924" s="683">
        <v>1.5</v>
      </c>
      <c r="P1924" s="620">
        <v>0</v>
      </c>
      <c r="Q1924" s="635"/>
      <c r="R1924" s="619">
        <v>1</v>
      </c>
      <c r="S1924" s="635">
        <v>0.2</v>
      </c>
      <c r="T1924" s="683">
        <v>1</v>
      </c>
      <c r="U1924" s="665">
        <v>0.66666666666666663</v>
      </c>
    </row>
    <row r="1925" spans="1:21" ht="14.4" customHeight="1" x14ac:dyDescent="0.3">
      <c r="A1925" s="618">
        <v>4</v>
      </c>
      <c r="B1925" s="619" t="s">
        <v>558</v>
      </c>
      <c r="C1925" s="619">
        <v>89301042</v>
      </c>
      <c r="D1925" s="681" t="s">
        <v>6244</v>
      </c>
      <c r="E1925" s="682" t="s">
        <v>3982</v>
      </c>
      <c r="F1925" s="619" t="s">
        <v>3935</v>
      </c>
      <c r="G1925" s="619" t="s">
        <v>5048</v>
      </c>
      <c r="H1925" s="619" t="s">
        <v>1439</v>
      </c>
      <c r="I1925" s="619" t="s">
        <v>5049</v>
      </c>
      <c r="J1925" s="619" t="s">
        <v>5050</v>
      </c>
      <c r="K1925" s="619" t="s">
        <v>5051</v>
      </c>
      <c r="L1925" s="620">
        <v>3127.19</v>
      </c>
      <c r="M1925" s="620">
        <v>12508.76</v>
      </c>
      <c r="N1925" s="619">
        <v>4</v>
      </c>
      <c r="O1925" s="683">
        <v>1</v>
      </c>
      <c r="P1925" s="620"/>
      <c r="Q1925" s="635">
        <v>0</v>
      </c>
      <c r="R1925" s="619"/>
      <c r="S1925" s="635">
        <v>0</v>
      </c>
      <c r="T1925" s="683"/>
      <c r="U1925" s="665">
        <v>0</v>
      </c>
    </row>
    <row r="1926" spans="1:21" ht="14.4" customHeight="1" x14ac:dyDescent="0.3">
      <c r="A1926" s="618">
        <v>4</v>
      </c>
      <c r="B1926" s="619" t="s">
        <v>558</v>
      </c>
      <c r="C1926" s="619">
        <v>89301042</v>
      </c>
      <c r="D1926" s="681" t="s">
        <v>6244</v>
      </c>
      <c r="E1926" s="682" t="s">
        <v>3982</v>
      </c>
      <c r="F1926" s="619" t="s">
        <v>3935</v>
      </c>
      <c r="G1926" s="619" t="s">
        <v>5753</v>
      </c>
      <c r="H1926" s="619" t="s">
        <v>557</v>
      </c>
      <c r="I1926" s="619" t="s">
        <v>5754</v>
      </c>
      <c r="J1926" s="619" t="s">
        <v>5755</v>
      </c>
      <c r="K1926" s="619" t="s">
        <v>3851</v>
      </c>
      <c r="L1926" s="620">
        <v>23.72</v>
      </c>
      <c r="M1926" s="620">
        <v>23.72</v>
      </c>
      <c r="N1926" s="619">
        <v>1</v>
      </c>
      <c r="O1926" s="683">
        <v>0.5</v>
      </c>
      <c r="P1926" s="620">
        <v>23.72</v>
      </c>
      <c r="Q1926" s="635">
        <v>1</v>
      </c>
      <c r="R1926" s="619">
        <v>1</v>
      </c>
      <c r="S1926" s="635">
        <v>1</v>
      </c>
      <c r="T1926" s="683">
        <v>0.5</v>
      </c>
      <c r="U1926" s="665">
        <v>1</v>
      </c>
    </row>
    <row r="1927" spans="1:21" ht="14.4" customHeight="1" x14ac:dyDescent="0.3">
      <c r="A1927" s="618">
        <v>4</v>
      </c>
      <c r="B1927" s="619" t="s">
        <v>558</v>
      </c>
      <c r="C1927" s="619">
        <v>89301042</v>
      </c>
      <c r="D1927" s="681" t="s">
        <v>6244</v>
      </c>
      <c r="E1927" s="682" t="s">
        <v>3982</v>
      </c>
      <c r="F1927" s="619" t="s">
        <v>3935</v>
      </c>
      <c r="G1927" s="619" t="s">
        <v>4168</v>
      </c>
      <c r="H1927" s="619" t="s">
        <v>557</v>
      </c>
      <c r="I1927" s="619" t="s">
        <v>2189</v>
      </c>
      <c r="J1927" s="619" t="s">
        <v>2190</v>
      </c>
      <c r="K1927" s="619" t="s">
        <v>4169</v>
      </c>
      <c r="L1927" s="620">
        <v>63.67</v>
      </c>
      <c r="M1927" s="620">
        <v>127.34</v>
      </c>
      <c r="N1927" s="619">
        <v>2</v>
      </c>
      <c r="O1927" s="683">
        <v>0.5</v>
      </c>
      <c r="P1927" s="620"/>
      <c r="Q1927" s="635">
        <v>0</v>
      </c>
      <c r="R1927" s="619"/>
      <c r="S1927" s="635">
        <v>0</v>
      </c>
      <c r="T1927" s="683"/>
      <c r="U1927" s="665">
        <v>0</v>
      </c>
    </row>
    <row r="1928" spans="1:21" ht="14.4" customHeight="1" x14ac:dyDescent="0.3">
      <c r="A1928" s="618">
        <v>4</v>
      </c>
      <c r="B1928" s="619" t="s">
        <v>558</v>
      </c>
      <c r="C1928" s="619">
        <v>89301042</v>
      </c>
      <c r="D1928" s="681" t="s">
        <v>6244</v>
      </c>
      <c r="E1928" s="682" t="s">
        <v>3982</v>
      </c>
      <c r="F1928" s="619" t="s">
        <v>3935</v>
      </c>
      <c r="G1928" s="619" t="s">
        <v>5633</v>
      </c>
      <c r="H1928" s="619" t="s">
        <v>1439</v>
      </c>
      <c r="I1928" s="619" t="s">
        <v>5756</v>
      </c>
      <c r="J1928" s="619" t="s">
        <v>1580</v>
      </c>
      <c r="K1928" s="619" t="s">
        <v>5757</v>
      </c>
      <c r="L1928" s="620">
        <v>83.56</v>
      </c>
      <c r="M1928" s="620">
        <v>83.56</v>
      </c>
      <c r="N1928" s="619">
        <v>1</v>
      </c>
      <c r="O1928" s="683">
        <v>0.5</v>
      </c>
      <c r="P1928" s="620">
        <v>83.56</v>
      </c>
      <c r="Q1928" s="635">
        <v>1</v>
      </c>
      <c r="R1928" s="619">
        <v>1</v>
      </c>
      <c r="S1928" s="635">
        <v>1</v>
      </c>
      <c r="T1928" s="683">
        <v>0.5</v>
      </c>
      <c r="U1928" s="665">
        <v>1</v>
      </c>
    </row>
    <row r="1929" spans="1:21" ht="14.4" customHeight="1" x14ac:dyDescent="0.3">
      <c r="A1929" s="618">
        <v>4</v>
      </c>
      <c r="B1929" s="619" t="s">
        <v>558</v>
      </c>
      <c r="C1929" s="619">
        <v>89301042</v>
      </c>
      <c r="D1929" s="681" t="s">
        <v>6244</v>
      </c>
      <c r="E1929" s="682" t="s">
        <v>3982</v>
      </c>
      <c r="F1929" s="619" t="s">
        <v>3935</v>
      </c>
      <c r="G1929" s="619" t="s">
        <v>4193</v>
      </c>
      <c r="H1929" s="619" t="s">
        <v>1439</v>
      </c>
      <c r="I1929" s="619" t="s">
        <v>2731</v>
      </c>
      <c r="J1929" s="619" t="s">
        <v>2732</v>
      </c>
      <c r="K1929" s="619" t="s">
        <v>2733</v>
      </c>
      <c r="L1929" s="620">
        <v>154.01</v>
      </c>
      <c r="M1929" s="620">
        <v>1848.12</v>
      </c>
      <c r="N1929" s="619">
        <v>12</v>
      </c>
      <c r="O1929" s="683">
        <v>4</v>
      </c>
      <c r="P1929" s="620">
        <v>1078.07</v>
      </c>
      <c r="Q1929" s="635">
        <v>0.58333333333333337</v>
      </c>
      <c r="R1929" s="619">
        <v>7</v>
      </c>
      <c r="S1929" s="635">
        <v>0.58333333333333337</v>
      </c>
      <c r="T1929" s="683">
        <v>3</v>
      </c>
      <c r="U1929" s="665">
        <v>0.75</v>
      </c>
    </row>
    <row r="1930" spans="1:21" ht="14.4" customHeight="1" x14ac:dyDescent="0.3">
      <c r="A1930" s="618">
        <v>4</v>
      </c>
      <c r="B1930" s="619" t="s">
        <v>558</v>
      </c>
      <c r="C1930" s="619">
        <v>89301042</v>
      </c>
      <c r="D1930" s="681" t="s">
        <v>6244</v>
      </c>
      <c r="E1930" s="682" t="s">
        <v>3982</v>
      </c>
      <c r="F1930" s="619" t="s">
        <v>3935</v>
      </c>
      <c r="G1930" s="619" t="s">
        <v>4193</v>
      </c>
      <c r="H1930" s="619" t="s">
        <v>1439</v>
      </c>
      <c r="I1930" s="619" t="s">
        <v>5758</v>
      </c>
      <c r="J1930" s="619" t="s">
        <v>5759</v>
      </c>
      <c r="K1930" s="619" t="s">
        <v>5760</v>
      </c>
      <c r="L1930" s="620">
        <v>77.010000000000005</v>
      </c>
      <c r="M1930" s="620">
        <v>154.02000000000001</v>
      </c>
      <c r="N1930" s="619">
        <v>2</v>
      </c>
      <c r="O1930" s="683">
        <v>1</v>
      </c>
      <c r="P1930" s="620">
        <v>154.02000000000001</v>
      </c>
      <c r="Q1930" s="635">
        <v>1</v>
      </c>
      <c r="R1930" s="619">
        <v>2</v>
      </c>
      <c r="S1930" s="635">
        <v>1</v>
      </c>
      <c r="T1930" s="683">
        <v>1</v>
      </c>
      <c r="U1930" s="665">
        <v>1</v>
      </c>
    </row>
    <row r="1931" spans="1:21" ht="14.4" customHeight="1" x14ac:dyDescent="0.3">
      <c r="A1931" s="618">
        <v>4</v>
      </c>
      <c r="B1931" s="619" t="s">
        <v>558</v>
      </c>
      <c r="C1931" s="619">
        <v>89301042</v>
      </c>
      <c r="D1931" s="681" t="s">
        <v>6244</v>
      </c>
      <c r="E1931" s="682" t="s">
        <v>3982</v>
      </c>
      <c r="F1931" s="619" t="s">
        <v>3935</v>
      </c>
      <c r="G1931" s="619" t="s">
        <v>4193</v>
      </c>
      <c r="H1931" s="619" t="s">
        <v>1439</v>
      </c>
      <c r="I1931" s="619" t="s">
        <v>5761</v>
      </c>
      <c r="J1931" s="619" t="s">
        <v>2732</v>
      </c>
      <c r="K1931" s="619" t="s">
        <v>2733</v>
      </c>
      <c r="L1931" s="620">
        <v>143.18</v>
      </c>
      <c r="M1931" s="620">
        <v>286.36</v>
      </c>
      <c r="N1931" s="619">
        <v>2</v>
      </c>
      <c r="O1931" s="683">
        <v>1</v>
      </c>
      <c r="P1931" s="620">
        <v>286.36</v>
      </c>
      <c r="Q1931" s="635">
        <v>1</v>
      </c>
      <c r="R1931" s="619">
        <v>2</v>
      </c>
      <c r="S1931" s="635">
        <v>1</v>
      </c>
      <c r="T1931" s="683">
        <v>1</v>
      </c>
      <c r="U1931" s="665">
        <v>1</v>
      </c>
    </row>
    <row r="1932" spans="1:21" ht="14.4" customHeight="1" x14ac:dyDescent="0.3">
      <c r="A1932" s="618">
        <v>4</v>
      </c>
      <c r="B1932" s="619" t="s">
        <v>558</v>
      </c>
      <c r="C1932" s="619">
        <v>89301042</v>
      </c>
      <c r="D1932" s="681" t="s">
        <v>6244</v>
      </c>
      <c r="E1932" s="682" t="s">
        <v>3982</v>
      </c>
      <c r="F1932" s="619" t="s">
        <v>3935</v>
      </c>
      <c r="G1932" s="619" t="s">
        <v>4172</v>
      </c>
      <c r="H1932" s="619" t="s">
        <v>557</v>
      </c>
      <c r="I1932" s="619" t="s">
        <v>741</v>
      </c>
      <c r="J1932" s="619" t="s">
        <v>742</v>
      </c>
      <c r="K1932" s="619" t="s">
        <v>4173</v>
      </c>
      <c r="L1932" s="620">
        <v>709.97</v>
      </c>
      <c r="M1932" s="620">
        <v>4259.82</v>
      </c>
      <c r="N1932" s="619">
        <v>6</v>
      </c>
      <c r="O1932" s="683">
        <v>3.5</v>
      </c>
      <c r="P1932" s="620">
        <v>1419.94</v>
      </c>
      <c r="Q1932" s="635">
        <v>0.33333333333333337</v>
      </c>
      <c r="R1932" s="619">
        <v>2</v>
      </c>
      <c r="S1932" s="635">
        <v>0.33333333333333331</v>
      </c>
      <c r="T1932" s="683">
        <v>1.5</v>
      </c>
      <c r="U1932" s="665">
        <v>0.42857142857142855</v>
      </c>
    </row>
    <row r="1933" spans="1:21" ht="14.4" customHeight="1" x14ac:dyDescent="0.3">
      <c r="A1933" s="618">
        <v>4</v>
      </c>
      <c r="B1933" s="619" t="s">
        <v>558</v>
      </c>
      <c r="C1933" s="619">
        <v>89301042</v>
      </c>
      <c r="D1933" s="681" t="s">
        <v>6244</v>
      </c>
      <c r="E1933" s="682" t="s">
        <v>3982</v>
      </c>
      <c r="F1933" s="619" t="s">
        <v>3935</v>
      </c>
      <c r="G1933" s="619" t="s">
        <v>4003</v>
      </c>
      <c r="H1933" s="619" t="s">
        <v>1439</v>
      </c>
      <c r="I1933" s="619" t="s">
        <v>1488</v>
      </c>
      <c r="J1933" s="619" t="s">
        <v>1489</v>
      </c>
      <c r="K1933" s="619" t="s">
        <v>1490</v>
      </c>
      <c r="L1933" s="620">
        <v>0</v>
      </c>
      <c r="M1933" s="620">
        <v>0</v>
      </c>
      <c r="N1933" s="619">
        <v>1</v>
      </c>
      <c r="O1933" s="683">
        <v>1</v>
      </c>
      <c r="P1933" s="620">
        <v>0</v>
      </c>
      <c r="Q1933" s="635"/>
      <c r="R1933" s="619">
        <v>1</v>
      </c>
      <c r="S1933" s="635">
        <v>1</v>
      </c>
      <c r="T1933" s="683">
        <v>1</v>
      </c>
      <c r="U1933" s="665">
        <v>1</v>
      </c>
    </row>
    <row r="1934" spans="1:21" ht="14.4" customHeight="1" x14ac:dyDescent="0.3">
      <c r="A1934" s="618">
        <v>4</v>
      </c>
      <c r="B1934" s="619" t="s">
        <v>558</v>
      </c>
      <c r="C1934" s="619">
        <v>89301042</v>
      </c>
      <c r="D1934" s="681" t="s">
        <v>6244</v>
      </c>
      <c r="E1934" s="682" t="s">
        <v>3982</v>
      </c>
      <c r="F1934" s="619" t="s">
        <v>3935</v>
      </c>
      <c r="G1934" s="619" t="s">
        <v>5066</v>
      </c>
      <c r="H1934" s="619" t="s">
        <v>1439</v>
      </c>
      <c r="I1934" s="619" t="s">
        <v>5067</v>
      </c>
      <c r="J1934" s="619" t="s">
        <v>3641</v>
      </c>
      <c r="K1934" s="619" t="s">
        <v>5068</v>
      </c>
      <c r="L1934" s="620">
        <v>247.42</v>
      </c>
      <c r="M1934" s="620">
        <v>494.84</v>
      </c>
      <c r="N1934" s="619">
        <v>2</v>
      </c>
      <c r="O1934" s="683">
        <v>0.5</v>
      </c>
      <c r="P1934" s="620"/>
      <c r="Q1934" s="635">
        <v>0</v>
      </c>
      <c r="R1934" s="619"/>
      <c r="S1934" s="635">
        <v>0</v>
      </c>
      <c r="T1934" s="683"/>
      <c r="U1934" s="665">
        <v>0</v>
      </c>
    </row>
    <row r="1935" spans="1:21" ht="14.4" customHeight="1" x14ac:dyDescent="0.3">
      <c r="A1935" s="618">
        <v>4</v>
      </c>
      <c r="B1935" s="619" t="s">
        <v>558</v>
      </c>
      <c r="C1935" s="619">
        <v>89301042</v>
      </c>
      <c r="D1935" s="681" t="s">
        <v>6244</v>
      </c>
      <c r="E1935" s="682" t="s">
        <v>3982</v>
      </c>
      <c r="F1935" s="619" t="s">
        <v>3935</v>
      </c>
      <c r="G1935" s="619" t="s">
        <v>4568</v>
      </c>
      <c r="H1935" s="619" t="s">
        <v>1439</v>
      </c>
      <c r="I1935" s="619" t="s">
        <v>2503</v>
      </c>
      <c r="J1935" s="619" t="s">
        <v>1918</v>
      </c>
      <c r="K1935" s="619" t="s">
        <v>3837</v>
      </c>
      <c r="L1935" s="620">
        <v>50.57</v>
      </c>
      <c r="M1935" s="620">
        <v>50.57</v>
      </c>
      <c r="N1935" s="619">
        <v>1</v>
      </c>
      <c r="O1935" s="683">
        <v>0.5</v>
      </c>
      <c r="P1935" s="620"/>
      <c r="Q1935" s="635">
        <v>0</v>
      </c>
      <c r="R1935" s="619"/>
      <c r="S1935" s="635">
        <v>0</v>
      </c>
      <c r="T1935" s="683"/>
      <c r="U1935" s="665">
        <v>0</v>
      </c>
    </row>
    <row r="1936" spans="1:21" ht="14.4" customHeight="1" x14ac:dyDescent="0.3">
      <c r="A1936" s="618">
        <v>4</v>
      </c>
      <c r="B1936" s="619" t="s">
        <v>558</v>
      </c>
      <c r="C1936" s="619">
        <v>89301042</v>
      </c>
      <c r="D1936" s="681" t="s">
        <v>6244</v>
      </c>
      <c r="E1936" s="682" t="s">
        <v>3982</v>
      </c>
      <c r="F1936" s="619" t="s">
        <v>3935</v>
      </c>
      <c r="G1936" s="619" t="s">
        <v>4004</v>
      </c>
      <c r="H1936" s="619" t="s">
        <v>557</v>
      </c>
      <c r="I1936" s="619" t="s">
        <v>852</v>
      </c>
      <c r="J1936" s="619" t="s">
        <v>853</v>
      </c>
      <c r="K1936" s="619" t="s">
        <v>4398</v>
      </c>
      <c r="L1936" s="620">
        <v>242.93</v>
      </c>
      <c r="M1936" s="620">
        <v>242.93</v>
      </c>
      <c r="N1936" s="619">
        <v>1</v>
      </c>
      <c r="O1936" s="683">
        <v>1</v>
      </c>
      <c r="P1936" s="620"/>
      <c r="Q1936" s="635">
        <v>0</v>
      </c>
      <c r="R1936" s="619"/>
      <c r="S1936" s="635">
        <v>0</v>
      </c>
      <c r="T1936" s="683"/>
      <c r="U1936" s="665">
        <v>0</v>
      </c>
    </row>
    <row r="1937" spans="1:21" ht="14.4" customHeight="1" x14ac:dyDescent="0.3">
      <c r="A1937" s="618">
        <v>4</v>
      </c>
      <c r="B1937" s="619" t="s">
        <v>558</v>
      </c>
      <c r="C1937" s="619">
        <v>89301042</v>
      </c>
      <c r="D1937" s="681" t="s">
        <v>6244</v>
      </c>
      <c r="E1937" s="682" t="s">
        <v>3982</v>
      </c>
      <c r="F1937" s="619" t="s">
        <v>3935</v>
      </c>
      <c r="G1937" s="619" t="s">
        <v>4004</v>
      </c>
      <c r="H1937" s="619" t="s">
        <v>557</v>
      </c>
      <c r="I1937" s="619" t="s">
        <v>852</v>
      </c>
      <c r="J1937" s="619" t="s">
        <v>853</v>
      </c>
      <c r="K1937" s="619" t="s">
        <v>4005</v>
      </c>
      <c r="L1937" s="620">
        <v>242.93</v>
      </c>
      <c r="M1937" s="620">
        <v>3886.88</v>
      </c>
      <c r="N1937" s="619">
        <v>16</v>
      </c>
      <c r="O1937" s="683">
        <v>12.5</v>
      </c>
      <c r="P1937" s="620">
        <v>1214.6500000000001</v>
      </c>
      <c r="Q1937" s="635">
        <v>0.3125</v>
      </c>
      <c r="R1937" s="619">
        <v>5</v>
      </c>
      <c r="S1937" s="635">
        <v>0.3125</v>
      </c>
      <c r="T1937" s="683">
        <v>3.5</v>
      </c>
      <c r="U1937" s="665">
        <v>0.28000000000000003</v>
      </c>
    </row>
    <row r="1938" spans="1:21" ht="14.4" customHeight="1" x14ac:dyDescent="0.3">
      <c r="A1938" s="618">
        <v>4</v>
      </c>
      <c r="B1938" s="619" t="s">
        <v>558</v>
      </c>
      <c r="C1938" s="619">
        <v>89301042</v>
      </c>
      <c r="D1938" s="681" t="s">
        <v>6244</v>
      </c>
      <c r="E1938" s="682" t="s">
        <v>3982</v>
      </c>
      <c r="F1938" s="619" t="s">
        <v>3935</v>
      </c>
      <c r="G1938" s="619" t="s">
        <v>4194</v>
      </c>
      <c r="H1938" s="619" t="s">
        <v>557</v>
      </c>
      <c r="I1938" s="619" t="s">
        <v>2937</v>
      </c>
      <c r="J1938" s="619" t="s">
        <v>4195</v>
      </c>
      <c r="K1938" s="619" t="s">
        <v>3772</v>
      </c>
      <c r="L1938" s="620">
        <v>810.99</v>
      </c>
      <c r="M1938" s="620">
        <v>1621.98</v>
      </c>
      <c r="N1938" s="619">
        <v>2</v>
      </c>
      <c r="O1938" s="683">
        <v>1</v>
      </c>
      <c r="P1938" s="620">
        <v>1621.98</v>
      </c>
      <c r="Q1938" s="635">
        <v>1</v>
      </c>
      <c r="R1938" s="619">
        <v>2</v>
      </c>
      <c r="S1938" s="635">
        <v>1</v>
      </c>
      <c r="T1938" s="683">
        <v>1</v>
      </c>
      <c r="U1938" s="665">
        <v>1</v>
      </c>
    </row>
    <row r="1939" spans="1:21" ht="14.4" customHeight="1" x14ac:dyDescent="0.3">
      <c r="A1939" s="618">
        <v>4</v>
      </c>
      <c r="B1939" s="619" t="s">
        <v>558</v>
      </c>
      <c r="C1939" s="619">
        <v>89301042</v>
      </c>
      <c r="D1939" s="681" t="s">
        <v>6244</v>
      </c>
      <c r="E1939" s="682" t="s">
        <v>3982</v>
      </c>
      <c r="F1939" s="619" t="s">
        <v>3935</v>
      </c>
      <c r="G1939" s="619" t="s">
        <v>5762</v>
      </c>
      <c r="H1939" s="619" t="s">
        <v>557</v>
      </c>
      <c r="I1939" s="619" t="s">
        <v>5763</v>
      </c>
      <c r="J1939" s="619" t="s">
        <v>5764</v>
      </c>
      <c r="K1939" s="619" t="s">
        <v>5730</v>
      </c>
      <c r="L1939" s="620">
        <v>68.3</v>
      </c>
      <c r="M1939" s="620">
        <v>136.6</v>
      </c>
      <c r="N1939" s="619">
        <v>2</v>
      </c>
      <c r="O1939" s="683">
        <v>0.5</v>
      </c>
      <c r="P1939" s="620"/>
      <c r="Q1939" s="635">
        <v>0</v>
      </c>
      <c r="R1939" s="619"/>
      <c r="S1939" s="635">
        <v>0</v>
      </c>
      <c r="T1939" s="683"/>
      <c r="U1939" s="665">
        <v>0</v>
      </c>
    </row>
    <row r="1940" spans="1:21" ht="14.4" customHeight="1" x14ac:dyDescent="0.3">
      <c r="A1940" s="618">
        <v>4</v>
      </c>
      <c r="B1940" s="619" t="s">
        <v>558</v>
      </c>
      <c r="C1940" s="619">
        <v>89301042</v>
      </c>
      <c r="D1940" s="681" t="s">
        <v>6244</v>
      </c>
      <c r="E1940" s="682" t="s">
        <v>3982</v>
      </c>
      <c r="F1940" s="619" t="s">
        <v>3935</v>
      </c>
      <c r="G1940" s="619" t="s">
        <v>5762</v>
      </c>
      <c r="H1940" s="619" t="s">
        <v>557</v>
      </c>
      <c r="I1940" s="619" t="s">
        <v>5765</v>
      </c>
      <c r="J1940" s="619" t="s">
        <v>5766</v>
      </c>
      <c r="K1940" s="619" t="s">
        <v>5730</v>
      </c>
      <c r="L1940" s="620">
        <v>68.3</v>
      </c>
      <c r="M1940" s="620">
        <v>204.89999999999998</v>
      </c>
      <c r="N1940" s="619">
        <v>3</v>
      </c>
      <c r="O1940" s="683">
        <v>0.5</v>
      </c>
      <c r="P1940" s="620"/>
      <c r="Q1940" s="635">
        <v>0</v>
      </c>
      <c r="R1940" s="619"/>
      <c r="S1940" s="635">
        <v>0</v>
      </c>
      <c r="T1940" s="683"/>
      <c r="U1940" s="665">
        <v>0</v>
      </c>
    </row>
    <row r="1941" spans="1:21" ht="14.4" customHeight="1" x14ac:dyDescent="0.3">
      <c r="A1941" s="618">
        <v>4</v>
      </c>
      <c r="B1941" s="619" t="s">
        <v>558</v>
      </c>
      <c r="C1941" s="619">
        <v>89301042</v>
      </c>
      <c r="D1941" s="681" t="s">
        <v>6244</v>
      </c>
      <c r="E1941" s="682" t="s">
        <v>3982</v>
      </c>
      <c r="F1941" s="619" t="s">
        <v>3935</v>
      </c>
      <c r="G1941" s="619" t="s">
        <v>5762</v>
      </c>
      <c r="H1941" s="619" t="s">
        <v>557</v>
      </c>
      <c r="I1941" s="619" t="s">
        <v>5767</v>
      </c>
      <c r="J1941" s="619" t="s">
        <v>5764</v>
      </c>
      <c r="K1941" s="619" t="s">
        <v>5575</v>
      </c>
      <c r="L1941" s="620">
        <v>0</v>
      </c>
      <c r="M1941" s="620">
        <v>0</v>
      </c>
      <c r="N1941" s="619">
        <v>1</v>
      </c>
      <c r="O1941" s="683">
        <v>0.5</v>
      </c>
      <c r="P1941" s="620"/>
      <c r="Q1941" s="635"/>
      <c r="R1941" s="619"/>
      <c r="S1941" s="635">
        <v>0</v>
      </c>
      <c r="T1941" s="683"/>
      <c r="U1941" s="665">
        <v>0</v>
      </c>
    </row>
    <row r="1942" spans="1:21" ht="14.4" customHeight="1" x14ac:dyDescent="0.3">
      <c r="A1942" s="618">
        <v>4</v>
      </c>
      <c r="B1942" s="619" t="s">
        <v>558</v>
      </c>
      <c r="C1942" s="619">
        <v>89301042</v>
      </c>
      <c r="D1942" s="681" t="s">
        <v>6244</v>
      </c>
      <c r="E1942" s="682" t="s">
        <v>3982</v>
      </c>
      <c r="F1942" s="619" t="s">
        <v>3935</v>
      </c>
      <c r="G1942" s="619" t="s">
        <v>4033</v>
      </c>
      <c r="H1942" s="619" t="s">
        <v>557</v>
      </c>
      <c r="I1942" s="619" t="s">
        <v>922</v>
      </c>
      <c r="J1942" s="619" t="s">
        <v>4034</v>
      </c>
      <c r="K1942" s="619" t="s">
        <v>4035</v>
      </c>
      <c r="L1942" s="620">
        <v>56.01</v>
      </c>
      <c r="M1942" s="620">
        <v>952.17</v>
      </c>
      <c r="N1942" s="619">
        <v>17</v>
      </c>
      <c r="O1942" s="683">
        <v>4.5</v>
      </c>
      <c r="P1942" s="620">
        <v>224.04</v>
      </c>
      <c r="Q1942" s="635">
        <v>0.23529411764705882</v>
      </c>
      <c r="R1942" s="619">
        <v>4</v>
      </c>
      <c r="S1942" s="635">
        <v>0.23529411764705882</v>
      </c>
      <c r="T1942" s="683">
        <v>2</v>
      </c>
      <c r="U1942" s="665">
        <v>0.44444444444444442</v>
      </c>
    </row>
    <row r="1943" spans="1:21" ht="14.4" customHeight="1" x14ac:dyDescent="0.3">
      <c r="A1943" s="618">
        <v>4</v>
      </c>
      <c r="B1943" s="619" t="s">
        <v>558</v>
      </c>
      <c r="C1943" s="619">
        <v>89301042</v>
      </c>
      <c r="D1943" s="681" t="s">
        <v>6244</v>
      </c>
      <c r="E1943" s="682" t="s">
        <v>3982</v>
      </c>
      <c r="F1943" s="619" t="s">
        <v>3935</v>
      </c>
      <c r="G1943" s="619" t="s">
        <v>4036</v>
      </c>
      <c r="H1943" s="619" t="s">
        <v>557</v>
      </c>
      <c r="I1943" s="619" t="s">
        <v>1739</v>
      </c>
      <c r="J1943" s="619" t="s">
        <v>1740</v>
      </c>
      <c r="K1943" s="619" t="s">
        <v>4037</v>
      </c>
      <c r="L1943" s="620">
        <v>31.54</v>
      </c>
      <c r="M1943" s="620">
        <v>63.08</v>
      </c>
      <c r="N1943" s="619">
        <v>2</v>
      </c>
      <c r="O1943" s="683">
        <v>0.5</v>
      </c>
      <c r="P1943" s="620"/>
      <c r="Q1943" s="635">
        <v>0</v>
      </c>
      <c r="R1943" s="619"/>
      <c r="S1943" s="635">
        <v>0</v>
      </c>
      <c r="T1943" s="683"/>
      <c r="U1943" s="665">
        <v>0</v>
      </c>
    </row>
    <row r="1944" spans="1:21" ht="14.4" customHeight="1" x14ac:dyDescent="0.3">
      <c r="A1944" s="618">
        <v>4</v>
      </c>
      <c r="B1944" s="619" t="s">
        <v>558</v>
      </c>
      <c r="C1944" s="619">
        <v>89301042</v>
      </c>
      <c r="D1944" s="681" t="s">
        <v>6244</v>
      </c>
      <c r="E1944" s="682" t="s">
        <v>3982</v>
      </c>
      <c r="F1944" s="619" t="s">
        <v>3935</v>
      </c>
      <c r="G1944" s="619" t="s">
        <v>4040</v>
      </c>
      <c r="H1944" s="619" t="s">
        <v>1439</v>
      </c>
      <c r="I1944" s="619" t="s">
        <v>1627</v>
      </c>
      <c r="J1944" s="619" t="s">
        <v>1481</v>
      </c>
      <c r="K1944" s="619" t="s">
        <v>1628</v>
      </c>
      <c r="L1944" s="620">
        <v>625.29</v>
      </c>
      <c r="M1944" s="620">
        <v>625.29</v>
      </c>
      <c r="N1944" s="619">
        <v>1</v>
      </c>
      <c r="O1944" s="683">
        <v>1</v>
      </c>
      <c r="P1944" s="620">
        <v>625.29</v>
      </c>
      <c r="Q1944" s="635">
        <v>1</v>
      </c>
      <c r="R1944" s="619">
        <v>1</v>
      </c>
      <c r="S1944" s="635">
        <v>1</v>
      </c>
      <c r="T1944" s="683">
        <v>1</v>
      </c>
      <c r="U1944" s="665">
        <v>1</v>
      </c>
    </row>
    <row r="1945" spans="1:21" ht="14.4" customHeight="1" x14ac:dyDescent="0.3">
      <c r="A1945" s="618">
        <v>4</v>
      </c>
      <c r="B1945" s="619" t="s">
        <v>558</v>
      </c>
      <c r="C1945" s="619">
        <v>89301042</v>
      </c>
      <c r="D1945" s="681" t="s">
        <v>6244</v>
      </c>
      <c r="E1945" s="682" t="s">
        <v>3982</v>
      </c>
      <c r="F1945" s="619" t="s">
        <v>3935</v>
      </c>
      <c r="G1945" s="619" t="s">
        <v>4040</v>
      </c>
      <c r="H1945" s="619" t="s">
        <v>1439</v>
      </c>
      <c r="I1945" s="619" t="s">
        <v>2496</v>
      </c>
      <c r="J1945" s="619" t="s">
        <v>1481</v>
      </c>
      <c r="K1945" s="619" t="s">
        <v>2497</v>
      </c>
      <c r="L1945" s="620">
        <v>1166.47</v>
      </c>
      <c r="M1945" s="620">
        <v>1166.47</v>
      </c>
      <c r="N1945" s="619">
        <v>1</v>
      </c>
      <c r="O1945" s="683">
        <v>1</v>
      </c>
      <c r="P1945" s="620">
        <v>1166.47</v>
      </c>
      <c r="Q1945" s="635">
        <v>1</v>
      </c>
      <c r="R1945" s="619">
        <v>1</v>
      </c>
      <c r="S1945" s="635">
        <v>1</v>
      </c>
      <c r="T1945" s="683">
        <v>1</v>
      </c>
      <c r="U1945" s="665">
        <v>1</v>
      </c>
    </row>
    <row r="1946" spans="1:21" ht="14.4" customHeight="1" x14ac:dyDescent="0.3">
      <c r="A1946" s="618">
        <v>4</v>
      </c>
      <c r="B1946" s="619" t="s">
        <v>558</v>
      </c>
      <c r="C1946" s="619">
        <v>89301042</v>
      </c>
      <c r="D1946" s="681" t="s">
        <v>6244</v>
      </c>
      <c r="E1946" s="682" t="s">
        <v>3982</v>
      </c>
      <c r="F1946" s="619" t="s">
        <v>3935</v>
      </c>
      <c r="G1946" s="619" t="s">
        <v>4177</v>
      </c>
      <c r="H1946" s="619" t="s">
        <v>1439</v>
      </c>
      <c r="I1946" s="619" t="s">
        <v>5494</v>
      </c>
      <c r="J1946" s="619" t="s">
        <v>1452</v>
      </c>
      <c r="K1946" s="619" t="s">
        <v>4565</v>
      </c>
      <c r="L1946" s="620">
        <v>193.26</v>
      </c>
      <c r="M1946" s="620">
        <v>386.52</v>
      </c>
      <c r="N1946" s="619">
        <v>2</v>
      </c>
      <c r="O1946" s="683">
        <v>2</v>
      </c>
      <c r="P1946" s="620">
        <v>193.26</v>
      </c>
      <c r="Q1946" s="635">
        <v>0.5</v>
      </c>
      <c r="R1946" s="619">
        <v>1</v>
      </c>
      <c r="S1946" s="635">
        <v>0.5</v>
      </c>
      <c r="T1946" s="683">
        <v>1</v>
      </c>
      <c r="U1946" s="665">
        <v>0.5</v>
      </c>
    </row>
    <row r="1947" spans="1:21" ht="14.4" customHeight="1" x14ac:dyDescent="0.3">
      <c r="A1947" s="618">
        <v>4</v>
      </c>
      <c r="B1947" s="619" t="s">
        <v>558</v>
      </c>
      <c r="C1947" s="619">
        <v>89301042</v>
      </c>
      <c r="D1947" s="681" t="s">
        <v>6244</v>
      </c>
      <c r="E1947" s="682" t="s">
        <v>3982</v>
      </c>
      <c r="F1947" s="619" t="s">
        <v>3935</v>
      </c>
      <c r="G1947" s="619" t="s">
        <v>4177</v>
      </c>
      <c r="H1947" s="619" t="s">
        <v>557</v>
      </c>
      <c r="I1947" s="619" t="s">
        <v>3078</v>
      </c>
      <c r="J1947" s="619" t="s">
        <v>1452</v>
      </c>
      <c r="K1947" s="619" t="s">
        <v>5115</v>
      </c>
      <c r="L1947" s="620">
        <v>96.63</v>
      </c>
      <c r="M1947" s="620">
        <v>386.52</v>
      </c>
      <c r="N1947" s="619">
        <v>4</v>
      </c>
      <c r="O1947" s="683">
        <v>2</v>
      </c>
      <c r="P1947" s="620">
        <v>386.52</v>
      </c>
      <c r="Q1947" s="635">
        <v>1</v>
      </c>
      <c r="R1947" s="619">
        <v>4</v>
      </c>
      <c r="S1947" s="635">
        <v>1</v>
      </c>
      <c r="T1947" s="683">
        <v>2</v>
      </c>
      <c r="U1947" s="665">
        <v>1</v>
      </c>
    </row>
    <row r="1948" spans="1:21" ht="14.4" customHeight="1" x14ac:dyDescent="0.3">
      <c r="A1948" s="618">
        <v>4</v>
      </c>
      <c r="B1948" s="619" t="s">
        <v>558</v>
      </c>
      <c r="C1948" s="619">
        <v>89301042</v>
      </c>
      <c r="D1948" s="681" t="s">
        <v>6244</v>
      </c>
      <c r="E1948" s="682" t="s">
        <v>3982</v>
      </c>
      <c r="F1948" s="619" t="s">
        <v>3935</v>
      </c>
      <c r="G1948" s="619" t="s">
        <v>4093</v>
      </c>
      <c r="H1948" s="619" t="s">
        <v>1439</v>
      </c>
      <c r="I1948" s="619" t="s">
        <v>2727</v>
      </c>
      <c r="J1948" s="619" t="s">
        <v>2728</v>
      </c>
      <c r="K1948" s="619" t="s">
        <v>3844</v>
      </c>
      <c r="L1948" s="620">
        <v>69.86</v>
      </c>
      <c r="M1948" s="620">
        <v>279.44</v>
      </c>
      <c r="N1948" s="619">
        <v>4</v>
      </c>
      <c r="O1948" s="683">
        <v>1</v>
      </c>
      <c r="P1948" s="620"/>
      <c r="Q1948" s="635">
        <v>0</v>
      </c>
      <c r="R1948" s="619"/>
      <c r="S1948" s="635">
        <v>0</v>
      </c>
      <c r="T1948" s="683"/>
      <c r="U1948" s="665">
        <v>0</v>
      </c>
    </row>
    <row r="1949" spans="1:21" ht="14.4" customHeight="1" x14ac:dyDescent="0.3">
      <c r="A1949" s="618">
        <v>4</v>
      </c>
      <c r="B1949" s="619" t="s">
        <v>558</v>
      </c>
      <c r="C1949" s="619">
        <v>89301042</v>
      </c>
      <c r="D1949" s="681" t="s">
        <v>6244</v>
      </c>
      <c r="E1949" s="682" t="s">
        <v>3982</v>
      </c>
      <c r="F1949" s="619" t="s">
        <v>3935</v>
      </c>
      <c r="G1949" s="619" t="s">
        <v>4006</v>
      </c>
      <c r="H1949" s="619" t="s">
        <v>557</v>
      </c>
      <c r="I1949" s="619" t="s">
        <v>4042</v>
      </c>
      <c r="J1949" s="619" t="s">
        <v>4043</v>
      </c>
      <c r="K1949" s="619" t="s">
        <v>770</v>
      </c>
      <c r="L1949" s="620">
        <v>97.97</v>
      </c>
      <c r="M1949" s="620">
        <v>97.97</v>
      </c>
      <c r="N1949" s="619">
        <v>1</v>
      </c>
      <c r="O1949" s="683">
        <v>0.5</v>
      </c>
      <c r="P1949" s="620"/>
      <c r="Q1949" s="635">
        <v>0</v>
      </c>
      <c r="R1949" s="619"/>
      <c r="S1949" s="635">
        <v>0</v>
      </c>
      <c r="T1949" s="683"/>
      <c r="U1949" s="665">
        <v>0</v>
      </c>
    </row>
    <row r="1950" spans="1:21" ht="14.4" customHeight="1" x14ac:dyDescent="0.3">
      <c r="A1950" s="618">
        <v>4</v>
      </c>
      <c r="B1950" s="619" t="s">
        <v>558</v>
      </c>
      <c r="C1950" s="619">
        <v>89301042</v>
      </c>
      <c r="D1950" s="681" t="s">
        <v>6244</v>
      </c>
      <c r="E1950" s="682" t="s">
        <v>3982</v>
      </c>
      <c r="F1950" s="619" t="s">
        <v>3935</v>
      </c>
      <c r="G1950" s="619" t="s">
        <v>4006</v>
      </c>
      <c r="H1950" s="619" t="s">
        <v>557</v>
      </c>
      <c r="I1950" s="619" t="s">
        <v>4178</v>
      </c>
      <c r="J1950" s="619" t="s">
        <v>4043</v>
      </c>
      <c r="K1950" s="619" t="s">
        <v>773</v>
      </c>
      <c r="L1950" s="620">
        <v>397.65</v>
      </c>
      <c r="M1950" s="620">
        <v>397.65</v>
      </c>
      <c r="N1950" s="619">
        <v>1</v>
      </c>
      <c r="O1950" s="683">
        <v>0.5</v>
      </c>
      <c r="P1950" s="620">
        <v>397.65</v>
      </c>
      <c r="Q1950" s="635">
        <v>1</v>
      </c>
      <c r="R1950" s="619">
        <v>1</v>
      </c>
      <c r="S1950" s="635">
        <v>1</v>
      </c>
      <c r="T1950" s="683">
        <v>0.5</v>
      </c>
      <c r="U1950" s="665">
        <v>1</v>
      </c>
    </row>
    <row r="1951" spans="1:21" ht="14.4" customHeight="1" x14ac:dyDescent="0.3">
      <c r="A1951" s="618">
        <v>4</v>
      </c>
      <c r="B1951" s="619" t="s">
        <v>558</v>
      </c>
      <c r="C1951" s="619">
        <v>89301042</v>
      </c>
      <c r="D1951" s="681" t="s">
        <v>6244</v>
      </c>
      <c r="E1951" s="682" t="s">
        <v>3982</v>
      </c>
      <c r="F1951" s="619" t="s">
        <v>3935</v>
      </c>
      <c r="G1951" s="619" t="s">
        <v>4006</v>
      </c>
      <c r="H1951" s="619" t="s">
        <v>557</v>
      </c>
      <c r="I1951" s="619" t="s">
        <v>4178</v>
      </c>
      <c r="J1951" s="619" t="s">
        <v>4043</v>
      </c>
      <c r="K1951" s="619" t="s">
        <v>773</v>
      </c>
      <c r="L1951" s="620">
        <v>612.26</v>
      </c>
      <c r="M1951" s="620">
        <v>612.26</v>
      </c>
      <c r="N1951" s="619">
        <v>1</v>
      </c>
      <c r="O1951" s="683">
        <v>0.5</v>
      </c>
      <c r="P1951" s="620"/>
      <c r="Q1951" s="635">
        <v>0</v>
      </c>
      <c r="R1951" s="619"/>
      <c r="S1951" s="635">
        <v>0</v>
      </c>
      <c r="T1951" s="683"/>
      <c r="U1951" s="665">
        <v>0</v>
      </c>
    </row>
    <row r="1952" spans="1:21" ht="14.4" customHeight="1" x14ac:dyDescent="0.3">
      <c r="A1952" s="618">
        <v>4</v>
      </c>
      <c r="B1952" s="619" t="s">
        <v>558</v>
      </c>
      <c r="C1952" s="619">
        <v>89301042</v>
      </c>
      <c r="D1952" s="681" t="s">
        <v>6244</v>
      </c>
      <c r="E1952" s="682" t="s">
        <v>3982</v>
      </c>
      <c r="F1952" s="619" t="s">
        <v>3935</v>
      </c>
      <c r="G1952" s="619" t="s">
        <v>4006</v>
      </c>
      <c r="H1952" s="619" t="s">
        <v>557</v>
      </c>
      <c r="I1952" s="619" t="s">
        <v>768</v>
      </c>
      <c r="J1952" s="619" t="s">
        <v>769</v>
      </c>
      <c r="K1952" s="619" t="s">
        <v>770</v>
      </c>
      <c r="L1952" s="620">
        <v>190.48</v>
      </c>
      <c r="M1952" s="620">
        <v>380.96</v>
      </c>
      <c r="N1952" s="619">
        <v>2</v>
      </c>
      <c r="O1952" s="683">
        <v>1.5</v>
      </c>
      <c r="P1952" s="620">
        <v>190.48</v>
      </c>
      <c r="Q1952" s="635">
        <v>0.5</v>
      </c>
      <c r="R1952" s="619">
        <v>1</v>
      </c>
      <c r="S1952" s="635">
        <v>0.5</v>
      </c>
      <c r="T1952" s="683">
        <v>0.5</v>
      </c>
      <c r="U1952" s="665">
        <v>0.33333333333333331</v>
      </c>
    </row>
    <row r="1953" spans="1:21" ht="14.4" customHeight="1" x14ac:dyDescent="0.3">
      <c r="A1953" s="618">
        <v>4</v>
      </c>
      <c r="B1953" s="619" t="s">
        <v>558</v>
      </c>
      <c r="C1953" s="619">
        <v>89301042</v>
      </c>
      <c r="D1953" s="681" t="s">
        <v>6244</v>
      </c>
      <c r="E1953" s="682" t="s">
        <v>3982</v>
      </c>
      <c r="F1953" s="619" t="s">
        <v>3935</v>
      </c>
      <c r="G1953" s="619" t="s">
        <v>4006</v>
      </c>
      <c r="H1953" s="619" t="s">
        <v>557</v>
      </c>
      <c r="I1953" s="619" t="s">
        <v>772</v>
      </c>
      <c r="J1953" s="619" t="s">
        <v>769</v>
      </c>
      <c r="K1953" s="619" t="s">
        <v>773</v>
      </c>
      <c r="L1953" s="620">
        <v>397.65</v>
      </c>
      <c r="M1953" s="620">
        <v>1192.9499999999998</v>
      </c>
      <c r="N1953" s="619">
        <v>3</v>
      </c>
      <c r="O1953" s="683">
        <v>1</v>
      </c>
      <c r="P1953" s="620"/>
      <c r="Q1953" s="635">
        <v>0</v>
      </c>
      <c r="R1953" s="619"/>
      <c r="S1953" s="635">
        <v>0</v>
      </c>
      <c r="T1953" s="683"/>
      <c r="U1953" s="665">
        <v>0</v>
      </c>
    </row>
    <row r="1954" spans="1:21" ht="14.4" customHeight="1" x14ac:dyDescent="0.3">
      <c r="A1954" s="618">
        <v>4</v>
      </c>
      <c r="B1954" s="619" t="s">
        <v>558</v>
      </c>
      <c r="C1954" s="619">
        <v>89301042</v>
      </c>
      <c r="D1954" s="681" t="s">
        <v>6244</v>
      </c>
      <c r="E1954" s="682" t="s">
        <v>3982</v>
      </c>
      <c r="F1954" s="619" t="s">
        <v>3935</v>
      </c>
      <c r="G1954" s="619" t="s">
        <v>4006</v>
      </c>
      <c r="H1954" s="619" t="s">
        <v>557</v>
      </c>
      <c r="I1954" s="619" t="s">
        <v>772</v>
      </c>
      <c r="J1954" s="619" t="s">
        <v>769</v>
      </c>
      <c r="K1954" s="619" t="s">
        <v>773</v>
      </c>
      <c r="L1954" s="620">
        <v>612.26</v>
      </c>
      <c r="M1954" s="620">
        <v>3673.56</v>
      </c>
      <c r="N1954" s="619">
        <v>6</v>
      </c>
      <c r="O1954" s="683">
        <v>4</v>
      </c>
      <c r="P1954" s="620">
        <v>2449.04</v>
      </c>
      <c r="Q1954" s="635">
        <v>0.66666666666666663</v>
      </c>
      <c r="R1954" s="619">
        <v>4</v>
      </c>
      <c r="S1954" s="635">
        <v>0.66666666666666663</v>
      </c>
      <c r="T1954" s="683">
        <v>3</v>
      </c>
      <c r="U1954" s="665">
        <v>0.75</v>
      </c>
    </row>
    <row r="1955" spans="1:21" ht="14.4" customHeight="1" x14ac:dyDescent="0.3">
      <c r="A1955" s="618">
        <v>4</v>
      </c>
      <c r="B1955" s="619" t="s">
        <v>558</v>
      </c>
      <c r="C1955" s="619">
        <v>89301042</v>
      </c>
      <c r="D1955" s="681" t="s">
        <v>6244</v>
      </c>
      <c r="E1955" s="682" t="s">
        <v>3982</v>
      </c>
      <c r="F1955" s="619" t="s">
        <v>3935</v>
      </c>
      <c r="G1955" s="619" t="s">
        <v>5466</v>
      </c>
      <c r="H1955" s="619" t="s">
        <v>557</v>
      </c>
      <c r="I1955" s="619" t="s">
        <v>718</v>
      </c>
      <c r="J1955" s="619" t="s">
        <v>5467</v>
      </c>
      <c r="K1955" s="619" t="s">
        <v>5092</v>
      </c>
      <c r="L1955" s="620">
        <v>0</v>
      </c>
      <c r="M1955" s="620">
        <v>0</v>
      </c>
      <c r="N1955" s="619">
        <v>1</v>
      </c>
      <c r="O1955" s="683">
        <v>0.5</v>
      </c>
      <c r="P1955" s="620"/>
      <c r="Q1955" s="635"/>
      <c r="R1955" s="619"/>
      <c r="S1955" s="635">
        <v>0</v>
      </c>
      <c r="T1955" s="683"/>
      <c r="U1955" s="665">
        <v>0</v>
      </c>
    </row>
    <row r="1956" spans="1:21" ht="14.4" customHeight="1" x14ac:dyDescent="0.3">
      <c r="A1956" s="618">
        <v>4</v>
      </c>
      <c r="B1956" s="619" t="s">
        <v>558</v>
      </c>
      <c r="C1956" s="619">
        <v>89301042</v>
      </c>
      <c r="D1956" s="681" t="s">
        <v>6244</v>
      </c>
      <c r="E1956" s="682" t="s">
        <v>3982</v>
      </c>
      <c r="F1956" s="619" t="s">
        <v>3935</v>
      </c>
      <c r="G1956" s="619" t="s">
        <v>4044</v>
      </c>
      <c r="H1956" s="619" t="s">
        <v>557</v>
      </c>
      <c r="I1956" s="619" t="s">
        <v>825</v>
      </c>
      <c r="J1956" s="619" t="s">
        <v>826</v>
      </c>
      <c r="K1956" s="619" t="s">
        <v>827</v>
      </c>
      <c r="L1956" s="620">
        <v>56.69</v>
      </c>
      <c r="M1956" s="620">
        <v>907.04</v>
      </c>
      <c r="N1956" s="619">
        <v>16</v>
      </c>
      <c r="O1956" s="683">
        <v>12</v>
      </c>
      <c r="P1956" s="620">
        <v>453.52</v>
      </c>
      <c r="Q1956" s="635">
        <v>0.5</v>
      </c>
      <c r="R1956" s="619">
        <v>8</v>
      </c>
      <c r="S1956" s="635">
        <v>0.5</v>
      </c>
      <c r="T1956" s="683">
        <v>5.5</v>
      </c>
      <c r="U1956" s="665">
        <v>0.45833333333333331</v>
      </c>
    </row>
    <row r="1957" spans="1:21" ht="14.4" customHeight="1" x14ac:dyDescent="0.3">
      <c r="A1957" s="618">
        <v>4</v>
      </c>
      <c r="B1957" s="619" t="s">
        <v>558</v>
      </c>
      <c r="C1957" s="619">
        <v>89301042</v>
      </c>
      <c r="D1957" s="681" t="s">
        <v>6244</v>
      </c>
      <c r="E1957" s="682" t="s">
        <v>3982</v>
      </c>
      <c r="F1957" s="619" t="s">
        <v>3935</v>
      </c>
      <c r="G1957" s="619" t="s">
        <v>4403</v>
      </c>
      <c r="H1957" s="619" t="s">
        <v>557</v>
      </c>
      <c r="I1957" s="619" t="s">
        <v>4404</v>
      </c>
      <c r="J1957" s="619" t="s">
        <v>4405</v>
      </c>
      <c r="K1957" s="619" t="s">
        <v>4406</v>
      </c>
      <c r="L1957" s="620">
        <v>0</v>
      </c>
      <c r="M1957" s="620">
        <v>0</v>
      </c>
      <c r="N1957" s="619">
        <v>1</v>
      </c>
      <c r="O1957" s="683">
        <v>1</v>
      </c>
      <c r="P1957" s="620">
        <v>0</v>
      </c>
      <c r="Q1957" s="635"/>
      <c r="R1957" s="619">
        <v>1</v>
      </c>
      <c r="S1957" s="635">
        <v>1</v>
      </c>
      <c r="T1957" s="683">
        <v>1</v>
      </c>
      <c r="U1957" s="665">
        <v>1</v>
      </c>
    </row>
    <row r="1958" spans="1:21" ht="14.4" customHeight="1" x14ac:dyDescent="0.3">
      <c r="A1958" s="618">
        <v>4</v>
      </c>
      <c r="B1958" s="619" t="s">
        <v>558</v>
      </c>
      <c r="C1958" s="619">
        <v>89301042</v>
      </c>
      <c r="D1958" s="681" t="s">
        <v>6244</v>
      </c>
      <c r="E1958" s="682" t="s">
        <v>3982</v>
      </c>
      <c r="F1958" s="619" t="s">
        <v>3935</v>
      </c>
      <c r="G1958" s="619" t="s">
        <v>4083</v>
      </c>
      <c r="H1958" s="619" t="s">
        <v>1439</v>
      </c>
      <c r="I1958" s="619" t="s">
        <v>1650</v>
      </c>
      <c r="J1958" s="619" t="s">
        <v>1651</v>
      </c>
      <c r="K1958" s="619" t="s">
        <v>1652</v>
      </c>
      <c r="L1958" s="620">
        <v>140.03</v>
      </c>
      <c r="M1958" s="620">
        <v>700.15000000000009</v>
      </c>
      <c r="N1958" s="619">
        <v>5</v>
      </c>
      <c r="O1958" s="683">
        <v>1.5</v>
      </c>
      <c r="P1958" s="620">
        <v>280.06</v>
      </c>
      <c r="Q1958" s="635">
        <v>0.39999999999999997</v>
      </c>
      <c r="R1958" s="619">
        <v>2</v>
      </c>
      <c r="S1958" s="635">
        <v>0.4</v>
      </c>
      <c r="T1958" s="683">
        <v>0.5</v>
      </c>
      <c r="U1958" s="665">
        <v>0.33333333333333331</v>
      </c>
    </row>
    <row r="1959" spans="1:21" ht="14.4" customHeight="1" x14ac:dyDescent="0.3">
      <c r="A1959" s="618">
        <v>4</v>
      </c>
      <c r="B1959" s="619" t="s">
        <v>558</v>
      </c>
      <c r="C1959" s="619">
        <v>89301042</v>
      </c>
      <c r="D1959" s="681" t="s">
        <v>6244</v>
      </c>
      <c r="E1959" s="682" t="s">
        <v>3982</v>
      </c>
      <c r="F1959" s="619" t="s">
        <v>3935</v>
      </c>
      <c r="G1959" s="619" t="s">
        <v>4049</v>
      </c>
      <c r="H1959" s="619" t="s">
        <v>557</v>
      </c>
      <c r="I1959" s="619" t="s">
        <v>1774</v>
      </c>
      <c r="J1959" s="619" t="s">
        <v>1775</v>
      </c>
      <c r="K1959" s="619" t="s">
        <v>4050</v>
      </c>
      <c r="L1959" s="620">
        <v>203.33</v>
      </c>
      <c r="M1959" s="620">
        <v>406.66</v>
      </c>
      <c r="N1959" s="619">
        <v>2</v>
      </c>
      <c r="O1959" s="683">
        <v>1</v>
      </c>
      <c r="P1959" s="620">
        <v>406.66</v>
      </c>
      <c r="Q1959" s="635">
        <v>1</v>
      </c>
      <c r="R1959" s="619">
        <v>2</v>
      </c>
      <c r="S1959" s="635">
        <v>1</v>
      </c>
      <c r="T1959" s="683">
        <v>1</v>
      </c>
      <c r="U1959" s="665">
        <v>1</v>
      </c>
    </row>
    <row r="1960" spans="1:21" ht="14.4" customHeight="1" x14ac:dyDescent="0.3">
      <c r="A1960" s="618">
        <v>4</v>
      </c>
      <c r="B1960" s="619" t="s">
        <v>558</v>
      </c>
      <c r="C1960" s="619">
        <v>89301042</v>
      </c>
      <c r="D1960" s="681" t="s">
        <v>6244</v>
      </c>
      <c r="E1960" s="682" t="s">
        <v>3982</v>
      </c>
      <c r="F1960" s="619" t="s">
        <v>3935</v>
      </c>
      <c r="G1960" s="619" t="s">
        <v>4007</v>
      </c>
      <c r="H1960" s="619" t="s">
        <v>557</v>
      </c>
      <c r="I1960" s="619" t="s">
        <v>733</v>
      </c>
      <c r="J1960" s="619" t="s">
        <v>734</v>
      </c>
      <c r="K1960" s="619" t="s">
        <v>4265</v>
      </c>
      <c r="L1960" s="620">
        <v>0</v>
      </c>
      <c r="M1960" s="620">
        <v>0</v>
      </c>
      <c r="N1960" s="619">
        <v>10</v>
      </c>
      <c r="O1960" s="683">
        <v>3</v>
      </c>
      <c r="P1960" s="620">
        <v>0</v>
      </c>
      <c r="Q1960" s="635"/>
      <c r="R1960" s="619">
        <v>6</v>
      </c>
      <c r="S1960" s="635">
        <v>0.6</v>
      </c>
      <c r="T1960" s="683">
        <v>1</v>
      </c>
      <c r="U1960" s="665">
        <v>0.33333333333333331</v>
      </c>
    </row>
    <row r="1961" spans="1:21" ht="14.4" customHeight="1" x14ac:dyDescent="0.3">
      <c r="A1961" s="618">
        <v>4</v>
      </c>
      <c r="B1961" s="619" t="s">
        <v>558</v>
      </c>
      <c r="C1961" s="619">
        <v>89301042</v>
      </c>
      <c r="D1961" s="681" t="s">
        <v>6244</v>
      </c>
      <c r="E1961" s="682" t="s">
        <v>3982</v>
      </c>
      <c r="F1961" s="619" t="s">
        <v>3935</v>
      </c>
      <c r="G1961" s="619" t="s">
        <v>4113</v>
      </c>
      <c r="H1961" s="619" t="s">
        <v>1439</v>
      </c>
      <c r="I1961" s="619" t="s">
        <v>4114</v>
      </c>
      <c r="J1961" s="619" t="s">
        <v>4115</v>
      </c>
      <c r="K1961" s="619" t="s">
        <v>4116</v>
      </c>
      <c r="L1961" s="620">
        <v>94.8</v>
      </c>
      <c r="M1961" s="620">
        <v>568.79999999999995</v>
      </c>
      <c r="N1961" s="619">
        <v>6</v>
      </c>
      <c r="O1961" s="683">
        <v>4.5</v>
      </c>
      <c r="P1961" s="620">
        <v>284.39999999999998</v>
      </c>
      <c r="Q1961" s="635">
        <v>0.5</v>
      </c>
      <c r="R1961" s="619">
        <v>3</v>
      </c>
      <c r="S1961" s="635">
        <v>0.5</v>
      </c>
      <c r="T1961" s="683">
        <v>2.5</v>
      </c>
      <c r="U1961" s="665">
        <v>0.55555555555555558</v>
      </c>
    </row>
    <row r="1962" spans="1:21" ht="14.4" customHeight="1" x14ac:dyDescent="0.3">
      <c r="A1962" s="618">
        <v>4</v>
      </c>
      <c r="B1962" s="619" t="s">
        <v>558</v>
      </c>
      <c r="C1962" s="619">
        <v>89301042</v>
      </c>
      <c r="D1962" s="681" t="s">
        <v>6244</v>
      </c>
      <c r="E1962" s="682" t="s">
        <v>3982</v>
      </c>
      <c r="F1962" s="619" t="s">
        <v>3935</v>
      </c>
      <c r="G1962" s="619" t="s">
        <v>4117</v>
      </c>
      <c r="H1962" s="619" t="s">
        <v>1439</v>
      </c>
      <c r="I1962" s="619" t="s">
        <v>3136</v>
      </c>
      <c r="J1962" s="619" t="s">
        <v>3137</v>
      </c>
      <c r="K1962" s="619" t="s">
        <v>3909</v>
      </c>
      <c r="L1962" s="620">
        <v>1861.83</v>
      </c>
      <c r="M1962" s="620">
        <v>7447.32</v>
      </c>
      <c r="N1962" s="619">
        <v>4</v>
      </c>
      <c r="O1962" s="683">
        <v>1.5</v>
      </c>
      <c r="P1962" s="620">
        <v>7447.32</v>
      </c>
      <c r="Q1962" s="635">
        <v>1</v>
      </c>
      <c r="R1962" s="619">
        <v>4</v>
      </c>
      <c r="S1962" s="635">
        <v>1</v>
      </c>
      <c r="T1962" s="683">
        <v>1.5</v>
      </c>
      <c r="U1962" s="665">
        <v>1</v>
      </c>
    </row>
    <row r="1963" spans="1:21" ht="14.4" customHeight="1" x14ac:dyDescent="0.3">
      <c r="A1963" s="618">
        <v>4</v>
      </c>
      <c r="B1963" s="619" t="s">
        <v>558</v>
      </c>
      <c r="C1963" s="619">
        <v>89301042</v>
      </c>
      <c r="D1963" s="681" t="s">
        <v>6244</v>
      </c>
      <c r="E1963" s="682" t="s">
        <v>3982</v>
      </c>
      <c r="F1963" s="619" t="s">
        <v>3935</v>
      </c>
      <c r="G1963" s="619" t="s">
        <v>4010</v>
      </c>
      <c r="H1963" s="619" t="s">
        <v>557</v>
      </c>
      <c r="I1963" s="619" t="s">
        <v>3469</v>
      </c>
      <c r="J1963" s="619" t="s">
        <v>1233</v>
      </c>
      <c r="K1963" s="619" t="s">
        <v>4070</v>
      </c>
      <c r="L1963" s="620">
        <v>127.5</v>
      </c>
      <c r="M1963" s="620">
        <v>1020</v>
      </c>
      <c r="N1963" s="619">
        <v>8</v>
      </c>
      <c r="O1963" s="683">
        <v>7.5</v>
      </c>
      <c r="P1963" s="620">
        <v>510</v>
      </c>
      <c r="Q1963" s="635">
        <v>0.5</v>
      </c>
      <c r="R1963" s="619">
        <v>4</v>
      </c>
      <c r="S1963" s="635">
        <v>0.5</v>
      </c>
      <c r="T1963" s="683">
        <v>3.5</v>
      </c>
      <c r="U1963" s="665">
        <v>0.46666666666666667</v>
      </c>
    </row>
    <row r="1964" spans="1:21" ht="14.4" customHeight="1" x14ac:dyDescent="0.3">
      <c r="A1964" s="618">
        <v>4</v>
      </c>
      <c r="B1964" s="619" t="s">
        <v>558</v>
      </c>
      <c r="C1964" s="619">
        <v>89301042</v>
      </c>
      <c r="D1964" s="681" t="s">
        <v>6244</v>
      </c>
      <c r="E1964" s="682" t="s">
        <v>3982</v>
      </c>
      <c r="F1964" s="619" t="s">
        <v>3935</v>
      </c>
      <c r="G1964" s="619" t="s">
        <v>4012</v>
      </c>
      <c r="H1964" s="619" t="s">
        <v>557</v>
      </c>
      <c r="I1964" s="619" t="s">
        <v>837</v>
      </c>
      <c r="J1964" s="619" t="s">
        <v>4013</v>
      </c>
      <c r="K1964" s="619" t="s">
        <v>4014</v>
      </c>
      <c r="L1964" s="620">
        <v>0</v>
      </c>
      <c r="M1964" s="620">
        <v>0</v>
      </c>
      <c r="N1964" s="619">
        <v>1</v>
      </c>
      <c r="O1964" s="683">
        <v>1</v>
      </c>
      <c r="P1964" s="620">
        <v>0</v>
      </c>
      <c r="Q1964" s="635"/>
      <c r="R1964" s="619">
        <v>1</v>
      </c>
      <c r="S1964" s="635">
        <v>1</v>
      </c>
      <c r="T1964" s="683">
        <v>1</v>
      </c>
      <c r="U1964" s="665">
        <v>1</v>
      </c>
    </row>
    <row r="1965" spans="1:21" ht="14.4" customHeight="1" x14ac:dyDescent="0.3">
      <c r="A1965" s="618">
        <v>4</v>
      </c>
      <c r="B1965" s="619" t="s">
        <v>558</v>
      </c>
      <c r="C1965" s="619">
        <v>89301042</v>
      </c>
      <c r="D1965" s="681" t="s">
        <v>6244</v>
      </c>
      <c r="E1965" s="682" t="s">
        <v>3982</v>
      </c>
      <c r="F1965" s="619" t="s">
        <v>3935</v>
      </c>
      <c r="G1965" s="619" t="s">
        <v>4051</v>
      </c>
      <c r="H1965" s="619" t="s">
        <v>557</v>
      </c>
      <c r="I1965" s="619" t="s">
        <v>779</v>
      </c>
      <c r="J1965" s="619" t="s">
        <v>780</v>
      </c>
      <c r="K1965" s="619" t="s">
        <v>4165</v>
      </c>
      <c r="L1965" s="620">
        <v>219.94</v>
      </c>
      <c r="M1965" s="620">
        <v>439.88</v>
      </c>
      <c r="N1965" s="619">
        <v>2</v>
      </c>
      <c r="O1965" s="683">
        <v>1.5</v>
      </c>
      <c r="P1965" s="620">
        <v>219.94</v>
      </c>
      <c r="Q1965" s="635">
        <v>0.5</v>
      </c>
      <c r="R1965" s="619">
        <v>1</v>
      </c>
      <c r="S1965" s="635">
        <v>0.5</v>
      </c>
      <c r="T1965" s="683">
        <v>0.5</v>
      </c>
      <c r="U1965" s="665">
        <v>0.33333333333333331</v>
      </c>
    </row>
    <row r="1966" spans="1:21" ht="14.4" customHeight="1" x14ac:dyDescent="0.3">
      <c r="A1966" s="618">
        <v>4</v>
      </c>
      <c r="B1966" s="619" t="s">
        <v>558</v>
      </c>
      <c r="C1966" s="619">
        <v>89301042</v>
      </c>
      <c r="D1966" s="681" t="s">
        <v>6244</v>
      </c>
      <c r="E1966" s="682" t="s">
        <v>3982</v>
      </c>
      <c r="F1966" s="619" t="s">
        <v>3935</v>
      </c>
      <c r="G1966" s="619" t="s">
        <v>4411</v>
      </c>
      <c r="H1966" s="619" t="s">
        <v>557</v>
      </c>
      <c r="I1966" s="619" t="s">
        <v>1423</v>
      </c>
      <c r="J1966" s="619" t="s">
        <v>1424</v>
      </c>
      <c r="K1966" s="619" t="s">
        <v>5768</v>
      </c>
      <c r="L1966" s="620">
        <v>79.349999999999994</v>
      </c>
      <c r="M1966" s="620">
        <v>158.69999999999999</v>
      </c>
      <c r="N1966" s="619">
        <v>2</v>
      </c>
      <c r="O1966" s="683">
        <v>1</v>
      </c>
      <c r="P1966" s="620"/>
      <c r="Q1966" s="635">
        <v>0</v>
      </c>
      <c r="R1966" s="619"/>
      <c r="S1966" s="635">
        <v>0</v>
      </c>
      <c r="T1966" s="683"/>
      <c r="U1966" s="665">
        <v>0</v>
      </c>
    </row>
    <row r="1967" spans="1:21" ht="14.4" customHeight="1" x14ac:dyDescent="0.3">
      <c r="A1967" s="618">
        <v>4</v>
      </c>
      <c r="B1967" s="619" t="s">
        <v>558</v>
      </c>
      <c r="C1967" s="619">
        <v>89301042</v>
      </c>
      <c r="D1967" s="681" t="s">
        <v>6244</v>
      </c>
      <c r="E1967" s="682" t="s">
        <v>3982</v>
      </c>
      <c r="F1967" s="619" t="s">
        <v>3935</v>
      </c>
      <c r="G1967" s="619" t="s">
        <v>4053</v>
      </c>
      <c r="H1967" s="619" t="s">
        <v>557</v>
      </c>
      <c r="I1967" s="619" t="s">
        <v>5691</v>
      </c>
      <c r="J1967" s="619" t="s">
        <v>5692</v>
      </c>
      <c r="K1967" s="619" t="s">
        <v>5693</v>
      </c>
      <c r="L1967" s="620">
        <v>51.98</v>
      </c>
      <c r="M1967" s="620">
        <v>51.98</v>
      </c>
      <c r="N1967" s="619">
        <v>1</v>
      </c>
      <c r="O1967" s="683">
        <v>0.5</v>
      </c>
      <c r="P1967" s="620"/>
      <c r="Q1967" s="635">
        <v>0</v>
      </c>
      <c r="R1967" s="619"/>
      <c r="S1967" s="635">
        <v>0</v>
      </c>
      <c r="T1967" s="683"/>
      <c r="U1967" s="665">
        <v>0</v>
      </c>
    </row>
    <row r="1968" spans="1:21" ht="14.4" customHeight="1" x14ac:dyDescent="0.3">
      <c r="A1968" s="618">
        <v>4</v>
      </c>
      <c r="B1968" s="619" t="s">
        <v>558</v>
      </c>
      <c r="C1968" s="619">
        <v>89301042</v>
      </c>
      <c r="D1968" s="681" t="s">
        <v>6244</v>
      </c>
      <c r="E1968" s="682" t="s">
        <v>3982</v>
      </c>
      <c r="F1968" s="619" t="s">
        <v>3935</v>
      </c>
      <c r="G1968" s="619" t="s">
        <v>4267</v>
      </c>
      <c r="H1968" s="619" t="s">
        <v>557</v>
      </c>
      <c r="I1968" s="619" t="s">
        <v>5129</v>
      </c>
      <c r="J1968" s="619" t="s">
        <v>730</v>
      </c>
      <c r="K1968" s="619" t="s">
        <v>5130</v>
      </c>
      <c r="L1968" s="620">
        <v>96.72</v>
      </c>
      <c r="M1968" s="620">
        <v>96.72</v>
      </c>
      <c r="N1968" s="619">
        <v>1</v>
      </c>
      <c r="O1968" s="683">
        <v>1</v>
      </c>
      <c r="P1968" s="620"/>
      <c r="Q1968" s="635">
        <v>0</v>
      </c>
      <c r="R1968" s="619"/>
      <c r="S1968" s="635">
        <v>0</v>
      </c>
      <c r="T1968" s="683"/>
      <c r="U1968" s="665">
        <v>0</v>
      </c>
    </row>
    <row r="1969" spans="1:21" ht="14.4" customHeight="1" x14ac:dyDescent="0.3">
      <c r="A1969" s="618">
        <v>4</v>
      </c>
      <c r="B1969" s="619" t="s">
        <v>558</v>
      </c>
      <c r="C1969" s="619">
        <v>89301042</v>
      </c>
      <c r="D1969" s="681" t="s">
        <v>6244</v>
      </c>
      <c r="E1969" s="682" t="s">
        <v>3982</v>
      </c>
      <c r="F1969" s="619" t="s">
        <v>3935</v>
      </c>
      <c r="G1969" s="619" t="s">
        <v>4267</v>
      </c>
      <c r="H1969" s="619" t="s">
        <v>557</v>
      </c>
      <c r="I1969" s="619" t="s">
        <v>729</v>
      </c>
      <c r="J1969" s="619" t="s">
        <v>730</v>
      </c>
      <c r="K1969" s="619" t="s">
        <v>5769</v>
      </c>
      <c r="L1969" s="620">
        <v>57.85</v>
      </c>
      <c r="M1969" s="620">
        <v>57.85</v>
      </c>
      <c r="N1969" s="619">
        <v>1</v>
      </c>
      <c r="O1969" s="683">
        <v>1</v>
      </c>
      <c r="P1969" s="620">
        <v>57.85</v>
      </c>
      <c r="Q1969" s="635">
        <v>1</v>
      </c>
      <c r="R1969" s="619">
        <v>1</v>
      </c>
      <c r="S1969" s="635">
        <v>1</v>
      </c>
      <c r="T1969" s="683">
        <v>1</v>
      </c>
      <c r="U1969" s="665">
        <v>1</v>
      </c>
    </row>
    <row r="1970" spans="1:21" ht="14.4" customHeight="1" x14ac:dyDescent="0.3">
      <c r="A1970" s="618">
        <v>4</v>
      </c>
      <c r="B1970" s="619" t="s">
        <v>558</v>
      </c>
      <c r="C1970" s="619">
        <v>89301042</v>
      </c>
      <c r="D1970" s="681" t="s">
        <v>6244</v>
      </c>
      <c r="E1970" s="682" t="s">
        <v>3982</v>
      </c>
      <c r="F1970" s="619" t="s">
        <v>3935</v>
      </c>
      <c r="G1970" s="619" t="s">
        <v>5770</v>
      </c>
      <c r="H1970" s="619" t="s">
        <v>557</v>
      </c>
      <c r="I1970" s="619" t="s">
        <v>5771</v>
      </c>
      <c r="J1970" s="619" t="s">
        <v>5772</v>
      </c>
      <c r="K1970" s="619" t="s">
        <v>5773</v>
      </c>
      <c r="L1970" s="620">
        <v>64.13</v>
      </c>
      <c r="M1970" s="620">
        <v>64.13</v>
      </c>
      <c r="N1970" s="619">
        <v>1</v>
      </c>
      <c r="O1970" s="683">
        <v>1</v>
      </c>
      <c r="P1970" s="620"/>
      <c r="Q1970" s="635">
        <v>0</v>
      </c>
      <c r="R1970" s="619"/>
      <c r="S1970" s="635">
        <v>0</v>
      </c>
      <c r="T1970" s="683"/>
      <c r="U1970" s="665">
        <v>0</v>
      </c>
    </row>
    <row r="1971" spans="1:21" ht="14.4" customHeight="1" x14ac:dyDescent="0.3">
      <c r="A1971" s="618">
        <v>4</v>
      </c>
      <c r="B1971" s="619" t="s">
        <v>558</v>
      </c>
      <c r="C1971" s="619">
        <v>89301042</v>
      </c>
      <c r="D1971" s="681" t="s">
        <v>6244</v>
      </c>
      <c r="E1971" s="682" t="s">
        <v>3982</v>
      </c>
      <c r="F1971" s="619" t="s">
        <v>3935</v>
      </c>
      <c r="G1971" s="619" t="s">
        <v>4086</v>
      </c>
      <c r="H1971" s="619" t="s">
        <v>1439</v>
      </c>
      <c r="I1971" s="619" t="s">
        <v>4201</v>
      </c>
      <c r="J1971" s="619" t="s">
        <v>1522</v>
      </c>
      <c r="K1971" s="619" t="s">
        <v>4202</v>
      </c>
      <c r="L1971" s="620">
        <v>163.72999999999999</v>
      </c>
      <c r="M1971" s="620">
        <v>163.72999999999999</v>
      </c>
      <c r="N1971" s="619">
        <v>1</v>
      </c>
      <c r="O1971" s="683">
        <v>1</v>
      </c>
      <c r="P1971" s="620"/>
      <c r="Q1971" s="635">
        <v>0</v>
      </c>
      <c r="R1971" s="619"/>
      <c r="S1971" s="635">
        <v>0</v>
      </c>
      <c r="T1971" s="683"/>
      <c r="U1971" s="665">
        <v>0</v>
      </c>
    </row>
    <row r="1972" spans="1:21" ht="14.4" customHeight="1" x14ac:dyDescent="0.3">
      <c r="A1972" s="618">
        <v>4</v>
      </c>
      <c r="B1972" s="619" t="s">
        <v>558</v>
      </c>
      <c r="C1972" s="619">
        <v>89301042</v>
      </c>
      <c r="D1972" s="681" t="s">
        <v>6244</v>
      </c>
      <c r="E1972" s="682" t="s">
        <v>3982</v>
      </c>
      <c r="F1972" s="619" t="s">
        <v>3935</v>
      </c>
      <c r="G1972" s="619" t="s">
        <v>4122</v>
      </c>
      <c r="H1972" s="619" t="s">
        <v>557</v>
      </c>
      <c r="I1972" s="619" t="s">
        <v>5593</v>
      </c>
      <c r="J1972" s="619" t="s">
        <v>4187</v>
      </c>
      <c r="K1972" s="619" t="s">
        <v>1027</v>
      </c>
      <c r="L1972" s="620">
        <v>154.33000000000001</v>
      </c>
      <c r="M1972" s="620">
        <v>462.99</v>
      </c>
      <c r="N1972" s="619">
        <v>3</v>
      </c>
      <c r="O1972" s="683">
        <v>2</v>
      </c>
      <c r="P1972" s="620">
        <v>308.66000000000003</v>
      </c>
      <c r="Q1972" s="635">
        <v>0.66666666666666674</v>
      </c>
      <c r="R1972" s="619">
        <v>2</v>
      </c>
      <c r="S1972" s="635">
        <v>0.66666666666666663</v>
      </c>
      <c r="T1972" s="683">
        <v>1.5</v>
      </c>
      <c r="U1972" s="665">
        <v>0.75</v>
      </c>
    </row>
    <row r="1973" spans="1:21" ht="14.4" customHeight="1" x14ac:dyDescent="0.3">
      <c r="A1973" s="618">
        <v>4</v>
      </c>
      <c r="B1973" s="619" t="s">
        <v>558</v>
      </c>
      <c r="C1973" s="619">
        <v>89301042</v>
      </c>
      <c r="D1973" s="681" t="s">
        <v>6244</v>
      </c>
      <c r="E1973" s="682" t="s">
        <v>3982</v>
      </c>
      <c r="F1973" s="619" t="s">
        <v>3936</v>
      </c>
      <c r="G1973" s="619" t="s">
        <v>4062</v>
      </c>
      <c r="H1973" s="619" t="s">
        <v>557</v>
      </c>
      <c r="I1973" s="619" t="s">
        <v>4142</v>
      </c>
      <c r="J1973" s="619" t="s">
        <v>3964</v>
      </c>
      <c r="K1973" s="619"/>
      <c r="L1973" s="620">
        <v>0</v>
      </c>
      <c r="M1973" s="620">
        <v>0</v>
      </c>
      <c r="N1973" s="619">
        <v>7</v>
      </c>
      <c r="O1973" s="683">
        <v>7</v>
      </c>
      <c r="P1973" s="620">
        <v>0</v>
      </c>
      <c r="Q1973" s="635"/>
      <c r="R1973" s="619">
        <v>6</v>
      </c>
      <c r="S1973" s="635">
        <v>0.8571428571428571</v>
      </c>
      <c r="T1973" s="683">
        <v>6</v>
      </c>
      <c r="U1973" s="665">
        <v>0.8571428571428571</v>
      </c>
    </row>
    <row r="1974" spans="1:21" ht="14.4" customHeight="1" x14ac:dyDescent="0.3">
      <c r="A1974" s="618">
        <v>4</v>
      </c>
      <c r="B1974" s="619" t="s">
        <v>558</v>
      </c>
      <c r="C1974" s="619">
        <v>89301042</v>
      </c>
      <c r="D1974" s="681" t="s">
        <v>6244</v>
      </c>
      <c r="E1974" s="682" t="s">
        <v>3982</v>
      </c>
      <c r="F1974" s="619" t="s">
        <v>3936</v>
      </c>
      <c r="G1974" s="619" t="s">
        <v>4062</v>
      </c>
      <c r="H1974" s="619" t="s">
        <v>557</v>
      </c>
      <c r="I1974" s="619" t="s">
        <v>5774</v>
      </c>
      <c r="J1974" s="619" t="s">
        <v>3964</v>
      </c>
      <c r="K1974" s="619"/>
      <c r="L1974" s="620">
        <v>0</v>
      </c>
      <c r="M1974" s="620">
        <v>0</v>
      </c>
      <c r="N1974" s="619">
        <v>2</v>
      </c>
      <c r="O1974" s="683">
        <v>2</v>
      </c>
      <c r="P1974" s="620"/>
      <c r="Q1974" s="635"/>
      <c r="R1974" s="619"/>
      <c r="S1974" s="635">
        <v>0</v>
      </c>
      <c r="T1974" s="683"/>
      <c r="U1974" s="665">
        <v>0</v>
      </c>
    </row>
    <row r="1975" spans="1:21" ht="14.4" customHeight="1" x14ac:dyDescent="0.3">
      <c r="A1975" s="618">
        <v>4</v>
      </c>
      <c r="B1975" s="619" t="s">
        <v>558</v>
      </c>
      <c r="C1975" s="619">
        <v>89301042</v>
      </c>
      <c r="D1975" s="681" t="s">
        <v>6244</v>
      </c>
      <c r="E1975" s="682" t="s">
        <v>3982</v>
      </c>
      <c r="F1975" s="619" t="s">
        <v>3936</v>
      </c>
      <c r="G1975" s="619" t="s">
        <v>4062</v>
      </c>
      <c r="H1975" s="619" t="s">
        <v>557</v>
      </c>
      <c r="I1975" s="619" t="s">
        <v>4126</v>
      </c>
      <c r="J1975" s="619" t="s">
        <v>3964</v>
      </c>
      <c r="K1975" s="619"/>
      <c r="L1975" s="620">
        <v>0</v>
      </c>
      <c r="M1975" s="620">
        <v>0</v>
      </c>
      <c r="N1975" s="619">
        <v>2</v>
      </c>
      <c r="O1975" s="683">
        <v>2</v>
      </c>
      <c r="P1975" s="620">
        <v>0</v>
      </c>
      <c r="Q1975" s="635"/>
      <c r="R1975" s="619">
        <v>1</v>
      </c>
      <c r="S1975" s="635">
        <v>0.5</v>
      </c>
      <c r="T1975" s="683">
        <v>1</v>
      </c>
      <c r="U1975" s="665">
        <v>0.5</v>
      </c>
    </row>
    <row r="1976" spans="1:21" ht="14.4" customHeight="1" x14ac:dyDescent="0.3">
      <c r="A1976" s="618">
        <v>4</v>
      </c>
      <c r="B1976" s="619" t="s">
        <v>558</v>
      </c>
      <c r="C1976" s="619">
        <v>89301042</v>
      </c>
      <c r="D1976" s="681" t="s">
        <v>6244</v>
      </c>
      <c r="E1976" s="682" t="s">
        <v>3982</v>
      </c>
      <c r="F1976" s="619" t="s">
        <v>3937</v>
      </c>
      <c r="G1976" s="619" t="s">
        <v>4358</v>
      </c>
      <c r="H1976" s="619" t="s">
        <v>557</v>
      </c>
      <c r="I1976" s="619" t="s">
        <v>5775</v>
      </c>
      <c r="J1976" s="619" t="s">
        <v>4360</v>
      </c>
      <c r="K1976" s="619" t="s">
        <v>5776</v>
      </c>
      <c r="L1976" s="620">
        <v>410</v>
      </c>
      <c r="M1976" s="620">
        <v>410</v>
      </c>
      <c r="N1976" s="619">
        <v>1</v>
      </c>
      <c r="O1976" s="683">
        <v>1</v>
      </c>
      <c r="P1976" s="620">
        <v>410</v>
      </c>
      <c r="Q1976" s="635">
        <v>1</v>
      </c>
      <c r="R1976" s="619">
        <v>1</v>
      </c>
      <c r="S1976" s="635">
        <v>1</v>
      </c>
      <c r="T1976" s="683">
        <v>1</v>
      </c>
      <c r="U1976" s="665">
        <v>1</v>
      </c>
    </row>
    <row r="1977" spans="1:21" ht="14.4" customHeight="1" x14ac:dyDescent="0.3">
      <c r="A1977" s="618">
        <v>4</v>
      </c>
      <c r="B1977" s="619" t="s">
        <v>558</v>
      </c>
      <c r="C1977" s="619">
        <v>89301042</v>
      </c>
      <c r="D1977" s="681" t="s">
        <v>6244</v>
      </c>
      <c r="E1977" s="682" t="s">
        <v>3982</v>
      </c>
      <c r="F1977" s="619" t="s">
        <v>3937</v>
      </c>
      <c r="G1977" s="619" t="s">
        <v>4358</v>
      </c>
      <c r="H1977" s="619" t="s">
        <v>557</v>
      </c>
      <c r="I1977" s="619" t="s">
        <v>4359</v>
      </c>
      <c r="J1977" s="619" t="s">
        <v>4360</v>
      </c>
      <c r="K1977" s="619" t="s">
        <v>4361</v>
      </c>
      <c r="L1977" s="620">
        <v>410</v>
      </c>
      <c r="M1977" s="620">
        <v>23370</v>
      </c>
      <c r="N1977" s="619">
        <v>57</v>
      </c>
      <c r="O1977" s="683">
        <v>57</v>
      </c>
      <c r="P1977" s="620">
        <v>22960</v>
      </c>
      <c r="Q1977" s="635">
        <v>0.98245614035087714</v>
      </c>
      <c r="R1977" s="619">
        <v>56</v>
      </c>
      <c r="S1977" s="635">
        <v>0.98245614035087714</v>
      </c>
      <c r="T1977" s="683">
        <v>56</v>
      </c>
      <c r="U1977" s="665">
        <v>0.98245614035087714</v>
      </c>
    </row>
    <row r="1978" spans="1:21" ht="14.4" customHeight="1" x14ac:dyDescent="0.3">
      <c r="A1978" s="618">
        <v>4</v>
      </c>
      <c r="B1978" s="619" t="s">
        <v>558</v>
      </c>
      <c r="C1978" s="619">
        <v>89301042</v>
      </c>
      <c r="D1978" s="681" t="s">
        <v>6244</v>
      </c>
      <c r="E1978" s="682" t="s">
        <v>3982</v>
      </c>
      <c r="F1978" s="619" t="s">
        <v>3937</v>
      </c>
      <c r="G1978" s="619" t="s">
        <v>4358</v>
      </c>
      <c r="H1978" s="619" t="s">
        <v>557</v>
      </c>
      <c r="I1978" s="619" t="s">
        <v>4420</v>
      </c>
      <c r="J1978" s="619" t="s">
        <v>4421</v>
      </c>
      <c r="K1978" s="619" t="s">
        <v>4422</v>
      </c>
      <c r="L1978" s="620">
        <v>566</v>
      </c>
      <c r="M1978" s="620">
        <v>1698</v>
      </c>
      <c r="N1978" s="619">
        <v>3</v>
      </c>
      <c r="O1978" s="683">
        <v>3</v>
      </c>
      <c r="P1978" s="620">
        <v>566</v>
      </c>
      <c r="Q1978" s="635">
        <v>0.33333333333333331</v>
      </c>
      <c r="R1978" s="619">
        <v>1</v>
      </c>
      <c r="S1978" s="635">
        <v>0.33333333333333331</v>
      </c>
      <c r="T1978" s="683">
        <v>1</v>
      </c>
      <c r="U1978" s="665">
        <v>0.33333333333333331</v>
      </c>
    </row>
    <row r="1979" spans="1:21" ht="14.4" customHeight="1" x14ac:dyDescent="0.3">
      <c r="A1979" s="618">
        <v>4</v>
      </c>
      <c r="B1979" s="619" t="s">
        <v>558</v>
      </c>
      <c r="C1979" s="619">
        <v>89301042</v>
      </c>
      <c r="D1979" s="681" t="s">
        <v>6244</v>
      </c>
      <c r="E1979" s="682" t="s">
        <v>3982</v>
      </c>
      <c r="F1979" s="619" t="s">
        <v>3937</v>
      </c>
      <c r="G1979" s="619" t="s">
        <v>4423</v>
      </c>
      <c r="H1979" s="619" t="s">
        <v>557</v>
      </c>
      <c r="I1979" s="619" t="s">
        <v>5025</v>
      </c>
      <c r="J1979" s="619" t="s">
        <v>5023</v>
      </c>
      <c r="K1979" s="619" t="s">
        <v>5026</v>
      </c>
      <c r="L1979" s="620">
        <v>144.05000000000001</v>
      </c>
      <c r="M1979" s="620">
        <v>144.05000000000001</v>
      </c>
      <c r="N1979" s="619">
        <v>1</v>
      </c>
      <c r="O1979" s="683">
        <v>1</v>
      </c>
      <c r="P1979" s="620">
        <v>144.05000000000001</v>
      </c>
      <c r="Q1979" s="635">
        <v>1</v>
      </c>
      <c r="R1979" s="619">
        <v>1</v>
      </c>
      <c r="S1979" s="635">
        <v>1</v>
      </c>
      <c r="T1979" s="683">
        <v>1</v>
      </c>
      <c r="U1979" s="665">
        <v>1</v>
      </c>
    </row>
    <row r="1980" spans="1:21" ht="14.4" customHeight="1" x14ac:dyDescent="0.3">
      <c r="A1980" s="618">
        <v>4</v>
      </c>
      <c r="B1980" s="619" t="s">
        <v>558</v>
      </c>
      <c r="C1980" s="619">
        <v>89301042</v>
      </c>
      <c r="D1980" s="681" t="s">
        <v>6244</v>
      </c>
      <c r="E1980" s="682" t="s">
        <v>3982</v>
      </c>
      <c r="F1980" s="619" t="s">
        <v>3937</v>
      </c>
      <c r="G1980" s="619" t="s">
        <v>4423</v>
      </c>
      <c r="H1980" s="619" t="s">
        <v>557</v>
      </c>
      <c r="I1980" s="619" t="s">
        <v>4427</v>
      </c>
      <c r="J1980" s="619" t="s">
        <v>4428</v>
      </c>
      <c r="K1980" s="619" t="s">
        <v>4429</v>
      </c>
      <c r="L1980" s="620">
        <v>35.130000000000003</v>
      </c>
      <c r="M1980" s="620">
        <v>70.260000000000005</v>
      </c>
      <c r="N1980" s="619">
        <v>2</v>
      </c>
      <c r="O1980" s="683">
        <v>1</v>
      </c>
      <c r="P1980" s="620">
        <v>70.260000000000005</v>
      </c>
      <c r="Q1980" s="635">
        <v>1</v>
      </c>
      <c r="R1980" s="619">
        <v>2</v>
      </c>
      <c r="S1980" s="635">
        <v>1</v>
      </c>
      <c r="T1980" s="683">
        <v>1</v>
      </c>
      <c r="U1980" s="665">
        <v>1</v>
      </c>
    </row>
    <row r="1981" spans="1:21" ht="14.4" customHeight="1" x14ac:dyDescent="0.3">
      <c r="A1981" s="618">
        <v>4</v>
      </c>
      <c r="B1981" s="619" t="s">
        <v>558</v>
      </c>
      <c r="C1981" s="619">
        <v>89301042</v>
      </c>
      <c r="D1981" s="681" t="s">
        <v>6244</v>
      </c>
      <c r="E1981" s="682" t="s">
        <v>3982</v>
      </c>
      <c r="F1981" s="619" t="s">
        <v>3937</v>
      </c>
      <c r="G1981" s="619" t="s">
        <v>4423</v>
      </c>
      <c r="H1981" s="619" t="s">
        <v>557</v>
      </c>
      <c r="I1981" s="619" t="s">
        <v>4433</v>
      </c>
      <c r="J1981" s="619" t="s">
        <v>4434</v>
      </c>
      <c r="K1981" s="619" t="s">
        <v>4435</v>
      </c>
      <c r="L1981" s="620">
        <v>200</v>
      </c>
      <c r="M1981" s="620">
        <v>2800</v>
      </c>
      <c r="N1981" s="619">
        <v>14</v>
      </c>
      <c r="O1981" s="683">
        <v>7</v>
      </c>
      <c r="P1981" s="620">
        <v>2000</v>
      </c>
      <c r="Q1981" s="635">
        <v>0.7142857142857143</v>
      </c>
      <c r="R1981" s="619">
        <v>10</v>
      </c>
      <c r="S1981" s="635">
        <v>0.7142857142857143</v>
      </c>
      <c r="T1981" s="683">
        <v>5</v>
      </c>
      <c r="U1981" s="665">
        <v>0.7142857142857143</v>
      </c>
    </row>
    <row r="1982" spans="1:21" ht="14.4" customHeight="1" x14ac:dyDescent="0.3">
      <c r="A1982" s="618">
        <v>4</v>
      </c>
      <c r="B1982" s="619" t="s">
        <v>558</v>
      </c>
      <c r="C1982" s="619">
        <v>89301042</v>
      </c>
      <c r="D1982" s="681" t="s">
        <v>6244</v>
      </c>
      <c r="E1982" s="682" t="s">
        <v>3982</v>
      </c>
      <c r="F1982" s="619" t="s">
        <v>3937</v>
      </c>
      <c r="G1982" s="619" t="s">
        <v>4423</v>
      </c>
      <c r="H1982" s="619" t="s">
        <v>557</v>
      </c>
      <c r="I1982" s="619" t="s">
        <v>5027</v>
      </c>
      <c r="J1982" s="619" t="s">
        <v>5028</v>
      </c>
      <c r="K1982" s="619" t="s">
        <v>5029</v>
      </c>
      <c r="L1982" s="620">
        <v>44.15</v>
      </c>
      <c r="M1982" s="620">
        <v>44.15</v>
      </c>
      <c r="N1982" s="619">
        <v>1</v>
      </c>
      <c r="O1982" s="683">
        <v>1</v>
      </c>
      <c r="P1982" s="620"/>
      <c r="Q1982" s="635">
        <v>0</v>
      </c>
      <c r="R1982" s="619"/>
      <c r="S1982" s="635">
        <v>0</v>
      </c>
      <c r="T1982" s="683"/>
      <c r="U1982" s="665">
        <v>0</v>
      </c>
    </row>
    <row r="1983" spans="1:21" ht="14.4" customHeight="1" x14ac:dyDescent="0.3">
      <c r="A1983" s="618">
        <v>4</v>
      </c>
      <c r="B1983" s="619" t="s">
        <v>558</v>
      </c>
      <c r="C1983" s="619">
        <v>89301042</v>
      </c>
      <c r="D1983" s="681" t="s">
        <v>6244</v>
      </c>
      <c r="E1983" s="682" t="s">
        <v>3982</v>
      </c>
      <c r="F1983" s="619" t="s">
        <v>3937</v>
      </c>
      <c r="G1983" s="619" t="s">
        <v>4423</v>
      </c>
      <c r="H1983" s="619" t="s">
        <v>557</v>
      </c>
      <c r="I1983" s="619" t="s">
        <v>5397</v>
      </c>
      <c r="J1983" s="619" t="s">
        <v>5398</v>
      </c>
      <c r="K1983" s="619" t="s">
        <v>5399</v>
      </c>
      <c r="L1983" s="620">
        <v>50</v>
      </c>
      <c r="M1983" s="620">
        <v>100</v>
      </c>
      <c r="N1983" s="619">
        <v>2</v>
      </c>
      <c r="O1983" s="683">
        <v>1</v>
      </c>
      <c r="P1983" s="620"/>
      <c r="Q1983" s="635">
        <v>0</v>
      </c>
      <c r="R1983" s="619"/>
      <c r="S1983" s="635">
        <v>0</v>
      </c>
      <c r="T1983" s="683"/>
      <c r="U1983" s="665">
        <v>0</v>
      </c>
    </row>
    <row r="1984" spans="1:21" ht="14.4" customHeight="1" x14ac:dyDescent="0.3">
      <c r="A1984" s="618">
        <v>4</v>
      </c>
      <c r="B1984" s="619" t="s">
        <v>558</v>
      </c>
      <c r="C1984" s="619">
        <v>89301042</v>
      </c>
      <c r="D1984" s="681" t="s">
        <v>6244</v>
      </c>
      <c r="E1984" s="682" t="s">
        <v>3982</v>
      </c>
      <c r="F1984" s="619" t="s">
        <v>3937</v>
      </c>
      <c r="G1984" s="619" t="s">
        <v>4423</v>
      </c>
      <c r="H1984" s="619" t="s">
        <v>557</v>
      </c>
      <c r="I1984" s="619" t="s">
        <v>5777</v>
      </c>
      <c r="J1984" s="619" t="s">
        <v>5778</v>
      </c>
      <c r="K1984" s="619" t="s">
        <v>5779</v>
      </c>
      <c r="L1984" s="620">
        <v>909.93</v>
      </c>
      <c r="M1984" s="620">
        <v>5459.58</v>
      </c>
      <c r="N1984" s="619">
        <v>6</v>
      </c>
      <c r="O1984" s="683">
        <v>2</v>
      </c>
      <c r="P1984" s="620">
        <v>2729.79</v>
      </c>
      <c r="Q1984" s="635">
        <v>0.5</v>
      </c>
      <c r="R1984" s="619">
        <v>3</v>
      </c>
      <c r="S1984" s="635">
        <v>0.5</v>
      </c>
      <c r="T1984" s="683">
        <v>1</v>
      </c>
      <c r="U1984" s="665">
        <v>0.5</v>
      </c>
    </row>
    <row r="1985" spans="1:21" ht="14.4" customHeight="1" x14ac:dyDescent="0.3">
      <c r="A1985" s="618">
        <v>4</v>
      </c>
      <c r="B1985" s="619" t="s">
        <v>558</v>
      </c>
      <c r="C1985" s="619">
        <v>89301042</v>
      </c>
      <c r="D1985" s="681" t="s">
        <v>6244</v>
      </c>
      <c r="E1985" s="682" t="s">
        <v>3982</v>
      </c>
      <c r="F1985" s="619" t="s">
        <v>3937</v>
      </c>
      <c r="G1985" s="619" t="s">
        <v>4423</v>
      </c>
      <c r="H1985" s="619" t="s">
        <v>557</v>
      </c>
      <c r="I1985" s="619" t="s">
        <v>4445</v>
      </c>
      <c r="J1985" s="619" t="s">
        <v>3964</v>
      </c>
      <c r="K1985" s="619"/>
      <c r="L1985" s="620">
        <v>304.12</v>
      </c>
      <c r="M1985" s="620">
        <v>1520.6</v>
      </c>
      <c r="N1985" s="619">
        <v>5</v>
      </c>
      <c r="O1985" s="683">
        <v>1</v>
      </c>
      <c r="P1985" s="620"/>
      <c r="Q1985" s="635">
        <v>0</v>
      </c>
      <c r="R1985" s="619"/>
      <c r="S1985" s="635">
        <v>0</v>
      </c>
      <c r="T1985" s="683"/>
      <c r="U1985" s="665">
        <v>0</v>
      </c>
    </row>
    <row r="1986" spans="1:21" ht="14.4" customHeight="1" x14ac:dyDescent="0.3">
      <c r="A1986" s="618">
        <v>4</v>
      </c>
      <c r="B1986" s="619" t="s">
        <v>558</v>
      </c>
      <c r="C1986" s="619">
        <v>89301042</v>
      </c>
      <c r="D1986" s="681" t="s">
        <v>6244</v>
      </c>
      <c r="E1986" s="682" t="s">
        <v>3982</v>
      </c>
      <c r="F1986" s="619" t="s">
        <v>3937</v>
      </c>
      <c r="G1986" s="619" t="s">
        <v>4423</v>
      </c>
      <c r="H1986" s="619" t="s">
        <v>557</v>
      </c>
      <c r="I1986" s="619" t="s">
        <v>5780</v>
      </c>
      <c r="J1986" s="619" t="s">
        <v>5781</v>
      </c>
      <c r="K1986" s="619" t="s">
        <v>5782</v>
      </c>
      <c r="L1986" s="620">
        <v>1070.3599999999999</v>
      </c>
      <c r="M1986" s="620">
        <v>3211.08</v>
      </c>
      <c r="N1986" s="619">
        <v>3</v>
      </c>
      <c r="O1986" s="683">
        <v>1</v>
      </c>
      <c r="P1986" s="620"/>
      <c r="Q1986" s="635">
        <v>0</v>
      </c>
      <c r="R1986" s="619"/>
      <c r="S1986" s="635">
        <v>0</v>
      </c>
      <c r="T1986" s="683"/>
      <c r="U1986" s="665">
        <v>0</v>
      </c>
    </row>
    <row r="1987" spans="1:21" ht="14.4" customHeight="1" x14ac:dyDescent="0.3">
      <c r="A1987" s="618">
        <v>4</v>
      </c>
      <c r="B1987" s="619" t="s">
        <v>558</v>
      </c>
      <c r="C1987" s="619">
        <v>89301042</v>
      </c>
      <c r="D1987" s="681" t="s">
        <v>6244</v>
      </c>
      <c r="E1987" s="682" t="s">
        <v>3982</v>
      </c>
      <c r="F1987" s="619" t="s">
        <v>3937</v>
      </c>
      <c r="G1987" s="619" t="s">
        <v>4203</v>
      </c>
      <c r="H1987" s="619" t="s">
        <v>557</v>
      </c>
      <c r="I1987" s="619" t="s">
        <v>4474</v>
      </c>
      <c r="J1987" s="619" t="s">
        <v>4475</v>
      </c>
      <c r="K1987" s="619" t="s">
        <v>4476</v>
      </c>
      <c r="L1987" s="620">
        <v>1800</v>
      </c>
      <c r="M1987" s="620">
        <v>1800</v>
      </c>
      <c r="N1987" s="619">
        <v>1</v>
      </c>
      <c r="O1987" s="683">
        <v>1</v>
      </c>
      <c r="P1987" s="620"/>
      <c r="Q1987" s="635">
        <v>0</v>
      </c>
      <c r="R1987" s="619"/>
      <c r="S1987" s="635">
        <v>0</v>
      </c>
      <c r="T1987" s="683"/>
      <c r="U1987" s="665">
        <v>0</v>
      </c>
    </row>
    <row r="1988" spans="1:21" ht="14.4" customHeight="1" x14ac:dyDescent="0.3">
      <c r="A1988" s="618">
        <v>4</v>
      </c>
      <c r="B1988" s="619" t="s">
        <v>558</v>
      </c>
      <c r="C1988" s="619">
        <v>89301042</v>
      </c>
      <c r="D1988" s="681" t="s">
        <v>6244</v>
      </c>
      <c r="E1988" s="682" t="s">
        <v>3982</v>
      </c>
      <c r="F1988" s="619" t="s">
        <v>3937</v>
      </c>
      <c r="G1988" s="619" t="s">
        <v>4203</v>
      </c>
      <c r="H1988" s="619" t="s">
        <v>557</v>
      </c>
      <c r="I1988" s="619" t="s">
        <v>4477</v>
      </c>
      <c r="J1988" s="619" t="s">
        <v>4478</v>
      </c>
      <c r="K1988" s="619" t="s">
        <v>4479</v>
      </c>
      <c r="L1988" s="620">
        <v>500</v>
      </c>
      <c r="M1988" s="620">
        <v>500</v>
      </c>
      <c r="N1988" s="619">
        <v>1</v>
      </c>
      <c r="O1988" s="683">
        <v>1</v>
      </c>
      <c r="P1988" s="620">
        <v>500</v>
      </c>
      <c r="Q1988" s="635">
        <v>1</v>
      </c>
      <c r="R1988" s="619">
        <v>1</v>
      </c>
      <c r="S1988" s="635">
        <v>1</v>
      </c>
      <c r="T1988" s="683">
        <v>1</v>
      </c>
      <c r="U1988" s="665">
        <v>1</v>
      </c>
    </row>
    <row r="1989" spans="1:21" ht="14.4" customHeight="1" x14ac:dyDescent="0.3">
      <c r="A1989" s="618">
        <v>4</v>
      </c>
      <c r="B1989" s="619" t="s">
        <v>558</v>
      </c>
      <c r="C1989" s="619">
        <v>89301042</v>
      </c>
      <c r="D1989" s="681" t="s">
        <v>6244</v>
      </c>
      <c r="E1989" s="682" t="s">
        <v>3982</v>
      </c>
      <c r="F1989" s="619" t="s">
        <v>3937</v>
      </c>
      <c r="G1989" s="619" t="s">
        <v>4203</v>
      </c>
      <c r="H1989" s="619" t="s">
        <v>557</v>
      </c>
      <c r="I1989" s="619" t="s">
        <v>4204</v>
      </c>
      <c r="J1989" s="619" t="s">
        <v>4205</v>
      </c>
      <c r="K1989" s="619" t="s">
        <v>4206</v>
      </c>
      <c r="L1989" s="620">
        <v>900</v>
      </c>
      <c r="M1989" s="620">
        <v>18900</v>
      </c>
      <c r="N1989" s="619">
        <v>21</v>
      </c>
      <c r="O1989" s="683">
        <v>21</v>
      </c>
      <c r="P1989" s="620">
        <v>17100</v>
      </c>
      <c r="Q1989" s="635">
        <v>0.90476190476190477</v>
      </c>
      <c r="R1989" s="619">
        <v>19</v>
      </c>
      <c r="S1989" s="635">
        <v>0.90476190476190477</v>
      </c>
      <c r="T1989" s="683">
        <v>19</v>
      </c>
      <c r="U1989" s="665">
        <v>0.90476190476190477</v>
      </c>
    </row>
    <row r="1990" spans="1:21" ht="14.4" customHeight="1" x14ac:dyDescent="0.3">
      <c r="A1990" s="618">
        <v>4</v>
      </c>
      <c r="B1990" s="619" t="s">
        <v>558</v>
      </c>
      <c r="C1990" s="619">
        <v>89301042</v>
      </c>
      <c r="D1990" s="681" t="s">
        <v>6244</v>
      </c>
      <c r="E1990" s="682" t="s">
        <v>3982</v>
      </c>
      <c r="F1990" s="619" t="s">
        <v>3937</v>
      </c>
      <c r="G1990" s="619" t="s">
        <v>4203</v>
      </c>
      <c r="H1990" s="619" t="s">
        <v>557</v>
      </c>
      <c r="I1990" s="619" t="s">
        <v>4312</v>
      </c>
      <c r="J1990" s="619" t="s">
        <v>4313</v>
      </c>
      <c r="K1990" s="619" t="s">
        <v>4314</v>
      </c>
      <c r="L1990" s="620">
        <v>378.48</v>
      </c>
      <c r="M1990" s="620">
        <v>1135.44</v>
      </c>
      <c r="N1990" s="619">
        <v>3</v>
      </c>
      <c r="O1990" s="683">
        <v>3</v>
      </c>
      <c r="P1990" s="620">
        <v>1135.44</v>
      </c>
      <c r="Q1990" s="635">
        <v>1</v>
      </c>
      <c r="R1990" s="619">
        <v>3</v>
      </c>
      <c r="S1990" s="635">
        <v>1</v>
      </c>
      <c r="T1990" s="683">
        <v>3</v>
      </c>
      <c r="U1990" s="665">
        <v>1</v>
      </c>
    </row>
    <row r="1991" spans="1:21" ht="14.4" customHeight="1" x14ac:dyDescent="0.3">
      <c r="A1991" s="618">
        <v>4</v>
      </c>
      <c r="B1991" s="619" t="s">
        <v>558</v>
      </c>
      <c r="C1991" s="619">
        <v>89301042</v>
      </c>
      <c r="D1991" s="681" t="s">
        <v>6244</v>
      </c>
      <c r="E1991" s="682" t="s">
        <v>3982</v>
      </c>
      <c r="F1991" s="619" t="s">
        <v>3937</v>
      </c>
      <c r="G1991" s="619" t="s">
        <v>4203</v>
      </c>
      <c r="H1991" s="619" t="s">
        <v>557</v>
      </c>
      <c r="I1991" s="619" t="s">
        <v>4480</v>
      </c>
      <c r="J1991" s="619" t="s">
        <v>4481</v>
      </c>
      <c r="K1991" s="619" t="s">
        <v>4482</v>
      </c>
      <c r="L1991" s="620">
        <v>378.48</v>
      </c>
      <c r="M1991" s="620">
        <v>378.48</v>
      </c>
      <c r="N1991" s="619">
        <v>1</v>
      </c>
      <c r="O1991" s="683">
        <v>1</v>
      </c>
      <c r="P1991" s="620">
        <v>378.48</v>
      </c>
      <c r="Q1991" s="635">
        <v>1</v>
      </c>
      <c r="R1991" s="619">
        <v>1</v>
      </c>
      <c r="S1991" s="635">
        <v>1</v>
      </c>
      <c r="T1991" s="683">
        <v>1</v>
      </c>
      <c r="U1991" s="665">
        <v>1</v>
      </c>
    </row>
    <row r="1992" spans="1:21" ht="14.4" customHeight="1" x14ac:dyDescent="0.3">
      <c r="A1992" s="618">
        <v>4</v>
      </c>
      <c r="B1992" s="619" t="s">
        <v>558</v>
      </c>
      <c r="C1992" s="619">
        <v>89301042</v>
      </c>
      <c r="D1992" s="681" t="s">
        <v>6244</v>
      </c>
      <c r="E1992" s="682" t="s">
        <v>3982</v>
      </c>
      <c r="F1992" s="619" t="s">
        <v>3937</v>
      </c>
      <c r="G1992" s="619" t="s">
        <v>4203</v>
      </c>
      <c r="H1992" s="619" t="s">
        <v>557</v>
      </c>
      <c r="I1992" s="619" t="s">
        <v>5783</v>
      </c>
      <c r="J1992" s="619" t="s">
        <v>5784</v>
      </c>
      <c r="K1992" s="619" t="s">
        <v>5785</v>
      </c>
      <c r="L1992" s="620">
        <v>700</v>
      </c>
      <c r="M1992" s="620">
        <v>700</v>
      </c>
      <c r="N1992" s="619">
        <v>1</v>
      </c>
      <c r="O1992" s="683">
        <v>1</v>
      </c>
      <c r="P1992" s="620"/>
      <c r="Q1992" s="635">
        <v>0</v>
      </c>
      <c r="R1992" s="619"/>
      <c r="S1992" s="635">
        <v>0</v>
      </c>
      <c r="T1992" s="683"/>
      <c r="U1992" s="665">
        <v>0</v>
      </c>
    </row>
    <row r="1993" spans="1:21" ht="14.4" customHeight="1" x14ac:dyDescent="0.3">
      <c r="A1993" s="618">
        <v>4</v>
      </c>
      <c r="B1993" s="619" t="s">
        <v>558</v>
      </c>
      <c r="C1993" s="619">
        <v>89301042</v>
      </c>
      <c r="D1993" s="681" t="s">
        <v>6244</v>
      </c>
      <c r="E1993" s="682" t="s">
        <v>3982</v>
      </c>
      <c r="F1993" s="619" t="s">
        <v>3937</v>
      </c>
      <c r="G1993" s="619" t="s">
        <v>4965</v>
      </c>
      <c r="H1993" s="619" t="s">
        <v>557</v>
      </c>
      <c r="I1993" s="619" t="s">
        <v>5786</v>
      </c>
      <c r="J1993" s="619" t="s">
        <v>5787</v>
      </c>
      <c r="K1993" s="619" t="s">
        <v>5788</v>
      </c>
      <c r="L1993" s="620">
        <v>376.39</v>
      </c>
      <c r="M1993" s="620">
        <v>3387.5099999999998</v>
      </c>
      <c r="N1993" s="619">
        <v>9</v>
      </c>
      <c r="O1993" s="683">
        <v>1</v>
      </c>
      <c r="P1993" s="620">
        <v>3387.5099999999998</v>
      </c>
      <c r="Q1993" s="635">
        <v>1</v>
      </c>
      <c r="R1993" s="619">
        <v>9</v>
      </c>
      <c r="S1993" s="635">
        <v>1</v>
      </c>
      <c r="T1993" s="683">
        <v>1</v>
      </c>
      <c r="U1993" s="665">
        <v>1</v>
      </c>
    </row>
    <row r="1994" spans="1:21" ht="14.4" customHeight="1" x14ac:dyDescent="0.3">
      <c r="A1994" s="618">
        <v>4</v>
      </c>
      <c r="B1994" s="619" t="s">
        <v>558</v>
      </c>
      <c r="C1994" s="619">
        <v>89301042</v>
      </c>
      <c r="D1994" s="681" t="s">
        <v>6244</v>
      </c>
      <c r="E1994" s="682" t="s">
        <v>3984</v>
      </c>
      <c r="F1994" s="619" t="s">
        <v>3935</v>
      </c>
      <c r="G1994" s="619" t="s">
        <v>3997</v>
      </c>
      <c r="H1994" s="619" t="s">
        <v>1439</v>
      </c>
      <c r="I1994" s="619" t="s">
        <v>5789</v>
      </c>
      <c r="J1994" s="619" t="s">
        <v>5790</v>
      </c>
      <c r="K1994" s="619" t="s">
        <v>5791</v>
      </c>
      <c r="L1994" s="620">
        <v>79.36</v>
      </c>
      <c r="M1994" s="620">
        <v>79.36</v>
      </c>
      <c r="N1994" s="619">
        <v>1</v>
      </c>
      <c r="O1994" s="683">
        <v>1</v>
      </c>
      <c r="P1994" s="620">
        <v>79.36</v>
      </c>
      <c r="Q1994" s="635">
        <v>1</v>
      </c>
      <c r="R1994" s="619">
        <v>1</v>
      </c>
      <c r="S1994" s="635">
        <v>1</v>
      </c>
      <c r="T1994" s="683">
        <v>1</v>
      </c>
      <c r="U1994" s="665">
        <v>1</v>
      </c>
    </row>
    <row r="1995" spans="1:21" ht="14.4" customHeight="1" x14ac:dyDescent="0.3">
      <c r="A1995" s="618">
        <v>4</v>
      </c>
      <c r="B1995" s="619" t="s">
        <v>558</v>
      </c>
      <c r="C1995" s="619">
        <v>89301042</v>
      </c>
      <c r="D1995" s="681" t="s">
        <v>6244</v>
      </c>
      <c r="E1995" s="682" t="s">
        <v>3984</v>
      </c>
      <c r="F1995" s="619" t="s">
        <v>3935</v>
      </c>
      <c r="G1995" s="619" t="s">
        <v>4362</v>
      </c>
      <c r="H1995" s="619" t="s">
        <v>557</v>
      </c>
      <c r="I1995" s="619" t="s">
        <v>4508</v>
      </c>
      <c r="J1995" s="619" t="s">
        <v>4364</v>
      </c>
      <c r="K1995" s="619" t="s">
        <v>3183</v>
      </c>
      <c r="L1995" s="620">
        <v>222.25</v>
      </c>
      <c r="M1995" s="620">
        <v>222.25</v>
      </c>
      <c r="N1995" s="619">
        <v>1</v>
      </c>
      <c r="O1995" s="683">
        <v>1</v>
      </c>
      <c r="P1995" s="620"/>
      <c r="Q1995" s="635">
        <v>0</v>
      </c>
      <c r="R1995" s="619"/>
      <c r="S1995" s="635">
        <v>0</v>
      </c>
      <c r="T1995" s="683"/>
      <c r="U1995" s="665">
        <v>0</v>
      </c>
    </row>
    <row r="1996" spans="1:21" ht="14.4" customHeight="1" x14ac:dyDescent="0.3">
      <c r="A1996" s="618">
        <v>4</v>
      </c>
      <c r="B1996" s="619" t="s">
        <v>558</v>
      </c>
      <c r="C1996" s="619">
        <v>89301042</v>
      </c>
      <c r="D1996" s="681" t="s">
        <v>6244</v>
      </c>
      <c r="E1996" s="682" t="s">
        <v>3984</v>
      </c>
      <c r="F1996" s="619" t="s">
        <v>3935</v>
      </c>
      <c r="G1996" s="619" t="s">
        <v>4274</v>
      </c>
      <c r="H1996" s="619" t="s">
        <v>557</v>
      </c>
      <c r="I1996" s="619" t="s">
        <v>904</v>
      </c>
      <c r="J1996" s="619" t="s">
        <v>4275</v>
      </c>
      <c r="K1996" s="619" t="s">
        <v>4276</v>
      </c>
      <c r="L1996" s="620">
        <v>0</v>
      </c>
      <c r="M1996" s="620">
        <v>0</v>
      </c>
      <c r="N1996" s="619">
        <v>2</v>
      </c>
      <c r="O1996" s="683">
        <v>1</v>
      </c>
      <c r="P1996" s="620"/>
      <c r="Q1996" s="635"/>
      <c r="R1996" s="619"/>
      <c r="S1996" s="635">
        <v>0</v>
      </c>
      <c r="T1996" s="683"/>
      <c r="U1996" s="665">
        <v>0</v>
      </c>
    </row>
    <row r="1997" spans="1:21" ht="14.4" customHeight="1" x14ac:dyDescent="0.3">
      <c r="A1997" s="618">
        <v>4</v>
      </c>
      <c r="B1997" s="619" t="s">
        <v>558</v>
      </c>
      <c r="C1997" s="619">
        <v>89301042</v>
      </c>
      <c r="D1997" s="681" t="s">
        <v>6244</v>
      </c>
      <c r="E1997" s="682" t="s">
        <v>3984</v>
      </c>
      <c r="F1997" s="619" t="s">
        <v>3935</v>
      </c>
      <c r="G1997" s="619" t="s">
        <v>5792</v>
      </c>
      <c r="H1997" s="619" t="s">
        <v>557</v>
      </c>
      <c r="I1997" s="619" t="s">
        <v>1997</v>
      </c>
      <c r="J1997" s="619" t="s">
        <v>1998</v>
      </c>
      <c r="K1997" s="619" t="s">
        <v>1999</v>
      </c>
      <c r="L1997" s="620">
        <v>0</v>
      </c>
      <c r="M1997" s="620">
        <v>0</v>
      </c>
      <c r="N1997" s="619">
        <v>1</v>
      </c>
      <c r="O1997" s="683">
        <v>0.5</v>
      </c>
      <c r="P1997" s="620"/>
      <c r="Q1997" s="635"/>
      <c r="R1997" s="619"/>
      <c r="S1997" s="635">
        <v>0</v>
      </c>
      <c r="T1997" s="683"/>
      <c r="U1997" s="665">
        <v>0</v>
      </c>
    </row>
    <row r="1998" spans="1:21" ht="14.4" customHeight="1" x14ac:dyDescent="0.3">
      <c r="A1998" s="618">
        <v>4</v>
      </c>
      <c r="B1998" s="619" t="s">
        <v>558</v>
      </c>
      <c r="C1998" s="619">
        <v>89301042</v>
      </c>
      <c r="D1998" s="681" t="s">
        <v>6244</v>
      </c>
      <c r="E1998" s="682" t="s">
        <v>3984</v>
      </c>
      <c r="F1998" s="619" t="s">
        <v>3935</v>
      </c>
      <c r="G1998" s="619" t="s">
        <v>5792</v>
      </c>
      <c r="H1998" s="619" t="s">
        <v>557</v>
      </c>
      <c r="I1998" s="619" t="s">
        <v>5793</v>
      </c>
      <c r="J1998" s="619" t="s">
        <v>1998</v>
      </c>
      <c r="K1998" s="619" t="s">
        <v>5012</v>
      </c>
      <c r="L1998" s="620">
        <v>0</v>
      </c>
      <c r="M1998" s="620">
        <v>0</v>
      </c>
      <c r="N1998" s="619">
        <v>1</v>
      </c>
      <c r="O1998" s="683">
        <v>0.5</v>
      </c>
      <c r="P1998" s="620"/>
      <c r="Q1998" s="635"/>
      <c r="R1998" s="619"/>
      <c r="S1998" s="635">
        <v>0</v>
      </c>
      <c r="T1998" s="683"/>
      <c r="U1998" s="665">
        <v>0</v>
      </c>
    </row>
    <row r="1999" spans="1:21" ht="14.4" customHeight="1" x14ac:dyDescent="0.3">
      <c r="A1999" s="618">
        <v>4</v>
      </c>
      <c r="B1999" s="619" t="s">
        <v>558</v>
      </c>
      <c r="C1999" s="619">
        <v>89301042</v>
      </c>
      <c r="D1999" s="681" t="s">
        <v>6244</v>
      </c>
      <c r="E1999" s="682" t="s">
        <v>3984</v>
      </c>
      <c r="F1999" s="619" t="s">
        <v>3935</v>
      </c>
      <c r="G1999" s="619" t="s">
        <v>4395</v>
      </c>
      <c r="H1999" s="619" t="s">
        <v>557</v>
      </c>
      <c r="I1999" s="619" t="s">
        <v>1735</v>
      </c>
      <c r="J1999" s="619" t="s">
        <v>1736</v>
      </c>
      <c r="K1999" s="619" t="s">
        <v>4396</v>
      </c>
      <c r="L1999" s="620">
        <v>31.64</v>
      </c>
      <c r="M1999" s="620">
        <v>63.28</v>
      </c>
      <c r="N1999" s="619">
        <v>2</v>
      </c>
      <c r="O1999" s="683">
        <v>1</v>
      </c>
      <c r="P1999" s="620">
        <v>63.28</v>
      </c>
      <c r="Q1999" s="635">
        <v>1</v>
      </c>
      <c r="R1999" s="619">
        <v>2</v>
      </c>
      <c r="S1999" s="635">
        <v>1</v>
      </c>
      <c r="T1999" s="683">
        <v>1</v>
      </c>
      <c r="U1999" s="665">
        <v>1</v>
      </c>
    </row>
    <row r="2000" spans="1:21" ht="14.4" customHeight="1" x14ac:dyDescent="0.3">
      <c r="A2000" s="618">
        <v>4</v>
      </c>
      <c r="B2000" s="619" t="s">
        <v>558</v>
      </c>
      <c r="C2000" s="619">
        <v>89301042</v>
      </c>
      <c r="D2000" s="681" t="s">
        <v>6244</v>
      </c>
      <c r="E2000" s="682" t="s">
        <v>3984</v>
      </c>
      <c r="F2000" s="619" t="s">
        <v>3935</v>
      </c>
      <c r="G2000" s="619" t="s">
        <v>4561</v>
      </c>
      <c r="H2000" s="619" t="s">
        <v>557</v>
      </c>
      <c r="I2000" s="619" t="s">
        <v>4562</v>
      </c>
      <c r="J2000" s="619" t="s">
        <v>4563</v>
      </c>
      <c r="K2000" s="619" t="s">
        <v>4564</v>
      </c>
      <c r="L2000" s="620">
        <v>64.23</v>
      </c>
      <c r="M2000" s="620">
        <v>64.23</v>
      </c>
      <c r="N2000" s="619">
        <v>1</v>
      </c>
      <c r="O2000" s="683">
        <v>1</v>
      </c>
      <c r="P2000" s="620">
        <v>64.23</v>
      </c>
      <c r="Q2000" s="635">
        <v>1</v>
      </c>
      <c r="R2000" s="619">
        <v>1</v>
      </c>
      <c r="S2000" s="635">
        <v>1</v>
      </c>
      <c r="T2000" s="683">
        <v>1</v>
      </c>
      <c r="U2000" s="665">
        <v>1</v>
      </c>
    </row>
    <row r="2001" spans="1:21" ht="14.4" customHeight="1" x14ac:dyDescent="0.3">
      <c r="A2001" s="618">
        <v>4</v>
      </c>
      <c r="B2001" s="619" t="s">
        <v>558</v>
      </c>
      <c r="C2001" s="619">
        <v>89301042</v>
      </c>
      <c r="D2001" s="681" t="s">
        <v>6244</v>
      </c>
      <c r="E2001" s="682" t="s">
        <v>3984</v>
      </c>
      <c r="F2001" s="619" t="s">
        <v>3935</v>
      </c>
      <c r="G2001" s="619" t="s">
        <v>4568</v>
      </c>
      <c r="H2001" s="619" t="s">
        <v>1439</v>
      </c>
      <c r="I2001" s="619" t="s">
        <v>1492</v>
      </c>
      <c r="J2001" s="619" t="s">
        <v>1493</v>
      </c>
      <c r="K2001" s="619" t="s">
        <v>3715</v>
      </c>
      <c r="L2001" s="620">
        <v>86.76</v>
      </c>
      <c r="M2001" s="620">
        <v>173.52</v>
      </c>
      <c r="N2001" s="619">
        <v>2</v>
      </c>
      <c r="O2001" s="683">
        <v>1</v>
      </c>
      <c r="P2001" s="620">
        <v>173.52</v>
      </c>
      <c r="Q2001" s="635">
        <v>1</v>
      </c>
      <c r="R2001" s="619">
        <v>2</v>
      </c>
      <c r="S2001" s="635">
        <v>1</v>
      </c>
      <c r="T2001" s="683">
        <v>1</v>
      </c>
      <c r="U2001" s="665">
        <v>1</v>
      </c>
    </row>
    <row r="2002" spans="1:21" ht="14.4" customHeight="1" x14ac:dyDescent="0.3">
      <c r="A2002" s="618">
        <v>4</v>
      </c>
      <c r="B2002" s="619" t="s">
        <v>558</v>
      </c>
      <c r="C2002" s="619">
        <v>89301042</v>
      </c>
      <c r="D2002" s="681" t="s">
        <v>6244</v>
      </c>
      <c r="E2002" s="682" t="s">
        <v>3984</v>
      </c>
      <c r="F2002" s="619" t="s">
        <v>3935</v>
      </c>
      <c r="G2002" s="619" t="s">
        <v>5057</v>
      </c>
      <c r="H2002" s="619" t="s">
        <v>557</v>
      </c>
      <c r="I2002" s="619" t="s">
        <v>5058</v>
      </c>
      <c r="J2002" s="619" t="s">
        <v>5059</v>
      </c>
      <c r="K2002" s="619" t="s">
        <v>3656</v>
      </c>
      <c r="L2002" s="620">
        <v>64.13</v>
      </c>
      <c r="M2002" s="620">
        <v>64.13</v>
      </c>
      <c r="N2002" s="619">
        <v>1</v>
      </c>
      <c r="O2002" s="683">
        <v>0.5</v>
      </c>
      <c r="P2002" s="620"/>
      <c r="Q2002" s="635">
        <v>0</v>
      </c>
      <c r="R2002" s="619"/>
      <c r="S2002" s="635">
        <v>0</v>
      </c>
      <c r="T2002" s="683"/>
      <c r="U2002" s="665">
        <v>0</v>
      </c>
    </row>
    <row r="2003" spans="1:21" ht="14.4" customHeight="1" x14ac:dyDescent="0.3">
      <c r="A2003" s="618">
        <v>4</v>
      </c>
      <c r="B2003" s="619" t="s">
        <v>558</v>
      </c>
      <c r="C2003" s="619">
        <v>89301042</v>
      </c>
      <c r="D2003" s="681" t="s">
        <v>6244</v>
      </c>
      <c r="E2003" s="682" t="s">
        <v>3984</v>
      </c>
      <c r="F2003" s="619" t="s">
        <v>3935</v>
      </c>
      <c r="G2003" s="619" t="s">
        <v>4040</v>
      </c>
      <c r="H2003" s="619" t="s">
        <v>1439</v>
      </c>
      <c r="I2003" s="619" t="s">
        <v>1627</v>
      </c>
      <c r="J2003" s="619" t="s">
        <v>1481</v>
      </c>
      <c r="K2003" s="619" t="s">
        <v>1628</v>
      </c>
      <c r="L2003" s="620">
        <v>625.29</v>
      </c>
      <c r="M2003" s="620">
        <v>625.29</v>
      </c>
      <c r="N2003" s="619">
        <v>1</v>
      </c>
      <c r="O2003" s="683">
        <v>1</v>
      </c>
      <c r="P2003" s="620">
        <v>625.29</v>
      </c>
      <c r="Q2003" s="635">
        <v>1</v>
      </c>
      <c r="R2003" s="619">
        <v>1</v>
      </c>
      <c r="S2003" s="635">
        <v>1</v>
      </c>
      <c r="T2003" s="683">
        <v>1</v>
      </c>
      <c r="U2003" s="665">
        <v>1</v>
      </c>
    </row>
    <row r="2004" spans="1:21" ht="14.4" customHeight="1" x14ac:dyDescent="0.3">
      <c r="A2004" s="618">
        <v>4</v>
      </c>
      <c r="B2004" s="619" t="s">
        <v>558</v>
      </c>
      <c r="C2004" s="619">
        <v>89301042</v>
      </c>
      <c r="D2004" s="681" t="s">
        <v>6244</v>
      </c>
      <c r="E2004" s="682" t="s">
        <v>3984</v>
      </c>
      <c r="F2004" s="619" t="s">
        <v>3935</v>
      </c>
      <c r="G2004" s="619" t="s">
        <v>4177</v>
      </c>
      <c r="H2004" s="619" t="s">
        <v>1439</v>
      </c>
      <c r="I2004" s="619" t="s">
        <v>1451</v>
      </c>
      <c r="J2004" s="619" t="s">
        <v>1452</v>
      </c>
      <c r="K2004" s="619" t="s">
        <v>3758</v>
      </c>
      <c r="L2004" s="620">
        <v>96.63</v>
      </c>
      <c r="M2004" s="620">
        <v>96.63</v>
      </c>
      <c r="N2004" s="619">
        <v>1</v>
      </c>
      <c r="O2004" s="683">
        <v>0.5</v>
      </c>
      <c r="P2004" s="620"/>
      <c r="Q2004" s="635">
        <v>0</v>
      </c>
      <c r="R2004" s="619"/>
      <c r="S2004" s="635">
        <v>0</v>
      </c>
      <c r="T2004" s="683"/>
      <c r="U2004" s="665">
        <v>0</v>
      </c>
    </row>
    <row r="2005" spans="1:21" ht="14.4" customHeight="1" x14ac:dyDescent="0.3">
      <c r="A2005" s="618">
        <v>4</v>
      </c>
      <c r="B2005" s="619" t="s">
        <v>558</v>
      </c>
      <c r="C2005" s="619">
        <v>89301042</v>
      </c>
      <c r="D2005" s="681" t="s">
        <v>6244</v>
      </c>
      <c r="E2005" s="682" t="s">
        <v>3984</v>
      </c>
      <c r="F2005" s="619" t="s">
        <v>3935</v>
      </c>
      <c r="G2005" s="619" t="s">
        <v>4177</v>
      </c>
      <c r="H2005" s="619" t="s">
        <v>1439</v>
      </c>
      <c r="I2005" s="619" t="s">
        <v>5494</v>
      </c>
      <c r="J2005" s="619" t="s">
        <v>1452</v>
      </c>
      <c r="K2005" s="619" t="s">
        <v>4565</v>
      </c>
      <c r="L2005" s="620">
        <v>193.26</v>
      </c>
      <c r="M2005" s="620">
        <v>386.52</v>
      </c>
      <c r="N2005" s="619">
        <v>2</v>
      </c>
      <c r="O2005" s="683">
        <v>2</v>
      </c>
      <c r="P2005" s="620">
        <v>193.26</v>
      </c>
      <c r="Q2005" s="635">
        <v>0.5</v>
      </c>
      <c r="R2005" s="619">
        <v>1</v>
      </c>
      <c r="S2005" s="635">
        <v>0.5</v>
      </c>
      <c r="T2005" s="683">
        <v>1</v>
      </c>
      <c r="U2005" s="665">
        <v>0.5</v>
      </c>
    </row>
    <row r="2006" spans="1:21" ht="14.4" customHeight="1" x14ac:dyDescent="0.3">
      <c r="A2006" s="618">
        <v>4</v>
      </c>
      <c r="B2006" s="619" t="s">
        <v>558</v>
      </c>
      <c r="C2006" s="619">
        <v>89301042</v>
      </c>
      <c r="D2006" s="681" t="s">
        <v>6244</v>
      </c>
      <c r="E2006" s="682" t="s">
        <v>3984</v>
      </c>
      <c r="F2006" s="619" t="s">
        <v>3935</v>
      </c>
      <c r="G2006" s="619" t="s">
        <v>4177</v>
      </c>
      <c r="H2006" s="619" t="s">
        <v>557</v>
      </c>
      <c r="I2006" s="619" t="s">
        <v>2791</v>
      </c>
      <c r="J2006" s="619" t="s">
        <v>1452</v>
      </c>
      <c r="K2006" s="619" t="s">
        <v>5539</v>
      </c>
      <c r="L2006" s="620">
        <v>48.31</v>
      </c>
      <c r="M2006" s="620">
        <v>48.31</v>
      </c>
      <c r="N2006" s="619">
        <v>1</v>
      </c>
      <c r="O2006" s="683">
        <v>1</v>
      </c>
      <c r="P2006" s="620"/>
      <c r="Q2006" s="635">
        <v>0</v>
      </c>
      <c r="R2006" s="619"/>
      <c r="S2006" s="635">
        <v>0</v>
      </c>
      <c r="T2006" s="683"/>
      <c r="U2006" s="665">
        <v>0</v>
      </c>
    </row>
    <row r="2007" spans="1:21" ht="14.4" customHeight="1" x14ac:dyDescent="0.3">
      <c r="A2007" s="618">
        <v>4</v>
      </c>
      <c r="B2007" s="619" t="s">
        <v>558</v>
      </c>
      <c r="C2007" s="619">
        <v>89301042</v>
      </c>
      <c r="D2007" s="681" t="s">
        <v>6244</v>
      </c>
      <c r="E2007" s="682" t="s">
        <v>3984</v>
      </c>
      <c r="F2007" s="619" t="s">
        <v>3935</v>
      </c>
      <c r="G2007" s="619" t="s">
        <v>4006</v>
      </c>
      <c r="H2007" s="619" t="s">
        <v>557</v>
      </c>
      <c r="I2007" s="619" t="s">
        <v>772</v>
      </c>
      <c r="J2007" s="619" t="s">
        <v>769</v>
      </c>
      <c r="K2007" s="619" t="s">
        <v>773</v>
      </c>
      <c r="L2007" s="620">
        <v>612.26</v>
      </c>
      <c r="M2007" s="620">
        <v>612.26</v>
      </c>
      <c r="N2007" s="619">
        <v>1</v>
      </c>
      <c r="O2007" s="683">
        <v>0.5</v>
      </c>
      <c r="P2007" s="620">
        <v>612.26</v>
      </c>
      <c r="Q2007" s="635">
        <v>1</v>
      </c>
      <c r="R2007" s="619">
        <v>1</v>
      </c>
      <c r="S2007" s="635">
        <v>1</v>
      </c>
      <c r="T2007" s="683">
        <v>0.5</v>
      </c>
      <c r="U2007" s="665">
        <v>1</v>
      </c>
    </row>
    <row r="2008" spans="1:21" ht="14.4" customHeight="1" x14ac:dyDescent="0.3">
      <c r="A2008" s="618">
        <v>4</v>
      </c>
      <c r="B2008" s="619" t="s">
        <v>558</v>
      </c>
      <c r="C2008" s="619">
        <v>89301042</v>
      </c>
      <c r="D2008" s="681" t="s">
        <v>6244</v>
      </c>
      <c r="E2008" s="682" t="s">
        <v>3984</v>
      </c>
      <c r="F2008" s="619" t="s">
        <v>3935</v>
      </c>
      <c r="G2008" s="619" t="s">
        <v>4220</v>
      </c>
      <c r="H2008" s="619" t="s">
        <v>557</v>
      </c>
      <c r="I2008" s="619" t="s">
        <v>725</v>
      </c>
      <c r="J2008" s="619" t="s">
        <v>726</v>
      </c>
      <c r="K2008" s="619" t="s">
        <v>4221</v>
      </c>
      <c r="L2008" s="620">
        <v>0</v>
      </c>
      <c r="M2008" s="620">
        <v>0</v>
      </c>
      <c r="N2008" s="619">
        <v>1</v>
      </c>
      <c r="O2008" s="683">
        <v>0.5</v>
      </c>
      <c r="P2008" s="620">
        <v>0</v>
      </c>
      <c r="Q2008" s="635"/>
      <c r="R2008" s="619">
        <v>1</v>
      </c>
      <c r="S2008" s="635">
        <v>1</v>
      </c>
      <c r="T2008" s="683">
        <v>0.5</v>
      </c>
      <c r="U2008" s="665">
        <v>1</v>
      </c>
    </row>
    <row r="2009" spans="1:21" ht="14.4" customHeight="1" x14ac:dyDescent="0.3">
      <c r="A2009" s="618">
        <v>4</v>
      </c>
      <c r="B2009" s="619" t="s">
        <v>558</v>
      </c>
      <c r="C2009" s="619">
        <v>89301042</v>
      </c>
      <c r="D2009" s="681" t="s">
        <v>6244</v>
      </c>
      <c r="E2009" s="682" t="s">
        <v>3984</v>
      </c>
      <c r="F2009" s="619" t="s">
        <v>3935</v>
      </c>
      <c r="G2009" s="619" t="s">
        <v>4083</v>
      </c>
      <c r="H2009" s="619" t="s">
        <v>1439</v>
      </c>
      <c r="I2009" s="619" t="s">
        <v>1650</v>
      </c>
      <c r="J2009" s="619" t="s">
        <v>1651</v>
      </c>
      <c r="K2009" s="619" t="s">
        <v>1652</v>
      </c>
      <c r="L2009" s="620">
        <v>140.03</v>
      </c>
      <c r="M2009" s="620">
        <v>140.03</v>
      </c>
      <c r="N2009" s="619">
        <v>1</v>
      </c>
      <c r="O2009" s="683">
        <v>1</v>
      </c>
      <c r="P2009" s="620">
        <v>140.03</v>
      </c>
      <c r="Q2009" s="635">
        <v>1</v>
      </c>
      <c r="R2009" s="619">
        <v>1</v>
      </c>
      <c r="S2009" s="635">
        <v>1</v>
      </c>
      <c r="T2009" s="683">
        <v>1</v>
      </c>
      <c r="U2009" s="665">
        <v>1</v>
      </c>
    </row>
    <row r="2010" spans="1:21" ht="14.4" customHeight="1" x14ac:dyDescent="0.3">
      <c r="A2010" s="618">
        <v>4</v>
      </c>
      <c r="B2010" s="619" t="s">
        <v>558</v>
      </c>
      <c r="C2010" s="619">
        <v>89301042</v>
      </c>
      <c r="D2010" s="681" t="s">
        <v>6244</v>
      </c>
      <c r="E2010" s="682" t="s">
        <v>3984</v>
      </c>
      <c r="F2010" s="619" t="s">
        <v>3935</v>
      </c>
      <c r="G2010" s="619" t="s">
        <v>4222</v>
      </c>
      <c r="H2010" s="619" t="s">
        <v>1439</v>
      </c>
      <c r="I2010" s="619" t="s">
        <v>3411</v>
      </c>
      <c r="J2010" s="619" t="s">
        <v>3412</v>
      </c>
      <c r="K2010" s="619" t="s">
        <v>3913</v>
      </c>
      <c r="L2010" s="620">
        <v>140.25</v>
      </c>
      <c r="M2010" s="620">
        <v>280.5</v>
      </c>
      <c r="N2010" s="619">
        <v>2</v>
      </c>
      <c r="O2010" s="683">
        <v>0.5</v>
      </c>
      <c r="P2010" s="620">
        <v>280.5</v>
      </c>
      <c r="Q2010" s="635">
        <v>1</v>
      </c>
      <c r="R2010" s="619">
        <v>2</v>
      </c>
      <c r="S2010" s="635">
        <v>1</v>
      </c>
      <c r="T2010" s="683">
        <v>0.5</v>
      </c>
      <c r="U2010" s="665">
        <v>1</v>
      </c>
    </row>
    <row r="2011" spans="1:21" ht="14.4" customHeight="1" x14ac:dyDescent="0.3">
      <c r="A2011" s="618">
        <v>4</v>
      </c>
      <c r="B2011" s="619" t="s">
        <v>558</v>
      </c>
      <c r="C2011" s="619">
        <v>89301042</v>
      </c>
      <c r="D2011" s="681" t="s">
        <v>6244</v>
      </c>
      <c r="E2011" s="682" t="s">
        <v>3984</v>
      </c>
      <c r="F2011" s="619" t="s">
        <v>3935</v>
      </c>
      <c r="G2011" s="619" t="s">
        <v>4110</v>
      </c>
      <c r="H2011" s="619" t="s">
        <v>557</v>
      </c>
      <c r="I2011" s="619" t="s">
        <v>5384</v>
      </c>
      <c r="J2011" s="619" t="s">
        <v>5385</v>
      </c>
      <c r="K2011" s="619" t="s">
        <v>5386</v>
      </c>
      <c r="L2011" s="620">
        <v>149.86000000000001</v>
      </c>
      <c r="M2011" s="620">
        <v>149.86000000000001</v>
      </c>
      <c r="N2011" s="619">
        <v>1</v>
      </c>
      <c r="O2011" s="683">
        <v>1</v>
      </c>
      <c r="P2011" s="620">
        <v>149.86000000000001</v>
      </c>
      <c r="Q2011" s="635">
        <v>1</v>
      </c>
      <c r="R2011" s="619">
        <v>1</v>
      </c>
      <c r="S2011" s="635">
        <v>1</v>
      </c>
      <c r="T2011" s="683">
        <v>1</v>
      </c>
      <c r="U2011" s="665">
        <v>1</v>
      </c>
    </row>
    <row r="2012" spans="1:21" ht="14.4" customHeight="1" x14ac:dyDescent="0.3">
      <c r="A2012" s="618">
        <v>4</v>
      </c>
      <c r="B2012" s="619" t="s">
        <v>558</v>
      </c>
      <c r="C2012" s="619">
        <v>89301042</v>
      </c>
      <c r="D2012" s="681" t="s">
        <v>6244</v>
      </c>
      <c r="E2012" s="682" t="s">
        <v>3984</v>
      </c>
      <c r="F2012" s="619" t="s">
        <v>3935</v>
      </c>
      <c r="G2012" s="619" t="s">
        <v>4007</v>
      </c>
      <c r="H2012" s="619" t="s">
        <v>557</v>
      </c>
      <c r="I2012" s="619" t="s">
        <v>733</v>
      </c>
      <c r="J2012" s="619" t="s">
        <v>734</v>
      </c>
      <c r="K2012" s="619" t="s">
        <v>4265</v>
      </c>
      <c r="L2012" s="620">
        <v>0</v>
      </c>
      <c r="M2012" s="620">
        <v>0</v>
      </c>
      <c r="N2012" s="619">
        <v>2</v>
      </c>
      <c r="O2012" s="683">
        <v>0.5</v>
      </c>
      <c r="P2012" s="620">
        <v>0</v>
      </c>
      <c r="Q2012" s="635"/>
      <c r="R2012" s="619">
        <v>2</v>
      </c>
      <c r="S2012" s="635">
        <v>1</v>
      </c>
      <c r="T2012" s="683">
        <v>0.5</v>
      </c>
      <c r="U2012" s="665">
        <v>1</v>
      </c>
    </row>
    <row r="2013" spans="1:21" ht="14.4" customHeight="1" x14ac:dyDescent="0.3">
      <c r="A2013" s="618">
        <v>4</v>
      </c>
      <c r="B2013" s="619" t="s">
        <v>558</v>
      </c>
      <c r="C2013" s="619">
        <v>89301042</v>
      </c>
      <c r="D2013" s="681" t="s">
        <v>6244</v>
      </c>
      <c r="E2013" s="682" t="s">
        <v>3984</v>
      </c>
      <c r="F2013" s="619" t="s">
        <v>3935</v>
      </c>
      <c r="G2013" s="619" t="s">
        <v>4053</v>
      </c>
      <c r="H2013" s="619" t="s">
        <v>557</v>
      </c>
      <c r="I2013" s="619" t="s">
        <v>3168</v>
      </c>
      <c r="J2013" s="619" t="s">
        <v>1790</v>
      </c>
      <c r="K2013" s="619" t="s">
        <v>4054</v>
      </c>
      <c r="L2013" s="620">
        <v>38.99</v>
      </c>
      <c r="M2013" s="620">
        <v>38.99</v>
      </c>
      <c r="N2013" s="619">
        <v>1</v>
      </c>
      <c r="O2013" s="683">
        <v>1</v>
      </c>
      <c r="P2013" s="620">
        <v>38.99</v>
      </c>
      <c r="Q2013" s="635">
        <v>1</v>
      </c>
      <c r="R2013" s="619">
        <v>1</v>
      </c>
      <c r="S2013" s="635">
        <v>1</v>
      </c>
      <c r="T2013" s="683">
        <v>1</v>
      </c>
      <c r="U2013" s="665">
        <v>1</v>
      </c>
    </row>
    <row r="2014" spans="1:21" ht="14.4" customHeight="1" x14ac:dyDescent="0.3">
      <c r="A2014" s="618">
        <v>4</v>
      </c>
      <c r="B2014" s="619" t="s">
        <v>558</v>
      </c>
      <c r="C2014" s="619">
        <v>89301042</v>
      </c>
      <c r="D2014" s="681" t="s">
        <v>6244</v>
      </c>
      <c r="E2014" s="682" t="s">
        <v>3984</v>
      </c>
      <c r="F2014" s="619" t="s">
        <v>3935</v>
      </c>
      <c r="G2014" s="619" t="s">
        <v>4122</v>
      </c>
      <c r="H2014" s="619" t="s">
        <v>557</v>
      </c>
      <c r="I2014" s="619" t="s">
        <v>5481</v>
      </c>
      <c r="J2014" s="619" t="s">
        <v>5482</v>
      </c>
      <c r="K2014" s="619" t="s">
        <v>1027</v>
      </c>
      <c r="L2014" s="620">
        <v>60.97</v>
      </c>
      <c r="M2014" s="620">
        <v>60.97</v>
      </c>
      <c r="N2014" s="619">
        <v>1</v>
      </c>
      <c r="O2014" s="683">
        <v>1</v>
      </c>
      <c r="P2014" s="620">
        <v>60.97</v>
      </c>
      <c r="Q2014" s="635">
        <v>1</v>
      </c>
      <c r="R2014" s="619">
        <v>1</v>
      </c>
      <c r="S2014" s="635">
        <v>1</v>
      </c>
      <c r="T2014" s="683">
        <v>1</v>
      </c>
      <c r="U2014" s="665">
        <v>1</v>
      </c>
    </row>
    <row r="2015" spans="1:21" ht="14.4" customHeight="1" x14ac:dyDescent="0.3">
      <c r="A2015" s="618">
        <v>4</v>
      </c>
      <c r="B2015" s="619" t="s">
        <v>558</v>
      </c>
      <c r="C2015" s="619">
        <v>89301042</v>
      </c>
      <c r="D2015" s="681" t="s">
        <v>6244</v>
      </c>
      <c r="E2015" s="682" t="s">
        <v>3984</v>
      </c>
      <c r="F2015" s="619" t="s">
        <v>3937</v>
      </c>
      <c r="G2015" s="619" t="s">
        <v>4358</v>
      </c>
      <c r="H2015" s="619" t="s">
        <v>557</v>
      </c>
      <c r="I2015" s="619" t="s">
        <v>4359</v>
      </c>
      <c r="J2015" s="619" t="s">
        <v>4360</v>
      </c>
      <c r="K2015" s="619" t="s">
        <v>4361</v>
      </c>
      <c r="L2015" s="620">
        <v>410</v>
      </c>
      <c r="M2015" s="620">
        <v>8200</v>
      </c>
      <c r="N2015" s="619">
        <v>20</v>
      </c>
      <c r="O2015" s="683">
        <v>20</v>
      </c>
      <c r="P2015" s="620">
        <v>7790</v>
      </c>
      <c r="Q2015" s="635">
        <v>0.95</v>
      </c>
      <c r="R2015" s="619">
        <v>19</v>
      </c>
      <c r="S2015" s="635">
        <v>0.95</v>
      </c>
      <c r="T2015" s="683">
        <v>19</v>
      </c>
      <c r="U2015" s="665">
        <v>0.95</v>
      </c>
    </row>
    <row r="2016" spans="1:21" ht="14.4" customHeight="1" x14ac:dyDescent="0.3">
      <c r="A2016" s="618">
        <v>4</v>
      </c>
      <c r="B2016" s="619" t="s">
        <v>558</v>
      </c>
      <c r="C2016" s="619">
        <v>89301042</v>
      </c>
      <c r="D2016" s="681" t="s">
        <v>6244</v>
      </c>
      <c r="E2016" s="682" t="s">
        <v>3984</v>
      </c>
      <c r="F2016" s="619" t="s">
        <v>3937</v>
      </c>
      <c r="G2016" s="619" t="s">
        <v>4358</v>
      </c>
      <c r="H2016" s="619" t="s">
        <v>557</v>
      </c>
      <c r="I2016" s="619" t="s">
        <v>4420</v>
      </c>
      <c r="J2016" s="619" t="s">
        <v>4421</v>
      </c>
      <c r="K2016" s="619" t="s">
        <v>4422</v>
      </c>
      <c r="L2016" s="620">
        <v>566</v>
      </c>
      <c r="M2016" s="620">
        <v>1132</v>
      </c>
      <c r="N2016" s="619">
        <v>2</v>
      </c>
      <c r="O2016" s="683">
        <v>2</v>
      </c>
      <c r="P2016" s="620">
        <v>566</v>
      </c>
      <c r="Q2016" s="635">
        <v>0.5</v>
      </c>
      <c r="R2016" s="619">
        <v>1</v>
      </c>
      <c r="S2016" s="635">
        <v>0.5</v>
      </c>
      <c r="T2016" s="683">
        <v>1</v>
      </c>
      <c r="U2016" s="665">
        <v>0.5</v>
      </c>
    </row>
    <row r="2017" spans="1:21" ht="14.4" customHeight="1" x14ac:dyDescent="0.3">
      <c r="A2017" s="618">
        <v>4</v>
      </c>
      <c r="B2017" s="619" t="s">
        <v>558</v>
      </c>
      <c r="C2017" s="619">
        <v>89301042</v>
      </c>
      <c r="D2017" s="681" t="s">
        <v>6244</v>
      </c>
      <c r="E2017" s="682" t="s">
        <v>3984</v>
      </c>
      <c r="F2017" s="619" t="s">
        <v>3937</v>
      </c>
      <c r="G2017" s="619" t="s">
        <v>4423</v>
      </c>
      <c r="H2017" s="619" t="s">
        <v>557</v>
      </c>
      <c r="I2017" s="619" t="s">
        <v>4427</v>
      </c>
      <c r="J2017" s="619" t="s">
        <v>4428</v>
      </c>
      <c r="K2017" s="619" t="s">
        <v>4429</v>
      </c>
      <c r="L2017" s="620">
        <v>35.130000000000003</v>
      </c>
      <c r="M2017" s="620">
        <v>70.260000000000005</v>
      </c>
      <c r="N2017" s="619">
        <v>2</v>
      </c>
      <c r="O2017" s="683">
        <v>1</v>
      </c>
      <c r="P2017" s="620">
        <v>70.260000000000005</v>
      </c>
      <c r="Q2017" s="635">
        <v>1</v>
      </c>
      <c r="R2017" s="619">
        <v>2</v>
      </c>
      <c r="S2017" s="635">
        <v>1</v>
      </c>
      <c r="T2017" s="683">
        <v>1</v>
      </c>
      <c r="U2017" s="665">
        <v>1</v>
      </c>
    </row>
    <row r="2018" spans="1:21" ht="14.4" customHeight="1" x14ac:dyDescent="0.3">
      <c r="A2018" s="618">
        <v>4</v>
      </c>
      <c r="B2018" s="619" t="s">
        <v>558</v>
      </c>
      <c r="C2018" s="619">
        <v>89301042</v>
      </c>
      <c r="D2018" s="681" t="s">
        <v>6244</v>
      </c>
      <c r="E2018" s="682" t="s">
        <v>3984</v>
      </c>
      <c r="F2018" s="619" t="s">
        <v>3937</v>
      </c>
      <c r="G2018" s="619" t="s">
        <v>4203</v>
      </c>
      <c r="H2018" s="619" t="s">
        <v>557</v>
      </c>
      <c r="I2018" s="619" t="s">
        <v>4312</v>
      </c>
      <c r="J2018" s="619" t="s">
        <v>4313</v>
      </c>
      <c r="K2018" s="619" t="s">
        <v>4314</v>
      </c>
      <c r="L2018" s="620">
        <v>378.48</v>
      </c>
      <c r="M2018" s="620">
        <v>378.48</v>
      </c>
      <c r="N2018" s="619">
        <v>1</v>
      </c>
      <c r="O2018" s="683">
        <v>1</v>
      </c>
      <c r="P2018" s="620">
        <v>378.48</v>
      </c>
      <c r="Q2018" s="635">
        <v>1</v>
      </c>
      <c r="R2018" s="619">
        <v>1</v>
      </c>
      <c r="S2018" s="635">
        <v>1</v>
      </c>
      <c r="T2018" s="683">
        <v>1</v>
      </c>
      <c r="U2018" s="665">
        <v>1</v>
      </c>
    </row>
    <row r="2019" spans="1:21" ht="14.4" customHeight="1" x14ac:dyDescent="0.3">
      <c r="A2019" s="618">
        <v>4</v>
      </c>
      <c r="B2019" s="619" t="s">
        <v>558</v>
      </c>
      <c r="C2019" s="619">
        <v>89301042</v>
      </c>
      <c r="D2019" s="681" t="s">
        <v>6244</v>
      </c>
      <c r="E2019" s="682" t="s">
        <v>3984</v>
      </c>
      <c r="F2019" s="619" t="s">
        <v>3937</v>
      </c>
      <c r="G2019" s="619" t="s">
        <v>4633</v>
      </c>
      <c r="H2019" s="619" t="s">
        <v>557</v>
      </c>
      <c r="I2019" s="619" t="s">
        <v>4634</v>
      </c>
      <c r="J2019" s="619" t="s">
        <v>4635</v>
      </c>
      <c r="K2019" s="619" t="s">
        <v>4636</v>
      </c>
      <c r="L2019" s="620">
        <v>0</v>
      </c>
      <c r="M2019" s="620">
        <v>0</v>
      </c>
      <c r="N2019" s="619">
        <v>2</v>
      </c>
      <c r="O2019" s="683">
        <v>2</v>
      </c>
      <c r="P2019" s="620"/>
      <c r="Q2019" s="635"/>
      <c r="R2019" s="619"/>
      <c r="S2019" s="635">
        <v>0</v>
      </c>
      <c r="T2019" s="683"/>
      <c r="U2019" s="665">
        <v>0</v>
      </c>
    </row>
    <row r="2020" spans="1:21" ht="14.4" customHeight="1" x14ac:dyDescent="0.3">
      <c r="A2020" s="618">
        <v>4</v>
      </c>
      <c r="B2020" s="619" t="s">
        <v>558</v>
      </c>
      <c r="C2020" s="619">
        <v>89301042</v>
      </c>
      <c r="D2020" s="681" t="s">
        <v>6244</v>
      </c>
      <c r="E2020" s="682" t="s">
        <v>3985</v>
      </c>
      <c r="F2020" s="619" t="s">
        <v>3935</v>
      </c>
      <c r="G2020" s="619" t="s">
        <v>3997</v>
      </c>
      <c r="H2020" s="619" t="s">
        <v>1439</v>
      </c>
      <c r="I2020" s="619" t="s">
        <v>1828</v>
      </c>
      <c r="J2020" s="619" t="s">
        <v>3725</v>
      </c>
      <c r="K2020" s="619" t="s">
        <v>3726</v>
      </c>
      <c r="L2020" s="620">
        <v>333.31</v>
      </c>
      <c r="M2020" s="620">
        <v>333.31</v>
      </c>
      <c r="N2020" s="619">
        <v>1</v>
      </c>
      <c r="O2020" s="683">
        <v>0.5</v>
      </c>
      <c r="P2020" s="620">
        <v>333.31</v>
      </c>
      <c r="Q2020" s="635">
        <v>1</v>
      </c>
      <c r="R2020" s="619">
        <v>1</v>
      </c>
      <c r="S2020" s="635">
        <v>1</v>
      </c>
      <c r="T2020" s="683">
        <v>0.5</v>
      </c>
      <c r="U2020" s="665">
        <v>1</v>
      </c>
    </row>
    <row r="2021" spans="1:21" ht="14.4" customHeight="1" x14ac:dyDescent="0.3">
      <c r="A2021" s="618">
        <v>4</v>
      </c>
      <c r="B2021" s="619" t="s">
        <v>558</v>
      </c>
      <c r="C2021" s="619">
        <v>89301042</v>
      </c>
      <c r="D2021" s="681" t="s">
        <v>6244</v>
      </c>
      <c r="E2021" s="682" t="s">
        <v>3985</v>
      </c>
      <c r="F2021" s="619" t="s">
        <v>3935</v>
      </c>
      <c r="G2021" s="619" t="s">
        <v>4179</v>
      </c>
      <c r="H2021" s="619" t="s">
        <v>557</v>
      </c>
      <c r="I2021" s="619" t="s">
        <v>1149</v>
      </c>
      <c r="J2021" s="619" t="s">
        <v>1150</v>
      </c>
      <c r="K2021" s="619" t="s">
        <v>1151</v>
      </c>
      <c r="L2021" s="620">
        <v>0</v>
      </c>
      <c r="M2021" s="620">
        <v>0</v>
      </c>
      <c r="N2021" s="619">
        <v>1</v>
      </c>
      <c r="O2021" s="683">
        <v>0.5</v>
      </c>
      <c r="P2021" s="620">
        <v>0</v>
      </c>
      <c r="Q2021" s="635"/>
      <c r="R2021" s="619">
        <v>1</v>
      </c>
      <c r="S2021" s="635">
        <v>1</v>
      </c>
      <c r="T2021" s="683">
        <v>0.5</v>
      </c>
      <c r="U2021" s="665">
        <v>1</v>
      </c>
    </row>
    <row r="2022" spans="1:21" ht="14.4" customHeight="1" x14ac:dyDescent="0.3">
      <c r="A2022" s="618">
        <v>4</v>
      </c>
      <c r="B2022" s="619" t="s">
        <v>558</v>
      </c>
      <c r="C2022" s="619">
        <v>89301042</v>
      </c>
      <c r="D2022" s="681" t="s">
        <v>6244</v>
      </c>
      <c r="E2022" s="682" t="s">
        <v>3987</v>
      </c>
      <c r="F2022" s="619" t="s">
        <v>3935</v>
      </c>
      <c r="G2022" s="619" t="s">
        <v>4525</v>
      </c>
      <c r="H2022" s="619" t="s">
        <v>557</v>
      </c>
      <c r="I2022" s="619" t="s">
        <v>1155</v>
      </c>
      <c r="J2022" s="619" t="s">
        <v>658</v>
      </c>
      <c r="K2022" s="619" t="s">
        <v>4526</v>
      </c>
      <c r="L2022" s="620">
        <v>35.380000000000003</v>
      </c>
      <c r="M2022" s="620">
        <v>212.28000000000003</v>
      </c>
      <c r="N2022" s="619">
        <v>6</v>
      </c>
      <c r="O2022" s="683">
        <v>2.5</v>
      </c>
      <c r="P2022" s="620">
        <v>141.52000000000001</v>
      </c>
      <c r="Q2022" s="635">
        <v>0.66666666666666663</v>
      </c>
      <c r="R2022" s="619">
        <v>4</v>
      </c>
      <c r="S2022" s="635">
        <v>0.66666666666666663</v>
      </c>
      <c r="T2022" s="683">
        <v>2</v>
      </c>
      <c r="U2022" s="665">
        <v>0.8</v>
      </c>
    </row>
    <row r="2023" spans="1:21" ht="14.4" customHeight="1" x14ac:dyDescent="0.3">
      <c r="A2023" s="618">
        <v>4</v>
      </c>
      <c r="B2023" s="619" t="s">
        <v>558</v>
      </c>
      <c r="C2023" s="619">
        <v>89301042</v>
      </c>
      <c r="D2023" s="681" t="s">
        <v>6244</v>
      </c>
      <c r="E2023" s="682" t="s">
        <v>3987</v>
      </c>
      <c r="F2023" s="619" t="s">
        <v>3935</v>
      </c>
      <c r="G2023" s="619" t="s">
        <v>3997</v>
      </c>
      <c r="H2023" s="619" t="s">
        <v>557</v>
      </c>
      <c r="I2023" s="619" t="s">
        <v>5794</v>
      </c>
      <c r="J2023" s="619" t="s">
        <v>5795</v>
      </c>
      <c r="K2023" s="619" t="s">
        <v>3722</v>
      </c>
      <c r="L2023" s="620">
        <v>333.31</v>
      </c>
      <c r="M2023" s="620">
        <v>666.62</v>
      </c>
      <c r="N2023" s="619">
        <v>2</v>
      </c>
      <c r="O2023" s="683">
        <v>1</v>
      </c>
      <c r="P2023" s="620">
        <v>666.62</v>
      </c>
      <c r="Q2023" s="635">
        <v>1</v>
      </c>
      <c r="R2023" s="619">
        <v>2</v>
      </c>
      <c r="S2023" s="635">
        <v>1</v>
      </c>
      <c r="T2023" s="683">
        <v>1</v>
      </c>
      <c r="U2023" s="665">
        <v>1</v>
      </c>
    </row>
    <row r="2024" spans="1:21" ht="14.4" customHeight="1" x14ac:dyDescent="0.3">
      <c r="A2024" s="618">
        <v>4</v>
      </c>
      <c r="B2024" s="619" t="s">
        <v>558</v>
      </c>
      <c r="C2024" s="619">
        <v>89301042</v>
      </c>
      <c r="D2024" s="681" t="s">
        <v>6244</v>
      </c>
      <c r="E2024" s="682" t="s">
        <v>3987</v>
      </c>
      <c r="F2024" s="619" t="s">
        <v>3935</v>
      </c>
      <c r="G2024" s="619" t="s">
        <v>3997</v>
      </c>
      <c r="H2024" s="619" t="s">
        <v>557</v>
      </c>
      <c r="I2024" s="619" t="s">
        <v>4166</v>
      </c>
      <c r="J2024" s="619" t="s">
        <v>3721</v>
      </c>
      <c r="K2024" s="619" t="s">
        <v>4167</v>
      </c>
      <c r="L2024" s="620">
        <v>0</v>
      </c>
      <c r="M2024" s="620">
        <v>0</v>
      </c>
      <c r="N2024" s="619">
        <v>2</v>
      </c>
      <c r="O2024" s="683">
        <v>0.5</v>
      </c>
      <c r="P2024" s="620"/>
      <c r="Q2024" s="635"/>
      <c r="R2024" s="619"/>
      <c r="S2024" s="635">
        <v>0</v>
      </c>
      <c r="T2024" s="683"/>
      <c r="U2024" s="665">
        <v>0</v>
      </c>
    </row>
    <row r="2025" spans="1:21" ht="14.4" customHeight="1" x14ac:dyDescent="0.3">
      <c r="A2025" s="618">
        <v>4</v>
      </c>
      <c r="B2025" s="619" t="s">
        <v>558</v>
      </c>
      <c r="C2025" s="619">
        <v>89301042</v>
      </c>
      <c r="D2025" s="681" t="s">
        <v>6244</v>
      </c>
      <c r="E2025" s="682" t="s">
        <v>3987</v>
      </c>
      <c r="F2025" s="619" t="s">
        <v>3935</v>
      </c>
      <c r="G2025" s="619" t="s">
        <v>3997</v>
      </c>
      <c r="H2025" s="619" t="s">
        <v>1439</v>
      </c>
      <c r="I2025" s="619" t="s">
        <v>1793</v>
      </c>
      <c r="J2025" s="619" t="s">
        <v>3721</v>
      </c>
      <c r="K2025" s="619" t="s">
        <v>3722</v>
      </c>
      <c r="L2025" s="620">
        <v>333.31</v>
      </c>
      <c r="M2025" s="620">
        <v>1333.24</v>
      </c>
      <c r="N2025" s="619">
        <v>4</v>
      </c>
      <c r="O2025" s="683">
        <v>1.5</v>
      </c>
      <c r="P2025" s="620">
        <v>666.62</v>
      </c>
      <c r="Q2025" s="635">
        <v>0.5</v>
      </c>
      <c r="R2025" s="619">
        <v>2</v>
      </c>
      <c r="S2025" s="635">
        <v>0.5</v>
      </c>
      <c r="T2025" s="683">
        <v>0.5</v>
      </c>
      <c r="U2025" s="665">
        <v>0.33333333333333331</v>
      </c>
    </row>
    <row r="2026" spans="1:21" ht="14.4" customHeight="1" x14ac:dyDescent="0.3">
      <c r="A2026" s="618">
        <v>4</v>
      </c>
      <c r="B2026" s="619" t="s">
        <v>558</v>
      </c>
      <c r="C2026" s="619">
        <v>89301042</v>
      </c>
      <c r="D2026" s="681" t="s">
        <v>6244</v>
      </c>
      <c r="E2026" s="682" t="s">
        <v>3987</v>
      </c>
      <c r="F2026" s="619" t="s">
        <v>3935</v>
      </c>
      <c r="G2026" s="619" t="s">
        <v>3997</v>
      </c>
      <c r="H2026" s="619" t="s">
        <v>557</v>
      </c>
      <c r="I2026" s="619" t="s">
        <v>1895</v>
      </c>
      <c r="J2026" s="619" t="s">
        <v>1896</v>
      </c>
      <c r="K2026" s="619" t="s">
        <v>3838</v>
      </c>
      <c r="L2026" s="620">
        <v>333.31</v>
      </c>
      <c r="M2026" s="620">
        <v>666.62</v>
      </c>
      <c r="N2026" s="619">
        <v>2</v>
      </c>
      <c r="O2026" s="683">
        <v>0.5</v>
      </c>
      <c r="P2026" s="620"/>
      <c r="Q2026" s="635">
        <v>0</v>
      </c>
      <c r="R2026" s="619"/>
      <c r="S2026" s="635">
        <v>0</v>
      </c>
      <c r="T2026" s="683"/>
      <c r="U2026" s="665">
        <v>0</v>
      </c>
    </row>
    <row r="2027" spans="1:21" ht="14.4" customHeight="1" x14ac:dyDescent="0.3">
      <c r="A2027" s="618">
        <v>4</v>
      </c>
      <c r="B2027" s="619" t="s">
        <v>558</v>
      </c>
      <c r="C2027" s="619">
        <v>89301042</v>
      </c>
      <c r="D2027" s="681" t="s">
        <v>6244</v>
      </c>
      <c r="E2027" s="682" t="s">
        <v>3987</v>
      </c>
      <c r="F2027" s="619" t="s">
        <v>3935</v>
      </c>
      <c r="G2027" s="619" t="s">
        <v>5796</v>
      </c>
      <c r="H2027" s="619" t="s">
        <v>557</v>
      </c>
      <c r="I2027" s="619" t="s">
        <v>5797</v>
      </c>
      <c r="J2027" s="619" t="s">
        <v>5798</v>
      </c>
      <c r="K2027" s="619" t="s">
        <v>5799</v>
      </c>
      <c r="L2027" s="620">
        <v>0</v>
      </c>
      <c r="M2027" s="620">
        <v>0</v>
      </c>
      <c r="N2027" s="619">
        <v>3</v>
      </c>
      <c r="O2027" s="683">
        <v>1</v>
      </c>
      <c r="P2027" s="620"/>
      <c r="Q2027" s="635"/>
      <c r="R2027" s="619"/>
      <c r="S2027" s="635">
        <v>0</v>
      </c>
      <c r="T2027" s="683"/>
      <c r="U2027" s="665">
        <v>0</v>
      </c>
    </row>
    <row r="2028" spans="1:21" ht="14.4" customHeight="1" x14ac:dyDescent="0.3">
      <c r="A2028" s="618">
        <v>4</v>
      </c>
      <c r="B2028" s="619" t="s">
        <v>558</v>
      </c>
      <c r="C2028" s="619">
        <v>89301042</v>
      </c>
      <c r="D2028" s="681" t="s">
        <v>6244</v>
      </c>
      <c r="E2028" s="682" t="s">
        <v>3987</v>
      </c>
      <c r="F2028" s="619" t="s">
        <v>3935</v>
      </c>
      <c r="G2028" s="619" t="s">
        <v>4362</v>
      </c>
      <c r="H2028" s="619" t="s">
        <v>557</v>
      </c>
      <c r="I2028" s="619" t="s">
        <v>5800</v>
      </c>
      <c r="J2028" s="619" t="s">
        <v>5801</v>
      </c>
      <c r="K2028" s="619" t="s">
        <v>3183</v>
      </c>
      <c r="L2028" s="620">
        <v>222.25</v>
      </c>
      <c r="M2028" s="620">
        <v>666.75</v>
      </c>
      <c r="N2028" s="619">
        <v>3</v>
      </c>
      <c r="O2028" s="683">
        <v>1.5</v>
      </c>
      <c r="P2028" s="620"/>
      <c r="Q2028" s="635">
        <v>0</v>
      </c>
      <c r="R2028" s="619"/>
      <c r="S2028" s="635">
        <v>0</v>
      </c>
      <c r="T2028" s="683"/>
      <c r="U2028" s="665">
        <v>0</v>
      </c>
    </row>
    <row r="2029" spans="1:21" ht="14.4" customHeight="1" x14ac:dyDescent="0.3">
      <c r="A2029" s="618">
        <v>4</v>
      </c>
      <c r="B2029" s="619" t="s">
        <v>558</v>
      </c>
      <c r="C2029" s="619">
        <v>89301042</v>
      </c>
      <c r="D2029" s="681" t="s">
        <v>6244</v>
      </c>
      <c r="E2029" s="682" t="s">
        <v>3987</v>
      </c>
      <c r="F2029" s="619" t="s">
        <v>3935</v>
      </c>
      <c r="G2029" s="619" t="s">
        <v>4362</v>
      </c>
      <c r="H2029" s="619" t="s">
        <v>557</v>
      </c>
      <c r="I2029" s="619" t="s">
        <v>4978</v>
      </c>
      <c r="J2029" s="619" t="s">
        <v>4979</v>
      </c>
      <c r="K2029" s="619" t="s">
        <v>3183</v>
      </c>
      <c r="L2029" s="620">
        <v>125.13</v>
      </c>
      <c r="M2029" s="620">
        <v>250.26</v>
      </c>
      <c r="N2029" s="619">
        <v>2</v>
      </c>
      <c r="O2029" s="683">
        <v>1</v>
      </c>
      <c r="P2029" s="620">
        <v>250.26</v>
      </c>
      <c r="Q2029" s="635">
        <v>1</v>
      </c>
      <c r="R2029" s="619">
        <v>2</v>
      </c>
      <c r="S2029" s="635">
        <v>1</v>
      </c>
      <c r="T2029" s="683">
        <v>1</v>
      </c>
      <c r="U2029" s="665">
        <v>1</v>
      </c>
    </row>
    <row r="2030" spans="1:21" ht="14.4" customHeight="1" x14ac:dyDescent="0.3">
      <c r="A2030" s="618">
        <v>4</v>
      </c>
      <c r="B2030" s="619" t="s">
        <v>558</v>
      </c>
      <c r="C2030" s="619">
        <v>89301042</v>
      </c>
      <c r="D2030" s="681" t="s">
        <v>6244</v>
      </c>
      <c r="E2030" s="682" t="s">
        <v>3987</v>
      </c>
      <c r="F2030" s="619" t="s">
        <v>3935</v>
      </c>
      <c r="G2030" s="619" t="s">
        <v>4362</v>
      </c>
      <c r="H2030" s="619" t="s">
        <v>1439</v>
      </c>
      <c r="I2030" s="619" t="s">
        <v>3181</v>
      </c>
      <c r="J2030" s="619" t="s">
        <v>3182</v>
      </c>
      <c r="K2030" s="619" t="s">
        <v>3183</v>
      </c>
      <c r="L2030" s="620">
        <v>222.25</v>
      </c>
      <c r="M2030" s="620">
        <v>444.5</v>
      </c>
      <c r="N2030" s="619">
        <v>2</v>
      </c>
      <c r="O2030" s="683">
        <v>2</v>
      </c>
      <c r="P2030" s="620">
        <v>222.25</v>
      </c>
      <c r="Q2030" s="635">
        <v>0.5</v>
      </c>
      <c r="R2030" s="619">
        <v>1</v>
      </c>
      <c r="S2030" s="635">
        <v>0.5</v>
      </c>
      <c r="T2030" s="683">
        <v>1</v>
      </c>
      <c r="U2030" s="665">
        <v>0.5</v>
      </c>
    </row>
    <row r="2031" spans="1:21" ht="14.4" customHeight="1" x14ac:dyDescent="0.3">
      <c r="A2031" s="618">
        <v>4</v>
      </c>
      <c r="B2031" s="619" t="s">
        <v>558</v>
      </c>
      <c r="C2031" s="619">
        <v>89301042</v>
      </c>
      <c r="D2031" s="681" t="s">
        <v>6244</v>
      </c>
      <c r="E2031" s="682" t="s">
        <v>3987</v>
      </c>
      <c r="F2031" s="619" t="s">
        <v>3935</v>
      </c>
      <c r="G2031" s="619" t="s">
        <v>4274</v>
      </c>
      <c r="H2031" s="619" t="s">
        <v>557</v>
      </c>
      <c r="I2031" s="619" t="s">
        <v>904</v>
      </c>
      <c r="J2031" s="619" t="s">
        <v>4275</v>
      </c>
      <c r="K2031" s="619" t="s">
        <v>4276</v>
      </c>
      <c r="L2031" s="620">
        <v>0</v>
      </c>
      <c r="M2031" s="620">
        <v>0</v>
      </c>
      <c r="N2031" s="619">
        <v>5</v>
      </c>
      <c r="O2031" s="683">
        <v>4</v>
      </c>
      <c r="P2031" s="620">
        <v>0</v>
      </c>
      <c r="Q2031" s="635"/>
      <c r="R2031" s="619">
        <v>4</v>
      </c>
      <c r="S2031" s="635">
        <v>0.8</v>
      </c>
      <c r="T2031" s="683">
        <v>3</v>
      </c>
      <c r="U2031" s="665">
        <v>0.75</v>
      </c>
    </row>
    <row r="2032" spans="1:21" ht="14.4" customHeight="1" x14ac:dyDescent="0.3">
      <c r="A2032" s="618">
        <v>4</v>
      </c>
      <c r="B2032" s="619" t="s">
        <v>558</v>
      </c>
      <c r="C2032" s="619">
        <v>89301042</v>
      </c>
      <c r="D2032" s="681" t="s">
        <v>6244</v>
      </c>
      <c r="E2032" s="682" t="s">
        <v>3987</v>
      </c>
      <c r="F2032" s="619" t="s">
        <v>3935</v>
      </c>
      <c r="G2032" s="619" t="s">
        <v>4980</v>
      </c>
      <c r="H2032" s="619" t="s">
        <v>557</v>
      </c>
      <c r="I2032" s="619" t="s">
        <v>4981</v>
      </c>
      <c r="J2032" s="619" t="s">
        <v>4982</v>
      </c>
      <c r="K2032" s="619" t="s">
        <v>4983</v>
      </c>
      <c r="L2032" s="620">
        <v>1166.76</v>
      </c>
      <c r="M2032" s="620">
        <v>3500.2799999999997</v>
      </c>
      <c r="N2032" s="619">
        <v>3</v>
      </c>
      <c r="O2032" s="683">
        <v>1</v>
      </c>
      <c r="P2032" s="620"/>
      <c r="Q2032" s="635">
        <v>0</v>
      </c>
      <c r="R2032" s="619"/>
      <c r="S2032" s="635">
        <v>0</v>
      </c>
      <c r="T2032" s="683"/>
      <c r="U2032" s="665">
        <v>0</v>
      </c>
    </row>
    <row r="2033" spans="1:21" ht="14.4" customHeight="1" x14ac:dyDescent="0.3">
      <c r="A2033" s="618">
        <v>4</v>
      </c>
      <c r="B2033" s="619" t="s">
        <v>558</v>
      </c>
      <c r="C2033" s="619">
        <v>89301042</v>
      </c>
      <c r="D2033" s="681" t="s">
        <v>6244</v>
      </c>
      <c r="E2033" s="682" t="s">
        <v>3987</v>
      </c>
      <c r="F2033" s="619" t="s">
        <v>3935</v>
      </c>
      <c r="G2033" s="619" t="s">
        <v>4188</v>
      </c>
      <c r="H2033" s="619" t="s">
        <v>557</v>
      </c>
      <c r="I2033" s="619" t="s">
        <v>5802</v>
      </c>
      <c r="J2033" s="619" t="s">
        <v>2722</v>
      </c>
      <c r="K2033" s="619" t="s">
        <v>3743</v>
      </c>
      <c r="L2033" s="620">
        <v>0</v>
      </c>
      <c r="M2033" s="620">
        <v>0</v>
      </c>
      <c r="N2033" s="619">
        <v>2</v>
      </c>
      <c r="O2033" s="683">
        <v>1</v>
      </c>
      <c r="P2033" s="620"/>
      <c r="Q2033" s="635"/>
      <c r="R2033" s="619"/>
      <c r="S2033" s="635">
        <v>0</v>
      </c>
      <c r="T2033" s="683"/>
      <c r="U2033" s="665">
        <v>0</v>
      </c>
    </row>
    <row r="2034" spans="1:21" ht="14.4" customHeight="1" x14ac:dyDescent="0.3">
      <c r="A2034" s="618">
        <v>4</v>
      </c>
      <c r="B2034" s="619" t="s">
        <v>558</v>
      </c>
      <c r="C2034" s="619">
        <v>89301042</v>
      </c>
      <c r="D2034" s="681" t="s">
        <v>6244</v>
      </c>
      <c r="E2034" s="682" t="s">
        <v>3987</v>
      </c>
      <c r="F2034" s="619" t="s">
        <v>3935</v>
      </c>
      <c r="G2034" s="619" t="s">
        <v>4329</v>
      </c>
      <c r="H2034" s="619" t="s">
        <v>557</v>
      </c>
      <c r="I2034" s="619" t="s">
        <v>5600</v>
      </c>
      <c r="J2034" s="619" t="s">
        <v>4372</v>
      </c>
      <c r="K2034" s="619" t="s">
        <v>3748</v>
      </c>
      <c r="L2034" s="620">
        <v>69.86</v>
      </c>
      <c r="M2034" s="620">
        <v>209.57999999999998</v>
      </c>
      <c r="N2034" s="619">
        <v>3</v>
      </c>
      <c r="O2034" s="683">
        <v>1</v>
      </c>
      <c r="P2034" s="620">
        <v>209.57999999999998</v>
      </c>
      <c r="Q2034" s="635">
        <v>1</v>
      </c>
      <c r="R2034" s="619">
        <v>3</v>
      </c>
      <c r="S2034" s="635">
        <v>1</v>
      </c>
      <c r="T2034" s="683">
        <v>1</v>
      </c>
      <c r="U2034" s="665">
        <v>1</v>
      </c>
    </row>
    <row r="2035" spans="1:21" ht="14.4" customHeight="1" x14ac:dyDescent="0.3">
      <c r="A2035" s="618">
        <v>4</v>
      </c>
      <c r="B2035" s="619" t="s">
        <v>558</v>
      </c>
      <c r="C2035" s="619">
        <v>89301042</v>
      </c>
      <c r="D2035" s="681" t="s">
        <v>6244</v>
      </c>
      <c r="E2035" s="682" t="s">
        <v>3987</v>
      </c>
      <c r="F2035" s="619" t="s">
        <v>3935</v>
      </c>
      <c r="G2035" s="619" t="s">
        <v>4329</v>
      </c>
      <c r="H2035" s="619" t="s">
        <v>1439</v>
      </c>
      <c r="I2035" s="619" t="s">
        <v>1805</v>
      </c>
      <c r="J2035" s="619" t="s">
        <v>1806</v>
      </c>
      <c r="K2035" s="619" t="s">
        <v>3748</v>
      </c>
      <c r="L2035" s="620">
        <v>69.86</v>
      </c>
      <c r="M2035" s="620">
        <v>139.72</v>
      </c>
      <c r="N2035" s="619">
        <v>2</v>
      </c>
      <c r="O2035" s="683">
        <v>1</v>
      </c>
      <c r="P2035" s="620">
        <v>139.72</v>
      </c>
      <c r="Q2035" s="635">
        <v>1</v>
      </c>
      <c r="R2035" s="619">
        <v>2</v>
      </c>
      <c r="S2035" s="635">
        <v>1</v>
      </c>
      <c r="T2035" s="683">
        <v>1</v>
      </c>
      <c r="U2035" s="665">
        <v>1</v>
      </c>
    </row>
    <row r="2036" spans="1:21" ht="14.4" customHeight="1" x14ac:dyDescent="0.3">
      <c r="A2036" s="618">
        <v>4</v>
      </c>
      <c r="B2036" s="619" t="s">
        <v>558</v>
      </c>
      <c r="C2036" s="619">
        <v>89301042</v>
      </c>
      <c r="D2036" s="681" t="s">
        <v>6244</v>
      </c>
      <c r="E2036" s="682" t="s">
        <v>3987</v>
      </c>
      <c r="F2036" s="619" t="s">
        <v>3935</v>
      </c>
      <c r="G2036" s="619" t="s">
        <v>5803</v>
      </c>
      <c r="H2036" s="619" t="s">
        <v>557</v>
      </c>
      <c r="I2036" s="619" t="s">
        <v>5804</v>
      </c>
      <c r="J2036" s="619" t="s">
        <v>5805</v>
      </c>
      <c r="K2036" s="619" t="s">
        <v>5806</v>
      </c>
      <c r="L2036" s="620">
        <v>0</v>
      </c>
      <c r="M2036" s="620">
        <v>0</v>
      </c>
      <c r="N2036" s="619">
        <v>1</v>
      </c>
      <c r="O2036" s="683">
        <v>1</v>
      </c>
      <c r="P2036" s="620"/>
      <c r="Q2036" s="635"/>
      <c r="R2036" s="619"/>
      <c r="S2036" s="635">
        <v>0</v>
      </c>
      <c r="T2036" s="683"/>
      <c r="U2036" s="665">
        <v>0</v>
      </c>
    </row>
    <row r="2037" spans="1:21" ht="14.4" customHeight="1" x14ac:dyDescent="0.3">
      <c r="A2037" s="618">
        <v>4</v>
      </c>
      <c r="B2037" s="619" t="s">
        <v>558</v>
      </c>
      <c r="C2037" s="619">
        <v>89301042</v>
      </c>
      <c r="D2037" s="681" t="s">
        <v>6244</v>
      </c>
      <c r="E2037" s="682" t="s">
        <v>3987</v>
      </c>
      <c r="F2037" s="619" t="s">
        <v>3935</v>
      </c>
      <c r="G2037" s="619" t="s">
        <v>5803</v>
      </c>
      <c r="H2037" s="619" t="s">
        <v>557</v>
      </c>
      <c r="I2037" s="619" t="s">
        <v>5807</v>
      </c>
      <c r="J2037" s="619" t="s">
        <v>5805</v>
      </c>
      <c r="K2037" s="619" t="s">
        <v>5808</v>
      </c>
      <c r="L2037" s="620">
        <v>0</v>
      </c>
      <c r="M2037" s="620">
        <v>0</v>
      </c>
      <c r="N2037" s="619">
        <v>1</v>
      </c>
      <c r="O2037" s="683">
        <v>1</v>
      </c>
      <c r="P2037" s="620"/>
      <c r="Q2037" s="635"/>
      <c r="R2037" s="619"/>
      <c r="S2037" s="635">
        <v>0</v>
      </c>
      <c r="T2037" s="683"/>
      <c r="U2037" s="665">
        <v>0</v>
      </c>
    </row>
    <row r="2038" spans="1:21" ht="14.4" customHeight="1" x14ac:dyDescent="0.3">
      <c r="A2038" s="618">
        <v>4</v>
      </c>
      <c r="B2038" s="619" t="s">
        <v>558</v>
      </c>
      <c r="C2038" s="619">
        <v>89301042</v>
      </c>
      <c r="D2038" s="681" t="s">
        <v>6244</v>
      </c>
      <c r="E2038" s="682" t="s">
        <v>3987</v>
      </c>
      <c r="F2038" s="619" t="s">
        <v>3935</v>
      </c>
      <c r="G2038" s="619" t="s">
        <v>5803</v>
      </c>
      <c r="H2038" s="619" t="s">
        <v>557</v>
      </c>
      <c r="I2038" s="619" t="s">
        <v>5809</v>
      </c>
      <c r="J2038" s="619" t="s">
        <v>5805</v>
      </c>
      <c r="K2038" s="619" t="s">
        <v>4406</v>
      </c>
      <c r="L2038" s="620">
        <v>0</v>
      </c>
      <c r="M2038" s="620">
        <v>0</v>
      </c>
      <c r="N2038" s="619">
        <v>1</v>
      </c>
      <c r="O2038" s="683">
        <v>1</v>
      </c>
      <c r="P2038" s="620"/>
      <c r="Q2038" s="635"/>
      <c r="R2038" s="619"/>
      <c r="S2038" s="635">
        <v>0</v>
      </c>
      <c r="T2038" s="683"/>
      <c r="U2038" s="665">
        <v>0</v>
      </c>
    </row>
    <row r="2039" spans="1:21" ht="14.4" customHeight="1" x14ac:dyDescent="0.3">
      <c r="A2039" s="618">
        <v>4</v>
      </c>
      <c r="B2039" s="619" t="s">
        <v>558</v>
      </c>
      <c r="C2039" s="619">
        <v>89301042</v>
      </c>
      <c r="D2039" s="681" t="s">
        <v>6244</v>
      </c>
      <c r="E2039" s="682" t="s">
        <v>3987</v>
      </c>
      <c r="F2039" s="619" t="s">
        <v>3935</v>
      </c>
      <c r="G2039" s="619" t="s">
        <v>5803</v>
      </c>
      <c r="H2039" s="619" t="s">
        <v>557</v>
      </c>
      <c r="I2039" s="619" t="s">
        <v>5810</v>
      </c>
      <c r="J2039" s="619" t="s">
        <v>5805</v>
      </c>
      <c r="K2039" s="619" t="s">
        <v>4406</v>
      </c>
      <c r="L2039" s="620">
        <v>0</v>
      </c>
      <c r="M2039" s="620">
        <v>0</v>
      </c>
      <c r="N2039" s="619">
        <v>2</v>
      </c>
      <c r="O2039" s="683">
        <v>0.5</v>
      </c>
      <c r="P2039" s="620"/>
      <c r="Q2039" s="635"/>
      <c r="R2039" s="619"/>
      <c r="S2039" s="635">
        <v>0</v>
      </c>
      <c r="T2039" s="683"/>
      <c r="U2039" s="665">
        <v>0</v>
      </c>
    </row>
    <row r="2040" spans="1:21" ht="14.4" customHeight="1" x14ac:dyDescent="0.3">
      <c r="A2040" s="618">
        <v>4</v>
      </c>
      <c r="B2040" s="619" t="s">
        <v>558</v>
      </c>
      <c r="C2040" s="619">
        <v>89301042</v>
      </c>
      <c r="D2040" s="681" t="s">
        <v>6244</v>
      </c>
      <c r="E2040" s="682" t="s">
        <v>3987</v>
      </c>
      <c r="F2040" s="619" t="s">
        <v>3935</v>
      </c>
      <c r="G2040" s="619" t="s">
        <v>4373</v>
      </c>
      <c r="H2040" s="619" t="s">
        <v>557</v>
      </c>
      <c r="I2040" s="619" t="s">
        <v>5811</v>
      </c>
      <c r="J2040" s="619" t="s">
        <v>776</v>
      </c>
      <c r="K2040" s="619" t="s">
        <v>5812</v>
      </c>
      <c r="L2040" s="620">
        <v>229.57</v>
      </c>
      <c r="M2040" s="620">
        <v>229.57</v>
      </c>
      <c r="N2040" s="619">
        <v>1</v>
      </c>
      <c r="O2040" s="683">
        <v>0.5</v>
      </c>
      <c r="P2040" s="620"/>
      <c r="Q2040" s="635">
        <v>0</v>
      </c>
      <c r="R2040" s="619"/>
      <c r="S2040" s="635">
        <v>0</v>
      </c>
      <c r="T2040" s="683"/>
      <c r="U2040" s="665">
        <v>0</v>
      </c>
    </row>
    <row r="2041" spans="1:21" ht="14.4" customHeight="1" x14ac:dyDescent="0.3">
      <c r="A2041" s="618">
        <v>4</v>
      </c>
      <c r="B2041" s="619" t="s">
        <v>558</v>
      </c>
      <c r="C2041" s="619">
        <v>89301042</v>
      </c>
      <c r="D2041" s="681" t="s">
        <v>6244</v>
      </c>
      <c r="E2041" s="682" t="s">
        <v>3987</v>
      </c>
      <c r="F2041" s="619" t="s">
        <v>3935</v>
      </c>
      <c r="G2041" s="619" t="s">
        <v>4373</v>
      </c>
      <c r="H2041" s="619" t="s">
        <v>557</v>
      </c>
      <c r="I2041" s="619" t="s">
        <v>4539</v>
      </c>
      <c r="J2041" s="619" t="s">
        <v>4537</v>
      </c>
      <c r="K2041" s="619" t="s">
        <v>4540</v>
      </c>
      <c r="L2041" s="620">
        <v>309.91000000000003</v>
      </c>
      <c r="M2041" s="620">
        <v>309.91000000000003</v>
      </c>
      <c r="N2041" s="619">
        <v>1</v>
      </c>
      <c r="O2041" s="683">
        <v>0.5</v>
      </c>
      <c r="P2041" s="620"/>
      <c r="Q2041" s="635">
        <v>0</v>
      </c>
      <c r="R2041" s="619"/>
      <c r="S2041" s="635">
        <v>0</v>
      </c>
      <c r="T2041" s="683"/>
      <c r="U2041" s="665">
        <v>0</v>
      </c>
    </row>
    <row r="2042" spans="1:21" ht="14.4" customHeight="1" x14ac:dyDescent="0.3">
      <c r="A2042" s="618">
        <v>4</v>
      </c>
      <c r="B2042" s="619" t="s">
        <v>558</v>
      </c>
      <c r="C2042" s="619">
        <v>89301042</v>
      </c>
      <c r="D2042" s="681" t="s">
        <v>6244</v>
      </c>
      <c r="E2042" s="682" t="s">
        <v>3987</v>
      </c>
      <c r="F2042" s="619" t="s">
        <v>3935</v>
      </c>
      <c r="G2042" s="619" t="s">
        <v>4160</v>
      </c>
      <c r="H2042" s="619" t="s">
        <v>557</v>
      </c>
      <c r="I2042" s="619" t="s">
        <v>692</v>
      </c>
      <c r="J2042" s="619" t="s">
        <v>5813</v>
      </c>
      <c r="K2042" s="619" t="s">
        <v>5619</v>
      </c>
      <c r="L2042" s="620">
        <v>29.49</v>
      </c>
      <c r="M2042" s="620">
        <v>58.98</v>
      </c>
      <c r="N2042" s="619">
        <v>2</v>
      </c>
      <c r="O2042" s="683">
        <v>1.5</v>
      </c>
      <c r="P2042" s="620">
        <v>58.98</v>
      </c>
      <c r="Q2042" s="635">
        <v>1</v>
      </c>
      <c r="R2042" s="619">
        <v>2</v>
      </c>
      <c r="S2042" s="635">
        <v>1</v>
      </c>
      <c r="T2042" s="683">
        <v>1.5</v>
      </c>
      <c r="U2042" s="665">
        <v>1</v>
      </c>
    </row>
    <row r="2043" spans="1:21" ht="14.4" customHeight="1" x14ac:dyDescent="0.3">
      <c r="A2043" s="618">
        <v>4</v>
      </c>
      <c r="B2043" s="619" t="s">
        <v>558</v>
      </c>
      <c r="C2043" s="619">
        <v>89301042</v>
      </c>
      <c r="D2043" s="681" t="s">
        <v>6244</v>
      </c>
      <c r="E2043" s="682" t="s">
        <v>3987</v>
      </c>
      <c r="F2043" s="619" t="s">
        <v>3935</v>
      </c>
      <c r="G2043" s="619" t="s">
        <v>4160</v>
      </c>
      <c r="H2043" s="619" t="s">
        <v>557</v>
      </c>
      <c r="I2043" s="619" t="s">
        <v>692</v>
      </c>
      <c r="J2043" s="619" t="s">
        <v>5813</v>
      </c>
      <c r="K2043" s="619" t="s">
        <v>5619</v>
      </c>
      <c r="L2043" s="620">
        <v>18.940000000000001</v>
      </c>
      <c r="M2043" s="620">
        <v>37.880000000000003</v>
      </c>
      <c r="N2043" s="619">
        <v>2</v>
      </c>
      <c r="O2043" s="683">
        <v>1.5</v>
      </c>
      <c r="P2043" s="620">
        <v>18.940000000000001</v>
      </c>
      <c r="Q2043" s="635">
        <v>0.5</v>
      </c>
      <c r="R2043" s="619">
        <v>1</v>
      </c>
      <c r="S2043" s="635">
        <v>0.5</v>
      </c>
      <c r="T2043" s="683">
        <v>1</v>
      </c>
      <c r="U2043" s="665">
        <v>0.66666666666666663</v>
      </c>
    </row>
    <row r="2044" spans="1:21" ht="14.4" customHeight="1" x14ac:dyDescent="0.3">
      <c r="A2044" s="618">
        <v>4</v>
      </c>
      <c r="B2044" s="619" t="s">
        <v>558</v>
      </c>
      <c r="C2044" s="619">
        <v>89301042</v>
      </c>
      <c r="D2044" s="681" t="s">
        <v>6244</v>
      </c>
      <c r="E2044" s="682" t="s">
        <v>3987</v>
      </c>
      <c r="F2044" s="619" t="s">
        <v>3935</v>
      </c>
      <c r="G2044" s="619" t="s">
        <v>4381</v>
      </c>
      <c r="H2044" s="619" t="s">
        <v>557</v>
      </c>
      <c r="I2044" s="619" t="s">
        <v>5814</v>
      </c>
      <c r="J2044" s="619" t="s">
        <v>4383</v>
      </c>
      <c r="K2044" s="619" t="s">
        <v>5815</v>
      </c>
      <c r="L2044" s="620">
        <v>75.19</v>
      </c>
      <c r="M2044" s="620">
        <v>75.19</v>
      </c>
      <c r="N2044" s="619">
        <v>1</v>
      </c>
      <c r="O2044" s="683">
        <v>1</v>
      </c>
      <c r="P2044" s="620">
        <v>75.19</v>
      </c>
      <c r="Q2044" s="635">
        <v>1</v>
      </c>
      <c r="R2044" s="619">
        <v>1</v>
      </c>
      <c r="S2044" s="635">
        <v>1</v>
      </c>
      <c r="T2044" s="683">
        <v>1</v>
      </c>
      <c r="U2044" s="665">
        <v>1</v>
      </c>
    </row>
    <row r="2045" spans="1:21" ht="14.4" customHeight="1" x14ac:dyDescent="0.3">
      <c r="A2045" s="618">
        <v>4</v>
      </c>
      <c r="B2045" s="619" t="s">
        <v>558</v>
      </c>
      <c r="C2045" s="619">
        <v>89301042</v>
      </c>
      <c r="D2045" s="681" t="s">
        <v>6244</v>
      </c>
      <c r="E2045" s="682" t="s">
        <v>3987</v>
      </c>
      <c r="F2045" s="619" t="s">
        <v>3935</v>
      </c>
      <c r="G2045" s="619" t="s">
        <v>5516</v>
      </c>
      <c r="H2045" s="619" t="s">
        <v>557</v>
      </c>
      <c r="I2045" s="619" t="s">
        <v>5816</v>
      </c>
      <c r="J2045" s="619" t="s">
        <v>5518</v>
      </c>
      <c r="K2045" s="619" t="s">
        <v>5817</v>
      </c>
      <c r="L2045" s="620">
        <v>0</v>
      </c>
      <c r="M2045" s="620">
        <v>0</v>
      </c>
      <c r="N2045" s="619">
        <v>4</v>
      </c>
      <c r="O2045" s="683">
        <v>2</v>
      </c>
      <c r="P2045" s="620"/>
      <c r="Q2045" s="635"/>
      <c r="R2045" s="619"/>
      <c r="S2045" s="635">
        <v>0</v>
      </c>
      <c r="T2045" s="683"/>
      <c r="U2045" s="665">
        <v>0</v>
      </c>
    </row>
    <row r="2046" spans="1:21" ht="14.4" customHeight="1" x14ac:dyDescent="0.3">
      <c r="A2046" s="618">
        <v>4</v>
      </c>
      <c r="B2046" s="619" t="s">
        <v>558</v>
      </c>
      <c r="C2046" s="619">
        <v>89301042</v>
      </c>
      <c r="D2046" s="681" t="s">
        <v>6244</v>
      </c>
      <c r="E2046" s="682" t="s">
        <v>3987</v>
      </c>
      <c r="F2046" s="619" t="s">
        <v>3935</v>
      </c>
      <c r="G2046" s="619" t="s">
        <v>5516</v>
      </c>
      <c r="H2046" s="619" t="s">
        <v>557</v>
      </c>
      <c r="I2046" s="619" t="s">
        <v>5517</v>
      </c>
      <c r="J2046" s="619" t="s">
        <v>5518</v>
      </c>
      <c r="K2046" s="619" t="s">
        <v>5519</v>
      </c>
      <c r="L2046" s="620">
        <v>0</v>
      </c>
      <c r="M2046" s="620">
        <v>0</v>
      </c>
      <c r="N2046" s="619">
        <v>2</v>
      </c>
      <c r="O2046" s="683">
        <v>0.5</v>
      </c>
      <c r="P2046" s="620"/>
      <c r="Q2046" s="635"/>
      <c r="R2046" s="619"/>
      <c r="S2046" s="635">
        <v>0</v>
      </c>
      <c r="T2046" s="683"/>
      <c r="U2046" s="665">
        <v>0</v>
      </c>
    </row>
    <row r="2047" spans="1:21" ht="14.4" customHeight="1" x14ac:dyDescent="0.3">
      <c r="A2047" s="618">
        <v>4</v>
      </c>
      <c r="B2047" s="619" t="s">
        <v>558</v>
      </c>
      <c r="C2047" s="619">
        <v>89301042</v>
      </c>
      <c r="D2047" s="681" t="s">
        <v>6244</v>
      </c>
      <c r="E2047" s="682" t="s">
        <v>3987</v>
      </c>
      <c r="F2047" s="619" t="s">
        <v>3935</v>
      </c>
      <c r="G2047" s="619" t="s">
        <v>5818</v>
      </c>
      <c r="H2047" s="619" t="s">
        <v>557</v>
      </c>
      <c r="I2047" s="619" t="s">
        <v>5819</v>
      </c>
      <c r="J2047" s="619" t="s">
        <v>5820</v>
      </c>
      <c r="K2047" s="619" t="s">
        <v>5821</v>
      </c>
      <c r="L2047" s="620">
        <v>1692.27</v>
      </c>
      <c r="M2047" s="620">
        <v>5076.8099999999995</v>
      </c>
      <c r="N2047" s="619">
        <v>3</v>
      </c>
      <c r="O2047" s="683">
        <v>2.5</v>
      </c>
      <c r="P2047" s="620">
        <v>3384.54</v>
      </c>
      <c r="Q2047" s="635">
        <v>0.66666666666666674</v>
      </c>
      <c r="R2047" s="619">
        <v>2</v>
      </c>
      <c r="S2047" s="635">
        <v>0.66666666666666663</v>
      </c>
      <c r="T2047" s="683">
        <v>1.5</v>
      </c>
      <c r="U2047" s="665">
        <v>0.6</v>
      </c>
    </row>
    <row r="2048" spans="1:21" ht="14.4" customHeight="1" x14ac:dyDescent="0.3">
      <c r="A2048" s="618">
        <v>4</v>
      </c>
      <c r="B2048" s="619" t="s">
        <v>558</v>
      </c>
      <c r="C2048" s="619">
        <v>89301042</v>
      </c>
      <c r="D2048" s="681" t="s">
        <v>6244</v>
      </c>
      <c r="E2048" s="682" t="s">
        <v>3987</v>
      </c>
      <c r="F2048" s="619" t="s">
        <v>3935</v>
      </c>
      <c r="G2048" s="619" t="s">
        <v>5818</v>
      </c>
      <c r="H2048" s="619" t="s">
        <v>557</v>
      </c>
      <c r="I2048" s="619" t="s">
        <v>5822</v>
      </c>
      <c r="J2048" s="619" t="s">
        <v>5820</v>
      </c>
      <c r="K2048" s="619" t="s">
        <v>5821</v>
      </c>
      <c r="L2048" s="620">
        <v>1692.27</v>
      </c>
      <c r="M2048" s="620">
        <v>1692.27</v>
      </c>
      <c r="N2048" s="619">
        <v>1</v>
      </c>
      <c r="O2048" s="683">
        <v>1</v>
      </c>
      <c r="P2048" s="620">
        <v>1692.27</v>
      </c>
      <c r="Q2048" s="635">
        <v>1</v>
      </c>
      <c r="R2048" s="619">
        <v>1</v>
      </c>
      <c r="S2048" s="635">
        <v>1</v>
      </c>
      <c r="T2048" s="683">
        <v>1</v>
      </c>
      <c r="U2048" s="665">
        <v>1</v>
      </c>
    </row>
    <row r="2049" spans="1:21" ht="14.4" customHeight="1" x14ac:dyDescent="0.3">
      <c r="A2049" s="618">
        <v>4</v>
      </c>
      <c r="B2049" s="619" t="s">
        <v>558</v>
      </c>
      <c r="C2049" s="619">
        <v>89301042</v>
      </c>
      <c r="D2049" s="681" t="s">
        <v>6244</v>
      </c>
      <c r="E2049" s="682" t="s">
        <v>3987</v>
      </c>
      <c r="F2049" s="619" t="s">
        <v>3935</v>
      </c>
      <c r="G2049" s="619" t="s">
        <v>4292</v>
      </c>
      <c r="H2049" s="619" t="s">
        <v>557</v>
      </c>
      <c r="I2049" s="619" t="s">
        <v>4293</v>
      </c>
      <c r="J2049" s="619" t="s">
        <v>4294</v>
      </c>
      <c r="K2049" s="619" t="s">
        <v>4295</v>
      </c>
      <c r="L2049" s="620">
        <v>153.37</v>
      </c>
      <c r="M2049" s="620">
        <v>1380.33</v>
      </c>
      <c r="N2049" s="619">
        <v>9</v>
      </c>
      <c r="O2049" s="683">
        <v>3</v>
      </c>
      <c r="P2049" s="620">
        <v>460.11</v>
      </c>
      <c r="Q2049" s="635">
        <v>0.33333333333333337</v>
      </c>
      <c r="R2049" s="619">
        <v>3</v>
      </c>
      <c r="S2049" s="635">
        <v>0.33333333333333331</v>
      </c>
      <c r="T2049" s="683">
        <v>1</v>
      </c>
      <c r="U2049" s="665">
        <v>0.33333333333333331</v>
      </c>
    </row>
    <row r="2050" spans="1:21" ht="14.4" customHeight="1" x14ac:dyDescent="0.3">
      <c r="A2050" s="618">
        <v>4</v>
      </c>
      <c r="B2050" s="619" t="s">
        <v>558</v>
      </c>
      <c r="C2050" s="619">
        <v>89301042</v>
      </c>
      <c r="D2050" s="681" t="s">
        <v>6244</v>
      </c>
      <c r="E2050" s="682" t="s">
        <v>3987</v>
      </c>
      <c r="F2050" s="619" t="s">
        <v>3935</v>
      </c>
      <c r="G2050" s="619" t="s">
        <v>4395</v>
      </c>
      <c r="H2050" s="619" t="s">
        <v>557</v>
      </c>
      <c r="I2050" s="619" t="s">
        <v>1735</v>
      </c>
      <c r="J2050" s="619" t="s">
        <v>1736</v>
      </c>
      <c r="K2050" s="619" t="s">
        <v>4396</v>
      </c>
      <c r="L2050" s="620">
        <v>31.64</v>
      </c>
      <c r="M2050" s="620">
        <v>63.28</v>
      </c>
      <c r="N2050" s="619">
        <v>2</v>
      </c>
      <c r="O2050" s="683">
        <v>0.5</v>
      </c>
      <c r="P2050" s="620"/>
      <c r="Q2050" s="635">
        <v>0</v>
      </c>
      <c r="R2050" s="619"/>
      <c r="S2050" s="635">
        <v>0</v>
      </c>
      <c r="T2050" s="683"/>
      <c r="U2050" s="665">
        <v>0</v>
      </c>
    </row>
    <row r="2051" spans="1:21" ht="14.4" customHeight="1" x14ac:dyDescent="0.3">
      <c r="A2051" s="618">
        <v>4</v>
      </c>
      <c r="B2051" s="619" t="s">
        <v>558</v>
      </c>
      <c r="C2051" s="619">
        <v>89301042</v>
      </c>
      <c r="D2051" s="681" t="s">
        <v>6244</v>
      </c>
      <c r="E2051" s="682" t="s">
        <v>3987</v>
      </c>
      <c r="F2051" s="619" t="s">
        <v>3935</v>
      </c>
      <c r="G2051" s="619" t="s">
        <v>3998</v>
      </c>
      <c r="H2051" s="619" t="s">
        <v>557</v>
      </c>
      <c r="I2051" s="619" t="s">
        <v>991</v>
      </c>
      <c r="J2051" s="619" t="s">
        <v>992</v>
      </c>
      <c r="K2051" s="619" t="s">
        <v>993</v>
      </c>
      <c r="L2051" s="620">
        <v>0</v>
      </c>
      <c r="M2051" s="620">
        <v>0</v>
      </c>
      <c r="N2051" s="619">
        <v>2</v>
      </c>
      <c r="O2051" s="683">
        <v>0.5</v>
      </c>
      <c r="P2051" s="620">
        <v>0</v>
      </c>
      <c r="Q2051" s="635"/>
      <c r="R2051" s="619">
        <v>2</v>
      </c>
      <c r="S2051" s="635">
        <v>1</v>
      </c>
      <c r="T2051" s="683">
        <v>0.5</v>
      </c>
      <c r="U2051" s="665">
        <v>1</v>
      </c>
    </row>
    <row r="2052" spans="1:21" ht="14.4" customHeight="1" x14ac:dyDescent="0.3">
      <c r="A2052" s="618">
        <v>4</v>
      </c>
      <c r="B2052" s="619" t="s">
        <v>558</v>
      </c>
      <c r="C2052" s="619">
        <v>89301042</v>
      </c>
      <c r="D2052" s="681" t="s">
        <v>6244</v>
      </c>
      <c r="E2052" s="682" t="s">
        <v>3987</v>
      </c>
      <c r="F2052" s="619" t="s">
        <v>3935</v>
      </c>
      <c r="G2052" s="619" t="s">
        <v>4193</v>
      </c>
      <c r="H2052" s="619" t="s">
        <v>1439</v>
      </c>
      <c r="I2052" s="619" t="s">
        <v>5761</v>
      </c>
      <c r="J2052" s="619" t="s">
        <v>2732</v>
      </c>
      <c r="K2052" s="619" t="s">
        <v>2733</v>
      </c>
      <c r="L2052" s="620">
        <v>143.18</v>
      </c>
      <c r="M2052" s="620">
        <v>286.36</v>
      </c>
      <c r="N2052" s="619">
        <v>2</v>
      </c>
      <c r="O2052" s="683">
        <v>1</v>
      </c>
      <c r="P2052" s="620"/>
      <c r="Q2052" s="635">
        <v>0</v>
      </c>
      <c r="R2052" s="619"/>
      <c r="S2052" s="635">
        <v>0</v>
      </c>
      <c r="T2052" s="683"/>
      <c r="U2052" s="665">
        <v>0</v>
      </c>
    </row>
    <row r="2053" spans="1:21" ht="14.4" customHeight="1" x14ac:dyDescent="0.3">
      <c r="A2053" s="618">
        <v>4</v>
      </c>
      <c r="B2053" s="619" t="s">
        <v>558</v>
      </c>
      <c r="C2053" s="619">
        <v>89301042</v>
      </c>
      <c r="D2053" s="681" t="s">
        <v>6244</v>
      </c>
      <c r="E2053" s="682" t="s">
        <v>3987</v>
      </c>
      <c r="F2053" s="619" t="s">
        <v>3935</v>
      </c>
      <c r="G2053" s="619" t="s">
        <v>5460</v>
      </c>
      <c r="H2053" s="619" t="s">
        <v>557</v>
      </c>
      <c r="I2053" s="619" t="s">
        <v>665</v>
      </c>
      <c r="J2053" s="619" t="s">
        <v>5461</v>
      </c>
      <c r="K2053" s="619" t="s">
        <v>5462</v>
      </c>
      <c r="L2053" s="620">
        <v>41.83</v>
      </c>
      <c r="M2053" s="620">
        <v>250.98</v>
      </c>
      <c r="N2053" s="619">
        <v>6</v>
      </c>
      <c r="O2053" s="683">
        <v>2</v>
      </c>
      <c r="P2053" s="620">
        <v>250.98</v>
      </c>
      <c r="Q2053" s="635">
        <v>1</v>
      </c>
      <c r="R2053" s="619">
        <v>6</v>
      </c>
      <c r="S2053" s="635">
        <v>1</v>
      </c>
      <c r="T2053" s="683">
        <v>2</v>
      </c>
      <c r="U2053" s="665">
        <v>1</v>
      </c>
    </row>
    <row r="2054" spans="1:21" ht="14.4" customHeight="1" x14ac:dyDescent="0.3">
      <c r="A2054" s="618">
        <v>4</v>
      </c>
      <c r="B2054" s="619" t="s">
        <v>558</v>
      </c>
      <c r="C2054" s="619">
        <v>89301042</v>
      </c>
      <c r="D2054" s="681" t="s">
        <v>6244</v>
      </c>
      <c r="E2054" s="682" t="s">
        <v>3987</v>
      </c>
      <c r="F2054" s="619" t="s">
        <v>3935</v>
      </c>
      <c r="G2054" s="619" t="s">
        <v>4027</v>
      </c>
      <c r="H2054" s="619" t="s">
        <v>557</v>
      </c>
      <c r="I2054" s="619" t="s">
        <v>4566</v>
      </c>
      <c r="J2054" s="619" t="s">
        <v>4029</v>
      </c>
      <c r="K2054" s="619" t="s">
        <v>4567</v>
      </c>
      <c r="L2054" s="620">
        <v>0</v>
      </c>
      <c r="M2054" s="620">
        <v>0</v>
      </c>
      <c r="N2054" s="619">
        <v>2</v>
      </c>
      <c r="O2054" s="683">
        <v>2</v>
      </c>
      <c r="P2054" s="620">
        <v>0</v>
      </c>
      <c r="Q2054" s="635"/>
      <c r="R2054" s="619">
        <v>2</v>
      </c>
      <c r="S2054" s="635">
        <v>1</v>
      </c>
      <c r="T2054" s="683">
        <v>2</v>
      </c>
      <c r="U2054" s="665">
        <v>1</v>
      </c>
    </row>
    <row r="2055" spans="1:21" ht="14.4" customHeight="1" x14ac:dyDescent="0.3">
      <c r="A2055" s="618">
        <v>4</v>
      </c>
      <c r="B2055" s="619" t="s">
        <v>558</v>
      </c>
      <c r="C2055" s="619">
        <v>89301042</v>
      </c>
      <c r="D2055" s="681" t="s">
        <v>6244</v>
      </c>
      <c r="E2055" s="682" t="s">
        <v>3987</v>
      </c>
      <c r="F2055" s="619" t="s">
        <v>3935</v>
      </c>
      <c r="G2055" s="619" t="s">
        <v>4172</v>
      </c>
      <c r="H2055" s="619" t="s">
        <v>557</v>
      </c>
      <c r="I2055" s="619" t="s">
        <v>741</v>
      </c>
      <c r="J2055" s="619" t="s">
        <v>742</v>
      </c>
      <c r="K2055" s="619" t="s">
        <v>4173</v>
      </c>
      <c r="L2055" s="620">
        <v>709.97</v>
      </c>
      <c r="M2055" s="620">
        <v>3549.85</v>
      </c>
      <c r="N2055" s="619">
        <v>5</v>
      </c>
      <c r="O2055" s="683">
        <v>2.5</v>
      </c>
      <c r="P2055" s="620"/>
      <c r="Q2055" s="635">
        <v>0</v>
      </c>
      <c r="R2055" s="619"/>
      <c r="S2055" s="635">
        <v>0</v>
      </c>
      <c r="T2055" s="683"/>
      <c r="U2055" s="665">
        <v>0</v>
      </c>
    </row>
    <row r="2056" spans="1:21" ht="14.4" customHeight="1" x14ac:dyDescent="0.3">
      <c r="A2056" s="618">
        <v>4</v>
      </c>
      <c r="B2056" s="619" t="s">
        <v>558</v>
      </c>
      <c r="C2056" s="619">
        <v>89301042</v>
      </c>
      <c r="D2056" s="681" t="s">
        <v>6244</v>
      </c>
      <c r="E2056" s="682" t="s">
        <v>3987</v>
      </c>
      <c r="F2056" s="619" t="s">
        <v>3935</v>
      </c>
      <c r="G2056" s="619" t="s">
        <v>4003</v>
      </c>
      <c r="H2056" s="619" t="s">
        <v>557</v>
      </c>
      <c r="I2056" s="619" t="s">
        <v>5823</v>
      </c>
      <c r="J2056" s="619" t="s">
        <v>5107</v>
      </c>
      <c r="K2056" s="619" t="s">
        <v>5824</v>
      </c>
      <c r="L2056" s="620">
        <v>0</v>
      </c>
      <c r="M2056" s="620">
        <v>0</v>
      </c>
      <c r="N2056" s="619">
        <v>2</v>
      </c>
      <c r="O2056" s="683">
        <v>1</v>
      </c>
      <c r="P2056" s="620"/>
      <c r="Q2056" s="635"/>
      <c r="R2056" s="619"/>
      <c r="S2056" s="635">
        <v>0</v>
      </c>
      <c r="T2056" s="683"/>
      <c r="U2056" s="665">
        <v>0</v>
      </c>
    </row>
    <row r="2057" spans="1:21" ht="14.4" customHeight="1" x14ac:dyDescent="0.3">
      <c r="A2057" s="618">
        <v>4</v>
      </c>
      <c r="B2057" s="619" t="s">
        <v>558</v>
      </c>
      <c r="C2057" s="619">
        <v>89301042</v>
      </c>
      <c r="D2057" s="681" t="s">
        <v>6244</v>
      </c>
      <c r="E2057" s="682" t="s">
        <v>3987</v>
      </c>
      <c r="F2057" s="619" t="s">
        <v>3935</v>
      </c>
      <c r="G2057" s="619" t="s">
        <v>4131</v>
      </c>
      <c r="H2057" s="619" t="s">
        <v>557</v>
      </c>
      <c r="I2057" s="619" t="s">
        <v>5825</v>
      </c>
      <c r="J2057" s="619" t="s">
        <v>5826</v>
      </c>
      <c r="K2057" s="619" t="s">
        <v>5827</v>
      </c>
      <c r="L2057" s="620">
        <v>33.79</v>
      </c>
      <c r="M2057" s="620">
        <v>304.11</v>
      </c>
      <c r="N2057" s="619">
        <v>9</v>
      </c>
      <c r="O2057" s="683">
        <v>5</v>
      </c>
      <c r="P2057" s="620">
        <v>202.73999999999998</v>
      </c>
      <c r="Q2057" s="635">
        <v>0.66666666666666652</v>
      </c>
      <c r="R2057" s="619">
        <v>6</v>
      </c>
      <c r="S2057" s="635">
        <v>0.66666666666666663</v>
      </c>
      <c r="T2057" s="683">
        <v>3</v>
      </c>
      <c r="U2057" s="665">
        <v>0.6</v>
      </c>
    </row>
    <row r="2058" spans="1:21" ht="14.4" customHeight="1" x14ac:dyDescent="0.3">
      <c r="A2058" s="618">
        <v>4</v>
      </c>
      <c r="B2058" s="619" t="s">
        <v>558</v>
      </c>
      <c r="C2058" s="619">
        <v>89301042</v>
      </c>
      <c r="D2058" s="681" t="s">
        <v>6244</v>
      </c>
      <c r="E2058" s="682" t="s">
        <v>3987</v>
      </c>
      <c r="F2058" s="619" t="s">
        <v>3935</v>
      </c>
      <c r="G2058" s="619" t="s">
        <v>5828</v>
      </c>
      <c r="H2058" s="619" t="s">
        <v>557</v>
      </c>
      <c r="I2058" s="619" t="s">
        <v>5829</v>
      </c>
      <c r="J2058" s="619" t="s">
        <v>5830</v>
      </c>
      <c r="K2058" s="619" t="s">
        <v>5831</v>
      </c>
      <c r="L2058" s="620">
        <v>0</v>
      </c>
      <c r="M2058" s="620">
        <v>0</v>
      </c>
      <c r="N2058" s="619">
        <v>1</v>
      </c>
      <c r="O2058" s="683">
        <v>1</v>
      </c>
      <c r="P2058" s="620"/>
      <c r="Q2058" s="635"/>
      <c r="R2058" s="619"/>
      <c r="S2058" s="635">
        <v>0</v>
      </c>
      <c r="T2058" s="683"/>
      <c r="U2058" s="665">
        <v>0</v>
      </c>
    </row>
    <row r="2059" spans="1:21" ht="14.4" customHeight="1" x14ac:dyDescent="0.3">
      <c r="A2059" s="618">
        <v>4</v>
      </c>
      <c r="B2059" s="619" t="s">
        <v>558</v>
      </c>
      <c r="C2059" s="619">
        <v>89301042</v>
      </c>
      <c r="D2059" s="681" t="s">
        <v>6244</v>
      </c>
      <c r="E2059" s="682" t="s">
        <v>3987</v>
      </c>
      <c r="F2059" s="619" t="s">
        <v>3935</v>
      </c>
      <c r="G2059" s="619" t="s">
        <v>5007</v>
      </c>
      <c r="H2059" s="619" t="s">
        <v>557</v>
      </c>
      <c r="I2059" s="619" t="s">
        <v>5832</v>
      </c>
      <c r="J2059" s="619" t="s">
        <v>5833</v>
      </c>
      <c r="K2059" s="619" t="s">
        <v>4375</v>
      </c>
      <c r="L2059" s="620">
        <v>413.22</v>
      </c>
      <c r="M2059" s="620">
        <v>1239.6600000000001</v>
      </c>
      <c r="N2059" s="619">
        <v>3</v>
      </c>
      <c r="O2059" s="683">
        <v>1.5</v>
      </c>
      <c r="P2059" s="620"/>
      <c r="Q2059" s="635">
        <v>0</v>
      </c>
      <c r="R2059" s="619"/>
      <c r="S2059" s="635">
        <v>0</v>
      </c>
      <c r="T2059" s="683"/>
      <c r="U2059" s="665">
        <v>0</v>
      </c>
    </row>
    <row r="2060" spans="1:21" ht="14.4" customHeight="1" x14ac:dyDescent="0.3">
      <c r="A2060" s="618">
        <v>4</v>
      </c>
      <c r="B2060" s="619" t="s">
        <v>558</v>
      </c>
      <c r="C2060" s="619">
        <v>89301042</v>
      </c>
      <c r="D2060" s="681" t="s">
        <v>6244</v>
      </c>
      <c r="E2060" s="682" t="s">
        <v>3987</v>
      </c>
      <c r="F2060" s="619" t="s">
        <v>3935</v>
      </c>
      <c r="G2060" s="619" t="s">
        <v>4568</v>
      </c>
      <c r="H2060" s="619" t="s">
        <v>557</v>
      </c>
      <c r="I2060" s="619" t="s">
        <v>5834</v>
      </c>
      <c r="J2060" s="619" t="s">
        <v>1493</v>
      </c>
      <c r="K2060" s="619" t="s">
        <v>5835</v>
      </c>
      <c r="L2060" s="620">
        <v>0</v>
      </c>
      <c r="M2060" s="620">
        <v>0</v>
      </c>
      <c r="N2060" s="619">
        <v>3</v>
      </c>
      <c r="O2060" s="683">
        <v>3</v>
      </c>
      <c r="P2060" s="620"/>
      <c r="Q2060" s="635"/>
      <c r="R2060" s="619"/>
      <c r="S2060" s="635">
        <v>0</v>
      </c>
      <c r="T2060" s="683"/>
      <c r="U2060" s="665">
        <v>0</v>
      </c>
    </row>
    <row r="2061" spans="1:21" ht="14.4" customHeight="1" x14ac:dyDescent="0.3">
      <c r="A2061" s="618">
        <v>4</v>
      </c>
      <c r="B2061" s="619" t="s">
        <v>558</v>
      </c>
      <c r="C2061" s="619">
        <v>89301042</v>
      </c>
      <c r="D2061" s="681" t="s">
        <v>6244</v>
      </c>
      <c r="E2061" s="682" t="s">
        <v>3987</v>
      </c>
      <c r="F2061" s="619" t="s">
        <v>3935</v>
      </c>
      <c r="G2061" s="619" t="s">
        <v>4568</v>
      </c>
      <c r="H2061" s="619" t="s">
        <v>1439</v>
      </c>
      <c r="I2061" s="619" t="s">
        <v>1492</v>
      </c>
      <c r="J2061" s="619" t="s">
        <v>1493</v>
      </c>
      <c r="K2061" s="619" t="s">
        <v>3715</v>
      </c>
      <c r="L2061" s="620">
        <v>86.76</v>
      </c>
      <c r="M2061" s="620">
        <v>347.04</v>
      </c>
      <c r="N2061" s="619">
        <v>4</v>
      </c>
      <c r="O2061" s="683">
        <v>3.5</v>
      </c>
      <c r="P2061" s="620">
        <v>86.76</v>
      </c>
      <c r="Q2061" s="635">
        <v>0.25</v>
      </c>
      <c r="R2061" s="619">
        <v>1</v>
      </c>
      <c r="S2061" s="635">
        <v>0.25</v>
      </c>
      <c r="T2061" s="683">
        <v>0.5</v>
      </c>
      <c r="U2061" s="665">
        <v>0.14285714285714285</v>
      </c>
    </row>
    <row r="2062" spans="1:21" ht="14.4" customHeight="1" x14ac:dyDescent="0.3">
      <c r="A2062" s="618">
        <v>4</v>
      </c>
      <c r="B2062" s="619" t="s">
        <v>558</v>
      </c>
      <c r="C2062" s="619">
        <v>89301042</v>
      </c>
      <c r="D2062" s="681" t="s">
        <v>6244</v>
      </c>
      <c r="E2062" s="682" t="s">
        <v>3987</v>
      </c>
      <c r="F2062" s="619" t="s">
        <v>3935</v>
      </c>
      <c r="G2062" s="619" t="s">
        <v>5836</v>
      </c>
      <c r="H2062" s="619" t="s">
        <v>557</v>
      </c>
      <c r="I2062" s="619" t="s">
        <v>2085</v>
      </c>
      <c r="J2062" s="619" t="s">
        <v>2086</v>
      </c>
      <c r="K2062" s="619" t="s">
        <v>3490</v>
      </c>
      <c r="L2062" s="620">
        <v>0</v>
      </c>
      <c r="M2062" s="620">
        <v>0</v>
      </c>
      <c r="N2062" s="619">
        <v>6</v>
      </c>
      <c r="O2062" s="683">
        <v>3.5</v>
      </c>
      <c r="P2062" s="620">
        <v>0</v>
      </c>
      <c r="Q2062" s="635"/>
      <c r="R2062" s="619">
        <v>1</v>
      </c>
      <c r="S2062" s="635">
        <v>0.16666666666666666</v>
      </c>
      <c r="T2062" s="683">
        <v>1</v>
      </c>
      <c r="U2062" s="665">
        <v>0.2857142857142857</v>
      </c>
    </row>
    <row r="2063" spans="1:21" ht="14.4" customHeight="1" x14ac:dyDescent="0.3">
      <c r="A2063" s="618">
        <v>4</v>
      </c>
      <c r="B2063" s="619" t="s">
        <v>558</v>
      </c>
      <c r="C2063" s="619">
        <v>89301042</v>
      </c>
      <c r="D2063" s="681" t="s">
        <v>6244</v>
      </c>
      <c r="E2063" s="682" t="s">
        <v>3987</v>
      </c>
      <c r="F2063" s="619" t="s">
        <v>3935</v>
      </c>
      <c r="G2063" s="619" t="s">
        <v>4004</v>
      </c>
      <c r="H2063" s="619" t="s">
        <v>557</v>
      </c>
      <c r="I2063" s="619" t="s">
        <v>852</v>
      </c>
      <c r="J2063" s="619" t="s">
        <v>853</v>
      </c>
      <c r="K2063" s="619" t="s">
        <v>4398</v>
      </c>
      <c r="L2063" s="620">
        <v>242.93</v>
      </c>
      <c r="M2063" s="620">
        <v>728.79</v>
      </c>
      <c r="N2063" s="619">
        <v>3</v>
      </c>
      <c r="O2063" s="683">
        <v>1</v>
      </c>
      <c r="P2063" s="620">
        <v>728.79</v>
      </c>
      <c r="Q2063" s="635">
        <v>1</v>
      </c>
      <c r="R2063" s="619">
        <v>3</v>
      </c>
      <c r="S2063" s="635">
        <v>1</v>
      </c>
      <c r="T2063" s="683">
        <v>1</v>
      </c>
      <c r="U2063" s="665">
        <v>1</v>
      </c>
    </row>
    <row r="2064" spans="1:21" ht="14.4" customHeight="1" x14ac:dyDescent="0.3">
      <c r="A2064" s="618">
        <v>4</v>
      </c>
      <c r="B2064" s="619" t="s">
        <v>558</v>
      </c>
      <c r="C2064" s="619">
        <v>89301042</v>
      </c>
      <c r="D2064" s="681" t="s">
        <v>6244</v>
      </c>
      <c r="E2064" s="682" t="s">
        <v>3987</v>
      </c>
      <c r="F2064" s="619" t="s">
        <v>3935</v>
      </c>
      <c r="G2064" s="619" t="s">
        <v>4004</v>
      </c>
      <c r="H2064" s="619" t="s">
        <v>557</v>
      </c>
      <c r="I2064" s="619" t="s">
        <v>852</v>
      </c>
      <c r="J2064" s="619" t="s">
        <v>853</v>
      </c>
      <c r="K2064" s="619" t="s">
        <v>4005</v>
      </c>
      <c r="L2064" s="620">
        <v>242.93</v>
      </c>
      <c r="M2064" s="620">
        <v>971.72</v>
      </c>
      <c r="N2064" s="619">
        <v>4</v>
      </c>
      <c r="O2064" s="683">
        <v>4</v>
      </c>
      <c r="P2064" s="620">
        <v>242.93</v>
      </c>
      <c r="Q2064" s="635">
        <v>0.25</v>
      </c>
      <c r="R2064" s="619">
        <v>1</v>
      </c>
      <c r="S2064" s="635">
        <v>0.25</v>
      </c>
      <c r="T2064" s="683">
        <v>1</v>
      </c>
      <c r="U2064" s="665">
        <v>0.25</v>
      </c>
    </row>
    <row r="2065" spans="1:21" ht="14.4" customHeight="1" x14ac:dyDescent="0.3">
      <c r="A2065" s="618">
        <v>4</v>
      </c>
      <c r="B2065" s="619" t="s">
        <v>558</v>
      </c>
      <c r="C2065" s="619">
        <v>89301042</v>
      </c>
      <c r="D2065" s="681" t="s">
        <v>6244</v>
      </c>
      <c r="E2065" s="682" t="s">
        <v>3987</v>
      </c>
      <c r="F2065" s="619" t="s">
        <v>3935</v>
      </c>
      <c r="G2065" s="619" t="s">
        <v>5837</v>
      </c>
      <c r="H2065" s="619" t="s">
        <v>557</v>
      </c>
      <c r="I2065" s="619" t="s">
        <v>5838</v>
      </c>
      <c r="J2065" s="619" t="s">
        <v>3035</v>
      </c>
      <c r="K2065" s="619" t="s">
        <v>5839</v>
      </c>
      <c r="L2065" s="620">
        <v>136.58000000000001</v>
      </c>
      <c r="M2065" s="620">
        <v>136.58000000000001</v>
      </c>
      <c r="N2065" s="619">
        <v>1</v>
      </c>
      <c r="O2065" s="683">
        <v>1</v>
      </c>
      <c r="P2065" s="620">
        <v>136.58000000000001</v>
      </c>
      <c r="Q2065" s="635">
        <v>1</v>
      </c>
      <c r="R2065" s="619">
        <v>1</v>
      </c>
      <c r="S2065" s="635">
        <v>1</v>
      </c>
      <c r="T2065" s="683">
        <v>1</v>
      </c>
      <c r="U2065" s="665">
        <v>1</v>
      </c>
    </row>
    <row r="2066" spans="1:21" ht="14.4" customHeight="1" x14ac:dyDescent="0.3">
      <c r="A2066" s="618">
        <v>4</v>
      </c>
      <c r="B2066" s="619" t="s">
        <v>558</v>
      </c>
      <c r="C2066" s="619">
        <v>89301042</v>
      </c>
      <c r="D2066" s="681" t="s">
        <v>6244</v>
      </c>
      <c r="E2066" s="682" t="s">
        <v>3987</v>
      </c>
      <c r="F2066" s="619" t="s">
        <v>3935</v>
      </c>
      <c r="G2066" s="619" t="s">
        <v>5837</v>
      </c>
      <c r="H2066" s="619" t="s">
        <v>557</v>
      </c>
      <c r="I2066" s="619" t="s">
        <v>5840</v>
      </c>
      <c r="J2066" s="619" t="s">
        <v>3035</v>
      </c>
      <c r="K2066" s="619" t="s">
        <v>5841</v>
      </c>
      <c r="L2066" s="620">
        <v>0</v>
      </c>
      <c r="M2066" s="620">
        <v>0</v>
      </c>
      <c r="N2066" s="619">
        <v>1</v>
      </c>
      <c r="O2066" s="683">
        <v>1</v>
      </c>
      <c r="P2066" s="620">
        <v>0</v>
      </c>
      <c r="Q2066" s="635"/>
      <c r="R2066" s="619">
        <v>1</v>
      </c>
      <c r="S2066" s="635">
        <v>1</v>
      </c>
      <c r="T2066" s="683">
        <v>1</v>
      </c>
      <c r="U2066" s="665">
        <v>1</v>
      </c>
    </row>
    <row r="2067" spans="1:21" ht="14.4" customHeight="1" x14ac:dyDescent="0.3">
      <c r="A2067" s="618">
        <v>4</v>
      </c>
      <c r="B2067" s="619" t="s">
        <v>558</v>
      </c>
      <c r="C2067" s="619">
        <v>89301042</v>
      </c>
      <c r="D2067" s="681" t="s">
        <v>6244</v>
      </c>
      <c r="E2067" s="682" t="s">
        <v>3987</v>
      </c>
      <c r="F2067" s="619" t="s">
        <v>3935</v>
      </c>
      <c r="G2067" s="619" t="s">
        <v>4586</v>
      </c>
      <c r="H2067" s="619" t="s">
        <v>557</v>
      </c>
      <c r="I2067" s="619" t="s">
        <v>4587</v>
      </c>
      <c r="J2067" s="619" t="s">
        <v>4588</v>
      </c>
      <c r="K2067" s="619" t="s">
        <v>4589</v>
      </c>
      <c r="L2067" s="620">
        <v>1866.4</v>
      </c>
      <c r="M2067" s="620">
        <v>3732.8</v>
      </c>
      <c r="N2067" s="619">
        <v>2</v>
      </c>
      <c r="O2067" s="683">
        <v>1</v>
      </c>
      <c r="P2067" s="620"/>
      <c r="Q2067" s="635">
        <v>0</v>
      </c>
      <c r="R2067" s="619"/>
      <c r="S2067" s="635">
        <v>0</v>
      </c>
      <c r="T2067" s="683"/>
      <c r="U2067" s="665">
        <v>0</v>
      </c>
    </row>
    <row r="2068" spans="1:21" ht="14.4" customHeight="1" x14ac:dyDescent="0.3">
      <c r="A2068" s="618">
        <v>4</v>
      </c>
      <c r="B2068" s="619" t="s">
        <v>558</v>
      </c>
      <c r="C2068" s="619">
        <v>89301042</v>
      </c>
      <c r="D2068" s="681" t="s">
        <v>6244</v>
      </c>
      <c r="E2068" s="682" t="s">
        <v>3987</v>
      </c>
      <c r="F2068" s="619" t="s">
        <v>3935</v>
      </c>
      <c r="G2068" s="619" t="s">
        <v>4068</v>
      </c>
      <c r="H2068" s="619" t="s">
        <v>557</v>
      </c>
      <c r="I2068" s="619" t="s">
        <v>1982</v>
      </c>
      <c r="J2068" s="619" t="s">
        <v>1983</v>
      </c>
      <c r="K2068" s="619" t="s">
        <v>4069</v>
      </c>
      <c r="L2068" s="620">
        <v>400.53</v>
      </c>
      <c r="M2068" s="620">
        <v>4806.3599999999997</v>
      </c>
      <c r="N2068" s="619">
        <v>12</v>
      </c>
      <c r="O2068" s="683">
        <v>1.5</v>
      </c>
      <c r="P2068" s="620"/>
      <c r="Q2068" s="635">
        <v>0</v>
      </c>
      <c r="R2068" s="619"/>
      <c r="S2068" s="635">
        <v>0</v>
      </c>
      <c r="T2068" s="683"/>
      <c r="U2068" s="665">
        <v>0</v>
      </c>
    </row>
    <row r="2069" spans="1:21" ht="14.4" customHeight="1" x14ac:dyDescent="0.3">
      <c r="A2069" s="618">
        <v>4</v>
      </c>
      <c r="B2069" s="619" t="s">
        <v>558</v>
      </c>
      <c r="C2069" s="619">
        <v>89301042</v>
      </c>
      <c r="D2069" s="681" t="s">
        <v>6244</v>
      </c>
      <c r="E2069" s="682" t="s">
        <v>3987</v>
      </c>
      <c r="F2069" s="619" t="s">
        <v>3935</v>
      </c>
      <c r="G2069" s="619" t="s">
        <v>4068</v>
      </c>
      <c r="H2069" s="619" t="s">
        <v>557</v>
      </c>
      <c r="I2069" s="619" t="s">
        <v>4176</v>
      </c>
      <c r="J2069" s="619" t="s">
        <v>1983</v>
      </c>
      <c r="K2069" s="619" t="s">
        <v>4069</v>
      </c>
      <c r="L2069" s="620">
        <v>400.53</v>
      </c>
      <c r="M2069" s="620">
        <v>2002.6499999999999</v>
      </c>
      <c r="N2069" s="619">
        <v>5</v>
      </c>
      <c r="O2069" s="683">
        <v>0.5</v>
      </c>
      <c r="P2069" s="620"/>
      <c r="Q2069" s="635">
        <v>0</v>
      </c>
      <c r="R2069" s="619"/>
      <c r="S2069" s="635">
        <v>0</v>
      </c>
      <c r="T2069" s="683"/>
      <c r="U2069" s="665">
        <v>0</v>
      </c>
    </row>
    <row r="2070" spans="1:21" ht="14.4" customHeight="1" x14ac:dyDescent="0.3">
      <c r="A2070" s="618">
        <v>4</v>
      </c>
      <c r="B2070" s="619" t="s">
        <v>558</v>
      </c>
      <c r="C2070" s="619">
        <v>89301042</v>
      </c>
      <c r="D2070" s="681" t="s">
        <v>6244</v>
      </c>
      <c r="E2070" s="682" t="s">
        <v>3987</v>
      </c>
      <c r="F2070" s="619" t="s">
        <v>3935</v>
      </c>
      <c r="G2070" s="619" t="s">
        <v>5842</v>
      </c>
      <c r="H2070" s="619" t="s">
        <v>557</v>
      </c>
      <c r="I2070" s="619" t="s">
        <v>5843</v>
      </c>
      <c r="J2070" s="619" t="s">
        <v>2419</v>
      </c>
      <c r="K2070" s="619" t="s">
        <v>5844</v>
      </c>
      <c r="L2070" s="620">
        <v>0</v>
      </c>
      <c r="M2070" s="620">
        <v>0</v>
      </c>
      <c r="N2070" s="619">
        <v>1</v>
      </c>
      <c r="O2070" s="683">
        <v>1</v>
      </c>
      <c r="P2070" s="620">
        <v>0</v>
      </c>
      <c r="Q2070" s="635"/>
      <c r="R2070" s="619">
        <v>1</v>
      </c>
      <c r="S2070" s="635">
        <v>1</v>
      </c>
      <c r="T2070" s="683">
        <v>1</v>
      </c>
      <c r="U2070" s="665">
        <v>1</v>
      </c>
    </row>
    <row r="2071" spans="1:21" ht="14.4" customHeight="1" x14ac:dyDescent="0.3">
      <c r="A2071" s="618">
        <v>4</v>
      </c>
      <c r="B2071" s="619" t="s">
        <v>558</v>
      </c>
      <c r="C2071" s="619">
        <v>89301042</v>
      </c>
      <c r="D2071" s="681" t="s">
        <v>6244</v>
      </c>
      <c r="E2071" s="682" t="s">
        <v>3987</v>
      </c>
      <c r="F2071" s="619" t="s">
        <v>3935</v>
      </c>
      <c r="G2071" s="619" t="s">
        <v>5845</v>
      </c>
      <c r="H2071" s="619" t="s">
        <v>557</v>
      </c>
      <c r="I2071" s="619" t="s">
        <v>5846</v>
      </c>
      <c r="J2071" s="619" t="s">
        <v>3024</v>
      </c>
      <c r="K2071" s="619" t="s">
        <v>3025</v>
      </c>
      <c r="L2071" s="620">
        <v>0</v>
      </c>
      <c r="M2071" s="620">
        <v>0</v>
      </c>
      <c r="N2071" s="619">
        <v>3</v>
      </c>
      <c r="O2071" s="683">
        <v>0.5</v>
      </c>
      <c r="P2071" s="620"/>
      <c r="Q2071" s="635"/>
      <c r="R2071" s="619"/>
      <c r="S2071" s="635">
        <v>0</v>
      </c>
      <c r="T2071" s="683"/>
      <c r="U2071" s="665">
        <v>0</v>
      </c>
    </row>
    <row r="2072" spans="1:21" ht="14.4" customHeight="1" x14ac:dyDescent="0.3">
      <c r="A2072" s="618">
        <v>4</v>
      </c>
      <c r="B2072" s="619" t="s">
        <v>558</v>
      </c>
      <c r="C2072" s="619">
        <v>89301042</v>
      </c>
      <c r="D2072" s="681" t="s">
        <v>6244</v>
      </c>
      <c r="E2072" s="682" t="s">
        <v>3987</v>
      </c>
      <c r="F2072" s="619" t="s">
        <v>3935</v>
      </c>
      <c r="G2072" s="619" t="s">
        <v>4177</v>
      </c>
      <c r="H2072" s="619" t="s">
        <v>1439</v>
      </c>
      <c r="I2072" s="619" t="s">
        <v>5494</v>
      </c>
      <c r="J2072" s="619" t="s">
        <v>1452</v>
      </c>
      <c r="K2072" s="619" t="s">
        <v>4565</v>
      </c>
      <c r="L2072" s="620">
        <v>193.26</v>
      </c>
      <c r="M2072" s="620">
        <v>773.04</v>
      </c>
      <c r="N2072" s="619">
        <v>4</v>
      </c>
      <c r="O2072" s="683">
        <v>1.5</v>
      </c>
      <c r="P2072" s="620">
        <v>386.52</v>
      </c>
      <c r="Q2072" s="635">
        <v>0.5</v>
      </c>
      <c r="R2072" s="619">
        <v>2</v>
      </c>
      <c r="S2072" s="635">
        <v>0.5</v>
      </c>
      <c r="T2072" s="683">
        <v>0.5</v>
      </c>
      <c r="U2072" s="665">
        <v>0.33333333333333331</v>
      </c>
    </row>
    <row r="2073" spans="1:21" ht="14.4" customHeight="1" x14ac:dyDescent="0.3">
      <c r="A2073" s="618">
        <v>4</v>
      </c>
      <c r="B2073" s="619" t="s">
        <v>558</v>
      </c>
      <c r="C2073" s="619">
        <v>89301042</v>
      </c>
      <c r="D2073" s="681" t="s">
        <v>6244</v>
      </c>
      <c r="E2073" s="682" t="s">
        <v>3987</v>
      </c>
      <c r="F2073" s="619" t="s">
        <v>3935</v>
      </c>
      <c r="G2073" s="619" t="s">
        <v>4006</v>
      </c>
      <c r="H2073" s="619" t="s">
        <v>557</v>
      </c>
      <c r="I2073" s="619" t="s">
        <v>4042</v>
      </c>
      <c r="J2073" s="619" t="s">
        <v>4043</v>
      </c>
      <c r="K2073" s="619" t="s">
        <v>770</v>
      </c>
      <c r="L2073" s="620">
        <v>97.97</v>
      </c>
      <c r="M2073" s="620">
        <v>195.94</v>
      </c>
      <c r="N2073" s="619">
        <v>2</v>
      </c>
      <c r="O2073" s="683">
        <v>0.5</v>
      </c>
      <c r="P2073" s="620"/>
      <c r="Q2073" s="635">
        <v>0</v>
      </c>
      <c r="R2073" s="619"/>
      <c r="S2073" s="635">
        <v>0</v>
      </c>
      <c r="T2073" s="683"/>
      <c r="U2073" s="665">
        <v>0</v>
      </c>
    </row>
    <row r="2074" spans="1:21" ht="14.4" customHeight="1" x14ac:dyDescent="0.3">
      <c r="A2074" s="618">
        <v>4</v>
      </c>
      <c r="B2074" s="619" t="s">
        <v>558</v>
      </c>
      <c r="C2074" s="619">
        <v>89301042</v>
      </c>
      <c r="D2074" s="681" t="s">
        <v>6244</v>
      </c>
      <c r="E2074" s="682" t="s">
        <v>3987</v>
      </c>
      <c r="F2074" s="619" t="s">
        <v>3935</v>
      </c>
      <c r="G2074" s="619" t="s">
        <v>4006</v>
      </c>
      <c r="H2074" s="619" t="s">
        <v>557</v>
      </c>
      <c r="I2074" s="619" t="s">
        <v>4178</v>
      </c>
      <c r="J2074" s="619" t="s">
        <v>4043</v>
      </c>
      <c r="K2074" s="619" t="s">
        <v>773</v>
      </c>
      <c r="L2074" s="620">
        <v>397.65</v>
      </c>
      <c r="M2074" s="620">
        <v>795.3</v>
      </c>
      <c r="N2074" s="619">
        <v>2</v>
      </c>
      <c r="O2074" s="683">
        <v>0.5</v>
      </c>
      <c r="P2074" s="620"/>
      <c r="Q2074" s="635">
        <v>0</v>
      </c>
      <c r="R2074" s="619"/>
      <c r="S2074" s="635">
        <v>0</v>
      </c>
      <c r="T2074" s="683"/>
      <c r="U2074" s="665">
        <v>0</v>
      </c>
    </row>
    <row r="2075" spans="1:21" ht="14.4" customHeight="1" x14ac:dyDescent="0.3">
      <c r="A2075" s="618">
        <v>4</v>
      </c>
      <c r="B2075" s="619" t="s">
        <v>558</v>
      </c>
      <c r="C2075" s="619">
        <v>89301042</v>
      </c>
      <c r="D2075" s="681" t="s">
        <v>6244</v>
      </c>
      <c r="E2075" s="682" t="s">
        <v>3987</v>
      </c>
      <c r="F2075" s="619" t="s">
        <v>3935</v>
      </c>
      <c r="G2075" s="619" t="s">
        <v>4006</v>
      </c>
      <c r="H2075" s="619" t="s">
        <v>557</v>
      </c>
      <c r="I2075" s="619" t="s">
        <v>4178</v>
      </c>
      <c r="J2075" s="619" t="s">
        <v>4043</v>
      </c>
      <c r="K2075" s="619" t="s">
        <v>773</v>
      </c>
      <c r="L2075" s="620">
        <v>612.26</v>
      </c>
      <c r="M2075" s="620">
        <v>2449.04</v>
      </c>
      <c r="N2075" s="619">
        <v>4</v>
      </c>
      <c r="O2075" s="683">
        <v>1</v>
      </c>
      <c r="P2075" s="620">
        <v>1224.52</v>
      </c>
      <c r="Q2075" s="635">
        <v>0.5</v>
      </c>
      <c r="R2075" s="619">
        <v>2</v>
      </c>
      <c r="S2075" s="635">
        <v>0.5</v>
      </c>
      <c r="T2075" s="683">
        <v>0.5</v>
      </c>
      <c r="U2075" s="665">
        <v>0.5</v>
      </c>
    </row>
    <row r="2076" spans="1:21" ht="14.4" customHeight="1" x14ac:dyDescent="0.3">
      <c r="A2076" s="618">
        <v>4</v>
      </c>
      <c r="B2076" s="619" t="s">
        <v>558</v>
      </c>
      <c r="C2076" s="619">
        <v>89301042</v>
      </c>
      <c r="D2076" s="681" t="s">
        <v>6244</v>
      </c>
      <c r="E2076" s="682" t="s">
        <v>3987</v>
      </c>
      <c r="F2076" s="619" t="s">
        <v>3935</v>
      </c>
      <c r="G2076" s="619" t="s">
        <v>4006</v>
      </c>
      <c r="H2076" s="619" t="s">
        <v>557</v>
      </c>
      <c r="I2076" s="619" t="s">
        <v>1328</v>
      </c>
      <c r="J2076" s="619" t="s">
        <v>769</v>
      </c>
      <c r="K2076" s="619" t="s">
        <v>1329</v>
      </c>
      <c r="L2076" s="620">
        <v>95.24</v>
      </c>
      <c r="M2076" s="620">
        <v>190.48</v>
      </c>
      <c r="N2076" s="619">
        <v>2</v>
      </c>
      <c r="O2076" s="683">
        <v>0.5</v>
      </c>
      <c r="P2076" s="620"/>
      <c r="Q2076" s="635">
        <v>0</v>
      </c>
      <c r="R2076" s="619"/>
      <c r="S2076" s="635">
        <v>0</v>
      </c>
      <c r="T2076" s="683"/>
      <c r="U2076" s="665">
        <v>0</v>
      </c>
    </row>
    <row r="2077" spans="1:21" ht="14.4" customHeight="1" x14ac:dyDescent="0.3">
      <c r="A2077" s="618">
        <v>4</v>
      </c>
      <c r="B2077" s="619" t="s">
        <v>558</v>
      </c>
      <c r="C2077" s="619">
        <v>89301042</v>
      </c>
      <c r="D2077" s="681" t="s">
        <v>6244</v>
      </c>
      <c r="E2077" s="682" t="s">
        <v>3987</v>
      </c>
      <c r="F2077" s="619" t="s">
        <v>3935</v>
      </c>
      <c r="G2077" s="619" t="s">
        <v>4006</v>
      </c>
      <c r="H2077" s="619" t="s">
        <v>557</v>
      </c>
      <c r="I2077" s="619" t="s">
        <v>772</v>
      </c>
      <c r="J2077" s="619" t="s">
        <v>769</v>
      </c>
      <c r="K2077" s="619" t="s">
        <v>773</v>
      </c>
      <c r="L2077" s="620">
        <v>612.26</v>
      </c>
      <c r="M2077" s="620">
        <v>1224.52</v>
      </c>
      <c r="N2077" s="619">
        <v>2</v>
      </c>
      <c r="O2077" s="683">
        <v>0.5</v>
      </c>
      <c r="P2077" s="620"/>
      <c r="Q2077" s="635">
        <v>0</v>
      </c>
      <c r="R2077" s="619"/>
      <c r="S2077" s="635">
        <v>0</v>
      </c>
      <c r="T2077" s="683"/>
      <c r="U2077" s="665">
        <v>0</v>
      </c>
    </row>
    <row r="2078" spans="1:21" ht="14.4" customHeight="1" x14ac:dyDescent="0.3">
      <c r="A2078" s="618">
        <v>4</v>
      </c>
      <c r="B2078" s="619" t="s">
        <v>558</v>
      </c>
      <c r="C2078" s="619">
        <v>89301042</v>
      </c>
      <c r="D2078" s="681" t="s">
        <v>6244</v>
      </c>
      <c r="E2078" s="682" t="s">
        <v>3987</v>
      </c>
      <c r="F2078" s="619" t="s">
        <v>3935</v>
      </c>
      <c r="G2078" s="619" t="s">
        <v>4080</v>
      </c>
      <c r="H2078" s="619" t="s">
        <v>557</v>
      </c>
      <c r="I2078" s="619" t="s">
        <v>2706</v>
      </c>
      <c r="J2078" s="619" t="s">
        <v>4081</v>
      </c>
      <c r="K2078" s="619" t="s">
        <v>4082</v>
      </c>
      <c r="L2078" s="620">
        <v>69.86</v>
      </c>
      <c r="M2078" s="620">
        <v>139.72</v>
      </c>
      <c r="N2078" s="619">
        <v>2</v>
      </c>
      <c r="O2078" s="683">
        <v>1</v>
      </c>
      <c r="P2078" s="620">
        <v>139.72</v>
      </c>
      <c r="Q2078" s="635">
        <v>1</v>
      </c>
      <c r="R2078" s="619">
        <v>2</v>
      </c>
      <c r="S2078" s="635">
        <v>1</v>
      </c>
      <c r="T2078" s="683">
        <v>1</v>
      </c>
      <c r="U2078" s="665">
        <v>1</v>
      </c>
    </row>
    <row r="2079" spans="1:21" ht="14.4" customHeight="1" x14ac:dyDescent="0.3">
      <c r="A2079" s="618">
        <v>4</v>
      </c>
      <c r="B2079" s="619" t="s">
        <v>558</v>
      </c>
      <c r="C2079" s="619">
        <v>89301042</v>
      </c>
      <c r="D2079" s="681" t="s">
        <v>6244</v>
      </c>
      <c r="E2079" s="682" t="s">
        <v>3987</v>
      </c>
      <c r="F2079" s="619" t="s">
        <v>3935</v>
      </c>
      <c r="G2079" s="619" t="s">
        <v>5495</v>
      </c>
      <c r="H2079" s="619" t="s">
        <v>557</v>
      </c>
      <c r="I2079" s="619" t="s">
        <v>2103</v>
      </c>
      <c r="J2079" s="619" t="s">
        <v>2104</v>
      </c>
      <c r="K2079" s="619" t="s">
        <v>1079</v>
      </c>
      <c r="L2079" s="620">
        <v>101.15</v>
      </c>
      <c r="M2079" s="620">
        <v>101.15</v>
      </c>
      <c r="N2079" s="619">
        <v>1</v>
      </c>
      <c r="O2079" s="683">
        <v>1</v>
      </c>
      <c r="P2079" s="620">
        <v>101.15</v>
      </c>
      <c r="Q2079" s="635">
        <v>1</v>
      </c>
      <c r="R2079" s="619">
        <v>1</v>
      </c>
      <c r="S2079" s="635">
        <v>1</v>
      </c>
      <c r="T2079" s="683">
        <v>1</v>
      </c>
      <c r="U2079" s="665">
        <v>1</v>
      </c>
    </row>
    <row r="2080" spans="1:21" ht="14.4" customHeight="1" x14ac:dyDescent="0.3">
      <c r="A2080" s="618">
        <v>4</v>
      </c>
      <c r="B2080" s="619" t="s">
        <v>558</v>
      </c>
      <c r="C2080" s="619">
        <v>89301042</v>
      </c>
      <c r="D2080" s="681" t="s">
        <v>6244</v>
      </c>
      <c r="E2080" s="682" t="s">
        <v>3987</v>
      </c>
      <c r="F2080" s="619" t="s">
        <v>3935</v>
      </c>
      <c r="G2080" s="619" t="s">
        <v>4153</v>
      </c>
      <c r="H2080" s="619" t="s">
        <v>557</v>
      </c>
      <c r="I2080" s="619" t="s">
        <v>5847</v>
      </c>
      <c r="J2080" s="619" t="s">
        <v>1026</v>
      </c>
      <c r="K2080" s="619" t="s">
        <v>4155</v>
      </c>
      <c r="L2080" s="620">
        <v>0</v>
      </c>
      <c r="M2080" s="620">
        <v>0</v>
      </c>
      <c r="N2080" s="619">
        <v>1</v>
      </c>
      <c r="O2080" s="683">
        <v>1</v>
      </c>
      <c r="P2080" s="620"/>
      <c r="Q2080" s="635"/>
      <c r="R2080" s="619"/>
      <c r="S2080" s="635">
        <v>0</v>
      </c>
      <c r="T2080" s="683"/>
      <c r="U2080" s="665">
        <v>0</v>
      </c>
    </row>
    <row r="2081" spans="1:21" ht="14.4" customHeight="1" x14ac:dyDescent="0.3">
      <c r="A2081" s="618">
        <v>4</v>
      </c>
      <c r="B2081" s="619" t="s">
        <v>558</v>
      </c>
      <c r="C2081" s="619">
        <v>89301042</v>
      </c>
      <c r="D2081" s="681" t="s">
        <v>6244</v>
      </c>
      <c r="E2081" s="682" t="s">
        <v>3987</v>
      </c>
      <c r="F2081" s="619" t="s">
        <v>3935</v>
      </c>
      <c r="G2081" s="619" t="s">
        <v>4044</v>
      </c>
      <c r="H2081" s="619" t="s">
        <v>557</v>
      </c>
      <c r="I2081" s="619" t="s">
        <v>5474</v>
      </c>
      <c r="J2081" s="619" t="s">
        <v>826</v>
      </c>
      <c r="K2081" s="619" t="s">
        <v>2890</v>
      </c>
      <c r="L2081" s="620">
        <v>0</v>
      </c>
      <c r="M2081" s="620">
        <v>0</v>
      </c>
      <c r="N2081" s="619">
        <v>4</v>
      </c>
      <c r="O2081" s="683">
        <v>2</v>
      </c>
      <c r="P2081" s="620">
        <v>0</v>
      </c>
      <c r="Q2081" s="635"/>
      <c r="R2081" s="619">
        <v>2</v>
      </c>
      <c r="S2081" s="635">
        <v>0.5</v>
      </c>
      <c r="T2081" s="683">
        <v>1</v>
      </c>
      <c r="U2081" s="665">
        <v>0.5</v>
      </c>
    </row>
    <row r="2082" spans="1:21" ht="14.4" customHeight="1" x14ac:dyDescent="0.3">
      <c r="A2082" s="618">
        <v>4</v>
      </c>
      <c r="B2082" s="619" t="s">
        <v>558</v>
      </c>
      <c r="C2082" s="619">
        <v>89301042</v>
      </c>
      <c r="D2082" s="681" t="s">
        <v>6244</v>
      </c>
      <c r="E2082" s="682" t="s">
        <v>3987</v>
      </c>
      <c r="F2082" s="619" t="s">
        <v>3935</v>
      </c>
      <c r="G2082" s="619" t="s">
        <v>4044</v>
      </c>
      <c r="H2082" s="619" t="s">
        <v>557</v>
      </c>
      <c r="I2082" s="619" t="s">
        <v>825</v>
      </c>
      <c r="J2082" s="619" t="s">
        <v>826</v>
      </c>
      <c r="K2082" s="619" t="s">
        <v>827</v>
      </c>
      <c r="L2082" s="620">
        <v>56.69</v>
      </c>
      <c r="M2082" s="620">
        <v>283.45</v>
      </c>
      <c r="N2082" s="619">
        <v>5</v>
      </c>
      <c r="O2082" s="683">
        <v>1.5</v>
      </c>
      <c r="P2082" s="620"/>
      <c r="Q2082" s="635">
        <v>0</v>
      </c>
      <c r="R2082" s="619"/>
      <c r="S2082" s="635">
        <v>0</v>
      </c>
      <c r="T2082" s="683"/>
      <c r="U2082" s="665">
        <v>0</v>
      </c>
    </row>
    <row r="2083" spans="1:21" ht="14.4" customHeight="1" x14ac:dyDescent="0.3">
      <c r="A2083" s="618">
        <v>4</v>
      </c>
      <c r="B2083" s="619" t="s">
        <v>558</v>
      </c>
      <c r="C2083" s="619">
        <v>89301042</v>
      </c>
      <c r="D2083" s="681" t="s">
        <v>6244</v>
      </c>
      <c r="E2083" s="682" t="s">
        <v>3987</v>
      </c>
      <c r="F2083" s="619" t="s">
        <v>3935</v>
      </c>
      <c r="G2083" s="619" t="s">
        <v>4094</v>
      </c>
      <c r="H2083" s="619" t="s">
        <v>557</v>
      </c>
      <c r="I2083" s="619" t="s">
        <v>1192</v>
      </c>
      <c r="J2083" s="619" t="s">
        <v>1193</v>
      </c>
      <c r="K2083" s="619" t="s">
        <v>4136</v>
      </c>
      <c r="L2083" s="620">
        <v>101.69</v>
      </c>
      <c r="M2083" s="620">
        <v>101.69</v>
      </c>
      <c r="N2083" s="619">
        <v>1</v>
      </c>
      <c r="O2083" s="683">
        <v>1</v>
      </c>
      <c r="P2083" s="620">
        <v>101.69</v>
      </c>
      <c r="Q2083" s="635">
        <v>1</v>
      </c>
      <c r="R2083" s="619">
        <v>1</v>
      </c>
      <c r="S2083" s="635">
        <v>1</v>
      </c>
      <c r="T2083" s="683">
        <v>1</v>
      </c>
      <c r="U2083" s="665">
        <v>1</v>
      </c>
    </row>
    <row r="2084" spans="1:21" ht="14.4" customHeight="1" x14ac:dyDescent="0.3">
      <c r="A2084" s="618">
        <v>4</v>
      </c>
      <c r="B2084" s="619" t="s">
        <v>558</v>
      </c>
      <c r="C2084" s="619">
        <v>89301042</v>
      </c>
      <c r="D2084" s="681" t="s">
        <v>6244</v>
      </c>
      <c r="E2084" s="682" t="s">
        <v>3987</v>
      </c>
      <c r="F2084" s="619" t="s">
        <v>3935</v>
      </c>
      <c r="G2084" s="619" t="s">
        <v>4083</v>
      </c>
      <c r="H2084" s="619" t="s">
        <v>1439</v>
      </c>
      <c r="I2084" s="619" t="s">
        <v>2523</v>
      </c>
      <c r="J2084" s="619" t="s">
        <v>1651</v>
      </c>
      <c r="K2084" s="619" t="s">
        <v>2524</v>
      </c>
      <c r="L2084" s="620">
        <v>56.01</v>
      </c>
      <c r="M2084" s="620">
        <v>112.02</v>
      </c>
      <c r="N2084" s="619">
        <v>2</v>
      </c>
      <c r="O2084" s="683">
        <v>0.5</v>
      </c>
      <c r="P2084" s="620"/>
      <c r="Q2084" s="635">
        <v>0</v>
      </c>
      <c r="R2084" s="619"/>
      <c r="S2084" s="635">
        <v>0</v>
      </c>
      <c r="T2084" s="683"/>
      <c r="U2084" s="665">
        <v>0</v>
      </c>
    </row>
    <row r="2085" spans="1:21" ht="14.4" customHeight="1" x14ac:dyDescent="0.3">
      <c r="A2085" s="618">
        <v>4</v>
      </c>
      <c r="B2085" s="619" t="s">
        <v>558</v>
      </c>
      <c r="C2085" s="619">
        <v>89301042</v>
      </c>
      <c r="D2085" s="681" t="s">
        <v>6244</v>
      </c>
      <c r="E2085" s="682" t="s">
        <v>3987</v>
      </c>
      <c r="F2085" s="619" t="s">
        <v>3935</v>
      </c>
      <c r="G2085" s="619" t="s">
        <v>4083</v>
      </c>
      <c r="H2085" s="619" t="s">
        <v>1439</v>
      </c>
      <c r="I2085" s="619" t="s">
        <v>1650</v>
      </c>
      <c r="J2085" s="619" t="s">
        <v>4407</v>
      </c>
      <c r="K2085" s="619" t="s">
        <v>1652</v>
      </c>
      <c r="L2085" s="620">
        <v>140.03</v>
      </c>
      <c r="M2085" s="620">
        <v>280.06</v>
      </c>
      <c r="N2085" s="619">
        <v>2</v>
      </c>
      <c r="O2085" s="683">
        <v>0.5</v>
      </c>
      <c r="P2085" s="620">
        <v>280.06</v>
      </c>
      <c r="Q2085" s="635">
        <v>1</v>
      </c>
      <c r="R2085" s="619">
        <v>2</v>
      </c>
      <c r="S2085" s="635">
        <v>1</v>
      </c>
      <c r="T2085" s="683">
        <v>0.5</v>
      </c>
      <c r="U2085" s="665">
        <v>1</v>
      </c>
    </row>
    <row r="2086" spans="1:21" ht="14.4" customHeight="1" x14ac:dyDescent="0.3">
      <c r="A2086" s="618">
        <v>4</v>
      </c>
      <c r="B2086" s="619" t="s">
        <v>558</v>
      </c>
      <c r="C2086" s="619">
        <v>89301042</v>
      </c>
      <c r="D2086" s="681" t="s">
        <v>6244</v>
      </c>
      <c r="E2086" s="682" t="s">
        <v>3987</v>
      </c>
      <c r="F2086" s="619" t="s">
        <v>3935</v>
      </c>
      <c r="G2086" s="619" t="s">
        <v>4083</v>
      </c>
      <c r="H2086" s="619" t="s">
        <v>1439</v>
      </c>
      <c r="I2086" s="619" t="s">
        <v>1650</v>
      </c>
      <c r="J2086" s="619" t="s">
        <v>1651</v>
      </c>
      <c r="K2086" s="619" t="s">
        <v>1652</v>
      </c>
      <c r="L2086" s="620">
        <v>140.03</v>
      </c>
      <c r="M2086" s="620">
        <v>140.03</v>
      </c>
      <c r="N2086" s="619">
        <v>1</v>
      </c>
      <c r="O2086" s="683">
        <v>0.5</v>
      </c>
      <c r="P2086" s="620"/>
      <c r="Q2086" s="635">
        <v>0</v>
      </c>
      <c r="R2086" s="619"/>
      <c r="S2086" s="635">
        <v>0</v>
      </c>
      <c r="T2086" s="683"/>
      <c r="U2086" s="665">
        <v>0</v>
      </c>
    </row>
    <row r="2087" spans="1:21" ht="14.4" customHeight="1" x14ac:dyDescent="0.3">
      <c r="A2087" s="618">
        <v>4</v>
      </c>
      <c r="B2087" s="619" t="s">
        <v>558</v>
      </c>
      <c r="C2087" s="619">
        <v>89301042</v>
      </c>
      <c r="D2087" s="681" t="s">
        <v>6244</v>
      </c>
      <c r="E2087" s="682" t="s">
        <v>3987</v>
      </c>
      <c r="F2087" s="619" t="s">
        <v>3935</v>
      </c>
      <c r="G2087" s="619" t="s">
        <v>5121</v>
      </c>
      <c r="H2087" s="619" t="s">
        <v>1439</v>
      </c>
      <c r="I2087" s="619" t="s">
        <v>2529</v>
      </c>
      <c r="J2087" s="619" t="s">
        <v>3800</v>
      </c>
      <c r="K2087" s="619" t="s">
        <v>3801</v>
      </c>
      <c r="L2087" s="620">
        <v>32.630000000000003</v>
      </c>
      <c r="M2087" s="620">
        <v>65.260000000000005</v>
      </c>
      <c r="N2087" s="619">
        <v>2</v>
      </c>
      <c r="O2087" s="683">
        <v>1</v>
      </c>
      <c r="P2087" s="620"/>
      <c r="Q2087" s="635">
        <v>0</v>
      </c>
      <c r="R2087" s="619"/>
      <c r="S2087" s="635">
        <v>0</v>
      </c>
      <c r="T2087" s="683"/>
      <c r="U2087" s="665">
        <v>0</v>
      </c>
    </row>
    <row r="2088" spans="1:21" ht="14.4" customHeight="1" x14ac:dyDescent="0.3">
      <c r="A2088" s="618">
        <v>4</v>
      </c>
      <c r="B2088" s="619" t="s">
        <v>558</v>
      </c>
      <c r="C2088" s="619">
        <v>89301042</v>
      </c>
      <c r="D2088" s="681" t="s">
        <v>6244</v>
      </c>
      <c r="E2088" s="682" t="s">
        <v>3987</v>
      </c>
      <c r="F2088" s="619" t="s">
        <v>3935</v>
      </c>
      <c r="G2088" s="619" t="s">
        <v>4137</v>
      </c>
      <c r="H2088" s="619" t="s">
        <v>557</v>
      </c>
      <c r="I2088" s="619" t="s">
        <v>3038</v>
      </c>
      <c r="J2088" s="619" t="s">
        <v>3039</v>
      </c>
      <c r="K2088" s="619" t="s">
        <v>2391</v>
      </c>
      <c r="L2088" s="620">
        <v>0</v>
      </c>
      <c r="M2088" s="620">
        <v>0</v>
      </c>
      <c r="N2088" s="619">
        <v>1</v>
      </c>
      <c r="O2088" s="683">
        <v>1</v>
      </c>
      <c r="P2088" s="620"/>
      <c r="Q2088" s="635"/>
      <c r="R2088" s="619"/>
      <c r="S2088" s="635">
        <v>0</v>
      </c>
      <c r="T2088" s="683"/>
      <c r="U2088" s="665">
        <v>0</v>
      </c>
    </row>
    <row r="2089" spans="1:21" ht="14.4" customHeight="1" x14ac:dyDescent="0.3">
      <c r="A2089" s="618">
        <v>4</v>
      </c>
      <c r="B2089" s="619" t="s">
        <v>558</v>
      </c>
      <c r="C2089" s="619">
        <v>89301042</v>
      </c>
      <c r="D2089" s="681" t="s">
        <v>6244</v>
      </c>
      <c r="E2089" s="682" t="s">
        <v>3987</v>
      </c>
      <c r="F2089" s="619" t="s">
        <v>3935</v>
      </c>
      <c r="G2089" s="619" t="s">
        <v>4110</v>
      </c>
      <c r="H2089" s="619" t="s">
        <v>557</v>
      </c>
      <c r="I2089" s="619" t="s">
        <v>2093</v>
      </c>
      <c r="J2089" s="619" t="s">
        <v>2094</v>
      </c>
      <c r="K2089" s="619" t="s">
        <v>5848</v>
      </c>
      <c r="L2089" s="620">
        <v>112.13</v>
      </c>
      <c r="M2089" s="620">
        <v>224.26</v>
      </c>
      <c r="N2089" s="619">
        <v>2</v>
      </c>
      <c r="O2089" s="683">
        <v>2</v>
      </c>
      <c r="P2089" s="620"/>
      <c r="Q2089" s="635">
        <v>0</v>
      </c>
      <c r="R2089" s="619"/>
      <c r="S2089" s="635">
        <v>0</v>
      </c>
      <c r="T2089" s="683"/>
      <c r="U2089" s="665">
        <v>0</v>
      </c>
    </row>
    <row r="2090" spans="1:21" ht="14.4" customHeight="1" x14ac:dyDescent="0.3">
      <c r="A2090" s="618">
        <v>4</v>
      </c>
      <c r="B2090" s="619" t="s">
        <v>558</v>
      </c>
      <c r="C2090" s="619">
        <v>89301042</v>
      </c>
      <c r="D2090" s="681" t="s">
        <v>6244</v>
      </c>
      <c r="E2090" s="682" t="s">
        <v>3987</v>
      </c>
      <c r="F2090" s="619" t="s">
        <v>3935</v>
      </c>
      <c r="G2090" s="619" t="s">
        <v>4117</v>
      </c>
      <c r="H2090" s="619" t="s">
        <v>1439</v>
      </c>
      <c r="I2090" s="619" t="s">
        <v>3136</v>
      </c>
      <c r="J2090" s="619" t="s">
        <v>3137</v>
      </c>
      <c r="K2090" s="619" t="s">
        <v>3909</v>
      </c>
      <c r="L2090" s="620">
        <v>1861.83</v>
      </c>
      <c r="M2090" s="620">
        <v>3723.66</v>
      </c>
      <c r="N2090" s="619">
        <v>2</v>
      </c>
      <c r="O2090" s="683">
        <v>0.5</v>
      </c>
      <c r="P2090" s="620">
        <v>3723.66</v>
      </c>
      <c r="Q2090" s="635">
        <v>1</v>
      </c>
      <c r="R2090" s="619">
        <v>2</v>
      </c>
      <c r="S2090" s="635">
        <v>1</v>
      </c>
      <c r="T2090" s="683">
        <v>0.5</v>
      </c>
      <c r="U2090" s="665">
        <v>1</v>
      </c>
    </row>
    <row r="2091" spans="1:21" ht="14.4" customHeight="1" x14ac:dyDescent="0.3">
      <c r="A2091" s="618">
        <v>4</v>
      </c>
      <c r="B2091" s="619" t="s">
        <v>558</v>
      </c>
      <c r="C2091" s="619">
        <v>89301042</v>
      </c>
      <c r="D2091" s="681" t="s">
        <v>6244</v>
      </c>
      <c r="E2091" s="682" t="s">
        <v>3987</v>
      </c>
      <c r="F2091" s="619" t="s">
        <v>3935</v>
      </c>
      <c r="G2091" s="619" t="s">
        <v>4179</v>
      </c>
      <c r="H2091" s="619" t="s">
        <v>557</v>
      </c>
      <c r="I2091" s="619" t="s">
        <v>5017</v>
      </c>
      <c r="J2091" s="619" t="s">
        <v>5018</v>
      </c>
      <c r="K2091" s="619" t="s">
        <v>5019</v>
      </c>
      <c r="L2091" s="620">
        <v>73.34</v>
      </c>
      <c r="M2091" s="620">
        <v>220.02</v>
      </c>
      <c r="N2091" s="619">
        <v>3</v>
      </c>
      <c r="O2091" s="683">
        <v>1</v>
      </c>
      <c r="P2091" s="620"/>
      <c r="Q2091" s="635">
        <v>0</v>
      </c>
      <c r="R2091" s="619"/>
      <c r="S2091" s="635">
        <v>0</v>
      </c>
      <c r="T2091" s="683"/>
      <c r="U2091" s="665">
        <v>0</v>
      </c>
    </row>
    <row r="2092" spans="1:21" ht="14.4" customHeight="1" x14ac:dyDescent="0.3">
      <c r="A2092" s="618">
        <v>4</v>
      </c>
      <c r="B2092" s="619" t="s">
        <v>558</v>
      </c>
      <c r="C2092" s="619">
        <v>89301042</v>
      </c>
      <c r="D2092" s="681" t="s">
        <v>6244</v>
      </c>
      <c r="E2092" s="682" t="s">
        <v>3987</v>
      </c>
      <c r="F2092" s="619" t="s">
        <v>3935</v>
      </c>
      <c r="G2092" s="619" t="s">
        <v>4010</v>
      </c>
      <c r="H2092" s="619" t="s">
        <v>557</v>
      </c>
      <c r="I2092" s="619" t="s">
        <v>3469</v>
      </c>
      <c r="J2092" s="619" t="s">
        <v>1233</v>
      </c>
      <c r="K2092" s="619" t="s">
        <v>4070</v>
      </c>
      <c r="L2092" s="620">
        <v>127.5</v>
      </c>
      <c r="M2092" s="620">
        <v>127.5</v>
      </c>
      <c r="N2092" s="619">
        <v>1</v>
      </c>
      <c r="O2092" s="683">
        <v>1</v>
      </c>
      <c r="P2092" s="620">
        <v>127.5</v>
      </c>
      <c r="Q2092" s="635">
        <v>1</v>
      </c>
      <c r="R2092" s="619">
        <v>1</v>
      </c>
      <c r="S2092" s="635">
        <v>1</v>
      </c>
      <c r="T2092" s="683">
        <v>1</v>
      </c>
      <c r="U2092" s="665">
        <v>1</v>
      </c>
    </row>
    <row r="2093" spans="1:21" ht="14.4" customHeight="1" x14ac:dyDescent="0.3">
      <c r="A2093" s="618">
        <v>4</v>
      </c>
      <c r="B2093" s="619" t="s">
        <v>558</v>
      </c>
      <c r="C2093" s="619">
        <v>89301042</v>
      </c>
      <c r="D2093" s="681" t="s">
        <v>6244</v>
      </c>
      <c r="E2093" s="682" t="s">
        <v>3987</v>
      </c>
      <c r="F2093" s="619" t="s">
        <v>3935</v>
      </c>
      <c r="G2093" s="619" t="s">
        <v>4012</v>
      </c>
      <c r="H2093" s="619" t="s">
        <v>557</v>
      </c>
      <c r="I2093" s="619" t="s">
        <v>837</v>
      </c>
      <c r="J2093" s="619" t="s">
        <v>4013</v>
      </c>
      <c r="K2093" s="619" t="s">
        <v>4014</v>
      </c>
      <c r="L2093" s="620">
        <v>0</v>
      </c>
      <c r="M2093" s="620">
        <v>0</v>
      </c>
      <c r="N2093" s="619">
        <v>2</v>
      </c>
      <c r="O2093" s="683">
        <v>0.5</v>
      </c>
      <c r="P2093" s="620">
        <v>0</v>
      </c>
      <c r="Q2093" s="635"/>
      <c r="R2093" s="619">
        <v>2</v>
      </c>
      <c r="S2093" s="635">
        <v>1</v>
      </c>
      <c r="T2093" s="683">
        <v>0.5</v>
      </c>
      <c r="U2093" s="665">
        <v>1</v>
      </c>
    </row>
    <row r="2094" spans="1:21" ht="14.4" customHeight="1" x14ac:dyDescent="0.3">
      <c r="A2094" s="618">
        <v>4</v>
      </c>
      <c r="B2094" s="619" t="s">
        <v>558</v>
      </c>
      <c r="C2094" s="619">
        <v>89301042</v>
      </c>
      <c r="D2094" s="681" t="s">
        <v>6244</v>
      </c>
      <c r="E2094" s="682" t="s">
        <v>3987</v>
      </c>
      <c r="F2094" s="619" t="s">
        <v>3935</v>
      </c>
      <c r="G2094" s="619" t="s">
        <v>4053</v>
      </c>
      <c r="H2094" s="619" t="s">
        <v>557</v>
      </c>
      <c r="I2094" s="619" t="s">
        <v>3168</v>
      </c>
      <c r="J2094" s="619" t="s">
        <v>1790</v>
      </c>
      <c r="K2094" s="619" t="s">
        <v>4054</v>
      </c>
      <c r="L2094" s="620">
        <v>38.99</v>
      </c>
      <c r="M2094" s="620">
        <v>77.98</v>
      </c>
      <c r="N2094" s="619">
        <v>2</v>
      </c>
      <c r="O2094" s="683">
        <v>0.5</v>
      </c>
      <c r="P2094" s="620"/>
      <c r="Q2094" s="635">
        <v>0</v>
      </c>
      <c r="R2094" s="619"/>
      <c r="S2094" s="635">
        <v>0</v>
      </c>
      <c r="T2094" s="683"/>
      <c r="U2094" s="665">
        <v>0</v>
      </c>
    </row>
    <row r="2095" spans="1:21" ht="14.4" customHeight="1" x14ac:dyDescent="0.3">
      <c r="A2095" s="618">
        <v>4</v>
      </c>
      <c r="B2095" s="619" t="s">
        <v>558</v>
      </c>
      <c r="C2095" s="619">
        <v>89301042</v>
      </c>
      <c r="D2095" s="681" t="s">
        <v>6244</v>
      </c>
      <c r="E2095" s="682" t="s">
        <v>3987</v>
      </c>
      <c r="F2095" s="619" t="s">
        <v>3935</v>
      </c>
      <c r="G2095" s="619" t="s">
        <v>5849</v>
      </c>
      <c r="H2095" s="619" t="s">
        <v>557</v>
      </c>
      <c r="I2095" s="619" t="s">
        <v>5850</v>
      </c>
      <c r="J2095" s="619" t="s">
        <v>5851</v>
      </c>
      <c r="K2095" s="619" t="s">
        <v>4390</v>
      </c>
      <c r="L2095" s="620">
        <v>71.95</v>
      </c>
      <c r="M2095" s="620">
        <v>143.9</v>
      </c>
      <c r="N2095" s="619">
        <v>2</v>
      </c>
      <c r="O2095" s="683">
        <v>0.5</v>
      </c>
      <c r="P2095" s="620"/>
      <c r="Q2095" s="635">
        <v>0</v>
      </c>
      <c r="R2095" s="619"/>
      <c r="S2095" s="635">
        <v>0</v>
      </c>
      <c r="T2095" s="683"/>
      <c r="U2095" s="665">
        <v>0</v>
      </c>
    </row>
    <row r="2096" spans="1:21" ht="14.4" customHeight="1" x14ac:dyDescent="0.3">
      <c r="A2096" s="618">
        <v>4</v>
      </c>
      <c r="B2096" s="619" t="s">
        <v>558</v>
      </c>
      <c r="C2096" s="619">
        <v>89301042</v>
      </c>
      <c r="D2096" s="681" t="s">
        <v>6244</v>
      </c>
      <c r="E2096" s="682" t="s">
        <v>3987</v>
      </c>
      <c r="F2096" s="619" t="s">
        <v>3935</v>
      </c>
      <c r="G2096" s="619" t="s">
        <v>4267</v>
      </c>
      <c r="H2096" s="619" t="s">
        <v>557</v>
      </c>
      <c r="I2096" s="619" t="s">
        <v>5129</v>
      </c>
      <c r="J2096" s="619" t="s">
        <v>730</v>
      </c>
      <c r="K2096" s="619" t="s">
        <v>5130</v>
      </c>
      <c r="L2096" s="620">
        <v>96.72</v>
      </c>
      <c r="M2096" s="620">
        <v>96.72</v>
      </c>
      <c r="N2096" s="619">
        <v>1</v>
      </c>
      <c r="O2096" s="683">
        <v>1</v>
      </c>
      <c r="P2096" s="620">
        <v>96.72</v>
      </c>
      <c r="Q2096" s="635">
        <v>1</v>
      </c>
      <c r="R2096" s="619">
        <v>1</v>
      </c>
      <c r="S2096" s="635">
        <v>1</v>
      </c>
      <c r="T2096" s="683">
        <v>1</v>
      </c>
      <c r="U2096" s="665">
        <v>1</v>
      </c>
    </row>
    <row r="2097" spans="1:21" ht="14.4" customHeight="1" x14ac:dyDescent="0.3">
      <c r="A2097" s="618">
        <v>4</v>
      </c>
      <c r="B2097" s="619" t="s">
        <v>558</v>
      </c>
      <c r="C2097" s="619">
        <v>89301042</v>
      </c>
      <c r="D2097" s="681" t="s">
        <v>6244</v>
      </c>
      <c r="E2097" s="682" t="s">
        <v>3987</v>
      </c>
      <c r="F2097" s="619" t="s">
        <v>3935</v>
      </c>
      <c r="G2097" s="619" t="s">
        <v>4086</v>
      </c>
      <c r="H2097" s="619" t="s">
        <v>557</v>
      </c>
      <c r="I2097" s="619" t="s">
        <v>5852</v>
      </c>
      <c r="J2097" s="619" t="s">
        <v>5853</v>
      </c>
      <c r="K2097" s="619" t="s">
        <v>5854</v>
      </c>
      <c r="L2097" s="620">
        <v>0</v>
      </c>
      <c r="M2097" s="620">
        <v>0</v>
      </c>
      <c r="N2097" s="619">
        <v>4</v>
      </c>
      <c r="O2097" s="683">
        <v>2</v>
      </c>
      <c r="P2097" s="620"/>
      <c r="Q2097" s="635"/>
      <c r="R2097" s="619"/>
      <c r="S2097" s="635">
        <v>0</v>
      </c>
      <c r="T2097" s="683"/>
      <c r="U2097" s="665">
        <v>0</v>
      </c>
    </row>
    <row r="2098" spans="1:21" ht="14.4" customHeight="1" x14ac:dyDescent="0.3">
      <c r="A2098" s="618">
        <v>4</v>
      </c>
      <c r="B2098" s="619" t="s">
        <v>558</v>
      </c>
      <c r="C2098" s="619">
        <v>89301042</v>
      </c>
      <c r="D2098" s="681" t="s">
        <v>6244</v>
      </c>
      <c r="E2098" s="682" t="s">
        <v>3987</v>
      </c>
      <c r="F2098" s="619" t="s">
        <v>3935</v>
      </c>
      <c r="G2098" s="619" t="s">
        <v>5855</v>
      </c>
      <c r="H2098" s="619" t="s">
        <v>557</v>
      </c>
      <c r="I2098" s="619" t="s">
        <v>2319</v>
      </c>
      <c r="J2098" s="619" t="s">
        <v>5856</v>
      </c>
      <c r="K2098" s="619" t="s">
        <v>5857</v>
      </c>
      <c r="L2098" s="620">
        <v>0</v>
      </c>
      <c r="M2098" s="620">
        <v>0</v>
      </c>
      <c r="N2098" s="619">
        <v>1</v>
      </c>
      <c r="O2098" s="683">
        <v>1</v>
      </c>
      <c r="P2098" s="620"/>
      <c r="Q2098" s="635"/>
      <c r="R2098" s="619"/>
      <c r="S2098" s="635">
        <v>0</v>
      </c>
      <c r="T2098" s="683"/>
      <c r="U2098" s="665">
        <v>0</v>
      </c>
    </row>
    <row r="2099" spans="1:21" ht="14.4" customHeight="1" x14ac:dyDescent="0.3">
      <c r="A2099" s="618">
        <v>4</v>
      </c>
      <c r="B2099" s="619" t="s">
        <v>558</v>
      </c>
      <c r="C2099" s="619">
        <v>89301042</v>
      </c>
      <c r="D2099" s="681" t="s">
        <v>6244</v>
      </c>
      <c r="E2099" s="682" t="s">
        <v>3987</v>
      </c>
      <c r="F2099" s="619" t="s">
        <v>3937</v>
      </c>
      <c r="G2099" s="619" t="s">
        <v>4358</v>
      </c>
      <c r="H2099" s="619" t="s">
        <v>557</v>
      </c>
      <c r="I2099" s="619" t="s">
        <v>5858</v>
      </c>
      <c r="J2099" s="619" t="s">
        <v>5859</v>
      </c>
      <c r="K2099" s="619" t="s">
        <v>5860</v>
      </c>
      <c r="L2099" s="620">
        <v>213</v>
      </c>
      <c r="M2099" s="620">
        <v>213</v>
      </c>
      <c r="N2099" s="619">
        <v>1</v>
      </c>
      <c r="O2099" s="683">
        <v>1</v>
      </c>
      <c r="P2099" s="620"/>
      <c r="Q2099" s="635">
        <v>0</v>
      </c>
      <c r="R2099" s="619"/>
      <c r="S2099" s="635">
        <v>0</v>
      </c>
      <c r="T2099" s="683"/>
      <c r="U2099" s="665">
        <v>0</v>
      </c>
    </row>
    <row r="2100" spans="1:21" ht="14.4" customHeight="1" x14ac:dyDescent="0.3">
      <c r="A2100" s="618">
        <v>4</v>
      </c>
      <c r="B2100" s="619" t="s">
        <v>558</v>
      </c>
      <c r="C2100" s="619">
        <v>89301042</v>
      </c>
      <c r="D2100" s="681" t="s">
        <v>6244</v>
      </c>
      <c r="E2100" s="682" t="s">
        <v>3987</v>
      </c>
      <c r="F2100" s="619" t="s">
        <v>3937</v>
      </c>
      <c r="G2100" s="619" t="s">
        <v>4358</v>
      </c>
      <c r="H2100" s="619" t="s">
        <v>557</v>
      </c>
      <c r="I2100" s="619" t="s">
        <v>4359</v>
      </c>
      <c r="J2100" s="619" t="s">
        <v>4360</v>
      </c>
      <c r="K2100" s="619" t="s">
        <v>4361</v>
      </c>
      <c r="L2100" s="620">
        <v>410</v>
      </c>
      <c r="M2100" s="620">
        <v>66010</v>
      </c>
      <c r="N2100" s="619">
        <v>161</v>
      </c>
      <c r="O2100" s="683">
        <v>161</v>
      </c>
      <c r="P2100" s="620">
        <v>62320</v>
      </c>
      <c r="Q2100" s="635">
        <v>0.94409937888198758</v>
      </c>
      <c r="R2100" s="619">
        <v>152</v>
      </c>
      <c r="S2100" s="635">
        <v>0.94409937888198758</v>
      </c>
      <c r="T2100" s="683">
        <v>152</v>
      </c>
      <c r="U2100" s="665">
        <v>0.94409937888198758</v>
      </c>
    </row>
    <row r="2101" spans="1:21" ht="14.4" customHeight="1" x14ac:dyDescent="0.3">
      <c r="A2101" s="618">
        <v>4</v>
      </c>
      <c r="B2101" s="619" t="s">
        <v>558</v>
      </c>
      <c r="C2101" s="619">
        <v>89301042</v>
      </c>
      <c r="D2101" s="681" t="s">
        <v>6244</v>
      </c>
      <c r="E2101" s="682" t="s">
        <v>3987</v>
      </c>
      <c r="F2101" s="619" t="s">
        <v>3937</v>
      </c>
      <c r="G2101" s="619" t="s">
        <v>4358</v>
      </c>
      <c r="H2101" s="619" t="s">
        <v>557</v>
      </c>
      <c r="I2101" s="619" t="s">
        <v>4420</v>
      </c>
      <c r="J2101" s="619" t="s">
        <v>4421</v>
      </c>
      <c r="K2101" s="619" t="s">
        <v>4422</v>
      </c>
      <c r="L2101" s="620">
        <v>566</v>
      </c>
      <c r="M2101" s="620">
        <v>3396</v>
      </c>
      <c r="N2101" s="619">
        <v>6</v>
      </c>
      <c r="O2101" s="683">
        <v>6</v>
      </c>
      <c r="P2101" s="620">
        <v>1132</v>
      </c>
      <c r="Q2101" s="635">
        <v>0.33333333333333331</v>
      </c>
      <c r="R2101" s="619">
        <v>2</v>
      </c>
      <c r="S2101" s="635">
        <v>0.33333333333333331</v>
      </c>
      <c r="T2101" s="683">
        <v>2</v>
      </c>
      <c r="U2101" s="665">
        <v>0.33333333333333331</v>
      </c>
    </row>
    <row r="2102" spans="1:21" ht="14.4" customHeight="1" x14ac:dyDescent="0.3">
      <c r="A2102" s="618">
        <v>4</v>
      </c>
      <c r="B2102" s="619" t="s">
        <v>558</v>
      </c>
      <c r="C2102" s="619">
        <v>89301042</v>
      </c>
      <c r="D2102" s="681" t="s">
        <v>6244</v>
      </c>
      <c r="E2102" s="682" t="s">
        <v>3987</v>
      </c>
      <c r="F2102" s="619" t="s">
        <v>3937</v>
      </c>
      <c r="G2102" s="619" t="s">
        <v>4358</v>
      </c>
      <c r="H2102" s="619" t="s">
        <v>557</v>
      </c>
      <c r="I2102" s="619" t="s">
        <v>5709</v>
      </c>
      <c r="J2102" s="619" t="s">
        <v>4360</v>
      </c>
      <c r="K2102" s="619" t="s">
        <v>5710</v>
      </c>
      <c r="L2102" s="620">
        <v>410</v>
      </c>
      <c r="M2102" s="620">
        <v>820</v>
      </c>
      <c r="N2102" s="619">
        <v>2</v>
      </c>
      <c r="O2102" s="683">
        <v>2</v>
      </c>
      <c r="P2102" s="620">
        <v>410</v>
      </c>
      <c r="Q2102" s="635">
        <v>0.5</v>
      </c>
      <c r="R2102" s="619">
        <v>1</v>
      </c>
      <c r="S2102" s="635">
        <v>0.5</v>
      </c>
      <c r="T2102" s="683">
        <v>1</v>
      </c>
      <c r="U2102" s="665">
        <v>0.5</v>
      </c>
    </row>
    <row r="2103" spans="1:21" ht="14.4" customHeight="1" x14ac:dyDescent="0.3">
      <c r="A2103" s="618">
        <v>4</v>
      </c>
      <c r="B2103" s="619" t="s">
        <v>558</v>
      </c>
      <c r="C2103" s="619">
        <v>89301042</v>
      </c>
      <c r="D2103" s="681" t="s">
        <v>6244</v>
      </c>
      <c r="E2103" s="682" t="s">
        <v>3987</v>
      </c>
      <c r="F2103" s="619" t="s">
        <v>3937</v>
      </c>
      <c r="G2103" s="619" t="s">
        <v>4358</v>
      </c>
      <c r="H2103" s="619" t="s">
        <v>557</v>
      </c>
      <c r="I2103" s="619" t="s">
        <v>5711</v>
      </c>
      <c r="J2103" s="619" t="s">
        <v>4421</v>
      </c>
      <c r="K2103" s="619" t="s">
        <v>5712</v>
      </c>
      <c r="L2103" s="620">
        <v>600</v>
      </c>
      <c r="M2103" s="620">
        <v>600</v>
      </c>
      <c r="N2103" s="619">
        <v>1</v>
      </c>
      <c r="O2103" s="683">
        <v>1</v>
      </c>
      <c r="P2103" s="620">
        <v>600</v>
      </c>
      <c r="Q2103" s="635">
        <v>1</v>
      </c>
      <c r="R2103" s="619">
        <v>1</v>
      </c>
      <c r="S2103" s="635">
        <v>1</v>
      </c>
      <c r="T2103" s="683">
        <v>1</v>
      </c>
      <c r="U2103" s="665">
        <v>1</v>
      </c>
    </row>
    <row r="2104" spans="1:21" ht="14.4" customHeight="1" x14ac:dyDescent="0.3">
      <c r="A2104" s="618">
        <v>4</v>
      </c>
      <c r="B2104" s="619" t="s">
        <v>558</v>
      </c>
      <c r="C2104" s="619">
        <v>89301042</v>
      </c>
      <c r="D2104" s="681" t="s">
        <v>6244</v>
      </c>
      <c r="E2104" s="682" t="s">
        <v>3987</v>
      </c>
      <c r="F2104" s="619" t="s">
        <v>3937</v>
      </c>
      <c r="G2104" s="619" t="s">
        <v>4423</v>
      </c>
      <c r="H2104" s="619" t="s">
        <v>557</v>
      </c>
      <c r="I2104" s="619" t="s">
        <v>5025</v>
      </c>
      <c r="J2104" s="619" t="s">
        <v>5023</v>
      </c>
      <c r="K2104" s="619" t="s">
        <v>5026</v>
      </c>
      <c r="L2104" s="620">
        <v>144.05000000000001</v>
      </c>
      <c r="M2104" s="620">
        <v>288.10000000000002</v>
      </c>
      <c r="N2104" s="619">
        <v>2</v>
      </c>
      <c r="O2104" s="683">
        <v>2</v>
      </c>
      <c r="P2104" s="620">
        <v>144.05000000000001</v>
      </c>
      <c r="Q2104" s="635">
        <v>0.5</v>
      </c>
      <c r="R2104" s="619">
        <v>1</v>
      </c>
      <c r="S2104" s="635">
        <v>0.5</v>
      </c>
      <c r="T2104" s="683">
        <v>1</v>
      </c>
      <c r="U2104" s="665">
        <v>0.5</v>
      </c>
    </row>
    <row r="2105" spans="1:21" ht="14.4" customHeight="1" x14ac:dyDescent="0.3">
      <c r="A2105" s="618">
        <v>4</v>
      </c>
      <c r="B2105" s="619" t="s">
        <v>558</v>
      </c>
      <c r="C2105" s="619">
        <v>89301042</v>
      </c>
      <c r="D2105" s="681" t="s">
        <v>6244</v>
      </c>
      <c r="E2105" s="682" t="s">
        <v>3987</v>
      </c>
      <c r="F2105" s="619" t="s">
        <v>3937</v>
      </c>
      <c r="G2105" s="619" t="s">
        <v>4423</v>
      </c>
      <c r="H2105" s="619" t="s">
        <v>557</v>
      </c>
      <c r="I2105" s="619" t="s">
        <v>4433</v>
      </c>
      <c r="J2105" s="619" t="s">
        <v>4434</v>
      </c>
      <c r="K2105" s="619" t="s">
        <v>4435</v>
      </c>
      <c r="L2105" s="620">
        <v>200</v>
      </c>
      <c r="M2105" s="620">
        <v>3000</v>
      </c>
      <c r="N2105" s="619">
        <v>15</v>
      </c>
      <c r="O2105" s="683">
        <v>7</v>
      </c>
      <c r="P2105" s="620">
        <v>2600</v>
      </c>
      <c r="Q2105" s="635">
        <v>0.8666666666666667</v>
      </c>
      <c r="R2105" s="619">
        <v>13</v>
      </c>
      <c r="S2105" s="635">
        <v>0.8666666666666667</v>
      </c>
      <c r="T2105" s="683">
        <v>6</v>
      </c>
      <c r="U2105" s="665">
        <v>0.8571428571428571</v>
      </c>
    </row>
    <row r="2106" spans="1:21" ht="14.4" customHeight="1" x14ac:dyDescent="0.3">
      <c r="A2106" s="618">
        <v>4</v>
      </c>
      <c r="B2106" s="619" t="s">
        <v>558</v>
      </c>
      <c r="C2106" s="619">
        <v>89301042</v>
      </c>
      <c r="D2106" s="681" t="s">
        <v>6244</v>
      </c>
      <c r="E2106" s="682" t="s">
        <v>3987</v>
      </c>
      <c r="F2106" s="619" t="s">
        <v>3937</v>
      </c>
      <c r="G2106" s="619" t="s">
        <v>4423</v>
      </c>
      <c r="H2106" s="619" t="s">
        <v>557</v>
      </c>
      <c r="I2106" s="619" t="s">
        <v>5397</v>
      </c>
      <c r="J2106" s="619" t="s">
        <v>5398</v>
      </c>
      <c r="K2106" s="619" t="s">
        <v>5399</v>
      </c>
      <c r="L2106" s="620">
        <v>50</v>
      </c>
      <c r="M2106" s="620">
        <v>100</v>
      </c>
      <c r="N2106" s="619">
        <v>2</v>
      </c>
      <c r="O2106" s="683">
        <v>2</v>
      </c>
      <c r="P2106" s="620"/>
      <c r="Q2106" s="635">
        <v>0</v>
      </c>
      <c r="R2106" s="619"/>
      <c r="S2106" s="635">
        <v>0</v>
      </c>
      <c r="T2106" s="683"/>
      <c r="U2106" s="665">
        <v>0</v>
      </c>
    </row>
    <row r="2107" spans="1:21" ht="14.4" customHeight="1" x14ac:dyDescent="0.3">
      <c r="A2107" s="618">
        <v>4</v>
      </c>
      <c r="B2107" s="619" t="s">
        <v>558</v>
      </c>
      <c r="C2107" s="619">
        <v>89301042</v>
      </c>
      <c r="D2107" s="681" t="s">
        <v>6244</v>
      </c>
      <c r="E2107" s="682" t="s">
        <v>3987</v>
      </c>
      <c r="F2107" s="619" t="s">
        <v>3937</v>
      </c>
      <c r="G2107" s="619" t="s">
        <v>4203</v>
      </c>
      <c r="H2107" s="619" t="s">
        <v>557</v>
      </c>
      <c r="I2107" s="619" t="s">
        <v>4474</v>
      </c>
      <c r="J2107" s="619" t="s">
        <v>4475</v>
      </c>
      <c r="K2107" s="619" t="s">
        <v>4476</v>
      </c>
      <c r="L2107" s="620">
        <v>1800</v>
      </c>
      <c r="M2107" s="620">
        <v>79200</v>
      </c>
      <c r="N2107" s="619">
        <v>44</v>
      </c>
      <c r="O2107" s="683">
        <v>41</v>
      </c>
      <c r="P2107" s="620">
        <v>19800</v>
      </c>
      <c r="Q2107" s="635">
        <v>0.25</v>
      </c>
      <c r="R2107" s="619">
        <v>11</v>
      </c>
      <c r="S2107" s="635">
        <v>0.25</v>
      </c>
      <c r="T2107" s="683">
        <v>11</v>
      </c>
      <c r="U2107" s="665">
        <v>0.26829268292682928</v>
      </c>
    </row>
    <row r="2108" spans="1:21" ht="14.4" customHeight="1" x14ac:dyDescent="0.3">
      <c r="A2108" s="618">
        <v>4</v>
      </c>
      <c r="B2108" s="619" t="s">
        <v>558</v>
      </c>
      <c r="C2108" s="619">
        <v>89301042</v>
      </c>
      <c r="D2108" s="681" t="s">
        <v>6244</v>
      </c>
      <c r="E2108" s="682" t="s">
        <v>3987</v>
      </c>
      <c r="F2108" s="619" t="s">
        <v>3937</v>
      </c>
      <c r="G2108" s="619" t="s">
        <v>4203</v>
      </c>
      <c r="H2108" s="619" t="s">
        <v>557</v>
      </c>
      <c r="I2108" s="619" t="s">
        <v>4477</v>
      </c>
      <c r="J2108" s="619" t="s">
        <v>4478</v>
      </c>
      <c r="K2108" s="619" t="s">
        <v>4479</v>
      </c>
      <c r="L2108" s="620">
        <v>500</v>
      </c>
      <c r="M2108" s="620">
        <v>21000</v>
      </c>
      <c r="N2108" s="619">
        <v>42</v>
      </c>
      <c r="O2108" s="683">
        <v>39</v>
      </c>
      <c r="P2108" s="620">
        <v>20500</v>
      </c>
      <c r="Q2108" s="635">
        <v>0.97619047619047616</v>
      </c>
      <c r="R2108" s="619">
        <v>41</v>
      </c>
      <c r="S2108" s="635">
        <v>0.97619047619047616</v>
      </c>
      <c r="T2108" s="683">
        <v>38</v>
      </c>
      <c r="U2108" s="665">
        <v>0.97435897435897434</v>
      </c>
    </row>
    <row r="2109" spans="1:21" ht="14.4" customHeight="1" x14ac:dyDescent="0.3">
      <c r="A2109" s="618">
        <v>4</v>
      </c>
      <c r="B2109" s="619" t="s">
        <v>558</v>
      </c>
      <c r="C2109" s="619">
        <v>89301042</v>
      </c>
      <c r="D2109" s="681" t="s">
        <v>6244</v>
      </c>
      <c r="E2109" s="682" t="s">
        <v>3987</v>
      </c>
      <c r="F2109" s="619" t="s">
        <v>3937</v>
      </c>
      <c r="G2109" s="619" t="s">
        <v>4203</v>
      </c>
      <c r="H2109" s="619" t="s">
        <v>557</v>
      </c>
      <c r="I2109" s="619" t="s">
        <v>4204</v>
      </c>
      <c r="J2109" s="619" t="s">
        <v>4205</v>
      </c>
      <c r="K2109" s="619" t="s">
        <v>4206</v>
      </c>
      <c r="L2109" s="620">
        <v>900</v>
      </c>
      <c r="M2109" s="620">
        <v>19800</v>
      </c>
      <c r="N2109" s="619">
        <v>22</v>
      </c>
      <c r="O2109" s="683">
        <v>22</v>
      </c>
      <c r="P2109" s="620">
        <v>18900</v>
      </c>
      <c r="Q2109" s="635">
        <v>0.95454545454545459</v>
      </c>
      <c r="R2109" s="619">
        <v>21</v>
      </c>
      <c r="S2109" s="635">
        <v>0.95454545454545459</v>
      </c>
      <c r="T2109" s="683">
        <v>21</v>
      </c>
      <c r="U2109" s="665">
        <v>0.95454545454545459</v>
      </c>
    </row>
    <row r="2110" spans="1:21" ht="14.4" customHeight="1" x14ac:dyDescent="0.3">
      <c r="A2110" s="618">
        <v>4</v>
      </c>
      <c r="B2110" s="619" t="s">
        <v>558</v>
      </c>
      <c r="C2110" s="619">
        <v>89301042</v>
      </c>
      <c r="D2110" s="681" t="s">
        <v>6244</v>
      </c>
      <c r="E2110" s="682" t="s">
        <v>3987</v>
      </c>
      <c r="F2110" s="619" t="s">
        <v>3937</v>
      </c>
      <c r="G2110" s="619" t="s">
        <v>4203</v>
      </c>
      <c r="H2110" s="619" t="s">
        <v>557</v>
      </c>
      <c r="I2110" s="619" t="s">
        <v>4312</v>
      </c>
      <c r="J2110" s="619" t="s">
        <v>4313</v>
      </c>
      <c r="K2110" s="619" t="s">
        <v>4314</v>
      </c>
      <c r="L2110" s="620">
        <v>378.48</v>
      </c>
      <c r="M2110" s="620">
        <v>3406.32</v>
      </c>
      <c r="N2110" s="619">
        <v>9</v>
      </c>
      <c r="O2110" s="683">
        <v>9</v>
      </c>
      <c r="P2110" s="620">
        <v>3406.32</v>
      </c>
      <c r="Q2110" s="635">
        <v>1</v>
      </c>
      <c r="R2110" s="619">
        <v>9</v>
      </c>
      <c r="S2110" s="635">
        <v>1</v>
      </c>
      <c r="T2110" s="683">
        <v>9</v>
      </c>
      <c r="U2110" s="665">
        <v>1</v>
      </c>
    </row>
    <row r="2111" spans="1:21" ht="14.4" customHeight="1" x14ac:dyDescent="0.3">
      <c r="A2111" s="618">
        <v>4</v>
      </c>
      <c r="B2111" s="619" t="s">
        <v>558</v>
      </c>
      <c r="C2111" s="619">
        <v>89301042</v>
      </c>
      <c r="D2111" s="681" t="s">
        <v>6244</v>
      </c>
      <c r="E2111" s="682" t="s">
        <v>3987</v>
      </c>
      <c r="F2111" s="619" t="s">
        <v>3937</v>
      </c>
      <c r="G2111" s="619" t="s">
        <v>4203</v>
      </c>
      <c r="H2111" s="619" t="s">
        <v>557</v>
      </c>
      <c r="I2111" s="619" t="s">
        <v>4480</v>
      </c>
      <c r="J2111" s="619" t="s">
        <v>4481</v>
      </c>
      <c r="K2111" s="619" t="s">
        <v>4482</v>
      </c>
      <c r="L2111" s="620">
        <v>378.48</v>
      </c>
      <c r="M2111" s="620">
        <v>1513.92</v>
      </c>
      <c r="N2111" s="619">
        <v>4</v>
      </c>
      <c r="O2111" s="683">
        <v>4</v>
      </c>
      <c r="P2111" s="620">
        <v>1513.92</v>
      </c>
      <c r="Q2111" s="635">
        <v>1</v>
      </c>
      <c r="R2111" s="619">
        <v>4</v>
      </c>
      <c r="S2111" s="635">
        <v>1</v>
      </c>
      <c r="T2111" s="683">
        <v>4</v>
      </c>
      <c r="U2111" s="665">
        <v>1</v>
      </c>
    </row>
    <row r="2112" spans="1:21" ht="14.4" customHeight="1" x14ac:dyDescent="0.3">
      <c r="A2112" s="618">
        <v>4</v>
      </c>
      <c r="B2112" s="619" t="s">
        <v>558</v>
      </c>
      <c r="C2112" s="619">
        <v>89301042</v>
      </c>
      <c r="D2112" s="681" t="s">
        <v>6244</v>
      </c>
      <c r="E2112" s="682" t="s">
        <v>3987</v>
      </c>
      <c r="F2112" s="619" t="s">
        <v>3937</v>
      </c>
      <c r="G2112" s="619" t="s">
        <v>4143</v>
      </c>
      <c r="H2112" s="619" t="s">
        <v>557</v>
      </c>
      <c r="I2112" s="619" t="s">
        <v>4640</v>
      </c>
      <c r="J2112" s="619" t="s">
        <v>4641</v>
      </c>
      <c r="K2112" s="619" t="s">
        <v>4639</v>
      </c>
      <c r="L2112" s="620">
        <v>576</v>
      </c>
      <c r="M2112" s="620">
        <v>576</v>
      </c>
      <c r="N2112" s="619">
        <v>1</v>
      </c>
      <c r="O2112" s="683">
        <v>1</v>
      </c>
      <c r="P2112" s="620">
        <v>576</v>
      </c>
      <c r="Q2112" s="635">
        <v>1</v>
      </c>
      <c r="R2112" s="619">
        <v>1</v>
      </c>
      <c r="S2112" s="635">
        <v>1</v>
      </c>
      <c r="T2112" s="683">
        <v>1</v>
      </c>
      <c r="U2112" s="665">
        <v>1</v>
      </c>
    </row>
    <row r="2113" spans="1:21" ht="14.4" customHeight="1" x14ac:dyDescent="0.3">
      <c r="A2113" s="618">
        <v>4</v>
      </c>
      <c r="B2113" s="619" t="s">
        <v>558</v>
      </c>
      <c r="C2113" s="619">
        <v>89301042</v>
      </c>
      <c r="D2113" s="681" t="s">
        <v>6244</v>
      </c>
      <c r="E2113" s="682" t="s">
        <v>3987</v>
      </c>
      <c r="F2113" s="619" t="s">
        <v>3937</v>
      </c>
      <c r="G2113" s="619" t="s">
        <v>4143</v>
      </c>
      <c r="H2113" s="619" t="s">
        <v>557</v>
      </c>
      <c r="I2113" s="619" t="s">
        <v>4645</v>
      </c>
      <c r="J2113" s="619" t="s">
        <v>4646</v>
      </c>
      <c r="K2113" s="619" t="s">
        <v>4647</v>
      </c>
      <c r="L2113" s="620">
        <v>319</v>
      </c>
      <c r="M2113" s="620">
        <v>638</v>
      </c>
      <c r="N2113" s="619">
        <v>2</v>
      </c>
      <c r="O2113" s="683">
        <v>2</v>
      </c>
      <c r="P2113" s="620">
        <v>638</v>
      </c>
      <c r="Q2113" s="635">
        <v>1</v>
      </c>
      <c r="R2113" s="619">
        <v>2</v>
      </c>
      <c r="S2113" s="635">
        <v>1</v>
      </c>
      <c r="T2113" s="683">
        <v>2</v>
      </c>
      <c r="U2113" s="665">
        <v>1</v>
      </c>
    </row>
    <row r="2114" spans="1:21" ht="14.4" customHeight="1" x14ac:dyDescent="0.3">
      <c r="A2114" s="618">
        <v>4</v>
      </c>
      <c r="B2114" s="619" t="s">
        <v>558</v>
      </c>
      <c r="C2114" s="619">
        <v>89301042</v>
      </c>
      <c r="D2114" s="681" t="s">
        <v>6244</v>
      </c>
      <c r="E2114" s="682" t="s">
        <v>3987</v>
      </c>
      <c r="F2114" s="619" t="s">
        <v>3937</v>
      </c>
      <c r="G2114" s="619" t="s">
        <v>4143</v>
      </c>
      <c r="H2114" s="619" t="s">
        <v>557</v>
      </c>
      <c r="I2114" s="619" t="s">
        <v>2612</v>
      </c>
      <c r="J2114" s="619" t="s">
        <v>4495</v>
      </c>
      <c r="K2114" s="619" t="s">
        <v>4496</v>
      </c>
      <c r="L2114" s="620">
        <v>287</v>
      </c>
      <c r="M2114" s="620">
        <v>861</v>
      </c>
      <c r="N2114" s="619">
        <v>3</v>
      </c>
      <c r="O2114" s="683">
        <v>3</v>
      </c>
      <c r="P2114" s="620">
        <v>861</v>
      </c>
      <c r="Q2114" s="635">
        <v>1</v>
      </c>
      <c r="R2114" s="619">
        <v>3</v>
      </c>
      <c r="S2114" s="635">
        <v>1</v>
      </c>
      <c r="T2114" s="683">
        <v>3</v>
      </c>
      <c r="U2114" s="665">
        <v>1</v>
      </c>
    </row>
    <row r="2115" spans="1:21" ht="14.4" customHeight="1" x14ac:dyDescent="0.3">
      <c r="A2115" s="618">
        <v>4</v>
      </c>
      <c r="B2115" s="619" t="s">
        <v>558</v>
      </c>
      <c r="C2115" s="619">
        <v>89301042</v>
      </c>
      <c r="D2115" s="681" t="s">
        <v>6244</v>
      </c>
      <c r="E2115" s="682" t="s">
        <v>3987</v>
      </c>
      <c r="F2115" s="619" t="s">
        <v>3937</v>
      </c>
      <c r="G2115" s="619" t="s">
        <v>4143</v>
      </c>
      <c r="H2115" s="619" t="s">
        <v>557</v>
      </c>
      <c r="I2115" s="619" t="s">
        <v>4648</v>
      </c>
      <c r="J2115" s="619" t="s">
        <v>4649</v>
      </c>
      <c r="K2115" s="619" t="s">
        <v>4650</v>
      </c>
      <c r="L2115" s="620">
        <v>1248</v>
      </c>
      <c r="M2115" s="620">
        <v>2496</v>
      </c>
      <c r="N2115" s="619">
        <v>2</v>
      </c>
      <c r="O2115" s="683">
        <v>1</v>
      </c>
      <c r="P2115" s="620">
        <v>2496</v>
      </c>
      <c r="Q2115" s="635">
        <v>1</v>
      </c>
      <c r="R2115" s="619">
        <v>2</v>
      </c>
      <c r="S2115" s="635">
        <v>1</v>
      </c>
      <c r="T2115" s="683">
        <v>1</v>
      </c>
      <c r="U2115" s="665">
        <v>1</v>
      </c>
    </row>
    <row r="2116" spans="1:21" ht="14.4" customHeight="1" x14ac:dyDescent="0.3">
      <c r="A2116" s="618">
        <v>4</v>
      </c>
      <c r="B2116" s="619" t="s">
        <v>558</v>
      </c>
      <c r="C2116" s="619">
        <v>89301042</v>
      </c>
      <c r="D2116" s="681" t="s">
        <v>6244</v>
      </c>
      <c r="E2116" s="682" t="s">
        <v>3987</v>
      </c>
      <c r="F2116" s="619" t="s">
        <v>3937</v>
      </c>
      <c r="G2116" s="619" t="s">
        <v>4143</v>
      </c>
      <c r="H2116" s="619" t="s">
        <v>557</v>
      </c>
      <c r="I2116" s="619" t="s">
        <v>4651</v>
      </c>
      <c r="J2116" s="619" t="s">
        <v>4652</v>
      </c>
      <c r="K2116" s="619" t="s">
        <v>4653</v>
      </c>
      <c r="L2116" s="620">
        <v>253</v>
      </c>
      <c r="M2116" s="620">
        <v>253</v>
      </c>
      <c r="N2116" s="619">
        <v>1</v>
      </c>
      <c r="O2116" s="683">
        <v>1</v>
      </c>
      <c r="P2116" s="620">
        <v>253</v>
      </c>
      <c r="Q2116" s="635">
        <v>1</v>
      </c>
      <c r="R2116" s="619">
        <v>1</v>
      </c>
      <c r="S2116" s="635">
        <v>1</v>
      </c>
      <c r="T2116" s="683">
        <v>1</v>
      </c>
      <c r="U2116" s="665">
        <v>1</v>
      </c>
    </row>
    <row r="2117" spans="1:21" ht="14.4" customHeight="1" x14ac:dyDescent="0.3">
      <c r="A2117" s="618">
        <v>4</v>
      </c>
      <c r="B2117" s="619" t="s">
        <v>558</v>
      </c>
      <c r="C2117" s="619">
        <v>89301042</v>
      </c>
      <c r="D2117" s="681" t="s">
        <v>6244</v>
      </c>
      <c r="E2117" s="682" t="s">
        <v>3987</v>
      </c>
      <c r="F2117" s="619" t="s">
        <v>3937</v>
      </c>
      <c r="G2117" s="619" t="s">
        <v>4143</v>
      </c>
      <c r="H2117" s="619" t="s">
        <v>557</v>
      </c>
      <c r="I2117" s="619" t="s">
        <v>4660</v>
      </c>
      <c r="J2117" s="619" t="s">
        <v>4661</v>
      </c>
      <c r="K2117" s="619" t="s">
        <v>4662</v>
      </c>
      <c r="L2117" s="620">
        <v>2304</v>
      </c>
      <c r="M2117" s="620">
        <v>6912</v>
      </c>
      <c r="N2117" s="619">
        <v>3</v>
      </c>
      <c r="O2117" s="683">
        <v>1</v>
      </c>
      <c r="P2117" s="620">
        <v>6912</v>
      </c>
      <c r="Q2117" s="635">
        <v>1</v>
      </c>
      <c r="R2117" s="619">
        <v>3</v>
      </c>
      <c r="S2117" s="635">
        <v>1</v>
      </c>
      <c r="T2117" s="683">
        <v>1</v>
      </c>
      <c r="U2117" s="665">
        <v>1</v>
      </c>
    </row>
    <row r="2118" spans="1:21" ht="14.4" customHeight="1" x14ac:dyDescent="0.3">
      <c r="A2118" s="618">
        <v>4</v>
      </c>
      <c r="B2118" s="619" t="s">
        <v>558</v>
      </c>
      <c r="C2118" s="619">
        <v>89301042</v>
      </c>
      <c r="D2118" s="681" t="s">
        <v>6244</v>
      </c>
      <c r="E2118" s="682" t="s">
        <v>3987</v>
      </c>
      <c r="F2118" s="619" t="s">
        <v>3937</v>
      </c>
      <c r="G2118" s="619" t="s">
        <v>4143</v>
      </c>
      <c r="H2118" s="619" t="s">
        <v>557</v>
      </c>
      <c r="I2118" s="619" t="s">
        <v>4668</v>
      </c>
      <c r="J2118" s="619" t="s">
        <v>4669</v>
      </c>
      <c r="K2118" s="619" t="s">
        <v>4670</v>
      </c>
      <c r="L2118" s="620">
        <v>556.53</v>
      </c>
      <c r="M2118" s="620">
        <v>556.53</v>
      </c>
      <c r="N2118" s="619">
        <v>1</v>
      </c>
      <c r="O2118" s="683">
        <v>1</v>
      </c>
      <c r="P2118" s="620">
        <v>556.53</v>
      </c>
      <c r="Q2118" s="635">
        <v>1</v>
      </c>
      <c r="R2118" s="619">
        <v>1</v>
      </c>
      <c r="S2118" s="635">
        <v>1</v>
      </c>
      <c r="T2118" s="683">
        <v>1</v>
      </c>
      <c r="U2118" s="665">
        <v>1</v>
      </c>
    </row>
    <row r="2119" spans="1:21" ht="14.4" customHeight="1" x14ac:dyDescent="0.3">
      <c r="A2119" s="618">
        <v>4</v>
      </c>
      <c r="B2119" s="619" t="s">
        <v>558</v>
      </c>
      <c r="C2119" s="619">
        <v>89301042</v>
      </c>
      <c r="D2119" s="681" t="s">
        <v>6244</v>
      </c>
      <c r="E2119" s="682" t="s">
        <v>3987</v>
      </c>
      <c r="F2119" s="619" t="s">
        <v>3937</v>
      </c>
      <c r="G2119" s="619" t="s">
        <v>4143</v>
      </c>
      <c r="H2119" s="619" t="s">
        <v>557</v>
      </c>
      <c r="I2119" s="619" t="s">
        <v>4674</v>
      </c>
      <c r="J2119" s="619" t="s">
        <v>5152</v>
      </c>
      <c r="K2119" s="619" t="s">
        <v>4676</v>
      </c>
      <c r="L2119" s="620">
        <v>2094.4899999999998</v>
      </c>
      <c r="M2119" s="620">
        <v>6283.4699999999993</v>
      </c>
      <c r="N2119" s="619">
        <v>3</v>
      </c>
      <c r="O2119" s="683">
        <v>1</v>
      </c>
      <c r="P2119" s="620">
        <v>6283.4699999999993</v>
      </c>
      <c r="Q2119" s="635">
        <v>1</v>
      </c>
      <c r="R2119" s="619">
        <v>3</v>
      </c>
      <c r="S2119" s="635">
        <v>1</v>
      </c>
      <c r="T2119" s="683">
        <v>1</v>
      </c>
      <c r="U2119" s="665">
        <v>1</v>
      </c>
    </row>
    <row r="2120" spans="1:21" ht="14.4" customHeight="1" x14ac:dyDescent="0.3">
      <c r="A2120" s="618">
        <v>4</v>
      </c>
      <c r="B2120" s="619" t="s">
        <v>558</v>
      </c>
      <c r="C2120" s="619">
        <v>89301042</v>
      </c>
      <c r="D2120" s="681" t="s">
        <v>6244</v>
      </c>
      <c r="E2120" s="682" t="s">
        <v>3987</v>
      </c>
      <c r="F2120" s="619" t="s">
        <v>3937</v>
      </c>
      <c r="G2120" s="619" t="s">
        <v>4143</v>
      </c>
      <c r="H2120" s="619" t="s">
        <v>557</v>
      </c>
      <c r="I2120" s="619" t="s">
        <v>4689</v>
      </c>
      <c r="J2120" s="619" t="s">
        <v>4690</v>
      </c>
      <c r="K2120" s="619" t="s">
        <v>4691</v>
      </c>
      <c r="L2120" s="620">
        <v>517</v>
      </c>
      <c r="M2120" s="620">
        <v>517</v>
      </c>
      <c r="N2120" s="619">
        <v>1</v>
      </c>
      <c r="O2120" s="683">
        <v>1</v>
      </c>
      <c r="P2120" s="620">
        <v>517</v>
      </c>
      <c r="Q2120" s="635">
        <v>1</v>
      </c>
      <c r="R2120" s="619">
        <v>1</v>
      </c>
      <c r="S2120" s="635">
        <v>1</v>
      </c>
      <c r="T2120" s="683">
        <v>1</v>
      </c>
      <c r="U2120" s="665">
        <v>1</v>
      </c>
    </row>
    <row r="2121" spans="1:21" ht="14.4" customHeight="1" x14ac:dyDescent="0.3">
      <c r="A2121" s="618">
        <v>4</v>
      </c>
      <c r="B2121" s="619" t="s">
        <v>558</v>
      </c>
      <c r="C2121" s="619">
        <v>89301042</v>
      </c>
      <c r="D2121" s="681" t="s">
        <v>6244</v>
      </c>
      <c r="E2121" s="682" t="s">
        <v>3987</v>
      </c>
      <c r="F2121" s="619" t="s">
        <v>3937</v>
      </c>
      <c r="G2121" s="619" t="s">
        <v>4143</v>
      </c>
      <c r="H2121" s="619" t="s">
        <v>557</v>
      </c>
      <c r="I2121" s="619" t="s">
        <v>4704</v>
      </c>
      <c r="J2121" s="619" t="s">
        <v>4705</v>
      </c>
      <c r="K2121" s="619" t="s">
        <v>4706</v>
      </c>
      <c r="L2121" s="620">
        <v>5343.9</v>
      </c>
      <c r="M2121" s="620">
        <v>10687.8</v>
      </c>
      <c r="N2121" s="619">
        <v>2</v>
      </c>
      <c r="O2121" s="683">
        <v>1</v>
      </c>
      <c r="P2121" s="620">
        <v>10687.8</v>
      </c>
      <c r="Q2121" s="635">
        <v>1</v>
      </c>
      <c r="R2121" s="619">
        <v>2</v>
      </c>
      <c r="S2121" s="635">
        <v>1</v>
      </c>
      <c r="T2121" s="683">
        <v>1</v>
      </c>
      <c r="U2121" s="665">
        <v>1</v>
      </c>
    </row>
    <row r="2122" spans="1:21" ht="14.4" customHeight="1" x14ac:dyDescent="0.3">
      <c r="A2122" s="618">
        <v>4</v>
      </c>
      <c r="B2122" s="619" t="s">
        <v>558</v>
      </c>
      <c r="C2122" s="619">
        <v>89301042</v>
      </c>
      <c r="D2122" s="681" t="s">
        <v>6244</v>
      </c>
      <c r="E2122" s="682" t="s">
        <v>3987</v>
      </c>
      <c r="F2122" s="619" t="s">
        <v>3937</v>
      </c>
      <c r="G2122" s="619" t="s">
        <v>4143</v>
      </c>
      <c r="H2122" s="619" t="s">
        <v>557</v>
      </c>
      <c r="I2122" s="619" t="s">
        <v>4713</v>
      </c>
      <c r="J2122" s="619" t="s">
        <v>4714</v>
      </c>
      <c r="K2122" s="619" t="s">
        <v>4715</v>
      </c>
      <c r="L2122" s="620">
        <v>5343.9</v>
      </c>
      <c r="M2122" s="620">
        <v>5343.9</v>
      </c>
      <c r="N2122" s="619">
        <v>1</v>
      </c>
      <c r="O2122" s="683">
        <v>1</v>
      </c>
      <c r="P2122" s="620">
        <v>5343.9</v>
      </c>
      <c r="Q2122" s="635">
        <v>1</v>
      </c>
      <c r="R2122" s="619">
        <v>1</v>
      </c>
      <c r="S2122" s="635">
        <v>1</v>
      </c>
      <c r="T2122" s="683">
        <v>1</v>
      </c>
      <c r="U2122" s="665">
        <v>1</v>
      </c>
    </row>
    <row r="2123" spans="1:21" ht="14.4" customHeight="1" x14ac:dyDescent="0.3">
      <c r="A2123" s="618">
        <v>4</v>
      </c>
      <c r="B2123" s="619" t="s">
        <v>558</v>
      </c>
      <c r="C2123" s="619">
        <v>89301042</v>
      </c>
      <c r="D2123" s="681" t="s">
        <v>6244</v>
      </c>
      <c r="E2123" s="682" t="s">
        <v>3987</v>
      </c>
      <c r="F2123" s="619" t="s">
        <v>3937</v>
      </c>
      <c r="G2123" s="619" t="s">
        <v>4143</v>
      </c>
      <c r="H2123" s="619" t="s">
        <v>557</v>
      </c>
      <c r="I2123" s="619" t="s">
        <v>4719</v>
      </c>
      <c r="J2123" s="619" t="s">
        <v>4720</v>
      </c>
      <c r="K2123" s="619" t="s">
        <v>4721</v>
      </c>
      <c r="L2123" s="620">
        <v>1526.74</v>
      </c>
      <c r="M2123" s="620">
        <v>3053.48</v>
      </c>
      <c r="N2123" s="619">
        <v>2</v>
      </c>
      <c r="O2123" s="683">
        <v>1</v>
      </c>
      <c r="P2123" s="620">
        <v>3053.48</v>
      </c>
      <c r="Q2123" s="635">
        <v>1</v>
      </c>
      <c r="R2123" s="619">
        <v>2</v>
      </c>
      <c r="S2123" s="635">
        <v>1</v>
      </c>
      <c r="T2123" s="683">
        <v>1</v>
      </c>
      <c r="U2123" s="665">
        <v>1</v>
      </c>
    </row>
    <row r="2124" spans="1:21" ht="14.4" customHeight="1" x14ac:dyDescent="0.3">
      <c r="A2124" s="618">
        <v>4</v>
      </c>
      <c r="B2124" s="619" t="s">
        <v>558</v>
      </c>
      <c r="C2124" s="619">
        <v>89301042</v>
      </c>
      <c r="D2124" s="681" t="s">
        <v>6244</v>
      </c>
      <c r="E2124" s="682" t="s">
        <v>3987</v>
      </c>
      <c r="F2124" s="619" t="s">
        <v>3937</v>
      </c>
      <c r="G2124" s="619" t="s">
        <v>4143</v>
      </c>
      <c r="H2124" s="619" t="s">
        <v>557</v>
      </c>
      <c r="I2124" s="619" t="s">
        <v>4759</v>
      </c>
      <c r="J2124" s="619" t="s">
        <v>4760</v>
      </c>
      <c r="K2124" s="619" t="s">
        <v>4761</v>
      </c>
      <c r="L2124" s="620">
        <v>2816</v>
      </c>
      <c r="M2124" s="620">
        <v>25344</v>
      </c>
      <c r="N2124" s="619">
        <v>9</v>
      </c>
      <c r="O2124" s="683">
        <v>1</v>
      </c>
      <c r="P2124" s="620">
        <v>25344</v>
      </c>
      <c r="Q2124" s="635">
        <v>1</v>
      </c>
      <c r="R2124" s="619">
        <v>9</v>
      </c>
      <c r="S2124" s="635">
        <v>1</v>
      </c>
      <c r="T2124" s="683">
        <v>1</v>
      </c>
      <c r="U2124" s="665">
        <v>1</v>
      </c>
    </row>
    <row r="2125" spans="1:21" ht="14.4" customHeight="1" x14ac:dyDescent="0.3">
      <c r="A2125" s="618">
        <v>4</v>
      </c>
      <c r="B2125" s="619" t="s">
        <v>558</v>
      </c>
      <c r="C2125" s="619">
        <v>89301042</v>
      </c>
      <c r="D2125" s="681" t="s">
        <v>6244</v>
      </c>
      <c r="E2125" s="682" t="s">
        <v>3987</v>
      </c>
      <c r="F2125" s="619" t="s">
        <v>3937</v>
      </c>
      <c r="G2125" s="619" t="s">
        <v>4143</v>
      </c>
      <c r="H2125" s="619" t="s">
        <v>557</v>
      </c>
      <c r="I2125" s="619" t="s">
        <v>4770</v>
      </c>
      <c r="J2125" s="619" t="s">
        <v>4771</v>
      </c>
      <c r="K2125" s="619" t="s">
        <v>4772</v>
      </c>
      <c r="L2125" s="620">
        <v>1500.3</v>
      </c>
      <c r="M2125" s="620">
        <v>3000.6</v>
      </c>
      <c r="N2125" s="619">
        <v>2</v>
      </c>
      <c r="O2125" s="683">
        <v>1</v>
      </c>
      <c r="P2125" s="620">
        <v>3000.6</v>
      </c>
      <c r="Q2125" s="635">
        <v>1</v>
      </c>
      <c r="R2125" s="619">
        <v>2</v>
      </c>
      <c r="S2125" s="635">
        <v>1</v>
      </c>
      <c r="T2125" s="683">
        <v>1</v>
      </c>
      <c r="U2125" s="665">
        <v>1</v>
      </c>
    </row>
    <row r="2126" spans="1:21" ht="14.4" customHeight="1" x14ac:dyDescent="0.3">
      <c r="A2126" s="618">
        <v>4</v>
      </c>
      <c r="B2126" s="619" t="s">
        <v>558</v>
      </c>
      <c r="C2126" s="619">
        <v>89301042</v>
      </c>
      <c r="D2126" s="681" t="s">
        <v>6244</v>
      </c>
      <c r="E2126" s="682" t="s">
        <v>3987</v>
      </c>
      <c r="F2126" s="619" t="s">
        <v>3937</v>
      </c>
      <c r="G2126" s="619" t="s">
        <v>4143</v>
      </c>
      <c r="H2126" s="619" t="s">
        <v>557</v>
      </c>
      <c r="I2126" s="619" t="s">
        <v>4775</v>
      </c>
      <c r="J2126" s="619" t="s">
        <v>4776</v>
      </c>
      <c r="K2126" s="619" t="s">
        <v>4777</v>
      </c>
      <c r="L2126" s="620">
        <v>761.3</v>
      </c>
      <c r="M2126" s="620">
        <v>2283.8999999999996</v>
      </c>
      <c r="N2126" s="619">
        <v>3</v>
      </c>
      <c r="O2126" s="683">
        <v>1</v>
      </c>
      <c r="P2126" s="620">
        <v>2283.8999999999996</v>
      </c>
      <c r="Q2126" s="635">
        <v>1</v>
      </c>
      <c r="R2126" s="619">
        <v>3</v>
      </c>
      <c r="S2126" s="635">
        <v>1</v>
      </c>
      <c r="T2126" s="683">
        <v>1</v>
      </c>
      <c r="U2126" s="665">
        <v>1</v>
      </c>
    </row>
    <row r="2127" spans="1:21" ht="14.4" customHeight="1" x14ac:dyDescent="0.3">
      <c r="A2127" s="618">
        <v>4</v>
      </c>
      <c r="B2127" s="619" t="s">
        <v>558</v>
      </c>
      <c r="C2127" s="619">
        <v>89301042</v>
      </c>
      <c r="D2127" s="681" t="s">
        <v>6244</v>
      </c>
      <c r="E2127" s="682" t="s">
        <v>3987</v>
      </c>
      <c r="F2127" s="619" t="s">
        <v>3937</v>
      </c>
      <c r="G2127" s="619" t="s">
        <v>4143</v>
      </c>
      <c r="H2127" s="619" t="s">
        <v>557</v>
      </c>
      <c r="I2127" s="619" t="s">
        <v>4778</v>
      </c>
      <c r="J2127" s="619" t="s">
        <v>4776</v>
      </c>
      <c r="K2127" s="619" t="s">
        <v>4779</v>
      </c>
      <c r="L2127" s="620">
        <v>761.3</v>
      </c>
      <c r="M2127" s="620">
        <v>6851.7</v>
      </c>
      <c r="N2127" s="619">
        <v>9</v>
      </c>
      <c r="O2127" s="683">
        <v>1</v>
      </c>
      <c r="P2127" s="620">
        <v>6851.7</v>
      </c>
      <c r="Q2127" s="635">
        <v>1</v>
      </c>
      <c r="R2127" s="619">
        <v>9</v>
      </c>
      <c r="S2127" s="635">
        <v>1</v>
      </c>
      <c r="T2127" s="683">
        <v>1</v>
      </c>
      <c r="U2127" s="665">
        <v>1</v>
      </c>
    </row>
    <row r="2128" spans="1:21" ht="14.4" customHeight="1" x14ac:dyDescent="0.3">
      <c r="A2128" s="618">
        <v>4</v>
      </c>
      <c r="B2128" s="619" t="s">
        <v>558</v>
      </c>
      <c r="C2128" s="619">
        <v>89301042</v>
      </c>
      <c r="D2128" s="681" t="s">
        <v>6244</v>
      </c>
      <c r="E2128" s="682" t="s">
        <v>3987</v>
      </c>
      <c r="F2128" s="619" t="s">
        <v>3937</v>
      </c>
      <c r="G2128" s="619" t="s">
        <v>4143</v>
      </c>
      <c r="H2128" s="619" t="s">
        <v>557</v>
      </c>
      <c r="I2128" s="619" t="s">
        <v>5861</v>
      </c>
      <c r="J2128" s="619" t="s">
        <v>5862</v>
      </c>
      <c r="K2128" s="619" t="s">
        <v>5863</v>
      </c>
      <c r="L2128" s="620">
        <v>734</v>
      </c>
      <c r="M2128" s="620">
        <v>1468</v>
      </c>
      <c r="N2128" s="619">
        <v>2</v>
      </c>
      <c r="O2128" s="683">
        <v>1</v>
      </c>
      <c r="P2128" s="620">
        <v>1468</v>
      </c>
      <c r="Q2128" s="635">
        <v>1</v>
      </c>
      <c r="R2128" s="619">
        <v>2</v>
      </c>
      <c r="S2128" s="635">
        <v>1</v>
      </c>
      <c r="T2128" s="683">
        <v>1</v>
      </c>
      <c r="U2128" s="665">
        <v>1</v>
      </c>
    </row>
    <row r="2129" spans="1:21" ht="14.4" customHeight="1" x14ac:dyDescent="0.3">
      <c r="A2129" s="618">
        <v>4</v>
      </c>
      <c r="B2129" s="619" t="s">
        <v>558</v>
      </c>
      <c r="C2129" s="619">
        <v>89301042</v>
      </c>
      <c r="D2129" s="681" t="s">
        <v>6244</v>
      </c>
      <c r="E2129" s="682" t="s">
        <v>3987</v>
      </c>
      <c r="F2129" s="619" t="s">
        <v>3937</v>
      </c>
      <c r="G2129" s="619" t="s">
        <v>4143</v>
      </c>
      <c r="H2129" s="619" t="s">
        <v>557</v>
      </c>
      <c r="I2129" s="619" t="s">
        <v>5864</v>
      </c>
      <c r="J2129" s="619" t="s">
        <v>5276</v>
      </c>
      <c r="K2129" s="619" t="s">
        <v>5865</v>
      </c>
      <c r="L2129" s="620">
        <v>834</v>
      </c>
      <c r="M2129" s="620">
        <v>1668</v>
      </c>
      <c r="N2129" s="619">
        <v>2</v>
      </c>
      <c r="O2129" s="683">
        <v>1</v>
      </c>
      <c r="P2129" s="620">
        <v>1668</v>
      </c>
      <c r="Q2129" s="635">
        <v>1</v>
      </c>
      <c r="R2129" s="619">
        <v>2</v>
      </c>
      <c r="S2129" s="635">
        <v>1</v>
      </c>
      <c r="T2129" s="683">
        <v>1</v>
      </c>
      <c r="U2129" s="665">
        <v>1</v>
      </c>
    </row>
    <row r="2130" spans="1:21" ht="14.4" customHeight="1" x14ac:dyDescent="0.3">
      <c r="A2130" s="618">
        <v>4</v>
      </c>
      <c r="B2130" s="619" t="s">
        <v>558</v>
      </c>
      <c r="C2130" s="619">
        <v>89301042</v>
      </c>
      <c r="D2130" s="681" t="s">
        <v>6244</v>
      </c>
      <c r="E2130" s="682" t="s">
        <v>3987</v>
      </c>
      <c r="F2130" s="619" t="s">
        <v>3937</v>
      </c>
      <c r="G2130" s="619" t="s">
        <v>4143</v>
      </c>
      <c r="H2130" s="619" t="s">
        <v>557</v>
      </c>
      <c r="I2130" s="619" t="s">
        <v>4813</v>
      </c>
      <c r="J2130" s="619" t="s">
        <v>4814</v>
      </c>
      <c r="K2130" s="619" t="s">
        <v>4679</v>
      </c>
      <c r="L2130" s="620">
        <v>500</v>
      </c>
      <c r="M2130" s="620">
        <v>1000</v>
      </c>
      <c r="N2130" s="619">
        <v>2</v>
      </c>
      <c r="O2130" s="683">
        <v>1</v>
      </c>
      <c r="P2130" s="620">
        <v>1000</v>
      </c>
      <c r="Q2130" s="635">
        <v>1</v>
      </c>
      <c r="R2130" s="619">
        <v>2</v>
      </c>
      <c r="S2130" s="635">
        <v>1</v>
      </c>
      <c r="T2130" s="683">
        <v>1</v>
      </c>
      <c r="U2130" s="665">
        <v>1</v>
      </c>
    </row>
    <row r="2131" spans="1:21" ht="14.4" customHeight="1" x14ac:dyDescent="0.3">
      <c r="A2131" s="618">
        <v>4</v>
      </c>
      <c r="B2131" s="619" t="s">
        <v>558</v>
      </c>
      <c r="C2131" s="619">
        <v>89301042</v>
      </c>
      <c r="D2131" s="681" t="s">
        <v>6244</v>
      </c>
      <c r="E2131" s="682" t="s">
        <v>3987</v>
      </c>
      <c r="F2131" s="619" t="s">
        <v>3937</v>
      </c>
      <c r="G2131" s="619" t="s">
        <v>4143</v>
      </c>
      <c r="H2131" s="619" t="s">
        <v>557</v>
      </c>
      <c r="I2131" s="619" t="s">
        <v>4815</v>
      </c>
      <c r="J2131" s="619" t="s">
        <v>4816</v>
      </c>
      <c r="K2131" s="619" t="s">
        <v>4817</v>
      </c>
      <c r="L2131" s="620">
        <v>556</v>
      </c>
      <c r="M2131" s="620">
        <v>1668</v>
      </c>
      <c r="N2131" s="619">
        <v>3</v>
      </c>
      <c r="O2131" s="683">
        <v>1</v>
      </c>
      <c r="P2131" s="620">
        <v>1668</v>
      </c>
      <c r="Q2131" s="635">
        <v>1</v>
      </c>
      <c r="R2131" s="619">
        <v>3</v>
      </c>
      <c r="S2131" s="635">
        <v>1</v>
      </c>
      <c r="T2131" s="683">
        <v>1</v>
      </c>
      <c r="U2131" s="665">
        <v>1</v>
      </c>
    </row>
    <row r="2132" spans="1:21" ht="14.4" customHeight="1" x14ac:dyDescent="0.3">
      <c r="A2132" s="618">
        <v>4</v>
      </c>
      <c r="B2132" s="619" t="s">
        <v>558</v>
      </c>
      <c r="C2132" s="619">
        <v>89301042</v>
      </c>
      <c r="D2132" s="681" t="s">
        <v>6244</v>
      </c>
      <c r="E2132" s="682" t="s">
        <v>3987</v>
      </c>
      <c r="F2132" s="619" t="s">
        <v>3937</v>
      </c>
      <c r="G2132" s="619" t="s">
        <v>4143</v>
      </c>
      <c r="H2132" s="619" t="s">
        <v>557</v>
      </c>
      <c r="I2132" s="619" t="s">
        <v>4818</v>
      </c>
      <c r="J2132" s="619" t="s">
        <v>4821</v>
      </c>
      <c r="K2132" s="619" t="s">
        <v>4820</v>
      </c>
      <c r="L2132" s="620">
        <v>2939</v>
      </c>
      <c r="M2132" s="620">
        <v>2939</v>
      </c>
      <c r="N2132" s="619">
        <v>1</v>
      </c>
      <c r="O2132" s="683">
        <v>1</v>
      </c>
      <c r="P2132" s="620">
        <v>2939</v>
      </c>
      <c r="Q2132" s="635">
        <v>1</v>
      </c>
      <c r="R2132" s="619">
        <v>1</v>
      </c>
      <c r="S2132" s="635">
        <v>1</v>
      </c>
      <c r="T2132" s="683">
        <v>1</v>
      </c>
      <c r="U2132" s="665">
        <v>1</v>
      </c>
    </row>
    <row r="2133" spans="1:21" ht="14.4" customHeight="1" x14ac:dyDescent="0.3">
      <c r="A2133" s="618">
        <v>4</v>
      </c>
      <c r="B2133" s="619" t="s">
        <v>558</v>
      </c>
      <c r="C2133" s="619">
        <v>89301042</v>
      </c>
      <c r="D2133" s="681" t="s">
        <v>6244</v>
      </c>
      <c r="E2133" s="682" t="s">
        <v>3987</v>
      </c>
      <c r="F2133" s="619" t="s">
        <v>3937</v>
      </c>
      <c r="G2133" s="619" t="s">
        <v>4143</v>
      </c>
      <c r="H2133" s="619" t="s">
        <v>557</v>
      </c>
      <c r="I2133" s="619" t="s">
        <v>4833</v>
      </c>
      <c r="J2133" s="619" t="s">
        <v>4834</v>
      </c>
      <c r="K2133" s="619" t="s">
        <v>4835</v>
      </c>
      <c r="L2133" s="620">
        <v>600</v>
      </c>
      <c r="M2133" s="620">
        <v>3000</v>
      </c>
      <c r="N2133" s="619">
        <v>5</v>
      </c>
      <c r="O2133" s="683">
        <v>5</v>
      </c>
      <c r="P2133" s="620">
        <v>3000</v>
      </c>
      <c r="Q2133" s="635">
        <v>1</v>
      </c>
      <c r="R2133" s="619">
        <v>5</v>
      </c>
      <c r="S2133" s="635">
        <v>1</v>
      </c>
      <c r="T2133" s="683">
        <v>5</v>
      </c>
      <c r="U2133" s="665">
        <v>1</v>
      </c>
    </row>
    <row r="2134" spans="1:21" ht="14.4" customHeight="1" x14ac:dyDescent="0.3">
      <c r="A2134" s="618">
        <v>4</v>
      </c>
      <c r="B2134" s="619" t="s">
        <v>558</v>
      </c>
      <c r="C2134" s="619">
        <v>89301042</v>
      </c>
      <c r="D2134" s="681" t="s">
        <v>6244</v>
      </c>
      <c r="E2134" s="682" t="s">
        <v>3987</v>
      </c>
      <c r="F2134" s="619" t="s">
        <v>3937</v>
      </c>
      <c r="G2134" s="619" t="s">
        <v>4143</v>
      </c>
      <c r="H2134" s="619" t="s">
        <v>557</v>
      </c>
      <c r="I2134" s="619" t="s">
        <v>4833</v>
      </c>
      <c r="J2134" s="619" t="s">
        <v>5226</v>
      </c>
      <c r="K2134" s="619" t="s">
        <v>4835</v>
      </c>
      <c r="L2134" s="620">
        <v>600</v>
      </c>
      <c r="M2134" s="620">
        <v>600</v>
      </c>
      <c r="N2134" s="619">
        <v>1</v>
      </c>
      <c r="O2134" s="683">
        <v>1</v>
      </c>
      <c r="P2134" s="620">
        <v>600</v>
      </c>
      <c r="Q2134" s="635">
        <v>1</v>
      </c>
      <c r="R2134" s="619">
        <v>1</v>
      </c>
      <c r="S2134" s="635">
        <v>1</v>
      </c>
      <c r="T2134" s="683">
        <v>1</v>
      </c>
      <c r="U2134" s="665">
        <v>1</v>
      </c>
    </row>
    <row r="2135" spans="1:21" ht="14.4" customHeight="1" x14ac:dyDescent="0.3">
      <c r="A2135" s="618">
        <v>4</v>
      </c>
      <c r="B2135" s="619" t="s">
        <v>558</v>
      </c>
      <c r="C2135" s="619">
        <v>89301042</v>
      </c>
      <c r="D2135" s="681" t="s">
        <v>6244</v>
      </c>
      <c r="E2135" s="682" t="s">
        <v>3987</v>
      </c>
      <c r="F2135" s="619" t="s">
        <v>3937</v>
      </c>
      <c r="G2135" s="619" t="s">
        <v>4143</v>
      </c>
      <c r="H2135" s="619" t="s">
        <v>557</v>
      </c>
      <c r="I2135" s="619" t="s">
        <v>4838</v>
      </c>
      <c r="J2135" s="619" t="s">
        <v>4839</v>
      </c>
      <c r="K2135" s="619" t="s">
        <v>4835</v>
      </c>
      <c r="L2135" s="620">
        <v>1000</v>
      </c>
      <c r="M2135" s="620">
        <v>4000</v>
      </c>
      <c r="N2135" s="619">
        <v>4</v>
      </c>
      <c r="O2135" s="683">
        <v>3</v>
      </c>
      <c r="P2135" s="620">
        <v>3000</v>
      </c>
      <c r="Q2135" s="635">
        <v>0.75</v>
      </c>
      <c r="R2135" s="619">
        <v>3</v>
      </c>
      <c r="S2135" s="635">
        <v>0.75</v>
      </c>
      <c r="T2135" s="683">
        <v>2</v>
      </c>
      <c r="U2135" s="665">
        <v>0.66666666666666663</v>
      </c>
    </row>
    <row r="2136" spans="1:21" ht="14.4" customHeight="1" x14ac:dyDescent="0.3">
      <c r="A2136" s="618">
        <v>4</v>
      </c>
      <c r="B2136" s="619" t="s">
        <v>558</v>
      </c>
      <c r="C2136" s="619">
        <v>89301042</v>
      </c>
      <c r="D2136" s="681" t="s">
        <v>6244</v>
      </c>
      <c r="E2136" s="682" t="s">
        <v>3987</v>
      </c>
      <c r="F2136" s="619" t="s">
        <v>3937</v>
      </c>
      <c r="G2136" s="619" t="s">
        <v>4143</v>
      </c>
      <c r="H2136" s="619" t="s">
        <v>557</v>
      </c>
      <c r="I2136" s="619" t="s">
        <v>4838</v>
      </c>
      <c r="J2136" s="619" t="s">
        <v>5228</v>
      </c>
      <c r="K2136" s="619" t="s">
        <v>4835</v>
      </c>
      <c r="L2136" s="620">
        <v>1000</v>
      </c>
      <c r="M2136" s="620">
        <v>1000</v>
      </c>
      <c r="N2136" s="619">
        <v>1</v>
      </c>
      <c r="O2136" s="683">
        <v>1</v>
      </c>
      <c r="P2136" s="620">
        <v>1000</v>
      </c>
      <c r="Q2136" s="635">
        <v>1</v>
      </c>
      <c r="R2136" s="619">
        <v>1</v>
      </c>
      <c r="S2136" s="635">
        <v>1</v>
      </c>
      <c r="T2136" s="683">
        <v>1</v>
      </c>
      <c r="U2136" s="665">
        <v>1</v>
      </c>
    </row>
    <row r="2137" spans="1:21" ht="14.4" customHeight="1" x14ac:dyDescent="0.3">
      <c r="A2137" s="618">
        <v>4</v>
      </c>
      <c r="B2137" s="619" t="s">
        <v>558</v>
      </c>
      <c r="C2137" s="619">
        <v>89301042</v>
      </c>
      <c r="D2137" s="681" t="s">
        <v>6244</v>
      </c>
      <c r="E2137" s="682" t="s">
        <v>3987</v>
      </c>
      <c r="F2137" s="619" t="s">
        <v>3937</v>
      </c>
      <c r="G2137" s="619" t="s">
        <v>4143</v>
      </c>
      <c r="H2137" s="619" t="s">
        <v>557</v>
      </c>
      <c r="I2137" s="619" t="s">
        <v>4851</v>
      </c>
      <c r="J2137" s="619" t="s">
        <v>4852</v>
      </c>
      <c r="K2137" s="619" t="s">
        <v>4743</v>
      </c>
      <c r="L2137" s="620">
        <v>300</v>
      </c>
      <c r="M2137" s="620">
        <v>1200</v>
      </c>
      <c r="N2137" s="619">
        <v>4</v>
      </c>
      <c r="O2137" s="683">
        <v>4</v>
      </c>
      <c r="P2137" s="620">
        <v>1200</v>
      </c>
      <c r="Q2137" s="635">
        <v>1</v>
      </c>
      <c r="R2137" s="619">
        <v>4</v>
      </c>
      <c r="S2137" s="635">
        <v>1</v>
      </c>
      <c r="T2137" s="683">
        <v>4</v>
      </c>
      <c r="U2137" s="665">
        <v>1</v>
      </c>
    </row>
    <row r="2138" spans="1:21" ht="14.4" customHeight="1" x14ac:dyDescent="0.3">
      <c r="A2138" s="618">
        <v>4</v>
      </c>
      <c r="B2138" s="619" t="s">
        <v>558</v>
      </c>
      <c r="C2138" s="619">
        <v>89301042</v>
      </c>
      <c r="D2138" s="681" t="s">
        <v>6244</v>
      </c>
      <c r="E2138" s="682" t="s">
        <v>3987</v>
      </c>
      <c r="F2138" s="619" t="s">
        <v>3937</v>
      </c>
      <c r="G2138" s="619" t="s">
        <v>4143</v>
      </c>
      <c r="H2138" s="619" t="s">
        <v>557</v>
      </c>
      <c r="I2138" s="619" t="s">
        <v>4851</v>
      </c>
      <c r="J2138" s="619" t="s">
        <v>5233</v>
      </c>
      <c r="K2138" s="619" t="s">
        <v>4743</v>
      </c>
      <c r="L2138" s="620">
        <v>300</v>
      </c>
      <c r="M2138" s="620">
        <v>1200</v>
      </c>
      <c r="N2138" s="619">
        <v>4</v>
      </c>
      <c r="O2138" s="683">
        <v>3</v>
      </c>
      <c r="P2138" s="620">
        <v>1200</v>
      </c>
      <c r="Q2138" s="635">
        <v>1</v>
      </c>
      <c r="R2138" s="619">
        <v>4</v>
      </c>
      <c r="S2138" s="635">
        <v>1</v>
      </c>
      <c r="T2138" s="683">
        <v>3</v>
      </c>
      <c r="U2138" s="665">
        <v>1</v>
      </c>
    </row>
    <row r="2139" spans="1:21" ht="14.4" customHeight="1" x14ac:dyDescent="0.3">
      <c r="A2139" s="618">
        <v>4</v>
      </c>
      <c r="B2139" s="619" t="s">
        <v>558</v>
      </c>
      <c r="C2139" s="619">
        <v>89301042</v>
      </c>
      <c r="D2139" s="681" t="s">
        <v>6244</v>
      </c>
      <c r="E2139" s="682" t="s">
        <v>3987</v>
      </c>
      <c r="F2139" s="619" t="s">
        <v>3937</v>
      </c>
      <c r="G2139" s="619" t="s">
        <v>4143</v>
      </c>
      <c r="H2139" s="619" t="s">
        <v>557</v>
      </c>
      <c r="I2139" s="619" t="s">
        <v>4874</v>
      </c>
      <c r="J2139" s="619" t="s">
        <v>4875</v>
      </c>
      <c r="K2139" s="619" t="s">
        <v>4876</v>
      </c>
      <c r="L2139" s="620">
        <v>370.4</v>
      </c>
      <c r="M2139" s="620">
        <v>370.4</v>
      </c>
      <c r="N2139" s="619">
        <v>1</v>
      </c>
      <c r="O2139" s="683">
        <v>1</v>
      </c>
      <c r="P2139" s="620">
        <v>370.4</v>
      </c>
      <c r="Q2139" s="635">
        <v>1</v>
      </c>
      <c r="R2139" s="619">
        <v>1</v>
      </c>
      <c r="S2139" s="635">
        <v>1</v>
      </c>
      <c r="T2139" s="683">
        <v>1</v>
      </c>
      <c r="U2139" s="665">
        <v>1</v>
      </c>
    </row>
    <row r="2140" spans="1:21" ht="14.4" customHeight="1" x14ac:dyDescent="0.3">
      <c r="A2140" s="618">
        <v>4</v>
      </c>
      <c r="B2140" s="619" t="s">
        <v>558</v>
      </c>
      <c r="C2140" s="619">
        <v>89301042</v>
      </c>
      <c r="D2140" s="681" t="s">
        <v>6244</v>
      </c>
      <c r="E2140" s="682" t="s">
        <v>3987</v>
      </c>
      <c r="F2140" s="619" t="s">
        <v>3937</v>
      </c>
      <c r="G2140" s="619" t="s">
        <v>4143</v>
      </c>
      <c r="H2140" s="619" t="s">
        <v>557</v>
      </c>
      <c r="I2140" s="619" t="s">
        <v>4877</v>
      </c>
      <c r="J2140" s="619" t="s">
        <v>4878</v>
      </c>
      <c r="K2140" s="619" t="s">
        <v>4879</v>
      </c>
      <c r="L2140" s="620">
        <v>453.2</v>
      </c>
      <c r="M2140" s="620">
        <v>453.2</v>
      </c>
      <c r="N2140" s="619">
        <v>1</v>
      </c>
      <c r="O2140" s="683">
        <v>1</v>
      </c>
      <c r="P2140" s="620">
        <v>453.2</v>
      </c>
      <c r="Q2140" s="635">
        <v>1</v>
      </c>
      <c r="R2140" s="619">
        <v>1</v>
      </c>
      <c r="S2140" s="635">
        <v>1</v>
      </c>
      <c r="T2140" s="683">
        <v>1</v>
      </c>
      <c r="U2140" s="665">
        <v>1</v>
      </c>
    </row>
    <row r="2141" spans="1:21" ht="14.4" customHeight="1" x14ac:dyDescent="0.3">
      <c r="A2141" s="618">
        <v>4</v>
      </c>
      <c r="B2141" s="619" t="s">
        <v>558</v>
      </c>
      <c r="C2141" s="619">
        <v>89301042</v>
      </c>
      <c r="D2141" s="681" t="s">
        <v>6244</v>
      </c>
      <c r="E2141" s="682" t="s">
        <v>3987</v>
      </c>
      <c r="F2141" s="619" t="s">
        <v>3937</v>
      </c>
      <c r="G2141" s="619" t="s">
        <v>4143</v>
      </c>
      <c r="H2141" s="619" t="s">
        <v>557</v>
      </c>
      <c r="I2141" s="619" t="s">
        <v>4883</v>
      </c>
      <c r="J2141" s="619" t="s">
        <v>4884</v>
      </c>
      <c r="K2141" s="619" t="s">
        <v>4885</v>
      </c>
      <c r="L2141" s="620">
        <v>5343.9</v>
      </c>
      <c r="M2141" s="620">
        <v>5343.9</v>
      </c>
      <c r="N2141" s="619">
        <v>1</v>
      </c>
      <c r="O2141" s="683">
        <v>1</v>
      </c>
      <c r="P2141" s="620">
        <v>5343.9</v>
      </c>
      <c r="Q2141" s="635">
        <v>1</v>
      </c>
      <c r="R2141" s="619">
        <v>1</v>
      </c>
      <c r="S2141" s="635">
        <v>1</v>
      </c>
      <c r="T2141" s="683">
        <v>1</v>
      </c>
      <c r="U2141" s="665">
        <v>1</v>
      </c>
    </row>
    <row r="2142" spans="1:21" ht="14.4" customHeight="1" x14ac:dyDescent="0.3">
      <c r="A2142" s="618">
        <v>4</v>
      </c>
      <c r="B2142" s="619" t="s">
        <v>558</v>
      </c>
      <c r="C2142" s="619">
        <v>89301042</v>
      </c>
      <c r="D2142" s="681" t="s">
        <v>6244</v>
      </c>
      <c r="E2142" s="682" t="s">
        <v>3987</v>
      </c>
      <c r="F2142" s="619" t="s">
        <v>3937</v>
      </c>
      <c r="G2142" s="619" t="s">
        <v>4143</v>
      </c>
      <c r="H2142" s="619" t="s">
        <v>557</v>
      </c>
      <c r="I2142" s="619" t="s">
        <v>4900</v>
      </c>
      <c r="J2142" s="619" t="s">
        <v>4903</v>
      </c>
      <c r="K2142" s="619" t="s">
        <v>4902</v>
      </c>
      <c r="L2142" s="620">
        <v>761.3</v>
      </c>
      <c r="M2142" s="620">
        <v>5329.0999999999995</v>
      </c>
      <c r="N2142" s="619">
        <v>7</v>
      </c>
      <c r="O2142" s="683">
        <v>1</v>
      </c>
      <c r="P2142" s="620">
        <v>5329.0999999999995</v>
      </c>
      <c r="Q2142" s="635">
        <v>1</v>
      </c>
      <c r="R2142" s="619">
        <v>7</v>
      </c>
      <c r="S2142" s="635">
        <v>1</v>
      </c>
      <c r="T2142" s="683">
        <v>1</v>
      </c>
      <c r="U2142" s="665">
        <v>1</v>
      </c>
    </row>
    <row r="2143" spans="1:21" ht="14.4" customHeight="1" x14ac:dyDescent="0.3">
      <c r="A2143" s="618">
        <v>4</v>
      </c>
      <c r="B2143" s="619" t="s">
        <v>558</v>
      </c>
      <c r="C2143" s="619">
        <v>89301042</v>
      </c>
      <c r="D2143" s="681" t="s">
        <v>6244</v>
      </c>
      <c r="E2143" s="682" t="s">
        <v>3987</v>
      </c>
      <c r="F2143" s="619" t="s">
        <v>3937</v>
      </c>
      <c r="G2143" s="619" t="s">
        <v>4143</v>
      </c>
      <c r="H2143" s="619" t="s">
        <v>557</v>
      </c>
      <c r="I2143" s="619" t="s">
        <v>5866</v>
      </c>
      <c r="J2143" s="619" t="s">
        <v>5867</v>
      </c>
      <c r="K2143" s="619" t="s">
        <v>5868</v>
      </c>
      <c r="L2143" s="620">
        <v>3000</v>
      </c>
      <c r="M2143" s="620">
        <v>18000</v>
      </c>
      <c r="N2143" s="619">
        <v>6</v>
      </c>
      <c r="O2143" s="683">
        <v>1</v>
      </c>
      <c r="P2143" s="620">
        <v>18000</v>
      </c>
      <c r="Q2143" s="635">
        <v>1</v>
      </c>
      <c r="R2143" s="619">
        <v>6</v>
      </c>
      <c r="S2143" s="635">
        <v>1</v>
      </c>
      <c r="T2143" s="683">
        <v>1</v>
      </c>
      <c r="U2143" s="665">
        <v>1</v>
      </c>
    </row>
    <row r="2144" spans="1:21" ht="14.4" customHeight="1" x14ac:dyDescent="0.3">
      <c r="A2144" s="618">
        <v>4</v>
      </c>
      <c r="B2144" s="619" t="s">
        <v>558</v>
      </c>
      <c r="C2144" s="619">
        <v>89301042</v>
      </c>
      <c r="D2144" s="681" t="s">
        <v>6244</v>
      </c>
      <c r="E2144" s="682" t="s">
        <v>3987</v>
      </c>
      <c r="F2144" s="619" t="s">
        <v>3937</v>
      </c>
      <c r="G2144" s="619" t="s">
        <v>4143</v>
      </c>
      <c r="H2144" s="619" t="s">
        <v>557</v>
      </c>
      <c r="I2144" s="619" t="s">
        <v>5869</v>
      </c>
      <c r="J2144" s="619" t="s">
        <v>5870</v>
      </c>
      <c r="K2144" s="619" t="s">
        <v>5871</v>
      </c>
      <c r="L2144" s="620">
        <v>1500</v>
      </c>
      <c r="M2144" s="620">
        <v>9000</v>
      </c>
      <c r="N2144" s="619">
        <v>6</v>
      </c>
      <c r="O2144" s="683">
        <v>1</v>
      </c>
      <c r="P2144" s="620">
        <v>9000</v>
      </c>
      <c r="Q2144" s="635">
        <v>1</v>
      </c>
      <c r="R2144" s="619">
        <v>6</v>
      </c>
      <c r="S2144" s="635">
        <v>1</v>
      </c>
      <c r="T2144" s="683">
        <v>1</v>
      </c>
      <c r="U2144" s="665">
        <v>1</v>
      </c>
    </row>
    <row r="2145" spans="1:21" ht="14.4" customHeight="1" x14ac:dyDescent="0.3">
      <c r="A2145" s="618">
        <v>4</v>
      </c>
      <c r="B2145" s="619" t="s">
        <v>558</v>
      </c>
      <c r="C2145" s="619">
        <v>89301042</v>
      </c>
      <c r="D2145" s="681" t="s">
        <v>6244</v>
      </c>
      <c r="E2145" s="682" t="s">
        <v>3987</v>
      </c>
      <c r="F2145" s="619" t="s">
        <v>3937</v>
      </c>
      <c r="G2145" s="619" t="s">
        <v>4143</v>
      </c>
      <c r="H2145" s="619" t="s">
        <v>557</v>
      </c>
      <c r="I2145" s="619" t="s">
        <v>4923</v>
      </c>
      <c r="J2145" s="619" t="s">
        <v>4924</v>
      </c>
      <c r="K2145" s="619" t="s">
        <v>4925</v>
      </c>
      <c r="L2145" s="620">
        <v>957</v>
      </c>
      <c r="M2145" s="620">
        <v>5742</v>
      </c>
      <c r="N2145" s="619">
        <v>6</v>
      </c>
      <c r="O2145" s="683">
        <v>1</v>
      </c>
      <c r="P2145" s="620">
        <v>5742</v>
      </c>
      <c r="Q2145" s="635">
        <v>1</v>
      </c>
      <c r="R2145" s="619">
        <v>6</v>
      </c>
      <c r="S2145" s="635">
        <v>1</v>
      </c>
      <c r="T2145" s="683">
        <v>1</v>
      </c>
      <c r="U2145" s="665">
        <v>1</v>
      </c>
    </row>
    <row r="2146" spans="1:21" ht="14.4" customHeight="1" x14ac:dyDescent="0.3">
      <c r="A2146" s="618">
        <v>4</v>
      </c>
      <c r="B2146" s="619" t="s">
        <v>558</v>
      </c>
      <c r="C2146" s="619">
        <v>89301042</v>
      </c>
      <c r="D2146" s="681" t="s">
        <v>6244</v>
      </c>
      <c r="E2146" s="682" t="s">
        <v>3987</v>
      </c>
      <c r="F2146" s="619" t="s">
        <v>3937</v>
      </c>
      <c r="G2146" s="619" t="s">
        <v>4143</v>
      </c>
      <c r="H2146" s="619" t="s">
        <v>557</v>
      </c>
      <c r="I2146" s="619" t="s">
        <v>5261</v>
      </c>
      <c r="J2146" s="619" t="s">
        <v>5262</v>
      </c>
      <c r="K2146" s="619" t="s">
        <v>5263</v>
      </c>
      <c r="L2146" s="620">
        <v>3000</v>
      </c>
      <c r="M2146" s="620">
        <v>6000</v>
      </c>
      <c r="N2146" s="619">
        <v>2</v>
      </c>
      <c r="O2146" s="683">
        <v>1</v>
      </c>
      <c r="P2146" s="620">
        <v>6000</v>
      </c>
      <c r="Q2146" s="635">
        <v>1</v>
      </c>
      <c r="R2146" s="619">
        <v>2</v>
      </c>
      <c r="S2146" s="635">
        <v>1</v>
      </c>
      <c r="T2146" s="683">
        <v>1</v>
      </c>
      <c r="U2146" s="665">
        <v>1</v>
      </c>
    </row>
    <row r="2147" spans="1:21" ht="14.4" customHeight="1" x14ac:dyDescent="0.3">
      <c r="A2147" s="618">
        <v>4</v>
      </c>
      <c r="B2147" s="619" t="s">
        <v>558</v>
      </c>
      <c r="C2147" s="619">
        <v>89301042</v>
      </c>
      <c r="D2147" s="681" t="s">
        <v>6244</v>
      </c>
      <c r="E2147" s="682" t="s">
        <v>3987</v>
      </c>
      <c r="F2147" s="619" t="s">
        <v>3937</v>
      </c>
      <c r="G2147" s="619" t="s">
        <v>4143</v>
      </c>
      <c r="H2147" s="619" t="s">
        <v>557</v>
      </c>
      <c r="I2147" s="619" t="s">
        <v>4937</v>
      </c>
      <c r="J2147" s="619" t="s">
        <v>4938</v>
      </c>
      <c r="K2147" s="619" t="s">
        <v>4939</v>
      </c>
      <c r="L2147" s="620">
        <v>1500</v>
      </c>
      <c r="M2147" s="620">
        <v>9000</v>
      </c>
      <c r="N2147" s="619">
        <v>6</v>
      </c>
      <c r="O2147" s="683">
        <v>1</v>
      </c>
      <c r="P2147" s="620">
        <v>9000</v>
      </c>
      <c r="Q2147" s="635">
        <v>1</v>
      </c>
      <c r="R2147" s="619">
        <v>6</v>
      </c>
      <c r="S2147" s="635">
        <v>1</v>
      </c>
      <c r="T2147" s="683">
        <v>1</v>
      </c>
      <c r="U2147" s="665">
        <v>1</v>
      </c>
    </row>
    <row r="2148" spans="1:21" ht="14.4" customHeight="1" x14ac:dyDescent="0.3">
      <c r="A2148" s="618">
        <v>4</v>
      </c>
      <c r="B2148" s="619" t="s">
        <v>558</v>
      </c>
      <c r="C2148" s="619">
        <v>89301042</v>
      </c>
      <c r="D2148" s="681" t="s">
        <v>6244</v>
      </c>
      <c r="E2148" s="682" t="s">
        <v>3987</v>
      </c>
      <c r="F2148" s="619" t="s">
        <v>3937</v>
      </c>
      <c r="G2148" s="619" t="s">
        <v>4143</v>
      </c>
      <c r="H2148" s="619" t="s">
        <v>557</v>
      </c>
      <c r="I2148" s="619" t="s">
        <v>4946</v>
      </c>
      <c r="J2148" s="619" t="s">
        <v>4947</v>
      </c>
      <c r="K2148" s="619" t="s">
        <v>4948</v>
      </c>
      <c r="L2148" s="620">
        <v>159.5</v>
      </c>
      <c r="M2148" s="620">
        <v>159.5</v>
      </c>
      <c r="N2148" s="619">
        <v>1</v>
      </c>
      <c r="O2148" s="683">
        <v>1</v>
      </c>
      <c r="P2148" s="620"/>
      <c r="Q2148" s="635">
        <v>0</v>
      </c>
      <c r="R2148" s="619"/>
      <c r="S2148" s="635">
        <v>0</v>
      </c>
      <c r="T2148" s="683"/>
      <c r="U2148" s="665">
        <v>0</v>
      </c>
    </row>
    <row r="2149" spans="1:21" ht="14.4" customHeight="1" x14ac:dyDescent="0.3">
      <c r="A2149" s="618">
        <v>4</v>
      </c>
      <c r="B2149" s="619" t="s">
        <v>558</v>
      </c>
      <c r="C2149" s="619">
        <v>89301042</v>
      </c>
      <c r="D2149" s="681" t="s">
        <v>6244</v>
      </c>
      <c r="E2149" s="682" t="s">
        <v>3987</v>
      </c>
      <c r="F2149" s="619" t="s">
        <v>3937</v>
      </c>
      <c r="G2149" s="619" t="s">
        <v>4143</v>
      </c>
      <c r="H2149" s="619" t="s">
        <v>557</v>
      </c>
      <c r="I2149" s="619" t="s">
        <v>5872</v>
      </c>
      <c r="J2149" s="619" t="s">
        <v>5873</v>
      </c>
      <c r="K2149" s="619" t="s">
        <v>5874</v>
      </c>
      <c r="L2149" s="620">
        <v>1249.73</v>
      </c>
      <c r="M2149" s="620">
        <v>2499.46</v>
      </c>
      <c r="N2149" s="619">
        <v>2</v>
      </c>
      <c r="O2149" s="683">
        <v>1</v>
      </c>
      <c r="P2149" s="620">
        <v>2499.46</v>
      </c>
      <c r="Q2149" s="635">
        <v>1</v>
      </c>
      <c r="R2149" s="619">
        <v>2</v>
      </c>
      <c r="S2149" s="635">
        <v>1</v>
      </c>
      <c r="T2149" s="683">
        <v>1</v>
      </c>
      <c r="U2149" s="665">
        <v>1</v>
      </c>
    </row>
    <row r="2150" spans="1:21" ht="14.4" customHeight="1" x14ac:dyDescent="0.3">
      <c r="A2150" s="618">
        <v>4</v>
      </c>
      <c r="B2150" s="619" t="s">
        <v>558</v>
      </c>
      <c r="C2150" s="619">
        <v>89301042</v>
      </c>
      <c r="D2150" s="681" t="s">
        <v>6244</v>
      </c>
      <c r="E2150" s="682" t="s">
        <v>3987</v>
      </c>
      <c r="F2150" s="619" t="s">
        <v>3937</v>
      </c>
      <c r="G2150" s="619" t="s">
        <v>4143</v>
      </c>
      <c r="H2150" s="619" t="s">
        <v>557</v>
      </c>
      <c r="I2150" s="619" t="s">
        <v>5875</v>
      </c>
      <c r="J2150" s="619" t="s">
        <v>5876</v>
      </c>
      <c r="K2150" s="619" t="s">
        <v>5877</v>
      </c>
      <c r="L2150" s="620">
        <v>1249.73</v>
      </c>
      <c r="M2150" s="620">
        <v>2499.46</v>
      </c>
      <c r="N2150" s="619">
        <v>2</v>
      </c>
      <c r="O2150" s="683">
        <v>1</v>
      </c>
      <c r="P2150" s="620">
        <v>2499.46</v>
      </c>
      <c r="Q2150" s="635">
        <v>1</v>
      </c>
      <c r="R2150" s="619">
        <v>2</v>
      </c>
      <c r="S2150" s="635">
        <v>1</v>
      </c>
      <c r="T2150" s="683">
        <v>1</v>
      </c>
      <c r="U2150" s="665">
        <v>1</v>
      </c>
    </row>
    <row r="2151" spans="1:21" ht="14.4" customHeight="1" x14ac:dyDescent="0.3">
      <c r="A2151" s="618">
        <v>4</v>
      </c>
      <c r="B2151" s="619" t="s">
        <v>558</v>
      </c>
      <c r="C2151" s="619">
        <v>89301042</v>
      </c>
      <c r="D2151" s="681" t="s">
        <v>6244</v>
      </c>
      <c r="E2151" s="682" t="s">
        <v>3987</v>
      </c>
      <c r="F2151" s="619" t="s">
        <v>3937</v>
      </c>
      <c r="G2151" s="619" t="s">
        <v>4143</v>
      </c>
      <c r="H2151" s="619" t="s">
        <v>557</v>
      </c>
      <c r="I2151" s="619" t="s">
        <v>5878</v>
      </c>
      <c r="J2151" s="619" t="s">
        <v>5879</v>
      </c>
      <c r="K2151" s="619" t="s">
        <v>5880</v>
      </c>
      <c r="L2151" s="620">
        <v>2816</v>
      </c>
      <c r="M2151" s="620">
        <v>5632</v>
      </c>
      <c r="N2151" s="619">
        <v>2</v>
      </c>
      <c r="O2151" s="683">
        <v>1</v>
      </c>
      <c r="P2151" s="620">
        <v>5632</v>
      </c>
      <c r="Q2151" s="635">
        <v>1</v>
      </c>
      <c r="R2151" s="619">
        <v>2</v>
      </c>
      <c r="S2151" s="635">
        <v>1</v>
      </c>
      <c r="T2151" s="683">
        <v>1</v>
      </c>
      <c r="U2151" s="665">
        <v>1</v>
      </c>
    </row>
    <row r="2152" spans="1:21" ht="14.4" customHeight="1" x14ac:dyDescent="0.3">
      <c r="A2152" s="618">
        <v>4</v>
      </c>
      <c r="B2152" s="619" t="s">
        <v>558</v>
      </c>
      <c r="C2152" s="619">
        <v>89301042</v>
      </c>
      <c r="D2152" s="681" t="s">
        <v>6244</v>
      </c>
      <c r="E2152" s="682" t="s">
        <v>3987</v>
      </c>
      <c r="F2152" s="619" t="s">
        <v>3937</v>
      </c>
      <c r="G2152" s="619" t="s">
        <v>4143</v>
      </c>
      <c r="H2152" s="619" t="s">
        <v>557</v>
      </c>
      <c r="I2152" s="619" t="s">
        <v>5881</v>
      </c>
      <c r="J2152" s="619" t="s">
        <v>5882</v>
      </c>
      <c r="K2152" s="619" t="s">
        <v>5883</v>
      </c>
      <c r="L2152" s="620">
        <v>2816</v>
      </c>
      <c r="M2152" s="620">
        <v>5632</v>
      </c>
      <c r="N2152" s="619">
        <v>2</v>
      </c>
      <c r="O2152" s="683">
        <v>1</v>
      </c>
      <c r="P2152" s="620"/>
      <c r="Q2152" s="635">
        <v>0</v>
      </c>
      <c r="R2152" s="619"/>
      <c r="S2152" s="635">
        <v>0</v>
      </c>
      <c r="T2152" s="683"/>
      <c r="U2152" s="665">
        <v>0</v>
      </c>
    </row>
    <row r="2153" spans="1:21" ht="14.4" customHeight="1" x14ac:dyDescent="0.3">
      <c r="A2153" s="618">
        <v>4</v>
      </c>
      <c r="B2153" s="619" t="s">
        <v>558</v>
      </c>
      <c r="C2153" s="619">
        <v>89301042</v>
      </c>
      <c r="D2153" s="681" t="s">
        <v>6244</v>
      </c>
      <c r="E2153" s="682" t="s">
        <v>3988</v>
      </c>
      <c r="F2153" s="619" t="s">
        <v>3935</v>
      </c>
      <c r="G2153" s="619" t="s">
        <v>3997</v>
      </c>
      <c r="H2153" s="619" t="s">
        <v>1439</v>
      </c>
      <c r="I2153" s="619" t="s">
        <v>1793</v>
      </c>
      <c r="J2153" s="619" t="s">
        <v>3721</v>
      </c>
      <c r="K2153" s="619" t="s">
        <v>3722</v>
      </c>
      <c r="L2153" s="620">
        <v>333.31</v>
      </c>
      <c r="M2153" s="620">
        <v>666.62</v>
      </c>
      <c r="N2153" s="619">
        <v>2</v>
      </c>
      <c r="O2153" s="683">
        <v>2</v>
      </c>
      <c r="P2153" s="620">
        <v>333.31</v>
      </c>
      <c r="Q2153" s="635">
        <v>0.5</v>
      </c>
      <c r="R2153" s="619">
        <v>1</v>
      </c>
      <c r="S2153" s="635">
        <v>0.5</v>
      </c>
      <c r="T2153" s="683">
        <v>1</v>
      </c>
      <c r="U2153" s="665">
        <v>0.5</v>
      </c>
    </row>
    <row r="2154" spans="1:21" ht="14.4" customHeight="1" x14ac:dyDescent="0.3">
      <c r="A2154" s="618">
        <v>4</v>
      </c>
      <c r="B2154" s="619" t="s">
        <v>558</v>
      </c>
      <c r="C2154" s="619">
        <v>89301042</v>
      </c>
      <c r="D2154" s="681" t="s">
        <v>6244</v>
      </c>
      <c r="E2154" s="682" t="s">
        <v>3988</v>
      </c>
      <c r="F2154" s="619" t="s">
        <v>3935</v>
      </c>
      <c r="G2154" s="619" t="s">
        <v>5064</v>
      </c>
      <c r="H2154" s="619" t="s">
        <v>557</v>
      </c>
      <c r="I2154" s="619" t="s">
        <v>5065</v>
      </c>
      <c r="J2154" s="619" t="s">
        <v>3205</v>
      </c>
      <c r="K2154" s="619" t="s">
        <v>4020</v>
      </c>
      <c r="L2154" s="620">
        <v>43.23</v>
      </c>
      <c r="M2154" s="620">
        <v>43.23</v>
      </c>
      <c r="N2154" s="619">
        <v>1</v>
      </c>
      <c r="O2154" s="683">
        <v>0.5</v>
      </c>
      <c r="P2154" s="620">
        <v>43.23</v>
      </c>
      <c r="Q2154" s="635">
        <v>1</v>
      </c>
      <c r="R2154" s="619">
        <v>1</v>
      </c>
      <c r="S2154" s="635">
        <v>1</v>
      </c>
      <c r="T2154" s="683">
        <v>0.5</v>
      </c>
      <c r="U2154" s="665">
        <v>1</v>
      </c>
    </row>
    <row r="2155" spans="1:21" ht="14.4" customHeight="1" x14ac:dyDescent="0.3">
      <c r="A2155" s="618">
        <v>4</v>
      </c>
      <c r="B2155" s="619" t="s">
        <v>558</v>
      </c>
      <c r="C2155" s="619">
        <v>89301042</v>
      </c>
      <c r="D2155" s="681" t="s">
        <v>6244</v>
      </c>
      <c r="E2155" s="682" t="s">
        <v>3988</v>
      </c>
      <c r="F2155" s="619" t="s">
        <v>3935</v>
      </c>
      <c r="G2155" s="619" t="s">
        <v>5516</v>
      </c>
      <c r="H2155" s="619" t="s">
        <v>557</v>
      </c>
      <c r="I2155" s="619" t="s">
        <v>5816</v>
      </c>
      <c r="J2155" s="619" t="s">
        <v>5518</v>
      </c>
      <c r="K2155" s="619" t="s">
        <v>5817</v>
      </c>
      <c r="L2155" s="620">
        <v>0</v>
      </c>
      <c r="M2155" s="620">
        <v>0</v>
      </c>
      <c r="N2155" s="619">
        <v>1</v>
      </c>
      <c r="O2155" s="683">
        <v>1</v>
      </c>
      <c r="P2155" s="620"/>
      <c r="Q2155" s="635"/>
      <c r="R2155" s="619"/>
      <c r="S2155" s="635">
        <v>0</v>
      </c>
      <c r="T2155" s="683"/>
      <c r="U2155" s="665">
        <v>0</v>
      </c>
    </row>
    <row r="2156" spans="1:21" ht="14.4" customHeight="1" x14ac:dyDescent="0.3">
      <c r="A2156" s="618">
        <v>4</v>
      </c>
      <c r="B2156" s="619" t="s">
        <v>558</v>
      </c>
      <c r="C2156" s="619">
        <v>89301042</v>
      </c>
      <c r="D2156" s="681" t="s">
        <v>6244</v>
      </c>
      <c r="E2156" s="682" t="s">
        <v>3988</v>
      </c>
      <c r="F2156" s="619" t="s">
        <v>3935</v>
      </c>
      <c r="G2156" s="619" t="s">
        <v>3998</v>
      </c>
      <c r="H2156" s="619" t="s">
        <v>557</v>
      </c>
      <c r="I2156" s="619" t="s">
        <v>991</v>
      </c>
      <c r="J2156" s="619" t="s">
        <v>992</v>
      </c>
      <c r="K2156" s="619" t="s">
        <v>993</v>
      </c>
      <c r="L2156" s="620">
        <v>0</v>
      </c>
      <c r="M2156" s="620">
        <v>0</v>
      </c>
      <c r="N2156" s="619">
        <v>1</v>
      </c>
      <c r="O2156" s="683">
        <v>1</v>
      </c>
      <c r="P2156" s="620"/>
      <c r="Q2156" s="635"/>
      <c r="R2156" s="619"/>
      <c r="S2156" s="635">
        <v>0</v>
      </c>
      <c r="T2156" s="683"/>
      <c r="U2156" s="665">
        <v>0</v>
      </c>
    </row>
    <row r="2157" spans="1:21" ht="14.4" customHeight="1" x14ac:dyDescent="0.3">
      <c r="A2157" s="618">
        <v>4</v>
      </c>
      <c r="B2157" s="619" t="s">
        <v>558</v>
      </c>
      <c r="C2157" s="619">
        <v>89301042</v>
      </c>
      <c r="D2157" s="681" t="s">
        <v>6244</v>
      </c>
      <c r="E2157" s="682" t="s">
        <v>3988</v>
      </c>
      <c r="F2157" s="619" t="s">
        <v>3935</v>
      </c>
      <c r="G2157" s="619" t="s">
        <v>4193</v>
      </c>
      <c r="H2157" s="619" t="s">
        <v>1439</v>
      </c>
      <c r="I2157" s="619" t="s">
        <v>2731</v>
      </c>
      <c r="J2157" s="619" t="s">
        <v>2732</v>
      </c>
      <c r="K2157" s="619" t="s">
        <v>2733</v>
      </c>
      <c r="L2157" s="620">
        <v>154.01</v>
      </c>
      <c r="M2157" s="620">
        <v>154.01</v>
      </c>
      <c r="N2157" s="619">
        <v>1</v>
      </c>
      <c r="O2157" s="683">
        <v>1</v>
      </c>
      <c r="P2157" s="620">
        <v>154.01</v>
      </c>
      <c r="Q2157" s="635">
        <v>1</v>
      </c>
      <c r="R2157" s="619">
        <v>1</v>
      </c>
      <c r="S2157" s="635">
        <v>1</v>
      </c>
      <c r="T2157" s="683">
        <v>1</v>
      </c>
      <c r="U2157" s="665">
        <v>1</v>
      </c>
    </row>
    <row r="2158" spans="1:21" ht="14.4" customHeight="1" x14ac:dyDescent="0.3">
      <c r="A2158" s="618">
        <v>4</v>
      </c>
      <c r="B2158" s="619" t="s">
        <v>558</v>
      </c>
      <c r="C2158" s="619">
        <v>89301042</v>
      </c>
      <c r="D2158" s="681" t="s">
        <v>6244</v>
      </c>
      <c r="E2158" s="682" t="s">
        <v>3988</v>
      </c>
      <c r="F2158" s="619" t="s">
        <v>3935</v>
      </c>
      <c r="G2158" s="619" t="s">
        <v>4012</v>
      </c>
      <c r="H2158" s="619" t="s">
        <v>557</v>
      </c>
      <c r="I2158" s="619" t="s">
        <v>837</v>
      </c>
      <c r="J2158" s="619" t="s">
        <v>4013</v>
      </c>
      <c r="K2158" s="619" t="s">
        <v>4014</v>
      </c>
      <c r="L2158" s="620">
        <v>0</v>
      </c>
      <c r="M2158" s="620">
        <v>0</v>
      </c>
      <c r="N2158" s="619">
        <v>2</v>
      </c>
      <c r="O2158" s="683">
        <v>1</v>
      </c>
      <c r="P2158" s="620">
        <v>0</v>
      </c>
      <c r="Q2158" s="635"/>
      <c r="R2158" s="619">
        <v>2</v>
      </c>
      <c r="S2158" s="635">
        <v>1</v>
      </c>
      <c r="T2158" s="683">
        <v>1</v>
      </c>
      <c r="U2158" s="665">
        <v>1</v>
      </c>
    </row>
    <row r="2159" spans="1:21" ht="14.4" customHeight="1" x14ac:dyDescent="0.3">
      <c r="A2159" s="618">
        <v>4</v>
      </c>
      <c r="B2159" s="619" t="s">
        <v>558</v>
      </c>
      <c r="C2159" s="619">
        <v>89301042</v>
      </c>
      <c r="D2159" s="681" t="s">
        <v>6244</v>
      </c>
      <c r="E2159" s="682" t="s">
        <v>3988</v>
      </c>
      <c r="F2159" s="619" t="s">
        <v>3935</v>
      </c>
      <c r="G2159" s="619" t="s">
        <v>4267</v>
      </c>
      <c r="H2159" s="619" t="s">
        <v>557</v>
      </c>
      <c r="I2159" s="619" t="s">
        <v>729</v>
      </c>
      <c r="J2159" s="619" t="s">
        <v>730</v>
      </c>
      <c r="K2159" s="619" t="s">
        <v>5769</v>
      </c>
      <c r="L2159" s="620">
        <v>57.85</v>
      </c>
      <c r="M2159" s="620">
        <v>57.85</v>
      </c>
      <c r="N2159" s="619">
        <v>1</v>
      </c>
      <c r="O2159" s="683">
        <v>0.5</v>
      </c>
      <c r="P2159" s="620">
        <v>57.85</v>
      </c>
      <c r="Q2159" s="635">
        <v>1</v>
      </c>
      <c r="R2159" s="619">
        <v>1</v>
      </c>
      <c r="S2159" s="635">
        <v>1</v>
      </c>
      <c r="T2159" s="683">
        <v>0.5</v>
      </c>
      <c r="U2159" s="665">
        <v>1</v>
      </c>
    </row>
    <row r="2160" spans="1:21" ht="14.4" customHeight="1" x14ac:dyDescent="0.3">
      <c r="A2160" s="618">
        <v>4</v>
      </c>
      <c r="B2160" s="619" t="s">
        <v>558</v>
      </c>
      <c r="C2160" s="619">
        <v>89301042</v>
      </c>
      <c r="D2160" s="681" t="s">
        <v>6244</v>
      </c>
      <c r="E2160" s="682" t="s">
        <v>3988</v>
      </c>
      <c r="F2160" s="619" t="s">
        <v>3936</v>
      </c>
      <c r="G2160" s="619" t="s">
        <v>4062</v>
      </c>
      <c r="H2160" s="619" t="s">
        <v>557</v>
      </c>
      <c r="I2160" s="619" t="s">
        <v>4142</v>
      </c>
      <c r="J2160" s="619" t="s">
        <v>3964</v>
      </c>
      <c r="K2160" s="619"/>
      <c r="L2160" s="620">
        <v>0</v>
      </c>
      <c r="M2160" s="620">
        <v>0</v>
      </c>
      <c r="N2160" s="619">
        <v>1</v>
      </c>
      <c r="O2160" s="683">
        <v>1</v>
      </c>
      <c r="P2160" s="620">
        <v>0</v>
      </c>
      <c r="Q2160" s="635"/>
      <c r="R2160" s="619">
        <v>1</v>
      </c>
      <c r="S2160" s="635">
        <v>1</v>
      </c>
      <c r="T2160" s="683">
        <v>1</v>
      </c>
      <c r="U2160" s="665">
        <v>1</v>
      </c>
    </row>
    <row r="2161" spans="1:21" ht="14.4" customHeight="1" x14ac:dyDescent="0.3">
      <c r="A2161" s="618">
        <v>4</v>
      </c>
      <c r="B2161" s="619" t="s">
        <v>558</v>
      </c>
      <c r="C2161" s="619">
        <v>89301042</v>
      </c>
      <c r="D2161" s="681" t="s">
        <v>6244</v>
      </c>
      <c r="E2161" s="682" t="s">
        <v>3988</v>
      </c>
      <c r="F2161" s="619" t="s">
        <v>3937</v>
      </c>
      <c r="G2161" s="619" t="s">
        <v>4358</v>
      </c>
      <c r="H2161" s="619" t="s">
        <v>557</v>
      </c>
      <c r="I2161" s="619" t="s">
        <v>5775</v>
      </c>
      <c r="J2161" s="619" t="s">
        <v>4360</v>
      </c>
      <c r="K2161" s="619" t="s">
        <v>5776</v>
      </c>
      <c r="L2161" s="620">
        <v>410</v>
      </c>
      <c r="M2161" s="620">
        <v>410</v>
      </c>
      <c r="N2161" s="619">
        <v>1</v>
      </c>
      <c r="O2161" s="683">
        <v>1</v>
      </c>
      <c r="P2161" s="620">
        <v>410</v>
      </c>
      <c r="Q2161" s="635">
        <v>1</v>
      </c>
      <c r="R2161" s="619">
        <v>1</v>
      </c>
      <c r="S2161" s="635">
        <v>1</v>
      </c>
      <c r="T2161" s="683">
        <v>1</v>
      </c>
      <c r="U2161" s="665">
        <v>1</v>
      </c>
    </row>
    <row r="2162" spans="1:21" ht="14.4" customHeight="1" x14ac:dyDescent="0.3">
      <c r="A2162" s="618">
        <v>4</v>
      </c>
      <c r="B2162" s="619" t="s">
        <v>558</v>
      </c>
      <c r="C2162" s="619">
        <v>89301042</v>
      </c>
      <c r="D2162" s="681" t="s">
        <v>6244</v>
      </c>
      <c r="E2162" s="682" t="s">
        <v>3988</v>
      </c>
      <c r="F2162" s="619" t="s">
        <v>3937</v>
      </c>
      <c r="G2162" s="619" t="s">
        <v>4358</v>
      </c>
      <c r="H2162" s="619" t="s">
        <v>557</v>
      </c>
      <c r="I2162" s="619" t="s">
        <v>4359</v>
      </c>
      <c r="J2162" s="619" t="s">
        <v>4360</v>
      </c>
      <c r="K2162" s="619" t="s">
        <v>4361</v>
      </c>
      <c r="L2162" s="620">
        <v>410</v>
      </c>
      <c r="M2162" s="620">
        <v>2460</v>
      </c>
      <c r="N2162" s="619">
        <v>6</v>
      </c>
      <c r="O2162" s="683">
        <v>6</v>
      </c>
      <c r="P2162" s="620">
        <v>2460</v>
      </c>
      <c r="Q2162" s="635">
        <v>1</v>
      </c>
      <c r="R2162" s="619">
        <v>6</v>
      </c>
      <c r="S2162" s="635">
        <v>1</v>
      </c>
      <c r="T2162" s="683">
        <v>6</v>
      </c>
      <c r="U2162" s="665">
        <v>1</v>
      </c>
    </row>
    <row r="2163" spans="1:21" ht="14.4" customHeight="1" x14ac:dyDescent="0.3">
      <c r="A2163" s="618">
        <v>4</v>
      </c>
      <c r="B2163" s="619" t="s">
        <v>558</v>
      </c>
      <c r="C2163" s="619">
        <v>89301042</v>
      </c>
      <c r="D2163" s="681" t="s">
        <v>6244</v>
      </c>
      <c r="E2163" s="682" t="s">
        <v>3988</v>
      </c>
      <c r="F2163" s="619" t="s">
        <v>3937</v>
      </c>
      <c r="G2163" s="619" t="s">
        <v>4358</v>
      </c>
      <c r="H2163" s="619" t="s">
        <v>557</v>
      </c>
      <c r="I2163" s="619" t="s">
        <v>4420</v>
      </c>
      <c r="J2163" s="619" t="s">
        <v>4421</v>
      </c>
      <c r="K2163" s="619" t="s">
        <v>4422</v>
      </c>
      <c r="L2163" s="620">
        <v>566</v>
      </c>
      <c r="M2163" s="620">
        <v>566</v>
      </c>
      <c r="N2163" s="619">
        <v>1</v>
      </c>
      <c r="O2163" s="683">
        <v>1</v>
      </c>
      <c r="P2163" s="620"/>
      <c r="Q2163" s="635">
        <v>0</v>
      </c>
      <c r="R2163" s="619"/>
      <c r="S2163" s="635">
        <v>0</v>
      </c>
      <c r="T2163" s="683"/>
      <c r="U2163" s="665">
        <v>0</v>
      </c>
    </row>
    <row r="2164" spans="1:21" ht="14.4" customHeight="1" x14ac:dyDescent="0.3">
      <c r="A2164" s="618">
        <v>4</v>
      </c>
      <c r="B2164" s="619" t="s">
        <v>558</v>
      </c>
      <c r="C2164" s="619">
        <v>89301042</v>
      </c>
      <c r="D2164" s="681" t="s">
        <v>6244</v>
      </c>
      <c r="E2164" s="682" t="s">
        <v>3988</v>
      </c>
      <c r="F2164" s="619" t="s">
        <v>3937</v>
      </c>
      <c r="G2164" s="619" t="s">
        <v>4423</v>
      </c>
      <c r="H2164" s="619" t="s">
        <v>557</v>
      </c>
      <c r="I2164" s="619" t="s">
        <v>4433</v>
      </c>
      <c r="J2164" s="619" t="s">
        <v>4434</v>
      </c>
      <c r="K2164" s="619" t="s">
        <v>4435</v>
      </c>
      <c r="L2164" s="620">
        <v>200</v>
      </c>
      <c r="M2164" s="620">
        <v>1000</v>
      </c>
      <c r="N2164" s="619">
        <v>5</v>
      </c>
      <c r="O2164" s="683">
        <v>2</v>
      </c>
      <c r="P2164" s="620">
        <v>1000</v>
      </c>
      <c r="Q2164" s="635">
        <v>1</v>
      </c>
      <c r="R2164" s="619">
        <v>5</v>
      </c>
      <c r="S2164" s="635">
        <v>1</v>
      </c>
      <c r="T2164" s="683">
        <v>2</v>
      </c>
      <c r="U2164" s="665">
        <v>1</v>
      </c>
    </row>
    <row r="2165" spans="1:21" ht="14.4" customHeight="1" x14ac:dyDescent="0.3">
      <c r="A2165" s="618">
        <v>4</v>
      </c>
      <c r="B2165" s="619" t="s">
        <v>558</v>
      </c>
      <c r="C2165" s="619">
        <v>89301042</v>
      </c>
      <c r="D2165" s="681" t="s">
        <v>6244</v>
      </c>
      <c r="E2165" s="682" t="s">
        <v>3988</v>
      </c>
      <c r="F2165" s="619" t="s">
        <v>3937</v>
      </c>
      <c r="G2165" s="619" t="s">
        <v>4423</v>
      </c>
      <c r="H2165" s="619" t="s">
        <v>557</v>
      </c>
      <c r="I2165" s="619" t="s">
        <v>4457</v>
      </c>
      <c r="J2165" s="619" t="s">
        <v>4458</v>
      </c>
      <c r="K2165" s="619" t="s">
        <v>4453</v>
      </c>
      <c r="L2165" s="620">
        <v>1512.58</v>
      </c>
      <c r="M2165" s="620">
        <v>1512.58</v>
      </c>
      <c r="N2165" s="619">
        <v>1</v>
      </c>
      <c r="O2165" s="683">
        <v>1</v>
      </c>
      <c r="P2165" s="620">
        <v>1512.58</v>
      </c>
      <c r="Q2165" s="635">
        <v>1</v>
      </c>
      <c r="R2165" s="619">
        <v>1</v>
      </c>
      <c r="S2165" s="635">
        <v>1</v>
      </c>
      <c r="T2165" s="683">
        <v>1</v>
      </c>
      <c r="U2165" s="665">
        <v>1</v>
      </c>
    </row>
    <row r="2166" spans="1:21" ht="14.4" customHeight="1" x14ac:dyDescent="0.3">
      <c r="A2166" s="618">
        <v>4</v>
      </c>
      <c r="B2166" s="619" t="s">
        <v>558</v>
      </c>
      <c r="C2166" s="619">
        <v>89301042</v>
      </c>
      <c r="D2166" s="681" t="s">
        <v>6244</v>
      </c>
      <c r="E2166" s="682" t="s">
        <v>3988</v>
      </c>
      <c r="F2166" s="619" t="s">
        <v>3937</v>
      </c>
      <c r="G2166" s="619" t="s">
        <v>4203</v>
      </c>
      <c r="H2166" s="619" t="s">
        <v>557</v>
      </c>
      <c r="I2166" s="619" t="s">
        <v>4204</v>
      </c>
      <c r="J2166" s="619" t="s">
        <v>4205</v>
      </c>
      <c r="K2166" s="619" t="s">
        <v>4206</v>
      </c>
      <c r="L2166" s="620">
        <v>900</v>
      </c>
      <c r="M2166" s="620">
        <v>900</v>
      </c>
      <c r="N2166" s="619">
        <v>1</v>
      </c>
      <c r="O2166" s="683">
        <v>1</v>
      </c>
      <c r="P2166" s="620">
        <v>900</v>
      </c>
      <c r="Q2166" s="635">
        <v>1</v>
      </c>
      <c r="R2166" s="619">
        <v>1</v>
      </c>
      <c r="S2166" s="635">
        <v>1</v>
      </c>
      <c r="T2166" s="683">
        <v>1</v>
      </c>
      <c r="U2166" s="665">
        <v>1</v>
      </c>
    </row>
    <row r="2167" spans="1:21" ht="14.4" customHeight="1" x14ac:dyDescent="0.3">
      <c r="A2167" s="618">
        <v>4</v>
      </c>
      <c r="B2167" s="619" t="s">
        <v>558</v>
      </c>
      <c r="C2167" s="619">
        <v>89301042</v>
      </c>
      <c r="D2167" s="681" t="s">
        <v>6244</v>
      </c>
      <c r="E2167" s="682" t="s">
        <v>3989</v>
      </c>
      <c r="F2167" s="619" t="s">
        <v>3935</v>
      </c>
      <c r="G2167" s="619" t="s">
        <v>4127</v>
      </c>
      <c r="H2167" s="619" t="s">
        <v>1439</v>
      </c>
      <c r="I2167" s="619" t="s">
        <v>4128</v>
      </c>
      <c r="J2167" s="619" t="s">
        <v>4129</v>
      </c>
      <c r="K2167" s="619" t="s">
        <v>4130</v>
      </c>
      <c r="L2167" s="620">
        <v>41.55</v>
      </c>
      <c r="M2167" s="620">
        <v>124.64999999999999</v>
      </c>
      <c r="N2167" s="619">
        <v>3</v>
      </c>
      <c r="O2167" s="683">
        <v>1</v>
      </c>
      <c r="P2167" s="620"/>
      <c r="Q2167" s="635">
        <v>0</v>
      </c>
      <c r="R2167" s="619"/>
      <c r="S2167" s="635">
        <v>0</v>
      </c>
      <c r="T2167" s="683"/>
      <c r="U2167" s="665">
        <v>0</v>
      </c>
    </row>
    <row r="2168" spans="1:21" ht="14.4" customHeight="1" x14ac:dyDescent="0.3">
      <c r="A2168" s="618">
        <v>4</v>
      </c>
      <c r="B2168" s="619" t="s">
        <v>558</v>
      </c>
      <c r="C2168" s="619">
        <v>89301042</v>
      </c>
      <c r="D2168" s="681" t="s">
        <v>6244</v>
      </c>
      <c r="E2168" s="682" t="s">
        <v>3989</v>
      </c>
      <c r="F2168" s="619" t="s">
        <v>3935</v>
      </c>
      <c r="G2168" s="619" t="s">
        <v>5884</v>
      </c>
      <c r="H2168" s="619" t="s">
        <v>557</v>
      </c>
      <c r="I2168" s="619" t="s">
        <v>5885</v>
      </c>
      <c r="J2168" s="619" t="s">
        <v>5886</v>
      </c>
      <c r="K2168" s="619" t="s">
        <v>1864</v>
      </c>
      <c r="L2168" s="620">
        <v>49.28</v>
      </c>
      <c r="M2168" s="620">
        <v>49.28</v>
      </c>
      <c r="N2168" s="619">
        <v>1</v>
      </c>
      <c r="O2168" s="683">
        <v>1</v>
      </c>
      <c r="P2168" s="620">
        <v>49.28</v>
      </c>
      <c r="Q2168" s="635">
        <v>1</v>
      </c>
      <c r="R2168" s="619">
        <v>1</v>
      </c>
      <c r="S2168" s="635">
        <v>1</v>
      </c>
      <c r="T2168" s="683">
        <v>1</v>
      </c>
      <c r="U2168" s="665">
        <v>1</v>
      </c>
    </row>
    <row r="2169" spans="1:21" ht="14.4" customHeight="1" x14ac:dyDescent="0.3">
      <c r="A2169" s="618">
        <v>4</v>
      </c>
      <c r="B2169" s="619" t="s">
        <v>558</v>
      </c>
      <c r="C2169" s="619">
        <v>89301042</v>
      </c>
      <c r="D2169" s="681" t="s">
        <v>6244</v>
      </c>
      <c r="E2169" s="682" t="s">
        <v>3989</v>
      </c>
      <c r="F2169" s="619" t="s">
        <v>3935</v>
      </c>
      <c r="G2169" s="619" t="s">
        <v>4006</v>
      </c>
      <c r="H2169" s="619" t="s">
        <v>557</v>
      </c>
      <c r="I2169" s="619" t="s">
        <v>772</v>
      </c>
      <c r="J2169" s="619" t="s">
        <v>769</v>
      </c>
      <c r="K2169" s="619" t="s">
        <v>773</v>
      </c>
      <c r="L2169" s="620">
        <v>612.26</v>
      </c>
      <c r="M2169" s="620">
        <v>612.26</v>
      </c>
      <c r="N2169" s="619">
        <v>1</v>
      </c>
      <c r="O2169" s="683">
        <v>0.5</v>
      </c>
      <c r="P2169" s="620">
        <v>612.26</v>
      </c>
      <c r="Q2169" s="635">
        <v>1</v>
      </c>
      <c r="R2169" s="619">
        <v>1</v>
      </c>
      <c r="S2169" s="635">
        <v>1</v>
      </c>
      <c r="T2169" s="683">
        <v>0.5</v>
      </c>
      <c r="U2169" s="665">
        <v>1</v>
      </c>
    </row>
    <row r="2170" spans="1:21" ht="14.4" customHeight="1" x14ac:dyDescent="0.3">
      <c r="A2170" s="618">
        <v>4</v>
      </c>
      <c r="B2170" s="619" t="s">
        <v>558</v>
      </c>
      <c r="C2170" s="619">
        <v>89301042</v>
      </c>
      <c r="D2170" s="681" t="s">
        <v>6244</v>
      </c>
      <c r="E2170" s="682" t="s">
        <v>3989</v>
      </c>
      <c r="F2170" s="619" t="s">
        <v>3935</v>
      </c>
      <c r="G2170" s="619" t="s">
        <v>4044</v>
      </c>
      <c r="H2170" s="619" t="s">
        <v>557</v>
      </c>
      <c r="I2170" s="619" t="s">
        <v>5474</v>
      </c>
      <c r="J2170" s="619" t="s">
        <v>826</v>
      </c>
      <c r="K2170" s="619" t="s">
        <v>2890</v>
      </c>
      <c r="L2170" s="620">
        <v>0</v>
      </c>
      <c r="M2170" s="620">
        <v>0</v>
      </c>
      <c r="N2170" s="619">
        <v>1</v>
      </c>
      <c r="O2170" s="683">
        <v>1</v>
      </c>
      <c r="P2170" s="620">
        <v>0</v>
      </c>
      <c r="Q2170" s="635"/>
      <c r="R2170" s="619">
        <v>1</v>
      </c>
      <c r="S2170" s="635">
        <v>1</v>
      </c>
      <c r="T2170" s="683">
        <v>1</v>
      </c>
      <c r="U2170" s="665">
        <v>1</v>
      </c>
    </row>
    <row r="2171" spans="1:21" ht="14.4" customHeight="1" x14ac:dyDescent="0.3">
      <c r="A2171" s="618">
        <v>4</v>
      </c>
      <c r="B2171" s="619" t="s">
        <v>558</v>
      </c>
      <c r="C2171" s="619">
        <v>89301042</v>
      </c>
      <c r="D2171" s="681" t="s">
        <v>6244</v>
      </c>
      <c r="E2171" s="682" t="s">
        <v>3989</v>
      </c>
      <c r="F2171" s="619" t="s">
        <v>3935</v>
      </c>
      <c r="G2171" s="619" t="s">
        <v>4083</v>
      </c>
      <c r="H2171" s="619" t="s">
        <v>1439</v>
      </c>
      <c r="I2171" s="619" t="s">
        <v>1650</v>
      </c>
      <c r="J2171" s="619" t="s">
        <v>1651</v>
      </c>
      <c r="K2171" s="619" t="s">
        <v>1652</v>
      </c>
      <c r="L2171" s="620">
        <v>140.03</v>
      </c>
      <c r="M2171" s="620">
        <v>140.03</v>
      </c>
      <c r="N2171" s="619">
        <v>1</v>
      </c>
      <c r="O2171" s="683">
        <v>0.5</v>
      </c>
      <c r="P2171" s="620">
        <v>140.03</v>
      </c>
      <c r="Q2171" s="635">
        <v>1</v>
      </c>
      <c r="R2171" s="619">
        <v>1</v>
      </c>
      <c r="S2171" s="635">
        <v>1</v>
      </c>
      <c r="T2171" s="683">
        <v>0.5</v>
      </c>
      <c r="U2171" s="665">
        <v>1</v>
      </c>
    </row>
    <row r="2172" spans="1:21" ht="14.4" customHeight="1" x14ac:dyDescent="0.3">
      <c r="A2172" s="618">
        <v>4</v>
      </c>
      <c r="B2172" s="619" t="s">
        <v>558</v>
      </c>
      <c r="C2172" s="619">
        <v>89301042</v>
      </c>
      <c r="D2172" s="681" t="s">
        <v>6244</v>
      </c>
      <c r="E2172" s="682" t="s">
        <v>3989</v>
      </c>
      <c r="F2172" s="619" t="s">
        <v>3937</v>
      </c>
      <c r="G2172" s="619" t="s">
        <v>4358</v>
      </c>
      <c r="H2172" s="619" t="s">
        <v>557</v>
      </c>
      <c r="I2172" s="619" t="s">
        <v>4359</v>
      </c>
      <c r="J2172" s="619" t="s">
        <v>4360</v>
      </c>
      <c r="K2172" s="619" t="s">
        <v>4361</v>
      </c>
      <c r="L2172" s="620">
        <v>410</v>
      </c>
      <c r="M2172" s="620">
        <v>2460</v>
      </c>
      <c r="N2172" s="619">
        <v>6</v>
      </c>
      <c r="O2172" s="683">
        <v>6</v>
      </c>
      <c r="P2172" s="620">
        <v>2460</v>
      </c>
      <c r="Q2172" s="635">
        <v>1</v>
      </c>
      <c r="R2172" s="619">
        <v>6</v>
      </c>
      <c r="S2172" s="635">
        <v>1</v>
      </c>
      <c r="T2172" s="683">
        <v>6</v>
      </c>
      <c r="U2172" s="665">
        <v>1</v>
      </c>
    </row>
    <row r="2173" spans="1:21" ht="14.4" customHeight="1" x14ac:dyDescent="0.3">
      <c r="A2173" s="618">
        <v>4</v>
      </c>
      <c r="B2173" s="619" t="s">
        <v>558</v>
      </c>
      <c r="C2173" s="619">
        <v>89301042</v>
      </c>
      <c r="D2173" s="681" t="s">
        <v>6244</v>
      </c>
      <c r="E2173" s="682" t="s">
        <v>3989</v>
      </c>
      <c r="F2173" s="619" t="s">
        <v>3937</v>
      </c>
      <c r="G2173" s="619" t="s">
        <v>4203</v>
      </c>
      <c r="H2173" s="619" t="s">
        <v>557</v>
      </c>
      <c r="I2173" s="619" t="s">
        <v>4465</v>
      </c>
      <c r="J2173" s="619" t="s">
        <v>4466</v>
      </c>
      <c r="K2173" s="619" t="s">
        <v>4467</v>
      </c>
      <c r="L2173" s="620">
        <v>320.25</v>
      </c>
      <c r="M2173" s="620">
        <v>320.25</v>
      </c>
      <c r="N2173" s="619">
        <v>1</v>
      </c>
      <c r="O2173" s="683">
        <v>1</v>
      </c>
      <c r="P2173" s="620">
        <v>320.25</v>
      </c>
      <c r="Q2173" s="635">
        <v>1</v>
      </c>
      <c r="R2173" s="619">
        <v>1</v>
      </c>
      <c r="S2173" s="635">
        <v>1</v>
      </c>
      <c r="T2173" s="683">
        <v>1</v>
      </c>
      <c r="U2173" s="665">
        <v>1</v>
      </c>
    </row>
    <row r="2174" spans="1:21" ht="14.4" customHeight="1" x14ac:dyDescent="0.3">
      <c r="A2174" s="618">
        <v>4</v>
      </c>
      <c r="B2174" s="619" t="s">
        <v>558</v>
      </c>
      <c r="C2174" s="619">
        <v>89301042</v>
      </c>
      <c r="D2174" s="681" t="s">
        <v>6244</v>
      </c>
      <c r="E2174" s="682" t="s">
        <v>3990</v>
      </c>
      <c r="F2174" s="619" t="s">
        <v>3935</v>
      </c>
      <c r="G2174" s="619" t="s">
        <v>4972</v>
      </c>
      <c r="H2174" s="619" t="s">
        <v>557</v>
      </c>
      <c r="I2174" s="619" t="s">
        <v>5887</v>
      </c>
      <c r="J2174" s="619" t="s">
        <v>2237</v>
      </c>
      <c r="K2174" s="619" t="s">
        <v>2238</v>
      </c>
      <c r="L2174" s="620">
        <v>483.76</v>
      </c>
      <c r="M2174" s="620">
        <v>967.52</v>
      </c>
      <c r="N2174" s="619">
        <v>2</v>
      </c>
      <c r="O2174" s="683">
        <v>1</v>
      </c>
      <c r="P2174" s="620">
        <v>967.52</v>
      </c>
      <c r="Q2174" s="635">
        <v>1</v>
      </c>
      <c r="R2174" s="619">
        <v>2</v>
      </c>
      <c r="S2174" s="635">
        <v>1</v>
      </c>
      <c r="T2174" s="683">
        <v>1</v>
      </c>
      <c r="U2174" s="665">
        <v>1</v>
      </c>
    </row>
    <row r="2175" spans="1:21" ht="14.4" customHeight="1" x14ac:dyDescent="0.3">
      <c r="A2175" s="618">
        <v>4</v>
      </c>
      <c r="B2175" s="619" t="s">
        <v>558</v>
      </c>
      <c r="C2175" s="619">
        <v>89301042</v>
      </c>
      <c r="D2175" s="681" t="s">
        <v>6244</v>
      </c>
      <c r="E2175" s="682" t="s">
        <v>3990</v>
      </c>
      <c r="F2175" s="619" t="s">
        <v>3935</v>
      </c>
      <c r="G2175" s="619" t="s">
        <v>4296</v>
      </c>
      <c r="H2175" s="619" t="s">
        <v>557</v>
      </c>
      <c r="I2175" s="619" t="s">
        <v>4297</v>
      </c>
      <c r="J2175" s="619" t="s">
        <v>4298</v>
      </c>
      <c r="K2175" s="619" t="s">
        <v>4299</v>
      </c>
      <c r="L2175" s="620">
        <v>64.23</v>
      </c>
      <c r="M2175" s="620">
        <v>64.23</v>
      </c>
      <c r="N2175" s="619">
        <v>1</v>
      </c>
      <c r="O2175" s="683">
        <v>0.5</v>
      </c>
      <c r="P2175" s="620">
        <v>64.23</v>
      </c>
      <c r="Q2175" s="635">
        <v>1</v>
      </c>
      <c r="R2175" s="619">
        <v>1</v>
      </c>
      <c r="S2175" s="635">
        <v>1</v>
      </c>
      <c r="T2175" s="683">
        <v>0.5</v>
      </c>
      <c r="U2175" s="665">
        <v>1</v>
      </c>
    </row>
    <row r="2176" spans="1:21" ht="14.4" customHeight="1" x14ac:dyDescent="0.3">
      <c r="A2176" s="618">
        <v>4</v>
      </c>
      <c r="B2176" s="619" t="s">
        <v>558</v>
      </c>
      <c r="C2176" s="619">
        <v>89301042</v>
      </c>
      <c r="D2176" s="681" t="s">
        <v>6244</v>
      </c>
      <c r="E2176" s="682" t="s">
        <v>3990</v>
      </c>
      <c r="F2176" s="619" t="s">
        <v>3935</v>
      </c>
      <c r="G2176" s="619" t="s">
        <v>3997</v>
      </c>
      <c r="H2176" s="619" t="s">
        <v>1439</v>
      </c>
      <c r="I2176" s="619" t="s">
        <v>1793</v>
      </c>
      <c r="J2176" s="619" t="s">
        <v>3721</v>
      </c>
      <c r="K2176" s="619" t="s">
        <v>3722</v>
      </c>
      <c r="L2176" s="620">
        <v>333.31</v>
      </c>
      <c r="M2176" s="620">
        <v>5332.96</v>
      </c>
      <c r="N2176" s="619">
        <v>16</v>
      </c>
      <c r="O2176" s="683">
        <v>8</v>
      </c>
      <c r="P2176" s="620">
        <v>666.62</v>
      </c>
      <c r="Q2176" s="635">
        <v>0.125</v>
      </c>
      <c r="R2176" s="619">
        <v>2</v>
      </c>
      <c r="S2176" s="635">
        <v>0.125</v>
      </c>
      <c r="T2176" s="683">
        <v>1</v>
      </c>
      <c r="U2176" s="665">
        <v>0.125</v>
      </c>
    </row>
    <row r="2177" spans="1:21" ht="14.4" customHeight="1" x14ac:dyDescent="0.3">
      <c r="A2177" s="618">
        <v>4</v>
      </c>
      <c r="B2177" s="619" t="s">
        <v>558</v>
      </c>
      <c r="C2177" s="619">
        <v>89301042</v>
      </c>
      <c r="D2177" s="681" t="s">
        <v>6244</v>
      </c>
      <c r="E2177" s="682" t="s">
        <v>3990</v>
      </c>
      <c r="F2177" s="619" t="s">
        <v>3935</v>
      </c>
      <c r="G2177" s="619" t="s">
        <v>5508</v>
      </c>
      <c r="H2177" s="619" t="s">
        <v>1439</v>
      </c>
      <c r="I2177" s="619" t="s">
        <v>1546</v>
      </c>
      <c r="J2177" s="619" t="s">
        <v>1547</v>
      </c>
      <c r="K2177" s="619" t="s">
        <v>1642</v>
      </c>
      <c r="L2177" s="620">
        <v>796.04</v>
      </c>
      <c r="M2177" s="620">
        <v>1592.08</v>
      </c>
      <c r="N2177" s="619">
        <v>2</v>
      </c>
      <c r="O2177" s="683">
        <v>1</v>
      </c>
      <c r="P2177" s="620"/>
      <c r="Q2177" s="635">
        <v>0</v>
      </c>
      <c r="R2177" s="619"/>
      <c r="S2177" s="635">
        <v>0</v>
      </c>
      <c r="T2177" s="683"/>
      <c r="U2177" s="665">
        <v>0</v>
      </c>
    </row>
    <row r="2178" spans="1:21" ht="14.4" customHeight="1" x14ac:dyDescent="0.3">
      <c r="A2178" s="618">
        <v>4</v>
      </c>
      <c r="B2178" s="619" t="s">
        <v>558</v>
      </c>
      <c r="C2178" s="619">
        <v>89301042</v>
      </c>
      <c r="D2178" s="681" t="s">
        <v>6244</v>
      </c>
      <c r="E2178" s="682" t="s">
        <v>3990</v>
      </c>
      <c r="F2178" s="619" t="s">
        <v>3935</v>
      </c>
      <c r="G2178" s="619" t="s">
        <v>5320</v>
      </c>
      <c r="H2178" s="619" t="s">
        <v>1439</v>
      </c>
      <c r="I2178" s="619" t="s">
        <v>1498</v>
      </c>
      <c r="J2178" s="619" t="s">
        <v>1499</v>
      </c>
      <c r="K2178" s="619" t="s">
        <v>1500</v>
      </c>
      <c r="L2178" s="620">
        <v>60.02</v>
      </c>
      <c r="M2178" s="620">
        <v>180.06</v>
      </c>
      <c r="N2178" s="619">
        <v>3</v>
      </c>
      <c r="O2178" s="683">
        <v>0.5</v>
      </c>
      <c r="P2178" s="620"/>
      <c r="Q2178" s="635">
        <v>0</v>
      </c>
      <c r="R2178" s="619"/>
      <c r="S2178" s="635">
        <v>0</v>
      </c>
      <c r="T2178" s="683"/>
      <c r="U2178" s="665">
        <v>0</v>
      </c>
    </row>
    <row r="2179" spans="1:21" ht="14.4" customHeight="1" x14ac:dyDescent="0.3">
      <c r="A2179" s="618">
        <v>4</v>
      </c>
      <c r="B2179" s="619" t="s">
        <v>558</v>
      </c>
      <c r="C2179" s="619">
        <v>89301042</v>
      </c>
      <c r="D2179" s="681" t="s">
        <v>6244</v>
      </c>
      <c r="E2179" s="682" t="s">
        <v>3990</v>
      </c>
      <c r="F2179" s="619" t="s">
        <v>3935</v>
      </c>
      <c r="G2179" s="619" t="s">
        <v>5888</v>
      </c>
      <c r="H2179" s="619" t="s">
        <v>557</v>
      </c>
      <c r="I2179" s="619" t="s">
        <v>5889</v>
      </c>
      <c r="J2179" s="619" t="s">
        <v>2784</v>
      </c>
      <c r="K2179" s="619" t="s">
        <v>5890</v>
      </c>
      <c r="L2179" s="620">
        <v>1039.67</v>
      </c>
      <c r="M2179" s="620">
        <v>1039.67</v>
      </c>
      <c r="N2179" s="619">
        <v>1</v>
      </c>
      <c r="O2179" s="683">
        <v>0.5</v>
      </c>
      <c r="P2179" s="620"/>
      <c r="Q2179" s="635">
        <v>0</v>
      </c>
      <c r="R2179" s="619"/>
      <c r="S2179" s="635">
        <v>0</v>
      </c>
      <c r="T2179" s="683"/>
      <c r="U2179" s="665">
        <v>0</v>
      </c>
    </row>
    <row r="2180" spans="1:21" ht="14.4" customHeight="1" x14ac:dyDescent="0.3">
      <c r="A2180" s="618">
        <v>4</v>
      </c>
      <c r="B2180" s="619" t="s">
        <v>558</v>
      </c>
      <c r="C2180" s="619">
        <v>89301042</v>
      </c>
      <c r="D2180" s="681" t="s">
        <v>6244</v>
      </c>
      <c r="E2180" s="682" t="s">
        <v>3990</v>
      </c>
      <c r="F2180" s="619" t="s">
        <v>3935</v>
      </c>
      <c r="G2180" s="619" t="s">
        <v>5888</v>
      </c>
      <c r="H2180" s="619" t="s">
        <v>557</v>
      </c>
      <c r="I2180" s="619" t="s">
        <v>2783</v>
      </c>
      <c r="J2180" s="619" t="s">
        <v>2784</v>
      </c>
      <c r="K2180" s="619" t="s">
        <v>2785</v>
      </c>
      <c r="L2180" s="620">
        <v>1113.94</v>
      </c>
      <c r="M2180" s="620">
        <v>6683.64</v>
      </c>
      <c r="N2180" s="619">
        <v>6</v>
      </c>
      <c r="O2180" s="683">
        <v>1</v>
      </c>
      <c r="P2180" s="620"/>
      <c r="Q2180" s="635">
        <v>0</v>
      </c>
      <c r="R2180" s="619"/>
      <c r="S2180" s="635">
        <v>0</v>
      </c>
      <c r="T2180" s="683"/>
      <c r="U2180" s="665">
        <v>0</v>
      </c>
    </row>
    <row r="2181" spans="1:21" ht="14.4" customHeight="1" x14ac:dyDescent="0.3">
      <c r="A2181" s="618">
        <v>4</v>
      </c>
      <c r="B2181" s="619" t="s">
        <v>558</v>
      </c>
      <c r="C2181" s="619">
        <v>89301042</v>
      </c>
      <c r="D2181" s="681" t="s">
        <v>6244</v>
      </c>
      <c r="E2181" s="682" t="s">
        <v>3990</v>
      </c>
      <c r="F2181" s="619" t="s">
        <v>3935</v>
      </c>
      <c r="G2181" s="619" t="s">
        <v>5888</v>
      </c>
      <c r="H2181" s="619" t="s">
        <v>557</v>
      </c>
      <c r="I2181" s="619" t="s">
        <v>5891</v>
      </c>
      <c r="J2181" s="619" t="s">
        <v>2784</v>
      </c>
      <c r="K2181" s="619" t="s">
        <v>5892</v>
      </c>
      <c r="L2181" s="620">
        <v>3638.86</v>
      </c>
      <c r="M2181" s="620">
        <v>3638.86</v>
      </c>
      <c r="N2181" s="619">
        <v>1</v>
      </c>
      <c r="O2181" s="683">
        <v>0.5</v>
      </c>
      <c r="P2181" s="620"/>
      <c r="Q2181" s="635">
        <v>0</v>
      </c>
      <c r="R2181" s="619"/>
      <c r="S2181" s="635">
        <v>0</v>
      </c>
      <c r="T2181" s="683"/>
      <c r="U2181" s="665">
        <v>0</v>
      </c>
    </row>
    <row r="2182" spans="1:21" ht="14.4" customHeight="1" x14ac:dyDescent="0.3">
      <c r="A2182" s="618">
        <v>4</v>
      </c>
      <c r="B2182" s="619" t="s">
        <v>558</v>
      </c>
      <c r="C2182" s="619">
        <v>89301042</v>
      </c>
      <c r="D2182" s="681" t="s">
        <v>6244</v>
      </c>
      <c r="E2182" s="682" t="s">
        <v>3990</v>
      </c>
      <c r="F2182" s="619" t="s">
        <v>3935</v>
      </c>
      <c r="G2182" s="619" t="s">
        <v>4101</v>
      </c>
      <c r="H2182" s="619" t="s">
        <v>557</v>
      </c>
      <c r="I2182" s="619" t="s">
        <v>2223</v>
      </c>
      <c r="J2182" s="619" t="s">
        <v>4102</v>
      </c>
      <c r="K2182" s="619" t="s">
        <v>4103</v>
      </c>
      <c r="L2182" s="620">
        <v>0</v>
      </c>
      <c r="M2182" s="620">
        <v>0</v>
      </c>
      <c r="N2182" s="619">
        <v>13</v>
      </c>
      <c r="O2182" s="683">
        <v>6.5</v>
      </c>
      <c r="P2182" s="620">
        <v>0</v>
      </c>
      <c r="Q2182" s="635"/>
      <c r="R2182" s="619">
        <v>8</v>
      </c>
      <c r="S2182" s="635">
        <v>0.61538461538461542</v>
      </c>
      <c r="T2182" s="683">
        <v>3.5</v>
      </c>
      <c r="U2182" s="665">
        <v>0.53846153846153844</v>
      </c>
    </row>
    <row r="2183" spans="1:21" ht="14.4" customHeight="1" x14ac:dyDescent="0.3">
      <c r="A2183" s="618">
        <v>4</v>
      </c>
      <c r="B2183" s="619" t="s">
        <v>558</v>
      </c>
      <c r="C2183" s="619">
        <v>89301042</v>
      </c>
      <c r="D2183" s="681" t="s">
        <v>6244</v>
      </c>
      <c r="E2183" s="682" t="s">
        <v>3990</v>
      </c>
      <c r="F2183" s="619" t="s">
        <v>3935</v>
      </c>
      <c r="G2183" s="619" t="s">
        <v>3999</v>
      </c>
      <c r="H2183" s="619" t="s">
        <v>1439</v>
      </c>
      <c r="I2183" s="619" t="s">
        <v>1809</v>
      </c>
      <c r="J2183" s="619" t="s">
        <v>1810</v>
      </c>
      <c r="K2183" s="619" t="s">
        <v>3743</v>
      </c>
      <c r="L2183" s="620">
        <v>399.92</v>
      </c>
      <c r="M2183" s="620">
        <v>399.92</v>
      </c>
      <c r="N2183" s="619">
        <v>1</v>
      </c>
      <c r="O2183" s="683">
        <v>0.5</v>
      </c>
      <c r="P2183" s="620">
        <v>399.92</v>
      </c>
      <c r="Q2183" s="635">
        <v>1</v>
      </c>
      <c r="R2183" s="619">
        <v>1</v>
      </c>
      <c r="S2183" s="635">
        <v>1</v>
      </c>
      <c r="T2183" s="683">
        <v>0.5</v>
      </c>
      <c r="U2183" s="665">
        <v>1</v>
      </c>
    </row>
    <row r="2184" spans="1:21" ht="14.4" customHeight="1" x14ac:dyDescent="0.3">
      <c r="A2184" s="618">
        <v>4</v>
      </c>
      <c r="B2184" s="619" t="s">
        <v>558</v>
      </c>
      <c r="C2184" s="619">
        <v>89301042</v>
      </c>
      <c r="D2184" s="681" t="s">
        <v>6244</v>
      </c>
      <c r="E2184" s="682" t="s">
        <v>3990</v>
      </c>
      <c r="F2184" s="619" t="s">
        <v>3935</v>
      </c>
      <c r="G2184" s="619" t="s">
        <v>4026</v>
      </c>
      <c r="H2184" s="619" t="s">
        <v>1439</v>
      </c>
      <c r="I2184" s="619" t="s">
        <v>3111</v>
      </c>
      <c r="J2184" s="619" t="s">
        <v>3112</v>
      </c>
      <c r="K2184" s="619" t="s">
        <v>3113</v>
      </c>
      <c r="L2184" s="620">
        <v>414.85</v>
      </c>
      <c r="M2184" s="620">
        <v>4563.3500000000004</v>
      </c>
      <c r="N2184" s="619">
        <v>11</v>
      </c>
      <c r="O2184" s="683">
        <v>2.5</v>
      </c>
      <c r="P2184" s="620"/>
      <c r="Q2184" s="635">
        <v>0</v>
      </c>
      <c r="R2184" s="619"/>
      <c r="S2184" s="635">
        <v>0</v>
      </c>
      <c r="T2184" s="683"/>
      <c r="U2184" s="665">
        <v>0</v>
      </c>
    </row>
    <row r="2185" spans="1:21" ht="14.4" customHeight="1" x14ac:dyDescent="0.3">
      <c r="A2185" s="618">
        <v>4</v>
      </c>
      <c r="B2185" s="619" t="s">
        <v>558</v>
      </c>
      <c r="C2185" s="619">
        <v>89301042</v>
      </c>
      <c r="D2185" s="681" t="s">
        <v>6244</v>
      </c>
      <c r="E2185" s="682" t="s">
        <v>3990</v>
      </c>
      <c r="F2185" s="619" t="s">
        <v>3935</v>
      </c>
      <c r="G2185" s="619" t="s">
        <v>4026</v>
      </c>
      <c r="H2185" s="619" t="s">
        <v>1439</v>
      </c>
      <c r="I2185" s="619" t="s">
        <v>3111</v>
      </c>
      <c r="J2185" s="619" t="s">
        <v>3112</v>
      </c>
      <c r="K2185" s="619" t="s">
        <v>3113</v>
      </c>
      <c r="L2185" s="620">
        <v>104.66</v>
      </c>
      <c r="M2185" s="620">
        <v>313.98</v>
      </c>
      <c r="N2185" s="619">
        <v>3</v>
      </c>
      <c r="O2185" s="683">
        <v>0.5</v>
      </c>
      <c r="P2185" s="620"/>
      <c r="Q2185" s="635">
        <v>0</v>
      </c>
      <c r="R2185" s="619"/>
      <c r="S2185" s="635">
        <v>0</v>
      </c>
      <c r="T2185" s="683"/>
      <c r="U2185" s="665">
        <v>0</v>
      </c>
    </row>
    <row r="2186" spans="1:21" ht="14.4" customHeight="1" x14ac:dyDescent="0.3">
      <c r="A2186" s="618">
        <v>4</v>
      </c>
      <c r="B2186" s="619" t="s">
        <v>558</v>
      </c>
      <c r="C2186" s="619">
        <v>89301042</v>
      </c>
      <c r="D2186" s="681" t="s">
        <v>6244</v>
      </c>
      <c r="E2186" s="682" t="s">
        <v>3990</v>
      </c>
      <c r="F2186" s="619" t="s">
        <v>3935</v>
      </c>
      <c r="G2186" s="619" t="s">
        <v>4027</v>
      </c>
      <c r="H2186" s="619" t="s">
        <v>557</v>
      </c>
      <c r="I2186" s="619" t="s">
        <v>2125</v>
      </c>
      <c r="J2186" s="619" t="s">
        <v>2126</v>
      </c>
      <c r="K2186" s="619" t="s">
        <v>2127</v>
      </c>
      <c r="L2186" s="620">
        <v>61.29</v>
      </c>
      <c r="M2186" s="620">
        <v>122.58</v>
      </c>
      <c r="N2186" s="619">
        <v>2</v>
      </c>
      <c r="O2186" s="683">
        <v>1</v>
      </c>
      <c r="P2186" s="620"/>
      <c r="Q2186" s="635">
        <v>0</v>
      </c>
      <c r="R2186" s="619"/>
      <c r="S2186" s="635">
        <v>0</v>
      </c>
      <c r="T2186" s="683"/>
      <c r="U2186" s="665">
        <v>0</v>
      </c>
    </row>
    <row r="2187" spans="1:21" ht="14.4" customHeight="1" x14ac:dyDescent="0.3">
      <c r="A2187" s="618">
        <v>4</v>
      </c>
      <c r="B2187" s="619" t="s">
        <v>558</v>
      </c>
      <c r="C2187" s="619">
        <v>89301042</v>
      </c>
      <c r="D2187" s="681" t="s">
        <v>6244</v>
      </c>
      <c r="E2187" s="682" t="s">
        <v>3990</v>
      </c>
      <c r="F2187" s="619" t="s">
        <v>3935</v>
      </c>
      <c r="G2187" s="619" t="s">
        <v>4027</v>
      </c>
      <c r="H2187" s="619" t="s">
        <v>557</v>
      </c>
      <c r="I2187" s="619" t="s">
        <v>5640</v>
      </c>
      <c r="J2187" s="619" t="s">
        <v>2126</v>
      </c>
      <c r="K2187" s="619" t="s">
        <v>2127</v>
      </c>
      <c r="L2187" s="620">
        <v>61.29</v>
      </c>
      <c r="M2187" s="620">
        <v>183.87</v>
      </c>
      <c r="N2187" s="619">
        <v>3</v>
      </c>
      <c r="O2187" s="683">
        <v>1</v>
      </c>
      <c r="P2187" s="620"/>
      <c r="Q2187" s="635">
        <v>0</v>
      </c>
      <c r="R2187" s="619"/>
      <c r="S2187" s="635">
        <v>0</v>
      </c>
      <c r="T2187" s="683"/>
      <c r="U2187" s="665">
        <v>0</v>
      </c>
    </row>
    <row r="2188" spans="1:21" ht="14.4" customHeight="1" x14ac:dyDescent="0.3">
      <c r="A2188" s="618">
        <v>4</v>
      </c>
      <c r="B2188" s="619" t="s">
        <v>558</v>
      </c>
      <c r="C2188" s="619">
        <v>89301042</v>
      </c>
      <c r="D2188" s="681" t="s">
        <v>6244</v>
      </c>
      <c r="E2188" s="682" t="s">
        <v>3990</v>
      </c>
      <c r="F2188" s="619" t="s">
        <v>3935</v>
      </c>
      <c r="G2188" s="619" t="s">
        <v>4027</v>
      </c>
      <c r="H2188" s="619" t="s">
        <v>557</v>
      </c>
      <c r="I2188" s="619" t="s">
        <v>5893</v>
      </c>
      <c r="J2188" s="619" t="s">
        <v>5894</v>
      </c>
      <c r="K2188" s="619" t="s">
        <v>5895</v>
      </c>
      <c r="L2188" s="620">
        <v>18.61</v>
      </c>
      <c r="M2188" s="620">
        <v>148.88</v>
      </c>
      <c r="N2188" s="619">
        <v>8</v>
      </c>
      <c r="O2188" s="683">
        <v>1</v>
      </c>
      <c r="P2188" s="620"/>
      <c r="Q2188" s="635">
        <v>0</v>
      </c>
      <c r="R2188" s="619"/>
      <c r="S2188" s="635">
        <v>0</v>
      </c>
      <c r="T2188" s="683"/>
      <c r="U2188" s="665">
        <v>0</v>
      </c>
    </row>
    <row r="2189" spans="1:21" ht="14.4" customHeight="1" x14ac:dyDescent="0.3">
      <c r="A2189" s="618">
        <v>4</v>
      </c>
      <c r="B2189" s="619" t="s">
        <v>558</v>
      </c>
      <c r="C2189" s="619">
        <v>89301042</v>
      </c>
      <c r="D2189" s="681" t="s">
        <v>6244</v>
      </c>
      <c r="E2189" s="682" t="s">
        <v>3990</v>
      </c>
      <c r="F2189" s="619" t="s">
        <v>3935</v>
      </c>
      <c r="G2189" s="619" t="s">
        <v>5066</v>
      </c>
      <c r="H2189" s="619" t="s">
        <v>1439</v>
      </c>
      <c r="I2189" s="619" t="s">
        <v>2540</v>
      </c>
      <c r="J2189" s="619" t="s">
        <v>2541</v>
      </c>
      <c r="K2189" s="619" t="s">
        <v>2542</v>
      </c>
      <c r="L2189" s="620">
        <v>149.26</v>
      </c>
      <c r="M2189" s="620">
        <v>447.78</v>
      </c>
      <c r="N2189" s="619">
        <v>3</v>
      </c>
      <c r="O2189" s="683">
        <v>0.5</v>
      </c>
      <c r="P2189" s="620"/>
      <c r="Q2189" s="635">
        <v>0</v>
      </c>
      <c r="R2189" s="619"/>
      <c r="S2189" s="635">
        <v>0</v>
      </c>
      <c r="T2189" s="683"/>
      <c r="U2189" s="665">
        <v>0</v>
      </c>
    </row>
    <row r="2190" spans="1:21" ht="14.4" customHeight="1" x14ac:dyDescent="0.3">
      <c r="A2190" s="618">
        <v>4</v>
      </c>
      <c r="B2190" s="619" t="s">
        <v>558</v>
      </c>
      <c r="C2190" s="619">
        <v>89301042</v>
      </c>
      <c r="D2190" s="681" t="s">
        <v>6244</v>
      </c>
      <c r="E2190" s="682" t="s">
        <v>3990</v>
      </c>
      <c r="F2190" s="619" t="s">
        <v>3935</v>
      </c>
      <c r="G2190" s="619" t="s">
        <v>5066</v>
      </c>
      <c r="H2190" s="619" t="s">
        <v>1439</v>
      </c>
      <c r="I2190" s="619" t="s">
        <v>5067</v>
      </c>
      <c r="J2190" s="619" t="s">
        <v>3641</v>
      </c>
      <c r="K2190" s="619" t="s">
        <v>5068</v>
      </c>
      <c r="L2190" s="620">
        <v>195.92</v>
      </c>
      <c r="M2190" s="620">
        <v>587.76</v>
      </c>
      <c r="N2190" s="619">
        <v>3</v>
      </c>
      <c r="O2190" s="683">
        <v>0.5</v>
      </c>
      <c r="P2190" s="620"/>
      <c r="Q2190" s="635">
        <v>0</v>
      </c>
      <c r="R2190" s="619"/>
      <c r="S2190" s="635">
        <v>0</v>
      </c>
      <c r="T2190" s="683"/>
      <c r="U2190" s="665">
        <v>0</v>
      </c>
    </row>
    <row r="2191" spans="1:21" ht="14.4" customHeight="1" x14ac:dyDescent="0.3">
      <c r="A2191" s="618">
        <v>4</v>
      </c>
      <c r="B2191" s="619" t="s">
        <v>558</v>
      </c>
      <c r="C2191" s="619">
        <v>89301042</v>
      </c>
      <c r="D2191" s="681" t="s">
        <v>6244</v>
      </c>
      <c r="E2191" s="682" t="s">
        <v>3990</v>
      </c>
      <c r="F2191" s="619" t="s">
        <v>3935</v>
      </c>
      <c r="G2191" s="619" t="s">
        <v>4004</v>
      </c>
      <c r="H2191" s="619" t="s">
        <v>557</v>
      </c>
      <c r="I2191" s="619" t="s">
        <v>852</v>
      </c>
      <c r="J2191" s="619" t="s">
        <v>853</v>
      </c>
      <c r="K2191" s="619" t="s">
        <v>4398</v>
      </c>
      <c r="L2191" s="620">
        <v>242.93</v>
      </c>
      <c r="M2191" s="620">
        <v>1214.6500000000001</v>
      </c>
      <c r="N2191" s="619">
        <v>5</v>
      </c>
      <c r="O2191" s="683">
        <v>4.5</v>
      </c>
      <c r="P2191" s="620">
        <v>485.86</v>
      </c>
      <c r="Q2191" s="635">
        <v>0.39999999999999997</v>
      </c>
      <c r="R2191" s="619">
        <v>2</v>
      </c>
      <c r="S2191" s="635">
        <v>0.4</v>
      </c>
      <c r="T2191" s="683">
        <v>2</v>
      </c>
      <c r="U2191" s="665">
        <v>0.44444444444444442</v>
      </c>
    </row>
    <row r="2192" spans="1:21" ht="14.4" customHeight="1" x14ac:dyDescent="0.3">
      <c r="A2192" s="618">
        <v>4</v>
      </c>
      <c r="B2192" s="619" t="s">
        <v>558</v>
      </c>
      <c r="C2192" s="619">
        <v>89301042</v>
      </c>
      <c r="D2192" s="681" t="s">
        <v>6244</v>
      </c>
      <c r="E2192" s="682" t="s">
        <v>3990</v>
      </c>
      <c r="F2192" s="619" t="s">
        <v>3935</v>
      </c>
      <c r="G2192" s="619" t="s">
        <v>4004</v>
      </c>
      <c r="H2192" s="619" t="s">
        <v>557</v>
      </c>
      <c r="I2192" s="619" t="s">
        <v>852</v>
      </c>
      <c r="J2192" s="619" t="s">
        <v>853</v>
      </c>
      <c r="K2192" s="619" t="s">
        <v>4005</v>
      </c>
      <c r="L2192" s="620">
        <v>242.93</v>
      </c>
      <c r="M2192" s="620">
        <v>11174.780000000002</v>
      </c>
      <c r="N2192" s="619">
        <v>46</v>
      </c>
      <c r="O2192" s="683">
        <v>45.5</v>
      </c>
      <c r="P2192" s="620">
        <v>4372.74</v>
      </c>
      <c r="Q2192" s="635">
        <v>0.39130434782608686</v>
      </c>
      <c r="R2192" s="619">
        <v>18</v>
      </c>
      <c r="S2192" s="635">
        <v>0.39130434782608697</v>
      </c>
      <c r="T2192" s="683">
        <v>17.5</v>
      </c>
      <c r="U2192" s="665">
        <v>0.38461538461538464</v>
      </c>
    </row>
    <row r="2193" spans="1:21" ht="14.4" customHeight="1" x14ac:dyDescent="0.3">
      <c r="A2193" s="618">
        <v>4</v>
      </c>
      <c r="B2193" s="619" t="s">
        <v>558</v>
      </c>
      <c r="C2193" s="619">
        <v>89301042</v>
      </c>
      <c r="D2193" s="681" t="s">
        <v>6244</v>
      </c>
      <c r="E2193" s="682" t="s">
        <v>3990</v>
      </c>
      <c r="F2193" s="619" t="s">
        <v>3935</v>
      </c>
      <c r="G2193" s="619" t="s">
        <v>4259</v>
      </c>
      <c r="H2193" s="619" t="s">
        <v>557</v>
      </c>
      <c r="I2193" s="619" t="s">
        <v>5896</v>
      </c>
      <c r="J2193" s="619" t="s">
        <v>5897</v>
      </c>
      <c r="K2193" s="619" t="s">
        <v>5898</v>
      </c>
      <c r="L2193" s="620">
        <v>0</v>
      </c>
      <c r="M2193" s="620">
        <v>0</v>
      </c>
      <c r="N2193" s="619">
        <v>3</v>
      </c>
      <c r="O2193" s="683">
        <v>1.5</v>
      </c>
      <c r="P2193" s="620"/>
      <c r="Q2193" s="635"/>
      <c r="R2193" s="619"/>
      <c r="S2193" s="635">
        <v>0</v>
      </c>
      <c r="T2193" s="683"/>
      <c r="U2193" s="665">
        <v>0</v>
      </c>
    </row>
    <row r="2194" spans="1:21" ht="14.4" customHeight="1" x14ac:dyDescent="0.3">
      <c r="A2194" s="618">
        <v>4</v>
      </c>
      <c r="B2194" s="619" t="s">
        <v>558</v>
      </c>
      <c r="C2194" s="619">
        <v>89301042</v>
      </c>
      <c r="D2194" s="681" t="s">
        <v>6244</v>
      </c>
      <c r="E2194" s="682" t="s">
        <v>3990</v>
      </c>
      <c r="F2194" s="619" t="s">
        <v>3935</v>
      </c>
      <c r="G2194" s="619" t="s">
        <v>4259</v>
      </c>
      <c r="H2194" s="619" t="s">
        <v>557</v>
      </c>
      <c r="I2194" s="619" t="s">
        <v>5899</v>
      </c>
      <c r="J2194" s="619" t="s">
        <v>5900</v>
      </c>
      <c r="K2194" s="619" t="s">
        <v>5901</v>
      </c>
      <c r="L2194" s="620">
        <v>86.41</v>
      </c>
      <c r="M2194" s="620">
        <v>259.23</v>
      </c>
      <c r="N2194" s="619">
        <v>3</v>
      </c>
      <c r="O2194" s="683">
        <v>0.5</v>
      </c>
      <c r="P2194" s="620"/>
      <c r="Q2194" s="635">
        <v>0</v>
      </c>
      <c r="R2194" s="619"/>
      <c r="S2194" s="635">
        <v>0</v>
      </c>
      <c r="T2194" s="683"/>
      <c r="U2194" s="665">
        <v>0</v>
      </c>
    </row>
    <row r="2195" spans="1:21" ht="14.4" customHeight="1" x14ac:dyDescent="0.3">
      <c r="A2195" s="618">
        <v>4</v>
      </c>
      <c r="B2195" s="619" t="s">
        <v>558</v>
      </c>
      <c r="C2195" s="619">
        <v>89301042</v>
      </c>
      <c r="D2195" s="681" t="s">
        <v>6244</v>
      </c>
      <c r="E2195" s="682" t="s">
        <v>3990</v>
      </c>
      <c r="F2195" s="619" t="s">
        <v>3935</v>
      </c>
      <c r="G2195" s="619" t="s">
        <v>4345</v>
      </c>
      <c r="H2195" s="619" t="s">
        <v>557</v>
      </c>
      <c r="I2195" s="619" t="s">
        <v>1758</v>
      </c>
      <c r="J2195" s="619" t="s">
        <v>1759</v>
      </c>
      <c r="K2195" s="619" t="s">
        <v>1760</v>
      </c>
      <c r="L2195" s="620">
        <v>72.94</v>
      </c>
      <c r="M2195" s="620">
        <v>145.88</v>
      </c>
      <c r="N2195" s="619">
        <v>2</v>
      </c>
      <c r="O2195" s="683">
        <v>1</v>
      </c>
      <c r="P2195" s="620"/>
      <c r="Q2195" s="635">
        <v>0</v>
      </c>
      <c r="R2195" s="619"/>
      <c r="S2195" s="635">
        <v>0</v>
      </c>
      <c r="T2195" s="683"/>
      <c r="U2195" s="665">
        <v>0</v>
      </c>
    </row>
    <row r="2196" spans="1:21" ht="14.4" customHeight="1" x14ac:dyDescent="0.3">
      <c r="A2196" s="618">
        <v>4</v>
      </c>
      <c r="B2196" s="619" t="s">
        <v>558</v>
      </c>
      <c r="C2196" s="619">
        <v>89301042</v>
      </c>
      <c r="D2196" s="681" t="s">
        <v>6244</v>
      </c>
      <c r="E2196" s="682" t="s">
        <v>3990</v>
      </c>
      <c r="F2196" s="619" t="s">
        <v>3935</v>
      </c>
      <c r="G2196" s="619" t="s">
        <v>4006</v>
      </c>
      <c r="H2196" s="619" t="s">
        <v>557</v>
      </c>
      <c r="I2196" s="619" t="s">
        <v>4310</v>
      </c>
      <c r="J2196" s="619" t="s">
        <v>4311</v>
      </c>
      <c r="K2196" s="619" t="s">
        <v>2172</v>
      </c>
      <c r="L2196" s="620">
        <v>0</v>
      </c>
      <c r="M2196" s="620">
        <v>0</v>
      </c>
      <c r="N2196" s="619">
        <v>3</v>
      </c>
      <c r="O2196" s="683">
        <v>0.5</v>
      </c>
      <c r="P2196" s="620"/>
      <c r="Q2196" s="635"/>
      <c r="R2196" s="619"/>
      <c r="S2196" s="635">
        <v>0</v>
      </c>
      <c r="T2196" s="683"/>
      <c r="U2196" s="665">
        <v>0</v>
      </c>
    </row>
    <row r="2197" spans="1:21" ht="14.4" customHeight="1" x14ac:dyDescent="0.3">
      <c r="A2197" s="618">
        <v>4</v>
      </c>
      <c r="B2197" s="619" t="s">
        <v>558</v>
      </c>
      <c r="C2197" s="619">
        <v>89301042</v>
      </c>
      <c r="D2197" s="681" t="s">
        <v>6244</v>
      </c>
      <c r="E2197" s="682" t="s">
        <v>3990</v>
      </c>
      <c r="F2197" s="619" t="s">
        <v>3935</v>
      </c>
      <c r="G2197" s="619" t="s">
        <v>4006</v>
      </c>
      <c r="H2197" s="619" t="s">
        <v>557</v>
      </c>
      <c r="I2197" s="619" t="s">
        <v>4178</v>
      </c>
      <c r="J2197" s="619" t="s">
        <v>4043</v>
      </c>
      <c r="K2197" s="619" t="s">
        <v>773</v>
      </c>
      <c r="L2197" s="620">
        <v>612.26</v>
      </c>
      <c r="M2197" s="620">
        <v>1836.78</v>
      </c>
      <c r="N2197" s="619">
        <v>3</v>
      </c>
      <c r="O2197" s="683">
        <v>0.5</v>
      </c>
      <c r="P2197" s="620">
        <v>1836.78</v>
      </c>
      <c r="Q2197" s="635">
        <v>1</v>
      </c>
      <c r="R2197" s="619">
        <v>3</v>
      </c>
      <c r="S2197" s="635">
        <v>1</v>
      </c>
      <c r="T2197" s="683">
        <v>0.5</v>
      </c>
      <c r="U2197" s="665">
        <v>1</v>
      </c>
    </row>
    <row r="2198" spans="1:21" ht="14.4" customHeight="1" x14ac:dyDescent="0.3">
      <c r="A2198" s="618">
        <v>4</v>
      </c>
      <c r="B2198" s="619" t="s">
        <v>558</v>
      </c>
      <c r="C2198" s="619">
        <v>89301042</v>
      </c>
      <c r="D2198" s="681" t="s">
        <v>6244</v>
      </c>
      <c r="E2198" s="682" t="s">
        <v>3990</v>
      </c>
      <c r="F2198" s="619" t="s">
        <v>3935</v>
      </c>
      <c r="G2198" s="619" t="s">
        <v>4006</v>
      </c>
      <c r="H2198" s="619" t="s">
        <v>557</v>
      </c>
      <c r="I2198" s="619" t="s">
        <v>4178</v>
      </c>
      <c r="J2198" s="619" t="s">
        <v>4043</v>
      </c>
      <c r="K2198" s="619" t="s">
        <v>773</v>
      </c>
      <c r="L2198" s="620">
        <v>314.89999999999998</v>
      </c>
      <c r="M2198" s="620">
        <v>1574.5</v>
      </c>
      <c r="N2198" s="619">
        <v>5</v>
      </c>
      <c r="O2198" s="683">
        <v>1</v>
      </c>
      <c r="P2198" s="620">
        <v>944.69999999999993</v>
      </c>
      <c r="Q2198" s="635">
        <v>0.6</v>
      </c>
      <c r="R2198" s="619">
        <v>3</v>
      </c>
      <c r="S2198" s="635">
        <v>0.6</v>
      </c>
      <c r="T2198" s="683">
        <v>0.5</v>
      </c>
      <c r="U2198" s="665">
        <v>0.5</v>
      </c>
    </row>
    <row r="2199" spans="1:21" ht="14.4" customHeight="1" x14ac:dyDescent="0.3">
      <c r="A2199" s="618">
        <v>4</v>
      </c>
      <c r="B2199" s="619" t="s">
        <v>558</v>
      </c>
      <c r="C2199" s="619">
        <v>89301042</v>
      </c>
      <c r="D2199" s="681" t="s">
        <v>6244</v>
      </c>
      <c r="E2199" s="682" t="s">
        <v>3990</v>
      </c>
      <c r="F2199" s="619" t="s">
        <v>3935</v>
      </c>
      <c r="G2199" s="619" t="s">
        <v>4006</v>
      </c>
      <c r="H2199" s="619" t="s">
        <v>557</v>
      </c>
      <c r="I2199" s="619" t="s">
        <v>772</v>
      </c>
      <c r="J2199" s="619" t="s">
        <v>769</v>
      </c>
      <c r="K2199" s="619" t="s">
        <v>773</v>
      </c>
      <c r="L2199" s="620">
        <v>612.26</v>
      </c>
      <c r="M2199" s="620">
        <v>3061.3</v>
      </c>
      <c r="N2199" s="619">
        <v>5</v>
      </c>
      <c r="O2199" s="683">
        <v>2.5</v>
      </c>
      <c r="P2199" s="620">
        <v>3061.3</v>
      </c>
      <c r="Q2199" s="635">
        <v>1</v>
      </c>
      <c r="R2199" s="619">
        <v>5</v>
      </c>
      <c r="S2199" s="635">
        <v>1</v>
      </c>
      <c r="T2199" s="683">
        <v>2.5</v>
      </c>
      <c r="U2199" s="665">
        <v>1</v>
      </c>
    </row>
    <row r="2200" spans="1:21" ht="14.4" customHeight="1" x14ac:dyDescent="0.3">
      <c r="A2200" s="618">
        <v>4</v>
      </c>
      <c r="B2200" s="619" t="s">
        <v>558</v>
      </c>
      <c r="C2200" s="619">
        <v>89301042</v>
      </c>
      <c r="D2200" s="681" t="s">
        <v>6244</v>
      </c>
      <c r="E2200" s="682" t="s">
        <v>3990</v>
      </c>
      <c r="F2200" s="619" t="s">
        <v>3935</v>
      </c>
      <c r="G2200" s="619" t="s">
        <v>5380</v>
      </c>
      <c r="H2200" s="619" t="s">
        <v>557</v>
      </c>
      <c r="I2200" s="619" t="s">
        <v>1244</v>
      </c>
      <c r="J2200" s="619" t="s">
        <v>1245</v>
      </c>
      <c r="K2200" s="619" t="s">
        <v>1246</v>
      </c>
      <c r="L2200" s="620">
        <v>169</v>
      </c>
      <c r="M2200" s="620">
        <v>507</v>
      </c>
      <c r="N2200" s="619">
        <v>3</v>
      </c>
      <c r="O2200" s="683">
        <v>0.5</v>
      </c>
      <c r="P2200" s="620"/>
      <c r="Q2200" s="635">
        <v>0</v>
      </c>
      <c r="R2200" s="619"/>
      <c r="S2200" s="635">
        <v>0</v>
      </c>
      <c r="T2200" s="683"/>
      <c r="U2200" s="665">
        <v>0</v>
      </c>
    </row>
    <row r="2201" spans="1:21" ht="14.4" customHeight="1" x14ac:dyDescent="0.3">
      <c r="A2201" s="618">
        <v>4</v>
      </c>
      <c r="B2201" s="619" t="s">
        <v>558</v>
      </c>
      <c r="C2201" s="619">
        <v>89301042</v>
      </c>
      <c r="D2201" s="681" t="s">
        <v>6244</v>
      </c>
      <c r="E2201" s="682" t="s">
        <v>3990</v>
      </c>
      <c r="F2201" s="619" t="s">
        <v>3935</v>
      </c>
      <c r="G2201" s="619" t="s">
        <v>5380</v>
      </c>
      <c r="H2201" s="619" t="s">
        <v>557</v>
      </c>
      <c r="I2201" s="619" t="s">
        <v>5902</v>
      </c>
      <c r="J2201" s="619" t="s">
        <v>1245</v>
      </c>
      <c r="K2201" s="619" t="s">
        <v>1246</v>
      </c>
      <c r="L2201" s="620">
        <v>169</v>
      </c>
      <c r="M2201" s="620">
        <v>507</v>
      </c>
      <c r="N2201" s="619">
        <v>3</v>
      </c>
      <c r="O2201" s="683">
        <v>0.5</v>
      </c>
      <c r="P2201" s="620"/>
      <c r="Q2201" s="635">
        <v>0</v>
      </c>
      <c r="R2201" s="619"/>
      <c r="S2201" s="635">
        <v>0</v>
      </c>
      <c r="T2201" s="683"/>
      <c r="U2201" s="665">
        <v>0</v>
      </c>
    </row>
    <row r="2202" spans="1:21" ht="14.4" customHeight="1" x14ac:dyDescent="0.3">
      <c r="A2202" s="618">
        <v>4</v>
      </c>
      <c r="B2202" s="619" t="s">
        <v>558</v>
      </c>
      <c r="C2202" s="619">
        <v>89301042</v>
      </c>
      <c r="D2202" s="681" t="s">
        <v>6244</v>
      </c>
      <c r="E2202" s="682" t="s">
        <v>3990</v>
      </c>
      <c r="F2202" s="619" t="s">
        <v>3935</v>
      </c>
      <c r="G2202" s="619" t="s">
        <v>5495</v>
      </c>
      <c r="H2202" s="619" t="s">
        <v>557</v>
      </c>
      <c r="I2202" s="619" t="s">
        <v>5903</v>
      </c>
      <c r="J2202" s="619" t="s">
        <v>2838</v>
      </c>
      <c r="K2202" s="619" t="s">
        <v>5904</v>
      </c>
      <c r="L2202" s="620">
        <v>0</v>
      </c>
      <c r="M2202" s="620">
        <v>0</v>
      </c>
      <c r="N2202" s="619">
        <v>1</v>
      </c>
      <c r="O2202" s="683">
        <v>1</v>
      </c>
      <c r="P2202" s="620"/>
      <c r="Q2202" s="635"/>
      <c r="R2202" s="619"/>
      <c r="S2202" s="635">
        <v>0</v>
      </c>
      <c r="T2202" s="683"/>
      <c r="U2202" s="665">
        <v>0</v>
      </c>
    </row>
    <row r="2203" spans="1:21" ht="14.4" customHeight="1" x14ac:dyDescent="0.3">
      <c r="A2203" s="618">
        <v>4</v>
      </c>
      <c r="B2203" s="619" t="s">
        <v>558</v>
      </c>
      <c r="C2203" s="619">
        <v>89301042</v>
      </c>
      <c r="D2203" s="681" t="s">
        <v>6244</v>
      </c>
      <c r="E2203" s="682" t="s">
        <v>3990</v>
      </c>
      <c r="F2203" s="619" t="s">
        <v>3935</v>
      </c>
      <c r="G2203" s="619" t="s">
        <v>5495</v>
      </c>
      <c r="H2203" s="619" t="s">
        <v>1439</v>
      </c>
      <c r="I2203" s="619" t="s">
        <v>5905</v>
      </c>
      <c r="J2203" s="619" t="s">
        <v>1588</v>
      </c>
      <c r="K2203" s="619" t="s">
        <v>5906</v>
      </c>
      <c r="L2203" s="620">
        <v>337.17</v>
      </c>
      <c r="M2203" s="620">
        <v>674.34</v>
      </c>
      <c r="N2203" s="619">
        <v>2</v>
      </c>
      <c r="O2203" s="683"/>
      <c r="P2203" s="620"/>
      <c r="Q2203" s="635">
        <v>0</v>
      </c>
      <c r="R2203" s="619"/>
      <c r="S2203" s="635">
        <v>0</v>
      </c>
      <c r="T2203" s="683"/>
      <c r="U2203" s="665"/>
    </row>
    <row r="2204" spans="1:21" ht="14.4" customHeight="1" x14ac:dyDescent="0.3">
      <c r="A2204" s="618">
        <v>4</v>
      </c>
      <c r="B2204" s="619" t="s">
        <v>558</v>
      </c>
      <c r="C2204" s="619">
        <v>89301042</v>
      </c>
      <c r="D2204" s="681" t="s">
        <v>6244</v>
      </c>
      <c r="E2204" s="682" t="s">
        <v>3990</v>
      </c>
      <c r="F2204" s="619" t="s">
        <v>3935</v>
      </c>
      <c r="G2204" s="619" t="s">
        <v>5495</v>
      </c>
      <c r="H2204" s="619" t="s">
        <v>1439</v>
      </c>
      <c r="I2204" s="619" t="s">
        <v>5905</v>
      </c>
      <c r="J2204" s="619" t="s">
        <v>1588</v>
      </c>
      <c r="K2204" s="619" t="s">
        <v>5906</v>
      </c>
      <c r="L2204" s="620">
        <v>224.71</v>
      </c>
      <c r="M2204" s="620">
        <v>224.71</v>
      </c>
      <c r="N2204" s="619">
        <v>1</v>
      </c>
      <c r="O2204" s="683">
        <v>0.5</v>
      </c>
      <c r="P2204" s="620"/>
      <c r="Q2204" s="635">
        <v>0</v>
      </c>
      <c r="R2204" s="619"/>
      <c r="S2204" s="635">
        <v>0</v>
      </c>
      <c r="T2204" s="683"/>
      <c r="U2204" s="665">
        <v>0</v>
      </c>
    </row>
    <row r="2205" spans="1:21" ht="14.4" customHeight="1" x14ac:dyDescent="0.3">
      <c r="A2205" s="618">
        <v>4</v>
      </c>
      <c r="B2205" s="619" t="s">
        <v>558</v>
      </c>
      <c r="C2205" s="619">
        <v>89301042</v>
      </c>
      <c r="D2205" s="681" t="s">
        <v>6244</v>
      </c>
      <c r="E2205" s="682" t="s">
        <v>3990</v>
      </c>
      <c r="F2205" s="619" t="s">
        <v>3935</v>
      </c>
      <c r="G2205" s="619" t="s">
        <v>4521</v>
      </c>
      <c r="H2205" s="619" t="s">
        <v>557</v>
      </c>
      <c r="I2205" s="619" t="s">
        <v>2942</v>
      </c>
      <c r="J2205" s="619" t="s">
        <v>5907</v>
      </c>
      <c r="K2205" s="619" t="s">
        <v>2944</v>
      </c>
      <c r="L2205" s="620">
        <v>224.9</v>
      </c>
      <c r="M2205" s="620">
        <v>224.9</v>
      </c>
      <c r="N2205" s="619">
        <v>1</v>
      </c>
      <c r="O2205" s="683">
        <v>1</v>
      </c>
      <c r="P2205" s="620"/>
      <c r="Q2205" s="635">
        <v>0</v>
      </c>
      <c r="R2205" s="619"/>
      <c r="S2205" s="635">
        <v>0</v>
      </c>
      <c r="T2205" s="683"/>
      <c r="U2205" s="665">
        <v>0</v>
      </c>
    </row>
    <row r="2206" spans="1:21" ht="14.4" customHeight="1" x14ac:dyDescent="0.3">
      <c r="A2206" s="618">
        <v>4</v>
      </c>
      <c r="B2206" s="619" t="s">
        <v>558</v>
      </c>
      <c r="C2206" s="619">
        <v>89301042</v>
      </c>
      <c r="D2206" s="681" t="s">
        <v>6244</v>
      </c>
      <c r="E2206" s="682" t="s">
        <v>3990</v>
      </c>
      <c r="F2206" s="619" t="s">
        <v>3935</v>
      </c>
      <c r="G2206" s="619" t="s">
        <v>4521</v>
      </c>
      <c r="H2206" s="619" t="s">
        <v>557</v>
      </c>
      <c r="I2206" s="619" t="s">
        <v>2942</v>
      </c>
      <c r="J2206" s="619" t="s">
        <v>2943</v>
      </c>
      <c r="K2206" s="619" t="s">
        <v>2944</v>
      </c>
      <c r="L2206" s="620">
        <v>224.9</v>
      </c>
      <c r="M2206" s="620">
        <v>674.7</v>
      </c>
      <c r="N2206" s="619">
        <v>3</v>
      </c>
      <c r="O2206" s="683">
        <v>3</v>
      </c>
      <c r="P2206" s="620">
        <v>224.9</v>
      </c>
      <c r="Q2206" s="635">
        <v>0.33333333333333331</v>
      </c>
      <c r="R2206" s="619">
        <v>1</v>
      </c>
      <c r="S2206" s="635">
        <v>0.33333333333333331</v>
      </c>
      <c r="T2206" s="683">
        <v>1</v>
      </c>
      <c r="U2206" s="665">
        <v>0.33333333333333331</v>
      </c>
    </row>
    <row r="2207" spans="1:21" ht="14.4" customHeight="1" x14ac:dyDescent="0.3">
      <c r="A2207" s="618">
        <v>4</v>
      </c>
      <c r="B2207" s="619" t="s">
        <v>558</v>
      </c>
      <c r="C2207" s="619">
        <v>89301042</v>
      </c>
      <c r="D2207" s="681" t="s">
        <v>6244</v>
      </c>
      <c r="E2207" s="682" t="s">
        <v>3990</v>
      </c>
      <c r="F2207" s="619" t="s">
        <v>3935</v>
      </c>
      <c r="G2207" s="619" t="s">
        <v>4044</v>
      </c>
      <c r="H2207" s="619" t="s">
        <v>557</v>
      </c>
      <c r="I2207" s="619" t="s">
        <v>825</v>
      </c>
      <c r="J2207" s="619" t="s">
        <v>826</v>
      </c>
      <c r="K2207" s="619" t="s">
        <v>827</v>
      </c>
      <c r="L2207" s="620">
        <v>56.69</v>
      </c>
      <c r="M2207" s="620">
        <v>56.69</v>
      </c>
      <c r="N2207" s="619">
        <v>1</v>
      </c>
      <c r="O2207" s="683">
        <v>0.5</v>
      </c>
      <c r="P2207" s="620">
        <v>56.69</v>
      </c>
      <c r="Q2207" s="635">
        <v>1</v>
      </c>
      <c r="R2207" s="619">
        <v>1</v>
      </c>
      <c r="S2207" s="635">
        <v>1</v>
      </c>
      <c r="T2207" s="683">
        <v>0.5</v>
      </c>
      <c r="U2207" s="665">
        <v>1</v>
      </c>
    </row>
    <row r="2208" spans="1:21" ht="14.4" customHeight="1" x14ac:dyDescent="0.3">
      <c r="A2208" s="618">
        <v>4</v>
      </c>
      <c r="B2208" s="619" t="s">
        <v>558</v>
      </c>
      <c r="C2208" s="619">
        <v>89301042</v>
      </c>
      <c r="D2208" s="681" t="s">
        <v>6244</v>
      </c>
      <c r="E2208" s="682" t="s">
        <v>3990</v>
      </c>
      <c r="F2208" s="619" t="s">
        <v>3935</v>
      </c>
      <c r="G2208" s="619" t="s">
        <v>4094</v>
      </c>
      <c r="H2208" s="619" t="s">
        <v>557</v>
      </c>
      <c r="I2208" s="619" t="s">
        <v>1192</v>
      </c>
      <c r="J2208" s="619" t="s">
        <v>4135</v>
      </c>
      <c r="K2208" s="619" t="s">
        <v>4136</v>
      </c>
      <c r="L2208" s="620">
        <v>91.52</v>
      </c>
      <c r="M2208" s="620">
        <v>183.04</v>
      </c>
      <c r="N2208" s="619">
        <v>2</v>
      </c>
      <c r="O2208" s="683">
        <v>0.5</v>
      </c>
      <c r="P2208" s="620"/>
      <c r="Q2208" s="635">
        <v>0</v>
      </c>
      <c r="R2208" s="619"/>
      <c r="S2208" s="635">
        <v>0</v>
      </c>
      <c r="T2208" s="683"/>
      <c r="U2208" s="665">
        <v>0</v>
      </c>
    </row>
    <row r="2209" spans="1:21" ht="14.4" customHeight="1" x14ac:dyDescent="0.3">
      <c r="A2209" s="618">
        <v>4</v>
      </c>
      <c r="B2209" s="619" t="s">
        <v>558</v>
      </c>
      <c r="C2209" s="619">
        <v>89301042</v>
      </c>
      <c r="D2209" s="681" t="s">
        <v>6244</v>
      </c>
      <c r="E2209" s="682" t="s">
        <v>3990</v>
      </c>
      <c r="F2209" s="619" t="s">
        <v>3935</v>
      </c>
      <c r="G2209" s="619" t="s">
        <v>4083</v>
      </c>
      <c r="H2209" s="619" t="s">
        <v>1439</v>
      </c>
      <c r="I2209" s="619" t="s">
        <v>2523</v>
      </c>
      <c r="J2209" s="619" t="s">
        <v>1651</v>
      </c>
      <c r="K2209" s="619" t="s">
        <v>2524</v>
      </c>
      <c r="L2209" s="620">
        <v>56.01</v>
      </c>
      <c r="M2209" s="620">
        <v>168.03</v>
      </c>
      <c r="N2209" s="619">
        <v>3</v>
      </c>
      <c r="O2209" s="683">
        <v>0.5</v>
      </c>
      <c r="P2209" s="620"/>
      <c r="Q2209" s="635">
        <v>0</v>
      </c>
      <c r="R2209" s="619"/>
      <c r="S2209" s="635">
        <v>0</v>
      </c>
      <c r="T2209" s="683"/>
      <c r="U2209" s="665">
        <v>0</v>
      </c>
    </row>
    <row r="2210" spans="1:21" ht="14.4" customHeight="1" x14ac:dyDescent="0.3">
      <c r="A2210" s="618">
        <v>4</v>
      </c>
      <c r="B2210" s="619" t="s">
        <v>558</v>
      </c>
      <c r="C2210" s="619">
        <v>89301042</v>
      </c>
      <c r="D2210" s="681" t="s">
        <v>6244</v>
      </c>
      <c r="E2210" s="682" t="s">
        <v>3990</v>
      </c>
      <c r="F2210" s="619" t="s">
        <v>3935</v>
      </c>
      <c r="G2210" s="619" t="s">
        <v>4083</v>
      </c>
      <c r="H2210" s="619" t="s">
        <v>1439</v>
      </c>
      <c r="I2210" s="619" t="s">
        <v>1650</v>
      </c>
      <c r="J2210" s="619" t="s">
        <v>1651</v>
      </c>
      <c r="K2210" s="619" t="s">
        <v>1652</v>
      </c>
      <c r="L2210" s="620">
        <v>140.03</v>
      </c>
      <c r="M2210" s="620">
        <v>1960.42</v>
      </c>
      <c r="N2210" s="619">
        <v>14</v>
      </c>
      <c r="O2210" s="683">
        <v>3</v>
      </c>
      <c r="P2210" s="620">
        <v>1260.27</v>
      </c>
      <c r="Q2210" s="635">
        <v>0.64285714285714279</v>
      </c>
      <c r="R2210" s="619">
        <v>9</v>
      </c>
      <c r="S2210" s="635">
        <v>0.6428571428571429</v>
      </c>
      <c r="T2210" s="683">
        <v>1.5</v>
      </c>
      <c r="U2210" s="665">
        <v>0.5</v>
      </c>
    </row>
    <row r="2211" spans="1:21" ht="14.4" customHeight="1" x14ac:dyDescent="0.3">
      <c r="A2211" s="618">
        <v>4</v>
      </c>
      <c r="B2211" s="619" t="s">
        <v>558</v>
      </c>
      <c r="C2211" s="619">
        <v>89301042</v>
      </c>
      <c r="D2211" s="681" t="s">
        <v>6244</v>
      </c>
      <c r="E2211" s="682" t="s">
        <v>3990</v>
      </c>
      <c r="F2211" s="619" t="s">
        <v>3935</v>
      </c>
      <c r="G2211" s="619" t="s">
        <v>4049</v>
      </c>
      <c r="H2211" s="619" t="s">
        <v>557</v>
      </c>
      <c r="I2211" s="619" t="s">
        <v>1774</v>
      </c>
      <c r="J2211" s="619" t="s">
        <v>1775</v>
      </c>
      <c r="K2211" s="619" t="s">
        <v>4050</v>
      </c>
      <c r="L2211" s="620">
        <v>203.33</v>
      </c>
      <c r="M2211" s="620">
        <v>406.66</v>
      </c>
      <c r="N2211" s="619">
        <v>2</v>
      </c>
      <c r="O2211" s="683">
        <v>1</v>
      </c>
      <c r="P2211" s="620"/>
      <c r="Q2211" s="635">
        <v>0</v>
      </c>
      <c r="R2211" s="619"/>
      <c r="S2211" s="635">
        <v>0</v>
      </c>
      <c r="T2211" s="683"/>
      <c r="U2211" s="665">
        <v>0</v>
      </c>
    </row>
    <row r="2212" spans="1:21" ht="14.4" customHeight="1" x14ac:dyDescent="0.3">
      <c r="A2212" s="618">
        <v>4</v>
      </c>
      <c r="B2212" s="619" t="s">
        <v>558</v>
      </c>
      <c r="C2212" s="619">
        <v>89301042</v>
      </c>
      <c r="D2212" s="681" t="s">
        <v>6244</v>
      </c>
      <c r="E2212" s="682" t="s">
        <v>3990</v>
      </c>
      <c r="F2212" s="619" t="s">
        <v>3935</v>
      </c>
      <c r="G2212" s="619" t="s">
        <v>5502</v>
      </c>
      <c r="H2212" s="619" t="s">
        <v>1439</v>
      </c>
      <c r="I2212" s="619" t="s">
        <v>2579</v>
      </c>
      <c r="J2212" s="619" t="s">
        <v>2580</v>
      </c>
      <c r="K2212" s="619" t="s">
        <v>1500</v>
      </c>
      <c r="L2212" s="620">
        <v>238.81</v>
      </c>
      <c r="M2212" s="620">
        <v>1671.67</v>
      </c>
      <c r="N2212" s="619">
        <v>7</v>
      </c>
      <c r="O2212" s="683">
        <v>1.5</v>
      </c>
      <c r="P2212" s="620"/>
      <c r="Q2212" s="635">
        <v>0</v>
      </c>
      <c r="R2212" s="619"/>
      <c r="S2212" s="635">
        <v>0</v>
      </c>
      <c r="T2212" s="683"/>
      <c r="U2212" s="665">
        <v>0</v>
      </c>
    </row>
    <row r="2213" spans="1:21" ht="14.4" customHeight="1" x14ac:dyDescent="0.3">
      <c r="A2213" s="618">
        <v>4</v>
      </c>
      <c r="B2213" s="619" t="s">
        <v>558</v>
      </c>
      <c r="C2213" s="619">
        <v>89301042</v>
      </c>
      <c r="D2213" s="681" t="s">
        <v>6244</v>
      </c>
      <c r="E2213" s="682" t="s">
        <v>3990</v>
      </c>
      <c r="F2213" s="619" t="s">
        <v>3935</v>
      </c>
      <c r="G2213" s="619" t="s">
        <v>5502</v>
      </c>
      <c r="H2213" s="619" t="s">
        <v>1439</v>
      </c>
      <c r="I2213" s="619" t="s">
        <v>2579</v>
      </c>
      <c r="J2213" s="619" t="s">
        <v>2580</v>
      </c>
      <c r="K2213" s="619" t="s">
        <v>1500</v>
      </c>
      <c r="L2213" s="620">
        <v>130.59</v>
      </c>
      <c r="M2213" s="620">
        <v>391.77</v>
      </c>
      <c r="N2213" s="619">
        <v>3</v>
      </c>
      <c r="O2213" s="683">
        <v>0.5</v>
      </c>
      <c r="P2213" s="620"/>
      <c r="Q2213" s="635">
        <v>0</v>
      </c>
      <c r="R2213" s="619"/>
      <c r="S2213" s="635">
        <v>0</v>
      </c>
      <c r="T2213" s="683"/>
      <c r="U2213" s="665">
        <v>0</v>
      </c>
    </row>
    <row r="2214" spans="1:21" ht="14.4" customHeight="1" x14ac:dyDescent="0.3">
      <c r="A2214" s="618">
        <v>4</v>
      </c>
      <c r="B2214" s="619" t="s">
        <v>558</v>
      </c>
      <c r="C2214" s="619">
        <v>89301042</v>
      </c>
      <c r="D2214" s="681" t="s">
        <v>6244</v>
      </c>
      <c r="E2214" s="682" t="s">
        <v>3990</v>
      </c>
      <c r="F2214" s="619" t="s">
        <v>3935</v>
      </c>
      <c r="G2214" s="619" t="s">
        <v>4110</v>
      </c>
      <c r="H2214" s="619" t="s">
        <v>557</v>
      </c>
      <c r="I2214" s="619" t="s">
        <v>5908</v>
      </c>
      <c r="J2214" s="619" t="s">
        <v>5909</v>
      </c>
      <c r="K2214" s="619" t="s">
        <v>5910</v>
      </c>
      <c r="L2214" s="620">
        <v>29.97</v>
      </c>
      <c r="M2214" s="620">
        <v>89.91</v>
      </c>
      <c r="N2214" s="619">
        <v>3</v>
      </c>
      <c r="O2214" s="683">
        <v>0.5</v>
      </c>
      <c r="P2214" s="620"/>
      <c r="Q2214" s="635">
        <v>0</v>
      </c>
      <c r="R2214" s="619"/>
      <c r="S2214" s="635">
        <v>0</v>
      </c>
      <c r="T2214" s="683"/>
      <c r="U2214" s="665">
        <v>0</v>
      </c>
    </row>
    <row r="2215" spans="1:21" ht="14.4" customHeight="1" x14ac:dyDescent="0.3">
      <c r="A2215" s="618">
        <v>4</v>
      </c>
      <c r="B2215" s="619" t="s">
        <v>558</v>
      </c>
      <c r="C2215" s="619">
        <v>89301042</v>
      </c>
      <c r="D2215" s="681" t="s">
        <v>6244</v>
      </c>
      <c r="E2215" s="682" t="s">
        <v>3990</v>
      </c>
      <c r="F2215" s="619" t="s">
        <v>3935</v>
      </c>
      <c r="G2215" s="619" t="s">
        <v>4010</v>
      </c>
      <c r="H2215" s="619" t="s">
        <v>557</v>
      </c>
      <c r="I2215" s="619" t="s">
        <v>3469</v>
      </c>
      <c r="J2215" s="619" t="s">
        <v>1233</v>
      </c>
      <c r="K2215" s="619" t="s">
        <v>4070</v>
      </c>
      <c r="L2215" s="620">
        <v>127.5</v>
      </c>
      <c r="M2215" s="620">
        <v>1912.5</v>
      </c>
      <c r="N2215" s="619">
        <v>15</v>
      </c>
      <c r="O2215" s="683">
        <v>14</v>
      </c>
      <c r="P2215" s="620">
        <v>1020</v>
      </c>
      <c r="Q2215" s="635">
        <v>0.53333333333333333</v>
      </c>
      <c r="R2215" s="619">
        <v>8</v>
      </c>
      <c r="S2215" s="635">
        <v>0.53333333333333333</v>
      </c>
      <c r="T2215" s="683">
        <v>7.5</v>
      </c>
      <c r="U2215" s="665">
        <v>0.5357142857142857</v>
      </c>
    </row>
    <row r="2216" spans="1:21" ht="14.4" customHeight="1" x14ac:dyDescent="0.3">
      <c r="A2216" s="618">
        <v>4</v>
      </c>
      <c r="B2216" s="619" t="s">
        <v>558</v>
      </c>
      <c r="C2216" s="619">
        <v>89301042</v>
      </c>
      <c r="D2216" s="681" t="s">
        <v>6244</v>
      </c>
      <c r="E2216" s="682" t="s">
        <v>3990</v>
      </c>
      <c r="F2216" s="619" t="s">
        <v>3935</v>
      </c>
      <c r="G2216" s="619" t="s">
        <v>4012</v>
      </c>
      <c r="H2216" s="619" t="s">
        <v>557</v>
      </c>
      <c r="I2216" s="619" t="s">
        <v>837</v>
      </c>
      <c r="J2216" s="619" t="s">
        <v>4013</v>
      </c>
      <c r="K2216" s="619" t="s">
        <v>4014</v>
      </c>
      <c r="L2216" s="620">
        <v>0</v>
      </c>
      <c r="M2216" s="620">
        <v>0</v>
      </c>
      <c r="N2216" s="619">
        <v>2</v>
      </c>
      <c r="O2216" s="683">
        <v>1</v>
      </c>
      <c r="P2216" s="620">
        <v>0</v>
      </c>
      <c r="Q2216" s="635"/>
      <c r="R2216" s="619">
        <v>2</v>
      </c>
      <c r="S2216" s="635">
        <v>1</v>
      </c>
      <c r="T2216" s="683">
        <v>1</v>
      </c>
      <c r="U2216" s="665">
        <v>1</v>
      </c>
    </row>
    <row r="2217" spans="1:21" ht="14.4" customHeight="1" x14ac:dyDescent="0.3">
      <c r="A2217" s="618">
        <v>4</v>
      </c>
      <c r="B2217" s="619" t="s">
        <v>558</v>
      </c>
      <c r="C2217" s="619">
        <v>89301042</v>
      </c>
      <c r="D2217" s="681" t="s">
        <v>6244</v>
      </c>
      <c r="E2217" s="682" t="s">
        <v>3990</v>
      </c>
      <c r="F2217" s="619" t="s">
        <v>3936</v>
      </c>
      <c r="G2217" s="619" t="s">
        <v>4062</v>
      </c>
      <c r="H2217" s="619" t="s">
        <v>557</v>
      </c>
      <c r="I2217" s="619" t="s">
        <v>4126</v>
      </c>
      <c r="J2217" s="619" t="s">
        <v>3964</v>
      </c>
      <c r="K2217" s="619"/>
      <c r="L2217" s="620">
        <v>0</v>
      </c>
      <c r="M2217" s="620">
        <v>0</v>
      </c>
      <c r="N2217" s="619">
        <v>18</v>
      </c>
      <c r="O2217" s="683">
        <v>17</v>
      </c>
      <c r="P2217" s="620">
        <v>0</v>
      </c>
      <c r="Q2217" s="635"/>
      <c r="R2217" s="619">
        <v>15</v>
      </c>
      <c r="S2217" s="635">
        <v>0.83333333333333337</v>
      </c>
      <c r="T2217" s="683">
        <v>14</v>
      </c>
      <c r="U2217" s="665">
        <v>0.82352941176470584</v>
      </c>
    </row>
    <row r="2218" spans="1:21" ht="14.4" customHeight="1" x14ac:dyDescent="0.3">
      <c r="A2218" s="618">
        <v>4</v>
      </c>
      <c r="B2218" s="619" t="s">
        <v>558</v>
      </c>
      <c r="C2218" s="619">
        <v>89301042</v>
      </c>
      <c r="D2218" s="681" t="s">
        <v>6244</v>
      </c>
      <c r="E2218" s="682" t="s">
        <v>3990</v>
      </c>
      <c r="F2218" s="619" t="s">
        <v>3937</v>
      </c>
      <c r="G2218" s="619" t="s">
        <v>4358</v>
      </c>
      <c r="H2218" s="619" t="s">
        <v>557</v>
      </c>
      <c r="I2218" s="619" t="s">
        <v>4359</v>
      </c>
      <c r="J2218" s="619" t="s">
        <v>4360</v>
      </c>
      <c r="K2218" s="619" t="s">
        <v>4361</v>
      </c>
      <c r="L2218" s="620">
        <v>410</v>
      </c>
      <c r="M2218" s="620">
        <v>18040</v>
      </c>
      <c r="N2218" s="619">
        <v>44</v>
      </c>
      <c r="O2218" s="683">
        <v>44</v>
      </c>
      <c r="P2218" s="620">
        <v>17630</v>
      </c>
      <c r="Q2218" s="635">
        <v>0.97727272727272729</v>
      </c>
      <c r="R2218" s="619">
        <v>43</v>
      </c>
      <c r="S2218" s="635">
        <v>0.97727272727272729</v>
      </c>
      <c r="T2218" s="683">
        <v>43</v>
      </c>
      <c r="U2218" s="665">
        <v>0.97727272727272729</v>
      </c>
    </row>
    <row r="2219" spans="1:21" ht="14.4" customHeight="1" x14ac:dyDescent="0.3">
      <c r="A2219" s="618">
        <v>4</v>
      </c>
      <c r="B2219" s="619" t="s">
        <v>558</v>
      </c>
      <c r="C2219" s="619">
        <v>89301042</v>
      </c>
      <c r="D2219" s="681" t="s">
        <v>6244</v>
      </c>
      <c r="E2219" s="682" t="s">
        <v>3990</v>
      </c>
      <c r="F2219" s="619" t="s">
        <v>3937</v>
      </c>
      <c r="G2219" s="619" t="s">
        <v>4358</v>
      </c>
      <c r="H2219" s="619" t="s">
        <v>557</v>
      </c>
      <c r="I2219" s="619" t="s">
        <v>4420</v>
      </c>
      <c r="J2219" s="619" t="s">
        <v>4421</v>
      </c>
      <c r="K2219" s="619" t="s">
        <v>4422</v>
      </c>
      <c r="L2219" s="620">
        <v>566</v>
      </c>
      <c r="M2219" s="620">
        <v>566</v>
      </c>
      <c r="N2219" s="619">
        <v>1</v>
      </c>
      <c r="O2219" s="683">
        <v>1</v>
      </c>
      <c r="P2219" s="620">
        <v>566</v>
      </c>
      <c r="Q2219" s="635">
        <v>1</v>
      </c>
      <c r="R2219" s="619">
        <v>1</v>
      </c>
      <c r="S2219" s="635">
        <v>1</v>
      </c>
      <c r="T2219" s="683">
        <v>1</v>
      </c>
      <c r="U2219" s="665">
        <v>1</v>
      </c>
    </row>
    <row r="2220" spans="1:21" ht="14.4" customHeight="1" x14ac:dyDescent="0.3">
      <c r="A2220" s="618">
        <v>4</v>
      </c>
      <c r="B2220" s="619" t="s">
        <v>558</v>
      </c>
      <c r="C2220" s="619">
        <v>89301042</v>
      </c>
      <c r="D2220" s="681" t="s">
        <v>6244</v>
      </c>
      <c r="E2220" s="682" t="s">
        <v>3990</v>
      </c>
      <c r="F2220" s="619" t="s">
        <v>3937</v>
      </c>
      <c r="G2220" s="619" t="s">
        <v>4423</v>
      </c>
      <c r="H2220" s="619" t="s">
        <v>557</v>
      </c>
      <c r="I2220" s="619" t="s">
        <v>5911</v>
      </c>
      <c r="J2220" s="619" t="s">
        <v>5912</v>
      </c>
      <c r="K2220" s="619" t="s">
        <v>5913</v>
      </c>
      <c r="L2220" s="620">
        <v>181.68</v>
      </c>
      <c r="M2220" s="620">
        <v>181.68</v>
      </c>
      <c r="N2220" s="619">
        <v>1</v>
      </c>
      <c r="O2220" s="683">
        <v>1</v>
      </c>
      <c r="P2220" s="620"/>
      <c r="Q2220" s="635">
        <v>0</v>
      </c>
      <c r="R2220" s="619"/>
      <c r="S2220" s="635">
        <v>0</v>
      </c>
      <c r="T2220" s="683"/>
      <c r="U2220" s="665">
        <v>0</v>
      </c>
    </row>
    <row r="2221" spans="1:21" ht="14.4" customHeight="1" x14ac:dyDescent="0.3">
      <c r="A2221" s="618">
        <v>4</v>
      </c>
      <c r="B2221" s="619" t="s">
        <v>558</v>
      </c>
      <c r="C2221" s="619">
        <v>89301042</v>
      </c>
      <c r="D2221" s="681" t="s">
        <v>6244</v>
      </c>
      <c r="E2221" s="682" t="s">
        <v>3990</v>
      </c>
      <c r="F2221" s="619" t="s">
        <v>3937</v>
      </c>
      <c r="G2221" s="619" t="s">
        <v>4203</v>
      </c>
      <c r="H2221" s="619" t="s">
        <v>557</v>
      </c>
      <c r="I2221" s="619" t="s">
        <v>4204</v>
      </c>
      <c r="J2221" s="619" t="s">
        <v>4205</v>
      </c>
      <c r="K2221" s="619" t="s">
        <v>4206</v>
      </c>
      <c r="L2221" s="620">
        <v>900</v>
      </c>
      <c r="M2221" s="620">
        <v>4500</v>
      </c>
      <c r="N2221" s="619">
        <v>5</v>
      </c>
      <c r="O2221" s="683">
        <v>5</v>
      </c>
      <c r="P2221" s="620">
        <v>4500</v>
      </c>
      <c r="Q2221" s="635">
        <v>1</v>
      </c>
      <c r="R2221" s="619">
        <v>5</v>
      </c>
      <c r="S2221" s="635">
        <v>1</v>
      </c>
      <c r="T2221" s="683">
        <v>5</v>
      </c>
      <c r="U2221" s="665">
        <v>1</v>
      </c>
    </row>
    <row r="2222" spans="1:21" ht="14.4" customHeight="1" x14ac:dyDescent="0.3">
      <c r="A2222" s="618">
        <v>4</v>
      </c>
      <c r="B2222" s="619" t="s">
        <v>558</v>
      </c>
      <c r="C2222" s="619">
        <v>89301042</v>
      </c>
      <c r="D2222" s="681" t="s">
        <v>6244</v>
      </c>
      <c r="E2222" s="682" t="s">
        <v>3990</v>
      </c>
      <c r="F2222" s="619" t="s">
        <v>3937</v>
      </c>
      <c r="G2222" s="619" t="s">
        <v>4203</v>
      </c>
      <c r="H2222" s="619" t="s">
        <v>557</v>
      </c>
      <c r="I2222" s="619" t="s">
        <v>4312</v>
      </c>
      <c r="J2222" s="619" t="s">
        <v>4313</v>
      </c>
      <c r="K2222" s="619" t="s">
        <v>4314</v>
      </c>
      <c r="L2222" s="620">
        <v>378.48</v>
      </c>
      <c r="M2222" s="620">
        <v>378.48</v>
      </c>
      <c r="N2222" s="619">
        <v>1</v>
      </c>
      <c r="O2222" s="683">
        <v>1</v>
      </c>
      <c r="P2222" s="620">
        <v>378.48</v>
      </c>
      <c r="Q2222" s="635">
        <v>1</v>
      </c>
      <c r="R2222" s="619">
        <v>1</v>
      </c>
      <c r="S2222" s="635">
        <v>1</v>
      </c>
      <c r="T2222" s="683">
        <v>1</v>
      </c>
      <c r="U2222" s="665">
        <v>1</v>
      </c>
    </row>
    <row r="2223" spans="1:21" ht="14.4" customHeight="1" x14ac:dyDescent="0.3">
      <c r="A2223" s="618">
        <v>4</v>
      </c>
      <c r="B2223" s="619" t="s">
        <v>558</v>
      </c>
      <c r="C2223" s="619">
        <v>89301042</v>
      </c>
      <c r="D2223" s="681" t="s">
        <v>6244</v>
      </c>
      <c r="E2223" s="682" t="s">
        <v>3990</v>
      </c>
      <c r="F2223" s="619" t="s">
        <v>3937</v>
      </c>
      <c r="G2223" s="619" t="s">
        <v>4143</v>
      </c>
      <c r="H2223" s="619" t="s">
        <v>557</v>
      </c>
      <c r="I2223" s="619" t="s">
        <v>4750</v>
      </c>
      <c r="J2223" s="619" t="s">
        <v>4751</v>
      </c>
      <c r="K2223" s="619" t="s">
        <v>4752</v>
      </c>
      <c r="L2223" s="620">
        <v>5343.9</v>
      </c>
      <c r="M2223" s="620">
        <v>5343.9</v>
      </c>
      <c r="N2223" s="619">
        <v>1</v>
      </c>
      <c r="O2223" s="683">
        <v>1</v>
      </c>
      <c r="P2223" s="620">
        <v>5343.9</v>
      </c>
      <c r="Q2223" s="635">
        <v>1</v>
      </c>
      <c r="R2223" s="619">
        <v>1</v>
      </c>
      <c r="S2223" s="635">
        <v>1</v>
      </c>
      <c r="T2223" s="683">
        <v>1</v>
      </c>
      <c r="U2223" s="665">
        <v>1</v>
      </c>
    </row>
    <row r="2224" spans="1:21" ht="14.4" customHeight="1" x14ac:dyDescent="0.3">
      <c r="A2224" s="618">
        <v>4</v>
      </c>
      <c r="B2224" s="619" t="s">
        <v>558</v>
      </c>
      <c r="C2224" s="619">
        <v>89301042</v>
      </c>
      <c r="D2224" s="681" t="s">
        <v>6244</v>
      </c>
      <c r="E2224" s="682" t="s">
        <v>3990</v>
      </c>
      <c r="F2224" s="619" t="s">
        <v>3937</v>
      </c>
      <c r="G2224" s="619" t="s">
        <v>4143</v>
      </c>
      <c r="H2224" s="619" t="s">
        <v>557</v>
      </c>
      <c r="I2224" s="619" t="s">
        <v>4795</v>
      </c>
      <c r="J2224" s="619" t="s">
        <v>4790</v>
      </c>
      <c r="K2224" s="619" t="s">
        <v>4796</v>
      </c>
      <c r="L2224" s="620">
        <v>1987.45</v>
      </c>
      <c r="M2224" s="620">
        <v>5962.35</v>
      </c>
      <c r="N2224" s="619">
        <v>3</v>
      </c>
      <c r="O2224" s="683">
        <v>1</v>
      </c>
      <c r="P2224" s="620">
        <v>5962.35</v>
      </c>
      <c r="Q2224" s="635">
        <v>1</v>
      </c>
      <c r="R2224" s="619">
        <v>3</v>
      </c>
      <c r="S2224" s="635">
        <v>1</v>
      </c>
      <c r="T2224" s="683">
        <v>1</v>
      </c>
      <c r="U2224" s="665">
        <v>1</v>
      </c>
    </row>
    <row r="2225" spans="1:21" ht="14.4" customHeight="1" x14ac:dyDescent="0.3">
      <c r="A2225" s="618">
        <v>4</v>
      </c>
      <c r="B2225" s="619" t="s">
        <v>558</v>
      </c>
      <c r="C2225" s="619">
        <v>89301042</v>
      </c>
      <c r="D2225" s="681" t="s">
        <v>6244</v>
      </c>
      <c r="E2225" s="682" t="s">
        <v>3990</v>
      </c>
      <c r="F2225" s="619" t="s">
        <v>3937</v>
      </c>
      <c r="G2225" s="619" t="s">
        <v>4143</v>
      </c>
      <c r="H2225" s="619" t="s">
        <v>557</v>
      </c>
      <c r="I2225" s="619" t="s">
        <v>5208</v>
      </c>
      <c r="J2225" s="619" t="s">
        <v>4798</v>
      </c>
      <c r="K2225" s="619" t="s">
        <v>5209</v>
      </c>
      <c r="L2225" s="620">
        <v>711.08</v>
      </c>
      <c r="M2225" s="620">
        <v>4266.4800000000005</v>
      </c>
      <c r="N2225" s="619">
        <v>6</v>
      </c>
      <c r="O2225" s="683">
        <v>1</v>
      </c>
      <c r="P2225" s="620">
        <v>4266.4800000000005</v>
      </c>
      <c r="Q2225" s="635">
        <v>1</v>
      </c>
      <c r="R2225" s="619">
        <v>6</v>
      </c>
      <c r="S2225" s="635">
        <v>1</v>
      </c>
      <c r="T2225" s="683">
        <v>1</v>
      </c>
      <c r="U2225" s="665">
        <v>1</v>
      </c>
    </row>
    <row r="2226" spans="1:21" ht="14.4" customHeight="1" x14ac:dyDescent="0.3">
      <c r="A2226" s="618">
        <v>4</v>
      </c>
      <c r="B2226" s="619" t="s">
        <v>558</v>
      </c>
      <c r="C2226" s="619">
        <v>89301042</v>
      </c>
      <c r="D2226" s="681" t="s">
        <v>6244</v>
      </c>
      <c r="E2226" s="682" t="s">
        <v>3990</v>
      </c>
      <c r="F2226" s="619" t="s">
        <v>3937</v>
      </c>
      <c r="G2226" s="619" t="s">
        <v>4143</v>
      </c>
      <c r="H2226" s="619" t="s">
        <v>557</v>
      </c>
      <c r="I2226" s="619" t="s">
        <v>4830</v>
      </c>
      <c r="J2226" s="619" t="s">
        <v>4831</v>
      </c>
      <c r="K2226" s="619" t="s">
        <v>4832</v>
      </c>
      <c r="L2226" s="620">
        <v>1080</v>
      </c>
      <c r="M2226" s="620">
        <v>1080</v>
      </c>
      <c r="N2226" s="619">
        <v>1</v>
      </c>
      <c r="O2226" s="683">
        <v>1</v>
      </c>
      <c r="P2226" s="620">
        <v>1080</v>
      </c>
      <c r="Q2226" s="635">
        <v>1</v>
      </c>
      <c r="R2226" s="619">
        <v>1</v>
      </c>
      <c r="S2226" s="635">
        <v>1</v>
      </c>
      <c r="T2226" s="683">
        <v>1</v>
      </c>
      <c r="U2226" s="665">
        <v>1</v>
      </c>
    </row>
    <row r="2227" spans="1:21" ht="14.4" customHeight="1" x14ac:dyDescent="0.3">
      <c r="A2227" s="618">
        <v>4</v>
      </c>
      <c r="B2227" s="619" t="s">
        <v>558</v>
      </c>
      <c r="C2227" s="619">
        <v>89301042</v>
      </c>
      <c r="D2227" s="681" t="s">
        <v>6244</v>
      </c>
      <c r="E2227" s="682" t="s">
        <v>3990</v>
      </c>
      <c r="F2227" s="619" t="s">
        <v>3937</v>
      </c>
      <c r="G2227" s="619" t="s">
        <v>4143</v>
      </c>
      <c r="H2227" s="619" t="s">
        <v>557</v>
      </c>
      <c r="I2227" s="619" t="s">
        <v>4838</v>
      </c>
      <c r="J2227" s="619" t="s">
        <v>4839</v>
      </c>
      <c r="K2227" s="619" t="s">
        <v>4835</v>
      </c>
      <c r="L2227" s="620">
        <v>1000</v>
      </c>
      <c r="M2227" s="620">
        <v>1000</v>
      </c>
      <c r="N2227" s="619">
        <v>1</v>
      </c>
      <c r="O2227" s="683">
        <v>1</v>
      </c>
      <c r="P2227" s="620">
        <v>1000</v>
      </c>
      <c r="Q2227" s="635">
        <v>1</v>
      </c>
      <c r="R2227" s="619">
        <v>1</v>
      </c>
      <c r="S2227" s="635">
        <v>1</v>
      </c>
      <c r="T2227" s="683">
        <v>1</v>
      </c>
      <c r="U2227" s="665">
        <v>1</v>
      </c>
    </row>
    <row r="2228" spans="1:21" ht="14.4" customHeight="1" x14ac:dyDescent="0.3">
      <c r="A2228" s="618">
        <v>4</v>
      </c>
      <c r="B2228" s="619" t="s">
        <v>558</v>
      </c>
      <c r="C2228" s="619">
        <v>89301042</v>
      </c>
      <c r="D2228" s="681" t="s">
        <v>6244</v>
      </c>
      <c r="E2228" s="682" t="s">
        <v>3990</v>
      </c>
      <c r="F2228" s="619" t="s">
        <v>3937</v>
      </c>
      <c r="G2228" s="619" t="s">
        <v>4143</v>
      </c>
      <c r="H2228" s="619" t="s">
        <v>557</v>
      </c>
      <c r="I2228" s="619" t="s">
        <v>4851</v>
      </c>
      <c r="J2228" s="619" t="s">
        <v>4852</v>
      </c>
      <c r="K2228" s="619" t="s">
        <v>4743</v>
      </c>
      <c r="L2228" s="620">
        <v>300</v>
      </c>
      <c r="M2228" s="620">
        <v>600</v>
      </c>
      <c r="N2228" s="619">
        <v>2</v>
      </c>
      <c r="O2228" s="683">
        <v>1</v>
      </c>
      <c r="P2228" s="620">
        <v>600</v>
      </c>
      <c r="Q2228" s="635">
        <v>1</v>
      </c>
      <c r="R2228" s="619">
        <v>2</v>
      </c>
      <c r="S2228" s="635">
        <v>1</v>
      </c>
      <c r="T2228" s="683">
        <v>1</v>
      </c>
      <c r="U2228" s="665">
        <v>1</v>
      </c>
    </row>
    <row r="2229" spans="1:21" ht="14.4" customHeight="1" x14ac:dyDescent="0.3">
      <c r="A2229" s="618">
        <v>4</v>
      </c>
      <c r="B2229" s="619" t="s">
        <v>558</v>
      </c>
      <c r="C2229" s="619">
        <v>89301042</v>
      </c>
      <c r="D2229" s="681" t="s">
        <v>6244</v>
      </c>
      <c r="E2229" s="682" t="s">
        <v>3990</v>
      </c>
      <c r="F2229" s="619" t="s">
        <v>3937</v>
      </c>
      <c r="G2229" s="619" t="s">
        <v>4143</v>
      </c>
      <c r="H2229" s="619" t="s">
        <v>557</v>
      </c>
      <c r="I2229" s="619" t="s">
        <v>4880</v>
      </c>
      <c r="J2229" s="619" t="s">
        <v>4881</v>
      </c>
      <c r="K2229" s="619" t="s">
        <v>4882</v>
      </c>
      <c r="L2229" s="620">
        <v>2158.12</v>
      </c>
      <c r="M2229" s="620">
        <v>8632.48</v>
      </c>
      <c r="N2229" s="619">
        <v>4</v>
      </c>
      <c r="O2229" s="683">
        <v>1</v>
      </c>
      <c r="P2229" s="620"/>
      <c r="Q2229" s="635">
        <v>0</v>
      </c>
      <c r="R2229" s="619"/>
      <c r="S2229" s="635">
        <v>0</v>
      </c>
      <c r="T2229" s="683"/>
      <c r="U2229" s="665">
        <v>0</v>
      </c>
    </row>
    <row r="2230" spans="1:21" ht="14.4" customHeight="1" x14ac:dyDescent="0.3">
      <c r="A2230" s="618">
        <v>4</v>
      </c>
      <c r="B2230" s="619" t="s">
        <v>558</v>
      </c>
      <c r="C2230" s="619">
        <v>89301042</v>
      </c>
      <c r="D2230" s="681" t="s">
        <v>6244</v>
      </c>
      <c r="E2230" s="682" t="s">
        <v>3991</v>
      </c>
      <c r="F2230" s="619" t="s">
        <v>3935</v>
      </c>
      <c r="G2230" s="619" t="s">
        <v>4522</v>
      </c>
      <c r="H2230" s="619" t="s">
        <v>557</v>
      </c>
      <c r="I2230" s="619" t="s">
        <v>5914</v>
      </c>
      <c r="J2230" s="619" t="s">
        <v>5915</v>
      </c>
      <c r="K2230" s="619" t="s">
        <v>3776</v>
      </c>
      <c r="L2230" s="620">
        <v>6.98</v>
      </c>
      <c r="M2230" s="620">
        <v>13.96</v>
      </c>
      <c r="N2230" s="619">
        <v>2</v>
      </c>
      <c r="O2230" s="683">
        <v>0.5</v>
      </c>
      <c r="P2230" s="620"/>
      <c r="Q2230" s="635">
        <v>0</v>
      </c>
      <c r="R2230" s="619"/>
      <c r="S2230" s="635">
        <v>0</v>
      </c>
      <c r="T2230" s="683"/>
      <c r="U2230" s="665">
        <v>0</v>
      </c>
    </row>
    <row r="2231" spans="1:21" ht="14.4" customHeight="1" x14ac:dyDescent="0.3">
      <c r="A2231" s="618">
        <v>4</v>
      </c>
      <c r="B2231" s="619" t="s">
        <v>558</v>
      </c>
      <c r="C2231" s="619">
        <v>89301042</v>
      </c>
      <c r="D2231" s="681" t="s">
        <v>6244</v>
      </c>
      <c r="E2231" s="682" t="s">
        <v>3991</v>
      </c>
      <c r="F2231" s="619" t="s">
        <v>3935</v>
      </c>
      <c r="G2231" s="619" t="s">
        <v>4525</v>
      </c>
      <c r="H2231" s="619" t="s">
        <v>557</v>
      </c>
      <c r="I2231" s="619" t="s">
        <v>1155</v>
      </c>
      <c r="J2231" s="619" t="s">
        <v>658</v>
      </c>
      <c r="K2231" s="619" t="s">
        <v>4526</v>
      </c>
      <c r="L2231" s="620">
        <v>35.380000000000003</v>
      </c>
      <c r="M2231" s="620">
        <v>1309.06</v>
      </c>
      <c r="N2231" s="619">
        <v>37</v>
      </c>
      <c r="O2231" s="683">
        <v>14</v>
      </c>
      <c r="P2231" s="620">
        <v>884.5</v>
      </c>
      <c r="Q2231" s="635">
        <v>0.67567567567567566</v>
      </c>
      <c r="R2231" s="619">
        <v>25</v>
      </c>
      <c r="S2231" s="635">
        <v>0.67567567567567566</v>
      </c>
      <c r="T2231" s="683">
        <v>9</v>
      </c>
      <c r="U2231" s="665">
        <v>0.6428571428571429</v>
      </c>
    </row>
    <row r="2232" spans="1:21" ht="14.4" customHeight="1" x14ac:dyDescent="0.3">
      <c r="A2232" s="618">
        <v>4</v>
      </c>
      <c r="B2232" s="619" t="s">
        <v>558</v>
      </c>
      <c r="C2232" s="619">
        <v>89301042</v>
      </c>
      <c r="D2232" s="681" t="s">
        <v>6244</v>
      </c>
      <c r="E2232" s="682" t="s">
        <v>3991</v>
      </c>
      <c r="F2232" s="619" t="s">
        <v>3935</v>
      </c>
      <c r="G2232" s="619" t="s">
        <v>4296</v>
      </c>
      <c r="H2232" s="619" t="s">
        <v>557</v>
      </c>
      <c r="I2232" s="619" t="s">
        <v>4297</v>
      </c>
      <c r="J2232" s="619" t="s">
        <v>4298</v>
      </c>
      <c r="K2232" s="619" t="s">
        <v>4299</v>
      </c>
      <c r="L2232" s="620">
        <v>64.23</v>
      </c>
      <c r="M2232" s="620">
        <v>321.15000000000003</v>
      </c>
      <c r="N2232" s="619">
        <v>5</v>
      </c>
      <c r="O2232" s="683">
        <v>2.5</v>
      </c>
      <c r="P2232" s="620"/>
      <c r="Q2232" s="635">
        <v>0</v>
      </c>
      <c r="R2232" s="619"/>
      <c r="S2232" s="635">
        <v>0</v>
      </c>
      <c r="T2232" s="683"/>
      <c r="U2232" s="665">
        <v>0</v>
      </c>
    </row>
    <row r="2233" spans="1:21" ht="14.4" customHeight="1" x14ac:dyDescent="0.3">
      <c r="A2233" s="618">
        <v>4</v>
      </c>
      <c r="B2233" s="619" t="s">
        <v>558</v>
      </c>
      <c r="C2233" s="619">
        <v>89301042</v>
      </c>
      <c r="D2233" s="681" t="s">
        <v>6244</v>
      </c>
      <c r="E2233" s="682" t="s">
        <v>3991</v>
      </c>
      <c r="F2233" s="619" t="s">
        <v>3935</v>
      </c>
      <c r="G2233" s="619" t="s">
        <v>3997</v>
      </c>
      <c r="H2233" s="619" t="s">
        <v>1439</v>
      </c>
      <c r="I2233" s="619" t="s">
        <v>1793</v>
      </c>
      <c r="J2233" s="619" t="s">
        <v>3721</v>
      </c>
      <c r="K2233" s="619" t="s">
        <v>3722</v>
      </c>
      <c r="L2233" s="620">
        <v>333.31</v>
      </c>
      <c r="M2233" s="620">
        <v>333.31</v>
      </c>
      <c r="N2233" s="619">
        <v>1</v>
      </c>
      <c r="O2233" s="683">
        <v>1</v>
      </c>
      <c r="P2233" s="620"/>
      <c r="Q2233" s="635">
        <v>0</v>
      </c>
      <c r="R2233" s="619"/>
      <c r="S2233" s="635">
        <v>0</v>
      </c>
      <c r="T2233" s="683"/>
      <c r="U2233" s="665">
        <v>0</v>
      </c>
    </row>
    <row r="2234" spans="1:21" ht="14.4" customHeight="1" x14ac:dyDescent="0.3">
      <c r="A2234" s="618">
        <v>4</v>
      </c>
      <c r="B2234" s="619" t="s">
        <v>558</v>
      </c>
      <c r="C2234" s="619">
        <v>89301042</v>
      </c>
      <c r="D2234" s="681" t="s">
        <v>6244</v>
      </c>
      <c r="E2234" s="682" t="s">
        <v>3991</v>
      </c>
      <c r="F2234" s="619" t="s">
        <v>3935</v>
      </c>
      <c r="G2234" s="619" t="s">
        <v>3997</v>
      </c>
      <c r="H2234" s="619" t="s">
        <v>1439</v>
      </c>
      <c r="I2234" s="619" t="s">
        <v>1828</v>
      </c>
      <c r="J2234" s="619" t="s">
        <v>3725</v>
      </c>
      <c r="K2234" s="619" t="s">
        <v>3726</v>
      </c>
      <c r="L2234" s="620">
        <v>333.31</v>
      </c>
      <c r="M2234" s="620">
        <v>666.62</v>
      </c>
      <c r="N2234" s="619">
        <v>2</v>
      </c>
      <c r="O2234" s="683">
        <v>1</v>
      </c>
      <c r="P2234" s="620"/>
      <c r="Q2234" s="635">
        <v>0</v>
      </c>
      <c r="R2234" s="619"/>
      <c r="S2234" s="635">
        <v>0</v>
      </c>
      <c r="T2234" s="683"/>
      <c r="U2234" s="665">
        <v>0</v>
      </c>
    </row>
    <row r="2235" spans="1:21" ht="14.4" customHeight="1" x14ac:dyDescent="0.3">
      <c r="A2235" s="618">
        <v>4</v>
      </c>
      <c r="B2235" s="619" t="s">
        <v>558</v>
      </c>
      <c r="C2235" s="619">
        <v>89301042</v>
      </c>
      <c r="D2235" s="681" t="s">
        <v>6244</v>
      </c>
      <c r="E2235" s="682" t="s">
        <v>3991</v>
      </c>
      <c r="F2235" s="619" t="s">
        <v>3935</v>
      </c>
      <c r="G2235" s="619" t="s">
        <v>4362</v>
      </c>
      <c r="H2235" s="619" t="s">
        <v>557</v>
      </c>
      <c r="I2235" s="619" t="s">
        <v>4508</v>
      </c>
      <c r="J2235" s="619" t="s">
        <v>4364</v>
      </c>
      <c r="K2235" s="619" t="s">
        <v>3183</v>
      </c>
      <c r="L2235" s="620">
        <v>222.25</v>
      </c>
      <c r="M2235" s="620">
        <v>444.5</v>
      </c>
      <c r="N2235" s="619">
        <v>2</v>
      </c>
      <c r="O2235" s="683">
        <v>1</v>
      </c>
      <c r="P2235" s="620">
        <v>444.5</v>
      </c>
      <c r="Q2235" s="635">
        <v>1</v>
      </c>
      <c r="R2235" s="619">
        <v>2</v>
      </c>
      <c r="S2235" s="635">
        <v>1</v>
      </c>
      <c r="T2235" s="683">
        <v>1</v>
      </c>
      <c r="U2235" s="665">
        <v>1</v>
      </c>
    </row>
    <row r="2236" spans="1:21" ht="14.4" customHeight="1" x14ac:dyDescent="0.3">
      <c r="A2236" s="618">
        <v>4</v>
      </c>
      <c r="B2236" s="619" t="s">
        <v>558</v>
      </c>
      <c r="C2236" s="619">
        <v>89301042</v>
      </c>
      <c r="D2236" s="681" t="s">
        <v>6244</v>
      </c>
      <c r="E2236" s="682" t="s">
        <v>3991</v>
      </c>
      <c r="F2236" s="619" t="s">
        <v>3935</v>
      </c>
      <c r="G2236" s="619" t="s">
        <v>4362</v>
      </c>
      <c r="H2236" s="619" t="s">
        <v>1439</v>
      </c>
      <c r="I2236" s="619" t="s">
        <v>3181</v>
      </c>
      <c r="J2236" s="619" t="s">
        <v>3182</v>
      </c>
      <c r="K2236" s="619" t="s">
        <v>3183</v>
      </c>
      <c r="L2236" s="620">
        <v>222.25</v>
      </c>
      <c r="M2236" s="620">
        <v>444.5</v>
      </c>
      <c r="N2236" s="619">
        <v>2</v>
      </c>
      <c r="O2236" s="683">
        <v>0.5</v>
      </c>
      <c r="P2236" s="620">
        <v>444.5</v>
      </c>
      <c r="Q2236" s="635">
        <v>1</v>
      </c>
      <c r="R2236" s="619">
        <v>2</v>
      </c>
      <c r="S2236" s="635">
        <v>1</v>
      </c>
      <c r="T2236" s="683">
        <v>0.5</v>
      </c>
      <c r="U2236" s="665">
        <v>1</v>
      </c>
    </row>
    <row r="2237" spans="1:21" ht="14.4" customHeight="1" x14ac:dyDescent="0.3">
      <c r="A2237" s="618">
        <v>4</v>
      </c>
      <c r="B2237" s="619" t="s">
        <v>558</v>
      </c>
      <c r="C2237" s="619">
        <v>89301042</v>
      </c>
      <c r="D2237" s="681" t="s">
        <v>6244</v>
      </c>
      <c r="E2237" s="682" t="s">
        <v>3991</v>
      </c>
      <c r="F2237" s="619" t="s">
        <v>3935</v>
      </c>
      <c r="G2237" s="619" t="s">
        <v>4274</v>
      </c>
      <c r="H2237" s="619" t="s">
        <v>557</v>
      </c>
      <c r="I2237" s="619" t="s">
        <v>904</v>
      </c>
      <c r="J2237" s="619" t="s">
        <v>4275</v>
      </c>
      <c r="K2237" s="619" t="s">
        <v>4276</v>
      </c>
      <c r="L2237" s="620">
        <v>0</v>
      </c>
      <c r="M2237" s="620">
        <v>0</v>
      </c>
      <c r="N2237" s="619">
        <v>2</v>
      </c>
      <c r="O2237" s="683">
        <v>0.5</v>
      </c>
      <c r="P2237" s="620"/>
      <c r="Q2237" s="635"/>
      <c r="R2237" s="619"/>
      <c r="S2237" s="635">
        <v>0</v>
      </c>
      <c r="T2237" s="683"/>
      <c r="U2237" s="665">
        <v>0</v>
      </c>
    </row>
    <row r="2238" spans="1:21" ht="14.4" customHeight="1" x14ac:dyDescent="0.3">
      <c r="A2238" s="618">
        <v>4</v>
      </c>
      <c r="B2238" s="619" t="s">
        <v>558</v>
      </c>
      <c r="C2238" s="619">
        <v>89301042</v>
      </c>
      <c r="D2238" s="681" t="s">
        <v>6244</v>
      </c>
      <c r="E2238" s="682" t="s">
        <v>3991</v>
      </c>
      <c r="F2238" s="619" t="s">
        <v>3935</v>
      </c>
      <c r="G2238" s="619" t="s">
        <v>4980</v>
      </c>
      <c r="H2238" s="619" t="s">
        <v>557</v>
      </c>
      <c r="I2238" s="619" t="s">
        <v>4981</v>
      </c>
      <c r="J2238" s="619" t="s">
        <v>4982</v>
      </c>
      <c r="K2238" s="619" t="s">
        <v>4983</v>
      </c>
      <c r="L2238" s="620">
        <v>1166.76</v>
      </c>
      <c r="M2238" s="620">
        <v>2333.52</v>
      </c>
      <c r="N2238" s="619">
        <v>2</v>
      </c>
      <c r="O2238" s="683">
        <v>1</v>
      </c>
      <c r="P2238" s="620"/>
      <c r="Q2238" s="635">
        <v>0</v>
      </c>
      <c r="R2238" s="619"/>
      <c r="S2238" s="635">
        <v>0</v>
      </c>
      <c r="T2238" s="683"/>
      <c r="U2238" s="665">
        <v>0</v>
      </c>
    </row>
    <row r="2239" spans="1:21" ht="14.4" customHeight="1" x14ac:dyDescent="0.3">
      <c r="A2239" s="618">
        <v>4</v>
      </c>
      <c r="B2239" s="619" t="s">
        <v>558</v>
      </c>
      <c r="C2239" s="619">
        <v>89301042</v>
      </c>
      <c r="D2239" s="681" t="s">
        <v>6244</v>
      </c>
      <c r="E2239" s="682" t="s">
        <v>3991</v>
      </c>
      <c r="F2239" s="619" t="s">
        <v>3935</v>
      </c>
      <c r="G2239" s="619" t="s">
        <v>4329</v>
      </c>
      <c r="H2239" s="619" t="s">
        <v>557</v>
      </c>
      <c r="I2239" s="619" t="s">
        <v>5916</v>
      </c>
      <c r="J2239" s="619" t="s">
        <v>5917</v>
      </c>
      <c r="K2239" s="619" t="s">
        <v>4328</v>
      </c>
      <c r="L2239" s="620">
        <v>58</v>
      </c>
      <c r="M2239" s="620">
        <v>116</v>
      </c>
      <c r="N2239" s="619">
        <v>2</v>
      </c>
      <c r="O2239" s="683">
        <v>0.5</v>
      </c>
      <c r="P2239" s="620">
        <v>116</v>
      </c>
      <c r="Q2239" s="635">
        <v>1</v>
      </c>
      <c r="R2239" s="619">
        <v>2</v>
      </c>
      <c r="S2239" s="635">
        <v>1</v>
      </c>
      <c r="T2239" s="683">
        <v>0.5</v>
      </c>
      <c r="U2239" s="665">
        <v>1</v>
      </c>
    </row>
    <row r="2240" spans="1:21" ht="14.4" customHeight="1" x14ac:dyDescent="0.3">
      <c r="A2240" s="618">
        <v>4</v>
      </c>
      <c r="B2240" s="619" t="s">
        <v>558</v>
      </c>
      <c r="C2240" s="619">
        <v>89301042</v>
      </c>
      <c r="D2240" s="681" t="s">
        <v>6244</v>
      </c>
      <c r="E2240" s="682" t="s">
        <v>3991</v>
      </c>
      <c r="F2240" s="619" t="s">
        <v>3935</v>
      </c>
      <c r="G2240" s="619" t="s">
        <v>4373</v>
      </c>
      <c r="H2240" s="619" t="s">
        <v>557</v>
      </c>
      <c r="I2240" s="619" t="s">
        <v>4374</v>
      </c>
      <c r="J2240" s="619" t="s">
        <v>776</v>
      </c>
      <c r="K2240" s="619" t="s">
        <v>4375</v>
      </c>
      <c r="L2240" s="620">
        <v>413.22</v>
      </c>
      <c r="M2240" s="620">
        <v>413.22</v>
      </c>
      <c r="N2240" s="619">
        <v>1</v>
      </c>
      <c r="O2240" s="683">
        <v>0.5</v>
      </c>
      <c r="P2240" s="620">
        <v>413.22</v>
      </c>
      <c r="Q2240" s="635">
        <v>1</v>
      </c>
      <c r="R2240" s="619">
        <v>1</v>
      </c>
      <c r="S2240" s="635">
        <v>1</v>
      </c>
      <c r="T2240" s="683">
        <v>0.5</v>
      </c>
      <c r="U2240" s="665">
        <v>1</v>
      </c>
    </row>
    <row r="2241" spans="1:21" ht="14.4" customHeight="1" x14ac:dyDescent="0.3">
      <c r="A2241" s="618">
        <v>4</v>
      </c>
      <c r="B2241" s="619" t="s">
        <v>558</v>
      </c>
      <c r="C2241" s="619">
        <v>89301042</v>
      </c>
      <c r="D2241" s="681" t="s">
        <v>6244</v>
      </c>
      <c r="E2241" s="682" t="s">
        <v>3991</v>
      </c>
      <c r="F2241" s="619" t="s">
        <v>3935</v>
      </c>
      <c r="G2241" s="619" t="s">
        <v>4209</v>
      </c>
      <c r="H2241" s="619" t="s">
        <v>557</v>
      </c>
      <c r="I2241" s="619" t="s">
        <v>5088</v>
      </c>
      <c r="J2241" s="619" t="s">
        <v>746</v>
      </c>
      <c r="K2241" s="619" t="s">
        <v>3648</v>
      </c>
      <c r="L2241" s="620">
        <v>115.3</v>
      </c>
      <c r="M2241" s="620">
        <v>230.6</v>
      </c>
      <c r="N2241" s="619">
        <v>2</v>
      </c>
      <c r="O2241" s="683">
        <v>1</v>
      </c>
      <c r="P2241" s="620">
        <v>230.6</v>
      </c>
      <c r="Q2241" s="635">
        <v>1</v>
      </c>
      <c r="R2241" s="619">
        <v>2</v>
      </c>
      <c r="S2241" s="635">
        <v>1</v>
      </c>
      <c r="T2241" s="683">
        <v>1</v>
      </c>
      <c r="U2241" s="665">
        <v>1</v>
      </c>
    </row>
    <row r="2242" spans="1:21" ht="14.4" customHeight="1" x14ac:dyDescent="0.3">
      <c r="A2242" s="618">
        <v>4</v>
      </c>
      <c r="B2242" s="619" t="s">
        <v>558</v>
      </c>
      <c r="C2242" s="619">
        <v>89301042</v>
      </c>
      <c r="D2242" s="681" t="s">
        <v>6244</v>
      </c>
      <c r="E2242" s="682" t="s">
        <v>3991</v>
      </c>
      <c r="F2242" s="619" t="s">
        <v>3935</v>
      </c>
      <c r="G2242" s="619" t="s">
        <v>4209</v>
      </c>
      <c r="H2242" s="619" t="s">
        <v>557</v>
      </c>
      <c r="I2242" s="619" t="s">
        <v>745</v>
      </c>
      <c r="J2242" s="619" t="s">
        <v>746</v>
      </c>
      <c r="K2242" s="619" t="s">
        <v>747</v>
      </c>
      <c r="L2242" s="620">
        <v>138.61000000000001</v>
      </c>
      <c r="M2242" s="620">
        <v>277.22000000000003</v>
      </c>
      <c r="N2242" s="619">
        <v>2</v>
      </c>
      <c r="O2242" s="683">
        <v>1</v>
      </c>
      <c r="P2242" s="620">
        <v>277.22000000000003</v>
      </c>
      <c r="Q2242" s="635">
        <v>1</v>
      </c>
      <c r="R2242" s="619">
        <v>2</v>
      </c>
      <c r="S2242" s="635">
        <v>1</v>
      </c>
      <c r="T2242" s="683">
        <v>1</v>
      </c>
      <c r="U2242" s="665">
        <v>1</v>
      </c>
    </row>
    <row r="2243" spans="1:21" ht="14.4" customHeight="1" x14ac:dyDescent="0.3">
      <c r="A2243" s="618">
        <v>4</v>
      </c>
      <c r="B2243" s="619" t="s">
        <v>558</v>
      </c>
      <c r="C2243" s="619">
        <v>89301042</v>
      </c>
      <c r="D2243" s="681" t="s">
        <v>6244</v>
      </c>
      <c r="E2243" s="682" t="s">
        <v>3991</v>
      </c>
      <c r="F2243" s="619" t="s">
        <v>3935</v>
      </c>
      <c r="G2243" s="619" t="s">
        <v>4209</v>
      </c>
      <c r="H2243" s="619" t="s">
        <v>557</v>
      </c>
      <c r="I2243" s="619" t="s">
        <v>745</v>
      </c>
      <c r="J2243" s="619" t="s">
        <v>746</v>
      </c>
      <c r="K2243" s="619" t="s">
        <v>3648</v>
      </c>
      <c r="L2243" s="620">
        <v>115.3</v>
      </c>
      <c r="M2243" s="620">
        <v>230.6</v>
      </c>
      <c r="N2243" s="619">
        <v>2</v>
      </c>
      <c r="O2243" s="683">
        <v>1</v>
      </c>
      <c r="P2243" s="620"/>
      <c r="Q2243" s="635">
        <v>0</v>
      </c>
      <c r="R2243" s="619"/>
      <c r="S2243" s="635">
        <v>0</v>
      </c>
      <c r="T2243" s="683"/>
      <c r="U2243" s="665">
        <v>0</v>
      </c>
    </row>
    <row r="2244" spans="1:21" ht="14.4" customHeight="1" x14ac:dyDescent="0.3">
      <c r="A2244" s="618">
        <v>4</v>
      </c>
      <c r="B2244" s="619" t="s">
        <v>558</v>
      </c>
      <c r="C2244" s="619">
        <v>89301042</v>
      </c>
      <c r="D2244" s="681" t="s">
        <v>6244</v>
      </c>
      <c r="E2244" s="682" t="s">
        <v>3991</v>
      </c>
      <c r="F2244" s="619" t="s">
        <v>3935</v>
      </c>
      <c r="G2244" s="619" t="s">
        <v>4209</v>
      </c>
      <c r="H2244" s="619" t="s">
        <v>557</v>
      </c>
      <c r="I2244" s="619" t="s">
        <v>5918</v>
      </c>
      <c r="J2244" s="619" t="s">
        <v>746</v>
      </c>
      <c r="K2244" s="619" t="s">
        <v>3648</v>
      </c>
      <c r="L2244" s="620">
        <v>115.3</v>
      </c>
      <c r="M2244" s="620">
        <v>230.6</v>
      </c>
      <c r="N2244" s="619">
        <v>2</v>
      </c>
      <c r="O2244" s="683">
        <v>0.5</v>
      </c>
      <c r="P2244" s="620">
        <v>230.6</v>
      </c>
      <c r="Q2244" s="635">
        <v>1</v>
      </c>
      <c r="R2244" s="619">
        <v>2</v>
      </c>
      <c r="S2244" s="635">
        <v>1</v>
      </c>
      <c r="T2244" s="683">
        <v>0.5</v>
      </c>
      <c r="U2244" s="665">
        <v>1</v>
      </c>
    </row>
    <row r="2245" spans="1:21" ht="14.4" customHeight="1" x14ac:dyDescent="0.3">
      <c r="A2245" s="618">
        <v>4</v>
      </c>
      <c r="B2245" s="619" t="s">
        <v>558</v>
      </c>
      <c r="C2245" s="619">
        <v>89301042</v>
      </c>
      <c r="D2245" s="681" t="s">
        <v>6244</v>
      </c>
      <c r="E2245" s="682" t="s">
        <v>3991</v>
      </c>
      <c r="F2245" s="619" t="s">
        <v>3935</v>
      </c>
      <c r="G2245" s="619" t="s">
        <v>4209</v>
      </c>
      <c r="H2245" s="619" t="s">
        <v>557</v>
      </c>
      <c r="I2245" s="619" t="s">
        <v>5089</v>
      </c>
      <c r="J2245" s="619" t="s">
        <v>746</v>
      </c>
      <c r="K2245" s="619" t="s">
        <v>3648</v>
      </c>
      <c r="L2245" s="620">
        <v>115.3</v>
      </c>
      <c r="M2245" s="620">
        <v>230.6</v>
      </c>
      <c r="N2245" s="619">
        <v>2</v>
      </c>
      <c r="O2245" s="683">
        <v>0.5</v>
      </c>
      <c r="P2245" s="620">
        <v>230.6</v>
      </c>
      <c r="Q2245" s="635">
        <v>1</v>
      </c>
      <c r="R2245" s="619">
        <v>2</v>
      </c>
      <c r="S2245" s="635">
        <v>1</v>
      </c>
      <c r="T2245" s="683">
        <v>0.5</v>
      </c>
      <c r="U2245" s="665">
        <v>1</v>
      </c>
    </row>
    <row r="2246" spans="1:21" ht="14.4" customHeight="1" x14ac:dyDescent="0.3">
      <c r="A2246" s="618">
        <v>4</v>
      </c>
      <c r="B2246" s="619" t="s">
        <v>558</v>
      </c>
      <c r="C2246" s="619">
        <v>89301042</v>
      </c>
      <c r="D2246" s="681" t="s">
        <v>6244</v>
      </c>
      <c r="E2246" s="682" t="s">
        <v>3991</v>
      </c>
      <c r="F2246" s="619" t="s">
        <v>3935</v>
      </c>
      <c r="G2246" s="619" t="s">
        <v>4277</v>
      </c>
      <c r="H2246" s="619" t="s">
        <v>557</v>
      </c>
      <c r="I2246" s="619" t="s">
        <v>669</v>
      </c>
      <c r="J2246" s="619" t="s">
        <v>670</v>
      </c>
      <c r="K2246" s="619" t="s">
        <v>4278</v>
      </c>
      <c r="L2246" s="620">
        <v>99</v>
      </c>
      <c r="M2246" s="620">
        <v>99</v>
      </c>
      <c r="N2246" s="619">
        <v>1</v>
      </c>
      <c r="O2246" s="683">
        <v>1</v>
      </c>
      <c r="P2246" s="620">
        <v>99</v>
      </c>
      <c r="Q2246" s="635">
        <v>1</v>
      </c>
      <c r="R2246" s="619">
        <v>1</v>
      </c>
      <c r="S2246" s="635">
        <v>1</v>
      </c>
      <c r="T2246" s="683">
        <v>1</v>
      </c>
      <c r="U2246" s="665">
        <v>1</v>
      </c>
    </row>
    <row r="2247" spans="1:21" ht="14.4" customHeight="1" x14ac:dyDescent="0.3">
      <c r="A2247" s="618">
        <v>4</v>
      </c>
      <c r="B2247" s="619" t="s">
        <v>558</v>
      </c>
      <c r="C2247" s="619">
        <v>89301042</v>
      </c>
      <c r="D2247" s="681" t="s">
        <v>6244</v>
      </c>
      <c r="E2247" s="682" t="s">
        <v>3991</v>
      </c>
      <c r="F2247" s="619" t="s">
        <v>3935</v>
      </c>
      <c r="G2247" s="619" t="s">
        <v>4101</v>
      </c>
      <c r="H2247" s="619" t="s">
        <v>557</v>
      </c>
      <c r="I2247" s="619" t="s">
        <v>5919</v>
      </c>
      <c r="J2247" s="619" t="s">
        <v>5920</v>
      </c>
      <c r="K2247" s="619" t="s">
        <v>5921</v>
      </c>
      <c r="L2247" s="620">
        <v>39.39</v>
      </c>
      <c r="M2247" s="620">
        <v>39.39</v>
      </c>
      <c r="N2247" s="619">
        <v>1</v>
      </c>
      <c r="O2247" s="683">
        <v>1</v>
      </c>
      <c r="P2247" s="620">
        <v>39.39</v>
      </c>
      <c r="Q2247" s="635">
        <v>1</v>
      </c>
      <c r="R2247" s="619">
        <v>1</v>
      </c>
      <c r="S2247" s="635">
        <v>1</v>
      </c>
      <c r="T2247" s="683">
        <v>1</v>
      </c>
      <c r="U2247" s="665">
        <v>1</v>
      </c>
    </row>
    <row r="2248" spans="1:21" ht="14.4" customHeight="1" x14ac:dyDescent="0.3">
      <c r="A2248" s="618">
        <v>4</v>
      </c>
      <c r="B2248" s="619" t="s">
        <v>558</v>
      </c>
      <c r="C2248" s="619">
        <v>89301042</v>
      </c>
      <c r="D2248" s="681" t="s">
        <v>6244</v>
      </c>
      <c r="E2248" s="682" t="s">
        <v>3991</v>
      </c>
      <c r="F2248" s="619" t="s">
        <v>3935</v>
      </c>
      <c r="G2248" s="619" t="s">
        <v>4101</v>
      </c>
      <c r="H2248" s="619" t="s">
        <v>557</v>
      </c>
      <c r="I2248" s="619" t="s">
        <v>2223</v>
      </c>
      <c r="J2248" s="619" t="s">
        <v>4102</v>
      </c>
      <c r="K2248" s="619" t="s">
        <v>4103</v>
      </c>
      <c r="L2248" s="620">
        <v>0</v>
      </c>
      <c r="M2248" s="620">
        <v>0</v>
      </c>
      <c r="N2248" s="619">
        <v>1</v>
      </c>
      <c r="O2248" s="683">
        <v>0.5</v>
      </c>
      <c r="P2248" s="620"/>
      <c r="Q2248" s="635"/>
      <c r="R2248" s="619"/>
      <c r="S2248" s="635">
        <v>0</v>
      </c>
      <c r="T2248" s="683"/>
      <c r="U2248" s="665">
        <v>0</v>
      </c>
    </row>
    <row r="2249" spans="1:21" ht="14.4" customHeight="1" x14ac:dyDescent="0.3">
      <c r="A2249" s="618">
        <v>4</v>
      </c>
      <c r="B2249" s="619" t="s">
        <v>558</v>
      </c>
      <c r="C2249" s="619">
        <v>89301042</v>
      </c>
      <c r="D2249" s="681" t="s">
        <v>6244</v>
      </c>
      <c r="E2249" s="682" t="s">
        <v>3991</v>
      </c>
      <c r="F2249" s="619" t="s">
        <v>3935</v>
      </c>
      <c r="G2249" s="619" t="s">
        <v>4168</v>
      </c>
      <c r="H2249" s="619" t="s">
        <v>557</v>
      </c>
      <c r="I2249" s="619" t="s">
        <v>1236</v>
      </c>
      <c r="J2249" s="619" t="s">
        <v>1237</v>
      </c>
      <c r="K2249" s="619" t="s">
        <v>4336</v>
      </c>
      <c r="L2249" s="620">
        <v>31.84</v>
      </c>
      <c r="M2249" s="620">
        <v>573.12</v>
      </c>
      <c r="N2249" s="619">
        <v>18</v>
      </c>
      <c r="O2249" s="683">
        <v>6</v>
      </c>
      <c r="P2249" s="620">
        <v>254.72</v>
      </c>
      <c r="Q2249" s="635">
        <v>0.44444444444444442</v>
      </c>
      <c r="R2249" s="619">
        <v>8</v>
      </c>
      <c r="S2249" s="635">
        <v>0.44444444444444442</v>
      </c>
      <c r="T2249" s="683">
        <v>2</v>
      </c>
      <c r="U2249" s="665">
        <v>0.33333333333333331</v>
      </c>
    </row>
    <row r="2250" spans="1:21" ht="14.4" customHeight="1" x14ac:dyDescent="0.3">
      <c r="A2250" s="618">
        <v>4</v>
      </c>
      <c r="B2250" s="619" t="s">
        <v>558</v>
      </c>
      <c r="C2250" s="619">
        <v>89301042</v>
      </c>
      <c r="D2250" s="681" t="s">
        <v>6244</v>
      </c>
      <c r="E2250" s="682" t="s">
        <v>3991</v>
      </c>
      <c r="F2250" s="619" t="s">
        <v>3935</v>
      </c>
      <c r="G2250" s="619" t="s">
        <v>4168</v>
      </c>
      <c r="H2250" s="619" t="s">
        <v>557</v>
      </c>
      <c r="I2250" s="619" t="s">
        <v>2189</v>
      </c>
      <c r="J2250" s="619" t="s">
        <v>2190</v>
      </c>
      <c r="K2250" s="619" t="s">
        <v>4169</v>
      </c>
      <c r="L2250" s="620">
        <v>63.67</v>
      </c>
      <c r="M2250" s="620">
        <v>318.35000000000002</v>
      </c>
      <c r="N2250" s="619">
        <v>5</v>
      </c>
      <c r="O2250" s="683">
        <v>3</v>
      </c>
      <c r="P2250" s="620">
        <v>318.35000000000002</v>
      </c>
      <c r="Q2250" s="635">
        <v>1</v>
      </c>
      <c r="R2250" s="619">
        <v>5</v>
      </c>
      <c r="S2250" s="635">
        <v>1</v>
      </c>
      <c r="T2250" s="683">
        <v>3</v>
      </c>
      <c r="U2250" s="665">
        <v>1</v>
      </c>
    </row>
    <row r="2251" spans="1:21" ht="14.4" customHeight="1" x14ac:dyDescent="0.3">
      <c r="A2251" s="618">
        <v>4</v>
      </c>
      <c r="B2251" s="619" t="s">
        <v>558</v>
      </c>
      <c r="C2251" s="619">
        <v>89301042</v>
      </c>
      <c r="D2251" s="681" t="s">
        <v>6244</v>
      </c>
      <c r="E2251" s="682" t="s">
        <v>3991</v>
      </c>
      <c r="F2251" s="619" t="s">
        <v>3935</v>
      </c>
      <c r="G2251" s="619" t="s">
        <v>4395</v>
      </c>
      <c r="H2251" s="619" t="s">
        <v>557</v>
      </c>
      <c r="I2251" s="619" t="s">
        <v>1735</v>
      </c>
      <c r="J2251" s="619" t="s">
        <v>1736</v>
      </c>
      <c r="K2251" s="619" t="s">
        <v>4396</v>
      </c>
      <c r="L2251" s="620">
        <v>50.27</v>
      </c>
      <c r="M2251" s="620">
        <v>100.54</v>
      </c>
      <c r="N2251" s="619">
        <v>2</v>
      </c>
      <c r="O2251" s="683">
        <v>0.5</v>
      </c>
      <c r="P2251" s="620">
        <v>100.54</v>
      </c>
      <c r="Q2251" s="635">
        <v>1</v>
      </c>
      <c r="R2251" s="619">
        <v>2</v>
      </c>
      <c r="S2251" s="635">
        <v>1</v>
      </c>
      <c r="T2251" s="683">
        <v>0.5</v>
      </c>
      <c r="U2251" s="665">
        <v>1</v>
      </c>
    </row>
    <row r="2252" spans="1:21" ht="14.4" customHeight="1" x14ac:dyDescent="0.3">
      <c r="A2252" s="618">
        <v>4</v>
      </c>
      <c r="B2252" s="619" t="s">
        <v>558</v>
      </c>
      <c r="C2252" s="619">
        <v>89301042</v>
      </c>
      <c r="D2252" s="681" t="s">
        <v>6244</v>
      </c>
      <c r="E2252" s="682" t="s">
        <v>3991</v>
      </c>
      <c r="F2252" s="619" t="s">
        <v>3935</v>
      </c>
      <c r="G2252" s="619" t="s">
        <v>3998</v>
      </c>
      <c r="H2252" s="619" t="s">
        <v>557</v>
      </c>
      <c r="I2252" s="619" t="s">
        <v>991</v>
      </c>
      <c r="J2252" s="619" t="s">
        <v>992</v>
      </c>
      <c r="K2252" s="619" t="s">
        <v>993</v>
      </c>
      <c r="L2252" s="620">
        <v>0</v>
      </c>
      <c r="M2252" s="620">
        <v>0</v>
      </c>
      <c r="N2252" s="619">
        <v>3</v>
      </c>
      <c r="O2252" s="683">
        <v>1</v>
      </c>
      <c r="P2252" s="620">
        <v>0</v>
      </c>
      <c r="Q2252" s="635"/>
      <c r="R2252" s="619">
        <v>3</v>
      </c>
      <c r="S2252" s="635">
        <v>1</v>
      </c>
      <c r="T2252" s="683">
        <v>1</v>
      </c>
      <c r="U2252" s="665">
        <v>1</v>
      </c>
    </row>
    <row r="2253" spans="1:21" ht="14.4" customHeight="1" x14ac:dyDescent="0.3">
      <c r="A2253" s="618">
        <v>4</v>
      </c>
      <c r="B2253" s="619" t="s">
        <v>558</v>
      </c>
      <c r="C2253" s="619">
        <v>89301042</v>
      </c>
      <c r="D2253" s="681" t="s">
        <v>6244</v>
      </c>
      <c r="E2253" s="682" t="s">
        <v>3991</v>
      </c>
      <c r="F2253" s="619" t="s">
        <v>3935</v>
      </c>
      <c r="G2253" s="619" t="s">
        <v>5093</v>
      </c>
      <c r="H2253" s="619" t="s">
        <v>557</v>
      </c>
      <c r="I2253" s="619" t="s">
        <v>5922</v>
      </c>
      <c r="J2253" s="619" t="s">
        <v>5095</v>
      </c>
      <c r="K2253" s="619" t="s">
        <v>1957</v>
      </c>
      <c r="L2253" s="620">
        <v>0</v>
      </c>
      <c r="M2253" s="620">
        <v>0</v>
      </c>
      <c r="N2253" s="619">
        <v>8</v>
      </c>
      <c r="O2253" s="683">
        <v>4</v>
      </c>
      <c r="P2253" s="620">
        <v>0</v>
      </c>
      <c r="Q2253" s="635"/>
      <c r="R2253" s="619">
        <v>4</v>
      </c>
      <c r="S2253" s="635">
        <v>0.5</v>
      </c>
      <c r="T2253" s="683">
        <v>2</v>
      </c>
      <c r="U2253" s="665">
        <v>0.5</v>
      </c>
    </row>
    <row r="2254" spans="1:21" ht="14.4" customHeight="1" x14ac:dyDescent="0.3">
      <c r="A2254" s="618">
        <v>4</v>
      </c>
      <c r="B2254" s="619" t="s">
        <v>558</v>
      </c>
      <c r="C2254" s="619">
        <v>89301042</v>
      </c>
      <c r="D2254" s="681" t="s">
        <v>6244</v>
      </c>
      <c r="E2254" s="682" t="s">
        <v>3991</v>
      </c>
      <c r="F2254" s="619" t="s">
        <v>3935</v>
      </c>
      <c r="G2254" s="619" t="s">
        <v>5093</v>
      </c>
      <c r="H2254" s="619" t="s">
        <v>557</v>
      </c>
      <c r="I2254" s="619" t="s">
        <v>5094</v>
      </c>
      <c r="J2254" s="619" t="s">
        <v>5095</v>
      </c>
      <c r="K2254" s="619" t="s">
        <v>5096</v>
      </c>
      <c r="L2254" s="620">
        <v>0</v>
      </c>
      <c r="M2254" s="620">
        <v>0</v>
      </c>
      <c r="N2254" s="619">
        <v>2</v>
      </c>
      <c r="O2254" s="683">
        <v>1</v>
      </c>
      <c r="P2254" s="620">
        <v>0</v>
      </c>
      <c r="Q2254" s="635"/>
      <c r="R2254" s="619">
        <v>1</v>
      </c>
      <c r="S2254" s="635">
        <v>0.5</v>
      </c>
      <c r="T2254" s="683">
        <v>0.5</v>
      </c>
      <c r="U2254" s="665">
        <v>0.5</v>
      </c>
    </row>
    <row r="2255" spans="1:21" ht="14.4" customHeight="1" x14ac:dyDescent="0.3">
      <c r="A2255" s="618">
        <v>4</v>
      </c>
      <c r="B2255" s="619" t="s">
        <v>558</v>
      </c>
      <c r="C2255" s="619">
        <v>89301042</v>
      </c>
      <c r="D2255" s="681" t="s">
        <v>6244</v>
      </c>
      <c r="E2255" s="682" t="s">
        <v>3991</v>
      </c>
      <c r="F2255" s="619" t="s">
        <v>3935</v>
      </c>
      <c r="G2255" s="619" t="s">
        <v>5093</v>
      </c>
      <c r="H2255" s="619" t="s">
        <v>557</v>
      </c>
      <c r="I2255" s="619" t="s">
        <v>673</v>
      </c>
      <c r="J2255" s="619" t="s">
        <v>5923</v>
      </c>
      <c r="K2255" s="619" t="s">
        <v>1957</v>
      </c>
      <c r="L2255" s="620">
        <v>0</v>
      </c>
      <c r="M2255" s="620">
        <v>0</v>
      </c>
      <c r="N2255" s="619">
        <v>1</v>
      </c>
      <c r="O2255" s="683">
        <v>0.5</v>
      </c>
      <c r="P2255" s="620">
        <v>0</v>
      </c>
      <c r="Q2255" s="635"/>
      <c r="R2255" s="619">
        <v>1</v>
      </c>
      <c r="S2255" s="635">
        <v>1</v>
      </c>
      <c r="T2255" s="683">
        <v>0.5</v>
      </c>
      <c r="U2255" s="665">
        <v>1</v>
      </c>
    </row>
    <row r="2256" spans="1:21" ht="14.4" customHeight="1" x14ac:dyDescent="0.3">
      <c r="A2256" s="618">
        <v>4</v>
      </c>
      <c r="B2256" s="619" t="s">
        <v>558</v>
      </c>
      <c r="C2256" s="619">
        <v>89301042</v>
      </c>
      <c r="D2256" s="681" t="s">
        <v>6244</v>
      </c>
      <c r="E2256" s="682" t="s">
        <v>3991</v>
      </c>
      <c r="F2256" s="619" t="s">
        <v>3935</v>
      </c>
      <c r="G2256" s="619" t="s">
        <v>3999</v>
      </c>
      <c r="H2256" s="619" t="s">
        <v>1439</v>
      </c>
      <c r="I2256" s="619" t="s">
        <v>1809</v>
      </c>
      <c r="J2256" s="619" t="s">
        <v>1810</v>
      </c>
      <c r="K2256" s="619" t="s">
        <v>3743</v>
      </c>
      <c r="L2256" s="620">
        <v>399.92</v>
      </c>
      <c r="M2256" s="620">
        <v>1199.76</v>
      </c>
      <c r="N2256" s="619">
        <v>3</v>
      </c>
      <c r="O2256" s="683">
        <v>1.5</v>
      </c>
      <c r="P2256" s="620"/>
      <c r="Q2256" s="635">
        <v>0</v>
      </c>
      <c r="R2256" s="619"/>
      <c r="S2256" s="635">
        <v>0</v>
      </c>
      <c r="T2256" s="683"/>
      <c r="U2256" s="665">
        <v>0</v>
      </c>
    </row>
    <row r="2257" spans="1:21" ht="14.4" customHeight="1" x14ac:dyDescent="0.3">
      <c r="A2257" s="618">
        <v>4</v>
      </c>
      <c r="B2257" s="619" t="s">
        <v>558</v>
      </c>
      <c r="C2257" s="619">
        <v>89301042</v>
      </c>
      <c r="D2257" s="681" t="s">
        <v>6244</v>
      </c>
      <c r="E2257" s="682" t="s">
        <v>3991</v>
      </c>
      <c r="F2257" s="619" t="s">
        <v>3935</v>
      </c>
      <c r="G2257" s="619" t="s">
        <v>3999</v>
      </c>
      <c r="H2257" s="619" t="s">
        <v>1439</v>
      </c>
      <c r="I2257" s="619" t="s">
        <v>1809</v>
      </c>
      <c r="J2257" s="619" t="s">
        <v>1810</v>
      </c>
      <c r="K2257" s="619" t="s">
        <v>3743</v>
      </c>
      <c r="L2257" s="620">
        <v>116.8</v>
      </c>
      <c r="M2257" s="620">
        <v>233.6</v>
      </c>
      <c r="N2257" s="619">
        <v>2</v>
      </c>
      <c r="O2257" s="683">
        <v>1</v>
      </c>
      <c r="P2257" s="620"/>
      <c r="Q2257" s="635">
        <v>0</v>
      </c>
      <c r="R2257" s="619"/>
      <c r="S2257" s="635">
        <v>0</v>
      </c>
      <c r="T2257" s="683"/>
      <c r="U2257" s="665">
        <v>0</v>
      </c>
    </row>
    <row r="2258" spans="1:21" ht="14.4" customHeight="1" x14ac:dyDescent="0.3">
      <c r="A2258" s="618">
        <v>4</v>
      </c>
      <c r="B2258" s="619" t="s">
        <v>558</v>
      </c>
      <c r="C2258" s="619">
        <v>89301042</v>
      </c>
      <c r="D2258" s="681" t="s">
        <v>6244</v>
      </c>
      <c r="E2258" s="682" t="s">
        <v>3991</v>
      </c>
      <c r="F2258" s="619" t="s">
        <v>3935</v>
      </c>
      <c r="G2258" s="619" t="s">
        <v>5003</v>
      </c>
      <c r="H2258" s="619" t="s">
        <v>557</v>
      </c>
      <c r="I2258" s="619" t="s">
        <v>5004</v>
      </c>
      <c r="J2258" s="619" t="s">
        <v>5005</v>
      </c>
      <c r="K2258" s="619" t="s">
        <v>5006</v>
      </c>
      <c r="L2258" s="620">
        <v>72.94</v>
      </c>
      <c r="M2258" s="620">
        <v>145.88</v>
      </c>
      <c r="N2258" s="619">
        <v>2</v>
      </c>
      <c r="O2258" s="683">
        <v>1</v>
      </c>
      <c r="P2258" s="620">
        <v>145.88</v>
      </c>
      <c r="Q2258" s="635">
        <v>1</v>
      </c>
      <c r="R2258" s="619">
        <v>2</v>
      </c>
      <c r="S2258" s="635">
        <v>1</v>
      </c>
      <c r="T2258" s="683">
        <v>1</v>
      </c>
      <c r="U2258" s="665">
        <v>1</v>
      </c>
    </row>
    <row r="2259" spans="1:21" ht="14.4" customHeight="1" x14ac:dyDescent="0.3">
      <c r="A2259" s="618">
        <v>4</v>
      </c>
      <c r="B2259" s="619" t="s">
        <v>558</v>
      </c>
      <c r="C2259" s="619">
        <v>89301042</v>
      </c>
      <c r="D2259" s="681" t="s">
        <v>6244</v>
      </c>
      <c r="E2259" s="682" t="s">
        <v>3991</v>
      </c>
      <c r="F2259" s="619" t="s">
        <v>3935</v>
      </c>
      <c r="G2259" s="619" t="s">
        <v>4003</v>
      </c>
      <c r="H2259" s="619" t="s">
        <v>1439</v>
      </c>
      <c r="I2259" s="619" t="s">
        <v>1607</v>
      </c>
      <c r="J2259" s="619" t="s">
        <v>1489</v>
      </c>
      <c r="K2259" s="619" t="s">
        <v>1608</v>
      </c>
      <c r="L2259" s="620">
        <v>0</v>
      </c>
      <c r="M2259" s="620">
        <v>0</v>
      </c>
      <c r="N2259" s="619">
        <v>6</v>
      </c>
      <c r="O2259" s="683">
        <v>5</v>
      </c>
      <c r="P2259" s="620">
        <v>0</v>
      </c>
      <c r="Q2259" s="635"/>
      <c r="R2259" s="619">
        <v>3</v>
      </c>
      <c r="S2259" s="635">
        <v>0.5</v>
      </c>
      <c r="T2259" s="683">
        <v>2</v>
      </c>
      <c r="U2259" s="665">
        <v>0.4</v>
      </c>
    </row>
    <row r="2260" spans="1:21" ht="14.4" customHeight="1" x14ac:dyDescent="0.3">
      <c r="A2260" s="618">
        <v>4</v>
      </c>
      <c r="B2260" s="619" t="s">
        <v>558</v>
      </c>
      <c r="C2260" s="619">
        <v>89301042</v>
      </c>
      <c r="D2260" s="681" t="s">
        <v>6244</v>
      </c>
      <c r="E2260" s="682" t="s">
        <v>3991</v>
      </c>
      <c r="F2260" s="619" t="s">
        <v>3935</v>
      </c>
      <c r="G2260" s="619" t="s">
        <v>4003</v>
      </c>
      <c r="H2260" s="619" t="s">
        <v>1439</v>
      </c>
      <c r="I2260" s="619" t="s">
        <v>1488</v>
      </c>
      <c r="J2260" s="619" t="s">
        <v>1489</v>
      </c>
      <c r="K2260" s="619" t="s">
        <v>1490</v>
      </c>
      <c r="L2260" s="620">
        <v>0</v>
      </c>
      <c r="M2260" s="620">
        <v>0</v>
      </c>
      <c r="N2260" s="619">
        <v>1</v>
      </c>
      <c r="O2260" s="683">
        <v>1</v>
      </c>
      <c r="P2260" s="620">
        <v>0</v>
      </c>
      <c r="Q2260" s="635"/>
      <c r="R2260" s="619">
        <v>1</v>
      </c>
      <c r="S2260" s="635">
        <v>1</v>
      </c>
      <c r="T2260" s="683">
        <v>1</v>
      </c>
      <c r="U2260" s="665">
        <v>1</v>
      </c>
    </row>
    <row r="2261" spans="1:21" ht="14.4" customHeight="1" x14ac:dyDescent="0.3">
      <c r="A2261" s="618">
        <v>4</v>
      </c>
      <c r="B2261" s="619" t="s">
        <v>558</v>
      </c>
      <c r="C2261" s="619">
        <v>89301042</v>
      </c>
      <c r="D2261" s="681" t="s">
        <v>6244</v>
      </c>
      <c r="E2261" s="682" t="s">
        <v>3991</v>
      </c>
      <c r="F2261" s="619" t="s">
        <v>3935</v>
      </c>
      <c r="G2261" s="619" t="s">
        <v>4215</v>
      </c>
      <c r="H2261" s="619" t="s">
        <v>557</v>
      </c>
      <c r="I2261" s="619" t="s">
        <v>1093</v>
      </c>
      <c r="J2261" s="619" t="s">
        <v>1082</v>
      </c>
      <c r="K2261" s="619" t="s">
        <v>2076</v>
      </c>
      <c r="L2261" s="620">
        <v>0</v>
      </c>
      <c r="M2261" s="620">
        <v>0</v>
      </c>
      <c r="N2261" s="619">
        <v>1</v>
      </c>
      <c r="O2261" s="683">
        <v>1</v>
      </c>
      <c r="P2261" s="620"/>
      <c r="Q2261" s="635"/>
      <c r="R2261" s="619"/>
      <c r="S2261" s="635">
        <v>0</v>
      </c>
      <c r="T2261" s="683"/>
      <c r="U2261" s="665">
        <v>0</v>
      </c>
    </row>
    <row r="2262" spans="1:21" ht="14.4" customHeight="1" x14ac:dyDescent="0.3">
      <c r="A2262" s="618">
        <v>4</v>
      </c>
      <c r="B2262" s="619" t="s">
        <v>558</v>
      </c>
      <c r="C2262" s="619">
        <v>89301042</v>
      </c>
      <c r="D2262" s="681" t="s">
        <v>6244</v>
      </c>
      <c r="E2262" s="682" t="s">
        <v>3991</v>
      </c>
      <c r="F2262" s="619" t="s">
        <v>3935</v>
      </c>
      <c r="G2262" s="619" t="s">
        <v>4004</v>
      </c>
      <c r="H2262" s="619" t="s">
        <v>557</v>
      </c>
      <c r="I2262" s="619" t="s">
        <v>852</v>
      </c>
      <c r="J2262" s="619" t="s">
        <v>853</v>
      </c>
      <c r="K2262" s="619" t="s">
        <v>4398</v>
      </c>
      <c r="L2262" s="620">
        <v>242.93</v>
      </c>
      <c r="M2262" s="620">
        <v>2672.2300000000005</v>
      </c>
      <c r="N2262" s="619">
        <v>11</v>
      </c>
      <c r="O2262" s="683">
        <v>10.5</v>
      </c>
      <c r="P2262" s="620">
        <v>728.79</v>
      </c>
      <c r="Q2262" s="635">
        <v>0.27272727272727265</v>
      </c>
      <c r="R2262" s="619">
        <v>3</v>
      </c>
      <c r="S2262" s="635">
        <v>0.27272727272727271</v>
      </c>
      <c r="T2262" s="683">
        <v>2.5</v>
      </c>
      <c r="U2262" s="665">
        <v>0.23809523809523808</v>
      </c>
    </row>
    <row r="2263" spans="1:21" ht="14.4" customHeight="1" x14ac:dyDescent="0.3">
      <c r="A2263" s="618">
        <v>4</v>
      </c>
      <c r="B2263" s="619" t="s">
        <v>558</v>
      </c>
      <c r="C2263" s="619">
        <v>89301042</v>
      </c>
      <c r="D2263" s="681" t="s">
        <v>6244</v>
      </c>
      <c r="E2263" s="682" t="s">
        <v>3991</v>
      </c>
      <c r="F2263" s="619" t="s">
        <v>3935</v>
      </c>
      <c r="G2263" s="619" t="s">
        <v>4004</v>
      </c>
      <c r="H2263" s="619" t="s">
        <v>557</v>
      </c>
      <c r="I2263" s="619" t="s">
        <v>852</v>
      </c>
      <c r="J2263" s="619" t="s">
        <v>853</v>
      </c>
      <c r="K2263" s="619" t="s">
        <v>4005</v>
      </c>
      <c r="L2263" s="620">
        <v>242.93</v>
      </c>
      <c r="M2263" s="620">
        <v>20406.120000000014</v>
      </c>
      <c r="N2263" s="619">
        <v>84</v>
      </c>
      <c r="O2263" s="683">
        <v>74.5</v>
      </c>
      <c r="P2263" s="620">
        <v>8502.5500000000047</v>
      </c>
      <c r="Q2263" s="635">
        <v>0.41666666666666663</v>
      </c>
      <c r="R2263" s="619">
        <v>35</v>
      </c>
      <c r="S2263" s="635">
        <v>0.41666666666666669</v>
      </c>
      <c r="T2263" s="683">
        <v>32.5</v>
      </c>
      <c r="U2263" s="665">
        <v>0.43624161073825501</v>
      </c>
    </row>
    <row r="2264" spans="1:21" ht="14.4" customHeight="1" x14ac:dyDescent="0.3">
      <c r="A2264" s="618">
        <v>4</v>
      </c>
      <c r="B2264" s="619" t="s">
        <v>558</v>
      </c>
      <c r="C2264" s="619">
        <v>89301042</v>
      </c>
      <c r="D2264" s="681" t="s">
        <v>6244</v>
      </c>
      <c r="E2264" s="682" t="s">
        <v>3991</v>
      </c>
      <c r="F2264" s="619" t="s">
        <v>3935</v>
      </c>
      <c r="G2264" s="619" t="s">
        <v>4194</v>
      </c>
      <c r="H2264" s="619" t="s">
        <v>557</v>
      </c>
      <c r="I2264" s="619" t="s">
        <v>5924</v>
      </c>
      <c r="J2264" s="619" t="s">
        <v>5365</v>
      </c>
      <c r="K2264" s="619" t="s">
        <v>5366</v>
      </c>
      <c r="L2264" s="620">
        <v>546.42999999999995</v>
      </c>
      <c r="M2264" s="620">
        <v>546.42999999999995</v>
      </c>
      <c r="N2264" s="619">
        <v>1</v>
      </c>
      <c r="O2264" s="683">
        <v>1</v>
      </c>
      <c r="P2264" s="620">
        <v>546.42999999999995</v>
      </c>
      <c r="Q2264" s="635">
        <v>1</v>
      </c>
      <c r="R2264" s="619">
        <v>1</v>
      </c>
      <c r="S2264" s="635">
        <v>1</v>
      </c>
      <c r="T2264" s="683">
        <v>1</v>
      </c>
      <c r="U2264" s="665">
        <v>1</v>
      </c>
    </row>
    <row r="2265" spans="1:21" ht="14.4" customHeight="1" x14ac:dyDescent="0.3">
      <c r="A2265" s="618">
        <v>4</v>
      </c>
      <c r="B2265" s="619" t="s">
        <v>558</v>
      </c>
      <c r="C2265" s="619">
        <v>89301042</v>
      </c>
      <c r="D2265" s="681" t="s">
        <v>6244</v>
      </c>
      <c r="E2265" s="682" t="s">
        <v>3991</v>
      </c>
      <c r="F2265" s="619" t="s">
        <v>3935</v>
      </c>
      <c r="G2265" s="619" t="s">
        <v>4194</v>
      </c>
      <c r="H2265" s="619" t="s">
        <v>557</v>
      </c>
      <c r="I2265" s="619" t="s">
        <v>5925</v>
      </c>
      <c r="J2265" s="619" t="s">
        <v>4195</v>
      </c>
      <c r="K2265" s="619" t="s">
        <v>3772</v>
      </c>
      <c r="L2265" s="620">
        <v>810.99</v>
      </c>
      <c r="M2265" s="620">
        <v>9731.8799999999992</v>
      </c>
      <c r="N2265" s="619">
        <v>12</v>
      </c>
      <c r="O2265" s="683">
        <v>4</v>
      </c>
      <c r="P2265" s="620"/>
      <c r="Q2265" s="635">
        <v>0</v>
      </c>
      <c r="R2265" s="619"/>
      <c r="S2265" s="635">
        <v>0</v>
      </c>
      <c r="T2265" s="683"/>
      <c r="U2265" s="665">
        <v>0</v>
      </c>
    </row>
    <row r="2266" spans="1:21" ht="14.4" customHeight="1" x14ac:dyDescent="0.3">
      <c r="A2266" s="618">
        <v>4</v>
      </c>
      <c r="B2266" s="619" t="s">
        <v>558</v>
      </c>
      <c r="C2266" s="619">
        <v>89301042</v>
      </c>
      <c r="D2266" s="681" t="s">
        <v>6244</v>
      </c>
      <c r="E2266" s="682" t="s">
        <v>3991</v>
      </c>
      <c r="F2266" s="619" t="s">
        <v>3935</v>
      </c>
      <c r="G2266" s="619" t="s">
        <v>4194</v>
      </c>
      <c r="H2266" s="619" t="s">
        <v>557</v>
      </c>
      <c r="I2266" s="619" t="s">
        <v>5926</v>
      </c>
      <c r="J2266" s="619" t="s">
        <v>4582</v>
      </c>
      <c r="K2266" s="619" t="s">
        <v>5927</v>
      </c>
      <c r="L2266" s="620">
        <v>819.63</v>
      </c>
      <c r="M2266" s="620">
        <v>1639.26</v>
      </c>
      <c r="N2266" s="619">
        <v>2</v>
      </c>
      <c r="O2266" s="683">
        <v>1</v>
      </c>
      <c r="P2266" s="620">
        <v>1639.26</v>
      </c>
      <c r="Q2266" s="635">
        <v>1</v>
      </c>
      <c r="R2266" s="619">
        <v>2</v>
      </c>
      <c r="S2266" s="635">
        <v>1</v>
      </c>
      <c r="T2266" s="683">
        <v>1</v>
      </c>
      <c r="U2266" s="665">
        <v>1</v>
      </c>
    </row>
    <row r="2267" spans="1:21" ht="14.4" customHeight="1" x14ac:dyDescent="0.3">
      <c r="A2267" s="618">
        <v>4</v>
      </c>
      <c r="B2267" s="619" t="s">
        <v>558</v>
      </c>
      <c r="C2267" s="619">
        <v>89301042</v>
      </c>
      <c r="D2267" s="681" t="s">
        <v>6244</v>
      </c>
      <c r="E2267" s="682" t="s">
        <v>3991</v>
      </c>
      <c r="F2267" s="619" t="s">
        <v>3935</v>
      </c>
      <c r="G2267" s="619" t="s">
        <v>4068</v>
      </c>
      <c r="H2267" s="619" t="s">
        <v>557</v>
      </c>
      <c r="I2267" s="619" t="s">
        <v>1982</v>
      </c>
      <c r="J2267" s="619" t="s">
        <v>1983</v>
      </c>
      <c r="K2267" s="619" t="s">
        <v>4069</v>
      </c>
      <c r="L2267" s="620">
        <v>400.53</v>
      </c>
      <c r="M2267" s="620">
        <v>14419.079999999994</v>
      </c>
      <c r="N2267" s="619">
        <v>36</v>
      </c>
      <c r="O2267" s="683">
        <v>9</v>
      </c>
      <c r="P2267" s="620"/>
      <c r="Q2267" s="635">
        <v>0</v>
      </c>
      <c r="R2267" s="619"/>
      <c r="S2267" s="635">
        <v>0</v>
      </c>
      <c r="T2267" s="683"/>
      <c r="U2267" s="665">
        <v>0</v>
      </c>
    </row>
    <row r="2268" spans="1:21" ht="14.4" customHeight="1" x14ac:dyDescent="0.3">
      <c r="A2268" s="618">
        <v>4</v>
      </c>
      <c r="B2268" s="619" t="s">
        <v>558</v>
      </c>
      <c r="C2268" s="619">
        <v>89301042</v>
      </c>
      <c r="D2268" s="681" t="s">
        <v>6244</v>
      </c>
      <c r="E2268" s="682" t="s">
        <v>3991</v>
      </c>
      <c r="F2268" s="619" t="s">
        <v>3935</v>
      </c>
      <c r="G2268" s="619" t="s">
        <v>4068</v>
      </c>
      <c r="H2268" s="619" t="s">
        <v>557</v>
      </c>
      <c r="I2268" s="619" t="s">
        <v>4174</v>
      </c>
      <c r="J2268" s="619" t="s">
        <v>1983</v>
      </c>
      <c r="K2268" s="619" t="s">
        <v>4175</v>
      </c>
      <c r="L2268" s="620">
        <v>0</v>
      </c>
      <c r="M2268" s="620">
        <v>0</v>
      </c>
      <c r="N2268" s="619">
        <v>4</v>
      </c>
      <c r="O2268" s="683">
        <v>1</v>
      </c>
      <c r="P2268" s="620"/>
      <c r="Q2268" s="635"/>
      <c r="R2268" s="619"/>
      <c r="S2268" s="635">
        <v>0</v>
      </c>
      <c r="T2268" s="683"/>
      <c r="U2268" s="665">
        <v>0</v>
      </c>
    </row>
    <row r="2269" spans="1:21" ht="14.4" customHeight="1" x14ac:dyDescent="0.3">
      <c r="A2269" s="618">
        <v>4</v>
      </c>
      <c r="B2269" s="619" t="s">
        <v>558</v>
      </c>
      <c r="C2269" s="619">
        <v>89301042</v>
      </c>
      <c r="D2269" s="681" t="s">
        <v>6244</v>
      </c>
      <c r="E2269" s="682" t="s">
        <v>3991</v>
      </c>
      <c r="F2269" s="619" t="s">
        <v>3935</v>
      </c>
      <c r="G2269" s="619" t="s">
        <v>4068</v>
      </c>
      <c r="H2269" s="619" t="s">
        <v>557</v>
      </c>
      <c r="I2269" s="619" t="s">
        <v>4176</v>
      </c>
      <c r="J2269" s="619" t="s">
        <v>1983</v>
      </c>
      <c r="K2269" s="619" t="s">
        <v>4069</v>
      </c>
      <c r="L2269" s="620">
        <v>400.53</v>
      </c>
      <c r="M2269" s="620">
        <v>3204.24</v>
      </c>
      <c r="N2269" s="619">
        <v>8</v>
      </c>
      <c r="O2269" s="683">
        <v>2</v>
      </c>
      <c r="P2269" s="620"/>
      <c r="Q2269" s="635">
        <v>0</v>
      </c>
      <c r="R2269" s="619"/>
      <c r="S2269" s="635">
        <v>0</v>
      </c>
      <c r="T2269" s="683"/>
      <c r="U2269" s="665">
        <v>0</v>
      </c>
    </row>
    <row r="2270" spans="1:21" ht="14.4" customHeight="1" x14ac:dyDescent="0.3">
      <c r="A2270" s="618">
        <v>4</v>
      </c>
      <c r="B2270" s="619" t="s">
        <v>558</v>
      </c>
      <c r="C2270" s="619">
        <v>89301042</v>
      </c>
      <c r="D2270" s="681" t="s">
        <v>6244</v>
      </c>
      <c r="E2270" s="682" t="s">
        <v>3991</v>
      </c>
      <c r="F2270" s="619" t="s">
        <v>3935</v>
      </c>
      <c r="G2270" s="619" t="s">
        <v>4068</v>
      </c>
      <c r="H2270" s="619" t="s">
        <v>557</v>
      </c>
      <c r="I2270" s="619" t="s">
        <v>4176</v>
      </c>
      <c r="J2270" s="619" t="s">
        <v>1983</v>
      </c>
      <c r="K2270" s="619" t="s">
        <v>4069</v>
      </c>
      <c r="L2270" s="620">
        <v>391.83</v>
      </c>
      <c r="M2270" s="620">
        <v>3134.64</v>
      </c>
      <c r="N2270" s="619">
        <v>8</v>
      </c>
      <c r="O2270" s="683">
        <v>2.5</v>
      </c>
      <c r="P2270" s="620"/>
      <c r="Q2270" s="635">
        <v>0</v>
      </c>
      <c r="R2270" s="619"/>
      <c r="S2270" s="635">
        <v>0</v>
      </c>
      <c r="T2270" s="683"/>
      <c r="U2270" s="665">
        <v>0</v>
      </c>
    </row>
    <row r="2271" spans="1:21" ht="14.4" customHeight="1" x14ac:dyDescent="0.3">
      <c r="A2271" s="618">
        <v>4</v>
      </c>
      <c r="B2271" s="619" t="s">
        <v>558</v>
      </c>
      <c r="C2271" s="619">
        <v>89301042</v>
      </c>
      <c r="D2271" s="681" t="s">
        <v>6244</v>
      </c>
      <c r="E2271" s="682" t="s">
        <v>3991</v>
      </c>
      <c r="F2271" s="619" t="s">
        <v>3935</v>
      </c>
      <c r="G2271" s="619" t="s">
        <v>4177</v>
      </c>
      <c r="H2271" s="619" t="s">
        <v>1439</v>
      </c>
      <c r="I2271" s="619" t="s">
        <v>1451</v>
      </c>
      <c r="J2271" s="619" t="s">
        <v>1452</v>
      </c>
      <c r="K2271" s="619" t="s">
        <v>3758</v>
      </c>
      <c r="L2271" s="620">
        <v>96.63</v>
      </c>
      <c r="M2271" s="620">
        <v>193.26</v>
      </c>
      <c r="N2271" s="619">
        <v>2</v>
      </c>
      <c r="O2271" s="683">
        <v>2</v>
      </c>
      <c r="P2271" s="620">
        <v>193.26</v>
      </c>
      <c r="Q2271" s="635">
        <v>1</v>
      </c>
      <c r="R2271" s="619">
        <v>2</v>
      </c>
      <c r="S2271" s="635">
        <v>1</v>
      </c>
      <c r="T2271" s="683">
        <v>2</v>
      </c>
      <c r="U2271" s="665">
        <v>1</v>
      </c>
    </row>
    <row r="2272" spans="1:21" ht="14.4" customHeight="1" x14ac:dyDescent="0.3">
      <c r="A2272" s="618">
        <v>4</v>
      </c>
      <c r="B2272" s="619" t="s">
        <v>558</v>
      </c>
      <c r="C2272" s="619">
        <v>89301042</v>
      </c>
      <c r="D2272" s="681" t="s">
        <v>6244</v>
      </c>
      <c r="E2272" s="682" t="s">
        <v>3991</v>
      </c>
      <c r="F2272" s="619" t="s">
        <v>3935</v>
      </c>
      <c r="G2272" s="619" t="s">
        <v>4006</v>
      </c>
      <c r="H2272" s="619" t="s">
        <v>557</v>
      </c>
      <c r="I2272" s="619" t="s">
        <v>4041</v>
      </c>
      <c r="J2272" s="619" t="s">
        <v>769</v>
      </c>
      <c r="K2272" s="619" t="s">
        <v>773</v>
      </c>
      <c r="L2272" s="620">
        <v>0</v>
      </c>
      <c r="M2272" s="620">
        <v>0</v>
      </c>
      <c r="N2272" s="619">
        <v>25</v>
      </c>
      <c r="O2272" s="683">
        <v>9</v>
      </c>
      <c r="P2272" s="620">
        <v>0</v>
      </c>
      <c r="Q2272" s="635"/>
      <c r="R2272" s="619">
        <v>6</v>
      </c>
      <c r="S2272" s="635">
        <v>0.24</v>
      </c>
      <c r="T2272" s="683">
        <v>3</v>
      </c>
      <c r="U2272" s="665">
        <v>0.33333333333333331</v>
      </c>
    </row>
    <row r="2273" spans="1:21" ht="14.4" customHeight="1" x14ac:dyDescent="0.3">
      <c r="A2273" s="618">
        <v>4</v>
      </c>
      <c r="B2273" s="619" t="s">
        <v>558</v>
      </c>
      <c r="C2273" s="619">
        <v>89301042</v>
      </c>
      <c r="D2273" s="681" t="s">
        <v>6244</v>
      </c>
      <c r="E2273" s="682" t="s">
        <v>3991</v>
      </c>
      <c r="F2273" s="619" t="s">
        <v>3935</v>
      </c>
      <c r="G2273" s="619" t="s">
        <v>4006</v>
      </c>
      <c r="H2273" s="619" t="s">
        <v>557</v>
      </c>
      <c r="I2273" s="619" t="s">
        <v>768</v>
      </c>
      <c r="J2273" s="619" t="s">
        <v>769</v>
      </c>
      <c r="K2273" s="619" t="s">
        <v>770</v>
      </c>
      <c r="L2273" s="620">
        <v>190.48</v>
      </c>
      <c r="M2273" s="620">
        <v>190.48</v>
      </c>
      <c r="N2273" s="619">
        <v>1</v>
      </c>
      <c r="O2273" s="683">
        <v>1</v>
      </c>
      <c r="P2273" s="620">
        <v>190.48</v>
      </c>
      <c r="Q2273" s="635">
        <v>1</v>
      </c>
      <c r="R2273" s="619">
        <v>1</v>
      </c>
      <c r="S2273" s="635">
        <v>1</v>
      </c>
      <c r="T2273" s="683">
        <v>1</v>
      </c>
      <c r="U2273" s="665">
        <v>1</v>
      </c>
    </row>
    <row r="2274" spans="1:21" ht="14.4" customHeight="1" x14ac:dyDescent="0.3">
      <c r="A2274" s="618">
        <v>4</v>
      </c>
      <c r="B2274" s="619" t="s">
        <v>558</v>
      </c>
      <c r="C2274" s="619">
        <v>89301042</v>
      </c>
      <c r="D2274" s="681" t="s">
        <v>6244</v>
      </c>
      <c r="E2274" s="682" t="s">
        <v>3991</v>
      </c>
      <c r="F2274" s="619" t="s">
        <v>3935</v>
      </c>
      <c r="G2274" s="619" t="s">
        <v>4006</v>
      </c>
      <c r="H2274" s="619" t="s">
        <v>557</v>
      </c>
      <c r="I2274" s="619" t="s">
        <v>772</v>
      </c>
      <c r="J2274" s="619" t="s">
        <v>769</v>
      </c>
      <c r="K2274" s="619" t="s">
        <v>773</v>
      </c>
      <c r="L2274" s="620">
        <v>397.65</v>
      </c>
      <c r="M2274" s="620">
        <v>7157.7000000000007</v>
      </c>
      <c r="N2274" s="619">
        <v>18</v>
      </c>
      <c r="O2274" s="683">
        <v>4.5</v>
      </c>
      <c r="P2274" s="620">
        <v>795.3</v>
      </c>
      <c r="Q2274" s="635">
        <v>0.11111111111111109</v>
      </c>
      <c r="R2274" s="619">
        <v>2</v>
      </c>
      <c r="S2274" s="635">
        <v>0.1111111111111111</v>
      </c>
      <c r="T2274" s="683">
        <v>0.5</v>
      </c>
      <c r="U2274" s="665">
        <v>0.1111111111111111</v>
      </c>
    </row>
    <row r="2275" spans="1:21" ht="14.4" customHeight="1" x14ac:dyDescent="0.3">
      <c r="A2275" s="618">
        <v>4</v>
      </c>
      <c r="B2275" s="619" t="s">
        <v>558</v>
      </c>
      <c r="C2275" s="619">
        <v>89301042</v>
      </c>
      <c r="D2275" s="681" t="s">
        <v>6244</v>
      </c>
      <c r="E2275" s="682" t="s">
        <v>3991</v>
      </c>
      <c r="F2275" s="619" t="s">
        <v>3935</v>
      </c>
      <c r="G2275" s="619" t="s">
        <v>4006</v>
      </c>
      <c r="H2275" s="619" t="s">
        <v>557</v>
      </c>
      <c r="I2275" s="619" t="s">
        <v>772</v>
      </c>
      <c r="J2275" s="619" t="s">
        <v>769</v>
      </c>
      <c r="K2275" s="619" t="s">
        <v>773</v>
      </c>
      <c r="L2275" s="620">
        <v>612.26</v>
      </c>
      <c r="M2275" s="620">
        <v>42858.19999999999</v>
      </c>
      <c r="N2275" s="619">
        <v>70</v>
      </c>
      <c r="O2275" s="683">
        <v>19</v>
      </c>
      <c r="P2275" s="620">
        <v>3673.56</v>
      </c>
      <c r="Q2275" s="635">
        <v>8.5714285714285729E-2</v>
      </c>
      <c r="R2275" s="619">
        <v>6</v>
      </c>
      <c r="S2275" s="635">
        <v>8.5714285714285715E-2</v>
      </c>
      <c r="T2275" s="683">
        <v>2.5</v>
      </c>
      <c r="U2275" s="665">
        <v>0.13157894736842105</v>
      </c>
    </row>
    <row r="2276" spans="1:21" ht="14.4" customHeight="1" x14ac:dyDescent="0.3">
      <c r="A2276" s="618">
        <v>4</v>
      </c>
      <c r="B2276" s="619" t="s">
        <v>558</v>
      </c>
      <c r="C2276" s="619">
        <v>89301042</v>
      </c>
      <c r="D2276" s="681" t="s">
        <v>6244</v>
      </c>
      <c r="E2276" s="682" t="s">
        <v>3991</v>
      </c>
      <c r="F2276" s="619" t="s">
        <v>3935</v>
      </c>
      <c r="G2276" s="619" t="s">
        <v>4006</v>
      </c>
      <c r="H2276" s="619" t="s">
        <v>557</v>
      </c>
      <c r="I2276" s="619" t="s">
        <v>772</v>
      </c>
      <c r="J2276" s="619" t="s">
        <v>769</v>
      </c>
      <c r="K2276" s="619" t="s">
        <v>773</v>
      </c>
      <c r="L2276" s="620">
        <v>314.89999999999998</v>
      </c>
      <c r="M2276" s="620">
        <v>2519.1999999999998</v>
      </c>
      <c r="N2276" s="619">
        <v>8</v>
      </c>
      <c r="O2276" s="683">
        <v>2</v>
      </c>
      <c r="P2276" s="620"/>
      <c r="Q2276" s="635">
        <v>0</v>
      </c>
      <c r="R2276" s="619"/>
      <c r="S2276" s="635">
        <v>0</v>
      </c>
      <c r="T2276" s="683"/>
      <c r="U2276" s="665">
        <v>0</v>
      </c>
    </row>
    <row r="2277" spans="1:21" ht="14.4" customHeight="1" x14ac:dyDescent="0.3">
      <c r="A2277" s="618">
        <v>4</v>
      </c>
      <c r="B2277" s="619" t="s">
        <v>558</v>
      </c>
      <c r="C2277" s="619">
        <v>89301042</v>
      </c>
      <c r="D2277" s="681" t="s">
        <v>6244</v>
      </c>
      <c r="E2277" s="682" t="s">
        <v>3991</v>
      </c>
      <c r="F2277" s="619" t="s">
        <v>3935</v>
      </c>
      <c r="G2277" s="619" t="s">
        <v>4076</v>
      </c>
      <c r="H2277" s="619" t="s">
        <v>1439</v>
      </c>
      <c r="I2277" s="619" t="s">
        <v>5472</v>
      </c>
      <c r="J2277" s="619" t="s">
        <v>4078</v>
      </c>
      <c r="K2277" s="619" t="s">
        <v>5473</v>
      </c>
      <c r="L2277" s="620">
        <v>441.82</v>
      </c>
      <c r="M2277" s="620">
        <v>441.82</v>
      </c>
      <c r="N2277" s="619">
        <v>1</v>
      </c>
      <c r="O2277" s="683">
        <v>1</v>
      </c>
      <c r="P2277" s="620"/>
      <c r="Q2277" s="635">
        <v>0</v>
      </c>
      <c r="R2277" s="619"/>
      <c r="S2277" s="635">
        <v>0</v>
      </c>
      <c r="T2277" s="683"/>
      <c r="U2277" s="665">
        <v>0</v>
      </c>
    </row>
    <row r="2278" spans="1:21" ht="14.4" customHeight="1" x14ac:dyDescent="0.3">
      <c r="A2278" s="618">
        <v>4</v>
      </c>
      <c r="B2278" s="619" t="s">
        <v>558</v>
      </c>
      <c r="C2278" s="619">
        <v>89301042</v>
      </c>
      <c r="D2278" s="681" t="s">
        <v>6244</v>
      </c>
      <c r="E2278" s="682" t="s">
        <v>3991</v>
      </c>
      <c r="F2278" s="619" t="s">
        <v>3935</v>
      </c>
      <c r="G2278" s="619" t="s">
        <v>4044</v>
      </c>
      <c r="H2278" s="619" t="s">
        <v>557</v>
      </c>
      <c r="I2278" s="619" t="s">
        <v>825</v>
      </c>
      <c r="J2278" s="619" t="s">
        <v>826</v>
      </c>
      <c r="K2278" s="619" t="s">
        <v>827</v>
      </c>
      <c r="L2278" s="620">
        <v>56.69</v>
      </c>
      <c r="M2278" s="620">
        <v>283.45</v>
      </c>
      <c r="N2278" s="619">
        <v>5</v>
      </c>
      <c r="O2278" s="683">
        <v>1</v>
      </c>
      <c r="P2278" s="620">
        <v>283.45</v>
      </c>
      <c r="Q2278" s="635">
        <v>1</v>
      </c>
      <c r="R2278" s="619">
        <v>5</v>
      </c>
      <c r="S2278" s="635">
        <v>1</v>
      </c>
      <c r="T2278" s="683">
        <v>1</v>
      </c>
      <c r="U2278" s="665">
        <v>1</v>
      </c>
    </row>
    <row r="2279" spans="1:21" ht="14.4" customHeight="1" x14ac:dyDescent="0.3">
      <c r="A2279" s="618">
        <v>4</v>
      </c>
      <c r="B2279" s="619" t="s">
        <v>558</v>
      </c>
      <c r="C2279" s="619">
        <v>89301042</v>
      </c>
      <c r="D2279" s="681" t="s">
        <v>6244</v>
      </c>
      <c r="E2279" s="682" t="s">
        <v>3991</v>
      </c>
      <c r="F2279" s="619" t="s">
        <v>3935</v>
      </c>
      <c r="G2279" s="619" t="s">
        <v>4064</v>
      </c>
      <c r="H2279" s="619" t="s">
        <v>1439</v>
      </c>
      <c r="I2279" s="619" t="s">
        <v>3438</v>
      </c>
      <c r="J2279" s="619" t="s">
        <v>5928</v>
      </c>
      <c r="K2279" s="619" t="s">
        <v>1697</v>
      </c>
      <c r="L2279" s="620">
        <v>26.33</v>
      </c>
      <c r="M2279" s="620">
        <v>263.29999999999995</v>
      </c>
      <c r="N2279" s="619">
        <v>10</v>
      </c>
      <c r="O2279" s="683">
        <v>1</v>
      </c>
      <c r="P2279" s="620">
        <v>263.29999999999995</v>
      </c>
      <c r="Q2279" s="635">
        <v>1</v>
      </c>
      <c r="R2279" s="619">
        <v>10</v>
      </c>
      <c r="S2279" s="635">
        <v>1</v>
      </c>
      <c r="T2279" s="683">
        <v>1</v>
      </c>
      <c r="U2279" s="665">
        <v>1</v>
      </c>
    </row>
    <row r="2280" spans="1:21" ht="14.4" customHeight="1" x14ac:dyDescent="0.3">
      <c r="A2280" s="618">
        <v>4</v>
      </c>
      <c r="B2280" s="619" t="s">
        <v>558</v>
      </c>
      <c r="C2280" s="619">
        <v>89301042</v>
      </c>
      <c r="D2280" s="681" t="s">
        <v>6244</v>
      </c>
      <c r="E2280" s="682" t="s">
        <v>3991</v>
      </c>
      <c r="F2280" s="619" t="s">
        <v>3935</v>
      </c>
      <c r="G2280" s="619" t="s">
        <v>4083</v>
      </c>
      <c r="H2280" s="619" t="s">
        <v>1439</v>
      </c>
      <c r="I2280" s="619" t="s">
        <v>1650</v>
      </c>
      <c r="J2280" s="619" t="s">
        <v>1651</v>
      </c>
      <c r="K2280" s="619" t="s">
        <v>1652</v>
      </c>
      <c r="L2280" s="620">
        <v>140.03</v>
      </c>
      <c r="M2280" s="620">
        <v>4480.96</v>
      </c>
      <c r="N2280" s="619">
        <v>32</v>
      </c>
      <c r="O2280" s="683">
        <v>8.5</v>
      </c>
      <c r="P2280" s="620"/>
      <c r="Q2280" s="635">
        <v>0</v>
      </c>
      <c r="R2280" s="619"/>
      <c r="S2280" s="635">
        <v>0</v>
      </c>
      <c r="T2280" s="683"/>
      <c r="U2280" s="665">
        <v>0</v>
      </c>
    </row>
    <row r="2281" spans="1:21" ht="14.4" customHeight="1" x14ac:dyDescent="0.3">
      <c r="A2281" s="618">
        <v>4</v>
      </c>
      <c r="B2281" s="619" t="s">
        <v>558</v>
      </c>
      <c r="C2281" s="619">
        <v>89301042</v>
      </c>
      <c r="D2281" s="681" t="s">
        <v>6244</v>
      </c>
      <c r="E2281" s="682" t="s">
        <v>3991</v>
      </c>
      <c r="F2281" s="619" t="s">
        <v>3935</v>
      </c>
      <c r="G2281" s="619" t="s">
        <v>4137</v>
      </c>
      <c r="H2281" s="619" t="s">
        <v>557</v>
      </c>
      <c r="I2281" s="619" t="s">
        <v>3038</v>
      </c>
      <c r="J2281" s="619" t="s">
        <v>3039</v>
      </c>
      <c r="K2281" s="619" t="s">
        <v>2391</v>
      </c>
      <c r="L2281" s="620">
        <v>0</v>
      </c>
      <c r="M2281" s="620">
        <v>0</v>
      </c>
      <c r="N2281" s="619">
        <v>135</v>
      </c>
      <c r="O2281" s="683">
        <v>57.5</v>
      </c>
      <c r="P2281" s="620">
        <v>0</v>
      </c>
      <c r="Q2281" s="635"/>
      <c r="R2281" s="619">
        <v>67</v>
      </c>
      <c r="S2281" s="635">
        <v>0.49629629629629629</v>
      </c>
      <c r="T2281" s="683">
        <v>28.5</v>
      </c>
      <c r="U2281" s="665">
        <v>0.4956521739130435</v>
      </c>
    </row>
    <row r="2282" spans="1:21" ht="14.4" customHeight="1" x14ac:dyDescent="0.3">
      <c r="A2282" s="618">
        <v>4</v>
      </c>
      <c r="B2282" s="619" t="s">
        <v>558</v>
      </c>
      <c r="C2282" s="619">
        <v>89301042</v>
      </c>
      <c r="D2282" s="681" t="s">
        <v>6244</v>
      </c>
      <c r="E2282" s="682" t="s">
        <v>3991</v>
      </c>
      <c r="F2282" s="619" t="s">
        <v>3935</v>
      </c>
      <c r="G2282" s="619" t="s">
        <v>4181</v>
      </c>
      <c r="H2282" s="619" t="s">
        <v>557</v>
      </c>
      <c r="I2282" s="619" t="s">
        <v>1349</v>
      </c>
      <c r="J2282" s="619" t="s">
        <v>1350</v>
      </c>
      <c r="K2282" s="619" t="s">
        <v>1351</v>
      </c>
      <c r="L2282" s="620">
        <v>92.91</v>
      </c>
      <c r="M2282" s="620">
        <v>185.82</v>
      </c>
      <c r="N2282" s="619">
        <v>2</v>
      </c>
      <c r="O2282" s="683">
        <v>1</v>
      </c>
      <c r="P2282" s="620"/>
      <c r="Q2282" s="635">
        <v>0</v>
      </c>
      <c r="R2282" s="619"/>
      <c r="S2282" s="635">
        <v>0</v>
      </c>
      <c r="T2282" s="683"/>
      <c r="U2282" s="665">
        <v>0</v>
      </c>
    </row>
    <row r="2283" spans="1:21" ht="14.4" customHeight="1" x14ac:dyDescent="0.3">
      <c r="A2283" s="618">
        <v>4</v>
      </c>
      <c r="B2283" s="619" t="s">
        <v>558</v>
      </c>
      <c r="C2283" s="619">
        <v>89301042</v>
      </c>
      <c r="D2283" s="681" t="s">
        <v>6244</v>
      </c>
      <c r="E2283" s="682" t="s">
        <v>3991</v>
      </c>
      <c r="F2283" s="619" t="s">
        <v>3935</v>
      </c>
      <c r="G2283" s="619" t="s">
        <v>4181</v>
      </c>
      <c r="H2283" s="619" t="s">
        <v>557</v>
      </c>
      <c r="I2283" s="619" t="s">
        <v>5929</v>
      </c>
      <c r="J2283" s="619" t="s">
        <v>1350</v>
      </c>
      <c r="K2283" s="619" t="s">
        <v>5930</v>
      </c>
      <c r="L2283" s="620">
        <v>0</v>
      </c>
      <c r="M2283" s="620">
        <v>0</v>
      </c>
      <c r="N2283" s="619">
        <v>1</v>
      </c>
      <c r="O2283" s="683">
        <v>1</v>
      </c>
      <c r="P2283" s="620"/>
      <c r="Q2283" s="635"/>
      <c r="R2283" s="619"/>
      <c r="S2283" s="635">
        <v>0</v>
      </c>
      <c r="T2283" s="683"/>
      <c r="U2283" s="665">
        <v>0</v>
      </c>
    </row>
    <row r="2284" spans="1:21" ht="14.4" customHeight="1" x14ac:dyDescent="0.3">
      <c r="A2284" s="618">
        <v>4</v>
      </c>
      <c r="B2284" s="619" t="s">
        <v>558</v>
      </c>
      <c r="C2284" s="619">
        <v>89301042</v>
      </c>
      <c r="D2284" s="681" t="s">
        <v>6244</v>
      </c>
      <c r="E2284" s="682" t="s">
        <v>3991</v>
      </c>
      <c r="F2284" s="619" t="s">
        <v>3935</v>
      </c>
      <c r="G2284" s="619" t="s">
        <v>4010</v>
      </c>
      <c r="H2284" s="619" t="s">
        <v>557</v>
      </c>
      <c r="I2284" s="619" t="s">
        <v>3469</v>
      </c>
      <c r="J2284" s="619" t="s">
        <v>1233</v>
      </c>
      <c r="K2284" s="619" t="s">
        <v>4070</v>
      </c>
      <c r="L2284" s="620">
        <v>127.5</v>
      </c>
      <c r="M2284" s="620">
        <v>18615</v>
      </c>
      <c r="N2284" s="619">
        <v>146</v>
      </c>
      <c r="O2284" s="683">
        <v>124</v>
      </c>
      <c r="P2284" s="620">
        <v>7267.5</v>
      </c>
      <c r="Q2284" s="635">
        <v>0.3904109589041096</v>
      </c>
      <c r="R2284" s="619">
        <v>57</v>
      </c>
      <c r="S2284" s="635">
        <v>0.3904109589041096</v>
      </c>
      <c r="T2284" s="683">
        <v>50.5</v>
      </c>
      <c r="U2284" s="665">
        <v>0.40725806451612906</v>
      </c>
    </row>
    <row r="2285" spans="1:21" ht="14.4" customHeight="1" x14ac:dyDescent="0.3">
      <c r="A2285" s="618">
        <v>4</v>
      </c>
      <c r="B2285" s="619" t="s">
        <v>558</v>
      </c>
      <c r="C2285" s="619">
        <v>89301042</v>
      </c>
      <c r="D2285" s="681" t="s">
        <v>6244</v>
      </c>
      <c r="E2285" s="682" t="s">
        <v>3991</v>
      </c>
      <c r="F2285" s="619" t="s">
        <v>3935</v>
      </c>
      <c r="G2285" s="619" t="s">
        <v>4010</v>
      </c>
      <c r="H2285" s="619" t="s">
        <v>557</v>
      </c>
      <c r="I2285" s="619" t="s">
        <v>1232</v>
      </c>
      <c r="J2285" s="619" t="s">
        <v>1233</v>
      </c>
      <c r="K2285" s="619" t="s">
        <v>4011</v>
      </c>
      <c r="L2285" s="620">
        <v>637.5</v>
      </c>
      <c r="M2285" s="620">
        <v>5737.5</v>
      </c>
      <c r="N2285" s="619">
        <v>9</v>
      </c>
      <c r="O2285" s="683">
        <v>3.5</v>
      </c>
      <c r="P2285" s="620"/>
      <c r="Q2285" s="635">
        <v>0</v>
      </c>
      <c r="R2285" s="619"/>
      <c r="S2285" s="635">
        <v>0</v>
      </c>
      <c r="T2285" s="683"/>
      <c r="U2285" s="665">
        <v>0</v>
      </c>
    </row>
    <row r="2286" spans="1:21" ht="14.4" customHeight="1" x14ac:dyDescent="0.3">
      <c r="A2286" s="618">
        <v>4</v>
      </c>
      <c r="B2286" s="619" t="s">
        <v>558</v>
      </c>
      <c r="C2286" s="619">
        <v>89301042</v>
      </c>
      <c r="D2286" s="681" t="s">
        <v>6244</v>
      </c>
      <c r="E2286" s="682" t="s">
        <v>3991</v>
      </c>
      <c r="F2286" s="619" t="s">
        <v>3935</v>
      </c>
      <c r="G2286" s="619" t="s">
        <v>4012</v>
      </c>
      <c r="H2286" s="619" t="s">
        <v>557</v>
      </c>
      <c r="I2286" s="619" t="s">
        <v>837</v>
      </c>
      <c r="J2286" s="619" t="s">
        <v>4013</v>
      </c>
      <c r="K2286" s="619" t="s">
        <v>4014</v>
      </c>
      <c r="L2286" s="620">
        <v>0</v>
      </c>
      <c r="M2286" s="620">
        <v>0</v>
      </c>
      <c r="N2286" s="619">
        <v>1</v>
      </c>
      <c r="O2286" s="683">
        <v>1</v>
      </c>
      <c r="P2286" s="620">
        <v>0</v>
      </c>
      <c r="Q2286" s="635"/>
      <c r="R2286" s="619">
        <v>1</v>
      </c>
      <c r="S2286" s="635">
        <v>1</v>
      </c>
      <c r="T2286" s="683">
        <v>1</v>
      </c>
      <c r="U2286" s="665">
        <v>1</v>
      </c>
    </row>
    <row r="2287" spans="1:21" ht="14.4" customHeight="1" x14ac:dyDescent="0.3">
      <c r="A2287" s="618">
        <v>4</v>
      </c>
      <c r="B2287" s="619" t="s">
        <v>558</v>
      </c>
      <c r="C2287" s="619">
        <v>89301042</v>
      </c>
      <c r="D2287" s="681" t="s">
        <v>6244</v>
      </c>
      <c r="E2287" s="682" t="s">
        <v>3991</v>
      </c>
      <c r="F2287" s="619" t="s">
        <v>3935</v>
      </c>
      <c r="G2287" s="619" t="s">
        <v>5931</v>
      </c>
      <c r="H2287" s="619" t="s">
        <v>557</v>
      </c>
      <c r="I2287" s="619" t="s">
        <v>2703</v>
      </c>
      <c r="J2287" s="619" t="s">
        <v>2700</v>
      </c>
      <c r="K2287" s="619" t="s">
        <v>5932</v>
      </c>
      <c r="L2287" s="620">
        <v>314.69</v>
      </c>
      <c r="M2287" s="620">
        <v>314.69</v>
      </c>
      <c r="N2287" s="619">
        <v>1</v>
      </c>
      <c r="O2287" s="683">
        <v>1</v>
      </c>
      <c r="P2287" s="620"/>
      <c r="Q2287" s="635">
        <v>0</v>
      </c>
      <c r="R2287" s="619"/>
      <c r="S2287" s="635">
        <v>0</v>
      </c>
      <c r="T2287" s="683"/>
      <c r="U2287" s="665">
        <v>0</v>
      </c>
    </row>
    <row r="2288" spans="1:21" ht="14.4" customHeight="1" x14ac:dyDescent="0.3">
      <c r="A2288" s="618">
        <v>4</v>
      </c>
      <c r="B2288" s="619" t="s">
        <v>558</v>
      </c>
      <c r="C2288" s="619">
        <v>89301042</v>
      </c>
      <c r="D2288" s="681" t="s">
        <v>6244</v>
      </c>
      <c r="E2288" s="682" t="s">
        <v>3991</v>
      </c>
      <c r="F2288" s="619" t="s">
        <v>3935</v>
      </c>
      <c r="G2288" s="619" t="s">
        <v>4053</v>
      </c>
      <c r="H2288" s="619" t="s">
        <v>557</v>
      </c>
      <c r="I2288" s="619" t="s">
        <v>3168</v>
      </c>
      <c r="J2288" s="619" t="s">
        <v>1790</v>
      </c>
      <c r="K2288" s="619" t="s">
        <v>4054</v>
      </c>
      <c r="L2288" s="620">
        <v>38.99</v>
      </c>
      <c r="M2288" s="620">
        <v>38.99</v>
      </c>
      <c r="N2288" s="619">
        <v>1</v>
      </c>
      <c r="O2288" s="683">
        <v>0.5</v>
      </c>
      <c r="P2288" s="620">
        <v>38.99</v>
      </c>
      <c r="Q2288" s="635">
        <v>1</v>
      </c>
      <c r="R2288" s="619">
        <v>1</v>
      </c>
      <c r="S2288" s="635">
        <v>1</v>
      </c>
      <c r="T2288" s="683">
        <v>0.5</v>
      </c>
      <c r="U2288" s="665">
        <v>1</v>
      </c>
    </row>
    <row r="2289" spans="1:21" ht="14.4" customHeight="1" x14ac:dyDescent="0.3">
      <c r="A2289" s="618">
        <v>4</v>
      </c>
      <c r="B2289" s="619" t="s">
        <v>558</v>
      </c>
      <c r="C2289" s="619">
        <v>89301042</v>
      </c>
      <c r="D2289" s="681" t="s">
        <v>6244</v>
      </c>
      <c r="E2289" s="682" t="s">
        <v>3991</v>
      </c>
      <c r="F2289" s="619" t="s">
        <v>3935</v>
      </c>
      <c r="G2289" s="619" t="s">
        <v>4086</v>
      </c>
      <c r="H2289" s="619" t="s">
        <v>1439</v>
      </c>
      <c r="I2289" s="619" t="s">
        <v>2617</v>
      </c>
      <c r="J2289" s="619" t="s">
        <v>2618</v>
      </c>
      <c r="K2289" s="619" t="s">
        <v>3851</v>
      </c>
      <c r="L2289" s="620">
        <v>32.74</v>
      </c>
      <c r="M2289" s="620">
        <v>32.74</v>
      </c>
      <c r="N2289" s="619">
        <v>1</v>
      </c>
      <c r="O2289" s="683">
        <v>1</v>
      </c>
      <c r="P2289" s="620">
        <v>32.74</v>
      </c>
      <c r="Q2289" s="635">
        <v>1</v>
      </c>
      <c r="R2289" s="619">
        <v>1</v>
      </c>
      <c r="S2289" s="635">
        <v>1</v>
      </c>
      <c r="T2289" s="683">
        <v>1</v>
      </c>
      <c r="U2289" s="665">
        <v>1</v>
      </c>
    </row>
    <row r="2290" spans="1:21" ht="14.4" customHeight="1" x14ac:dyDescent="0.3">
      <c r="A2290" s="618">
        <v>4</v>
      </c>
      <c r="B2290" s="619" t="s">
        <v>558</v>
      </c>
      <c r="C2290" s="619">
        <v>89301042</v>
      </c>
      <c r="D2290" s="681" t="s">
        <v>6244</v>
      </c>
      <c r="E2290" s="682" t="s">
        <v>3991</v>
      </c>
      <c r="F2290" s="619" t="s">
        <v>3935</v>
      </c>
      <c r="G2290" s="619" t="s">
        <v>4086</v>
      </c>
      <c r="H2290" s="619" t="s">
        <v>1439</v>
      </c>
      <c r="I2290" s="619" t="s">
        <v>1521</v>
      </c>
      <c r="J2290" s="619" t="s">
        <v>1522</v>
      </c>
      <c r="K2290" s="619" t="s">
        <v>3769</v>
      </c>
      <c r="L2290" s="620">
        <v>98.23</v>
      </c>
      <c r="M2290" s="620">
        <v>98.23</v>
      </c>
      <c r="N2290" s="619">
        <v>1</v>
      </c>
      <c r="O2290" s="683">
        <v>1</v>
      </c>
      <c r="P2290" s="620">
        <v>98.23</v>
      </c>
      <c r="Q2290" s="635">
        <v>1</v>
      </c>
      <c r="R2290" s="619">
        <v>1</v>
      </c>
      <c r="S2290" s="635">
        <v>1</v>
      </c>
      <c r="T2290" s="683">
        <v>1</v>
      </c>
      <c r="U2290" s="665">
        <v>1</v>
      </c>
    </row>
    <row r="2291" spans="1:21" ht="14.4" customHeight="1" x14ac:dyDescent="0.3">
      <c r="A2291" s="618">
        <v>4</v>
      </c>
      <c r="B2291" s="619" t="s">
        <v>558</v>
      </c>
      <c r="C2291" s="619">
        <v>89301042</v>
      </c>
      <c r="D2291" s="681" t="s">
        <v>6244</v>
      </c>
      <c r="E2291" s="682" t="s">
        <v>3991</v>
      </c>
      <c r="F2291" s="619" t="s">
        <v>3935</v>
      </c>
      <c r="G2291" s="619" t="s">
        <v>4086</v>
      </c>
      <c r="H2291" s="619" t="s">
        <v>1439</v>
      </c>
      <c r="I2291" s="619" t="s">
        <v>4087</v>
      </c>
      <c r="J2291" s="619" t="s">
        <v>2618</v>
      </c>
      <c r="K2291" s="619" t="s">
        <v>4088</v>
      </c>
      <c r="L2291" s="620">
        <v>314.33999999999997</v>
      </c>
      <c r="M2291" s="620">
        <v>314.33999999999997</v>
      </c>
      <c r="N2291" s="619">
        <v>1</v>
      </c>
      <c r="O2291" s="683">
        <v>0.5</v>
      </c>
      <c r="P2291" s="620">
        <v>314.33999999999997</v>
      </c>
      <c r="Q2291" s="635">
        <v>1</v>
      </c>
      <c r="R2291" s="619">
        <v>1</v>
      </c>
      <c r="S2291" s="635">
        <v>1</v>
      </c>
      <c r="T2291" s="683">
        <v>0.5</v>
      </c>
      <c r="U2291" s="665">
        <v>1</v>
      </c>
    </row>
    <row r="2292" spans="1:21" ht="14.4" customHeight="1" x14ac:dyDescent="0.3">
      <c r="A2292" s="618">
        <v>4</v>
      </c>
      <c r="B2292" s="619" t="s">
        <v>558</v>
      </c>
      <c r="C2292" s="619">
        <v>89301042</v>
      </c>
      <c r="D2292" s="681" t="s">
        <v>6244</v>
      </c>
      <c r="E2292" s="682" t="s">
        <v>3991</v>
      </c>
      <c r="F2292" s="619" t="s">
        <v>3935</v>
      </c>
      <c r="G2292" s="619" t="s">
        <v>4138</v>
      </c>
      <c r="H2292" s="619" t="s">
        <v>557</v>
      </c>
      <c r="I2292" s="619" t="s">
        <v>4622</v>
      </c>
      <c r="J2292" s="619" t="s">
        <v>4623</v>
      </c>
      <c r="K2292" s="619" t="s">
        <v>938</v>
      </c>
      <c r="L2292" s="620">
        <v>0</v>
      </c>
      <c r="M2292" s="620">
        <v>0</v>
      </c>
      <c r="N2292" s="619">
        <v>2</v>
      </c>
      <c r="O2292" s="683">
        <v>0.5</v>
      </c>
      <c r="P2292" s="620"/>
      <c r="Q2292" s="635"/>
      <c r="R2292" s="619"/>
      <c r="S2292" s="635">
        <v>0</v>
      </c>
      <c r="T2292" s="683"/>
      <c r="U2292" s="665">
        <v>0</v>
      </c>
    </row>
    <row r="2293" spans="1:21" ht="14.4" customHeight="1" x14ac:dyDescent="0.3">
      <c r="A2293" s="618">
        <v>4</v>
      </c>
      <c r="B2293" s="619" t="s">
        <v>558</v>
      </c>
      <c r="C2293" s="619">
        <v>89301042</v>
      </c>
      <c r="D2293" s="681" t="s">
        <v>6244</v>
      </c>
      <c r="E2293" s="682" t="s">
        <v>3991</v>
      </c>
      <c r="F2293" s="619" t="s">
        <v>3936</v>
      </c>
      <c r="G2293" s="619" t="s">
        <v>4062</v>
      </c>
      <c r="H2293" s="619" t="s">
        <v>557</v>
      </c>
      <c r="I2293" s="619" t="s">
        <v>4142</v>
      </c>
      <c r="J2293" s="619" t="s">
        <v>3964</v>
      </c>
      <c r="K2293" s="619"/>
      <c r="L2293" s="620">
        <v>0</v>
      </c>
      <c r="M2293" s="620">
        <v>0</v>
      </c>
      <c r="N2293" s="619">
        <v>9</v>
      </c>
      <c r="O2293" s="683">
        <v>9</v>
      </c>
      <c r="P2293" s="620">
        <v>0</v>
      </c>
      <c r="Q2293" s="635"/>
      <c r="R2293" s="619">
        <v>3</v>
      </c>
      <c r="S2293" s="635">
        <v>0.33333333333333331</v>
      </c>
      <c r="T2293" s="683">
        <v>3</v>
      </c>
      <c r="U2293" s="665">
        <v>0.33333333333333331</v>
      </c>
    </row>
    <row r="2294" spans="1:21" ht="14.4" customHeight="1" x14ac:dyDescent="0.3">
      <c r="A2294" s="618">
        <v>4</v>
      </c>
      <c r="B2294" s="619" t="s">
        <v>558</v>
      </c>
      <c r="C2294" s="619">
        <v>89301042</v>
      </c>
      <c r="D2294" s="681" t="s">
        <v>6244</v>
      </c>
      <c r="E2294" s="682" t="s">
        <v>3991</v>
      </c>
      <c r="F2294" s="619" t="s">
        <v>3936</v>
      </c>
      <c r="G2294" s="619" t="s">
        <v>4062</v>
      </c>
      <c r="H2294" s="619" t="s">
        <v>557</v>
      </c>
      <c r="I2294" s="619" t="s">
        <v>4126</v>
      </c>
      <c r="J2294" s="619" t="s">
        <v>3964</v>
      </c>
      <c r="K2294" s="619"/>
      <c r="L2294" s="620">
        <v>0</v>
      </c>
      <c r="M2294" s="620">
        <v>0</v>
      </c>
      <c r="N2294" s="619">
        <v>93</v>
      </c>
      <c r="O2294" s="683">
        <v>91</v>
      </c>
      <c r="P2294" s="620">
        <v>0</v>
      </c>
      <c r="Q2294" s="635"/>
      <c r="R2294" s="619">
        <v>63</v>
      </c>
      <c r="S2294" s="635">
        <v>0.67741935483870963</v>
      </c>
      <c r="T2294" s="683">
        <v>61</v>
      </c>
      <c r="U2294" s="665">
        <v>0.67032967032967028</v>
      </c>
    </row>
    <row r="2295" spans="1:21" ht="14.4" customHeight="1" x14ac:dyDescent="0.3">
      <c r="A2295" s="618">
        <v>4</v>
      </c>
      <c r="B2295" s="619" t="s">
        <v>558</v>
      </c>
      <c r="C2295" s="619">
        <v>89301042</v>
      </c>
      <c r="D2295" s="681" t="s">
        <v>6244</v>
      </c>
      <c r="E2295" s="682" t="s">
        <v>3991</v>
      </c>
      <c r="F2295" s="619" t="s">
        <v>3937</v>
      </c>
      <c r="G2295" s="619" t="s">
        <v>4062</v>
      </c>
      <c r="H2295" s="619" t="s">
        <v>557</v>
      </c>
      <c r="I2295" s="619" t="s">
        <v>4445</v>
      </c>
      <c r="J2295" s="619" t="s">
        <v>3964</v>
      </c>
      <c r="K2295" s="619"/>
      <c r="L2295" s="620">
        <v>304.12</v>
      </c>
      <c r="M2295" s="620">
        <v>304.12</v>
      </c>
      <c r="N2295" s="619">
        <v>1</v>
      </c>
      <c r="O2295" s="683">
        <v>1</v>
      </c>
      <c r="P2295" s="620"/>
      <c r="Q2295" s="635">
        <v>0</v>
      </c>
      <c r="R2295" s="619"/>
      <c r="S2295" s="635">
        <v>0</v>
      </c>
      <c r="T2295" s="683"/>
      <c r="U2295" s="665">
        <v>0</v>
      </c>
    </row>
    <row r="2296" spans="1:21" ht="14.4" customHeight="1" x14ac:dyDescent="0.3">
      <c r="A2296" s="618">
        <v>4</v>
      </c>
      <c r="B2296" s="619" t="s">
        <v>558</v>
      </c>
      <c r="C2296" s="619">
        <v>89301042</v>
      </c>
      <c r="D2296" s="681" t="s">
        <v>6244</v>
      </c>
      <c r="E2296" s="682" t="s">
        <v>3991</v>
      </c>
      <c r="F2296" s="619" t="s">
        <v>3937</v>
      </c>
      <c r="G2296" s="619" t="s">
        <v>4358</v>
      </c>
      <c r="H2296" s="619" t="s">
        <v>557</v>
      </c>
      <c r="I2296" s="619" t="s">
        <v>4359</v>
      </c>
      <c r="J2296" s="619" t="s">
        <v>4360</v>
      </c>
      <c r="K2296" s="619" t="s">
        <v>4361</v>
      </c>
      <c r="L2296" s="620">
        <v>410</v>
      </c>
      <c r="M2296" s="620">
        <v>12710</v>
      </c>
      <c r="N2296" s="619">
        <v>31</v>
      </c>
      <c r="O2296" s="683">
        <v>31</v>
      </c>
      <c r="P2296" s="620">
        <v>11480</v>
      </c>
      <c r="Q2296" s="635">
        <v>0.90322580645161288</v>
      </c>
      <c r="R2296" s="619">
        <v>28</v>
      </c>
      <c r="S2296" s="635">
        <v>0.90322580645161288</v>
      </c>
      <c r="T2296" s="683">
        <v>28</v>
      </c>
      <c r="U2296" s="665">
        <v>0.90322580645161288</v>
      </c>
    </row>
    <row r="2297" spans="1:21" ht="14.4" customHeight="1" x14ac:dyDescent="0.3">
      <c r="A2297" s="618">
        <v>4</v>
      </c>
      <c r="B2297" s="619" t="s">
        <v>558</v>
      </c>
      <c r="C2297" s="619">
        <v>89301042</v>
      </c>
      <c r="D2297" s="681" t="s">
        <v>6244</v>
      </c>
      <c r="E2297" s="682" t="s">
        <v>3991</v>
      </c>
      <c r="F2297" s="619" t="s">
        <v>3937</v>
      </c>
      <c r="G2297" s="619" t="s">
        <v>4358</v>
      </c>
      <c r="H2297" s="619" t="s">
        <v>557</v>
      </c>
      <c r="I2297" s="619" t="s">
        <v>5079</v>
      </c>
      <c r="J2297" s="619" t="s">
        <v>4360</v>
      </c>
      <c r="K2297" s="619" t="s">
        <v>5080</v>
      </c>
      <c r="L2297" s="620">
        <v>410</v>
      </c>
      <c r="M2297" s="620">
        <v>24600</v>
      </c>
      <c r="N2297" s="619">
        <v>60</v>
      </c>
      <c r="O2297" s="683">
        <v>60</v>
      </c>
      <c r="P2297" s="620">
        <v>9020</v>
      </c>
      <c r="Q2297" s="635">
        <v>0.36666666666666664</v>
      </c>
      <c r="R2297" s="619">
        <v>22</v>
      </c>
      <c r="S2297" s="635">
        <v>0.36666666666666664</v>
      </c>
      <c r="T2297" s="683">
        <v>22</v>
      </c>
      <c r="U2297" s="665">
        <v>0.36666666666666664</v>
      </c>
    </row>
    <row r="2298" spans="1:21" ht="14.4" customHeight="1" x14ac:dyDescent="0.3">
      <c r="A2298" s="618">
        <v>4</v>
      </c>
      <c r="B2298" s="619" t="s">
        <v>558</v>
      </c>
      <c r="C2298" s="619">
        <v>89301042</v>
      </c>
      <c r="D2298" s="681" t="s">
        <v>6244</v>
      </c>
      <c r="E2298" s="682" t="s">
        <v>3991</v>
      </c>
      <c r="F2298" s="619" t="s">
        <v>3937</v>
      </c>
      <c r="G2298" s="619" t="s">
        <v>4423</v>
      </c>
      <c r="H2298" s="619" t="s">
        <v>557</v>
      </c>
      <c r="I2298" s="619" t="s">
        <v>5933</v>
      </c>
      <c r="J2298" s="619" t="s">
        <v>5934</v>
      </c>
      <c r="K2298" s="619" t="s">
        <v>5935</v>
      </c>
      <c r="L2298" s="620">
        <v>1021.02</v>
      </c>
      <c r="M2298" s="620">
        <v>2042.04</v>
      </c>
      <c r="N2298" s="619">
        <v>2</v>
      </c>
      <c r="O2298" s="683">
        <v>1</v>
      </c>
      <c r="P2298" s="620"/>
      <c r="Q2298" s="635">
        <v>0</v>
      </c>
      <c r="R2298" s="619"/>
      <c r="S2298" s="635">
        <v>0</v>
      </c>
      <c r="T2298" s="683"/>
      <c r="U2298" s="665">
        <v>0</v>
      </c>
    </row>
    <row r="2299" spans="1:21" ht="14.4" customHeight="1" x14ac:dyDescent="0.3">
      <c r="A2299" s="618">
        <v>4</v>
      </c>
      <c r="B2299" s="619" t="s">
        <v>558</v>
      </c>
      <c r="C2299" s="619">
        <v>89301042</v>
      </c>
      <c r="D2299" s="681" t="s">
        <v>6244</v>
      </c>
      <c r="E2299" s="682" t="s">
        <v>3991</v>
      </c>
      <c r="F2299" s="619" t="s">
        <v>3937</v>
      </c>
      <c r="G2299" s="619" t="s">
        <v>4423</v>
      </c>
      <c r="H2299" s="619" t="s">
        <v>557</v>
      </c>
      <c r="I2299" s="619" t="s">
        <v>4459</v>
      </c>
      <c r="J2299" s="619" t="s">
        <v>4460</v>
      </c>
      <c r="K2299" s="619" t="s">
        <v>4461</v>
      </c>
      <c r="L2299" s="620">
        <v>173.96</v>
      </c>
      <c r="M2299" s="620">
        <v>1043.76</v>
      </c>
      <c r="N2299" s="619">
        <v>6</v>
      </c>
      <c r="O2299" s="683">
        <v>1</v>
      </c>
      <c r="P2299" s="620"/>
      <c r="Q2299" s="635">
        <v>0</v>
      </c>
      <c r="R2299" s="619"/>
      <c r="S2299" s="635">
        <v>0</v>
      </c>
      <c r="T2299" s="683"/>
      <c r="U2299" s="665">
        <v>0</v>
      </c>
    </row>
    <row r="2300" spans="1:21" ht="14.4" customHeight="1" x14ac:dyDescent="0.3">
      <c r="A2300" s="618">
        <v>4</v>
      </c>
      <c r="B2300" s="619" t="s">
        <v>558</v>
      </c>
      <c r="C2300" s="619">
        <v>89301042</v>
      </c>
      <c r="D2300" s="681" t="s">
        <v>6244</v>
      </c>
      <c r="E2300" s="682" t="s">
        <v>3991</v>
      </c>
      <c r="F2300" s="619" t="s">
        <v>3937</v>
      </c>
      <c r="G2300" s="619" t="s">
        <v>4143</v>
      </c>
      <c r="H2300" s="619" t="s">
        <v>557</v>
      </c>
      <c r="I2300" s="619" t="s">
        <v>4637</v>
      </c>
      <c r="J2300" s="619" t="s">
        <v>4638</v>
      </c>
      <c r="K2300" s="619" t="s">
        <v>4639</v>
      </c>
      <c r="L2300" s="620">
        <v>600</v>
      </c>
      <c r="M2300" s="620">
        <v>600</v>
      </c>
      <c r="N2300" s="619">
        <v>1</v>
      </c>
      <c r="O2300" s="683">
        <v>1</v>
      </c>
      <c r="P2300" s="620">
        <v>600</v>
      </c>
      <c r="Q2300" s="635">
        <v>1</v>
      </c>
      <c r="R2300" s="619">
        <v>1</v>
      </c>
      <c r="S2300" s="635">
        <v>1</v>
      </c>
      <c r="T2300" s="683">
        <v>1</v>
      </c>
      <c r="U2300" s="665">
        <v>1</v>
      </c>
    </row>
    <row r="2301" spans="1:21" ht="14.4" customHeight="1" x14ac:dyDescent="0.3">
      <c r="A2301" s="618">
        <v>4</v>
      </c>
      <c r="B2301" s="619" t="s">
        <v>558</v>
      </c>
      <c r="C2301" s="619">
        <v>89301042</v>
      </c>
      <c r="D2301" s="681" t="s">
        <v>6244</v>
      </c>
      <c r="E2301" s="682" t="s">
        <v>3991</v>
      </c>
      <c r="F2301" s="619" t="s">
        <v>3937</v>
      </c>
      <c r="G2301" s="619" t="s">
        <v>4143</v>
      </c>
      <c r="H2301" s="619" t="s">
        <v>557</v>
      </c>
      <c r="I2301" s="619" t="s">
        <v>4640</v>
      </c>
      <c r="J2301" s="619" t="s">
        <v>4641</v>
      </c>
      <c r="K2301" s="619" t="s">
        <v>4639</v>
      </c>
      <c r="L2301" s="620">
        <v>576</v>
      </c>
      <c r="M2301" s="620">
        <v>2304</v>
      </c>
      <c r="N2301" s="619">
        <v>4</v>
      </c>
      <c r="O2301" s="683">
        <v>4</v>
      </c>
      <c r="P2301" s="620">
        <v>1728</v>
      </c>
      <c r="Q2301" s="635">
        <v>0.75</v>
      </c>
      <c r="R2301" s="619">
        <v>3</v>
      </c>
      <c r="S2301" s="635">
        <v>0.75</v>
      </c>
      <c r="T2301" s="683">
        <v>3</v>
      </c>
      <c r="U2301" s="665">
        <v>0.75</v>
      </c>
    </row>
    <row r="2302" spans="1:21" ht="14.4" customHeight="1" x14ac:dyDescent="0.3">
      <c r="A2302" s="618">
        <v>4</v>
      </c>
      <c r="B2302" s="619" t="s">
        <v>558</v>
      </c>
      <c r="C2302" s="619">
        <v>89301042</v>
      </c>
      <c r="D2302" s="681" t="s">
        <v>6244</v>
      </c>
      <c r="E2302" s="682" t="s">
        <v>3991</v>
      </c>
      <c r="F2302" s="619" t="s">
        <v>3937</v>
      </c>
      <c r="G2302" s="619" t="s">
        <v>4143</v>
      </c>
      <c r="H2302" s="619" t="s">
        <v>557</v>
      </c>
      <c r="I2302" s="619" t="s">
        <v>4645</v>
      </c>
      <c r="J2302" s="619" t="s">
        <v>4646</v>
      </c>
      <c r="K2302" s="619" t="s">
        <v>4647</v>
      </c>
      <c r="L2302" s="620">
        <v>319</v>
      </c>
      <c r="M2302" s="620">
        <v>1276</v>
      </c>
      <c r="N2302" s="619">
        <v>4</v>
      </c>
      <c r="O2302" s="683">
        <v>3</v>
      </c>
      <c r="P2302" s="620">
        <v>1276</v>
      </c>
      <c r="Q2302" s="635">
        <v>1</v>
      </c>
      <c r="R2302" s="619">
        <v>4</v>
      </c>
      <c r="S2302" s="635">
        <v>1</v>
      </c>
      <c r="T2302" s="683">
        <v>3</v>
      </c>
      <c r="U2302" s="665">
        <v>1</v>
      </c>
    </row>
    <row r="2303" spans="1:21" ht="14.4" customHeight="1" x14ac:dyDescent="0.3">
      <c r="A2303" s="618">
        <v>4</v>
      </c>
      <c r="B2303" s="619" t="s">
        <v>558</v>
      </c>
      <c r="C2303" s="619">
        <v>89301042</v>
      </c>
      <c r="D2303" s="681" t="s">
        <v>6244</v>
      </c>
      <c r="E2303" s="682" t="s">
        <v>3991</v>
      </c>
      <c r="F2303" s="619" t="s">
        <v>3937</v>
      </c>
      <c r="G2303" s="619" t="s">
        <v>4143</v>
      </c>
      <c r="H2303" s="619" t="s">
        <v>557</v>
      </c>
      <c r="I2303" s="619" t="s">
        <v>2612</v>
      </c>
      <c r="J2303" s="619" t="s">
        <v>4495</v>
      </c>
      <c r="K2303" s="619" t="s">
        <v>4496</v>
      </c>
      <c r="L2303" s="620">
        <v>287</v>
      </c>
      <c r="M2303" s="620">
        <v>5166</v>
      </c>
      <c r="N2303" s="619">
        <v>18</v>
      </c>
      <c r="O2303" s="683">
        <v>13</v>
      </c>
      <c r="P2303" s="620">
        <v>4305</v>
      </c>
      <c r="Q2303" s="635">
        <v>0.83333333333333337</v>
      </c>
      <c r="R2303" s="619">
        <v>15</v>
      </c>
      <c r="S2303" s="635">
        <v>0.83333333333333337</v>
      </c>
      <c r="T2303" s="683">
        <v>11</v>
      </c>
      <c r="U2303" s="665">
        <v>0.84615384615384615</v>
      </c>
    </row>
    <row r="2304" spans="1:21" ht="14.4" customHeight="1" x14ac:dyDescent="0.3">
      <c r="A2304" s="618">
        <v>4</v>
      </c>
      <c r="B2304" s="619" t="s">
        <v>558</v>
      </c>
      <c r="C2304" s="619">
        <v>89301042</v>
      </c>
      <c r="D2304" s="681" t="s">
        <v>6244</v>
      </c>
      <c r="E2304" s="682" t="s">
        <v>3991</v>
      </c>
      <c r="F2304" s="619" t="s">
        <v>3937</v>
      </c>
      <c r="G2304" s="619" t="s">
        <v>4143</v>
      </c>
      <c r="H2304" s="619" t="s">
        <v>557</v>
      </c>
      <c r="I2304" s="619" t="s">
        <v>4651</v>
      </c>
      <c r="J2304" s="619" t="s">
        <v>4652</v>
      </c>
      <c r="K2304" s="619" t="s">
        <v>4653</v>
      </c>
      <c r="L2304" s="620">
        <v>253</v>
      </c>
      <c r="M2304" s="620">
        <v>506</v>
      </c>
      <c r="N2304" s="619">
        <v>2</v>
      </c>
      <c r="O2304" s="683">
        <v>2</v>
      </c>
      <c r="P2304" s="620">
        <v>506</v>
      </c>
      <c r="Q2304" s="635">
        <v>1</v>
      </c>
      <c r="R2304" s="619">
        <v>2</v>
      </c>
      <c r="S2304" s="635">
        <v>1</v>
      </c>
      <c r="T2304" s="683">
        <v>2</v>
      </c>
      <c r="U2304" s="665">
        <v>1</v>
      </c>
    </row>
    <row r="2305" spans="1:21" ht="14.4" customHeight="1" x14ac:dyDescent="0.3">
      <c r="A2305" s="618">
        <v>4</v>
      </c>
      <c r="B2305" s="619" t="s">
        <v>558</v>
      </c>
      <c r="C2305" s="619">
        <v>89301042</v>
      </c>
      <c r="D2305" s="681" t="s">
        <v>6244</v>
      </c>
      <c r="E2305" s="682" t="s">
        <v>3991</v>
      </c>
      <c r="F2305" s="619" t="s">
        <v>3937</v>
      </c>
      <c r="G2305" s="619" t="s">
        <v>4143</v>
      </c>
      <c r="H2305" s="619" t="s">
        <v>557</v>
      </c>
      <c r="I2305" s="619" t="s">
        <v>4657</v>
      </c>
      <c r="J2305" s="619" t="s">
        <v>4658</v>
      </c>
      <c r="K2305" s="619" t="s">
        <v>4659</v>
      </c>
      <c r="L2305" s="620">
        <v>124</v>
      </c>
      <c r="M2305" s="620">
        <v>496</v>
      </c>
      <c r="N2305" s="619">
        <v>4</v>
      </c>
      <c r="O2305" s="683">
        <v>2</v>
      </c>
      <c r="P2305" s="620">
        <v>496</v>
      </c>
      <c r="Q2305" s="635">
        <v>1</v>
      </c>
      <c r="R2305" s="619">
        <v>4</v>
      </c>
      <c r="S2305" s="635">
        <v>1</v>
      </c>
      <c r="T2305" s="683">
        <v>2</v>
      </c>
      <c r="U2305" s="665">
        <v>1</v>
      </c>
    </row>
    <row r="2306" spans="1:21" ht="14.4" customHeight="1" x14ac:dyDescent="0.3">
      <c r="A2306" s="618">
        <v>4</v>
      </c>
      <c r="B2306" s="619" t="s">
        <v>558</v>
      </c>
      <c r="C2306" s="619">
        <v>89301042</v>
      </c>
      <c r="D2306" s="681" t="s">
        <v>6244</v>
      </c>
      <c r="E2306" s="682" t="s">
        <v>3991</v>
      </c>
      <c r="F2306" s="619" t="s">
        <v>3937</v>
      </c>
      <c r="G2306" s="619" t="s">
        <v>4143</v>
      </c>
      <c r="H2306" s="619" t="s">
        <v>557</v>
      </c>
      <c r="I2306" s="619" t="s">
        <v>4668</v>
      </c>
      <c r="J2306" s="619" t="s">
        <v>4669</v>
      </c>
      <c r="K2306" s="619" t="s">
        <v>4670</v>
      </c>
      <c r="L2306" s="620">
        <v>556.53</v>
      </c>
      <c r="M2306" s="620">
        <v>1113.06</v>
      </c>
      <c r="N2306" s="619">
        <v>2</v>
      </c>
      <c r="O2306" s="683">
        <v>2</v>
      </c>
      <c r="P2306" s="620">
        <v>1113.06</v>
      </c>
      <c r="Q2306" s="635">
        <v>1</v>
      </c>
      <c r="R2306" s="619">
        <v>2</v>
      </c>
      <c r="S2306" s="635">
        <v>1</v>
      </c>
      <c r="T2306" s="683">
        <v>2</v>
      </c>
      <c r="U2306" s="665">
        <v>1</v>
      </c>
    </row>
    <row r="2307" spans="1:21" ht="14.4" customHeight="1" x14ac:dyDescent="0.3">
      <c r="A2307" s="618">
        <v>4</v>
      </c>
      <c r="B2307" s="619" t="s">
        <v>558</v>
      </c>
      <c r="C2307" s="619">
        <v>89301042</v>
      </c>
      <c r="D2307" s="681" t="s">
        <v>6244</v>
      </c>
      <c r="E2307" s="682" t="s">
        <v>3991</v>
      </c>
      <c r="F2307" s="619" t="s">
        <v>3937</v>
      </c>
      <c r="G2307" s="619" t="s">
        <v>4143</v>
      </c>
      <c r="H2307" s="619" t="s">
        <v>557</v>
      </c>
      <c r="I2307" s="619" t="s">
        <v>4677</v>
      </c>
      <c r="J2307" s="619" t="s">
        <v>4678</v>
      </c>
      <c r="K2307" s="619" t="s">
        <v>4679</v>
      </c>
      <c r="L2307" s="620">
        <v>315.5</v>
      </c>
      <c r="M2307" s="620">
        <v>631</v>
      </c>
      <c r="N2307" s="619">
        <v>2</v>
      </c>
      <c r="O2307" s="683">
        <v>1</v>
      </c>
      <c r="P2307" s="620">
        <v>631</v>
      </c>
      <c r="Q2307" s="635">
        <v>1</v>
      </c>
      <c r="R2307" s="619">
        <v>2</v>
      </c>
      <c r="S2307" s="635">
        <v>1</v>
      </c>
      <c r="T2307" s="683">
        <v>1</v>
      </c>
      <c r="U2307" s="665">
        <v>1</v>
      </c>
    </row>
    <row r="2308" spans="1:21" ht="14.4" customHeight="1" x14ac:dyDescent="0.3">
      <c r="A2308" s="618">
        <v>4</v>
      </c>
      <c r="B2308" s="619" t="s">
        <v>558</v>
      </c>
      <c r="C2308" s="619">
        <v>89301042</v>
      </c>
      <c r="D2308" s="681" t="s">
        <v>6244</v>
      </c>
      <c r="E2308" s="682" t="s">
        <v>3991</v>
      </c>
      <c r="F2308" s="619" t="s">
        <v>3937</v>
      </c>
      <c r="G2308" s="619" t="s">
        <v>4143</v>
      </c>
      <c r="H2308" s="619" t="s">
        <v>557</v>
      </c>
      <c r="I2308" s="619" t="s">
        <v>4682</v>
      </c>
      <c r="J2308" s="619" t="s">
        <v>4683</v>
      </c>
      <c r="K2308" s="619" t="s">
        <v>4684</v>
      </c>
      <c r="L2308" s="620">
        <v>484.6</v>
      </c>
      <c r="M2308" s="620">
        <v>484.6</v>
      </c>
      <c r="N2308" s="619">
        <v>1</v>
      </c>
      <c r="O2308" s="683">
        <v>1</v>
      </c>
      <c r="P2308" s="620">
        <v>484.6</v>
      </c>
      <c r="Q2308" s="635">
        <v>1</v>
      </c>
      <c r="R2308" s="619">
        <v>1</v>
      </c>
      <c r="S2308" s="635">
        <v>1</v>
      </c>
      <c r="T2308" s="683">
        <v>1</v>
      </c>
      <c r="U2308" s="665">
        <v>1</v>
      </c>
    </row>
    <row r="2309" spans="1:21" ht="14.4" customHeight="1" x14ac:dyDescent="0.3">
      <c r="A2309" s="618">
        <v>4</v>
      </c>
      <c r="B2309" s="619" t="s">
        <v>558</v>
      </c>
      <c r="C2309" s="619">
        <v>89301042</v>
      </c>
      <c r="D2309" s="681" t="s">
        <v>6244</v>
      </c>
      <c r="E2309" s="682" t="s">
        <v>3991</v>
      </c>
      <c r="F2309" s="619" t="s">
        <v>3937</v>
      </c>
      <c r="G2309" s="619" t="s">
        <v>4143</v>
      </c>
      <c r="H2309" s="619" t="s">
        <v>557</v>
      </c>
      <c r="I2309" s="619" t="s">
        <v>4685</v>
      </c>
      <c r="J2309" s="619" t="s">
        <v>4686</v>
      </c>
      <c r="K2309" s="619" t="s">
        <v>4684</v>
      </c>
      <c r="L2309" s="620">
        <v>291.2</v>
      </c>
      <c r="M2309" s="620">
        <v>291.2</v>
      </c>
      <c r="N2309" s="619">
        <v>1</v>
      </c>
      <c r="O2309" s="683">
        <v>1</v>
      </c>
      <c r="P2309" s="620">
        <v>291.2</v>
      </c>
      <c r="Q2309" s="635">
        <v>1</v>
      </c>
      <c r="R2309" s="619">
        <v>1</v>
      </c>
      <c r="S2309" s="635">
        <v>1</v>
      </c>
      <c r="T2309" s="683">
        <v>1</v>
      </c>
      <c r="U2309" s="665">
        <v>1</v>
      </c>
    </row>
    <row r="2310" spans="1:21" ht="14.4" customHeight="1" x14ac:dyDescent="0.3">
      <c r="A2310" s="618">
        <v>4</v>
      </c>
      <c r="B2310" s="619" t="s">
        <v>558</v>
      </c>
      <c r="C2310" s="619">
        <v>89301042</v>
      </c>
      <c r="D2310" s="681" t="s">
        <v>6244</v>
      </c>
      <c r="E2310" s="682" t="s">
        <v>3991</v>
      </c>
      <c r="F2310" s="619" t="s">
        <v>3937</v>
      </c>
      <c r="G2310" s="619" t="s">
        <v>4143</v>
      </c>
      <c r="H2310" s="619" t="s">
        <v>557</v>
      </c>
      <c r="I2310" s="619" t="s">
        <v>5936</v>
      </c>
      <c r="J2310" s="619" t="s">
        <v>5937</v>
      </c>
      <c r="K2310" s="619" t="s">
        <v>5938</v>
      </c>
      <c r="L2310" s="620">
        <v>1613</v>
      </c>
      <c r="M2310" s="620">
        <v>4839</v>
      </c>
      <c r="N2310" s="619">
        <v>3</v>
      </c>
      <c r="O2310" s="683">
        <v>1</v>
      </c>
      <c r="P2310" s="620">
        <v>4839</v>
      </c>
      <c r="Q2310" s="635">
        <v>1</v>
      </c>
      <c r="R2310" s="619">
        <v>3</v>
      </c>
      <c r="S2310" s="635">
        <v>1</v>
      </c>
      <c r="T2310" s="683">
        <v>1</v>
      </c>
      <c r="U2310" s="665">
        <v>1</v>
      </c>
    </row>
    <row r="2311" spans="1:21" ht="14.4" customHeight="1" x14ac:dyDescent="0.3">
      <c r="A2311" s="618">
        <v>4</v>
      </c>
      <c r="B2311" s="619" t="s">
        <v>558</v>
      </c>
      <c r="C2311" s="619">
        <v>89301042</v>
      </c>
      <c r="D2311" s="681" t="s">
        <v>6244</v>
      </c>
      <c r="E2311" s="682" t="s">
        <v>3991</v>
      </c>
      <c r="F2311" s="619" t="s">
        <v>3937</v>
      </c>
      <c r="G2311" s="619" t="s">
        <v>4143</v>
      </c>
      <c r="H2311" s="619" t="s">
        <v>557</v>
      </c>
      <c r="I2311" s="619" t="s">
        <v>4687</v>
      </c>
      <c r="J2311" s="619" t="s">
        <v>4688</v>
      </c>
      <c r="K2311" s="619" t="s">
        <v>4432</v>
      </c>
      <c r="L2311" s="620">
        <v>560</v>
      </c>
      <c r="M2311" s="620">
        <v>1120</v>
      </c>
      <c r="N2311" s="619">
        <v>2</v>
      </c>
      <c r="O2311" s="683">
        <v>1</v>
      </c>
      <c r="P2311" s="620">
        <v>1120</v>
      </c>
      <c r="Q2311" s="635">
        <v>1</v>
      </c>
      <c r="R2311" s="619">
        <v>2</v>
      </c>
      <c r="S2311" s="635">
        <v>1</v>
      </c>
      <c r="T2311" s="683">
        <v>1</v>
      </c>
      <c r="U2311" s="665">
        <v>1</v>
      </c>
    </row>
    <row r="2312" spans="1:21" ht="14.4" customHeight="1" x14ac:dyDescent="0.3">
      <c r="A2312" s="618">
        <v>4</v>
      </c>
      <c r="B2312" s="619" t="s">
        <v>558</v>
      </c>
      <c r="C2312" s="619">
        <v>89301042</v>
      </c>
      <c r="D2312" s="681" t="s">
        <v>6244</v>
      </c>
      <c r="E2312" s="682" t="s">
        <v>3991</v>
      </c>
      <c r="F2312" s="619" t="s">
        <v>3937</v>
      </c>
      <c r="G2312" s="619" t="s">
        <v>4143</v>
      </c>
      <c r="H2312" s="619" t="s">
        <v>557</v>
      </c>
      <c r="I2312" s="619" t="s">
        <v>4695</v>
      </c>
      <c r="J2312" s="619" t="s">
        <v>4696</v>
      </c>
      <c r="K2312" s="619" t="s">
        <v>4697</v>
      </c>
      <c r="L2312" s="620">
        <v>220.68</v>
      </c>
      <c r="M2312" s="620">
        <v>1986.12</v>
      </c>
      <c r="N2312" s="619">
        <v>9</v>
      </c>
      <c r="O2312" s="683">
        <v>2</v>
      </c>
      <c r="P2312" s="620">
        <v>1986.12</v>
      </c>
      <c r="Q2312" s="635">
        <v>1</v>
      </c>
      <c r="R2312" s="619">
        <v>9</v>
      </c>
      <c r="S2312" s="635">
        <v>1</v>
      </c>
      <c r="T2312" s="683">
        <v>2</v>
      </c>
      <c r="U2312" s="665">
        <v>1</v>
      </c>
    </row>
    <row r="2313" spans="1:21" ht="14.4" customHeight="1" x14ac:dyDescent="0.3">
      <c r="A2313" s="618">
        <v>4</v>
      </c>
      <c r="B2313" s="619" t="s">
        <v>558</v>
      </c>
      <c r="C2313" s="619">
        <v>89301042</v>
      </c>
      <c r="D2313" s="681" t="s">
        <v>6244</v>
      </c>
      <c r="E2313" s="682" t="s">
        <v>3991</v>
      </c>
      <c r="F2313" s="619" t="s">
        <v>3937</v>
      </c>
      <c r="G2313" s="619" t="s">
        <v>4143</v>
      </c>
      <c r="H2313" s="619" t="s">
        <v>557</v>
      </c>
      <c r="I2313" s="619" t="s">
        <v>5939</v>
      </c>
      <c r="J2313" s="619" t="s">
        <v>5940</v>
      </c>
      <c r="K2313" s="619" t="s">
        <v>5941</v>
      </c>
      <c r="L2313" s="620">
        <v>595.1</v>
      </c>
      <c r="M2313" s="620">
        <v>2380.4</v>
      </c>
      <c r="N2313" s="619">
        <v>4</v>
      </c>
      <c r="O2313" s="683">
        <v>1</v>
      </c>
      <c r="P2313" s="620">
        <v>2380.4</v>
      </c>
      <c r="Q2313" s="635">
        <v>1</v>
      </c>
      <c r="R2313" s="619">
        <v>4</v>
      </c>
      <c r="S2313" s="635">
        <v>1</v>
      </c>
      <c r="T2313" s="683">
        <v>1</v>
      </c>
      <c r="U2313" s="665">
        <v>1</v>
      </c>
    </row>
    <row r="2314" spans="1:21" ht="14.4" customHeight="1" x14ac:dyDescent="0.3">
      <c r="A2314" s="618">
        <v>4</v>
      </c>
      <c r="B2314" s="619" t="s">
        <v>558</v>
      </c>
      <c r="C2314" s="619">
        <v>89301042</v>
      </c>
      <c r="D2314" s="681" t="s">
        <v>6244</v>
      </c>
      <c r="E2314" s="682" t="s">
        <v>3991</v>
      </c>
      <c r="F2314" s="619" t="s">
        <v>3937</v>
      </c>
      <c r="G2314" s="619" t="s">
        <v>4143</v>
      </c>
      <c r="H2314" s="619" t="s">
        <v>557</v>
      </c>
      <c r="I2314" s="619" t="s">
        <v>5161</v>
      </c>
      <c r="J2314" s="619" t="s">
        <v>5162</v>
      </c>
      <c r="K2314" s="619" t="s">
        <v>5163</v>
      </c>
      <c r="L2314" s="620">
        <v>1000</v>
      </c>
      <c r="M2314" s="620">
        <v>1000</v>
      </c>
      <c r="N2314" s="619">
        <v>1</v>
      </c>
      <c r="O2314" s="683">
        <v>1</v>
      </c>
      <c r="P2314" s="620">
        <v>1000</v>
      </c>
      <c r="Q2314" s="635">
        <v>1</v>
      </c>
      <c r="R2314" s="619">
        <v>1</v>
      </c>
      <c r="S2314" s="635">
        <v>1</v>
      </c>
      <c r="T2314" s="683">
        <v>1</v>
      </c>
      <c r="U2314" s="665">
        <v>1</v>
      </c>
    </row>
    <row r="2315" spans="1:21" ht="14.4" customHeight="1" x14ac:dyDescent="0.3">
      <c r="A2315" s="618">
        <v>4</v>
      </c>
      <c r="B2315" s="619" t="s">
        <v>558</v>
      </c>
      <c r="C2315" s="619">
        <v>89301042</v>
      </c>
      <c r="D2315" s="681" t="s">
        <v>6244</v>
      </c>
      <c r="E2315" s="682" t="s">
        <v>3991</v>
      </c>
      <c r="F2315" s="619" t="s">
        <v>3937</v>
      </c>
      <c r="G2315" s="619" t="s">
        <v>4143</v>
      </c>
      <c r="H2315" s="619" t="s">
        <v>557</v>
      </c>
      <c r="I2315" s="619" t="s">
        <v>4698</v>
      </c>
      <c r="J2315" s="619" t="s">
        <v>4699</v>
      </c>
      <c r="K2315" s="619" t="s">
        <v>4700</v>
      </c>
      <c r="L2315" s="620">
        <v>180.25</v>
      </c>
      <c r="M2315" s="620">
        <v>180.25</v>
      </c>
      <c r="N2315" s="619">
        <v>1</v>
      </c>
      <c r="O2315" s="683">
        <v>1</v>
      </c>
      <c r="P2315" s="620">
        <v>180.25</v>
      </c>
      <c r="Q2315" s="635">
        <v>1</v>
      </c>
      <c r="R2315" s="619">
        <v>1</v>
      </c>
      <c r="S2315" s="635">
        <v>1</v>
      </c>
      <c r="T2315" s="683">
        <v>1</v>
      </c>
      <c r="U2315" s="665">
        <v>1</v>
      </c>
    </row>
    <row r="2316" spans="1:21" ht="14.4" customHeight="1" x14ac:dyDescent="0.3">
      <c r="A2316" s="618">
        <v>4</v>
      </c>
      <c r="B2316" s="619" t="s">
        <v>558</v>
      </c>
      <c r="C2316" s="619">
        <v>89301042</v>
      </c>
      <c r="D2316" s="681" t="s">
        <v>6244</v>
      </c>
      <c r="E2316" s="682" t="s">
        <v>3991</v>
      </c>
      <c r="F2316" s="619" t="s">
        <v>3937</v>
      </c>
      <c r="G2316" s="619" t="s">
        <v>4143</v>
      </c>
      <c r="H2316" s="619" t="s">
        <v>557</v>
      </c>
      <c r="I2316" s="619" t="s">
        <v>4701</v>
      </c>
      <c r="J2316" s="619" t="s">
        <v>4702</v>
      </c>
      <c r="K2316" s="619" t="s">
        <v>4703</v>
      </c>
      <c r="L2316" s="620">
        <v>600</v>
      </c>
      <c r="M2316" s="620">
        <v>600</v>
      </c>
      <c r="N2316" s="619">
        <v>1</v>
      </c>
      <c r="O2316" s="683">
        <v>1</v>
      </c>
      <c r="P2316" s="620"/>
      <c r="Q2316" s="635">
        <v>0</v>
      </c>
      <c r="R2316" s="619"/>
      <c r="S2316" s="635">
        <v>0</v>
      </c>
      <c r="T2316" s="683"/>
      <c r="U2316" s="665">
        <v>0</v>
      </c>
    </row>
    <row r="2317" spans="1:21" ht="14.4" customHeight="1" x14ac:dyDescent="0.3">
      <c r="A2317" s="618">
        <v>4</v>
      </c>
      <c r="B2317" s="619" t="s">
        <v>558</v>
      </c>
      <c r="C2317" s="619">
        <v>89301042</v>
      </c>
      <c r="D2317" s="681" t="s">
        <v>6244</v>
      </c>
      <c r="E2317" s="682" t="s">
        <v>3991</v>
      </c>
      <c r="F2317" s="619" t="s">
        <v>3937</v>
      </c>
      <c r="G2317" s="619" t="s">
        <v>4143</v>
      </c>
      <c r="H2317" s="619" t="s">
        <v>557</v>
      </c>
      <c r="I2317" s="619" t="s">
        <v>4704</v>
      </c>
      <c r="J2317" s="619" t="s">
        <v>4705</v>
      </c>
      <c r="K2317" s="619" t="s">
        <v>4706</v>
      </c>
      <c r="L2317" s="620">
        <v>5343.9</v>
      </c>
      <c r="M2317" s="620">
        <v>32063.399999999998</v>
      </c>
      <c r="N2317" s="619">
        <v>6</v>
      </c>
      <c r="O2317" s="683">
        <v>2</v>
      </c>
      <c r="P2317" s="620">
        <v>32063.399999999998</v>
      </c>
      <c r="Q2317" s="635">
        <v>1</v>
      </c>
      <c r="R2317" s="619">
        <v>6</v>
      </c>
      <c r="S2317" s="635">
        <v>1</v>
      </c>
      <c r="T2317" s="683">
        <v>2</v>
      </c>
      <c r="U2317" s="665">
        <v>1</v>
      </c>
    </row>
    <row r="2318" spans="1:21" ht="14.4" customHeight="1" x14ac:dyDescent="0.3">
      <c r="A2318" s="618">
        <v>4</v>
      </c>
      <c r="B2318" s="619" t="s">
        <v>558</v>
      </c>
      <c r="C2318" s="619">
        <v>89301042</v>
      </c>
      <c r="D2318" s="681" t="s">
        <v>6244</v>
      </c>
      <c r="E2318" s="682" t="s">
        <v>3991</v>
      </c>
      <c r="F2318" s="619" t="s">
        <v>3937</v>
      </c>
      <c r="G2318" s="619" t="s">
        <v>4143</v>
      </c>
      <c r="H2318" s="619" t="s">
        <v>557</v>
      </c>
      <c r="I2318" s="619" t="s">
        <v>5942</v>
      </c>
      <c r="J2318" s="619" t="s">
        <v>5167</v>
      </c>
      <c r="K2318" s="619" t="s">
        <v>5172</v>
      </c>
      <c r="L2318" s="620">
        <v>1249.73</v>
      </c>
      <c r="M2318" s="620">
        <v>2499.46</v>
      </c>
      <c r="N2318" s="619">
        <v>2</v>
      </c>
      <c r="O2318" s="683">
        <v>1</v>
      </c>
      <c r="P2318" s="620">
        <v>2499.46</v>
      </c>
      <c r="Q2318" s="635">
        <v>1</v>
      </c>
      <c r="R2318" s="619">
        <v>2</v>
      </c>
      <c r="S2318" s="635">
        <v>1</v>
      </c>
      <c r="T2318" s="683">
        <v>1</v>
      </c>
      <c r="U2318" s="665">
        <v>1</v>
      </c>
    </row>
    <row r="2319" spans="1:21" ht="14.4" customHeight="1" x14ac:dyDescent="0.3">
      <c r="A2319" s="618">
        <v>4</v>
      </c>
      <c r="B2319" s="619" t="s">
        <v>558</v>
      </c>
      <c r="C2319" s="619">
        <v>89301042</v>
      </c>
      <c r="D2319" s="681" t="s">
        <v>6244</v>
      </c>
      <c r="E2319" s="682" t="s">
        <v>3991</v>
      </c>
      <c r="F2319" s="619" t="s">
        <v>3937</v>
      </c>
      <c r="G2319" s="619" t="s">
        <v>4143</v>
      </c>
      <c r="H2319" s="619" t="s">
        <v>557</v>
      </c>
      <c r="I2319" s="619" t="s">
        <v>5166</v>
      </c>
      <c r="J2319" s="619" t="s">
        <v>5167</v>
      </c>
      <c r="K2319" s="619" t="s">
        <v>4718</v>
      </c>
      <c r="L2319" s="620">
        <v>1249.73</v>
      </c>
      <c r="M2319" s="620">
        <v>1249.73</v>
      </c>
      <c r="N2319" s="619">
        <v>1</v>
      </c>
      <c r="O2319" s="683">
        <v>1</v>
      </c>
      <c r="P2319" s="620">
        <v>1249.73</v>
      </c>
      <c r="Q2319" s="635">
        <v>1</v>
      </c>
      <c r="R2319" s="619">
        <v>1</v>
      </c>
      <c r="S2319" s="635">
        <v>1</v>
      </c>
      <c r="T2319" s="683">
        <v>1</v>
      </c>
      <c r="U2319" s="665">
        <v>1</v>
      </c>
    </row>
    <row r="2320" spans="1:21" ht="14.4" customHeight="1" x14ac:dyDescent="0.3">
      <c r="A2320" s="618">
        <v>4</v>
      </c>
      <c r="B2320" s="619" t="s">
        <v>558</v>
      </c>
      <c r="C2320" s="619">
        <v>89301042</v>
      </c>
      <c r="D2320" s="681" t="s">
        <v>6244</v>
      </c>
      <c r="E2320" s="682" t="s">
        <v>3991</v>
      </c>
      <c r="F2320" s="619" t="s">
        <v>3937</v>
      </c>
      <c r="G2320" s="619" t="s">
        <v>4143</v>
      </c>
      <c r="H2320" s="619" t="s">
        <v>557</v>
      </c>
      <c r="I2320" s="619" t="s">
        <v>4713</v>
      </c>
      <c r="J2320" s="619" t="s">
        <v>4714</v>
      </c>
      <c r="K2320" s="619" t="s">
        <v>4715</v>
      </c>
      <c r="L2320" s="620">
        <v>5343.9</v>
      </c>
      <c r="M2320" s="620">
        <v>32063.4</v>
      </c>
      <c r="N2320" s="619">
        <v>6</v>
      </c>
      <c r="O2320" s="683">
        <v>4</v>
      </c>
      <c r="P2320" s="620">
        <v>32063.4</v>
      </c>
      <c r="Q2320" s="635">
        <v>1</v>
      </c>
      <c r="R2320" s="619">
        <v>6</v>
      </c>
      <c r="S2320" s="635">
        <v>1</v>
      </c>
      <c r="T2320" s="683">
        <v>4</v>
      </c>
      <c r="U2320" s="665">
        <v>1</v>
      </c>
    </row>
    <row r="2321" spans="1:21" ht="14.4" customHeight="1" x14ac:dyDescent="0.3">
      <c r="A2321" s="618">
        <v>4</v>
      </c>
      <c r="B2321" s="619" t="s">
        <v>558</v>
      </c>
      <c r="C2321" s="619">
        <v>89301042</v>
      </c>
      <c r="D2321" s="681" t="s">
        <v>6244</v>
      </c>
      <c r="E2321" s="682" t="s">
        <v>3991</v>
      </c>
      <c r="F2321" s="619" t="s">
        <v>3937</v>
      </c>
      <c r="G2321" s="619" t="s">
        <v>4143</v>
      </c>
      <c r="H2321" s="619" t="s">
        <v>557</v>
      </c>
      <c r="I2321" s="619" t="s">
        <v>5168</v>
      </c>
      <c r="J2321" s="619" t="s">
        <v>5169</v>
      </c>
      <c r="K2321" s="619" t="s">
        <v>5170</v>
      </c>
      <c r="L2321" s="620">
        <v>5343.79</v>
      </c>
      <c r="M2321" s="620">
        <v>16031.369999999999</v>
      </c>
      <c r="N2321" s="619">
        <v>3</v>
      </c>
      <c r="O2321" s="683">
        <v>2</v>
      </c>
      <c r="P2321" s="620">
        <v>16031.369999999999</v>
      </c>
      <c r="Q2321" s="635">
        <v>1</v>
      </c>
      <c r="R2321" s="619">
        <v>3</v>
      </c>
      <c r="S2321" s="635">
        <v>1</v>
      </c>
      <c r="T2321" s="683">
        <v>2</v>
      </c>
      <c r="U2321" s="665">
        <v>1</v>
      </c>
    </row>
    <row r="2322" spans="1:21" ht="14.4" customHeight="1" x14ac:dyDescent="0.3">
      <c r="A2322" s="618">
        <v>4</v>
      </c>
      <c r="B2322" s="619" t="s">
        <v>558</v>
      </c>
      <c r="C2322" s="619">
        <v>89301042</v>
      </c>
      <c r="D2322" s="681" t="s">
        <v>6244</v>
      </c>
      <c r="E2322" s="682" t="s">
        <v>3991</v>
      </c>
      <c r="F2322" s="619" t="s">
        <v>3937</v>
      </c>
      <c r="G2322" s="619" t="s">
        <v>4143</v>
      </c>
      <c r="H2322" s="619" t="s">
        <v>557</v>
      </c>
      <c r="I2322" s="619" t="s">
        <v>5943</v>
      </c>
      <c r="J2322" s="619" t="s">
        <v>4717</v>
      </c>
      <c r="K2322" s="619" t="s">
        <v>5944</v>
      </c>
      <c r="L2322" s="620">
        <v>2816</v>
      </c>
      <c r="M2322" s="620">
        <v>16896</v>
      </c>
      <c r="N2322" s="619">
        <v>6</v>
      </c>
      <c r="O2322" s="683">
        <v>1</v>
      </c>
      <c r="P2322" s="620">
        <v>16896</v>
      </c>
      <c r="Q2322" s="635">
        <v>1</v>
      </c>
      <c r="R2322" s="619">
        <v>6</v>
      </c>
      <c r="S2322" s="635">
        <v>1</v>
      </c>
      <c r="T2322" s="683">
        <v>1</v>
      </c>
      <c r="U2322" s="665">
        <v>1</v>
      </c>
    </row>
    <row r="2323" spans="1:21" ht="14.4" customHeight="1" x14ac:dyDescent="0.3">
      <c r="A2323" s="618">
        <v>4</v>
      </c>
      <c r="B2323" s="619" t="s">
        <v>558</v>
      </c>
      <c r="C2323" s="619">
        <v>89301042</v>
      </c>
      <c r="D2323" s="681" t="s">
        <v>6244</v>
      </c>
      <c r="E2323" s="682" t="s">
        <v>3991</v>
      </c>
      <c r="F2323" s="619" t="s">
        <v>3937</v>
      </c>
      <c r="G2323" s="619" t="s">
        <v>4143</v>
      </c>
      <c r="H2323" s="619" t="s">
        <v>557</v>
      </c>
      <c r="I2323" s="619" t="s">
        <v>4719</v>
      </c>
      <c r="J2323" s="619" t="s">
        <v>4720</v>
      </c>
      <c r="K2323" s="619" t="s">
        <v>4721</v>
      </c>
      <c r="L2323" s="620">
        <v>1526.74</v>
      </c>
      <c r="M2323" s="620">
        <v>3053.48</v>
      </c>
      <c r="N2323" s="619">
        <v>2</v>
      </c>
      <c r="O2323" s="683">
        <v>1</v>
      </c>
      <c r="P2323" s="620">
        <v>3053.48</v>
      </c>
      <c r="Q2323" s="635">
        <v>1</v>
      </c>
      <c r="R2323" s="619">
        <v>2</v>
      </c>
      <c r="S2323" s="635">
        <v>1</v>
      </c>
      <c r="T2323" s="683">
        <v>1</v>
      </c>
      <c r="U2323" s="665">
        <v>1</v>
      </c>
    </row>
    <row r="2324" spans="1:21" ht="14.4" customHeight="1" x14ac:dyDescent="0.3">
      <c r="A2324" s="618">
        <v>4</v>
      </c>
      <c r="B2324" s="619" t="s">
        <v>558</v>
      </c>
      <c r="C2324" s="619">
        <v>89301042</v>
      </c>
      <c r="D2324" s="681" t="s">
        <v>6244</v>
      </c>
      <c r="E2324" s="682" t="s">
        <v>3991</v>
      </c>
      <c r="F2324" s="619" t="s">
        <v>3937</v>
      </c>
      <c r="G2324" s="619" t="s">
        <v>4143</v>
      </c>
      <c r="H2324" s="619" t="s">
        <v>557</v>
      </c>
      <c r="I2324" s="619" t="s">
        <v>4722</v>
      </c>
      <c r="J2324" s="619" t="s">
        <v>4723</v>
      </c>
      <c r="K2324" s="619" t="s">
        <v>4721</v>
      </c>
      <c r="L2324" s="620">
        <v>1832.09</v>
      </c>
      <c r="M2324" s="620">
        <v>12824.63</v>
      </c>
      <c r="N2324" s="619">
        <v>7</v>
      </c>
      <c r="O2324" s="683">
        <v>4</v>
      </c>
      <c r="P2324" s="620">
        <v>12824.63</v>
      </c>
      <c r="Q2324" s="635">
        <v>1</v>
      </c>
      <c r="R2324" s="619">
        <v>7</v>
      </c>
      <c r="S2324" s="635">
        <v>1</v>
      </c>
      <c r="T2324" s="683">
        <v>4</v>
      </c>
      <c r="U2324" s="665">
        <v>1</v>
      </c>
    </row>
    <row r="2325" spans="1:21" ht="14.4" customHeight="1" x14ac:dyDescent="0.3">
      <c r="A2325" s="618">
        <v>4</v>
      </c>
      <c r="B2325" s="619" t="s">
        <v>558</v>
      </c>
      <c r="C2325" s="619">
        <v>89301042</v>
      </c>
      <c r="D2325" s="681" t="s">
        <v>6244</v>
      </c>
      <c r="E2325" s="682" t="s">
        <v>3991</v>
      </c>
      <c r="F2325" s="619" t="s">
        <v>3937</v>
      </c>
      <c r="G2325" s="619" t="s">
        <v>4143</v>
      </c>
      <c r="H2325" s="619" t="s">
        <v>557</v>
      </c>
      <c r="I2325" s="619" t="s">
        <v>4724</v>
      </c>
      <c r="J2325" s="619" t="s">
        <v>4725</v>
      </c>
      <c r="K2325" s="619" t="s">
        <v>4726</v>
      </c>
      <c r="L2325" s="620">
        <v>2473.21</v>
      </c>
      <c r="M2325" s="620">
        <v>2473.21</v>
      </c>
      <c r="N2325" s="619">
        <v>1</v>
      </c>
      <c r="O2325" s="683">
        <v>1</v>
      </c>
      <c r="P2325" s="620">
        <v>2473.21</v>
      </c>
      <c r="Q2325" s="635">
        <v>1</v>
      </c>
      <c r="R2325" s="619">
        <v>1</v>
      </c>
      <c r="S2325" s="635">
        <v>1</v>
      </c>
      <c r="T2325" s="683">
        <v>1</v>
      </c>
      <c r="U2325" s="665">
        <v>1</v>
      </c>
    </row>
    <row r="2326" spans="1:21" ht="14.4" customHeight="1" x14ac:dyDescent="0.3">
      <c r="A2326" s="618">
        <v>4</v>
      </c>
      <c r="B2326" s="619" t="s">
        <v>558</v>
      </c>
      <c r="C2326" s="619">
        <v>89301042</v>
      </c>
      <c r="D2326" s="681" t="s">
        <v>6244</v>
      </c>
      <c r="E2326" s="682" t="s">
        <v>3991</v>
      </c>
      <c r="F2326" s="619" t="s">
        <v>3937</v>
      </c>
      <c r="G2326" s="619" t="s">
        <v>4143</v>
      </c>
      <c r="H2326" s="619" t="s">
        <v>557</v>
      </c>
      <c r="I2326" s="619" t="s">
        <v>4727</v>
      </c>
      <c r="J2326" s="619" t="s">
        <v>4725</v>
      </c>
      <c r="K2326" s="619" t="s">
        <v>4728</v>
      </c>
      <c r="L2326" s="620">
        <v>2473.21</v>
      </c>
      <c r="M2326" s="620">
        <v>9892.84</v>
      </c>
      <c r="N2326" s="619">
        <v>4</v>
      </c>
      <c r="O2326" s="683">
        <v>4</v>
      </c>
      <c r="P2326" s="620">
        <v>9892.84</v>
      </c>
      <c r="Q2326" s="635">
        <v>1</v>
      </c>
      <c r="R2326" s="619">
        <v>4</v>
      </c>
      <c r="S2326" s="635">
        <v>1</v>
      </c>
      <c r="T2326" s="683">
        <v>4</v>
      </c>
      <c r="U2326" s="665">
        <v>1</v>
      </c>
    </row>
    <row r="2327" spans="1:21" ht="14.4" customHeight="1" x14ac:dyDescent="0.3">
      <c r="A2327" s="618">
        <v>4</v>
      </c>
      <c r="B2327" s="619" t="s">
        <v>558</v>
      </c>
      <c r="C2327" s="619">
        <v>89301042</v>
      </c>
      <c r="D2327" s="681" t="s">
        <v>6244</v>
      </c>
      <c r="E2327" s="682" t="s">
        <v>3991</v>
      </c>
      <c r="F2327" s="619" t="s">
        <v>3937</v>
      </c>
      <c r="G2327" s="619" t="s">
        <v>4143</v>
      </c>
      <c r="H2327" s="619" t="s">
        <v>557</v>
      </c>
      <c r="I2327" s="619" t="s">
        <v>4729</v>
      </c>
      <c r="J2327" s="619" t="s">
        <v>4725</v>
      </c>
      <c r="K2327" s="619" t="s">
        <v>4730</v>
      </c>
      <c r="L2327" s="620">
        <v>1221.4000000000001</v>
      </c>
      <c r="M2327" s="620">
        <v>4885.6000000000004</v>
      </c>
      <c r="N2327" s="619">
        <v>4</v>
      </c>
      <c r="O2327" s="683">
        <v>2</v>
      </c>
      <c r="P2327" s="620">
        <v>4885.6000000000004</v>
      </c>
      <c r="Q2327" s="635">
        <v>1</v>
      </c>
      <c r="R2327" s="619">
        <v>4</v>
      </c>
      <c r="S2327" s="635">
        <v>1</v>
      </c>
      <c r="T2327" s="683">
        <v>2</v>
      </c>
      <c r="U2327" s="665">
        <v>1</v>
      </c>
    </row>
    <row r="2328" spans="1:21" ht="14.4" customHeight="1" x14ac:dyDescent="0.3">
      <c r="A2328" s="618">
        <v>4</v>
      </c>
      <c r="B2328" s="619" t="s">
        <v>558</v>
      </c>
      <c r="C2328" s="619">
        <v>89301042</v>
      </c>
      <c r="D2328" s="681" t="s">
        <v>6244</v>
      </c>
      <c r="E2328" s="682" t="s">
        <v>3991</v>
      </c>
      <c r="F2328" s="619" t="s">
        <v>3937</v>
      </c>
      <c r="G2328" s="619" t="s">
        <v>4143</v>
      </c>
      <c r="H2328" s="619" t="s">
        <v>557</v>
      </c>
      <c r="I2328" s="619" t="s">
        <v>5945</v>
      </c>
      <c r="J2328" s="619" t="s">
        <v>4955</v>
      </c>
      <c r="K2328" s="619" t="s">
        <v>5946</v>
      </c>
      <c r="L2328" s="620">
        <v>1000</v>
      </c>
      <c r="M2328" s="620">
        <v>1000</v>
      </c>
      <c r="N2328" s="619">
        <v>1</v>
      </c>
      <c r="O2328" s="683">
        <v>1</v>
      </c>
      <c r="P2328" s="620">
        <v>1000</v>
      </c>
      <c r="Q2328" s="635">
        <v>1</v>
      </c>
      <c r="R2328" s="619">
        <v>1</v>
      </c>
      <c r="S2328" s="635">
        <v>1</v>
      </c>
      <c r="T2328" s="683">
        <v>1</v>
      </c>
      <c r="U2328" s="665">
        <v>1</v>
      </c>
    </row>
    <row r="2329" spans="1:21" ht="14.4" customHeight="1" x14ac:dyDescent="0.3">
      <c r="A2329" s="618">
        <v>4</v>
      </c>
      <c r="B2329" s="619" t="s">
        <v>558</v>
      </c>
      <c r="C2329" s="619">
        <v>89301042</v>
      </c>
      <c r="D2329" s="681" t="s">
        <v>6244</v>
      </c>
      <c r="E2329" s="682" t="s">
        <v>3991</v>
      </c>
      <c r="F2329" s="619" t="s">
        <v>3937</v>
      </c>
      <c r="G2329" s="619" t="s">
        <v>4143</v>
      </c>
      <c r="H2329" s="619" t="s">
        <v>557</v>
      </c>
      <c r="I2329" s="619" t="s">
        <v>4731</v>
      </c>
      <c r="J2329" s="619" t="s">
        <v>4732</v>
      </c>
      <c r="K2329" s="619" t="s">
        <v>4721</v>
      </c>
      <c r="L2329" s="620">
        <v>485.63</v>
      </c>
      <c r="M2329" s="620">
        <v>971.26</v>
      </c>
      <c r="N2329" s="619">
        <v>2</v>
      </c>
      <c r="O2329" s="683">
        <v>2</v>
      </c>
      <c r="P2329" s="620">
        <v>971.26</v>
      </c>
      <c r="Q2329" s="635">
        <v>1</v>
      </c>
      <c r="R2329" s="619">
        <v>2</v>
      </c>
      <c r="S2329" s="635">
        <v>1</v>
      </c>
      <c r="T2329" s="683">
        <v>2</v>
      </c>
      <c r="U2329" s="665">
        <v>1</v>
      </c>
    </row>
    <row r="2330" spans="1:21" ht="14.4" customHeight="1" x14ac:dyDescent="0.3">
      <c r="A2330" s="618">
        <v>4</v>
      </c>
      <c r="B2330" s="619" t="s">
        <v>558</v>
      </c>
      <c r="C2330" s="619">
        <v>89301042</v>
      </c>
      <c r="D2330" s="681" t="s">
        <v>6244</v>
      </c>
      <c r="E2330" s="682" t="s">
        <v>3991</v>
      </c>
      <c r="F2330" s="619" t="s">
        <v>3937</v>
      </c>
      <c r="G2330" s="619" t="s">
        <v>4143</v>
      </c>
      <c r="H2330" s="619" t="s">
        <v>557</v>
      </c>
      <c r="I2330" s="619" t="s">
        <v>4733</v>
      </c>
      <c r="J2330" s="619" t="s">
        <v>4734</v>
      </c>
      <c r="K2330" s="619" t="s">
        <v>4721</v>
      </c>
      <c r="L2330" s="620">
        <v>300</v>
      </c>
      <c r="M2330" s="620">
        <v>900</v>
      </c>
      <c r="N2330" s="619">
        <v>3</v>
      </c>
      <c r="O2330" s="683">
        <v>3</v>
      </c>
      <c r="P2330" s="620">
        <v>900</v>
      </c>
      <c r="Q2330" s="635">
        <v>1</v>
      </c>
      <c r="R2330" s="619">
        <v>3</v>
      </c>
      <c r="S2330" s="635">
        <v>1</v>
      </c>
      <c r="T2330" s="683">
        <v>3</v>
      </c>
      <c r="U2330" s="665">
        <v>1</v>
      </c>
    </row>
    <row r="2331" spans="1:21" ht="14.4" customHeight="1" x14ac:dyDescent="0.3">
      <c r="A2331" s="618">
        <v>4</v>
      </c>
      <c r="B2331" s="619" t="s">
        <v>558</v>
      </c>
      <c r="C2331" s="619">
        <v>89301042</v>
      </c>
      <c r="D2331" s="681" t="s">
        <v>6244</v>
      </c>
      <c r="E2331" s="682" t="s">
        <v>3991</v>
      </c>
      <c r="F2331" s="619" t="s">
        <v>3937</v>
      </c>
      <c r="G2331" s="619" t="s">
        <v>4143</v>
      </c>
      <c r="H2331" s="619" t="s">
        <v>557</v>
      </c>
      <c r="I2331" s="619" t="s">
        <v>4735</v>
      </c>
      <c r="J2331" s="619" t="s">
        <v>4736</v>
      </c>
      <c r="K2331" s="619" t="s">
        <v>4737</v>
      </c>
      <c r="L2331" s="620">
        <v>196.43</v>
      </c>
      <c r="M2331" s="620">
        <v>589.29</v>
      </c>
      <c r="N2331" s="619">
        <v>3</v>
      </c>
      <c r="O2331" s="683">
        <v>3</v>
      </c>
      <c r="P2331" s="620">
        <v>589.29</v>
      </c>
      <c r="Q2331" s="635">
        <v>1</v>
      </c>
      <c r="R2331" s="619">
        <v>3</v>
      </c>
      <c r="S2331" s="635">
        <v>1</v>
      </c>
      <c r="T2331" s="683">
        <v>3</v>
      </c>
      <c r="U2331" s="665">
        <v>1</v>
      </c>
    </row>
    <row r="2332" spans="1:21" ht="14.4" customHeight="1" x14ac:dyDescent="0.3">
      <c r="A2332" s="618">
        <v>4</v>
      </c>
      <c r="B2332" s="619" t="s">
        <v>558</v>
      </c>
      <c r="C2332" s="619">
        <v>89301042</v>
      </c>
      <c r="D2332" s="681" t="s">
        <v>6244</v>
      </c>
      <c r="E2332" s="682" t="s">
        <v>3991</v>
      </c>
      <c r="F2332" s="619" t="s">
        <v>3937</v>
      </c>
      <c r="G2332" s="619" t="s">
        <v>4143</v>
      </c>
      <c r="H2332" s="619" t="s">
        <v>557</v>
      </c>
      <c r="I2332" s="619" t="s">
        <v>4738</v>
      </c>
      <c r="J2332" s="619" t="s">
        <v>4739</v>
      </c>
      <c r="K2332" s="619" t="s">
        <v>4740</v>
      </c>
      <c r="L2332" s="620">
        <v>210.33</v>
      </c>
      <c r="M2332" s="620">
        <v>630.99</v>
      </c>
      <c r="N2332" s="619">
        <v>3</v>
      </c>
      <c r="O2332" s="683">
        <v>3</v>
      </c>
      <c r="P2332" s="620">
        <v>630.99</v>
      </c>
      <c r="Q2332" s="635">
        <v>1</v>
      </c>
      <c r="R2332" s="619">
        <v>3</v>
      </c>
      <c r="S2332" s="635">
        <v>1</v>
      </c>
      <c r="T2332" s="683">
        <v>3</v>
      </c>
      <c r="U2332" s="665">
        <v>1</v>
      </c>
    </row>
    <row r="2333" spans="1:21" ht="14.4" customHeight="1" x14ac:dyDescent="0.3">
      <c r="A2333" s="618">
        <v>4</v>
      </c>
      <c r="B2333" s="619" t="s">
        <v>558</v>
      </c>
      <c r="C2333" s="619">
        <v>89301042</v>
      </c>
      <c r="D2333" s="681" t="s">
        <v>6244</v>
      </c>
      <c r="E2333" s="682" t="s">
        <v>3991</v>
      </c>
      <c r="F2333" s="619" t="s">
        <v>3937</v>
      </c>
      <c r="G2333" s="619" t="s">
        <v>4143</v>
      </c>
      <c r="H2333" s="619" t="s">
        <v>557</v>
      </c>
      <c r="I2333" s="619" t="s">
        <v>4741</v>
      </c>
      <c r="J2333" s="619" t="s">
        <v>4742</v>
      </c>
      <c r="K2333" s="619" t="s">
        <v>4743</v>
      </c>
      <c r="L2333" s="620">
        <v>299</v>
      </c>
      <c r="M2333" s="620">
        <v>897</v>
      </c>
      <c r="N2333" s="619">
        <v>3</v>
      </c>
      <c r="O2333" s="683">
        <v>3</v>
      </c>
      <c r="P2333" s="620">
        <v>897</v>
      </c>
      <c r="Q2333" s="635">
        <v>1</v>
      </c>
      <c r="R2333" s="619">
        <v>3</v>
      </c>
      <c r="S2333" s="635">
        <v>1</v>
      </c>
      <c r="T2333" s="683">
        <v>3</v>
      </c>
      <c r="U2333" s="665">
        <v>1</v>
      </c>
    </row>
    <row r="2334" spans="1:21" ht="14.4" customHeight="1" x14ac:dyDescent="0.3">
      <c r="A2334" s="618">
        <v>4</v>
      </c>
      <c r="B2334" s="619" t="s">
        <v>558</v>
      </c>
      <c r="C2334" s="619">
        <v>89301042</v>
      </c>
      <c r="D2334" s="681" t="s">
        <v>6244</v>
      </c>
      <c r="E2334" s="682" t="s">
        <v>3991</v>
      </c>
      <c r="F2334" s="619" t="s">
        <v>3937</v>
      </c>
      <c r="G2334" s="619" t="s">
        <v>4143</v>
      </c>
      <c r="H2334" s="619" t="s">
        <v>557</v>
      </c>
      <c r="I2334" s="619" t="s">
        <v>5176</v>
      </c>
      <c r="J2334" s="619" t="s">
        <v>5177</v>
      </c>
      <c r="K2334" s="619" t="s">
        <v>5178</v>
      </c>
      <c r="L2334" s="620">
        <v>2412.9</v>
      </c>
      <c r="M2334" s="620">
        <v>12064.5</v>
      </c>
      <c r="N2334" s="619">
        <v>5</v>
      </c>
      <c r="O2334" s="683">
        <v>1</v>
      </c>
      <c r="P2334" s="620">
        <v>12064.5</v>
      </c>
      <c r="Q2334" s="635">
        <v>1</v>
      </c>
      <c r="R2334" s="619">
        <v>5</v>
      </c>
      <c r="S2334" s="635">
        <v>1</v>
      </c>
      <c r="T2334" s="683">
        <v>1</v>
      </c>
      <c r="U2334" s="665">
        <v>1</v>
      </c>
    </row>
    <row r="2335" spans="1:21" ht="14.4" customHeight="1" x14ac:dyDescent="0.3">
      <c r="A2335" s="618">
        <v>4</v>
      </c>
      <c r="B2335" s="619" t="s">
        <v>558</v>
      </c>
      <c r="C2335" s="619">
        <v>89301042</v>
      </c>
      <c r="D2335" s="681" t="s">
        <v>6244</v>
      </c>
      <c r="E2335" s="682" t="s">
        <v>3991</v>
      </c>
      <c r="F2335" s="619" t="s">
        <v>3937</v>
      </c>
      <c r="G2335" s="619" t="s">
        <v>4143</v>
      </c>
      <c r="H2335" s="619" t="s">
        <v>557</v>
      </c>
      <c r="I2335" s="619" t="s">
        <v>4497</v>
      </c>
      <c r="J2335" s="619" t="s">
        <v>4498</v>
      </c>
      <c r="K2335" s="619" t="s">
        <v>4499</v>
      </c>
      <c r="L2335" s="620">
        <v>320</v>
      </c>
      <c r="M2335" s="620">
        <v>320</v>
      </c>
      <c r="N2335" s="619">
        <v>1</v>
      </c>
      <c r="O2335" s="683">
        <v>1</v>
      </c>
      <c r="P2335" s="620">
        <v>320</v>
      </c>
      <c r="Q2335" s="635">
        <v>1</v>
      </c>
      <c r="R2335" s="619">
        <v>1</v>
      </c>
      <c r="S2335" s="635">
        <v>1</v>
      </c>
      <c r="T2335" s="683">
        <v>1</v>
      </c>
      <c r="U2335" s="665">
        <v>1</v>
      </c>
    </row>
    <row r="2336" spans="1:21" ht="14.4" customHeight="1" x14ac:dyDescent="0.3">
      <c r="A2336" s="618">
        <v>4</v>
      </c>
      <c r="B2336" s="619" t="s">
        <v>558</v>
      </c>
      <c r="C2336" s="619">
        <v>89301042</v>
      </c>
      <c r="D2336" s="681" t="s">
        <v>6244</v>
      </c>
      <c r="E2336" s="682" t="s">
        <v>3991</v>
      </c>
      <c r="F2336" s="619" t="s">
        <v>3937</v>
      </c>
      <c r="G2336" s="619" t="s">
        <v>4143</v>
      </c>
      <c r="H2336" s="619" t="s">
        <v>557</v>
      </c>
      <c r="I2336" s="619" t="s">
        <v>4756</v>
      </c>
      <c r="J2336" s="619" t="s">
        <v>4757</v>
      </c>
      <c r="K2336" s="619" t="s">
        <v>4758</v>
      </c>
      <c r="L2336" s="620">
        <v>498</v>
      </c>
      <c r="M2336" s="620">
        <v>498</v>
      </c>
      <c r="N2336" s="619">
        <v>1</v>
      </c>
      <c r="O2336" s="683">
        <v>1</v>
      </c>
      <c r="P2336" s="620">
        <v>498</v>
      </c>
      <c r="Q2336" s="635">
        <v>1</v>
      </c>
      <c r="R2336" s="619">
        <v>1</v>
      </c>
      <c r="S2336" s="635">
        <v>1</v>
      </c>
      <c r="T2336" s="683">
        <v>1</v>
      </c>
      <c r="U2336" s="665">
        <v>1</v>
      </c>
    </row>
    <row r="2337" spans="1:21" ht="14.4" customHeight="1" x14ac:dyDescent="0.3">
      <c r="A2337" s="618">
        <v>4</v>
      </c>
      <c r="B2337" s="619" t="s">
        <v>558</v>
      </c>
      <c r="C2337" s="619">
        <v>89301042</v>
      </c>
      <c r="D2337" s="681" t="s">
        <v>6244</v>
      </c>
      <c r="E2337" s="682" t="s">
        <v>3991</v>
      </c>
      <c r="F2337" s="619" t="s">
        <v>3937</v>
      </c>
      <c r="G2337" s="619" t="s">
        <v>4143</v>
      </c>
      <c r="H2337" s="619" t="s">
        <v>557</v>
      </c>
      <c r="I2337" s="619" t="s">
        <v>5179</v>
      </c>
      <c r="J2337" s="619" t="s">
        <v>5180</v>
      </c>
      <c r="K2337" s="619" t="s">
        <v>5181</v>
      </c>
      <c r="L2337" s="620">
        <v>1249.73</v>
      </c>
      <c r="M2337" s="620">
        <v>3749.19</v>
      </c>
      <c r="N2337" s="619">
        <v>3</v>
      </c>
      <c r="O2337" s="683">
        <v>1</v>
      </c>
      <c r="P2337" s="620"/>
      <c r="Q2337" s="635">
        <v>0</v>
      </c>
      <c r="R2337" s="619"/>
      <c r="S2337" s="635">
        <v>0</v>
      </c>
      <c r="T2337" s="683"/>
      <c r="U2337" s="665">
        <v>0</v>
      </c>
    </row>
    <row r="2338" spans="1:21" ht="14.4" customHeight="1" x14ac:dyDescent="0.3">
      <c r="A2338" s="618">
        <v>4</v>
      </c>
      <c r="B2338" s="619" t="s">
        <v>558</v>
      </c>
      <c r="C2338" s="619">
        <v>89301042</v>
      </c>
      <c r="D2338" s="681" t="s">
        <v>6244</v>
      </c>
      <c r="E2338" s="682" t="s">
        <v>3991</v>
      </c>
      <c r="F2338" s="619" t="s">
        <v>3937</v>
      </c>
      <c r="G2338" s="619" t="s">
        <v>4143</v>
      </c>
      <c r="H2338" s="619" t="s">
        <v>557</v>
      </c>
      <c r="I2338" s="619" t="s">
        <v>5947</v>
      </c>
      <c r="J2338" s="619" t="s">
        <v>5948</v>
      </c>
      <c r="K2338" s="619" t="s">
        <v>5949</v>
      </c>
      <c r="L2338" s="620">
        <v>1249.73</v>
      </c>
      <c r="M2338" s="620">
        <v>1249.73</v>
      </c>
      <c r="N2338" s="619">
        <v>1</v>
      </c>
      <c r="O2338" s="683">
        <v>1</v>
      </c>
      <c r="P2338" s="620"/>
      <c r="Q2338" s="635">
        <v>0</v>
      </c>
      <c r="R2338" s="619"/>
      <c r="S2338" s="635">
        <v>0</v>
      </c>
      <c r="T2338" s="683"/>
      <c r="U2338" s="665">
        <v>0</v>
      </c>
    </row>
    <row r="2339" spans="1:21" ht="14.4" customHeight="1" x14ac:dyDescent="0.3">
      <c r="A2339" s="618">
        <v>4</v>
      </c>
      <c r="B2339" s="619" t="s">
        <v>558</v>
      </c>
      <c r="C2339" s="619">
        <v>89301042</v>
      </c>
      <c r="D2339" s="681" t="s">
        <v>6244</v>
      </c>
      <c r="E2339" s="682" t="s">
        <v>3991</v>
      </c>
      <c r="F2339" s="619" t="s">
        <v>3937</v>
      </c>
      <c r="G2339" s="619" t="s">
        <v>4143</v>
      </c>
      <c r="H2339" s="619" t="s">
        <v>557</v>
      </c>
      <c r="I2339" s="619" t="s">
        <v>4759</v>
      </c>
      <c r="J2339" s="619" t="s">
        <v>4760</v>
      </c>
      <c r="K2339" s="619" t="s">
        <v>4761</v>
      </c>
      <c r="L2339" s="620">
        <v>2816</v>
      </c>
      <c r="M2339" s="620">
        <v>8448</v>
      </c>
      <c r="N2339" s="619">
        <v>3</v>
      </c>
      <c r="O2339" s="683">
        <v>1</v>
      </c>
      <c r="P2339" s="620">
        <v>8448</v>
      </c>
      <c r="Q2339" s="635">
        <v>1</v>
      </c>
      <c r="R2339" s="619">
        <v>3</v>
      </c>
      <c r="S2339" s="635">
        <v>1</v>
      </c>
      <c r="T2339" s="683">
        <v>1</v>
      </c>
      <c r="U2339" s="665">
        <v>1</v>
      </c>
    </row>
    <row r="2340" spans="1:21" ht="14.4" customHeight="1" x14ac:dyDescent="0.3">
      <c r="A2340" s="618">
        <v>4</v>
      </c>
      <c r="B2340" s="619" t="s">
        <v>558</v>
      </c>
      <c r="C2340" s="619">
        <v>89301042</v>
      </c>
      <c r="D2340" s="681" t="s">
        <v>6244</v>
      </c>
      <c r="E2340" s="682" t="s">
        <v>3991</v>
      </c>
      <c r="F2340" s="619" t="s">
        <v>3937</v>
      </c>
      <c r="G2340" s="619" t="s">
        <v>4143</v>
      </c>
      <c r="H2340" s="619" t="s">
        <v>557</v>
      </c>
      <c r="I2340" s="619" t="s">
        <v>4770</v>
      </c>
      <c r="J2340" s="619" t="s">
        <v>4771</v>
      </c>
      <c r="K2340" s="619" t="s">
        <v>4772</v>
      </c>
      <c r="L2340" s="620">
        <v>1500.3</v>
      </c>
      <c r="M2340" s="620">
        <v>27005.399999999998</v>
      </c>
      <c r="N2340" s="619">
        <v>18</v>
      </c>
      <c r="O2340" s="683">
        <v>3</v>
      </c>
      <c r="P2340" s="620">
        <v>27005.399999999998</v>
      </c>
      <c r="Q2340" s="635">
        <v>1</v>
      </c>
      <c r="R2340" s="619">
        <v>18</v>
      </c>
      <c r="S2340" s="635">
        <v>1</v>
      </c>
      <c r="T2340" s="683">
        <v>3</v>
      </c>
      <c r="U2340" s="665">
        <v>1</v>
      </c>
    </row>
    <row r="2341" spans="1:21" ht="14.4" customHeight="1" x14ac:dyDescent="0.3">
      <c r="A2341" s="618">
        <v>4</v>
      </c>
      <c r="B2341" s="619" t="s">
        <v>558</v>
      </c>
      <c r="C2341" s="619">
        <v>89301042</v>
      </c>
      <c r="D2341" s="681" t="s">
        <v>6244</v>
      </c>
      <c r="E2341" s="682" t="s">
        <v>3991</v>
      </c>
      <c r="F2341" s="619" t="s">
        <v>3937</v>
      </c>
      <c r="G2341" s="619" t="s">
        <v>4143</v>
      </c>
      <c r="H2341" s="619" t="s">
        <v>557</v>
      </c>
      <c r="I2341" s="619" t="s">
        <v>4773</v>
      </c>
      <c r="J2341" s="619" t="s">
        <v>4771</v>
      </c>
      <c r="K2341" s="619" t="s">
        <v>4774</v>
      </c>
      <c r="L2341" s="620">
        <v>1500.3</v>
      </c>
      <c r="M2341" s="620">
        <v>27005.399999999998</v>
      </c>
      <c r="N2341" s="619">
        <v>18</v>
      </c>
      <c r="O2341" s="683">
        <v>3</v>
      </c>
      <c r="P2341" s="620">
        <v>18003.599999999999</v>
      </c>
      <c r="Q2341" s="635">
        <v>0.66666666666666663</v>
      </c>
      <c r="R2341" s="619">
        <v>12</v>
      </c>
      <c r="S2341" s="635">
        <v>0.66666666666666663</v>
      </c>
      <c r="T2341" s="683">
        <v>2</v>
      </c>
      <c r="U2341" s="665">
        <v>0.66666666666666663</v>
      </c>
    </row>
    <row r="2342" spans="1:21" ht="14.4" customHeight="1" x14ac:dyDescent="0.3">
      <c r="A2342" s="618">
        <v>4</v>
      </c>
      <c r="B2342" s="619" t="s">
        <v>558</v>
      </c>
      <c r="C2342" s="619">
        <v>89301042</v>
      </c>
      <c r="D2342" s="681" t="s">
        <v>6244</v>
      </c>
      <c r="E2342" s="682" t="s">
        <v>3991</v>
      </c>
      <c r="F2342" s="619" t="s">
        <v>3937</v>
      </c>
      <c r="G2342" s="619" t="s">
        <v>4143</v>
      </c>
      <c r="H2342" s="619" t="s">
        <v>557</v>
      </c>
      <c r="I2342" s="619" t="s">
        <v>4775</v>
      </c>
      <c r="J2342" s="619" t="s">
        <v>4776</v>
      </c>
      <c r="K2342" s="619" t="s">
        <v>4777</v>
      </c>
      <c r="L2342" s="620">
        <v>761.3</v>
      </c>
      <c r="M2342" s="620">
        <v>2283.8999999999996</v>
      </c>
      <c r="N2342" s="619">
        <v>3</v>
      </c>
      <c r="O2342" s="683">
        <v>1</v>
      </c>
      <c r="P2342" s="620">
        <v>2283.8999999999996</v>
      </c>
      <c r="Q2342" s="635">
        <v>1</v>
      </c>
      <c r="R2342" s="619">
        <v>3</v>
      </c>
      <c r="S2342" s="635">
        <v>1</v>
      </c>
      <c r="T2342" s="683">
        <v>1</v>
      </c>
      <c r="U2342" s="665">
        <v>1</v>
      </c>
    </row>
    <row r="2343" spans="1:21" ht="14.4" customHeight="1" x14ac:dyDescent="0.3">
      <c r="A2343" s="618">
        <v>4</v>
      </c>
      <c r="B2343" s="619" t="s">
        <v>558</v>
      </c>
      <c r="C2343" s="619">
        <v>89301042</v>
      </c>
      <c r="D2343" s="681" t="s">
        <v>6244</v>
      </c>
      <c r="E2343" s="682" t="s">
        <v>3991</v>
      </c>
      <c r="F2343" s="619" t="s">
        <v>3937</v>
      </c>
      <c r="G2343" s="619" t="s">
        <v>4143</v>
      </c>
      <c r="H2343" s="619" t="s">
        <v>557</v>
      </c>
      <c r="I2343" s="619" t="s">
        <v>4778</v>
      </c>
      <c r="J2343" s="619" t="s">
        <v>4776</v>
      </c>
      <c r="K2343" s="619" t="s">
        <v>4779</v>
      </c>
      <c r="L2343" s="620">
        <v>761.3</v>
      </c>
      <c r="M2343" s="620">
        <v>4567.7999999999993</v>
      </c>
      <c r="N2343" s="619">
        <v>6</v>
      </c>
      <c r="O2343" s="683">
        <v>1</v>
      </c>
      <c r="P2343" s="620"/>
      <c r="Q2343" s="635">
        <v>0</v>
      </c>
      <c r="R2343" s="619"/>
      <c r="S2343" s="635">
        <v>0</v>
      </c>
      <c r="T2343" s="683"/>
      <c r="U2343" s="665">
        <v>0</v>
      </c>
    </row>
    <row r="2344" spans="1:21" ht="14.4" customHeight="1" x14ac:dyDescent="0.3">
      <c r="A2344" s="618">
        <v>4</v>
      </c>
      <c r="B2344" s="619" t="s">
        <v>558</v>
      </c>
      <c r="C2344" s="619">
        <v>89301042</v>
      </c>
      <c r="D2344" s="681" t="s">
        <v>6244</v>
      </c>
      <c r="E2344" s="682" t="s">
        <v>3991</v>
      </c>
      <c r="F2344" s="619" t="s">
        <v>3937</v>
      </c>
      <c r="G2344" s="619" t="s">
        <v>4143</v>
      </c>
      <c r="H2344" s="619" t="s">
        <v>557</v>
      </c>
      <c r="I2344" s="619" t="s">
        <v>5191</v>
      </c>
      <c r="J2344" s="619" t="s">
        <v>4776</v>
      </c>
      <c r="K2344" s="619" t="s">
        <v>4953</v>
      </c>
      <c r="L2344" s="620">
        <v>1954.7</v>
      </c>
      <c r="M2344" s="620">
        <v>29320.5</v>
      </c>
      <c r="N2344" s="619">
        <v>15</v>
      </c>
      <c r="O2344" s="683">
        <v>2</v>
      </c>
      <c r="P2344" s="620">
        <v>29320.5</v>
      </c>
      <c r="Q2344" s="635">
        <v>1</v>
      </c>
      <c r="R2344" s="619">
        <v>15</v>
      </c>
      <c r="S2344" s="635">
        <v>1</v>
      </c>
      <c r="T2344" s="683">
        <v>2</v>
      </c>
      <c r="U2344" s="665">
        <v>1</v>
      </c>
    </row>
    <row r="2345" spans="1:21" ht="14.4" customHeight="1" x14ac:dyDescent="0.3">
      <c r="A2345" s="618">
        <v>4</v>
      </c>
      <c r="B2345" s="619" t="s">
        <v>558</v>
      </c>
      <c r="C2345" s="619">
        <v>89301042</v>
      </c>
      <c r="D2345" s="681" t="s">
        <v>6244</v>
      </c>
      <c r="E2345" s="682" t="s">
        <v>3991</v>
      </c>
      <c r="F2345" s="619" t="s">
        <v>3937</v>
      </c>
      <c r="G2345" s="619" t="s">
        <v>4143</v>
      </c>
      <c r="H2345" s="619" t="s">
        <v>557</v>
      </c>
      <c r="I2345" s="619" t="s">
        <v>4786</v>
      </c>
      <c r="J2345" s="619" t="s">
        <v>4787</v>
      </c>
      <c r="K2345" s="619" t="s">
        <v>4788</v>
      </c>
      <c r="L2345" s="620">
        <v>1500.3</v>
      </c>
      <c r="M2345" s="620">
        <v>15003</v>
      </c>
      <c r="N2345" s="619">
        <v>10</v>
      </c>
      <c r="O2345" s="683">
        <v>2</v>
      </c>
      <c r="P2345" s="620">
        <v>15003</v>
      </c>
      <c r="Q2345" s="635">
        <v>1</v>
      </c>
      <c r="R2345" s="619">
        <v>10</v>
      </c>
      <c r="S2345" s="635">
        <v>1</v>
      </c>
      <c r="T2345" s="683">
        <v>2</v>
      </c>
      <c r="U2345" s="665">
        <v>1</v>
      </c>
    </row>
    <row r="2346" spans="1:21" ht="14.4" customHeight="1" x14ac:dyDescent="0.3">
      <c r="A2346" s="618">
        <v>4</v>
      </c>
      <c r="B2346" s="619" t="s">
        <v>558</v>
      </c>
      <c r="C2346" s="619">
        <v>89301042</v>
      </c>
      <c r="D2346" s="681" t="s">
        <v>6244</v>
      </c>
      <c r="E2346" s="682" t="s">
        <v>3991</v>
      </c>
      <c r="F2346" s="619" t="s">
        <v>3937</v>
      </c>
      <c r="G2346" s="619" t="s">
        <v>4143</v>
      </c>
      <c r="H2346" s="619" t="s">
        <v>557</v>
      </c>
      <c r="I2346" s="619" t="s">
        <v>5205</v>
      </c>
      <c r="J2346" s="619" t="s">
        <v>4787</v>
      </c>
      <c r="K2346" s="619" t="s">
        <v>5207</v>
      </c>
      <c r="L2346" s="620">
        <v>1500.3</v>
      </c>
      <c r="M2346" s="620">
        <v>6001.2</v>
      </c>
      <c r="N2346" s="619">
        <v>4</v>
      </c>
      <c r="O2346" s="683">
        <v>2</v>
      </c>
      <c r="P2346" s="620">
        <v>6001.2</v>
      </c>
      <c r="Q2346" s="635">
        <v>1</v>
      </c>
      <c r="R2346" s="619">
        <v>4</v>
      </c>
      <c r="S2346" s="635">
        <v>1</v>
      </c>
      <c r="T2346" s="683">
        <v>2</v>
      </c>
      <c r="U2346" s="665">
        <v>1</v>
      </c>
    </row>
    <row r="2347" spans="1:21" ht="14.4" customHeight="1" x14ac:dyDescent="0.3">
      <c r="A2347" s="618">
        <v>4</v>
      </c>
      <c r="B2347" s="619" t="s">
        <v>558</v>
      </c>
      <c r="C2347" s="619">
        <v>89301042</v>
      </c>
      <c r="D2347" s="681" t="s">
        <v>6244</v>
      </c>
      <c r="E2347" s="682" t="s">
        <v>3991</v>
      </c>
      <c r="F2347" s="619" t="s">
        <v>3937</v>
      </c>
      <c r="G2347" s="619" t="s">
        <v>4143</v>
      </c>
      <c r="H2347" s="619" t="s">
        <v>557</v>
      </c>
      <c r="I2347" s="619" t="s">
        <v>4792</v>
      </c>
      <c r="J2347" s="619" t="s">
        <v>4790</v>
      </c>
      <c r="K2347" s="619" t="s">
        <v>4794</v>
      </c>
      <c r="L2347" s="620">
        <v>1987.45</v>
      </c>
      <c r="M2347" s="620">
        <v>1987.45</v>
      </c>
      <c r="N2347" s="619">
        <v>1</v>
      </c>
      <c r="O2347" s="683">
        <v>1</v>
      </c>
      <c r="P2347" s="620">
        <v>1987.45</v>
      </c>
      <c r="Q2347" s="635">
        <v>1</v>
      </c>
      <c r="R2347" s="619">
        <v>1</v>
      </c>
      <c r="S2347" s="635">
        <v>1</v>
      </c>
      <c r="T2347" s="683">
        <v>1</v>
      </c>
      <c r="U2347" s="665">
        <v>1</v>
      </c>
    </row>
    <row r="2348" spans="1:21" ht="14.4" customHeight="1" x14ac:dyDescent="0.3">
      <c r="A2348" s="618">
        <v>4</v>
      </c>
      <c r="B2348" s="619" t="s">
        <v>558</v>
      </c>
      <c r="C2348" s="619">
        <v>89301042</v>
      </c>
      <c r="D2348" s="681" t="s">
        <v>6244</v>
      </c>
      <c r="E2348" s="682" t="s">
        <v>3991</v>
      </c>
      <c r="F2348" s="619" t="s">
        <v>3937</v>
      </c>
      <c r="G2348" s="619" t="s">
        <v>4143</v>
      </c>
      <c r="H2348" s="619" t="s">
        <v>557</v>
      </c>
      <c r="I2348" s="619" t="s">
        <v>4795</v>
      </c>
      <c r="J2348" s="619" t="s">
        <v>4790</v>
      </c>
      <c r="K2348" s="619" t="s">
        <v>4796</v>
      </c>
      <c r="L2348" s="620">
        <v>1987.45</v>
      </c>
      <c r="M2348" s="620">
        <v>1987.45</v>
      </c>
      <c r="N2348" s="619">
        <v>1</v>
      </c>
      <c r="O2348" s="683">
        <v>1</v>
      </c>
      <c r="P2348" s="620">
        <v>1987.45</v>
      </c>
      <c r="Q2348" s="635">
        <v>1</v>
      </c>
      <c r="R2348" s="619">
        <v>1</v>
      </c>
      <c r="S2348" s="635">
        <v>1</v>
      </c>
      <c r="T2348" s="683">
        <v>1</v>
      </c>
      <c r="U2348" s="665">
        <v>1</v>
      </c>
    </row>
    <row r="2349" spans="1:21" ht="14.4" customHeight="1" x14ac:dyDescent="0.3">
      <c r="A2349" s="618">
        <v>4</v>
      </c>
      <c r="B2349" s="619" t="s">
        <v>558</v>
      </c>
      <c r="C2349" s="619">
        <v>89301042</v>
      </c>
      <c r="D2349" s="681" t="s">
        <v>6244</v>
      </c>
      <c r="E2349" s="682" t="s">
        <v>3991</v>
      </c>
      <c r="F2349" s="619" t="s">
        <v>3937</v>
      </c>
      <c r="G2349" s="619" t="s">
        <v>4143</v>
      </c>
      <c r="H2349" s="619" t="s">
        <v>557</v>
      </c>
      <c r="I2349" s="619" t="s">
        <v>5208</v>
      </c>
      <c r="J2349" s="619" t="s">
        <v>4798</v>
      </c>
      <c r="K2349" s="619" t="s">
        <v>5209</v>
      </c>
      <c r="L2349" s="620">
        <v>711.08</v>
      </c>
      <c r="M2349" s="620">
        <v>2844.32</v>
      </c>
      <c r="N2349" s="619">
        <v>4</v>
      </c>
      <c r="O2349" s="683">
        <v>1</v>
      </c>
      <c r="P2349" s="620">
        <v>2844.32</v>
      </c>
      <c r="Q2349" s="635">
        <v>1</v>
      </c>
      <c r="R2349" s="619">
        <v>4</v>
      </c>
      <c r="S2349" s="635">
        <v>1</v>
      </c>
      <c r="T2349" s="683">
        <v>1</v>
      </c>
      <c r="U2349" s="665">
        <v>1</v>
      </c>
    </row>
    <row r="2350" spans="1:21" ht="14.4" customHeight="1" x14ac:dyDescent="0.3">
      <c r="A2350" s="618">
        <v>4</v>
      </c>
      <c r="B2350" s="619" t="s">
        <v>558</v>
      </c>
      <c r="C2350" s="619">
        <v>89301042</v>
      </c>
      <c r="D2350" s="681" t="s">
        <v>6244</v>
      </c>
      <c r="E2350" s="682" t="s">
        <v>3991</v>
      </c>
      <c r="F2350" s="619" t="s">
        <v>3937</v>
      </c>
      <c r="G2350" s="619" t="s">
        <v>4143</v>
      </c>
      <c r="H2350" s="619" t="s">
        <v>557</v>
      </c>
      <c r="I2350" s="619" t="s">
        <v>4802</v>
      </c>
      <c r="J2350" s="619" t="s">
        <v>4803</v>
      </c>
      <c r="K2350" s="619" t="s">
        <v>4804</v>
      </c>
      <c r="L2350" s="620">
        <v>1074.31</v>
      </c>
      <c r="M2350" s="620">
        <v>12891.72</v>
      </c>
      <c r="N2350" s="619">
        <v>12</v>
      </c>
      <c r="O2350" s="683">
        <v>2</v>
      </c>
      <c r="P2350" s="620">
        <v>12891.72</v>
      </c>
      <c r="Q2350" s="635">
        <v>1</v>
      </c>
      <c r="R2350" s="619">
        <v>12</v>
      </c>
      <c r="S2350" s="635">
        <v>1</v>
      </c>
      <c r="T2350" s="683">
        <v>2</v>
      </c>
      <c r="U2350" s="665">
        <v>1</v>
      </c>
    </row>
    <row r="2351" spans="1:21" ht="14.4" customHeight="1" x14ac:dyDescent="0.3">
      <c r="A2351" s="618">
        <v>4</v>
      </c>
      <c r="B2351" s="619" t="s">
        <v>558</v>
      </c>
      <c r="C2351" s="619">
        <v>89301042</v>
      </c>
      <c r="D2351" s="681" t="s">
        <v>6244</v>
      </c>
      <c r="E2351" s="682" t="s">
        <v>3991</v>
      </c>
      <c r="F2351" s="619" t="s">
        <v>3937</v>
      </c>
      <c r="G2351" s="619" t="s">
        <v>4143</v>
      </c>
      <c r="H2351" s="619" t="s">
        <v>557</v>
      </c>
      <c r="I2351" s="619" t="s">
        <v>4807</v>
      </c>
      <c r="J2351" s="619" t="s">
        <v>4808</v>
      </c>
      <c r="K2351" s="619" t="s">
        <v>4809</v>
      </c>
      <c r="L2351" s="620">
        <v>369.69</v>
      </c>
      <c r="M2351" s="620">
        <v>739.38</v>
      </c>
      <c r="N2351" s="619">
        <v>2</v>
      </c>
      <c r="O2351" s="683">
        <v>2</v>
      </c>
      <c r="P2351" s="620">
        <v>739.38</v>
      </c>
      <c r="Q2351" s="635">
        <v>1</v>
      </c>
      <c r="R2351" s="619">
        <v>2</v>
      </c>
      <c r="S2351" s="635">
        <v>1</v>
      </c>
      <c r="T2351" s="683">
        <v>2</v>
      </c>
      <c r="U2351" s="665">
        <v>1</v>
      </c>
    </row>
    <row r="2352" spans="1:21" ht="14.4" customHeight="1" x14ac:dyDescent="0.3">
      <c r="A2352" s="618">
        <v>4</v>
      </c>
      <c r="B2352" s="619" t="s">
        <v>558</v>
      </c>
      <c r="C2352" s="619">
        <v>89301042</v>
      </c>
      <c r="D2352" s="681" t="s">
        <v>6244</v>
      </c>
      <c r="E2352" s="682" t="s">
        <v>3991</v>
      </c>
      <c r="F2352" s="619" t="s">
        <v>3937</v>
      </c>
      <c r="G2352" s="619" t="s">
        <v>4143</v>
      </c>
      <c r="H2352" s="619" t="s">
        <v>557</v>
      </c>
      <c r="I2352" s="619" t="s">
        <v>5217</v>
      </c>
      <c r="J2352" s="619" t="s">
        <v>5218</v>
      </c>
      <c r="K2352" s="619" t="s">
        <v>4432</v>
      </c>
      <c r="L2352" s="620">
        <v>556.46</v>
      </c>
      <c r="M2352" s="620">
        <v>1112.92</v>
      </c>
      <c r="N2352" s="619">
        <v>2</v>
      </c>
      <c r="O2352" s="683">
        <v>1</v>
      </c>
      <c r="P2352" s="620">
        <v>1112.92</v>
      </c>
      <c r="Q2352" s="635">
        <v>1</v>
      </c>
      <c r="R2352" s="619">
        <v>2</v>
      </c>
      <c r="S2352" s="635">
        <v>1</v>
      </c>
      <c r="T2352" s="683">
        <v>1</v>
      </c>
      <c r="U2352" s="665">
        <v>1</v>
      </c>
    </row>
    <row r="2353" spans="1:21" ht="14.4" customHeight="1" x14ac:dyDescent="0.3">
      <c r="A2353" s="618">
        <v>4</v>
      </c>
      <c r="B2353" s="619" t="s">
        <v>558</v>
      </c>
      <c r="C2353" s="619">
        <v>89301042</v>
      </c>
      <c r="D2353" s="681" t="s">
        <v>6244</v>
      </c>
      <c r="E2353" s="682" t="s">
        <v>3991</v>
      </c>
      <c r="F2353" s="619" t="s">
        <v>3937</v>
      </c>
      <c r="G2353" s="619" t="s">
        <v>4143</v>
      </c>
      <c r="H2353" s="619" t="s">
        <v>557</v>
      </c>
      <c r="I2353" s="619" t="s">
        <v>4813</v>
      </c>
      <c r="J2353" s="619" t="s">
        <v>4814</v>
      </c>
      <c r="K2353" s="619" t="s">
        <v>4679</v>
      </c>
      <c r="L2353" s="620">
        <v>500</v>
      </c>
      <c r="M2353" s="620">
        <v>2500</v>
      </c>
      <c r="N2353" s="619">
        <v>5</v>
      </c>
      <c r="O2353" s="683">
        <v>3</v>
      </c>
      <c r="P2353" s="620">
        <v>2500</v>
      </c>
      <c r="Q2353" s="635">
        <v>1</v>
      </c>
      <c r="R2353" s="619">
        <v>5</v>
      </c>
      <c r="S2353" s="635">
        <v>1</v>
      </c>
      <c r="T2353" s="683">
        <v>3</v>
      </c>
      <c r="U2353" s="665">
        <v>1</v>
      </c>
    </row>
    <row r="2354" spans="1:21" ht="14.4" customHeight="1" x14ac:dyDescent="0.3">
      <c r="A2354" s="618">
        <v>4</v>
      </c>
      <c r="B2354" s="619" t="s">
        <v>558</v>
      </c>
      <c r="C2354" s="619">
        <v>89301042</v>
      </c>
      <c r="D2354" s="681" t="s">
        <v>6244</v>
      </c>
      <c r="E2354" s="682" t="s">
        <v>3991</v>
      </c>
      <c r="F2354" s="619" t="s">
        <v>3937</v>
      </c>
      <c r="G2354" s="619" t="s">
        <v>4143</v>
      </c>
      <c r="H2354" s="619" t="s">
        <v>557</v>
      </c>
      <c r="I2354" s="619" t="s">
        <v>5950</v>
      </c>
      <c r="J2354" s="619" t="s">
        <v>4787</v>
      </c>
      <c r="K2354" s="619" t="s">
        <v>5951</v>
      </c>
      <c r="L2354" s="620">
        <v>1500.3</v>
      </c>
      <c r="M2354" s="620">
        <v>9001.7999999999993</v>
      </c>
      <c r="N2354" s="619">
        <v>6</v>
      </c>
      <c r="O2354" s="683">
        <v>1</v>
      </c>
      <c r="P2354" s="620">
        <v>9001.7999999999993</v>
      </c>
      <c r="Q2354" s="635">
        <v>1</v>
      </c>
      <c r="R2354" s="619">
        <v>6</v>
      </c>
      <c r="S2354" s="635">
        <v>1</v>
      </c>
      <c r="T2354" s="683">
        <v>1</v>
      </c>
      <c r="U2354" s="665">
        <v>1</v>
      </c>
    </row>
    <row r="2355" spans="1:21" ht="14.4" customHeight="1" x14ac:dyDescent="0.3">
      <c r="A2355" s="618">
        <v>4</v>
      </c>
      <c r="B2355" s="619" t="s">
        <v>558</v>
      </c>
      <c r="C2355" s="619">
        <v>89301042</v>
      </c>
      <c r="D2355" s="681" t="s">
        <v>6244</v>
      </c>
      <c r="E2355" s="682" t="s">
        <v>3991</v>
      </c>
      <c r="F2355" s="619" t="s">
        <v>3937</v>
      </c>
      <c r="G2355" s="619" t="s">
        <v>4143</v>
      </c>
      <c r="H2355" s="619" t="s">
        <v>557</v>
      </c>
      <c r="I2355" s="619" t="s">
        <v>5952</v>
      </c>
      <c r="J2355" s="619" t="s">
        <v>5953</v>
      </c>
      <c r="K2355" s="619" t="s">
        <v>5954</v>
      </c>
      <c r="L2355" s="620">
        <v>740.15</v>
      </c>
      <c r="M2355" s="620">
        <v>4440.8999999999996</v>
      </c>
      <c r="N2355" s="619">
        <v>6</v>
      </c>
      <c r="O2355" s="683">
        <v>1</v>
      </c>
      <c r="P2355" s="620">
        <v>4440.8999999999996</v>
      </c>
      <c r="Q2355" s="635">
        <v>1</v>
      </c>
      <c r="R2355" s="619">
        <v>6</v>
      </c>
      <c r="S2355" s="635">
        <v>1</v>
      </c>
      <c r="T2355" s="683">
        <v>1</v>
      </c>
      <c r="U2355" s="665">
        <v>1</v>
      </c>
    </row>
    <row r="2356" spans="1:21" ht="14.4" customHeight="1" x14ac:dyDescent="0.3">
      <c r="A2356" s="618">
        <v>4</v>
      </c>
      <c r="B2356" s="619" t="s">
        <v>558</v>
      </c>
      <c r="C2356" s="619">
        <v>89301042</v>
      </c>
      <c r="D2356" s="681" t="s">
        <v>6244</v>
      </c>
      <c r="E2356" s="682" t="s">
        <v>3991</v>
      </c>
      <c r="F2356" s="619" t="s">
        <v>3937</v>
      </c>
      <c r="G2356" s="619" t="s">
        <v>4143</v>
      </c>
      <c r="H2356" s="619" t="s">
        <v>557</v>
      </c>
      <c r="I2356" s="619" t="s">
        <v>4815</v>
      </c>
      <c r="J2356" s="619" t="s">
        <v>4816</v>
      </c>
      <c r="K2356" s="619" t="s">
        <v>4817</v>
      </c>
      <c r="L2356" s="620">
        <v>556</v>
      </c>
      <c r="M2356" s="620">
        <v>2224</v>
      </c>
      <c r="N2356" s="619">
        <v>4</v>
      </c>
      <c r="O2356" s="683">
        <v>2</v>
      </c>
      <c r="P2356" s="620">
        <v>2224</v>
      </c>
      <c r="Q2356" s="635">
        <v>1</v>
      </c>
      <c r="R2356" s="619">
        <v>4</v>
      </c>
      <c r="S2356" s="635">
        <v>1</v>
      </c>
      <c r="T2356" s="683">
        <v>2</v>
      </c>
      <c r="U2356" s="665">
        <v>1</v>
      </c>
    </row>
    <row r="2357" spans="1:21" ht="14.4" customHeight="1" x14ac:dyDescent="0.3">
      <c r="A2357" s="618">
        <v>4</v>
      </c>
      <c r="B2357" s="619" t="s">
        <v>558</v>
      </c>
      <c r="C2357" s="619">
        <v>89301042</v>
      </c>
      <c r="D2357" s="681" t="s">
        <v>6244</v>
      </c>
      <c r="E2357" s="682" t="s">
        <v>3991</v>
      </c>
      <c r="F2357" s="619" t="s">
        <v>3937</v>
      </c>
      <c r="G2357" s="619" t="s">
        <v>4143</v>
      </c>
      <c r="H2357" s="619" t="s">
        <v>557</v>
      </c>
      <c r="I2357" s="619" t="s">
        <v>4818</v>
      </c>
      <c r="J2357" s="619" t="s">
        <v>4821</v>
      </c>
      <c r="K2357" s="619" t="s">
        <v>4820</v>
      </c>
      <c r="L2357" s="620">
        <v>2939</v>
      </c>
      <c r="M2357" s="620">
        <v>38207</v>
      </c>
      <c r="N2357" s="619">
        <v>13</v>
      </c>
      <c r="O2357" s="683">
        <v>5</v>
      </c>
      <c r="P2357" s="620">
        <v>38207</v>
      </c>
      <c r="Q2357" s="635">
        <v>1</v>
      </c>
      <c r="R2357" s="619">
        <v>13</v>
      </c>
      <c r="S2357" s="635">
        <v>1</v>
      </c>
      <c r="T2357" s="683">
        <v>5</v>
      </c>
      <c r="U2357" s="665">
        <v>1</v>
      </c>
    </row>
    <row r="2358" spans="1:21" ht="14.4" customHeight="1" x14ac:dyDescent="0.3">
      <c r="A2358" s="618">
        <v>4</v>
      </c>
      <c r="B2358" s="619" t="s">
        <v>558</v>
      </c>
      <c r="C2358" s="619">
        <v>89301042</v>
      </c>
      <c r="D2358" s="681" t="s">
        <v>6244</v>
      </c>
      <c r="E2358" s="682" t="s">
        <v>3991</v>
      </c>
      <c r="F2358" s="619" t="s">
        <v>3937</v>
      </c>
      <c r="G2358" s="619" t="s">
        <v>4143</v>
      </c>
      <c r="H2358" s="619" t="s">
        <v>557</v>
      </c>
      <c r="I2358" s="619" t="s">
        <v>4822</v>
      </c>
      <c r="J2358" s="619" t="s">
        <v>4823</v>
      </c>
      <c r="K2358" s="619" t="s">
        <v>4824</v>
      </c>
      <c r="L2358" s="620">
        <v>5343.9</v>
      </c>
      <c r="M2358" s="620">
        <v>5343.9</v>
      </c>
      <c r="N2358" s="619">
        <v>1</v>
      </c>
      <c r="O2358" s="683">
        <v>1</v>
      </c>
      <c r="P2358" s="620">
        <v>5343.9</v>
      </c>
      <c r="Q2358" s="635">
        <v>1</v>
      </c>
      <c r="R2358" s="619">
        <v>1</v>
      </c>
      <c r="S2358" s="635">
        <v>1</v>
      </c>
      <c r="T2358" s="683">
        <v>1</v>
      </c>
      <c r="U2358" s="665">
        <v>1</v>
      </c>
    </row>
    <row r="2359" spans="1:21" ht="14.4" customHeight="1" x14ac:dyDescent="0.3">
      <c r="A2359" s="618">
        <v>4</v>
      </c>
      <c r="B2359" s="619" t="s">
        <v>558</v>
      </c>
      <c r="C2359" s="619">
        <v>89301042</v>
      </c>
      <c r="D2359" s="681" t="s">
        <v>6244</v>
      </c>
      <c r="E2359" s="682" t="s">
        <v>3991</v>
      </c>
      <c r="F2359" s="619" t="s">
        <v>3937</v>
      </c>
      <c r="G2359" s="619" t="s">
        <v>4143</v>
      </c>
      <c r="H2359" s="619" t="s">
        <v>557</v>
      </c>
      <c r="I2359" s="619" t="s">
        <v>4825</v>
      </c>
      <c r="J2359" s="619" t="s">
        <v>4826</v>
      </c>
      <c r="K2359" s="619" t="s">
        <v>4824</v>
      </c>
      <c r="L2359" s="620">
        <v>5343.9</v>
      </c>
      <c r="M2359" s="620">
        <v>5343.9</v>
      </c>
      <c r="N2359" s="619">
        <v>1</v>
      </c>
      <c r="O2359" s="683">
        <v>1</v>
      </c>
      <c r="P2359" s="620">
        <v>5343.9</v>
      </c>
      <c r="Q2359" s="635">
        <v>1</v>
      </c>
      <c r="R2359" s="619">
        <v>1</v>
      </c>
      <c r="S2359" s="635">
        <v>1</v>
      </c>
      <c r="T2359" s="683">
        <v>1</v>
      </c>
      <c r="U2359" s="665">
        <v>1</v>
      </c>
    </row>
    <row r="2360" spans="1:21" ht="14.4" customHeight="1" x14ac:dyDescent="0.3">
      <c r="A2360" s="618">
        <v>4</v>
      </c>
      <c r="B2360" s="619" t="s">
        <v>558</v>
      </c>
      <c r="C2360" s="619">
        <v>89301042</v>
      </c>
      <c r="D2360" s="681" t="s">
        <v>6244</v>
      </c>
      <c r="E2360" s="682" t="s">
        <v>3991</v>
      </c>
      <c r="F2360" s="619" t="s">
        <v>3937</v>
      </c>
      <c r="G2360" s="619" t="s">
        <v>4143</v>
      </c>
      <c r="H2360" s="619" t="s">
        <v>557</v>
      </c>
      <c r="I2360" s="619" t="s">
        <v>5223</v>
      </c>
      <c r="J2360" s="619" t="s">
        <v>5224</v>
      </c>
      <c r="K2360" s="619" t="s">
        <v>5225</v>
      </c>
      <c r="L2360" s="620">
        <v>2816</v>
      </c>
      <c r="M2360" s="620">
        <v>25344</v>
      </c>
      <c r="N2360" s="619">
        <v>9</v>
      </c>
      <c r="O2360" s="683">
        <v>1</v>
      </c>
      <c r="P2360" s="620">
        <v>25344</v>
      </c>
      <c r="Q2360" s="635">
        <v>1</v>
      </c>
      <c r="R2360" s="619">
        <v>9</v>
      </c>
      <c r="S2360" s="635">
        <v>1</v>
      </c>
      <c r="T2360" s="683">
        <v>1</v>
      </c>
      <c r="U2360" s="665">
        <v>1</v>
      </c>
    </row>
    <row r="2361" spans="1:21" ht="14.4" customHeight="1" x14ac:dyDescent="0.3">
      <c r="A2361" s="618">
        <v>4</v>
      </c>
      <c r="B2361" s="619" t="s">
        <v>558</v>
      </c>
      <c r="C2361" s="619">
        <v>89301042</v>
      </c>
      <c r="D2361" s="681" t="s">
        <v>6244</v>
      </c>
      <c r="E2361" s="682" t="s">
        <v>3991</v>
      </c>
      <c r="F2361" s="619" t="s">
        <v>3937</v>
      </c>
      <c r="G2361" s="619" t="s">
        <v>4143</v>
      </c>
      <c r="H2361" s="619" t="s">
        <v>557</v>
      </c>
      <c r="I2361" s="619" t="s">
        <v>4827</v>
      </c>
      <c r="J2361" s="619" t="s">
        <v>4828</v>
      </c>
      <c r="K2361" s="619" t="s">
        <v>4829</v>
      </c>
      <c r="L2361" s="620">
        <v>1249.73</v>
      </c>
      <c r="M2361" s="620">
        <v>26244.329999999998</v>
      </c>
      <c r="N2361" s="619">
        <v>21</v>
      </c>
      <c r="O2361" s="683">
        <v>3</v>
      </c>
      <c r="P2361" s="620">
        <v>22495.14</v>
      </c>
      <c r="Q2361" s="635">
        <v>0.85714285714285721</v>
      </c>
      <c r="R2361" s="619">
        <v>18</v>
      </c>
      <c r="S2361" s="635">
        <v>0.8571428571428571</v>
      </c>
      <c r="T2361" s="683">
        <v>2</v>
      </c>
      <c r="U2361" s="665">
        <v>0.66666666666666663</v>
      </c>
    </row>
    <row r="2362" spans="1:21" ht="14.4" customHeight="1" x14ac:dyDescent="0.3">
      <c r="A2362" s="618">
        <v>4</v>
      </c>
      <c r="B2362" s="619" t="s">
        <v>558</v>
      </c>
      <c r="C2362" s="619">
        <v>89301042</v>
      </c>
      <c r="D2362" s="681" t="s">
        <v>6244</v>
      </c>
      <c r="E2362" s="682" t="s">
        <v>3991</v>
      </c>
      <c r="F2362" s="619" t="s">
        <v>3937</v>
      </c>
      <c r="G2362" s="619" t="s">
        <v>4143</v>
      </c>
      <c r="H2362" s="619" t="s">
        <v>557</v>
      </c>
      <c r="I2362" s="619" t="s">
        <v>4830</v>
      </c>
      <c r="J2362" s="619" t="s">
        <v>4831</v>
      </c>
      <c r="K2362" s="619" t="s">
        <v>4832</v>
      </c>
      <c r="L2362" s="620">
        <v>1080</v>
      </c>
      <c r="M2362" s="620">
        <v>7560</v>
      </c>
      <c r="N2362" s="619">
        <v>7</v>
      </c>
      <c r="O2362" s="683">
        <v>7</v>
      </c>
      <c r="P2362" s="620">
        <v>6480</v>
      </c>
      <c r="Q2362" s="635">
        <v>0.8571428571428571</v>
      </c>
      <c r="R2362" s="619">
        <v>6</v>
      </c>
      <c r="S2362" s="635">
        <v>0.8571428571428571</v>
      </c>
      <c r="T2362" s="683">
        <v>6</v>
      </c>
      <c r="U2362" s="665">
        <v>0.8571428571428571</v>
      </c>
    </row>
    <row r="2363" spans="1:21" ht="14.4" customHeight="1" x14ac:dyDescent="0.3">
      <c r="A2363" s="618">
        <v>4</v>
      </c>
      <c r="B2363" s="619" t="s">
        <v>558</v>
      </c>
      <c r="C2363" s="619">
        <v>89301042</v>
      </c>
      <c r="D2363" s="681" t="s">
        <v>6244</v>
      </c>
      <c r="E2363" s="682" t="s">
        <v>3991</v>
      </c>
      <c r="F2363" s="619" t="s">
        <v>3937</v>
      </c>
      <c r="G2363" s="619" t="s">
        <v>4143</v>
      </c>
      <c r="H2363" s="619" t="s">
        <v>557</v>
      </c>
      <c r="I2363" s="619" t="s">
        <v>4833</v>
      </c>
      <c r="J2363" s="619" t="s">
        <v>4834</v>
      </c>
      <c r="K2363" s="619" t="s">
        <v>4835</v>
      </c>
      <c r="L2363" s="620">
        <v>600</v>
      </c>
      <c r="M2363" s="620">
        <v>7200</v>
      </c>
      <c r="N2363" s="619">
        <v>12</v>
      </c>
      <c r="O2363" s="683">
        <v>11</v>
      </c>
      <c r="P2363" s="620">
        <v>7200</v>
      </c>
      <c r="Q2363" s="635">
        <v>1</v>
      </c>
      <c r="R2363" s="619">
        <v>12</v>
      </c>
      <c r="S2363" s="635">
        <v>1</v>
      </c>
      <c r="T2363" s="683">
        <v>11</v>
      </c>
      <c r="U2363" s="665">
        <v>1</v>
      </c>
    </row>
    <row r="2364" spans="1:21" ht="14.4" customHeight="1" x14ac:dyDescent="0.3">
      <c r="A2364" s="618">
        <v>4</v>
      </c>
      <c r="B2364" s="619" t="s">
        <v>558</v>
      </c>
      <c r="C2364" s="619">
        <v>89301042</v>
      </c>
      <c r="D2364" s="681" t="s">
        <v>6244</v>
      </c>
      <c r="E2364" s="682" t="s">
        <v>3991</v>
      </c>
      <c r="F2364" s="619" t="s">
        <v>3937</v>
      </c>
      <c r="G2364" s="619" t="s">
        <v>4143</v>
      </c>
      <c r="H2364" s="619" t="s">
        <v>557</v>
      </c>
      <c r="I2364" s="619" t="s">
        <v>4836</v>
      </c>
      <c r="J2364" s="619" t="s">
        <v>4837</v>
      </c>
      <c r="K2364" s="619" t="s">
        <v>4743</v>
      </c>
      <c r="L2364" s="620">
        <v>500</v>
      </c>
      <c r="M2364" s="620">
        <v>6000</v>
      </c>
      <c r="N2364" s="619">
        <v>12</v>
      </c>
      <c r="O2364" s="683">
        <v>6</v>
      </c>
      <c r="P2364" s="620">
        <v>4500</v>
      </c>
      <c r="Q2364" s="635">
        <v>0.75</v>
      </c>
      <c r="R2364" s="619">
        <v>9</v>
      </c>
      <c r="S2364" s="635">
        <v>0.75</v>
      </c>
      <c r="T2364" s="683">
        <v>4</v>
      </c>
      <c r="U2364" s="665">
        <v>0.66666666666666663</v>
      </c>
    </row>
    <row r="2365" spans="1:21" ht="14.4" customHeight="1" x14ac:dyDescent="0.3">
      <c r="A2365" s="618">
        <v>4</v>
      </c>
      <c r="B2365" s="619" t="s">
        <v>558</v>
      </c>
      <c r="C2365" s="619">
        <v>89301042</v>
      </c>
      <c r="D2365" s="681" t="s">
        <v>6244</v>
      </c>
      <c r="E2365" s="682" t="s">
        <v>3991</v>
      </c>
      <c r="F2365" s="619" t="s">
        <v>3937</v>
      </c>
      <c r="G2365" s="619" t="s">
        <v>4143</v>
      </c>
      <c r="H2365" s="619" t="s">
        <v>557</v>
      </c>
      <c r="I2365" s="619" t="s">
        <v>4836</v>
      </c>
      <c r="J2365" s="619" t="s">
        <v>4837</v>
      </c>
      <c r="K2365" s="619" t="s">
        <v>4743</v>
      </c>
      <c r="L2365" s="620">
        <v>550.95000000000005</v>
      </c>
      <c r="M2365" s="620">
        <v>1101.9000000000001</v>
      </c>
      <c r="N2365" s="619">
        <v>2</v>
      </c>
      <c r="O2365" s="683">
        <v>1</v>
      </c>
      <c r="P2365" s="620">
        <v>1101.9000000000001</v>
      </c>
      <c r="Q2365" s="635">
        <v>1</v>
      </c>
      <c r="R2365" s="619">
        <v>2</v>
      </c>
      <c r="S2365" s="635">
        <v>1</v>
      </c>
      <c r="T2365" s="683">
        <v>1</v>
      </c>
      <c r="U2365" s="665">
        <v>1</v>
      </c>
    </row>
    <row r="2366" spans="1:21" ht="14.4" customHeight="1" x14ac:dyDescent="0.3">
      <c r="A2366" s="618">
        <v>4</v>
      </c>
      <c r="B2366" s="619" t="s">
        <v>558</v>
      </c>
      <c r="C2366" s="619">
        <v>89301042</v>
      </c>
      <c r="D2366" s="681" t="s">
        <v>6244</v>
      </c>
      <c r="E2366" s="682" t="s">
        <v>3991</v>
      </c>
      <c r="F2366" s="619" t="s">
        <v>3937</v>
      </c>
      <c r="G2366" s="619" t="s">
        <v>4143</v>
      </c>
      <c r="H2366" s="619" t="s">
        <v>557</v>
      </c>
      <c r="I2366" s="619" t="s">
        <v>4836</v>
      </c>
      <c r="J2366" s="619" t="s">
        <v>5227</v>
      </c>
      <c r="K2366" s="619" t="s">
        <v>4743</v>
      </c>
      <c r="L2366" s="620">
        <v>550.95000000000005</v>
      </c>
      <c r="M2366" s="620">
        <v>1101.9000000000001</v>
      </c>
      <c r="N2366" s="619">
        <v>2</v>
      </c>
      <c r="O2366" s="683">
        <v>1</v>
      </c>
      <c r="P2366" s="620">
        <v>1101.9000000000001</v>
      </c>
      <c r="Q2366" s="635">
        <v>1</v>
      </c>
      <c r="R2366" s="619">
        <v>2</v>
      </c>
      <c r="S2366" s="635">
        <v>1</v>
      </c>
      <c r="T2366" s="683">
        <v>1</v>
      </c>
      <c r="U2366" s="665">
        <v>1</v>
      </c>
    </row>
    <row r="2367" spans="1:21" ht="14.4" customHeight="1" x14ac:dyDescent="0.3">
      <c r="A2367" s="618">
        <v>4</v>
      </c>
      <c r="B2367" s="619" t="s">
        <v>558</v>
      </c>
      <c r="C2367" s="619">
        <v>89301042</v>
      </c>
      <c r="D2367" s="681" t="s">
        <v>6244</v>
      </c>
      <c r="E2367" s="682" t="s">
        <v>3991</v>
      </c>
      <c r="F2367" s="619" t="s">
        <v>3937</v>
      </c>
      <c r="G2367" s="619" t="s">
        <v>4143</v>
      </c>
      <c r="H2367" s="619" t="s">
        <v>557</v>
      </c>
      <c r="I2367" s="619" t="s">
        <v>4838</v>
      </c>
      <c r="J2367" s="619" t="s">
        <v>4839</v>
      </c>
      <c r="K2367" s="619" t="s">
        <v>4835</v>
      </c>
      <c r="L2367" s="620">
        <v>1000</v>
      </c>
      <c r="M2367" s="620">
        <v>14000</v>
      </c>
      <c r="N2367" s="619">
        <v>14</v>
      </c>
      <c r="O2367" s="683">
        <v>12</v>
      </c>
      <c r="P2367" s="620">
        <v>14000</v>
      </c>
      <c r="Q2367" s="635">
        <v>1</v>
      </c>
      <c r="R2367" s="619">
        <v>14</v>
      </c>
      <c r="S2367" s="635">
        <v>1</v>
      </c>
      <c r="T2367" s="683">
        <v>12</v>
      </c>
      <c r="U2367" s="665">
        <v>1</v>
      </c>
    </row>
    <row r="2368" spans="1:21" ht="14.4" customHeight="1" x14ac:dyDescent="0.3">
      <c r="A2368" s="618">
        <v>4</v>
      </c>
      <c r="B2368" s="619" t="s">
        <v>558</v>
      </c>
      <c r="C2368" s="619">
        <v>89301042</v>
      </c>
      <c r="D2368" s="681" t="s">
        <v>6244</v>
      </c>
      <c r="E2368" s="682" t="s">
        <v>3991</v>
      </c>
      <c r="F2368" s="619" t="s">
        <v>3937</v>
      </c>
      <c r="G2368" s="619" t="s">
        <v>4143</v>
      </c>
      <c r="H2368" s="619" t="s">
        <v>557</v>
      </c>
      <c r="I2368" s="619" t="s">
        <v>4840</v>
      </c>
      <c r="J2368" s="619" t="s">
        <v>4841</v>
      </c>
      <c r="K2368" s="619" t="s">
        <v>4842</v>
      </c>
      <c r="L2368" s="620">
        <v>3000</v>
      </c>
      <c r="M2368" s="620">
        <v>18000</v>
      </c>
      <c r="N2368" s="619">
        <v>6</v>
      </c>
      <c r="O2368" s="683">
        <v>2</v>
      </c>
      <c r="P2368" s="620">
        <v>18000</v>
      </c>
      <c r="Q2368" s="635">
        <v>1</v>
      </c>
      <c r="R2368" s="619">
        <v>6</v>
      </c>
      <c r="S2368" s="635">
        <v>1</v>
      </c>
      <c r="T2368" s="683">
        <v>2</v>
      </c>
      <c r="U2368" s="665">
        <v>1</v>
      </c>
    </row>
    <row r="2369" spans="1:21" ht="14.4" customHeight="1" x14ac:dyDescent="0.3">
      <c r="A2369" s="618">
        <v>4</v>
      </c>
      <c r="B2369" s="619" t="s">
        <v>558</v>
      </c>
      <c r="C2369" s="619">
        <v>89301042</v>
      </c>
      <c r="D2369" s="681" t="s">
        <v>6244</v>
      </c>
      <c r="E2369" s="682" t="s">
        <v>3991</v>
      </c>
      <c r="F2369" s="619" t="s">
        <v>3937</v>
      </c>
      <c r="G2369" s="619" t="s">
        <v>4143</v>
      </c>
      <c r="H2369" s="619" t="s">
        <v>557</v>
      </c>
      <c r="I2369" s="619" t="s">
        <v>4843</v>
      </c>
      <c r="J2369" s="619" t="s">
        <v>4841</v>
      </c>
      <c r="K2369" s="619" t="s">
        <v>4844</v>
      </c>
      <c r="L2369" s="620">
        <v>3000</v>
      </c>
      <c r="M2369" s="620">
        <v>18000</v>
      </c>
      <c r="N2369" s="619">
        <v>6</v>
      </c>
      <c r="O2369" s="683">
        <v>2</v>
      </c>
      <c r="P2369" s="620">
        <v>18000</v>
      </c>
      <c r="Q2369" s="635">
        <v>1</v>
      </c>
      <c r="R2369" s="619">
        <v>6</v>
      </c>
      <c r="S2369" s="635">
        <v>1</v>
      </c>
      <c r="T2369" s="683">
        <v>2</v>
      </c>
      <c r="U2369" s="665">
        <v>1</v>
      </c>
    </row>
    <row r="2370" spans="1:21" ht="14.4" customHeight="1" x14ac:dyDescent="0.3">
      <c r="A2370" s="618">
        <v>4</v>
      </c>
      <c r="B2370" s="619" t="s">
        <v>558</v>
      </c>
      <c r="C2370" s="619">
        <v>89301042</v>
      </c>
      <c r="D2370" s="681" t="s">
        <v>6244</v>
      </c>
      <c r="E2370" s="682" t="s">
        <v>3991</v>
      </c>
      <c r="F2370" s="619" t="s">
        <v>3937</v>
      </c>
      <c r="G2370" s="619" t="s">
        <v>4143</v>
      </c>
      <c r="H2370" s="619" t="s">
        <v>557</v>
      </c>
      <c r="I2370" s="619" t="s">
        <v>4845</v>
      </c>
      <c r="J2370" s="619" t="s">
        <v>4846</v>
      </c>
      <c r="K2370" s="619" t="s">
        <v>4847</v>
      </c>
      <c r="L2370" s="620">
        <v>233.18</v>
      </c>
      <c r="M2370" s="620">
        <v>932.72</v>
      </c>
      <c r="N2370" s="619">
        <v>4</v>
      </c>
      <c r="O2370" s="683">
        <v>2</v>
      </c>
      <c r="P2370" s="620"/>
      <c r="Q2370" s="635">
        <v>0</v>
      </c>
      <c r="R2370" s="619"/>
      <c r="S2370" s="635">
        <v>0</v>
      </c>
      <c r="T2370" s="683"/>
      <c r="U2370" s="665">
        <v>0</v>
      </c>
    </row>
    <row r="2371" spans="1:21" ht="14.4" customHeight="1" x14ac:dyDescent="0.3">
      <c r="A2371" s="618">
        <v>4</v>
      </c>
      <c r="B2371" s="619" t="s">
        <v>558</v>
      </c>
      <c r="C2371" s="619">
        <v>89301042</v>
      </c>
      <c r="D2371" s="681" t="s">
        <v>6244</v>
      </c>
      <c r="E2371" s="682" t="s">
        <v>3991</v>
      </c>
      <c r="F2371" s="619" t="s">
        <v>3937</v>
      </c>
      <c r="G2371" s="619" t="s">
        <v>4143</v>
      </c>
      <c r="H2371" s="619" t="s">
        <v>557</v>
      </c>
      <c r="I2371" s="619" t="s">
        <v>4851</v>
      </c>
      <c r="J2371" s="619" t="s">
        <v>4852</v>
      </c>
      <c r="K2371" s="619" t="s">
        <v>4743</v>
      </c>
      <c r="L2371" s="620">
        <v>300</v>
      </c>
      <c r="M2371" s="620">
        <v>6900</v>
      </c>
      <c r="N2371" s="619">
        <v>23</v>
      </c>
      <c r="O2371" s="683">
        <v>12</v>
      </c>
      <c r="P2371" s="620">
        <v>6900</v>
      </c>
      <c r="Q2371" s="635">
        <v>1</v>
      </c>
      <c r="R2371" s="619">
        <v>23</v>
      </c>
      <c r="S2371" s="635">
        <v>1</v>
      </c>
      <c r="T2371" s="683">
        <v>12</v>
      </c>
      <c r="U2371" s="665">
        <v>1</v>
      </c>
    </row>
    <row r="2372" spans="1:21" ht="14.4" customHeight="1" x14ac:dyDescent="0.3">
      <c r="A2372" s="618">
        <v>4</v>
      </c>
      <c r="B2372" s="619" t="s">
        <v>558</v>
      </c>
      <c r="C2372" s="619">
        <v>89301042</v>
      </c>
      <c r="D2372" s="681" t="s">
        <v>6244</v>
      </c>
      <c r="E2372" s="682" t="s">
        <v>3991</v>
      </c>
      <c r="F2372" s="619" t="s">
        <v>3937</v>
      </c>
      <c r="G2372" s="619" t="s">
        <v>4143</v>
      </c>
      <c r="H2372" s="619" t="s">
        <v>557</v>
      </c>
      <c r="I2372" s="619" t="s">
        <v>5236</v>
      </c>
      <c r="J2372" s="619" t="s">
        <v>5237</v>
      </c>
      <c r="K2372" s="619" t="s">
        <v>5238</v>
      </c>
      <c r="L2372" s="620">
        <v>856.97</v>
      </c>
      <c r="M2372" s="620">
        <v>8569.7000000000007</v>
      </c>
      <c r="N2372" s="619">
        <v>10</v>
      </c>
      <c r="O2372" s="683">
        <v>2</v>
      </c>
      <c r="P2372" s="620">
        <v>8569.7000000000007</v>
      </c>
      <c r="Q2372" s="635">
        <v>1</v>
      </c>
      <c r="R2372" s="619">
        <v>10</v>
      </c>
      <c r="S2372" s="635">
        <v>1</v>
      </c>
      <c r="T2372" s="683">
        <v>2</v>
      </c>
      <c r="U2372" s="665">
        <v>1</v>
      </c>
    </row>
    <row r="2373" spans="1:21" ht="14.4" customHeight="1" x14ac:dyDescent="0.3">
      <c r="A2373" s="618">
        <v>4</v>
      </c>
      <c r="B2373" s="619" t="s">
        <v>558</v>
      </c>
      <c r="C2373" s="619">
        <v>89301042</v>
      </c>
      <c r="D2373" s="681" t="s">
        <v>6244</v>
      </c>
      <c r="E2373" s="682" t="s">
        <v>3991</v>
      </c>
      <c r="F2373" s="619" t="s">
        <v>3937</v>
      </c>
      <c r="G2373" s="619" t="s">
        <v>4143</v>
      </c>
      <c r="H2373" s="619" t="s">
        <v>557</v>
      </c>
      <c r="I2373" s="619" t="s">
        <v>4874</v>
      </c>
      <c r="J2373" s="619" t="s">
        <v>4875</v>
      </c>
      <c r="K2373" s="619" t="s">
        <v>4876</v>
      </c>
      <c r="L2373" s="620">
        <v>370.4</v>
      </c>
      <c r="M2373" s="620">
        <v>740.8</v>
      </c>
      <c r="N2373" s="619">
        <v>2</v>
      </c>
      <c r="O2373" s="683">
        <v>2</v>
      </c>
      <c r="P2373" s="620">
        <v>740.8</v>
      </c>
      <c r="Q2373" s="635">
        <v>1</v>
      </c>
      <c r="R2373" s="619">
        <v>2</v>
      </c>
      <c r="S2373" s="635">
        <v>1</v>
      </c>
      <c r="T2373" s="683">
        <v>2</v>
      </c>
      <c r="U2373" s="665">
        <v>1</v>
      </c>
    </row>
    <row r="2374" spans="1:21" ht="14.4" customHeight="1" x14ac:dyDescent="0.3">
      <c r="A2374" s="618">
        <v>4</v>
      </c>
      <c r="B2374" s="619" t="s">
        <v>558</v>
      </c>
      <c r="C2374" s="619">
        <v>89301042</v>
      </c>
      <c r="D2374" s="681" t="s">
        <v>6244</v>
      </c>
      <c r="E2374" s="682" t="s">
        <v>3991</v>
      </c>
      <c r="F2374" s="619" t="s">
        <v>3937</v>
      </c>
      <c r="G2374" s="619" t="s">
        <v>4143</v>
      </c>
      <c r="H2374" s="619" t="s">
        <v>557</v>
      </c>
      <c r="I2374" s="619" t="s">
        <v>4877</v>
      </c>
      <c r="J2374" s="619" t="s">
        <v>4878</v>
      </c>
      <c r="K2374" s="619" t="s">
        <v>4879</v>
      </c>
      <c r="L2374" s="620">
        <v>453.2</v>
      </c>
      <c r="M2374" s="620">
        <v>1812.8</v>
      </c>
      <c r="N2374" s="619">
        <v>4</v>
      </c>
      <c r="O2374" s="683">
        <v>3</v>
      </c>
      <c r="P2374" s="620">
        <v>1812.8</v>
      </c>
      <c r="Q2374" s="635">
        <v>1</v>
      </c>
      <c r="R2374" s="619">
        <v>4</v>
      </c>
      <c r="S2374" s="635">
        <v>1</v>
      </c>
      <c r="T2374" s="683">
        <v>3</v>
      </c>
      <c r="U2374" s="665">
        <v>1</v>
      </c>
    </row>
    <row r="2375" spans="1:21" ht="14.4" customHeight="1" x14ac:dyDescent="0.3">
      <c r="A2375" s="618">
        <v>4</v>
      </c>
      <c r="B2375" s="619" t="s">
        <v>558</v>
      </c>
      <c r="C2375" s="619">
        <v>89301042</v>
      </c>
      <c r="D2375" s="681" t="s">
        <v>6244</v>
      </c>
      <c r="E2375" s="682" t="s">
        <v>3991</v>
      </c>
      <c r="F2375" s="619" t="s">
        <v>3937</v>
      </c>
      <c r="G2375" s="619" t="s">
        <v>4143</v>
      </c>
      <c r="H2375" s="619" t="s">
        <v>557</v>
      </c>
      <c r="I2375" s="619" t="s">
        <v>4880</v>
      </c>
      <c r="J2375" s="619" t="s">
        <v>4881</v>
      </c>
      <c r="K2375" s="619" t="s">
        <v>4882</v>
      </c>
      <c r="L2375" s="620">
        <v>2158.12</v>
      </c>
      <c r="M2375" s="620">
        <v>8632.48</v>
      </c>
      <c r="N2375" s="619">
        <v>4</v>
      </c>
      <c r="O2375" s="683">
        <v>1</v>
      </c>
      <c r="P2375" s="620">
        <v>8632.48</v>
      </c>
      <c r="Q2375" s="635">
        <v>1</v>
      </c>
      <c r="R2375" s="619">
        <v>4</v>
      </c>
      <c r="S2375" s="635">
        <v>1</v>
      </c>
      <c r="T2375" s="683">
        <v>1</v>
      </c>
      <c r="U2375" s="665">
        <v>1</v>
      </c>
    </row>
    <row r="2376" spans="1:21" ht="14.4" customHeight="1" x14ac:dyDescent="0.3">
      <c r="A2376" s="618">
        <v>4</v>
      </c>
      <c r="B2376" s="619" t="s">
        <v>558</v>
      </c>
      <c r="C2376" s="619">
        <v>89301042</v>
      </c>
      <c r="D2376" s="681" t="s">
        <v>6244</v>
      </c>
      <c r="E2376" s="682" t="s">
        <v>3991</v>
      </c>
      <c r="F2376" s="619" t="s">
        <v>3937</v>
      </c>
      <c r="G2376" s="619" t="s">
        <v>4143</v>
      </c>
      <c r="H2376" s="619" t="s">
        <v>557</v>
      </c>
      <c r="I2376" s="619" t="s">
        <v>4883</v>
      </c>
      <c r="J2376" s="619" t="s">
        <v>5955</v>
      </c>
      <c r="K2376" s="619" t="s">
        <v>4885</v>
      </c>
      <c r="L2376" s="620">
        <v>5343.9</v>
      </c>
      <c r="M2376" s="620">
        <v>16031.699999999999</v>
      </c>
      <c r="N2376" s="619">
        <v>3</v>
      </c>
      <c r="O2376" s="683">
        <v>1</v>
      </c>
      <c r="P2376" s="620">
        <v>16031.699999999999</v>
      </c>
      <c r="Q2376" s="635">
        <v>1</v>
      </c>
      <c r="R2376" s="619">
        <v>3</v>
      </c>
      <c r="S2376" s="635">
        <v>1</v>
      </c>
      <c r="T2376" s="683">
        <v>1</v>
      </c>
      <c r="U2376" s="665">
        <v>1</v>
      </c>
    </row>
    <row r="2377" spans="1:21" ht="14.4" customHeight="1" x14ac:dyDescent="0.3">
      <c r="A2377" s="618">
        <v>4</v>
      </c>
      <c r="B2377" s="619" t="s">
        <v>558</v>
      </c>
      <c r="C2377" s="619">
        <v>89301042</v>
      </c>
      <c r="D2377" s="681" t="s">
        <v>6244</v>
      </c>
      <c r="E2377" s="682" t="s">
        <v>3991</v>
      </c>
      <c r="F2377" s="619" t="s">
        <v>3937</v>
      </c>
      <c r="G2377" s="619" t="s">
        <v>4143</v>
      </c>
      <c r="H2377" s="619" t="s">
        <v>557</v>
      </c>
      <c r="I2377" s="619" t="s">
        <v>4883</v>
      </c>
      <c r="J2377" s="619" t="s">
        <v>4884</v>
      </c>
      <c r="K2377" s="619" t="s">
        <v>4885</v>
      </c>
      <c r="L2377" s="620">
        <v>5343.9</v>
      </c>
      <c r="M2377" s="620">
        <v>42751.199999999997</v>
      </c>
      <c r="N2377" s="619">
        <v>8</v>
      </c>
      <c r="O2377" s="683">
        <v>4</v>
      </c>
      <c r="P2377" s="620">
        <v>32063.399999999998</v>
      </c>
      <c r="Q2377" s="635">
        <v>0.75</v>
      </c>
      <c r="R2377" s="619">
        <v>6</v>
      </c>
      <c r="S2377" s="635">
        <v>0.75</v>
      </c>
      <c r="T2377" s="683">
        <v>3</v>
      </c>
      <c r="U2377" s="665">
        <v>0.75</v>
      </c>
    </row>
    <row r="2378" spans="1:21" ht="14.4" customHeight="1" x14ac:dyDescent="0.3">
      <c r="A2378" s="618">
        <v>4</v>
      </c>
      <c r="B2378" s="619" t="s">
        <v>558</v>
      </c>
      <c r="C2378" s="619">
        <v>89301042</v>
      </c>
      <c r="D2378" s="681" t="s">
        <v>6244</v>
      </c>
      <c r="E2378" s="682" t="s">
        <v>3991</v>
      </c>
      <c r="F2378" s="619" t="s">
        <v>3937</v>
      </c>
      <c r="G2378" s="619" t="s">
        <v>4143</v>
      </c>
      <c r="H2378" s="619" t="s">
        <v>557</v>
      </c>
      <c r="I2378" s="619" t="s">
        <v>5242</v>
      </c>
      <c r="J2378" s="619" t="s">
        <v>5243</v>
      </c>
      <c r="K2378" s="619" t="s">
        <v>5244</v>
      </c>
      <c r="L2378" s="620">
        <v>2412.9</v>
      </c>
      <c r="M2378" s="620">
        <v>14477.400000000001</v>
      </c>
      <c r="N2378" s="619">
        <v>6</v>
      </c>
      <c r="O2378" s="683">
        <v>1</v>
      </c>
      <c r="P2378" s="620">
        <v>14477.400000000001</v>
      </c>
      <c r="Q2378" s="635">
        <v>1</v>
      </c>
      <c r="R2378" s="619">
        <v>6</v>
      </c>
      <c r="S2378" s="635">
        <v>1</v>
      </c>
      <c r="T2378" s="683">
        <v>1</v>
      </c>
      <c r="U2378" s="665">
        <v>1</v>
      </c>
    </row>
    <row r="2379" spans="1:21" ht="14.4" customHeight="1" x14ac:dyDescent="0.3">
      <c r="A2379" s="618">
        <v>4</v>
      </c>
      <c r="B2379" s="619" t="s">
        <v>558</v>
      </c>
      <c r="C2379" s="619">
        <v>89301042</v>
      </c>
      <c r="D2379" s="681" t="s">
        <v>6244</v>
      </c>
      <c r="E2379" s="682" t="s">
        <v>3991</v>
      </c>
      <c r="F2379" s="619" t="s">
        <v>3937</v>
      </c>
      <c r="G2379" s="619" t="s">
        <v>4143</v>
      </c>
      <c r="H2379" s="619" t="s">
        <v>557</v>
      </c>
      <c r="I2379" s="619" t="s">
        <v>4886</v>
      </c>
      <c r="J2379" s="619" t="s">
        <v>4887</v>
      </c>
      <c r="K2379" s="619" t="s">
        <v>4888</v>
      </c>
      <c r="L2379" s="620">
        <v>5343.9</v>
      </c>
      <c r="M2379" s="620">
        <v>16031.699999999999</v>
      </c>
      <c r="N2379" s="619">
        <v>3</v>
      </c>
      <c r="O2379" s="683">
        <v>1</v>
      </c>
      <c r="P2379" s="620">
        <v>16031.699999999999</v>
      </c>
      <c r="Q2379" s="635">
        <v>1</v>
      </c>
      <c r="R2379" s="619">
        <v>3</v>
      </c>
      <c r="S2379" s="635">
        <v>1</v>
      </c>
      <c r="T2379" s="683">
        <v>1</v>
      </c>
      <c r="U2379" s="665">
        <v>1</v>
      </c>
    </row>
    <row r="2380" spans="1:21" ht="14.4" customHeight="1" x14ac:dyDescent="0.3">
      <c r="A2380" s="618">
        <v>4</v>
      </c>
      <c r="B2380" s="619" t="s">
        <v>558</v>
      </c>
      <c r="C2380" s="619">
        <v>89301042</v>
      </c>
      <c r="D2380" s="681" t="s">
        <v>6244</v>
      </c>
      <c r="E2380" s="682" t="s">
        <v>3991</v>
      </c>
      <c r="F2380" s="619" t="s">
        <v>3937</v>
      </c>
      <c r="G2380" s="619" t="s">
        <v>4143</v>
      </c>
      <c r="H2380" s="619" t="s">
        <v>557</v>
      </c>
      <c r="I2380" s="619" t="s">
        <v>4889</v>
      </c>
      <c r="J2380" s="619" t="s">
        <v>4890</v>
      </c>
      <c r="K2380" s="619" t="s">
        <v>4891</v>
      </c>
      <c r="L2380" s="620">
        <v>1500.3</v>
      </c>
      <c r="M2380" s="620">
        <v>3000.6</v>
      </c>
      <c r="N2380" s="619">
        <v>2</v>
      </c>
      <c r="O2380" s="683">
        <v>1</v>
      </c>
      <c r="P2380" s="620">
        <v>3000.6</v>
      </c>
      <c r="Q2380" s="635">
        <v>1</v>
      </c>
      <c r="R2380" s="619">
        <v>2</v>
      </c>
      <c r="S2380" s="635">
        <v>1</v>
      </c>
      <c r="T2380" s="683">
        <v>1</v>
      </c>
      <c r="U2380" s="665">
        <v>1</v>
      </c>
    </row>
    <row r="2381" spans="1:21" ht="14.4" customHeight="1" x14ac:dyDescent="0.3">
      <c r="A2381" s="618">
        <v>4</v>
      </c>
      <c r="B2381" s="619" t="s">
        <v>558</v>
      </c>
      <c r="C2381" s="619">
        <v>89301042</v>
      </c>
      <c r="D2381" s="681" t="s">
        <v>6244</v>
      </c>
      <c r="E2381" s="682" t="s">
        <v>3991</v>
      </c>
      <c r="F2381" s="619" t="s">
        <v>3937</v>
      </c>
      <c r="G2381" s="619" t="s">
        <v>4143</v>
      </c>
      <c r="H2381" s="619" t="s">
        <v>557</v>
      </c>
      <c r="I2381" s="619" t="s">
        <v>4895</v>
      </c>
      <c r="J2381" s="619" t="s">
        <v>4503</v>
      </c>
      <c r="K2381" s="619" t="s">
        <v>4896</v>
      </c>
      <c r="L2381" s="620">
        <v>2284</v>
      </c>
      <c r="M2381" s="620">
        <v>6852</v>
      </c>
      <c r="N2381" s="619">
        <v>3</v>
      </c>
      <c r="O2381" s="683">
        <v>2</v>
      </c>
      <c r="P2381" s="620">
        <v>6852</v>
      </c>
      <c r="Q2381" s="635">
        <v>1</v>
      </c>
      <c r="R2381" s="619">
        <v>3</v>
      </c>
      <c r="S2381" s="635">
        <v>1</v>
      </c>
      <c r="T2381" s="683">
        <v>2</v>
      </c>
      <c r="U2381" s="665">
        <v>1</v>
      </c>
    </row>
    <row r="2382" spans="1:21" ht="14.4" customHeight="1" x14ac:dyDescent="0.3">
      <c r="A2382" s="618">
        <v>4</v>
      </c>
      <c r="B2382" s="619" t="s">
        <v>558</v>
      </c>
      <c r="C2382" s="619">
        <v>89301042</v>
      </c>
      <c r="D2382" s="681" t="s">
        <v>6244</v>
      </c>
      <c r="E2382" s="682" t="s">
        <v>3991</v>
      </c>
      <c r="F2382" s="619" t="s">
        <v>3937</v>
      </c>
      <c r="G2382" s="619" t="s">
        <v>4143</v>
      </c>
      <c r="H2382" s="619" t="s">
        <v>557</v>
      </c>
      <c r="I2382" s="619" t="s">
        <v>4502</v>
      </c>
      <c r="J2382" s="619" t="s">
        <v>4503</v>
      </c>
      <c r="K2382" s="619" t="s">
        <v>4504</v>
      </c>
      <c r="L2382" s="620">
        <v>2284</v>
      </c>
      <c r="M2382" s="620">
        <v>6852</v>
      </c>
      <c r="N2382" s="619">
        <v>3</v>
      </c>
      <c r="O2382" s="683">
        <v>1</v>
      </c>
      <c r="P2382" s="620">
        <v>6852</v>
      </c>
      <c r="Q2382" s="635">
        <v>1</v>
      </c>
      <c r="R2382" s="619">
        <v>3</v>
      </c>
      <c r="S2382" s="635">
        <v>1</v>
      </c>
      <c r="T2382" s="683">
        <v>1</v>
      </c>
      <c r="U2382" s="665">
        <v>1</v>
      </c>
    </row>
    <row r="2383" spans="1:21" ht="14.4" customHeight="1" x14ac:dyDescent="0.3">
      <c r="A2383" s="618">
        <v>4</v>
      </c>
      <c r="B2383" s="619" t="s">
        <v>558</v>
      </c>
      <c r="C2383" s="619">
        <v>89301042</v>
      </c>
      <c r="D2383" s="681" t="s">
        <v>6244</v>
      </c>
      <c r="E2383" s="682" t="s">
        <v>3991</v>
      </c>
      <c r="F2383" s="619" t="s">
        <v>3937</v>
      </c>
      <c r="G2383" s="619" t="s">
        <v>4143</v>
      </c>
      <c r="H2383" s="619" t="s">
        <v>557</v>
      </c>
      <c r="I2383" s="619" t="s">
        <v>4897</v>
      </c>
      <c r="J2383" s="619" t="s">
        <v>4898</v>
      </c>
      <c r="K2383" s="619" t="s">
        <v>4899</v>
      </c>
      <c r="L2383" s="620">
        <v>3000</v>
      </c>
      <c r="M2383" s="620">
        <v>12000</v>
      </c>
      <c r="N2383" s="619">
        <v>4</v>
      </c>
      <c r="O2383" s="683">
        <v>2</v>
      </c>
      <c r="P2383" s="620">
        <v>6000</v>
      </c>
      <c r="Q2383" s="635">
        <v>0.5</v>
      </c>
      <c r="R2383" s="619">
        <v>2</v>
      </c>
      <c r="S2383" s="635">
        <v>0.5</v>
      </c>
      <c r="T2383" s="683">
        <v>1</v>
      </c>
      <c r="U2383" s="665">
        <v>0.5</v>
      </c>
    </row>
    <row r="2384" spans="1:21" ht="14.4" customHeight="1" x14ac:dyDescent="0.3">
      <c r="A2384" s="618">
        <v>4</v>
      </c>
      <c r="B2384" s="619" t="s">
        <v>558</v>
      </c>
      <c r="C2384" s="619">
        <v>89301042</v>
      </c>
      <c r="D2384" s="681" t="s">
        <v>6244</v>
      </c>
      <c r="E2384" s="682" t="s">
        <v>3991</v>
      </c>
      <c r="F2384" s="619" t="s">
        <v>3937</v>
      </c>
      <c r="G2384" s="619" t="s">
        <v>4143</v>
      </c>
      <c r="H2384" s="619" t="s">
        <v>557</v>
      </c>
      <c r="I2384" s="619" t="s">
        <v>4505</v>
      </c>
      <c r="J2384" s="619" t="s">
        <v>4506</v>
      </c>
      <c r="K2384" s="619" t="s">
        <v>4507</v>
      </c>
      <c r="L2384" s="620">
        <v>3000</v>
      </c>
      <c r="M2384" s="620">
        <v>6000</v>
      </c>
      <c r="N2384" s="619">
        <v>2</v>
      </c>
      <c r="O2384" s="683">
        <v>1</v>
      </c>
      <c r="P2384" s="620">
        <v>6000</v>
      </c>
      <c r="Q2384" s="635">
        <v>1</v>
      </c>
      <c r="R2384" s="619">
        <v>2</v>
      </c>
      <c r="S2384" s="635">
        <v>1</v>
      </c>
      <c r="T2384" s="683">
        <v>1</v>
      </c>
      <c r="U2384" s="665">
        <v>1</v>
      </c>
    </row>
    <row r="2385" spans="1:21" ht="14.4" customHeight="1" x14ac:dyDescent="0.3">
      <c r="A2385" s="618">
        <v>4</v>
      </c>
      <c r="B2385" s="619" t="s">
        <v>558</v>
      </c>
      <c r="C2385" s="619">
        <v>89301042</v>
      </c>
      <c r="D2385" s="681" t="s">
        <v>6244</v>
      </c>
      <c r="E2385" s="682" t="s">
        <v>3991</v>
      </c>
      <c r="F2385" s="619" t="s">
        <v>3937</v>
      </c>
      <c r="G2385" s="619" t="s">
        <v>4143</v>
      </c>
      <c r="H2385" s="619" t="s">
        <v>557</v>
      </c>
      <c r="I2385" s="619" t="s">
        <v>4900</v>
      </c>
      <c r="J2385" s="619" t="s">
        <v>4903</v>
      </c>
      <c r="K2385" s="619" t="s">
        <v>4902</v>
      </c>
      <c r="L2385" s="620">
        <v>761.3</v>
      </c>
      <c r="M2385" s="620">
        <v>10658.199999999999</v>
      </c>
      <c r="N2385" s="619">
        <v>14</v>
      </c>
      <c r="O2385" s="683">
        <v>3</v>
      </c>
      <c r="P2385" s="620">
        <v>10658.199999999999</v>
      </c>
      <c r="Q2385" s="635">
        <v>1</v>
      </c>
      <c r="R2385" s="619">
        <v>14</v>
      </c>
      <c r="S2385" s="635">
        <v>1</v>
      </c>
      <c r="T2385" s="683">
        <v>3</v>
      </c>
      <c r="U2385" s="665">
        <v>1</v>
      </c>
    </row>
    <row r="2386" spans="1:21" ht="14.4" customHeight="1" x14ac:dyDescent="0.3">
      <c r="A2386" s="618">
        <v>4</v>
      </c>
      <c r="B2386" s="619" t="s">
        <v>558</v>
      </c>
      <c r="C2386" s="619">
        <v>89301042</v>
      </c>
      <c r="D2386" s="681" t="s">
        <v>6244</v>
      </c>
      <c r="E2386" s="682" t="s">
        <v>3991</v>
      </c>
      <c r="F2386" s="619" t="s">
        <v>3937</v>
      </c>
      <c r="G2386" s="619" t="s">
        <v>4143</v>
      </c>
      <c r="H2386" s="619" t="s">
        <v>557</v>
      </c>
      <c r="I2386" s="619" t="s">
        <v>4904</v>
      </c>
      <c r="J2386" s="619" t="s">
        <v>4905</v>
      </c>
      <c r="K2386" s="619" t="s">
        <v>4906</v>
      </c>
      <c r="L2386" s="620">
        <v>761.3</v>
      </c>
      <c r="M2386" s="620">
        <v>1522.6</v>
      </c>
      <c r="N2386" s="619">
        <v>2</v>
      </c>
      <c r="O2386" s="683">
        <v>1</v>
      </c>
      <c r="P2386" s="620"/>
      <c r="Q2386" s="635">
        <v>0</v>
      </c>
      <c r="R2386" s="619"/>
      <c r="S2386" s="635">
        <v>0</v>
      </c>
      <c r="T2386" s="683"/>
      <c r="U2386" s="665">
        <v>0</v>
      </c>
    </row>
    <row r="2387" spans="1:21" ht="14.4" customHeight="1" x14ac:dyDescent="0.3">
      <c r="A2387" s="618">
        <v>4</v>
      </c>
      <c r="B2387" s="619" t="s">
        <v>558</v>
      </c>
      <c r="C2387" s="619">
        <v>89301042</v>
      </c>
      <c r="D2387" s="681" t="s">
        <v>6244</v>
      </c>
      <c r="E2387" s="682" t="s">
        <v>3991</v>
      </c>
      <c r="F2387" s="619" t="s">
        <v>3937</v>
      </c>
      <c r="G2387" s="619" t="s">
        <v>4143</v>
      </c>
      <c r="H2387" s="619" t="s">
        <v>557</v>
      </c>
      <c r="I2387" s="619" t="s">
        <v>5254</v>
      </c>
      <c r="J2387" s="619" t="s">
        <v>4908</v>
      </c>
      <c r="K2387" s="619" t="s">
        <v>5256</v>
      </c>
      <c r="L2387" s="620">
        <v>1500.3</v>
      </c>
      <c r="M2387" s="620">
        <v>6001.2</v>
      </c>
      <c r="N2387" s="619">
        <v>4</v>
      </c>
      <c r="O2387" s="683">
        <v>1</v>
      </c>
      <c r="P2387" s="620">
        <v>6001.2</v>
      </c>
      <c r="Q2387" s="635">
        <v>1</v>
      </c>
      <c r="R2387" s="619">
        <v>4</v>
      </c>
      <c r="S2387" s="635">
        <v>1</v>
      </c>
      <c r="T2387" s="683">
        <v>1</v>
      </c>
      <c r="U2387" s="665">
        <v>1</v>
      </c>
    </row>
    <row r="2388" spans="1:21" ht="14.4" customHeight="1" x14ac:dyDescent="0.3">
      <c r="A2388" s="618">
        <v>4</v>
      </c>
      <c r="B2388" s="619" t="s">
        <v>558</v>
      </c>
      <c r="C2388" s="619">
        <v>89301042</v>
      </c>
      <c r="D2388" s="681" t="s">
        <v>6244</v>
      </c>
      <c r="E2388" s="682" t="s">
        <v>3991</v>
      </c>
      <c r="F2388" s="619" t="s">
        <v>3937</v>
      </c>
      <c r="G2388" s="619" t="s">
        <v>4143</v>
      </c>
      <c r="H2388" s="619" t="s">
        <v>557</v>
      </c>
      <c r="I2388" s="619" t="s">
        <v>4907</v>
      </c>
      <c r="J2388" s="619" t="s">
        <v>4908</v>
      </c>
      <c r="K2388" s="619" t="s">
        <v>4909</v>
      </c>
      <c r="L2388" s="620">
        <v>1500.3</v>
      </c>
      <c r="M2388" s="620">
        <v>6001.2</v>
      </c>
      <c r="N2388" s="619">
        <v>4</v>
      </c>
      <c r="O2388" s="683">
        <v>1</v>
      </c>
      <c r="P2388" s="620">
        <v>6001.2</v>
      </c>
      <c r="Q2388" s="635">
        <v>1</v>
      </c>
      <c r="R2388" s="619">
        <v>4</v>
      </c>
      <c r="S2388" s="635">
        <v>1</v>
      </c>
      <c r="T2388" s="683">
        <v>1</v>
      </c>
      <c r="U2388" s="665">
        <v>1</v>
      </c>
    </row>
    <row r="2389" spans="1:21" ht="14.4" customHeight="1" x14ac:dyDescent="0.3">
      <c r="A2389" s="618">
        <v>4</v>
      </c>
      <c r="B2389" s="619" t="s">
        <v>558</v>
      </c>
      <c r="C2389" s="619">
        <v>89301042</v>
      </c>
      <c r="D2389" s="681" t="s">
        <v>6244</v>
      </c>
      <c r="E2389" s="682" t="s">
        <v>3991</v>
      </c>
      <c r="F2389" s="619" t="s">
        <v>3937</v>
      </c>
      <c r="G2389" s="619" t="s">
        <v>4143</v>
      </c>
      <c r="H2389" s="619" t="s">
        <v>557</v>
      </c>
      <c r="I2389" s="619" t="s">
        <v>5257</v>
      </c>
      <c r="J2389" s="619" t="s">
        <v>4908</v>
      </c>
      <c r="K2389" s="619" t="s">
        <v>5258</v>
      </c>
      <c r="L2389" s="620">
        <v>1500.3</v>
      </c>
      <c r="M2389" s="620">
        <v>15003</v>
      </c>
      <c r="N2389" s="619">
        <v>10</v>
      </c>
      <c r="O2389" s="683">
        <v>2</v>
      </c>
      <c r="P2389" s="620">
        <v>15003</v>
      </c>
      <c r="Q2389" s="635">
        <v>1</v>
      </c>
      <c r="R2389" s="619">
        <v>10</v>
      </c>
      <c r="S2389" s="635">
        <v>1</v>
      </c>
      <c r="T2389" s="683">
        <v>2</v>
      </c>
      <c r="U2389" s="665">
        <v>1</v>
      </c>
    </row>
    <row r="2390" spans="1:21" ht="14.4" customHeight="1" x14ac:dyDescent="0.3">
      <c r="A2390" s="618">
        <v>4</v>
      </c>
      <c r="B2390" s="619" t="s">
        <v>558</v>
      </c>
      <c r="C2390" s="619">
        <v>89301042</v>
      </c>
      <c r="D2390" s="681" t="s">
        <v>6244</v>
      </c>
      <c r="E2390" s="682" t="s">
        <v>3991</v>
      </c>
      <c r="F2390" s="619" t="s">
        <v>3937</v>
      </c>
      <c r="G2390" s="619" t="s">
        <v>4143</v>
      </c>
      <c r="H2390" s="619" t="s">
        <v>557</v>
      </c>
      <c r="I2390" s="619" t="s">
        <v>4913</v>
      </c>
      <c r="J2390" s="619" t="s">
        <v>4914</v>
      </c>
      <c r="K2390" s="619" t="s">
        <v>4915</v>
      </c>
      <c r="L2390" s="620">
        <v>835.78</v>
      </c>
      <c r="M2390" s="620">
        <v>3343.12</v>
      </c>
      <c r="N2390" s="619">
        <v>4</v>
      </c>
      <c r="O2390" s="683">
        <v>1</v>
      </c>
      <c r="P2390" s="620">
        <v>3343.12</v>
      </c>
      <c r="Q2390" s="635">
        <v>1</v>
      </c>
      <c r="R2390" s="619">
        <v>4</v>
      </c>
      <c r="S2390" s="635">
        <v>1</v>
      </c>
      <c r="T2390" s="683">
        <v>1</v>
      </c>
      <c r="U2390" s="665">
        <v>1</v>
      </c>
    </row>
    <row r="2391" spans="1:21" ht="14.4" customHeight="1" x14ac:dyDescent="0.3">
      <c r="A2391" s="618">
        <v>4</v>
      </c>
      <c r="B2391" s="619" t="s">
        <v>558</v>
      </c>
      <c r="C2391" s="619">
        <v>89301042</v>
      </c>
      <c r="D2391" s="681" t="s">
        <v>6244</v>
      </c>
      <c r="E2391" s="682" t="s">
        <v>3991</v>
      </c>
      <c r="F2391" s="619" t="s">
        <v>3937</v>
      </c>
      <c r="G2391" s="619" t="s">
        <v>4143</v>
      </c>
      <c r="H2391" s="619" t="s">
        <v>557</v>
      </c>
      <c r="I2391" s="619" t="s">
        <v>4920</v>
      </c>
      <c r="J2391" s="619" t="s">
        <v>4921</v>
      </c>
      <c r="K2391" s="619" t="s">
        <v>4922</v>
      </c>
      <c r="L2391" s="620">
        <v>3053.49</v>
      </c>
      <c r="M2391" s="620">
        <v>6106.98</v>
      </c>
      <c r="N2391" s="619">
        <v>2</v>
      </c>
      <c r="O2391" s="683">
        <v>1</v>
      </c>
      <c r="P2391" s="620"/>
      <c r="Q2391" s="635">
        <v>0</v>
      </c>
      <c r="R2391" s="619"/>
      <c r="S2391" s="635">
        <v>0</v>
      </c>
      <c r="T2391" s="683"/>
      <c r="U2391" s="665">
        <v>0</v>
      </c>
    </row>
    <row r="2392" spans="1:21" ht="14.4" customHeight="1" x14ac:dyDescent="0.3">
      <c r="A2392" s="618">
        <v>4</v>
      </c>
      <c r="B2392" s="619" t="s">
        <v>558</v>
      </c>
      <c r="C2392" s="619">
        <v>89301042</v>
      </c>
      <c r="D2392" s="681" t="s">
        <v>6244</v>
      </c>
      <c r="E2392" s="682" t="s">
        <v>3991</v>
      </c>
      <c r="F2392" s="619" t="s">
        <v>3937</v>
      </c>
      <c r="G2392" s="619" t="s">
        <v>4143</v>
      </c>
      <c r="H2392" s="619" t="s">
        <v>557</v>
      </c>
      <c r="I2392" s="619" t="s">
        <v>5956</v>
      </c>
      <c r="J2392" s="619" t="s">
        <v>4924</v>
      </c>
      <c r="K2392" s="619" t="s">
        <v>5957</v>
      </c>
      <c r="L2392" s="620">
        <v>871</v>
      </c>
      <c r="M2392" s="620">
        <v>5226</v>
      </c>
      <c r="N2392" s="619">
        <v>6</v>
      </c>
      <c r="O2392" s="683">
        <v>1</v>
      </c>
      <c r="P2392" s="620">
        <v>5226</v>
      </c>
      <c r="Q2392" s="635">
        <v>1</v>
      </c>
      <c r="R2392" s="619">
        <v>6</v>
      </c>
      <c r="S2392" s="635">
        <v>1</v>
      </c>
      <c r="T2392" s="683">
        <v>1</v>
      </c>
      <c r="U2392" s="665">
        <v>1</v>
      </c>
    </row>
    <row r="2393" spans="1:21" ht="14.4" customHeight="1" x14ac:dyDescent="0.3">
      <c r="A2393" s="618">
        <v>4</v>
      </c>
      <c r="B2393" s="619" t="s">
        <v>558</v>
      </c>
      <c r="C2393" s="619">
        <v>89301042</v>
      </c>
      <c r="D2393" s="681" t="s">
        <v>6244</v>
      </c>
      <c r="E2393" s="682" t="s">
        <v>3991</v>
      </c>
      <c r="F2393" s="619" t="s">
        <v>3937</v>
      </c>
      <c r="G2393" s="619" t="s">
        <v>4143</v>
      </c>
      <c r="H2393" s="619" t="s">
        <v>557</v>
      </c>
      <c r="I2393" s="619" t="s">
        <v>5259</v>
      </c>
      <c r="J2393" s="619" t="s">
        <v>4927</v>
      </c>
      <c r="K2393" s="619" t="s">
        <v>5260</v>
      </c>
      <c r="L2393" s="620">
        <v>1450</v>
      </c>
      <c r="M2393" s="620">
        <v>14500</v>
      </c>
      <c r="N2393" s="619">
        <v>10</v>
      </c>
      <c r="O2393" s="683">
        <v>2</v>
      </c>
      <c r="P2393" s="620">
        <v>14500</v>
      </c>
      <c r="Q2393" s="635">
        <v>1</v>
      </c>
      <c r="R2393" s="619">
        <v>10</v>
      </c>
      <c r="S2393" s="635">
        <v>1</v>
      </c>
      <c r="T2393" s="683">
        <v>2</v>
      </c>
      <c r="U2393" s="665">
        <v>1</v>
      </c>
    </row>
    <row r="2394" spans="1:21" ht="14.4" customHeight="1" x14ac:dyDescent="0.3">
      <c r="A2394" s="618">
        <v>4</v>
      </c>
      <c r="B2394" s="619" t="s">
        <v>558</v>
      </c>
      <c r="C2394" s="619">
        <v>89301042</v>
      </c>
      <c r="D2394" s="681" t="s">
        <v>6244</v>
      </c>
      <c r="E2394" s="682" t="s">
        <v>3991</v>
      </c>
      <c r="F2394" s="619" t="s">
        <v>3937</v>
      </c>
      <c r="G2394" s="619" t="s">
        <v>4143</v>
      </c>
      <c r="H2394" s="619" t="s">
        <v>557</v>
      </c>
      <c r="I2394" s="619" t="s">
        <v>5261</v>
      </c>
      <c r="J2394" s="619" t="s">
        <v>5262</v>
      </c>
      <c r="K2394" s="619" t="s">
        <v>5263</v>
      </c>
      <c r="L2394" s="620">
        <v>3000</v>
      </c>
      <c r="M2394" s="620">
        <v>9000</v>
      </c>
      <c r="N2394" s="619">
        <v>3</v>
      </c>
      <c r="O2394" s="683">
        <v>1</v>
      </c>
      <c r="P2394" s="620">
        <v>9000</v>
      </c>
      <c r="Q2394" s="635">
        <v>1</v>
      </c>
      <c r="R2394" s="619">
        <v>3</v>
      </c>
      <c r="S2394" s="635">
        <v>1</v>
      </c>
      <c r="T2394" s="683">
        <v>1</v>
      </c>
      <c r="U2394" s="665">
        <v>1</v>
      </c>
    </row>
    <row r="2395" spans="1:21" ht="14.4" customHeight="1" x14ac:dyDescent="0.3">
      <c r="A2395" s="618">
        <v>4</v>
      </c>
      <c r="B2395" s="619" t="s">
        <v>558</v>
      </c>
      <c r="C2395" s="619">
        <v>89301042</v>
      </c>
      <c r="D2395" s="681" t="s">
        <v>6244</v>
      </c>
      <c r="E2395" s="682" t="s">
        <v>3991</v>
      </c>
      <c r="F2395" s="619" t="s">
        <v>3937</v>
      </c>
      <c r="G2395" s="619" t="s">
        <v>4143</v>
      </c>
      <c r="H2395" s="619" t="s">
        <v>557</v>
      </c>
      <c r="I2395" s="619" t="s">
        <v>5264</v>
      </c>
      <c r="J2395" s="619" t="s">
        <v>5262</v>
      </c>
      <c r="K2395" s="619" t="s">
        <v>5265</v>
      </c>
      <c r="L2395" s="620">
        <v>3000</v>
      </c>
      <c r="M2395" s="620">
        <v>9000</v>
      </c>
      <c r="N2395" s="619">
        <v>3</v>
      </c>
      <c r="O2395" s="683">
        <v>1</v>
      </c>
      <c r="P2395" s="620"/>
      <c r="Q2395" s="635">
        <v>0</v>
      </c>
      <c r="R2395" s="619"/>
      <c r="S2395" s="635">
        <v>0</v>
      </c>
      <c r="T2395" s="683"/>
      <c r="U2395" s="665">
        <v>0</v>
      </c>
    </row>
    <row r="2396" spans="1:21" ht="14.4" customHeight="1" x14ac:dyDescent="0.3">
      <c r="A2396" s="618">
        <v>4</v>
      </c>
      <c r="B2396" s="619" t="s">
        <v>558</v>
      </c>
      <c r="C2396" s="619">
        <v>89301042</v>
      </c>
      <c r="D2396" s="681" t="s">
        <v>6244</v>
      </c>
      <c r="E2396" s="682" t="s">
        <v>3991</v>
      </c>
      <c r="F2396" s="619" t="s">
        <v>3937</v>
      </c>
      <c r="G2396" s="619" t="s">
        <v>4143</v>
      </c>
      <c r="H2396" s="619" t="s">
        <v>557</v>
      </c>
      <c r="I2396" s="619" t="s">
        <v>4932</v>
      </c>
      <c r="J2396" s="619" t="s">
        <v>4930</v>
      </c>
      <c r="K2396" s="619" t="s">
        <v>4933</v>
      </c>
      <c r="L2396" s="620">
        <v>1454</v>
      </c>
      <c r="M2396" s="620">
        <v>8724</v>
      </c>
      <c r="N2396" s="619">
        <v>6</v>
      </c>
      <c r="O2396" s="683">
        <v>1</v>
      </c>
      <c r="P2396" s="620"/>
      <c r="Q2396" s="635">
        <v>0</v>
      </c>
      <c r="R2396" s="619"/>
      <c r="S2396" s="635">
        <v>0</v>
      </c>
      <c r="T2396" s="683"/>
      <c r="U2396" s="665">
        <v>0</v>
      </c>
    </row>
    <row r="2397" spans="1:21" ht="14.4" customHeight="1" x14ac:dyDescent="0.3">
      <c r="A2397" s="618">
        <v>4</v>
      </c>
      <c r="B2397" s="619" t="s">
        <v>558</v>
      </c>
      <c r="C2397" s="619">
        <v>89301042</v>
      </c>
      <c r="D2397" s="681" t="s">
        <v>6244</v>
      </c>
      <c r="E2397" s="682" t="s">
        <v>3991</v>
      </c>
      <c r="F2397" s="619" t="s">
        <v>3937</v>
      </c>
      <c r="G2397" s="619" t="s">
        <v>4143</v>
      </c>
      <c r="H2397" s="619" t="s">
        <v>557</v>
      </c>
      <c r="I2397" s="619" t="s">
        <v>4934</v>
      </c>
      <c r="J2397" s="619" t="s">
        <v>4935</v>
      </c>
      <c r="K2397" s="619" t="s">
        <v>4936</v>
      </c>
      <c r="L2397" s="620">
        <v>198.08</v>
      </c>
      <c r="M2397" s="620">
        <v>990.40000000000009</v>
      </c>
      <c r="N2397" s="619">
        <v>5</v>
      </c>
      <c r="O2397" s="683">
        <v>4</v>
      </c>
      <c r="P2397" s="620">
        <v>990.40000000000009</v>
      </c>
      <c r="Q2397" s="635">
        <v>1</v>
      </c>
      <c r="R2397" s="619">
        <v>5</v>
      </c>
      <c r="S2397" s="635">
        <v>1</v>
      </c>
      <c r="T2397" s="683">
        <v>4</v>
      </c>
      <c r="U2397" s="665">
        <v>1</v>
      </c>
    </row>
    <row r="2398" spans="1:21" ht="14.4" customHeight="1" x14ac:dyDescent="0.3">
      <c r="A2398" s="618">
        <v>4</v>
      </c>
      <c r="B2398" s="619" t="s">
        <v>558</v>
      </c>
      <c r="C2398" s="619">
        <v>89301042</v>
      </c>
      <c r="D2398" s="681" t="s">
        <v>6244</v>
      </c>
      <c r="E2398" s="682" t="s">
        <v>3991</v>
      </c>
      <c r="F2398" s="619" t="s">
        <v>3937</v>
      </c>
      <c r="G2398" s="619" t="s">
        <v>4143</v>
      </c>
      <c r="H2398" s="619" t="s">
        <v>557</v>
      </c>
      <c r="I2398" s="619" t="s">
        <v>4937</v>
      </c>
      <c r="J2398" s="619" t="s">
        <v>4938</v>
      </c>
      <c r="K2398" s="619" t="s">
        <v>4939</v>
      </c>
      <c r="L2398" s="620">
        <v>1500</v>
      </c>
      <c r="M2398" s="620">
        <v>46500</v>
      </c>
      <c r="N2398" s="619">
        <v>31</v>
      </c>
      <c r="O2398" s="683">
        <v>4</v>
      </c>
      <c r="P2398" s="620">
        <v>46500</v>
      </c>
      <c r="Q2398" s="635">
        <v>1</v>
      </c>
      <c r="R2398" s="619">
        <v>31</v>
      </c>
      <c r="S2398" s="635">
        <v>1</v>
      </c>
      <c r="T2398" s="683">
        <v>4</v>
      </c>
      <c r="U2398" s="665">
        <v>1</v>
      </c>
    </row>
    <row r="2399" spans="1:21" ht="14.4" customHeight="1" x14ac:dyDescent="0.3">
      <c r="A2399" s="618">
        <v>4</v>
      </c>
      <c r="B2399" s="619" t="s">
        <v>558</v>
      </c>
      <c r="C2399" s="619">
        <v>89301042</v>
      </c>
      <c r="D2399" s="681" t="s">
        <v>6244</v>
      </c>
      <c r="E2399" s="682" t="s">
        <v>3991</v>
      </c>
      <c r="F2399" s="619" t="s">
        <v>3937</v>
      </c>
      <c r="G2399" s="619" t="s">
        <v>4143</v>
      </c>
      <c r="H2399" s="619" t="s">
        <v>557</v>
      </c>
      <c r="I2399" s="619" t="s">
        <v>4940</v>
      </c>
      <c r="J2399" s="619" t="s">
        <v>4938</v>
      </c>
      <c r="K2399" s="619" t="s">
        <v>4941</v>
      </c>
      <c r="L2399" s="620">
        <v>1500</v>
      </c>
      <c r="M2399" s="620">
        <v>21000</v>
      </c>
      <c r="N2399" s="619">
        <v>14</v>
      </c>
      <c r="O2399" s="683">
        <v>2</v>
      </c>
      <c r="P2399" s="620">
        <v>21000</v>
      </c>
      <c r="Q2399" s="635">
        <v>1</v>
      </c>
      <c r="R2399" s="619">
        <v>14</v>
      </c>
      <c r="S2399" s="635">
        <v>1</v>
      </c>
      <c r="T2399" s="683">
        <v>2</v>
      </c>
      <c r="U2399" s="665">
        <v>1</v>
      </c>
    </row>
    <row r="2400" spans="1:21" ht="14.4" customHeight="1" x14ac:dyDescent="0.3">
      <c r="A2400" s="618">
        <v>4</v>
      </c>
      <c r="B2400" s="619" t="s">
        <v>558</v>
      </c>
      <c r="C2400" s="619">
        <v>89301042</v>
      </c>
      <c r="D2400" s="681" t="s">
        <v>6244</v>
      </c>
      <c r="E2400" s="682" t="s">
        <v>3991</v>
      </c>
      <c r="F2400" s="619" t="s">
        <v>3937</v>
      </c>
      <c r="G2400" s="619" t="s">
        <v>4143</v>
      </c>
      <c r="H2400" s="619" t="s">
        <v>557</v>
      </c>
      <c r="I2400" s="619" t="s">
        <v>4946</v>
      </c>
      <c r="J2400" s="619" t="s">
        <v>4947</v>
      </c>
      <c r="K2400" s="619" t="s">
        <v>4948</v>
      </c>
      <c r="L2400" s="620">
        <v>159.5</v>
      </c>
      <c r="M2400" s="620">
        <v>2233</v>
      </c>
      <c r="N2400" s="619">
        <v>14</v>
      </c>
      <c r="O2400" s="683">
        <v>6</v>
      </c>
      <c r="P2400" s="620">
        <v>638</v>
      </c>
      <c r="Q2400" s="635">
        <v>0.2857142857142857</v>
      </c>
      <c r="R2400" s="619">
        <v>4</v>
      </c>
      <c r="S2400" s="635">
        <v>0.2857142857142857</v>
      </c>
      <c r="T2400" s="683">
        <v>2</v>
      </c>
      <c r="U2400" s="665">
        <v>0.33333333333333331</v>
      </c>
    </row>
    <row r="2401" spans="1:21" ht="14.4" customHeight="1" x14ac:dyDescent="0.3">
      <c r="A2401" s="618">
        <v>4</v>
      </c>
      <c r="B2401" s="619" t="s">
        <v>558</v>
      </c>
      <c r="C2401" s="619">
        <v>89301042</v>
      </c>
      <c r="D2401" s="681" t="s">
        <v>6244</v>
      </c>
      <c r="E2401" s="682" t="s">
        <v>3991</v>
      </c>
      <c r="F2401" s="619" t="s">
        <v>3937</v>
      </c>
      <c r="G2401" s="619" t="s">
        <v>4143</v>
      </c>
      <c r="H2401" s="619" t="s">
        <v>557</v>
      </c>
      <c r="I2401" s="619" t="s">
        <v>4949</v>
      </c>
      <c r="J2401" s="619" t="s">
        <v>4950</v>
      </c>
      <c r="K2401" s="619" t="s">
        <v>4951</v>
      </c>
      <c r="L2401" s="620">
        <v>153.5</v>
      </c>
      <c r="M2401" s="620">
        <v>153.5</v>
      </c>
      <c r="N2401" s="619">
        <v>1</v>
      </c>
      <c r="O2401" s="683">
        <v>1</v>
      </c>
      <c r="P2401" s="620">
        <v>153.5</v>
      </c>
      <c r="Q2401" s="635">
        <v>1</v>
      </c>
      <c r="R2401" s="619">
        <v>1</v>
      </c>
      <c r="S2401" s="635">
        <v>1</v>
      </c>
      <c r="T2401" s="683">
        <v>1</v>
      </c>
      <c r="U2401" s="665">
        <v>1</v>
      </c>
    </row>
    <row r="2402" spans="1:21" ht="14.4" customHeight="1" x14ac:dyDescent="0.3">
      <c r="A2402" s="618">
        <v>4</v>
      </c>
      <c r="B2402" s="619" t="s">
        <v>558</v>
      </c>
      <c r="C2402" s="619">
        <v>89301042</v>
      </c>
      <c r="D2402" s="681" t="s">
        <v>6244</v>
      </c>
      <c r="E2402" s="682" t="s">
        <v>3991</v>
      </c>
      <c r="F2402" s="619" t="s">
        <v>3937</v>
      </c>
      <c r="G2402" s="619" t="s">
        <v>4143</v>
      </c>
      <c r="H2402" s="619" t="s">
        <v>557</v>
      </c>
      <c r="I2402" s="619" t="s">
        <v>5745</v>
      </c>
      <c r="J2402" s="619" t="s">
        <v>5746</v>
      </c>
      <c r="K2402" s="619" t="s">
        <v>5747</v>
      </c>
      <c r="L2402" s="620">
        <v>2830</v>
      </c>
      <c r="M2402" s="620">
        <v>2830</v>
      </c>
      <c r="N2402" s="619">
        <v>1</v>
      </c>
      <c r="O2402" s="683">
        <v>1</v>
      </c>
      <c r="P2402" s="620"/>
      <c r="Q2402" s="635">
        <v>0</v>
      </c>
      <c r="R2402" s="619"/>
      <c r="S2402" s="635">
        <v>0</v>
      </c>
      <c r="T2402" s="683"/>
      <c r="U2402" s="665">
        <v>0</v>
      </c>
    </row>
    <row r="2403" spans="1:21" ht="14.4" customHeight="1" x14ac:dyDescent="0.3">
      <c r="A2403" s="618">
        <v>4</v>
      </c>
      <c r="B2403" s="619" t="s">
        <v>558</v>
      </c>
      <c r="C2403" s="619">
        <v>89301042</v>
      </c>
      <c r="D2403" s="681" t="s">
        <v>6244</v>
      </c>
      <c r="E2403" s="682" t="s">
        <v>3991</v>
      </c>
      <c r="F2403" s="619" t="s">
        <v>3937</v>
      </c>
      <c r="G2403" s="619" t="s">
        <v>4143</v>
      </c>
      <c r="H2403" s="619" t="s">
        <v>557</v>
      </c>
      <c r="I2403" s="619" t="s">
        <v>4952</v>
      </c>
      <c r="J2403" s="619" t="s">
        <v>4766</v>
      </c>
      <c r="K2403" s="619" t="s">
        <v>4953</v>
      </c>
      <c r="L2403" s="620">
        <v>2304</v>
      </c>
      <c r="M2403" s="620">
        <v>2304</v>
      </c>
      <c r="N2403" s="619">
        <v>1</v>
      </c>
      <c r="O2403" s="683">
        <v>1</v>
      </c>
      <c r="P2403" s="620">
        <v>2304</v>
      </c>
      <c r="Q2403" s="635">
        <v>1</v>
      </c>
      <c r="R2403" s="619">
        <v>1</v>
      </c>
      <c r="S2403" s="635">
        <v>1</v>
      </c>
      <c r="T2403" s="683">
        <v>1</v>
      </c>
      <c r="U2403" s="665">
        <v>1</v>
      </c>
    </row>
    <row r="2404" spans="1:21" ht="14.4" customHeight="1" x14ac:dyDescent="0.3">
      <c r="A2404" s="618">
        <v>4</v>
      </c>
      <c r="B2404" s="619" t="s">
        <v>558</v>
      </c>
      <c r="C2404" s="619">
        <v>89301042</v>
      </c>
      <c r="D2404" s="681" t="s">
        <v>6244</v>
      </c>
      <c r="E2404" s="682" t="s">
        <v>3991</v>
      </c>
      <c r="F2404" s="619" t="s">
        <v>3937</v>
      </c>
      <c r="G2404" s="619" t="s">
        <v>4143</v>
      </c>
      <c r="H2404" s="619" t="s">
        <v>557</v>
      </c>
      <c r="I2404" s="619" t="s">
        <v>5958</v>
      </c>
      <c r="J2404" s="619" t="s">
        <v>5959</v>
      </c>
      <c r="K2404" s="619" t="s">
        <v>5960</v>
      </c>
      <c r="L2404" s="620">
        <v>600</v>
      </c>
      <c r="M2404" s="620">
        <v>600</v>
      </c>
      <c r="N2404" s="619">
        <v>1</v>
      </c>
      <c r="O2404" s="683">
        <v>1</v>
      </c>
      <c r="P2404" s="620"/>
      <c r="Q2404" s="635">
        <v>0</v>
      </c>
      <c r="R2404" s="619"/>
      <c r="S2404" s="635">
        <v>0</v>
      </c>
      <c r="T2404" s="683"/>
      <c r="U2404" s="665">
        <v>0</v>
      </c>
    </row>
    <row r="2405" spans="1:21" ht="14.4" customHeight="1" x14ac:dyDescent="0.3">
      <c r="A2405" s="618">
        <v>4</v>
      </c>
      <c r="B2405" s="619" t="s">
        <v>558</v>
      </c>
      <c r="C2405" s="619">
        <v>89301042</v>
      </c>
      <c r="D2405" s="681" t="s">
        <v>6244</v>
      </c>
      <c r="E2405" s="682" t="s">
        <v>3991</v>
      </c>
      <c r="F2405" s="619" t="s">
        <v>3937</v>
      </c>
      <c r="G2405" s="619" t="s">
        <v>4143</v>
      </c>
      <c r="H2405" s="619" t="s">
        <v>557</v>
      </c>
      <c r="I2405" s="619" t="s">
        <v>4954</v>
      </c>
      <c r="J2405" s="619" t="s">
        <v>4955</v>
      </c>
      <c r="K2405" s="619" t="s">
        <v>4956</v>
      </c>
      <c r="L2405" s="620">
        <v>1000</v>
      </c>
      <c r="M2405" s="620">
        <v>2000</v>
      </c>
      <c r="N2405" s="619">
        <v>2</v>
      </c>
      <c r="O2405" s="683">
        <v>2</v>
      </c>
      <c r="P2405" s="620">
        <v>2000</v>
      </c>
      <c r="Q2405" s="635">
        <v>1</v>
      </c>
      <c r="R2405" s="619">
        <v>2</v>
      </c>
      <c r="S2405" s="635">
        <v>1</v>
      </c>
      <c r="T2405" s="683">
        <v>2</v>
      </c>
      <c r="U2405" s="665">
        <v>1</v>
      </c>
    </row>
    <row r="2406" spans="1:21" ht="14.4" customHeight="1" x14ac:dyDescent="0.3">
      <c r="A2406" s="618">
        <v>4</v>
      </c>
      <c r="B2406" s="619" t="s">
        <v>558</v>
      </c>
      <c r="C2406" s="619">
        <v>89301042</v>
      </c>
      <c r="D2406" s="681" t="s">
        <v>6244</v>
      </c>
      <c r="E2406" s="682" t="s">
        <v>3991</v>
      </c>
      <c r="F2406" s="619" t="s">
        <v>3937</v>
      </c>
      <c r="G2406" s="619" t="s">
        <v>4143</v>
      </c>
      <c r="H2406" s="619" t="s">
        <v>557</v>
      </c>
      <c r="I2406" s="619" t="s">
        <v>5961</v>
      </c>
      <c r="J2406" s="619" t="s">
        <v>4771</v>
      </c>
      <c r="K2406" s="619" t="s">
        <v>5962</v>
      </c>
      <c r="L2406" s="620">
        <v>1500.3</v>
      </c>
      <c r="M2406" s="620">
        <v>1500.3</v>
      </c>
      <c r="N2406" s="619">
        <v>1</v>
      </c>
      <c r="O2406" s="683">
        <v>1</v>
      </c>
      <c r="P2406" s="620"/>
      <c r="Q2406" s="635">
        <v>0</v>
      </c>
      <c r="R2406" s="619"/>
      <c r="S2406" s="635">
        <v>0</v>
      </c>
      <c r="T2406" s="683"/>
      <c r="U2406" s="665">
        <v>0</v>
      </c>
    </row>
    <row r="2407" spans="1:21" ht="14.4" customHeight="1" x14ac:dyDescent="0.3">
      <c r="A2407" s="618">
        <v>4</v>
      </c>
      <c r="B2407" s="619" t="s">
        <v>558</v>
      </c>
      <c r="C2407" s="619">
        <v>89301042</v>
      </c>
      <c r="D2407" s="681" t="s">
        <v>6244</v>
      </c>
      <c r="E2407" s="682" t="s">
        <v>3991</v>
      </c>
      <c r="F2407" s="619" t="s">
        <v>3937</v>
      </c>
      <c r="G2407" s="619" t="s">
        <v>4965</v>
      </c>
      <c r="H2407" s="619" t="s">
        <v>557</v>
      </c>
      <c r="I2407" s="619" t="s">
        <v>5963</v>
      </c>
      <c r="J2407" s="619" t="s">
        <v>5964</v>
      </c>
      <c r="K2407" s="619" t="s">
        <v>5965</v>
      </c>
      <c r="L2407" s="620">
        <v>394.54</v>
      </c>
      <c r="M2407" s="620">
        <v>1183.6200000000001</v>
      </c>
      <c r="N2407" s="619">
        <v>3</v>
      </c>
      <c r="O2407" s="683">
        <v>1</v>
      </c>
      <c r="P2407" s="620">
        <v>1183.6200000000001</v>
      </c>
      <c r="Q2407" s="635">
        <v>1</v>
      </c>
      <c r="R2407" s="619">
        <v>3</v>
      </c>
      <c r="S2407" s="635">
        <v>1</v>
      </c>
      <c r="T2407" s="683">
        <v>1</v>
      </c>
      <c r="U2407" s="665">
        <v>1</v>
      </c>
    </row>
    <row r="2408" spans="1:21" ht="14.4" customHeight="1" x14ac:dyDescent="0.3">
      <c r="A2408" s="618">
        <v>4</v>
      </c>
      <c r="B2408" s="619" t="s">
        <v>558</v>
      </c>
      <c r="C2408" s="619">
        <v>89301042</v>
      </c>
      <c r="D2408" s="681" t="s">
        <v>6244</v>
      </c>
      <c r="E2408" s="682" t="s">
        <v>3992</v>
      </c>
      <c r="F2408" s="619" t="s">
        <v>3935</v>
      </c>
      <c r="G2408" s="619" t="s">
        <v>5508</v>
      </c>
      <c r="H2408" s="619" t="s">
        <v>557</v>
      </c>
      <c r="I2408" s="619" t="s">
        <v>5966</v>
      </c>
      <c r="J2408" s="619" t="s">
        <v>5967</v>
      </c>
      <c r="K2408" s="619" t="s">
        <v>1500</v>
      </c>
      <c r="L2408" s="620">
        <v>196.76</v>
      </c>
      <c r="M2408" s="620">
        <v>196.76</v>
      </c>
      <c r="N2408" s="619">
        <v>1</v>
      </c>
      <c r="O2408" s="683">
        <v>0.5</v>
      </c>
      <c r="P2408" s="620"/>
      <c r="Q2408" s="635">
        <v>0</v>
      </c>
      <c r="R2408" s="619"/>
      <c r="S2408" s="635">
        <v>0</v>
      </c>
      <c r="T2408" s="683"/>
      <c r="U2408" s="665">
        <v>0</v>
      </c>
    </row>
    <row r="2409" spans="1:21" ht="14.4" customHeight="1" x14ac:dyDescent="0.3">
      <c r="A2409" s="618">
        <v>4</v>
      </c>
      <c r="B2409" s="619" t="s">
        <v>558</v>
      </c>
      <c r="C2409" s="619">
        <v>89301042</v>
      </c>
      <c r="D2409" s="681" t="s">
        <v>6244</v>
      </c>
      <c r="E2409" s="682" t="s">
        <v>3992</v>
      </c>
      <c r="F2409" s="619" t="s">
        <v>3935</v>
      </c>
      <c r="G2409" s="619" t="s">
        <v>5508</v>
      </c>
      <c r="H2409" s="619" t="s">
        <v>557</v>
      </c>
      <c r="I2409" s="619" t="s">
        <v>5968</v>
      </c>
      <c r="J2409" s="619" t="s">
        <v>5969</v>
      </c>
      <c r="K2409" s="619" t="s">
        <v>5683</v>
      </c>
      <c r="L2409" s="620">
        <v>716.43</v>
      </c>
      <c r="M2409" s="620">
        <v>716.43</v>
      </c>
      <c r="N2409" s="619">
        <v>1</v>
      </c>
      <c r="O2409" s="683">
        <v>0.5</v>
      </c>
      <c r="P2409" s="620"/>
      <c r="Q2409" s="635">
        <v>0</v>
      </c>
      <c r="R2409" s="619"/>
      <c r="S2409" s="635">
        <v>0</v>
      </c>
      <c r="T2409" s="683"/>
      <c r="U2409" s="665">
        <v>0</v>
      </c>
    </row>
    <row r="2410" spans="1:21" ht="14.4" customHeight="1" x14ac:dyDescent="0.3">
      <c r="A2410" s="618">
        <v>4</v>
      </c>
      <c r="B2410" s="619" t="s">
        <v>558</v>
      </c>
      <c r="C2410" s="619">
        <v>89301042</v>
      </c>
      <c r="D2410" s="681" t="s">
        <v>6244</v>
      </c>
      <c r="E2410" s="682" t="s">
        <v>3992</v>
      </c>
      <c r="F2410" s="619" t="s">
        <v>3935</v>
      </c>
      <c r="G2410" s="619" t="s">
        <v>5508</v>
      </c>
      <c r="H2410" s="619" t="s">
        <v>557</v>
      </c>
      <c r="I2410" s="619" t="s">
        <v>5970</v>
      </c>
      <c r="J2410" s="619" t="s">
        <v>5969</v>
      </c>
      <c r="K2410" s="619" t="s">
        <v>5971</v>
      </c>
      <c r="L2410" s="620">
        <v>0</v>
      </c>
      <c r="M2410" s="620">
        <v>0</v>
      </c>
      <c r="N2410" s="619">
        <v>1</v>
      </c>
      <c r="O2410" s="683">
        <v>0.5</v>
      </c>
      <c r="P2410" s="620"/>
      <c r="Q2410" s="635"/>
      <c r="R2410" s="619"/>
      <c r="S2410" s="635">
        <v>0</v>
      </c>
      <c r="T2410" s="683"/>
      <c r="U2410" s="665">
        <v>0</v>
      </c>
    </row>
    <row r="2411" spans="1:21" ht="14.4" customHeight="1" x14ac:dyDescent="0.3">
      <c r="A2411" s="618">
        <v>4</v>
      </c>
      <c r="B2411" s="619" t="s">
        <v>558</v>
      </c>
      <c r="C2411" s="619">
        <v>89301042</v>
      </c>
      <c r="D2411" s="681" t="s">
        <v>6244</v>
      </c>
      <c r="E2411" s="682" t="s">
        <v>3992</v>
      </c>
      <c r="F2411" s="619" t="s">
        <v>3935</v>
      </c>
      <c r="G2411" s="619" t="s">
        <v>5508</v>
      </c>
      <c r="H2411" s="619" t="s">
        <v>557</v>
      </c>
      <c r="I2411" s="619" t="s">
        <v>5972</v>
      </c>
      <c r="J2411" s="619" t="s">
        <v>5969</v>
      </c>
      <c r="K2411" s="619" t="s">
        <v>993</v>
      </c>
      <c r="L2411" s="620">
        <v>130.59</v>
      </c>
      <c r="M2411" s="620">
        <v>130.59</v>
      </c>
      <c r="N2411" s="619">
        <v>1</v>
      </c>
      <c r="O2411" s="683">
        <v>1</v>
      </c>
      <c r="P2411" s="620"/>
      <c r="Q2411" s="635">
        <v>0</v>
      </c>
      <c r="R2411" s="619"/>
      <c r="S2411" s="635">
        <v>0</v>
      </c>
      <c r="T2411" s="683"/>
      <c r="U2411" s="665">
        <v>0</v>
      </c>
    </row>
    <row r="2412" spans="1:21" ht="14.4" customHeight="1" x14ac:dyDescent="0.3">
      <c r="A2412" s="618">
        <v>4</v>
      </c>
      <c r="B2412" s="619" t="s">
        <v>558</v>
      </c>
      <c r="C2412" s="619">
        <v>89301042</v>
      </c>
      <c r="D2412" s="681" t="s">
        <v>6244</v>
      </c>
      <c r="E2412" s="682" t="s">
        <v>3992</v>
      </c>
      <c r="F2412" s="619" t="s">
        <v>3935</v>
      </c>
      <c r="G2412" s="619" t="s">
        <v>4100</v>
      </c>
      <c r="H2412" s="619" t="s">
        <v>557</v>
      </c>
      <c r="I2412" s="619" t="s">
        <v>5973</v>
      </c>
      <c r="J2412" s="619" t="s">
        <v>5974</v>
      </c>
      <c r="K2412" s="619" t="s">
        <v>5971</v>
      </c>
      <c r="L2412" s="620">
        <v>89.77</v>
      </c>
      <c r="M2412" s="620">
        <v>269.31</v>
      </c>
      <c r="N2412" s="619">
        <v>3</v>
      </c>
      <c r="O2412" s="683">
        <v>1.5</v>
      </c>
      <c r="P2412" s="620"/>
      <c r="Q2412" s="635">
        <v>0</v>
      </c>
      <c r="R2412" s="619"/>
      <c r="S2412" s="635">
        <v>0</v>
      </c>
      <c r="T2412" s="683"/>
      <c r="U2412" s="665">
        <v>0</v>
      </c>
    </row>
    <row r="2413" spans="1:21" ht="14.4" customHeight="1" x14ac:dyDescent="0.3">
      <c r="A2413" s="618">
        <v>4</v>
      </c>
      <c r="B2413" s="619" t="s">
        <v>558</v>
      </c>
      <c r="C2413" s="619">
        <v>89301042</v>
      </c>
      <c r="D2413" s="681" t="s">
        <v>6244</v>
      </c>
      <c r="E2413" s="682" t="s">
        <v>3992</v>
      </c>
      <c r="F2413" s="619" t="s">
        <v>3935</v>
      </c>
      <c r="G2413" s="619" t="s">
        <v>4329</v>
      </c>
      <c r="H2413" s="619" t="s">
        <v>557</v>
      </c>
      <c r="I2413" s="619" t="s">
        <v>5600</v>
      </c>
      <c r="J2413" s="619" t="s">
        <v>4372</v>
      </c>
      <c r="K2413" s="619" t="s">
        <v>3748</v>
      </c>
      <c r="L2413" s="620">
        <v>69.86</v>
      </c>
      <c r="M2413" s="620">
        <v>279.44</v>
      </c>
      <c r="N2413" s="619">
        <v>4</v>
      </c>
      <c r="O2413" s="683">
        <v>3</v>
      </c>
      <c r="P2413" s="620">
        <v>139.72</v>
      </c>
      <c r="Q2413" s="635">
        <v>0.5</v>
      </c>
      <c r="R2413" s="619">
        <v>2</v>
      </c>
      <c r="S2413" s="635">
        <v>0.5</v>
      </c>
      <c r="T2413" s="683">
        <v>1</v>
      </c>
      <c r="U2413" s="665">
        <v>0.33333333333333331</v>
      </c>
    </row>
    <row r="2414" spans="1:21" ht="14.4" customHeight="1" x14ac:dyDescent="0.3">
      <c r="A2414" s="618">
        <v>4</v>
      </c>
      <c r="B2414" s="619" t="s">
        <v>558</v>
      </c>
      <c r="C2414" s="619">
        <v>89301042</v>
      </c>
      <c r="D2414" s="681" t="s">
        <v>6244</v>
      </c>
      <c r="E2414" s="682" t="s">
        <v>3992</v>
      </c>
      <c r="F2414" s="619" t="s">
        <v>3935</v>
      </c>
      <c r="G2414" s="619" t="s">
        <v>4209</v>
      </c>
      <c r="H2414" s="619" t="s">
        <v>557</v>
      </c>
      <c r="I2414" s="619" t="s">
        <v>948</v>
      </c>
      <c r="J2414" s="619" t="s">
        <v>746</v>
      </c>
      <c r="K2414" s="619" t="s">
        <v>1027</v>
      </c>
      <c r="L2414" s="620">
        <v>69.31</v>
      </c>
      <c r="M2414" s="620">
        <v>69.31</v>
      </c>
      <c r="N2414" s="619">
        <v>1</v>
      </c>
      <c r="O2414" s="683">
        <v>1</v>
      </c>
      <c r="P2414" s="620">
        <v>69.31</v>
      </c>
      <c r="Q2414" s="635">
        <v>1</v>
      </c>
      <c r="R2414" s="619">
        <v>1</v>
      </c>
      <c r="S2414" s="635">
        <v>1</v>
      </c>
      <c r="T2414" s="683">
        <v>1</v>
      </c>
      <c r="U2414" s="665">
        <v>1</v>
      </c>
    </row>
    <row r="2415" spans="1:21" ht="14.4" customHeight="1" x14ac:dyDescent="0.3">
      <c r="A2415" s="618">
        <v>4</v>
      </c>
      <c r="B2415" s="619" t="s">
        <v>558</v>
      </c>
      <c r="C2415" s="619">
        <v>89301042</v>
      </c>
      <c r="D2415" s="681" t="s">
        <v>6244</v>
      </c>
      <c r="E2415" s="682" t="s">
        <v>3992</v>
      </c>
      <c r="F2415" s="619" t="s">
        <v>3935</v>
      </c>
      <c r="G2415" s="619" t="s">
        <v>4303</v>
      </c>
      <c r="H2415" s="619" t="s">
        <v>557</v>
      </c>
      <c r="I2415" s="619" t="s">
        <v>5975</v>
      </c>
      <c r="J2415" s="619" t="s">
        <v>3263</v>
      </c>
      <c r="K2415" s="619" t="s">
        <v>5976</v>
      </c>
      <c r="L2415" s="620">
        <v>0</v>
      </c>
      <c r="M2415" s="620">
        <v>0</v>
      </c>
      <c r="N2415" s="619">
        <v>2</v>
      </c>
      <c r="O2415" s="683">
        <v>1</v>
      </c>
      <c r="P2415" s="620"/>
      <c r="Q2415" s="635"/>
      <c r="R2415" s="619"/>
      <c r="S2415" s="635">
        <v>0</v>
      </c>
      <c r="T2415" s="683"/>
      <c r="U2415" s="665">
        <v>0</v>
      </c>
    </row>
    <row r="2416" spans="1:21" ht="14.4" customHeight="1" x14ac:dyDescent="0.3">
      <c r="A2416" s="618">
        <v>4</v>
      </c>
      <c r="B2416" s="619" t="s">
        <v>558</v>
      </c>
      <c r="C2416" s="619">
        <v>89301042</v>
      </c>
      <c r="D2416" s="681" t="s">
        <v>6244</v>
      </c>
      <c r="E2416" s="682" t="s">
        <v>3992</v>
      </c>
      <c r="F2416" s="619" t="s">
        <v>3935</v>
      </c>
      <c r="G2416" s="619" t="s">
        <v>4303</v>
      </c>
      <c r="H2416" s="619" t="s">
        <v>557</v>
      </c>
      <c r="I2416" s="619" t="s">
        <v>5977</v>
      </c>
      <c r="J2416" s="619" t="s">
        <v>3263</v>
      </c>
      <c r="K2416" s="619" t="s">
        <v>5978</v>
      </c>
      <c r="L2416" s="620">
        <v>0</v>
      </c>
      <c r="M2416" s="620">
        <v>0</v>
      </c>
      <c r="N2416" s="619">
        <v>2</v>
      </c>
      <c r="O2416" s="683">
        <v>1.5</v>
      </c>
      <c r="P2416" s="620"/>
      <c r="Q2416" s="635"/>
      <c r="R2416" s="619"/>
      <c r="S2416" s="635">
        <v>0</v>
      </c>
      <c r="T2416" s="683"/>
      <c r="U2416" s="665">
        <v>0</v>
      </c>
    </row>
    <row r="2417" spans="1:21" ht="14.4" customHeight="1" x14ac:dyDescent="0.3">
      <c r="A2417" s="618">
        <v>4</v>
      </c>
      <c r="B2417" s="619" t="s">
        <v>558</v>
      </c>
      <c r="C2417" s="619">
        <v>89301042</v>
      </c>
      <c r="D2417" s="681" t="s">
        <v>6244</v>
      </c>
      <c r="E2417" s="682" t="s">
        <v>3992</v>
      </c>
      <c r="F2417" s="619" t="s">
        <v>3935</v>
      </c>
      <c r="G2417" s="619" t="s">
        <v>4303</v>
      </c>
      <c r="H2417" s="619" t="s">
        <v>557</v>
      </c>
      <c r="I2417" s="619" t="s">
        <v>3262</v>
      </c>
      <c r="J2417" s="619" t="s">
        <v>3263</v>
      </c>
      <c r="K2417" s="619" t="s">
        <v>3922</v>
      </c>
      <c r="L2417" s="620">
        <v>201.75</v>
      </c>
      <c r="M2417" s="620">
        <v>403.5</v>
      </c>
      <c r="N2417" s="619">
        <v>2</v>
      </c>
      <c r="O2417" s="683">
        <v>0.5</v>
      </c>
      <c r="P2417" s="620"/>
      <c r="Q2417" s="635">
        <v>0</v>
      </c>
      <c r="R2417" s="619"/>
      <c r="S2417" s="635">
        <v>0</v>
      </c>
      <c r="T2417" s="683"/>
      <c r="U2417" s="665">
        <v>0</v>
      </c>
    </row>
    <row r="2418" spans="1:21" ht="14.4" customHeight="1" x14ac:dyDescent="0.3">
      <c r="A2418" s="618">
        <v>4</v>
      </c>
      <c r="B2418" s="619" t="s">
        <v>558</v>
      </c>
      <c r="C2418" s="619">
        <v>89301042</v>
      </c>
      <c r="D2418" s="681" t="s">
        <v>6244</v>
      </c>
      <c r="E2418" s="682" t="s">
        <v>3992</v>
      </c>
      <c r="F2418" s="619" t="s">
        <v>3935</v>
      </c>
      <c r="G2418" s="619" t="s">
        <v>4062</v>
      </c>
      <c r="H2418" s="619" t="s">
        <v>557</v>
      </c>
      <c r="I2418" s="619" t="s">
        <v>5979</v>
      </c>
      <c r="J2418" s="619" t="s">
        <v>3964</v>
      </c>
      <c r="K2418" s="619"/>
      <c r="L2418" s="620">
        <v>0</v>
      </c>
      <c r="M2418" s="620">
        <v>0</v>
      </c>
      <c r="N2418" s="619">
        <v>1</v>
      </c>
      <c r="O2418" s="683">
        <v>0.5</v>
      </c>
      <c r="P2418" s="620"/>
      <c r="Q2418" s="635"/>
      <c r="R2418" s="619"/>
      <c r="S2418" s="635">
        <v>0</v>
      </c>
      <c r="T2418" s="683"/>
      <c r="U2418" s="665">
        <v>0</v>
      </c>
    </row>
    <row r="2419" spans="1:21" ht="14.4" customHeight="1" x14ac:dyDescent="0.3">
      <c r="A2419" s="618">
        <v>4</v>
      </c>
      <c r="B2419" s="619" t="s">
        <v>558</v>
      </c>
      <c r="C2419" s="619">
        <v>89301042</v>
      </c>
      <c r="D2419" s="681" t="s">
        <v>6244</v>
      </c>
      <c r="E2419" s="682" t="s">
        <v>3992</v>
      </c>
      <c r="F2419" s="619" t="s">
        <v>3935</v>
      </c>
      <c r="G2419" s="619" t="s">
        <v>5980</v>
      </c>
      <c r="H2419" s="619" t="s">
        <v>1439</v>
      </c>
      <c r="I2419" s="619" t="s">
        <v>5981</v>
      </c>
      <c r="J2419" s="619" t="s">
        <v>5982</v>
      </c>
      <c r="K2419" s="619" t="s">
        <v>5983</v>
      </c>
      <c r="L2419" s="620">
        <v>91.07</v>
      </c>
      <c r="M2419" s="620">
        <v>182.14</v>
      </c>
      <c r="N2419" s="619">
        <v>2</v>
      </c>
      <c r="O2419" s="683">
        <v>1</v>
      </c>
      <c r="P2419" s="620"/>
      <c r="Q2419" s="635">
        <v>0</v>
      </c>
      <c r="R2419" s="619"/>
      <c r="S2419" s="635">
        <v>0</v>
      </c>
      <c r="T2419" s="683"/>
      <c r="U2419" s="665">
        <v>0</v>
      </c>
    </row>
    <row r="2420" spans="1:21" ht="14.4" customHeight="1" x14ac:dyDescent="0.3">
      <c r="A2420" s="618">
        <v>4</v>
      </c>
      <c r="B2420" s="619" t="s">
        <v>558</v>
      </c>
      <c r="C2420" s="619">
        <v>89301042</v>
      </c>
      <c r="D2420" s="681" t="s">
        <v>6244</v>
      </c>
      <c r="E2420" s="682" t="s">
        <v>3992</v>
      </c>
      <c r="F2420" s="619" t="s">
        <v>3935</v>
      </c>
      <c r="G2420" s="619" t="s">
        <v>5984</v>
      </c>
      <c r="H2420" s="619" t="s">
        <v>557</v>
      </c>
      <c r="I2420" s="619" t="s">
        <v>5985</v>
      </c>
      <c r="J2420" s="619" t="s">
        <v>2006</v>
      </c>
      <c r="K2420" s="619" t="s">
        <v>1642</v>
      </c>
      <c r="L2420" s="620">
        <v>5058.3999999999996</v>
      </c>
      <c r="M2420" s="620">
        <v>10116.799999999999</v>
      </c>
      <c r="N2420" s="619">
        <v>2</v>
      </c>
      <c r="O2420" s="683">
        <v>1</v>
      </c>
      <c r="P2420" s="620">
        <v>5058.3999999999996</v>
      </c>
      <c r="Q2420" s="635">
        <v>0.5</v>
      </c>
      <c r="R2420" s="619">
        <v>1</v>
      </c>
      <c r="S2420" s="635">
        <v>0.5</v>
      </c>
      <c r="T2420" s="683">
        <v>0.5</v>
      </c>
      <c r="U2420" s="665">
        <v>0.5</v>
      </c>
    </row>
    <row r="2421" spans="1:21" ht="14.4" customHeight="1" x14ac:dyDescent="0.3">
      <c r="A2421" s="618">
        <v>4</v>
      </c>
      <c r="B2421" s="619" t="s">
        <v>558</v>
      </c>
      <c r="C2421" s="619">
        <v>89301042</v>
      </c>
      <c r="D2421" s="681" t="s">
        <v>6244</v>
      </c>
      <c r="E2421" s="682" t="s">
        <v>3992</v>
      </c>
      <c r="F2421" s="619" t="s">
        <v>3935</v>
      </c>
      <c r="G2421" s="619" t="s">
        <v>5984</v>
      </c>
      <c r="H2421" s="619" t="s">
        <v>557</v>
      </c>
      <c r="I2421" s="619" t="s">
        <v>5986</v>
      </c>
      <c r="J2421" s="619" t="s">
        <v>2006</v>
      </c>
      <c r="K2421" s="619" t="s">
        <v>1642</v>
      </c>
      <c r="L2421" s="620">
        <v>5058.3999999999996</v>
      </c>
      <c r="M2421" s="620">
        <v>10116.799999999999</v>
      </c>
      <c r="N2421" s="619">
        <v>2</v>
      </c>
      <c r="O2421" s="683">
        <v>1</v>
      </c>
      <c r="P2421" s="620"/>
      <c r="Q2421" s="635">
        <v>0</v>
      </c>
      <c r="R2421" s="619"/>
      <c r="S2421" s="635">
        <v>0</v>
      </c>
      <c r="T2421" s="683"/>
      <c r="U2421" s="665">
        <v>0</v>
      </c>
    </row>
    <row r="2422" spans="1:21" ht="14.4" customHeight="1" x14ac:dyDescent="0.3">
      <c r="A2422" s="618">
        <v>4</v>
      </c>
      <c r="B2422" s="619" t="s">
        <v>558</v>
      </c>
      <c r="C2422" s="619">
        <v>89301042</v>
      </c>
      <c r="D2422" s="681" t="s">
        <v>6244</v>
      </c>
      <c r="E2422" s="682" t="s">
        <v>3992</v>
      </c>
      <c r="F2422" s="619" t="s">
        <v>3935</v>
      </c>
      <c r="G2422" s="619" t="s">
        <v>5007</v>
      </c>
      <c r="H2422" s="619" t="s">
        <v>557</v>
      </c>
      <c r="I2422" s="619" t="s">
        <v>5987</v>
      </c>
      <c r="J2422" s="619" t="s">
        <v>5055</v>
      </c>
      <c r="K2422" s="619" t="s">
        <v>5988</v>
      </c>
      <c r="L2422" s="620">
        <v>0</v>
      </c>
      <c r="M2422" s="620">
        <v>0</v>
      </c>
      <c r="N2422" s="619">
        <v>2</v>
      </c>
      <c r="O2422" s="683">
        <v>0.5</v>
      </c>
      <c r="P2422" s="620"/>
      <c r="Q2422" s="635"/>
      <c r="R2422" s="619"/>
      <c r="S2422" s="635">
        <v>0</v>
      </c>
      <c r="T2422" s="683"/>
      <c r="U2422" s="665">
        <v>0</v>
      </c>
    </row>
    <row r="2423" spans="1:21" ht="14.4" customHeight="1" x14ac:dyDescent="0.3">
      <c r="A2423" s="618">
        <v>4</v>
      </c>
      <c r="B2423" s="619" t="s">
        <v>558</v>
      </c>
      <c r="C2423" s="619">
        <v>89301042</v>
      </c>
      <c r="D2423" s="681" t="s">
        <v>6244</v>
      </c>
      <c r="E2423" s="682" t="s">
        <v>3992</v>
      </c>
      <c r="F2423" s="619" t="s">
        <v>3935</v>
      </c>
      <c r="G2423" s="619" t="s">
        <v>5007</v>
      </c>
      <c r="H2423" s="619" t="s">
        <v>557</v>
      </c>
      <c r="I2423" s="619" t="s">
        <v>5989</v>
      </c>
      <c r="J2423" s="619" t="s">
        <v>5055</v>
      </c>
      <c r="K2423" s="619" t="s">
        <v>5990</v>
      </c>
      <c r="L2423" s="620">
        <v>0</v>
      </c>
      <c r="M2423" s="620">
        <v>0</v>
      </c>
      <c r="N2423" s="619">
        <v>1</v>
      </c>
      <c r="O2423" s="683">
        <v>0.5</v>
      </c>
      <c r="P2423" s="620"/>
      <c r="Q2423" s="635"/>
      <c r="R2423" s="619"/>
      <c r="S2423" s="635">
        <v>0</v>
      </c>
      <c r="T2423" s="683"/>
      <c r="U2423" s="665">
        <v>0</v>
      </c>
    </row>
    <row r="2424" spans="1:21" ht="14.4" customHeight="1" x14ac:dyDescent="0.3">
      <c r="A2424" s="618">
        <v>4</v>
      </c>
      <c r="B2424" s="619" t="s">
        <v>558</v>
      </c>
      <c r="C2424" s="619">
        <v>89301042</v>
      </c>
      <c r="D2424" s="681" t="s">
        <v>6244</v>
      </c>
      <c r="E2424" s="682" t="s">
        <v>3992</v>
      </c>
      <c r="F2424" s="619" t="s">
        <v>3935</v>
      </c>
      <c r="G2424" s="619" t="s">
        <v>5007</v>
      </c>
      <c r="H2424" s="619" t="s">
        <v>557</v>
      </c>
      <c r="I2424" s="619" t="s">
        <v>5054</v>
      </c>
      <c r="J2424" s="619" t="s">
        <v>5055</v>
      </c>
      <c r="K2424" s="619" t="s">
        <v>5056</v>
      </c>
      <c r="L2424" s="620">
        <v>0</v>
      </c>
      <c r="M2424" s="620">
        <v>0</v>
      </c>
      <c r="N2424" s="619">
        <v>1</v>
      </c>
      <c r="O2424" s="683">
        <v>0.5</v>
      </c>
      <c r="P2424" s="620"/>
      <c r="Q2424" s="635"/>
      <c r="R2424" s="619"/>
      <c r="S2424" s="635">
        <v>0</v>
      </c>
      <c r="T2424" s="683"/>
      <c r="U2424" s="665">
        <v>0</v>
      </c>
    </row>
    <row r="2425" spans="1:21" ht="14.4" customHeight="1" x14ac:dyDescent="0.3">
      <c r="A2425" s="618">
        <v>4</v>
      </c>
      <c r="B2425" s="619" t="s">
        <v>558</v>
      </c>
      <c r="C2425" s="619">
        <v>89301042</v>
      </c>
      <c r="D2425" s="681" t="s">
        <v>6244</v>
      </c>
      <c r="E2425" s="682" t="s">
        <v>3992</v>
      </c>
      <c r="F2425" s="619" t="s">
        <v>3935</v>
      </c>
      <c r="G2425" s="619" t="s">
        <v>5007</v>
      </c>
      <c r="H2425" s="619" t="s">
        <v>557</v>
      </c>
      <c r="I2425" s="619" t="s">
        <v>5991</v>
      </c>
      <c r="J2425" s="619" t="s">
        <v>5055</v>
      </c>
      <c r="K2425" s="619" t="s">
        <v>5992</v>
      </c>
      <c r="L2425" s="620">
        <v>0</v>
      </c>
      <c r="M2425" s="620">
        <v>0</v>
      </c>
      <c r="N2425" s="619">
        <v>2</v>
      </c>
      <c r="O2425" s="683">
        <v>1</v>
      </c>
      <c r="P2425" s="620"/>
      <c r="Q2425" s="635"/>
      <c r="R2425" s="619"/>
      <c r="S2425" s="635">
        <v>0</v>
      </c>
      <c r="T2425" s="683"/>
      <c r="U2425" s="665">
        <v>0</v>
      </c>
    </row>
    <row r="2426" spans="1:21" ht="14.4" customHeight="1" x14ac:dyDescent="0.3">
      <c r="A2426" s="618">
        <v>4</v>
      </c>
      <c r="B2426" s="619" t="s">
        <v>558</v>
      </c>
      <c r="C2426" s="619">
        <v>89301042</v>
      </c>
      <c r="D2426" s="681" t="s">
        <v>6244</v>
      </c>
      <c r="E2426" s="682" t="s">
        <v>3992</v>
      </c>
      <c r="F2426" s="619" t="s">
        <v>3935</v>
      </c>
      <c r="G2426" s="619" t="s">
        <v>5007</v>
      </c>
      <c r="H2426" s="619" t="s">
        <v>557</v>
      </c>
      <c r="I2426" s="619" t="s">
        <v>5993</v>
      </c>
      <c r="J2426" s="619" t="s">
        <v>5055</v>
      </c>
      <c r="K2426" s="619" t="s">
        <v>5994</v>
      </c>
      <c r="L2426" s="620">
        <v>413.22</v>
      </c>
      <c r="M2426" s="620">
        <v>413.22</v>
      </c>
      <c r="N2426" s="619">
        <v>1</v>
      </c>
      <c r="O2426" s="683">
        <v>0.5</v>
      </c>
      <c r="P2426" s="620"/>
      <c r="Q2426" s="635">
        <v>0</v>
      </c>
      <c r="R2426" s="619"/>
      <c r="S2426" s="635">
        <v>0</v>
      </c>
      <c r="T2426" s="683"/>
      <c r="U2426" s="665">
        <v>0</v>
      </c>
    </row>
    <row r="2427" spans="1:21" ht="14.4" customHeight="1" x14ac:dyDescent="0.3">
      <c r="A2427" s="618">
        <v>4</v>
      </c>
      <c r="B2427" s="619" t="s">
        <v>558</v>
      </c>
      <c r="C2427" s="619">
        <v>89301042</v>
      </c>
      <c r="D2427" s="681" t="s">
        <v>6244</v>
      </c>
      <c r="E2427" s="682" t="s">
        <v>3992</v>
      </c>
      <c r="F2427" s="619" t="s">
        <v>3935</v>
      </c>
      <c r="G2427" s="619" t="s">
        <v>5644</v>
      </c>
      <c r="H2427" s="619" t="s">
        <v>1439</v>
      </c>
      <c r="I2427" s="619" t="s">
        <v>5645</v>
      </c>
      <c r="J2427" s="619" t="s">
        <v>1467</v>
      </c>
      <c r="K2427" s="619" t="s">
        <v>4125</v>
      </c>
      <c r="L2427" s="620">
        <v>250.62</v>
      </c>
      <c r="M2427" s="620">
        <v>250.62</v>
      </c>
      <c r="N2427" s="619">
        <v>1</v>
      </c>
      <c r="O2427" s="683">
        <v>1</v>
      </c>
      <c r="P2427" s="620"/>
      <c r="Q2427" s="635">
        <v>0</v>
      </c>
      <c r="R2427" s="619"/>
      <c r="S2427" s="635">
        <v>0</v>
      </c>
      <c r="T2427" s="683"/>
      <c r="U2427" s="665">
        <v>0</v>
      </c>
    </row>
    <row r="2428" spans="1:21" ht="14.4" customHeight="1" x14ac:dyDescent="0.3">
      <c r="A2428" s="618">
        <v>4</v>
      </c>
      <c r="B2428" s="619" t="s">
        <v>558</v>
      </c>
      <c r="C2428" s="619">
        <v>89301042</v>
      </c>
      <c r="D2428" s="681" t="s">
        <v>6244</v>
      </c>
      <c r="E2428" s="682" t="s">
        <v>3992</v>
      </c>
      <c r="F2428" s="619" t="s">
        <v>3935</v>
      </c>
      <c r="G2428" s="619" t="s">
        <v>4583</v>
      </c>
      <c r="H2428" s="619" t="s">
        <v>1439</v>
      </c>
      <c r="I2428" s="619" t="s">
        <v>3096</v>
      </c>
      <c r="J2428" s="619" t="s">
        <v>3097</v>
      </c>
      <c r="K2428" s="619" t="s">
        <v>1319</v>
      </c>
      <c r="L2428" s="620">
        <v>38.130000000000003</v>
      </c>
      <c r="M2428" s="620">
        <v>190.65000000000003</v>
      </c>
      <c r="N2428" s="619">
        <v>5</v>
      </c>
      <c r="O2428" s="683">
        <v>1</v>
      </c>
      <c r="P2428" s="620">
        <v>190.65000000000003</v>
      </c>
      <c r="Q2428" s="635">
        <v>1</v>
      </c>
      <c r="R2428" s="619">
        <v>5</v>
      </c>
      <c r="S2428" s="635">
        <v>1</v>
      </c>
      <c r="T2428" s="683">
        <v>1</v>
      </c>
      <c r="U2428" s="665">
        <v>1</v>
      </c>
    </row>
    <row r="2429" spans="1:21" ht="14.4" customHeight="1" x14ac:dyDescent="0.3">
      <c r="A2429" s="618">
        <v>4</v>
      </c>
      <c r="B2429" s="619" t="s">
        <v>558</v>
      </c>
      <c r="C2429" s="619">
        <v>89301042</v>
      </c>
      <c r="D2429" s="681" t="s">
        <v>6244</v>
      </c>
      <c r="E2429" s="682" t="s">
        <v>3992</v>
      </c>
      <c r="F2429" s="619" t="s">
        <v>3935</v>
      </c>
      <c r="G2429" s="619" t="s">
        <v>4583</v>
      </c>
      <c r="H2429" s="619" t="s">
        <v>557</v>
      </c>
      <c r="I2429" s="619" t="s">
        <v>5995</v>
      </c>
      <c r="J2429" s="619" t="s">
        <v>3097</v>
      </c>
      <c r="K2429" s="619" t="s">
        <v>5906</v>
      </c>
      <c r="L2429" s="620">
        <v>0</v>
      </c>
      <c r="M2429" s="620">
        <v>0</v>
      </c>
      <c r="N2429" s="619">
        <v>2</v>
      </c>
      <c r="O2429" s="683">
        <v>1</v>
      </c>
      <c r="P2429" s="620"/>
      <c r="Q2429" s="635"/>
      <c r="R2429" s="619"/>
      <c r="S2429" s="635">
        <v>0</v>
      </c>
      <c r="T2429" s="683"/>
      <c r="U2429" s="665">
        <v>0</v>
      </c>
    </row>
    <row r="2430" spans="1:21" ht="14.4" customHeight="1" x14ac:dyDescent="0.3">
      <c r="A2430" s="618">
        <v>4</v>
      </c>
      <c r="B2430" s="619" t="s">
        <v>558</v>
      </c>
      <c r="C2430" s="619">
        <v>89301042</v>
      </c>
      <c r="D2430" s="681" t="s">
        <v>6244</v>
      </c>
      <c r="E2430" s="682" t="s">
        <v>3992</v>
      </c>
      <c r="F2430" s="619" t="s">
        <v>3935</v>
      </c>
      <c r="G2430" s="619" t="s">
        <v>4149</v>
      </c>
      <c r="H2430" s="619" t="s">
        <v>557</v>
      </c>
      <c r="I2430" s="619" t="s">
        <v>4235</v>
      </c>
      <c r="J2430" s="619" t="s">
        <v>787</v>
      </c>
      <c r="K2430" s="619" t="s">
        <v>4236</v>
      </c>
      <c r="L2430" s="620">
        <v>83.56</v>
      </c>
      <c r="M2430" s="620">
        <v>334.24</v>
      </c>
      <c r="N2430" s="619">
        <v>4</v>
      </c>
      <c r="O2430" s="683">
        <v>2.5</v>
      </c>
      <c r="P2430" s="620">
        <v>83.56</v>
      </c>
      <c r="Q2430" s="635">
        <v>0.25</v>
      </c>
      <c r="R2430" s="619">
        <v>1</v>
      </c>
      <c r="S2430" s="635">
        <v>0.25</v>
      </c>
      <c r="T2430" s="683">
        <v>0.5</v>
      </c>
      <c r="U2430" s="665">
        <v>0.2</v>
      </c>
    </row>
    <row r="2431" spans="1:21" ht="14.4" customHeight="1" x14ac:dyDescent="0.3">
      <c r="A2431" s="618">
        <v>4</v>
      </c>
      <c r="B2431" s="619" t="s">
        <v>558</v>
      </c>
      <c r="C2431" s="619">
        <v>89301042</v>
      </c>
      <c r="D2431" s="681" t="s">
        <v>6244</v>
      </c>
      <c r="E2431" s="682" t="s">
        <v>3992</v>
      </c>
      <c r="F2431" s="619" t="s">
        <v>3935</v>
      </c>
      <c r="G2431" s="619" t="s">
        <v>4149</v>
      </c>
      <c r="H2431" s="619" t="s">
        <v>557</v>
      </c>
      <c r="I2431" s="619" t="s">
        <v>5996</v>
      </c>
      <c r="J2431" s="619" t="s">
        <v>787</v>
      </c>
      <c r="K2431" s="619" t="s">
        <v>5997</v>
      </c>
      <c r="L2431" s="620">
        <v>0</v>
      </c>
      <c r="M2431" s="620">
        <v>0</v>
      </c>
      <c r="N2431" s="619">
        <v>1</v>
      </c>
      <c r="O2431" s="683">
        <v>0.5</v>
      </c>
      <c r="P2431" s="620"/>
      <c r="Q2431" s="635"/>
      <c r="R2431" s="619"/>
      <c r="S2431" s="635">
        <v>0</v>
      </c>
      <c r="T2431" s="683"/>
      <c r="U2431" s="665">
        <v>0</v>
      </c>
    </row>
    <row r="2432" spans="1:21" ht="14.4" customHeight="1" x14ac:dyDescent="0.3">
      <c r="A2432" s="618">
        <v>4</v>
      </c>
      <c r="B2432" s="619" t="s">
        <v>558</v>
      </c>
      <c r="C2432" s="619">
        <v>89301042</v>
      </c>
      <c r="D2432" s="681" t="s">
        <v>6244</v>
      </c>
      <c r="E2432" s="682" t="s">
        <v>3992</v>
      </c>
      <c r="F2432" s="619" t="s">
        <v>3935</v>
      </c>
      <c r="G2432" s="619" t="s">
        <v>5837</v>
      </c>
      <c r="H2432" s="619" t="s">
        <v>557</v>
      </c>
      <c r="I2432" s="619" t="s">
        <v>5998</v>
      </c>
      <c r="J2432" s="619" t="s">
        <v>5999</v>
      </c>
      <c r="K2432" s="619" t="s">
        <v>6000</v>
      </c>
      <c r="L2432" s="620">
        <v>0</v>
      </c>
      <c r="M2432" s="620">
        <v>0</v>
      </c>
      <c r="N2432" s="619">
        <v>2</v>
      </c>
      <c r="O2432" s="683">
        <v>1.5</v>
      </c>
      <c r="P2432" s="620"/>
      <c r="Q2432" s="635"/>
      <c r="R2432" s="619"/>
      <c r="S2432" s="635">
        <v>0</v>
      </c>
      <c r="T2432" s="683"/>
      <c r="U2432" s="665">
        <v>0</v>
      </c>
    </row>
    <row r="2433" spans="1:21" ht="14.4" customHeight="1" x14ac:dyDescent="0.3">
      <c r="A2433" s="618">
        <v>4</v>
      </c>
      <c r="B2433" s="619" t="s">
        <v>558</v>
      </c>
      <c r="C2433" s="619">
        <v>89301042</v>
      </c>
      <c r="D2433" s="681" t="s">
        <v>6244</v>
      </c>
      <c r="E2433" s="682" t="s">
        <v>3992</v>
      </c>
      <c r="F2433" s="619" t="s">
        <v>3935</v>
      </c>
      <c r="G2433" s="619" t="s">
        <v>5837</v>
      </c>
      <c r="H2433" s="619" t="s">
        <v>557</v>
      </c>
      <c r="I2433" s="619" t="s">
        <v>6001</v>
      </c>
      <c r="J2433" s="619" t="s">
        <v>5999</v>
      </c>
      <c r="K2433" s="619" t="s">
        <v>6002</v>
      </c>
      <c r="L2433" s="620">
        <v>347.08</v>
      </c>
      <c r="M2433" s="620">
        <v>694.16</v>
      </c>
      <c r="N2433" s="619">
        <v>2</v>
      </c>
      <c r="O2433" s="683">
        <v>1.5</v>
      </c>
      <c r="P2433" s="620"/>
      <c r="Q2433" s="635">
        <v>0</v>
      </c>
      <c r="R2433" s="619"/>
      <c r="S2433" s="635">
        <v>0</v>
      </c>
      <c r="T2433" s="683"/>
      <c r="U2433" s="665">
        <v>0</v>
      </c>
    </row>
    <row r="2434" spans="1:21" ht="14.4" customHeight="1" x14ac:dyDescent="0.3">
      <c r="A2434" s="618">
        <v>4</v>
      </c>
      <c r="B2434" s="619" t="s">
        <v>558</v>
      </c>
      <c r="C2434" s="619">
        <v>89301042</v>
      </c>
      <c r="D2434" s="681" t="s">
        <v>6244</v>
      </c>
      <c r="E2434" s="682" t="s">
        <v>3992</v>
      </c>
      <c r="F2434" s="619" t="s">
        <v>3935</v>
      </c>
      <c r="G2434" s="619" t="s">
        <v>5837</v>
      </c>
      <c r="H2434" s="619" t="s">
        <v>557</v>
      </c>
      <c r="I2434" s="619" t="s">
        <v>6003</v>
      </c>
      <c r="J2434" s="619" t="s">
        <v>5999</v>
      </c>
      <c r="K2434" s="619" t="s">
        <v>6004</v>
      </c>
      <c r="L2434" s="620">
        <v>1041.25</v>
      </c>
      <c r="M2434" s="620">
        <v>1041.25</v>
      </c>
      <c r="N2434" s="619">
        <v>1</v>
      </c>
      <c r="O2434" s="683">
        <v>0.5</v>
      </c>
      <c r="P2434" s="620"/>
      <c r="Q2434" s="635">
        <v>0</v>
      </c>
      <c r="R2434" s="619"/>
      <c r="S2434" s="635">
        <v>0</v>
      </c>
      <c r="T2434" s="683"/>
      <c r="U2434" s="665">
        <v>0</v>
      </c>
    </row>
    <row r="2435" spans="1:21" ht="14.4" customHeight="1" x14ac:dyDescent="0.3">
      <c r="A2435" s="618">
        <v>4</v>
      </c>
      <c r="B2435" s="619" t="s">
        <v>558</v>
      </c>
      <c r="C2435" s="619">
        <v>89301042</v>
      </c>
      <c r="D2435" s="681" t="s">
        <v>6244</v>
      </c>
      <c r="E2435" s="682" t="s">
        <v>3992</v>
      </c>
      <c r="F2435" s="619" t="s">
        <v>3935</v>
      </c>
      <c r="G2435" s="619" t="s">
        <v>4586</v>
      </c>
      <c r="H2435" s="619" t="s">
        <v>557</v>
      </c>
      <c r="I2435" s="619" t="s">
        <v>6005</v>
      </c>
      <c r="J2435" s="619" t="s">
        <v>6006</v>
      </c>
      <c r="K2435" s="619" t="s">
        <v>6007</v>
      </c>
      <c r="L2435" s="620">
        <v>1866.4</v>
      </c>
      <c r="M2435" s="620">
        <v>1866.4</v>
      </c>
      <c r="N2435" s="619">
        <v>1</v>
      </c>
      <c r="O2435" s="683">
        <v>0.5</v>
      </c>
      <c r="P2435" s="620"/>
      <c r="Q2435" s="635">
        <v>0</v>
      </c>
      <c r="R2435" s="619"/>
      <c r="S2435" s="635">
        <v>0</v>
      </c>
      <c r="T2435" s="683"/>
      <c r="U2435" s="665">
        <v>0</v>
      </c>
    </row>
    <row r="2436" spans="1:21" ht="14.4" customHeight="1" x14ac:dyDescent="0.3">
      <c r="A2436" s="618">
        <v>4</v>
      </c>
      <c r="B2436" s="619" t="s">
        <v>558</v>
      </c>
      <c r="C2436" s="619">
        <v>89301042</v>
      </c>
      <c r="D2436" s="681" t="s">
        <v>6244</v>
      </c>
      <c r="E2436" s="682" t="s">
        <v>3992</v>
      </c>
      <c r="F2436" s="619" t="s">
        <v>3935</v>
      </c>
      <c r="G2436" s="619" t="s">
        <v>4586</v>
      </c>
      <c r="H2436" s="619" t="s">
        <v>557</v>
      </c>
      <c r="I2436" s="619" t="s">
        <v>6008</v>
      </c>
      <c r="J2436" s="619" t="s">
        <v>6006</v>
      </c>
      <c r="K2436" s="619" t="s">
        <v>3264</v>
      </c>
      <c r="L2436" s="620">
        <v>533.26</v>
      </c>
      <c r="M2436" s="620">
        <v>1599.78</v>
      </c>
      <c r="N2436" s="619">
        <v>3</v>
      </c>
      <c r="O2436" s="683">
        <v>1.5</v>
      </c>
      <c r="P2436" s="620"/>
      <c r="Q2436" s="635">
        <v>0</v>
      </c>
      <c r="R2436" s="619"/>
      <c r="S2436" s="635">
        <v>0</v>
      </c>
      <c r="T2436" s="683"/>
      <c r="U2436" s="665">
        <v>0</v>
      </c>
    </row>
    <row r="2437" spans="1:21" ht="14.4" customHeight="1" x14ac:dyDescent="0.3">
      <c r="A2437" s="618">
        <v>4</v>
      </c>
      <c r="B2437" s="619" t="s">
        <v>558</v>
      </c>
      <c r="C2437" s="619">
        <v>89301042</v>
      </c>
      <c r="D2437" s="681" t="s">
        <v>6244</v>
      </c>
      <c r="E2437" s="682" t="s">
        <v>3992</v>
      </c>
      <c r="F2437" s="619" t="s">
        <v>3935</v>
      </c>
      <c r="G2437" s="619" t="s">
        <v>4586</v>
      </c>
      <c r="H2437" s="619" t="s">
        <v>557</v>
      </c>
      <c r="I2437" s="619" t="s">
        <v>6009</v>
      </c>
      <c r="J2437" s="619" t="s">
        <v>6006</v>
      </c>
      <c r="K2437" s="619" t="s">
        <v>3264</v>
      </c>
      <c r="L2437" s="620">
        <v>533.26</v>
      </c>
      <c r="M2437" s="620">
        <v>533.26</v>
      </c>
      <c r="N2437" s="619">
        <v>1</v>
      </c>
      <c r="O2437" s="683">
        <v>0.5</v>
      </c>
      <c r="P2437" s="620"/>
      <c r="Q2437" s="635">
        <v>0</v>
      </c>
      <c r="R2437" s="619"/>
      <c r="S2437" s="635">
        <v>0</v>
      </c>
      <c r="T2437" s="683"/>
      <c r="U2437" s="665">
        <v>0</v>
      </c>
    </row>
    <row r="2438" spans="1:21" ht="14.4" customHeight="1" x14ac:dyDescent="0.3">
      <c r="A2438" s="618">
        <v>4</v>
      </c>
      <c r="B2438" s="619" t="s">
        <v>558</v>
      </c>
      <c r="C2438" s="619">
        <v>89301042</v>
      </c>
      <c r="D2438" s="681" t="s">
        <v>6244</v>
      </c>
      <c r="E2438" s="682" t="s">
        <v>3992</v>
      </c>
      <c r="F2438" s="619" t="s">
        <v>3935</v>
      </c>
      <c r="G2438" s="619" t="s">
        <v>4068</v>
      </c>
      <c r="H2438" s="619" t="s">
        <v>557</v>
      </c>
      <c r="I2438" s="619" t="s">
        <v>4073</v>
      </c>
      <c r="J2438" s="619" t="s">
        <v>4074</v>
      </c>
      <c r="K2438" s="619" t="s">
        <v>4069</v>
      </c>
      <c r="L2438" s="620">
        <v>231.69</v>
      </c>
      <c r="M2438" s="620">
        <v>231.69</v>
      </c>
      <c r="N2438" s="619">
        <v>1</v>
      </c>
      <c r="O2438" s="683">
        <v>0.5</v>
      </c>
      <c r="P2438" s="620"/>
      <c r="Q2438" s="635">
        <v>0</v>
      </c>
      <c r="R2438" s="619"/>
      <c r="S2438" s="635">
        <v>0</v>
      </c>
      <c r="T2438" s="683"/>
      <c r="U2438" s="665">
        <v>0</v>
      </c>
    </row>
    <row r="2439" spans="1:21" ht="14.4" customHeight="1" x14ac:dyDescent="0.3">
      <c r="A2439" s="618">
        <v>4</v>
      </c>
      <c r="B2439" s="619" t="s">
        <v>558</v>
      </c>
      <c r="C2439" s="619">
        <v>89301042</v>
      </c>
      <c r="D2439" s="681" t="s">
        <v>6244</v>
      </c>
      <c r="E2439" s="682" t="s">
        <v>3992</v>
      </c>
      <c r="F2439" s="619" t="s">
        <v>3935</v>
      </c>
      <c r="G2439" s="619" t="s">
        <v>4068</v>
      </c>
      <c r="H2439" s="619" t="s">
        <v>557</v>
      </c>
      <c r="I2439" s="619" t="s">
        <v>4073</v>
      </c>
      <c r="J2439" s="619" t="s">
        <v>4074</v>
      </c>
      <c r="K2439" s="619" t="s">
        <v>4069</v>
      </c>
      <c r="L2439" s="620">
        <v>250.87</v>
      </c>
      <c r="M2439" s="620">
        <v>1003.48</v>
      </c>
      <c r="N2439" s="619">
        <v>4</v>
      </c>
      <c r="O2439" s="683">
        <v>2.5</v>
      </c>
      <c r="P2439" s="620"/>
      <c r="Q2439" s="635">
        <v>0</v>
      </c>
      <c r="R2439" s="619"/>
      <c r="S2439" s="635">
        <v>0</v>
      </c>
      <c r="T2439" s="683"/>
      <c r="U2439" s="665">
        <v>0</v>
      </c>
    </row>
    <row r="2440" spans="1:21" ht="14.4" customHeight="1" x14ac:dyDescent="0.3">
      <c r="A2440" s="618">
        <v>4</v>
      </c>
      <c r="B2440" s="619" t="s">
        <v>558</v>
      </c>
      <c r="C2440" s="619">
        <v>89301042</v>
      </c>
      <c r="D2440" s="681" t="s">
        <v>6244</v>
      </c>
      <c r="E2440" s="682" t="s">
        <v>3992</v>
      </c>
      <c r="F2440" s="619" t="s">
        <v>3935</v>
      </c>
      <c r="G2440" s="619" t="s">
        <v>4068</v>
      </c>
      <c r="H2440" s="619" t="s">
        <v>557</v>
      </c>
      <c r="I2440" s="619" t="s">
        <v>6010</v>
      </c>
      <c r="J2440" s="619" t="s">
        <v>4074</v>
      </c>
      <c r="K2440" s="619" t="s">
        <v>4175</v>
      </c>
      <c r="L2440" s="620">
        <v>0</v>
      </c>
      <c r="M2440" s="620">
        <v>0</v>
      </c>
      <c r="N2440" s="619">
        <v>2</v>
      </c>
      <c r="O2440" s="683">
        <v>1</v>
      </c>
      <c r="P2440" s="620"/>
      <c r="Q2440" s="635"/>
      <c r="R2440" s="619"/>
      <c r="S2440" s="635">
        <v>0</v>
      </c>
      <c r="T2440" s="683"/>
      <c r="U2440" s="665">
        <v>0</v>
      </c>
    </row>
    <row r="2441" spans="1:21" ht="14.4" customHeight="1" x14ac:dyDescent="0.3">
      <c r="A2441" s="618">
        <v>4</v>
      </c>
      <c r="B2441" s="619" t="s">
        <v>558</v>
      </c>
      <c r="C2441" s="619">
        <v>89301042</v>
      </c>
      <c r="D2441" s="681" t="s">
        <v>6244</v>
      </c>
      <c r="E2441" s="682" t="s">
        <v>3992</v>
      </c>
      <c r="F2441" s="619" t="s">
        <v>3935</v>
      </c>
      <c r="G2441" s="619" t="s">
        <v>4068</v>
      </c>
      <c r="H2441" s="619" t="s">
        <v>557</v>
      </c>
      <c r="I2441" s="619" t="s">
        <v>5660</v>
      </c>
      <c r="J2441" s="619" t="s">
        <v>1946</v>
      </c>
      <c r="K2441" s="619" t="s">
        <v>5661</v>
      </c>
      <c r="L2441" s="620">
        <v>0</v>
      </c>
      <c r="M2441" s="620">
        <v>0</v>
      </c>
      <c r="N2441" s="619">
        <v>2</v>
      </c>
      <c r="O2441" s="683">
        <v>1.5</v>
      </c>
      <c r="P2441" s="620"/>
      <c r="Q2441" s="635"/>
      <c r="R2441" s="619"/>
      <c r="S2441" s="635">
        <v>0</v>
      </c>
      <c r="T2441" s="683"/>
      <c r="U2441" s="665">
        <v>0</v>
      </c>
    </row>
    <row r="2442" spans="1:21" ht="14.4" customHeight="1" x14ac:dyDescent="0.3">
      <c r="A2442" s="618">
        <v>4</v>
      </c>
      <c r="B2442" s="619" t="s">
        <v>558</v>
      </c>
      <c r="C2442" s="619">
        <v>89301042</v>
      </c>
      <c r="D2442" s="681" t="s">
        <v>6244</v>
      </c>
      <c r="E2442" s="682" t="s">
        <v>3992</v>
      </c>
      <c r="F2442" s="619" t="s">
        <v>3935</v>
      </c>
      <c r="G2442" s="619" t="s">
        <v>4068</v>
      </c>
      <c r="H2442" s="619" t="s">
        <v>557</v>
      </c>
      <c r="I2442" s="619" t="s">
        <v>6011</v>
      </c>
      <c r="J2442" s="619" t="s">
        <v>4074</v>
      </c>
      <c r="K2442" s="619" t="s">
        <v>4069</v>
      </c>
      <c r="L2442" s="620">
        <v>250.87</v>
      </c>
      <c r="M2442" s="620">
        <v>250.87</v>
      </c>
      <c r="N2442" s="619">
        <v>1</v>
      </c>
      <c r="O2442" s="683">
        <v>0.5</v>
      </c>
      <c r="P2442" s="620"/>
      <c r="Q2442" s="635">
        <v>0</v>
      </c>
      <c r="R2442" s="619"/>
      <c r="S2442" s="635">
        <v>0</v>
      </c>
      <c r="T2442" s="683"/>
      <c r="U2442" s="665">
        <v>0</v>
      </c>
    </row>
    <row r="2443" spans="1:21" ht="14.4" customHeight="1" x14ac:dyDescent="0.3">
      <c r="A2443" s="618">
        <v>4</v>
      </c>
      <c r="B2443" s="619" t="s">
        <v>558</v>
      </c>
      <c r="C2443" s="619">
        <v>89301042</v>
      </c>
      <c r="D2443" s="681" t="s">
        <v>6244</v>
      </c>
      <c r="E2443" s="682" t="s">
        <v>3992</v>
      </c>
      <c r="F2443" s="619" t="s">
        <v>3935</v>
      </c>
      <c r="G2443" s="619" t="s">
        <v>4040</v>
      </c>
      <c r="H2443" s="619" t="s">
        <v>1439</v>
      </c>
      <c r="I2443" s="619" t="s">
        <v>1627</v>
      </c>
      <c r="J2443" s="619" t="s">
        <v>1481</v>
      </c>
      <c r="K2443" s="619" t="s">
        <v>1628</v>
      </c>
      <c r="L2443" s="620">
        <v>625.29</v>
      </c>
      <c r="M2443" s="620">
        <v>625.29</v>
      </c>
      <c r="N2443" s="619">
        <v>1</v>
      </c>
      <c r="O2443" s="683">
        <v>1</v>
      </c>
      <c r="P2443" s="620">
        <v>625.29</v>
      </c>
      <c r="Q2443" s="635">
        <v>1</v>
      </c>
      <c r="R2443" s="619">
        <v>1</v>
      </c>
      <c r="S2443" s="635">
        <v>1</v>
      </c>
      <c r="T2443" s="683">
        <v>1</v>
      </c>
      <c r="U2443" s="665">
        <v>1</v>
      </c>
    </row>
    <row r="2444" spans="1:21" ht="14.4" customHeight="1" x14ac:dyDescent="0.3">
      <c r="A2444" s="618">
        <v>4</v>
      </c>
      <c r="B2444" s="619" t="s">
        <v>558</v>
      </c>
      <c r="C2444" s="619">
        <v>89301042</v>
      </c>
      <c r="D2444" s="681" t="s">
        <v>6244</v>
      </c>
      <c r="E2444" s="682" t="s">
        <v>3992</v>
      </c>
      <c r="F2444" s="619" t="s">
        <v>3935</v>
      </c>
      <c r="G2444" s="619" t="s">
        <v>4040</v>
      </c>
      <c r="H2444" s="619" t="s">
        <v>1439</v>
      </c>
      <c r="I2444" s="619" t="s">
        <v>1480</v>
      </c>
      <c r="J2444" s="619" t="s">
        <v>1481</v>
      </c>
      <c r="K2444" s="619" t="s">
        <v>1482</v>
      </c>
      <c r="L2444" s="620">
        <v>937.93</v>
      </c>
      <c r="M2444" s="620">
        <v>1875.86</v>
      </c>
      <c r="N2444" s="619">
        <v>2</v>
      </c>
      <c r="O2444" s="683">
        <v>1.5</v>
      </c>
      <c r="P2444" s="620">
        <v>937.93</v>
      </c>
      <c r="Q2444" s="635">
        <v>0.5</v>
      </c>
      <c r="R2444" s="619">
        <v>1</v>
      </c>
      <c r="S2444" s="635">
        <v>0.5</v>
      </c>
      <c r="T2444" s="683">
        <v>1</v>
      </c>
      <c r="U2444" s="665">
        <v>0.66666666666666663</v>
      </c>
    </row>
    <row r="2445" spans="1:21" ht="14.4" customHeight="1" x14ac:dyDescent="0.3">
      <c r="A2445" s="618">
        <v>4</v>
      </c>
      <c r="B2445" s="619" t="s">
        <v>558</v>
      </c>
      <c r="C2445" s="619">
        <v>89301042</v>
      </c>
      <c r="D2445" s="681" t="s">
        <v>6244</v>
      </c>
      <c r="E2445" s="682" t="s">
        <v>3992</v>
      </c>
      <c r="F2445" s="619" t="s">
        <v>3935</v>
      </c>
      <c r="G2445" s="619" t="s">
        <v>4177</v>
      </c>
      <c r="H2445" s="619" t="s">
        <v>1439</v>
      </c>
      <c r="I2445" s="619" t="s">
        <v>5494</v>
      </c>
      <c r="J2445" s="619" t="s">
        <v>1452</v>
      </c>
      <c r="K2445" s="619" t="s">
        <v>4565</v>
      </c>
      <c r="L2445" s="620">
        <v>193.26</v>
      </c>
      <c r="M2445" s="620">
        <v>193.26</v>
      </c>
      <c r="N2445" s="619">
        <v>1</v>
      </c>
      <c r="O2445" s="683">
        <v>1</v>
      </c>
      <c r="P2445" s="620">
        <v>193.26</v>
      </c>
      <c r="Q2445" s="635">
        <v>1</v>
      </c>
      <c r="R2445" s="619">
        <v>1</v>
      </c>
      <c r="S2445" s="635">
        <v>1</v>
      </c>
      <c r="T2445" s="683">
        <v>1</v>
      </c>
      <c r="U2445" s="665">
        <v>1</v>
      </c>
    </row>
    <row r="2446" spans="1:21" ht="14.4" customHeight="1" x14ac:dyDescent="0.3">
      <c r="A2446" s="618">
        <v>4</v>
      </c>
      <c r="B2446" s="619" t="s">
        <v>558</v>
      </c>
      <c r="C2446" s="619">
        <v>89301042</v>
      </c>
      <c r="D2446" s="681" t="s">
        <v>6244</v>
      </c>
      <c r="E2446" s="682" t="s">
        <v>3992</v>
      </c>
      <c r="F2446" s="619" t="s">
        <v>3935</v>
      </c>
      <c r="G2446" s="619" t="s">
        <v>4093</v>
      </c>
      <c r="H2446" s="619" t="s">
        <v>1439</v>
      </c>
      <c r="I2446" s="619" t="s">
        <v>2727</v>
      </c>
      <c r="J2446" s="619" t="s">
        <v>2728</v>
      </c>
      <c r="K2446" s="619" t="s">
        <v>3844</v>
      </c>
      <c r="L2446" s="620">
        <v>69.86</v>
      </c>
      <c r="M2446" s="620">
        <v>69.86</v>
      </c>
      <c r="N2446" s="619">
        <v>1</v>
      </c>
      <c r="O2446" s="683">
        <v>1</v>
      </c>
      <c r="P2446" s="620"/>
      <c r="Q2446" s="635">
        <v>0</v>
      </c>
      <c r="R2446" s="619"/>
      <c r="S2446" s="635">
        <v>0</v>
      </c>
      <c r="T2446" s="683"/>
      <c r="U2446" s="665">
        <v>0</v>
      </c>
    </row>
    <row r="2447" spans="1:21" ht="14.4" customHeight="1" x14ac:dyDescent="0.3">
      <c r="A2447" s="618">
        <v>4</v>
      </c>
      <c r="B2447" s="619" t="s">
        <v>558</v>
      </c>
      <c r="C2447" s="619">
        <v>89301042</v>
      </c>
      <c r="D2447" s="681" t="s">
        <v>6244</v>
      </c>
      <c r="E2447" s="682" t="s">
        <v>3992</v>
      </c>
      <c r="F2447" s="619" t="s">
        <v>3935</v>
      </c>
      <c r="G2447" s="619" t="s">
        <v>5676</v>
      </c>
      <c r="H2447" s="619" t="s">
        <v>557</v>
      </c>
      <c r="I2447" s="619" t="s">
        <v>6012</v>
      </c>
      <c r="J2447" s="619" t="s">
        <v>897</v>
      </c>
      <c r="K2447" s="619" t="s">
        <v>6013</v>
      </c>
      <c r="L2447" s="620">
        <v>391.32</v>
      </c>
      <c r="M2447" s="620">
        <v>391.32</v>
      </c>
      <c r="N2447" s="619">
        <v>1</v>
      </c>
      <c r="O2447" s="683">
        <v>1</v>
      </c>
      <c r="P2447" s="620">
        <v>391.32</v>
      </c>
      <c r="Q2447" s="635">
        <v>1</v>
      </c>
      <c r="R2447" s="619">
        <v>1</v>
      </c>
      <c r="S2447" s="635">
        <v>1</v>
      </c>
      <c r="T2447" s="683">
        <v>1</v>
      </c>
      <c r="U2447" s="665">
        <v>1</v>
      </c>
    </row>
    <row r="2448" spans="1:21" ht="14.4" customHeight="1" x14ac:dyDescent="0.3">
      <c r="A2448" s="618">
        <v>4</v>
      </c>
      <c r="B2448" s="619" t="s">
        <v>558</v>
      </c>
      <c r="C2448" s="619">
        <v>89301042</v>
      </c>
      <c r="D2448" s="681" t="s">
        <v>6244</v>
      </c>
      <c r="E2448" s="682" t="s">
        <v>3992</v>
      </c>
      <c r="F2448" s="619" t="s">
        <v>3935</v>
      </c>
      <c r="G2448" s="619" t="s">
        <v>5676</v>
      </c>
      <c r="H2448" s="619" t="s">
        <v>557</v>
      </c>
      <c r="I2448" s="619" t="s">
        <v>896</v>
      </c>
      <c r="J2448" s="619" t="s">
        <v>897</v>
      </c>
      <c r="K2448" s="619" t="s">
        <v>2476</v>
      </c>
      <c r="L2448" s="620">
        <v>130.44</v>
      </c>
      <c r="M2448" s="620">
        <v>260.88</v>
      </c>
      <c r="N2448" s="619">
        <v>2</v>
      </c>
      <c r="O2448" s="683">
        <v>2</v>
      </c>
      <c r="P2448" s="620"/>
      <c r="Q2448" s="635">
        <v>0</v>
      </c>
      <c r="R2448" s="619"/>
      <c r="S2448" s="635">
        <v>0</v>
      </c>
      <c r="T2448" s="683"/>
      <c r="U2448" s="665">
        <v>0</v>
      </c>
    </row>
    <row r="2449" spans="1:21" ht="14.4" customHeight="1" x14ac:dyDescent="0.3">
      <c r="A2449" s="618">
        <v>4</v>
      </c>
      <c r="B2449" s="619" t="s">
        <v>558</v>
      </c>
      <c r="C2449" s="619">
        <v>89301042</v>
      </c>
      <c r="D2449" s="681" t="s">
        <v>6244</v>
      </c>
      <c r="E2449" s="682" t="s">
        <v>3992</v>
      </c>
      <c r="F2449" s="619" t="s">
        <v>3935</v>
      </c>
      <c r="G2449" s="619" t="s">
        <v>5502</v>
      </c>
      <c r="H2449" s="619" t="s">
        <v>1439</v>
      </c>
      <c r="I2449" s="619" t="s">
        <v>5682</v>
      </c>
      <c r="J2449" s="619" t="s">
        <v>1577</v>
      </c>
      <c r="K2449" s="619" t="s">
        <v>5683</v>
      </c>
      <c r="L2449" s="620">
        <v>1049.31</v>
      </c>
      <c r="M2449" s="620">
        <v>1049.31</v>
      </c>
      <c r="N2449" s="619">
        <v>1</v>
      </c>
      <c r="O2449" s="683">
        <v>1</v>
      </c>
      <c r="P2449" s="620"/>
      <c r="Q2449" s="635">
        <v>0</v>
      </c>
      <c r="R2449" s="619"/>
      <c r="S2449" s="635">
        <v>0</v>
      </c>
      <c r="T2449" s="683"/>
      <c r="U2449" s="665">
        <v>0</v>
      </c>
    </row>
    <row r="2450" spans="1:21" ht="14.4" customHeight="1" x14ac:dyDescent="0.3">
      <c r="A2450" s="618">
        <v>4</v>
      </c>
      <c r="B2450" s="619" t="s">
        <v>558</v>
      </c>
      <c r="C2450" s="619">
        <v>89301042</v>
      </c>
      <c r="D2450" s="681" t="s">
        <v>6244</v>
      </c>
      <c r="E2450" s="682" t="s">
        <v>3992</v>
      </c>
      <c r="F2450" s="619" t="s">
        <v>3935</v>
      </c>
      <c r="G2450" s="619" t="s">
        <v>5502</v>
      </c>
      <c r="H2450" s="619" t="s">
        <v>1439</v>
      </c>
      <c r="I2450" s="619" t="s">
        <v>5682</v>
      </c>
      <c r="J2450" s="619" t="s">
        <v>1577</v>
      </c>
      <c r="K2450" s="619" t="s">
        <v>5683</v>
      </c>
      <c r="L2450" s="620">
        <v>1102.2</v>
      </c>
      <c r="M2450" s="620">
        <v>2204.4</v>
      </c>
      <c r="N2450" s="619">
        <v>2</v>
      </c>
      <c r="O2450" s="683">
        <v>2</v>
      </c>
      <c r="P2450" s="620">
        <v>2204.4</v>
      </c>
      <c r="Q2450" s="635">
        <v>1</v>
      </c>
      <c r="R2450" s="619">
        <v>2</v>
      </c>
      <c r="S2450" s="635">
        <v>1</v>
      </c>
      <c r="T2450" s="683">
        <v>2</v>
      </c>
      <c r="U2450" s="665">
        <v>1</v>
      </c>
    </row>
    <row r="2451" spans="1:21" ht="14.4" customHeight="1" x14ac:dyDescent="0.3">
      <c r="A2451" s="618">
        <v>4</v>
      </c>
      <c r="B2451" s="619" t="s">
        <v>558</v>
      </c>
      <c r="C2451" s="619">
        <v>89301042</v>
      </c>
      <c r="D2451" s="681" t="s">
        <v>6244</v>
      </c>
      <c r="E2451" s="682" t="s">
        <v>3992</v>
      </c>
      <c r="F2451" s="619" t="s">
        <v>3935</v>
      </c>
      <c r="G2451" s="619" t="s">
        <v>5502</v>
      </c>
      <c r="H2451" s="619" t="s">
        <v>557</v>
      </c>
      <c r="I2451" s="619" t="s">
        <v>6014</v>
      </c>
      <c r="J2451" s="619" t="s">
        <v>1577</v>
      </c>
      <c r="K2451" s="619" t="s">
        <v>5683</v>
      </c>
      <c r="L2451" s="620">
        <v>605.65</v>
      </c>
      <c r="M2451" s="620">
        <v>605.65</v>
      </c>
      <c r="N2451" s="619">
        <v>1</v>
      </c>
      <c r="O2451" s="683">
        <v>0.5</v>
      </c>
      <c r="P2451" s="620">
        <v>605.65</v>
      </c>
      <c r="Q2451" s="635">
        <v>1</v>
      </c>
      <c r="R2451" s="619">
        <v>1</v>
      </c>
      <c r="S2451" s="635">
        <v>1</v>
      </c>
      <c r="T2451" s="683">
        <v>0.5</v>
      </c>
      <c r="U2451" s="665">
        <v>1</v>
      </c>
    </row>
    <row r="2452" spans="1:21" ht="14.4" customHeight="1" x14ac:dyDescent="0.3">
      <c r="A2452" s="618">
        <v>4</v>
      </c>
      <c r="B2452" s="619" t="s">
        <v>558</v>
      </c>
      <c r="C2452" s="619">
        <v>89301042</v>
      </c>
      <c r="D2452" s="681" t="s">
        <v>6244</v>
      </c>
      <c r="E2452" s="682" t="s">
        <v>3992</v>
      </c>
      <c r="F2452" s="619" t="s">
        <v>3935</v>
      </c>
      <c r="G2452" s="619" t="s">
        <v>4518</v>
      </c>
      <c r="H2452" s="619" t="s">
        <v>557</v>
      </c>
      <c r="I2452" s="619" t="s">
        <v>6015</v>
      </c>
      <c r="J2452" s="619" t="s">
        <v>6016</v>
      </c>
      <c r="K2452" s="619" t="s">
        <v>6017</v>
      </c>
      <c r="L2452" s="620">
        <v>323.43</v>
      </c>
      <c r="M2452" s="620">
        <v>646.86</v>
      </c>
      <c r="N2452" s="619">
        <v>2</v>
      </c>
      <c r="O2452" s="683">
        <v>1</v>
      </c>
      <c r="P2452" s="620">
        <v>323.43</v>
      </c>
      <c r="Q2452" s="635">
        <v>0.5</v>
      </c>
      <c r="R2452" s="619">
        <v>1</v>
      </c>
      <c r="S2452" s="635">
        <v>0.5</v>
      </c>
      <c r="T2452" s="683">
        <v>0.5</v>
      </c>
      <c r="U2452" s="665">
        <v>0.5</v>
      </c>
    </row>
    <row r="2453" spans="1:21" ht="14.4" customHeight="1" x14ac:dyDescent="0.3">
      <c r="A2453" s="618">
        <v>4</v>
      </c>
      <c r="B2453" s="619" t="s">
        <v>558</v>
      </c>
      <c r="C2453" s="619">
        <v>89301042</v>
      </c>
      <c r="D2453" s="681" t="s">
        <v>6244</v>
      </c>
      <c r="E2453" s="682" t="s">
        <v>3992</v>
      </c>
      <c r="F2453" s="619" t="s">
        <v>3935</v>
      </c>
      <c r="G2453" s="619" t="s">
        <v>4518</v>
      </c>
      <c r="H2453" s="619" t="s">
        <v>557</v>
      </c>
      <c r="I2453" s="619" t="s">
        <v>6018</v>
      </c>
      <c r="J2453" s="619" t="s">
        <v>6016</v>
      </c>
      <c r="K2453" s="619" t="s">
        <v>6019</v>
      </c>
      <c r="L2453" s="620">
        <v>352.18</v>
      </c>
      <c r="M2453" s="620">
        <v>352.18</v>
      </c>
      <c r="N2453" s="619">
        <v>1</v>
      </c>
      <c r="O2453" s="683">
        <v>1</v>
      </c>
      <c r="P2453" s="620"/>
      <c r="Q2453" s="635">
        <v>0</v>
      </c>
      <c r="R2453" s="619"/>
      <c r="S2453" s="635">
        <v>0</v>
      </c>
      <c r="T2453" s="683"/>
      <c r="U2453" s="665">
        <v>0</v>
      </c>
    </row>
    <row r="2454" spans="1:21" ht="14.4" customHeight="1" x14ac:dyDescent="0.3">
      <c r="A2454" s="618">
        <v>4</v>
      </c>
      <c r="B2454" s="619" t="s">
        <v>558</v>
      </c>
      <c r="C2454" s="619">
        <v>89301042</v>
      </c>
      <c r="D2454" s="681" t="s">
        <v>6244</v>
      </c>
      <c r="E2454" s="682" t="s">
        <v>3992</v>
      </c>
      <c r="F2454" s="619" t="s">
        <v>3935</v>
      </c>
      <c r="G2454" s="619" t="s">
        <v>4518</v>
      </c>
      <c r="H2454" s="619" t="s">
        <v>557</v>
      </c>
      <c r="I2454" s="619" t="s">
        <v>6020</v>
      </c>
      <c r="J2454" s="619" t="s">
        <v>6021</v>
      </c>
      <c r="K2454" s="619" t="s">
        <v>1615</v>
      </c>
      <c r="L2454" s="620">
        <v>143.71</v>
      </c>
      <c r="M2454" s="620">
        <v>287.42</v>
      </c>
      <c r="N2454" s="619">
        <v>2</v>
      </c>
      <c r="O2454" s="683">
        <v>1</v>
      </c>
      <c r="P2454" s="620"/>
      <c r="Q2454" s="635">
        <v>0</v>
      </c>
      <c r="R2454" s="619"/>
      <c r="S2454" s="635">
        <v>0</v>
      </c>
      <c r="T2454" s="683"/>
      <c r="U2454" s="665">
        <v>0</v>
      </c>
    </row>
    <row r="2455" spans="1:21" ht="14.4" customHeight="1" x14ac:dyDescent="0.3">
      <c r="A2455" s="618">
        <v>4</v>
      </c>
      <c r="B2455" s="619" t="s">
        <v>558</v>
      </c>
      <c r="C2455" s="619">
        <v>89301042</v>
      </c>
      <c r="D2455" s="681" t="s">
        <v>6244</v>
      </c>
      <c r="E2455" s="682" t="s">
        <v>3992</v>
      </c>
      <c r="F2455" s="619" t="s">
        <v>3935</v>
      </c>
      <c r="G2455" s="619" t="s">
        <v>4518</v>
      </c>
      <c r="H2455" s="619" t="s">
        <v>557</v>
      </c>
      <c r="I2455" s="619" t="s">
        <v>6022</v>
      </c>
      <c r="J2455" s="619" t="s">
        <v>6021</v>
      </c>
      <c r="K2455" s="619" t="s">
        <v>6023</v>
      </c>
      <c r="L2455" s="620">
        <v>268.26</v>
      </c>
      <c r="M2455" s="620">
        <v>268.26</v>
      </c>
      <c r="N2455" s="619">
        <v>1</v>
      </c>
      <c r="O2455" s="683">
        <v>0.5</v>
      </c>
      <c r="P2455" s="620">
        <v>268.26</v>
      </c>
      <c r="Q2455" s="635">
        <v>1</v>
      </c>
      <c r="R2455" s="619">
        <v>1</v>
      </c>
      <c r="S2455" s="635">
        <v>1</v>
      </c>
      <c r="T2455" s="683">
        <v>0.5</v>
      </c>
      <c r="U2455" s="665">
        <v>1</v>
      </c>
    </row>
    <row r="2456" spans="1:21" ht="14.4" customHeight="1" x14ac:dyDescent="0.3">
      <c r="A2456" s="618">
        <v>4</v>
      </c>
      <c r="B2456" s="619" t="s">
        <v>558</v>
      </c>
      <c r="C2456" s="619">
        <v>89301042</v>
      </c>
      <c r="D2456" s="681" t="s">
        <v>6244</v>
      </c>
      <c r="E2456" s="682" t="s">
        <v>3992</v>
      </c>
      <c r="F2456" s="619" t="s">
        <v>3935</v>
      </c>
      <c r="G2456" s="619" t="s">
        <v>6024</v>
      </c>
      <c r="H2456" s="619" t="s">
        <v>557</v>
      </c>
      <c r="I2456" s="619" t="s">
        <v>6025</v>
      </c>
      <c r="J2456" s="619" t="s">
        <v>6026</v>
      </c>
      <c r="K2456" s="619" t="s">
        <v>2010</v>
      </c>
      <c r="L2456" s="620">
        <v>258.10000000000002</v>
      </c>
      <c r="M2456" s="620">
        <v>258.10000000000002</v>
      </c>
      <c r="N2456" s="619">
        <v>1</v>
      </c>
      <c r="O2456" s="683">
        <v>0.5</v>
      </c>
      <c r="P2456" s="620"/>
      <c r="Q2456" s="635">
        <v>0</v>
      </c>
      <c r="R2456" s="619"/>
      <c r="S2456" s="635">
        <v>0</v>
      </c>
      <c r="T2456" s="683"/>
      <c r="U2456" s="665">
        <v>0</v>
      </c>
    </row>
    <row r="2457" spans="1:21" ht="14.4" customHeight="1" x14ac:dyDescent="0.3">
      <c r="A2457" s="618">
        <v>4</v>
      </c>
      <c r="B2457" s="619" t="s">
        <v>558</v>
      </c>
      <c r="C2457" s="619">
        <v>89301042</v>
      </c>
      <c r="D2457" s="681" t="s">
        <v>6244</v>
      </c>
      <c r="E2457" s="682" t="s">
        <v>3992</v>
      </c>
      <c r="F2457" s="619" t="s">
        <v>3935</v>
      </c>
      <c r="G2457" s="619" t="s">
        <v>6024</v>
      </c>
      <c r="H2457" s="619" t="s">
        <v>557</v>
      </c>
      <c r="I2457" s="619" t="s">
        <v>2843</v>
      </c>
      <c r="J2457" s="619" t="s">
        <v>2844</v>
      </c>
      <c r="K2457" s="619" t="s">
        <v>2010</v>
      </c>
      <c r="L2457" s="620">
        <v>199.71</v>
      </c>
      <c r="M2457" s="620">
        <v>599.13</v>
      </c>
      <c r="N2457" s="619">
        <v>3</v>
      </c>
      <c r="O2457" s="683">
        <v>1.5</v>
      </c>
      <c r="P2457" s="620"/>
      <c r="Q2457" s="635">
        <v>0</v>
      </c>
      <c r="R2457" s="619"/>
      <c r="S2457" s="635">
        <v>0</v>
      </c>
      <c r="T2457" s="683"/>
      <c r="U2457" s="665">
        <v>0</v>
      </c>
    </row>
    <row r="2458" spans="1:21" ht="14.4" customHeight="1" x14ac:dyDescent="0.3">
      <c r="A2458" s="618">
        <v>4</v>
      </c>
      <c r="B2458" s="619" t="s">
        <v>558</v>
      </c>
      <c r="C2458" s="619">
        <v>89301042</v>
      </c>
      <c r="D2458" s="681" t="s">
        <v>6244</v>
      </c>
      <c r="E2458" s="682" t="s">
        <v>3992</v>
      </c>
      <c r="F2458" s="619" t="s">
        <v>3935</v>
      </c>
      <c r="G2458" s="619" t="s">
        <v>6024</v>
      </c>
      <c r="H2458" s="619" t="s">
        <v>557</v>
      </c>
      <c r="I2458" s="619" t="s">
        <v>2843</v>
      </c>
      <c r="J2458" s="619" t="s">
        <v>2844</v>
      </c>
      <c r="K2458" s="619" t="s">
        <v>2010</v>
      </c>
      <c r="L2458" s="620">
        <v>314.95999999999998</v>
      </c>
      <c r="M2458" s="620">
        <v>629.91999999999996</v>
      </c>
      <c r="N2458" s="619">
        <v>2</v>
      </c>
      <c r="O2458" s="683">
        <v>1.5</v>
      </c>
      <c r="P2458" s="620"/>
      <c r="Q2458" s="635">
        <v>0</v>
      </c>
      <c r="R2458" s="619"/>
      <c r="S2458" s="635">
        <v>0</v>
      </c>
      <c r="T2458" s="683"/>
      <c r="U2458" s="665">
        <v>0</v>
      </c>
    </row>
    <row r="2459" spans="1:21" ht="14.4" customHeight="1" x14ac:dyDescent="0.3">
      <c r="A2459" s="618">
        <v>4</v>
      </c>
      <c r="B2459" s="619" t="s">
        <v>558</v>
      </c>
      <c r="C2459" s="619">
        <v>89301042</v>
      </c>
      <c r="D2459" s="681" t="s">
        <v>6244</v>
      </c>
      <c r="E2459" s="682" t="s">
        <v>3992</v>
      </c>
      <c r="F2459" s="619" t="s">
        <v>3935</v>
      </c>
      <c r="G2459" s="619" t="s">
        <v>6024</v>
      </c>
      <c r="H2459" s="619" t="s">
        <v>557</v>
      </c>
      <c r="I2459" s="619" t="s">
        <v>6027</v>
      </c>
      <c r="J2459" s="619" t="s">
        <v>6026</v>
      </c>
      <c r="K2459" s="619" t="s">
        <v>6028</v>
      </c>
      <c r="L2459" s="620">
        <v>0</v>
      </c>
      <c r="M2459" s="620">
        <v>0</v>
      </c>
      <c r="N2459" s="619">
        <v>1</v>
      </c>
      <c r="O2459" s="683">
        <v>1</v>
      </c>
      <c r="P2459" s="620"/>
      <c r="Q2459" s="635"/>
      <c r="R2459" s="619"/>
      <c r="S2459" s="635">
        <v>0</v>
      </c>
      <c r="T2459" s="683"/>
      <c r="U2459" s="665">
        <v>0</v>
      </c>
    </row>
    <row r="2460" spans="1:21" ht="14.4" customHeight="1" x14ac:dyDescent="0.3">
      <c r="A2460" s="618">
        <v>4</v>
      </c>
      <c r="B2460" s="619" t="s">
        <v>558</v>
      </c>
      <c r="C2460" s="619">
        <v>89301042</v>
      </c>
      <c r="D2460" s="681" t="s">
        <v>6244</v>
      </c>
      <c r="E2460" s="682" t="s">
        <v>3992</v>
      </c>
      <c r="F2460" s="619" t="s">
        <v>3935</v>
      </c>
      <c r="G2460" s="619" t="s">
        <v>4269</v>
      </c>
      <c r="H2460" s="619" t="s">
        <v>1439</v>
      </c>
      <c r="I2460" s="619" t="s">
        <v>4270</v>
      </c>
      <c r="J2460" s="619" t="s">
        <v>4271</v>
      </c>
      <c r="K2460" s="619" t="s">
        <v>4272</v>
      </c>
      <c r="L2460" s="620">
        <v>156.25</v>
      </c>
      <c r="M2460" s="620">
        <v>156.25</v>
      </c>
      <c r="N2460" s="619">
        <v>1</v>
      </c>
      <c r="O2460" s="683">
        <v>0.5</v>
      </c>
      <c r="P2460" s="620">
        <v>156.25</v>
      </c>
      <c r="Q2460" s="635">
        <v>1</v>
      </c>
      <c r="R2460" s="619">
        <v>1</v>
      </c>
      <c r="S2460" s="635">
        <v>1</v>
      </c>
      <c r="T2460" s="683">
        <v>0.5</v>
      </c>
      <c r="U2460" s="665">
        <v>1</v>
      </c>
    </row>
    <row r="2461" spans="1:21" ht="14.4" customHeight="1" x14ac:dyDescent="0.3">
      <c r="A2461" s="618">
        <v>4</v>
      </c>
      <c r="B2461" s="619" t="s">
        <v>558</v>
      </c>
      <c r="C2461" s="619">
        <v>89301042</v>
      </c>
      <c r="D2461" s="681" t="s">
        <v>6244</v>
      </c>
      <c r="E2461" s="682" t="s">
        <v>3992</v>
      </c>
      <c r="F2461" s="619" t="s">
        <v>3935</v>
      </c>
      <c r="G2461" s="619" t="s">
        <v>4138</v>
      </c>
      <c r="H2461" s="619" t="s">
        <v>557</v>
      </c>
      <c r="I2461" s="619" t="s">
        <v>4622</v>
      </c>
      <c r="J2461" s="619" t="s">
        <v>4623</v>
      </c>
      <c r="K2461" s="619" t="s">
        <v>938</v>
      </c>
      <c r="L2461" s="620">
        <v>0</v>
      </c>
      <c r="M2461" s="620">
        <v>0</v>
      </c>
      <c r="N2461" s="619">
        <v>1</v>
      </c>
      <c r="O2461" s="683">
        <v>1</v>
      </c>
      <c r="P2461" s="620">
        <v>0</v>
      </c>
      <c r="Q2461" s="635"/>
      <c r="R2461" s="619">
        <v>1</v>
      </c>
      <c r="S2461" s="635">
        <v>1</v>
      </c>
      <c r="T2461" s="683">
        <v>1</v>
      </c>
      <c r="U2461" s="665">
        <v>1</v>
      </c>
    </row>
    <row r="2462" spans="1:21" ht="14.4" customHeight="1" x14ac:dyDescent="0.3">
      <c r="A2462" s="618">
        <v>4</v>
      </c>
      <c r="B2462" s="619" t="s">
        <v>558</v>
      </c>
      <c r="C2462" s="619">
        <v>89301042</v>
      </c>
      <c r="D2462" s="681" t="s">
        <v>6244</v>
      </c>
      <c r="E2462" s="682" t="s">
        <v>3993</v>
      </c>
      <c r="F2462" s="619" t="s">
        <v>3935</v>
      </c>
      <c r="G2462" s="619" t="s">
        <v>3997</v>
      </c>
      <c r="H2462" s="619" t="s">
        <v>1439</v>
      </c>
      <c r="I2462" s="619" t="s">
        <v>1793</v>
      </c>
      <c r="J2462" s="619" t="s">
        <v>3721</v>
      </c>
      <c r="K2462" s="619" t="s">
        <v>3722</v>
      </c>
      <c r="L2462" s="620">
        <v>333.31</v>
      </c>
      <c r="M2462" s="620">
        <v>2666.48</v>
      </c>
      <c r="N2462" s="619">
        <v>8</v>
      </c>
      <c r="O2462" s="683">
        <v>7</v>
      </c>
      <c r="P2462" s="620">
        <v>1999.86</v>
      </c>
      <c r="Q2462" s="635">
        <v>0.75</v>
      </c>
      <c r="R2462" s="619">
        <v>6</v>
      </c>
      <c r="S2462" s="635">
        <v>0.75</v>
      </c>
      <c r="T2462" s="683">
        <v>6</v>
      </c>
      <c r="U2462" s="665">
        <v>0.8571428571428571</v>
      </c>
    </row>
    <row r="2463" spans="1:21" ht="14.4" customHeight="1" x14ac:dyDescent="0.3">
      <c r="A2463" s="618">
        <v>4</v>
      </c>
      <c r="B2463" s="619" t="s">
        <v>558</v>
      </c>
      <c r="C2463" s="619">
        <v>89301042</v>
      </c>
      <c r="D2463" s="681" t="s">
        <v>6244</v>
      </c>
      <c r="E2463" s="682" t="s">
        <v>3993</v>
      </c>
      <c r="F2463" s="619" t="s">
        <v>3935</v>
      </c>
      <c r="G2463" s="619" t="s">
        <v>4188</v>
      </c>
      <c r="H2463" s="619" t="s">
        <v>557</v>
      </c>
      <c r="I2463" s="619" t="s">
        <v>6029</v>
      </c>
      <c r="J2463" s="619" t="s">
        <v>4985</v>
      </c>
      <c r="K2463" s="619" t="s">
        <v>3896</v>
      </c>
      <c r="L2463" s="620">
        <v>0</v>
      </c>
      <c r="M2463" s="620">
        <v>0</v>
      </c>
      <c r="N2463" s="619">
        <v>2</v>
      </c>
      <c r="O2463" s="683">
        <v>2</v>
      </c>
      <c r="P2463" s="620">
        <v>0</v>
      </c>
      <c r="Q2463" s="635"/>
      <c r="R2463" s="619">
        <v>1</v>
      </c>
      <c r="S2463" s="635">
        <v>0.5</v>
      </c>
      <c r="T2463" s="683">
        <v>1</v>
      </c>
      <c r="U2463" s="665">
        <v>0.5</v>
      </c>
    </row>
    <row r="2464" spans="1:21" ht="14.4" customHeight="1" x14ac:dyDescent="0.3">
      <c r="A2464" s="618">
        <v>4</v>
      </c>
      <c r="B2464" s="619" t="s">
        <v>558</v>
      </c>
      <c r="C2464" s="619">
        <v>89301042</v>
      </c>
      <c r="D2464" s="681" t="s">
        <v>6244</v>
      </c>
      <c r="E2464" s="682" t="s">
        <v>3993</v>
      </c>
      <c r="F2464" s="619" t="s">
        <v>3935</v>
      </c>
      <c r="G2464" s="619" t="s">
        <v>4329</v>
      </c>
      <c r="H2464" s="619" t="s">
        <v>557</v>
      </c>
      <c r="I2464" s="619" t="s">
        <v>4371</v>
      </c>
      <c r="J2464" s="619" t="s">
        <v>4372</v>
      </c>
      <c r="K2464" s="619" t="s">
        <v>4190</v>
      </c>
      <c r="L2464" s="620">
        <v>349.29</v>
      </c>
      <c r="M2464" s="620">
        <v>349.29</v>
      </c>
      <c r="N2464" s="619">
        <v>1</v>
      </c>
      <c r="O2464" s="683">
        <v>1</v>
      </c>
      <c r="P2464" s="620">
        <v>349.29</v>
      </c>
      <c r="Q2464" s="635">
        <v>1</v>
      </c>
      <c r="R2464" s="619">
        <v>1</v>
      </c>
      <c r="S2464" s="635">
        <v>1</v>
      </c>
      <c r="T2464" s="683">
        <v>1</v>
      </c>
      <c r="U2464" s="665">
        <v>1</v>
      </c>
    </row>
    <row r="2465" spans="1:21" ht="14.4" customHeight="1" x14ac:dyDescent="0.3">
      <c r="A2465" s="618">
        <v>4</v>
      </c>
      <c r="B2465" s="619" t="s">
        <v>558</v>
      </c>
      <c r="C2465" s="619">
        <v>89301042</v>
      </c>
      <c r="D2465" s="681" t="s">
        <v>6244</v>
      </c>
      <c r="E2465" s="682" t="s">
        <v>3993</v>
      </c>
      <c r="F2465" s="619" t="s">
        <v>3935</v>
      </c>
      <c r="G2465" s="619" t="s">
        <v>4395</v>
      </c>
      <c r="H2465" s="619" t="s">
        <v>557</v>
      </c>
      <c r="I2465" s="619" t="s">
        <v>3170</v>
      </c>
      <c r="J2465" s="619" t="s">
        <v>1736</v>
      </c>
      <c r="K2465" s="619" t="s">
        <v>3171</v>
      </c>
      <c r="L2465" s="620">
        <v>56.48</v>
      </c>
      <c r="M2465" s="620">
        <v>112.96</v>
      </c>
      <c r="N2465" s="619">
        <v>2</v>
      </c>
      <c r="O2465" s="683">
        <v>2</v>
      </c>
      <c r="P2465" s="620"/>
      <c r="Q2465" s="635">
        <v>0</v>
      </c>
      <c r="R2465" s="619"/>
      <c r="S2465" s="635">
        <v>0</v>
      </c>
      <c r="T2465" s="683"/>
      <c r="U2465" s="665">
        <v>0</v>
      </c>
    </row>
    <row r="2466" spans="1:21" ht="14.4" customHeight="1" x14ac:dyDescent="0.3">
      <c r="A2466" s="618">
        <v>4</v>
      </c>
      <c r="B2466" s="619" t="s">
        <v>558</v>
      </c>
      <c r="C2466" s="619">
        <v>89301042</v>
      </c>
      <c r="D2466" s="681" t="s">
        <v>6244</v>
      </c>
      <c r="E2466" s="682" t="s">
        <v>3993</v>
      </c>
      <c r="F2466" s="619" t="s">
        <v>3935</v>
      </c>
      <c r="G2466" s="619" t="s">
        <v>4395</v>
      </c>
      <c r="H2466" s="619" t="s">
        <v>557</v>
      </c>
      <c r="I2466" s="619" t="s">
        <v>3170</v>
      </c>
      <c r="J2466" s="619" t="s">
        <v>1736</v>
      </c>
      <c r="K2466" s="619" t="s">
        <v>3171</v>
      </c>
      <c r="L2466" s="620">
        <v>58.1</v>
      </c>
      <c r="M2466" s="620">
        <v>116.2</v>
      </c>
      <c r="N2466" s="619">
        <v>2</v>
      </c>
      <c r="O2466" s="683">
        <v>1</v>
      </c>
      <c r="P2466" s="620">
        <v>116.2</v>
      </c>
      <c r="Q2466" s="635">
        <v>1</v>
      </c>
      <c r="R2466" s="619">
        <v>2</v>
      </c>
      <c r="S2466" s="635">
        <v>1</v>
      </c>
      <c r="T2466" s="683">
        <v>1</v>
      </c>
      <c r="U2466" s="665">
        <v>1</v>
      </c>
    </row>
    <row r="2467" spans="1:21" ht="14.4" customHeight="1" x14ac:dyDescent="0.3">
      <c r="A2467" s="618">
        <v>4</v>
      </c>
      <c r="B2467" s="619" t="s">
        <v>558</v>
      </c>
      <c r="C2467" s="619">
        <v>89301042</v>
      </c>
      <c r="D2467" s="681" t="s">
        <v>6244</v>
      </c>
      <c r="E2467" s="682" t="s">
        <v>3993</v>
      </c>
      <c r="F2467" s="619" t="s">
        <v>3935</v>
      </c>
      <c r="G2467" s="619" t="s">
        <v>4395</v>
      </c>
      <c r="H2467" s="619" t="s">
        <v>557</v>
      </c>
      <c r="I2467" s="619" t="s">
        <v>6030</v>
      </c>
      <c r="J2467" s="619" t="s">
        <v>6031</v>
      </c>
      <c r="K2467" s="619" t="s">
        <v>6032</v>
      </c>
      <c r="L2467" s="620">
        <v>246.82</v>
      </c>
      <c r="M2467" s="620">
        <v>493.64</v>
      </c>
      <c r="N2467" s="619">
        <v>2</v>
      </c>
      <c r="O2467" s="683">
        <v>2</v>
      </c>
      <c r="P2467" s="620">
        <v>246.82</v>
      </c>
      <c r="Q2467" s="635">
        <v>0.5</v>
      </c>
      <c r="R2467" s="619">
        <v>1</v>
      </c>
      <c r="S2467" s="635">
        <v>0.5</v>
      </c>
      <c r="T2467" s="683">
        <v>1</v>
      </c>
      <c r="U2467" s="665">
        <v>0.5</v>
      </c>
    </row>
    <row r="2468" spans="1:21" ht="14.4" customHeight="1" x14ac:dyDescent="0.3">
      <c r="A2468" s="618">
        <v>4</v>
      </c>
      <c r="B2468" s="619" t="s">
        <v>558</v>
      </c>
      <c r="C2468" s="619">
        <v>89301042</v>
      </c>
      <c r="D2468" s="681" t="s">
        <v>6244</v>
      </c>
      <c r="E2468" s="682" t="s">
        <v>3993</v>
      </c>
      <c r="F2468" s="619" t="s">
        <v>3935</v>
      </c>
      <c r="G2468" s="619" t="s">
        <v>4397</v>
      </c>
      <c r="H2468" s="619" t="s">
        <v>557</v>
      </c>
      <c r="I2468" s="619" t="s">
        <v>860</v>
      </c>
      <c r="J2468" s="619" t="s">
        <v>861</v>
      </c>
      <c r="K2468" s="619" t="s">
        <v>5347</v>
      </c>
      <c r="L2468" s="620">
        <v>0</v>
      </c>
      <c r="M2468" s="620">
        <v>0</v>
      </c>
      <c r="N2468" s="619">
        <v>3</v>
      </c>
      <c r="O2468" s="683">
        <v>2</v>
      </c>
      <c r="P2468" s="620">
        <v>0</v>
      </c>
      <c r="Q2468" s="635"/>
      <c r="R2468" s="619">
        <v>3</v>
      </c>
      <c r="S2468" s="635">
        <v>1</v>
      </c>
      <c r="T2468" s="683">
        <v>2</v>
      </c>
      <c r="U2468" s="665">
        <v>1</v>
      </c>
    </row>
    <row r="2469" spans="1:21" ht="14.4" customHeight="1" x14ac:dyDescent="0.3">
      <c r="A2469" s="618">
        <v>4</v>
      </c>
      <c r="B2469" s="619" t="s">
        <v>558</v>
      </c>
      <c r="C2469" s="619">
        <v>89301042</v>
      </c>
      <c r="D2469" s="681" t="s">
        <v>6244</v>
      </c>
      <c r="E2469" s="682" t="s">
        <v>3993</v>
      </c>
      <c r="F2469" s="619" t="s">
        <v>3935</v>
      </c>
      <c r="G2469" s="619" t="s">
        <v>3999</v>
      </c>
      <c r="H2469" s="619" t="s">
        <v>1439</v>
      </c>
      <c r="I2469" s="619" t="s">
        <v>1809</v>
      </c>
      <c r="J2469" s="619" t="s">
        <v>1810</v>
      </c>
      <c r="K2469" s="619" t="s">
        <v>3743</v>
      </c>
      <c r="L2469" s="620">
        <v>399.92</v>
      </c>
      <c r="M2469" s="620">
        <v>399.92</v>
      </c>
      <c r="N2469" s="619">
        <v>1</v>
      </c>
      <c r="O2469" s="683">
        <v>1</v>
      </c>
      <c r="P2469" s="620"/>
      <c r="Q2469" s="635">
        <v>0</v>
      </c>
      <c r="R2469" s="619"/>
      <c r="S2469" s="635">
        <v>0</v>
      </c>
      <c r="T2469" s="683"/>
      <c r="U2469" s="665">
        <v>0</v>
      </c>
    </row>
    <row r="2470" spans="1:21" ht="14.4" customHeight="1" x14ac:dyDescent="0.3">
      <c r="A2470" s="618">
        <v>4</v>
      </c>
      <c r="B2470" s="619" t="s">
        <v>558</v>
      </c>
      <c r="C2470" s="619">
        <v>89301042</v>
      </c>
      <c r="D2470" s="681" t="s">
        <v>6244</v>
      </c>
      <c r="E2470" s="682" t="s">
        <v>3993</v>
      </c>
      <c r="F2470" s="619" t="s">
        <v>3935</v>
      </c>
      <c r="G2470" s="619" t="s">
        <v>4193</v>
      </c>
      <c r="H2470" s="619" t="s">
        <v>1439</v>
      </c>
      <c r="I2470" s="619" t="s">
        <v>5761</v>
      </c>
      <c r="J2470" s="619" t="s">
        <v>2732</v>
      </c>
      <c r="K2470" s="619" t="s">
        <v>2733</v>
      </c>
      <c r="L2470" s="620">
        <v>143.18</v>
      </c>
      <c r="M2470" s="620">
        <v>286.36</v>
      </c>
      <c r="N2470" s="619">
        <v>2</v>
      </c>
      <c r="O2470" s="683">
        <v>1</v>
      </c>
      <c r="P2470" s="620">
        <v>286.36</v>
      </c>
      <c r="Q2470" s="635">
        <v>1</v>
      </c>
      <c r="R2470" s="619">
        <v>2</v>
      </c>
      <c r="S2470" s="635">
        <v>1</v>
      </c>
      <c r="T2470" s="683">
        <v>1</v>
      </c>
      <c r="U2470" s="665">
        <v>1</v>
      </c>
    </row>
    <row r="2471" spans="1:21" ht="14.4" customHeight="1" x14ac:dyDescent="0.3">
      <c r="A2471" s="618">
        <v>4</v>
      </c>
      <c r="B2471" s="619" t="s">
        <v>558</v>
      </c>
      <c r="C2471" s="619">
        <v>89301042</v>
      </c>
      <c r="D2471" s="681" t="s">
        <v>6244</v>
      </c>
      <c r="E2471" s="682" t="s">
        <v>3993</v>
      </c>
      <c r="F2471" s="619" t="s">
        <v>3935</v>
      </c>
      <c r="G2471" s="619" t="s">
        <v>4027</v>
      </c>
      <c r="H2471" s="619" t="s">
        <v>557</v>
      </c>
      <c r="I2471" s="619" t="s">
        <v>4318</v>
      </c>
      <c r="J2471" s="619" t="s">
        <v>4029</v>
      </c>
      <c r="K2471" s="619" t="s">
        <v>4319</v>
      </c>
      <c r="L2471" s="620">
        <v>34.31</v>
      </c>
      <c r="M2471" s="620">
        <v>34.31</v>
      </c>
      <c r="N2471" s="619">
        <v>1</v>
      </c>
      <c r="O2471" s="683">
        <v>0.5</v>
      </c>
      <c r="P2471" s="620"/>
      <c r="Q2471" s="635">
        <v>0</v>
      </c>
      <c r="R2471" s="619"/>
      <c r="S2471" s="635">
        <v>0</v>
      </c>
      <c r="T2471" s="683"/>
      <c r="U2471" s="665">
        <v>0</v>
      </c>
    </row>
    <row r="2472" spans="1:21" ht="14.4" customHeight="1" x14ac:dyDescent="0.3">
      <c r="A2472" s="618">
        <v>4</v>
      </c>
      <c r="B2472" s="619" t="s">
        <v>558</v>
      </c>
      <c r="C2472" s="619">
        <v>89301042</v>
      </c>
      <c r="D2472" s="681" t="s">
        <v>6244</v>
      </c>
      <c r="E2472" s="682" t="s">
        <v>3993</v>
      </c>
      <c r="F2472" s="619" t="s">
        <v>3935</v>
      </c>
      <c r="G2472" s="619" t="s">
        <v>5009</v>
      </c>
      <c r="H2472" s="619" t="s">
        <v>557</v>
      </c>
      <c r="I2472" s="619" t="s">
        <v>5010</v>
      </c>
      <c r="J2472" s="619" t="s">
        <v>5011</v>
      </c>
      <c r="K2472" s="619" t="s">
        <v>5012</v>
      </c>
      <c r="L2472" s="620">
        <v>0</v>
      </c>
      <c r="M2472" s="620">
        <v>0</v>
      </c>
      <c r="N2472" s="619">
        <v>1</v>
      </c>
      <c r="O2472" s="683">
        <v>0.5</v>
      </c>
      <c r="P2472" s="620">
        <v>0</v>
      </c>
      <c r="Q2472" s="635"/>
      <c r="R2472" s="619">
        <v>1</v>
      </c>
      <c r="S2472" s="635">
        <v>1</v>
      </c>
      <c r="T2472" s="683">
        <v>0.5</v>
      </c>
      <c r="U2472" s="665">
        <v>1</v>
      </c>
    </row>
    <row r="2473" spans="1:21" ht="14.4" customHeight="1" x14ac:dyDescent="0.3">
      <c r="A2473" s="618">
        <v>4</v>
      </c>
      <c r="B2473" s="619" t="s">
        <v>558</v>
      </c>
      <c r="C2473" s="619">
        <v>89301042</v>
      </c>
      <c r="D2473" s="681" t="s">
        <v>6244</v>
      </c>
      <c r="E2473" s="682" t="s">
        <v>3993</v>
      </c>
      <c r="F2473" s="619" t="s">
        <v>3935</v>
      </c>
      <c r="G2473" s="619" t="s">
        <v>4583</v>
      </c>
      <c r="H2473" s="619" t="s">
        <v>557</v>
      </c>
      <c r="I2473" s="619" t="s">
        <v>6033</v>
      </c>
      <c r="J2473" s="619" t="s">
        <v>3097</v>
      </c>
      <c r="K2473" s="619" t="s">
        <v>1319</v>
      </c>
      <c r="L2473" s="620">
        <v>0</v>
      </c>
      <c r="M2473" s="620">
        <v>0</v>
      </c>
      <c r="N2473" s="619">
        <v>2</v>
      </c>
      <c r="O2473" s="683">
        <v>0.5</v>
      </c>
      <c r="P2473" s="620"/>
      <c r="Q2473" s="635"/>
      <c r="R2473" s="619"/>
      <c r="S2473" s="635">
        <v>0</v>
      </c>
      <c r="T2473" s="683"/>
      <c r="U2473" s="665">
        <v>0</v>
      </c>
    </row>
    <row r="2474" spans="1:21" ht="14.4" customHeight="1" x14ac:dyDescent="0.3">
      <c r="A2474" s="618">
        <v>4</v>
      </c>
      <c r="B2474" s="619" t="s">
        <v>558</v>
      </c>
      <c r="C2474" s="619">
        <v>89301042</v>
      </c>
      <c r="D2474" s="681" t="s">
        <v>6244</v>
      </c>
      <c r="E2474" s="682" t="s">
        <v>3993</v>
      </c>
      <c r="F2474" s="619" t="s">
        <v>3935</v>
      </c>
      <c r="G2474" s="619" t="s">
        <v>5837</v>
      </c>
      <c r="H2474" s="619" t="s">
        <v>557</v>
      </c>
      <c r="I2474" s="619" t="s">
        <v>6034</v>
      </c>
      <c r="J2474" s="619" t="s">
        <v>5999</v>
      </c>
      <c r="K2474" s="619" t="s">
        <v>6002</v>
      </c>
      <c r="L2474" s="620">
        <v>347.08</v>
      </c>
      <c r="M2474" s="620">
        <v>347.08</v>
      </c>
      <c r="N2474" s="619">
        <v>1</v>
      </c>
      <c r="O2474" s="683">
        <v>0.5</v>
      </c>
      <c r="P2474" s="620"/>
      <c r="Q2474" s="635">
        <v>0</v>
      </c>
      <c r="R2474" s="619"/>
      <c r="S2474" s="635">
        <v>0</v>
      </c>
      <c r="T2474" s="683"/>
      <c r="U2474" s="665">
        <v>0</v>
      </c>
    </row>
    <row r="2475" spans="1:21" ht="14.4" customHeight="1" x14ac:dyDescent="0.3">
      <c r="A2475" s="618">
        <v>4</v>
      </c>
      <c r="B2475" s="619" t="s">
        <v>558</v>
      </c>
      <c r="C2475" s="619">
        <v>89301042</v>
      </c>
      <c r="D2475" s="681" t="s">
        <v>6244</v>
      </c>
      <c r="E2475" s="682" t="s">
        <v>3993</v>
      </c>
      <c r="F2475" s="619" t="s">
        <v>3935</v>
      </c>
      <c r="G2475" s="619" t="s">
        <v>5837</v>
      </c>
      <c r="H2475" s="619" t="s">
        <v>557</v>
      </c>
      <c r="I2475" s="619" t="s">
        <v>5998</v>
      </c>
      <c r="J2475" s="619" t="s">
        <v>5999</v>
      </c>
      <c r="K2475" s="619" t="s">
        <v>6000</v>
      </c>
      <c r="L2475" s="620">
        <v>0</v>
      </c>
      <c r="M2475" s="620">
        <v>0</v>
      </c>
      <c r="N2475" s="619">
        <v>2</v>
      </c>
      <c r="O2475" s="683">
        <v>1.5</v>
      </c>
      <c r="P2475" s="620">
        <v>0</v>
      </c>
      <c r="Q2475" s="635"/>
      <c r="R2475" s="619">
        <v>2</v>
      </c>
      <c r="S2475" s="635">
        <v>1</v>
      </c>
      <c r="T2475" s="683">
        <v>1.5</v>
      </c>
      <c r="U2475" s="665">
        <v>1</v>
      </c>
    </row>
    <row r="2476" spans="1:21" ht="14.4" customHeight="1" x14ac:dyDescent="0.3">
      <c r="A2476" s="618">
        <v>4</v>
      </c>
      <c r="B2476" s="619" t="s">
        <v>558</v>
      </c>
      <c r="C2476" s="619">
        <v>89301042</v>
      </c>
      <c r="D2476" s="681" t="s">
        <v>6244</v>
      </c>
      <c r="E2476" s="682" t="s">
        <v>3993</v>
      </c>
      <c r="F2476" s="619" t="s">
        <v>3935</v>
      </c>
      <c r="G2476" s="619" t="s">
        <v>5837</v>
      </c>
      <c r="H2476" s="619" t="s">
        <v>557</v>
      </c>
      <c r="I2476" s="619" t="s">
        <v>6001</v>
      </c>
      <c r="J2476" s="619" t="s">
        <v>5999</v>
      </c>
      <c r="K2476" s="619" t="s">
        <v>6002</v>
      </c>
      <c r="L2476" s="620">
        <v>347.08</v>
      </c>
      <c r="M2476" s="620">
        <v>694.16</v>
      </c>
      <c r="N2476" s="619">
        <v>2</v>
      </c>
      <c r="O2476" s="683">
        <v>2</v>
      </c>
      <c r="P2476" s="620">
        <v>347.08</v>
      </c>
      <c r="Q2476" s="635">
        <v>0.5</v>
      </c>
      <c r="R2476" s="619">
        <v>1</v>
      </c>
      <c r="S2476" s="635">
        <v>0.5</v>
      </c>
      <c r="T2476" s="683">
        <v>1</v>
      </c>
      <c r="U2476" s="665">
        <v>0.5</v>
      </c>
    </row>
    <row r="2477" spans="1:21" ht="14.4" customHeight="1" x14ac:dyDescent="0.3">
      <c r="A2477" s="618">
        <v>4</v>
      </c>
      <c r="B2477" s="619" t="s">
        <v>558</v>
      </c>
      <c r="C2477" s="619">
        <v>89301042</v>
      </c>
      <c r="D2477" s="681" t="s">
        <v>6244</v>
      </c>
      <c r="E2477" s="682" t="s">
        <v>3993</v>
      </c>
      <c r="F2477" s="619" t="s">
        <v>3935</v>
      </c>
      <c r="G2477" s="619" t="s">
        <v>4068</v>
      </c>
      <c r="H2477" s="619" t="s">
        <v>557</v>
      </c>
      <c r="I2477" s="619" t="s">
        <v>1982</v>
      </c>
      <c r="J2477" s="619" t="s">
        <v>1983</v>
      </c>
      <c r="K2477" s="619" t="s">
        <v>4069</v>
      </c>
      <c r="L2477" s="620">
        <v>400.53</v>
      </c>
      <c r="M2477" s="620">
        <v>801.06</v>
      </c>
      <c r="N2477" s="619">
        <v>2</v>
      </c>
      <c r="O2477" s="683">
        <v>0.5</v>
      </c>
      <c r="P2477" s="620"/>
      <c r="Q2477" s="635">
        <v>0</v>
      </c>
      <c r="R2477" s="619"/>
      <c r="S2477" s="635">
        <v>0</v>
      </c>
      <c r="T2477" s="683"/>
      <c r="U2477" s="665">
        <v>0</v>
      </c>
    </row>
    <row r="2478" spans="1:21" ht="14.4" customHeight="1" x14ac:dyDescent="0.3">
      <c r="A2478" s="618">
        <v>4</v>
      </c>
      <c r="B2478" s="619" t="s">
        <v>558</v>
      </c>
      <c r="C2478" s="619">
        <v>89301042</v>
      </c>
      <c r="D2478" s="681" t="s">
        <v>6244</v>
      </c>
      <c r="E2478" s="682" t="s">
        <v>3993</v>
      </c>
      <c r="F2478" s="619" t="s">
        <v>3935</v>
      </c>
      <c r="G2478" s="619" t="s">
        <v>4068</v>
      </c>
      <c r="H2478" s="619" t="s">
        <v>557</v>
      </c>
      <c r="I2478" s="619" t="s">
        <v>6010</v>
      </c>
      <c r="J2478" s="619" t="s">
        <v>4074</v>
      </c>
      <c r="K2478" s="619" t="s">
        <v>4175</v>
      </c>
      <c r="L2478" s="620">
        <v>0</v>
      </c>
      <c r="M2478" s="620">
        <v>0</v>
      </c>
      <c r="N2478" s="619">
        <v>1</v>
      </c>
      <c r="O2478" s="683">
        <v>0.5</v>
      </c>
      <c r="P2478" s="620"/>
      <c r="Q2478" s="635"/>
      <c r="R2478" s="619"/>
      <c r="S2478" s="635">
        <v>0</v>
      </c>
      <c r="T2478" s="683"/>
      <c r="U2478" s="665">
        <v>0</v>
      </c>
    </row>
    <row r="2479" spans="1:21" ht="14.4" customHeight="1" x14ac:dyDescent="0.3">
      <c r="A2479" s="618">
        <v>4</v>
      </c>
      <c r="B2479" s="619" t="s">
        <v>558</v>
      </c>
      <c r="C2479" s="619">
        <v>89301042</v>
      </c>
      <c r="D2479" s="681" t="s">
        <v>6244</v>
      </c>
      <c r="E2479" s="682" t="s">
        <v>3993</v>
      </c>
      <c r="F2479" s="619" t="s">
        <v>3935</v>
      </c>
      <c r="G2479" s="619" t="s">
        <v>4040</v>
      </c>
      <c r="H2479" s="619" t="s">
        <v>1439</v>
      </c>
      <c r="I2479" s="619" t="s">
        <v>1480</v>
      </c>
      <c r="J2479" s="619" t="s">
        <v>1481</v>
      </c>
      <c r="K2479" s="619" t="s">
        <v>1482</v>
      </c>
      <c r="L2479" s="620">
        <v>937.93</v>
      </c>
      <c r="M2479" s="620">
        <v>937.93</v>
      </c>
      <c r="N2479" s="619">
        <v>1</v>
      </c>
      <c r="O2479" s="683">
        <v>1</v>
      </c>
      <c r="P2479" s="620">
        <v>937.93</v>
      </c>
      <c r="Q2479" s="635">
        <v>1</v>
      </c>
      <c r="R2479" s="619">
        <v>1</v>
      </c>
      <c r="S2479" s="635">
        <v>1</v>
      </c>
      <c r="T2479" s="683">
        <v>1</v>
      </c>
      <c r="U2479" s="665">
        <v>1</v>
      </c>
    </row>
    <row r="2480" spans="1:21" ht="14.4" customHeight="1" x14ac:dyDescent="0.3">
      <c r="A2480" s="618">
        <v>4</v>
      </c>
      <c r="B2480" s="619" t="s">
        <v>558</v>
      </c>
      <c r="C2480" s="619">
        <v>89301042</v>
      </c>
      <c r="D2480" s="681" t="s">
        <v>6244</v>
      </c>
      <c r="E2480" s="682" t="s">
        <v>3993</v>
      </c>
      <c r="F2480" s="619" t="s">
        <v>3935</v>
      </c>
      <c r="G2480" s="619" t="s">
        <v>4177</v>
      </c>
      <c r="H2480" s="619" t="s">
        <v>1439</v>
      </c>
      <c r="I2480" s="619" t="s">
        <v>1451</v>
      </c>
      <c r="J2480" s="619" t="s">
        <v>1452</v>
      </c>
      <c r="K2480" s="619" t="s">
        <v>3758</v>
      </c>
      <c r="L2480" s="620">
        <v>96.63</v>
      </c>
      <c r="M2480" s="620">
        <v>96.63</v>
      </c>
      <c r="N2480" s="619">
        <v>1</v>
      </c>
      <c r="O2480" s="683">
        <v>1</v>
      </c>
      <c r="P2480" s="620">
        <v>96.63</v>
      </c>
      <c r="Q2480" s="635">
        <v>1</v>
      </c>
      <c r="R2480" s="619">
        <v>1</v>
      </c>
      <c r="S2480" s="635">
        <v>1</v>
      </c>
      <c r="T2480" s="683">
        <v>1</v>
      </c>
      <c r="U2480" s="665">
        <v>1</v>
      </c>
    </row>
    <row r="2481" spans="1:21" ht="14.4" customHeight="1" x14ac:dyDescent="0.3">
      <c r="A2481" s="618">
        <v>4</v>
      </c>
      <c r="B2481" s="619" t="s">
        <v>558</v>
      </c>
      <c r="C2481" s="619">
        <v>89301042</v>
      </c>
      <c r="D2481" s="681" t="s">
        <v>6244</v>
      </c>
      <c r="E2481" s="682" t="s">
        <v>3993</v>
      </c>
      <c r="F2481" s="619" t="s">
        <v>3935</v>
      </c>
      <c r="G2481" s="619" t="s">
        <v>4399</v>
      </c>
      <c r="H2481" s="619" t="s">
        <v>557</v>
      </c>
      <c r="I2481" s="619" t="s">
        <v>4400</v>
      </c>
      <c r="J2481" s="619" t="s">
        <v>4401</v>
      </c>
      <c r="K2481" s="619" t="s">
        <v>4402</v>
      </c>
      <c r="L2481" s="620">
        <v>189.92</v>
      </c>
      <c r="M2481" s="620">
        <v>189.92</v>
      </c>
      <c r="N2481" s="619">
        <v>1</v>
      </c>
      <c r="O2481" s="683">
        <v>1</v>
      </c>
      <c r="P2481" s="620">
        <v>189.92</v>
      </c>
      <c r="Q2481" s="635">
        <v>1</v>
      </c>
      <c r="R2481" s="619">
        <v>1</v>
      </c>
      <c r="S2481" s="635">
        <v>1</v>
      </c>
      <c r="T2481" s="683">
        <v>1</v>
      </c>
      <c r="U2481" s="665">
        <v>1</v>
      </c>
    </row>
    <row r="2482" spans="1:21" ht="14.4" customHeight="1" x14ac:dyDescent="0.3">
      <c r="A2482" s="618">
        <v>4</v>
      </c>
      <c r="B2482" s="619" t="s">
        <v>558</v>
      </c>
      <c r="C2482" s="619">
        <v>89301042</v>
      </c>
      <c r="D2482" s="681" t="s">
        <v>6244</v>
      </c>
      <c r="E2482" s="682" t="s">
        <v>3993</v>
      </c>
      <c r="F2482" s="619" t="s">
        <v>3935</v>
      </c>
      <c r="G2482" s="619" t="s">
        <v>4006</v>
      </c>
      <c r="H2482" s="619" t="s">
        <v>557</v>
      </c>
      <c r="I2482" s="619" t="s">
        <v>1328</v>
      </c>
      <c r="J2482" s="619" t="s">
        <v>769</v>
      </c>
      <c r="K2482" s="619" t="s">
        <v>1329</v>
      </c>
      <c r="L2482" s="620">
        <v>95.24</v>
      </c>
      <c r="M2482" s="620">
        <v>190.48</v>
      </c>
      <c r="N2482" s="619">
        <v>2</v>
      </c>
      <c r="O2482" s="683">
        <v>1</v>
      </c>
      <c r="P2482" s="620"/>
      <c r="Q2482" s="635">
        <v>0</v>
      </c>
      <c r="R2482" s="619"/>
      <c r="S2482" s="635">
        <v>0</v>
      </c>
      <c r="T2482" s="683"/>
      <c r="U2482" s="665">
        <v>0</v>
      </c>
    </row>
    <row r="2483" spans="1:21" ht="14.4" customHeight="1" x14ac:dyDescent="0.3">
      <c r="A2483" s="618">
        <v>4</v>
      </c>
      <c r="B2483" s="619" t="s">
        <v>558</v>
      </c>
      <c r="C2483" s="619">
        <v>89301042</v>
      </c>
      <c r="D2483" s="681" t="s">
        <v>6244</v>
      </c>
      <c r="E2483" s="682" t="s">
        <v>3993</v>
      </c>
      <c r="F2483" s="619" t="s">
        <v>3935</v>
      </c>
      <c r="G2483" s="619" t="s">
        <v>4006</v>
      </c>
      <c r="H2483" s="619" t="s">
        <v>557</v>
      </c>
      <c r="I2483" s="619" t="s">
        <v>768</v>
      </c>
      <c r="J2483" s="619" t="s">
        <v>769</v>
      </c>
      <c r="K2483" s="619" t="s">
        <v>770</v>
      </c>
      <c r="L2483" s="620">
        <v>190.48</v>
      </c>
      <c r="M2483" s="620">
        <v>190.48</v>
      </c>
      <c r="N2483" s="619">
        <v>1</v>
      </c>
      <c r="O2483" s="683">
        <v>1</v>
      </c>
      <c r="P2483" s="620">
        <v>190.48</v>
      </c>
      <c r="Q2483" s="635">
        <v>1</v>
      </c>
      <c r="R2483" s="619">
        <v>1</v>
      </c>
      <c r="S2483" s="635">
        <v>1</v>
      </c>
      <c r="T2483" s="683">
        <v>1</v>
      </c>
      <c r="U2483" s="665">
        <v>1</v>
      </c>
    </row>
    <row r="2484" spans="1:21" ht="14.4" customHeight="1" x14ac:dyDescent="0.3">
      <c r="A2484" s="618">
        <v>4</v>
      </c>
      <c r="B2484" s="619" t="s">
        <v>558</v>
      </c>
      <c r="C2484" s="619">
        <v>89301042</v>
      </c>
      <c r="D2484" s="681" t="s">
        <v>6244</v>
      </c>
      <c r="E2484" s="682" t="s">
        <v>3993</v>
      </c>
      <c r="F2484" s="619" t="s">
        <v>3935</v>
      </c>
      <c r="G2484" s="619" t="s">
        <v>5466</v>
      </c>
      <c r="H2484" s="619" t="s">
        <v>557</v>
      </c>
      <c r="I2484" s="619" t="s">
        <v>718</v>
      </c>
      <c r="J2484" s="619" t="s">
        <v>5467</v>
      </c>
      <c r="K2484" s="619" t="s">
        <v>5092</v>
      </c>
      <c r="L2484" s="620">
        <v>0</v>
      </c>
      <c r="M2484" s="620">
        <v>0</v>
      </c>
      <c r="N2484" s="619">
        <v>1</v>
      </c>
      <c r="O2484" s="683">
        <v>0.5</v>
      </c>
      <c r="P2484" s="620">
        <v>0</v>
      </c>
      <c r="Q2484" s="635"/>
      <c r="R2484" s="619">
        <v>1</v>
      </c>
      <c r="S2484" s="635">
        <v>1</v>
      </c>
      <c r="T2484" s="683">
        <v>0.5</v>
      </c>
      <c r="U2484" s="665">
        <v>1</v>
      </c>
    </row>
    <row r="2485" spans="1:21" ht="14.4" customHeight="1" x14ac:dyDescent="0.3">
      <c r="A2485" s="618">
        <v>4</v>
      </c>
      <c r="B2485" s="619" t="s">
        <v>558</v>
      </c>
      <c r="C2485" s="619">
        <v>89301042</v>
      </c>
      <c r="D2485" s="681" t="s">
        <v>6244</v>
      </c>
      <c r="E2485" s="682" t="s">
        <v>3993</v>
      </c>
      <c r="F2485" s="619" t="s">
        <v>3935</v>
      </c>
      <c r="G2485" s="619" t="s">
        <v>4153</v>
      </c>
      <c r="H2485" s="619" t="s">
        <v>557</v>
      </c>
      <c r="I2485" s="619" t="s">
        <v>6035</v>
      </c>
      <c r="J2485" s="619" t="s">
        <v>1026</v>
      </c>
      <c r="K2485" s="619" t="s">
        <v>751</v>
      </c>
      <c r="L2485" s="620">
        <v>0</v>
      </c>
      <c r="M2485" s="620">
        <v>0</v>
      </c>
      <c r="N2485" s="619">
        <v>1</v>
      </c>
      <c r="O2485" s="683">
        <v>0.5</v>
      </c>
      <c r="P2485" s="620"/>
      <c r="Q2485" s="635"/>
      <c r="R2485" s="619"/>
      <c r="S2485" s="635">
        <v>0</v>
      </c>
      <c r="T2485" s="683"/>
      <c r="U2485" s="665">
        <v>0</v>
      </c>
    </row>
    <row r="2486" spans="1:21" ht="14.4" customHeight="1" x14ac:dyDescent="0.3">
      <c r="A2486" s="618">
        <v>4</v>
      </c>
      <c r="B2486" s="619" t="s">
        <v>558</v>
      </c>
      <c r="C2486" s="619">
        <v>89301042</v>
      </c>
      <c r="D2486" s="681" t="s">
        <v>6244</v>
      </c>
      <c r="E2486" s="682" t="s">
        <v>3993</v>
      </c>
      <c r="F2486" s="619" t="s">
        <v>3935</v>
      </c>
      <c r="G2486" s="619" t="s">
        <v>4044</v>
      </c>
      <c r="H2486" s="619" t="s">
        <v>557</v>
      </c>
      <c r="I2486" s="619" t="s">
        <v>5474</v>
      </c>
      <c r="J2486" s="619" t="s">
        <v>826</v>
      </c>
      <c r="K2486" s="619" t="s">
        <v>2890</v>
      </c>
      <c r="L2486" s="620">
        <v>0</v>
      </c>
      <c r="M2486" s="620">
        <v>0</v>
      </c>
      <c r="N2486" s="619">
        <v>1</v>
      </c>
      <c r="O2486" s="683">
        <v>0.5</v>
      </c>
      <c r="P2486" s="620">
        <v>0</v>
      </c>
      <c r="Q2486" s="635"/>
      <c r="R2486" s="619">
        <v>1</v>
      </c>
      <c r="S2486" s="635">
        <v>1</v>
      </c>
      <c r="T2486" s="683">
        <v>0.5</v>
      </c>
      <c r="U2486" s="665">
        <v>1</v>
      </c>
    </row>
    <row r="2487" spans="1:21" ht="14.4" customHeight="1" x14ac:dyDescent="0.3">
      <c r="A2487" s="618">
        <v>4</v>
      </c>
      <c r="B2487" s="619" t="s">
        <v>558</v>
      </c>
      <c r="C2487" s="619">
        <v>89301042</v>
      </c>
      <c r="D2487" s="681" t="s">
        <v>6244</v>
      </c>
      <c r="E2487" s="682" t="s">
        <v>3993</v>
      </c>
      <c r="F2487" s="619" t="s">
        <v>3935</v>
      </c>
      <c r="G2487" s="619" t="s">
        <v>4044</v>
      </c>
      <c r="H2487" s="619" t="s">
        <v>557</v>
      </c>
      <c r="I2487" s="619" t="s">
        <v>825</v>
      </c>
      <c r="J2487" s="619" t="s">
        <v>826</v>
      </c>
      <c r="K2487" s="619" t="s">
        <v>827</v>
      </c>
      <c r="L2487" s="620">
        <v>56.69</v>
      </c>
      <c r="M2487" s="620">
        <v>56.69</v>
      </c>
      <c r="N2487" s="619">
        <v>1</v>
      </c>
      <c r="O2487" s="683">
        <v>1</v>
      </c>
      <c r="P2487" s="620">
        <v>56.69</v>
      </c>
      <c r="Q2487" s="635">
        <v>1</v>
      </c>
      <c r="R2487" s="619">
        <v>1</v>
      </c>
      <c r="S2487" s="635">
        <v>1</v>
      </c>
      <c r="T2487" s="683">
        <v>1</v>
      </c>
      <c r="U2487" s="665">
        <v>1</v>
      </c>
    </row>
    <row r="2488" spans="1:21" ht="14.4" customHeight="1" x14ac:dyDescent="0.3">
      <c r="A2488" s="618">
        <v>4</v>
      </c>
      <c r="B2488" s="619" t="s">
        <v>558</v>
      </c>
      <c r="C2488" s="619">
        <v>89301042</v>
      </c>
      <c r="D2488" s="681" t="s">
        <v>6244</v>
      </c>
      <c r="E2488" s="682" t="s">
        <v>3993</v>
      </c>
      <c r="F2488" s="619" t="s">
        <v>3935</v>
      </c>
      <c r="G2488" s="619" t="s">
        <v>4137</v>
      </c>
      <c r="H2488" s="619" t="s">
        <v>557</v>
      </c>
      <c r="I2488" s="619" t="s">
        <v>3038</v>
      </c>
      <c r="J2488" s="619" t="s">
        <v>3039</v>
      </c>
      <c r="K2488" s="619" t="s">
        <v>2391</v>
      </c>
      <c r="L2488" s="620">
        <v>0</v>
      </c>
      <c r="M2488" s="620">
        <v>0</v>
      </c>
      <c r="N2488" s="619">
        <v>1</v>
      </c>
      <c r="O2488" s="683">
        <v>0.5</v>
      </c>
      <c r="P2488" s="620">
        <v>0</v>
      </c>
      <c r="Q2488" s="635"/>
      <c r="R2488" s="619">
        <v>1</v>
      </c>
      <c r="S2488" s="635">
        <v>1</v>
      </c>
      <c r="T2488" s="683">
        <v>0.5</v>
      </c>
      <c r="U2488" s="665">
        <v>1</v>
      </c>
    </row>
    <row r="2489" spans="1:21" ht="14.4" customHeight="1" x14ac:dyDescent="0.3">
      <c r="A2489" s="618">
        <v>4</v>
      </c>
      <c r="B2489" s="619" t="s">
        <v>558</v>
      </c>
      <c r="C2489" s="619">
        <v>89301042</v>
      </c>
      <c r="D2489" s="681" t="s">
        <v>6244</v>
      </c>
      <c r="E2489" s="682" t="s">
        <v>3993</v>
      </c>
      <c r="F2489" s="619" t="s">
        <v>3935</v>
      </c>
      <c r="G2489" s="619" t="s">
        <v>4113</v>
      </c>
      <c r="H2489" s="619" t="s">
        <v>1439</v>
      </c>
      <c r="I2489" s="619" t="s">
        <v>4114</v>
      </c>
      <c r="J2489" s="619" t="s">
        <v>4115</v>
      </c>
      <c r="K2489" s="619" t="s">
        <v>4116</v>
      </c>
      <c r="L2489" s="620">
        <v>94.8</v>
      </c>
      <c r="M2489" s="620">
        <v>379.2</v>
      </c>
      <c r="N2489" s="619">
        <v>4</v>
      </c>
      <c r="O2489" s="683">
        <v>2</v>
      </c>
      <c r="P2489" s="620">
        <v>189.6</v>
      </c>
      <c r="Q2489" s="635">
        <v>0.5</v>
      </c>
      <c r="R2489" s="619">
        <v>2</v>
      </c>
      <c r="S2489" s="635">
        <v>0.5</v>
      </c>
      <c r="T2489" s="683">
        <v>1</v>
      </c>
      <c r="U2489" s="665">
        <v>0.5</v>
      </c>
    </row>
    <row r="2490" spans="1:21" ht="14.4" customHeight="1" x14ac:dyDescent="0.3">
      <c r="A2490" s="618">
        <v>4</v>
      </c>
      <c r="B2490" s="619" t="s">
        <v>558</v>
      </c>
      <c r="C2490" s="619">
        <v>89301042</v>
      </c>
      <c r="D2490" s="681" t="s">
        <v>6244</v>
      </c>
      <c r="E2490" s="682" t="s">
        <v>3993</v>
      </c>
      <c r="F2490" s="619" t="s">
        <v>3935</v>
      </c>
      <c r="G2490" s="619" t="s">
        <v>4010</v>
      </c>
      <c r="H2490" s="619" t="s">
        <v>557</v>
      </c>
      <c r="I2490" s="619" t="s">
        <v>3469</v>
      </c>
      <c r="J2490" s="619" t="s">
        <v>1233</v>
      </c>
      <c r="K2490" s="619" t="s">
        <v>4070</v>
      </c>
      <c r="L2490" s="620">
        <v>127.5</v>
      </c>
      <c r="M2490" s="620">
        <v>127.5</v>
      </c>
      <c r="N2490" s="619">
        <v>1</v>
      </c>
      <c r="O2490" s="683">
        <v>1</v>
      </c>
      <c r="P2490" s="620">
        <v>127.5</v>
      </c>
      <c r="Q2490" s="635">
        <v>1</v>
      </c>
      <c r="R2490" s="619">
        <v>1</v>
      </c>
      <c r="S2490" s="635">
        <v>1</v>
      </c>
      <c r="T2490" s="683">
        <v>1</v>
      </c>
      <c r="U2490" s="665">
        <v>1</v>
      </c>
    </row>
    <row r="2491" spans="1:21" ht="14.4" customHeight="1" x14ac:dyDescent="0.3">
      <c r="A2491" s="618">
        <v>4</v>
      </c>
      <c r="B2491" s="619" t="s">
        <v>558</v>
      </c>
      <c r="C2491" s="619">
        <v>89301042</v>
      </c>
      <c r="D2491" s="681" t="s">
        <v>6244</v>
      </c>
      <c r="E2491" s="682" t="s">
        <v>3993</v>
      </c>
      <c r="F2491" s="619" t="s">
        <v>3935</v>
      </c>
      <c r="G2491" s="619" t="s">
        <v>4012</v>
      </c>
      <c r="H2491" s="619" t="s">
        <v>557</v>
      </c>
      <c r="I2491" s="619" t="s">
        <v>837</v>
      </c>
      <c r="J2491" s="619" t="s">
        <v>4013</v>
      </c>
      <c r="K2491" s="619" t="s">
        <v>4014</v>
      </c>
      <c r="L2491" s="620">
        <v>0</v>
      </c>
      <c r="M2491" s="620">
        <v>0</v>
      </c>
      <c r="N2491" s="619">
        <v>2</v>
      </c>
      <c r="O2491" s="683">
        <v>1</v>
      </c>
      <c r="P2491" s="620">
        <v>0</v>
      </c>
      <c r="Q2491" s="635"/>
      <c r="R2491" s="619">
        <v>2</v>
      </c>
      <c r="S2491" s="635">
        <v>1</v>
      </c>
      <c r="T2491" s="683">
        <v>1</v>
      </c>
      <c r="U2491" s="665">
        <v>1</v>
      </c>
    </row>
    <row r="2492" spans="1:21" ht="14.4" customHeight="1" x14ac:dyDescent="0.3">
      <c r="A2492" s="618">
        <v>4</v>
      </c>
      <c r="B2492" s="619" t="s">
        <v>558</v>
      </c>
      <c r="C2492" s="619">
        <v>89301042</v>
      </c>
      <c r="D2492" s="681" t="s">
        <v>6244</v>
      </c>
      <c r="E2492" s="682" t="s">
        <v>3993</v>
      </c>
      <c r="F2492" s="619" t="s">
        <v>3935</v>
      </c>
      <c r="G2492" s="619" t="s">
        <v>4051</v>
      </c>
      <c r="H2492" s="619" t="s">
        <v>557</v>
      </c>
      <c r="I2492" s="619" t="s">
        <v>6036</v>
      </c>
      <c r="J2492" s="619" t="s">
        <v>6037</v>
      </c>
      <c r="K2492" s="619" t="s">
        <v>3150</v>
      </c>
      <c r="L2492" s="620">
        <v>203.02</v>
      </c>
      <c r="M2492" s="620">
        <v>6293.6200000000008</v>
      </c>
      <c r="N2492" s="619">
        <v>31</v>
      </c>
      <c r="O2492" s="683">
        <v>10</v>
      </c>
      <c r="P2492" s="620">
        <v>5075.5000000000009</v>
      </c>
      <c r="Q2492" s="635">
        <v>0.80645161290322587</v>
      </c>
      <c r="R2492" s="619">
        <v>25</v>
      </c>
      <c r="S2492" s="635">
        <v>0.80645161290322576</v>
      </c>
      <c r="T2492" s="683">
        <v>8</v>
      </c>
      <c r="U2492" s="665">
        <v>0.8</v>
      </c>
    </row>
    <row r="2493" spans="1:21" ht="14.4" customHeight="1" x14ac:dyDescent="0.3">
      <c r="A2493" s="618">
        <v>4</v>
      </c>
      <c r="B2493" s="619" t="s">
        <v>558</v>
      </c>
      <c r="C2493" s="619">
        <v>89301042</v>
      </c>
      <c r="D2493" s="681" t="s">
        <v>6244</v>
      </c>
      <c r="E2493" s="682" t="s">
        <v>3993</v>
      </c>
      <c r="F2493" s="619" t="s">
        <v>3935</v>
      </c>
      <c r="G2493" s="619" t="s">
        <v>6024</v>
      </c>
      <c r="H2493" s="619" t="s">
        <v>557</v>
      </c>
      <c r="I2493" s="619" t="s">
        <v>2843</v>
      </c>
      <c r="J2493" s="619" t="s">
        <v>2844</v>
      </c>
      <c r="K2493" s="619" t="s">
        <v>2010</v>
      </c>
      <c r="L2493" s="620">
        <v>314.95999999999998</v>
      </c>
      <c r="M2493" s="620">
        <v>314.95999999999998</v>
      </c>
      <c r="N2493" s="619">
        <v>1</v>
      </c>
      <c r="O2493" s="683">
        <v>0.5</v>
      </c>
      <c r="P2493" s="620"/>
      <c r="Q2493" s="635">
        <v>0</v>
      </c>
      <c r="R2493" s="619"/>
      <c r="S2493" s="635">
        <v>0</v>
      </c>
      <c r="T2493" s="683"/>
      <c r="U2493" s="665">
        <v>0</v>
      </c>
    </row>
    <row r="2494" spans="1:21" ht="14.4" customHeight="1" x14ac:dyDescent="0.3">
      <c r="A2494" s="618">
        <v>4</v>
      </c>
      <c r="B2494" s="619" t="s">
        <v>558</v>
      </c>
      <c r="C2494" s="619">
        <v>89301042</v>
      </c>
      <c r="D2494" s="681" t="s">
        <v>6244</v>
      </c>
      <c r="E2494" s="682" t="s">
        <v>3993</v>
      </c>
      <c r="F2494" s="619" t="s">
        <v>3935</v>
      </c>
      <c r="G2494" s="619" t="s">
        <v>5849</v>
      </c>
      <c r="H2494" s="619" t="s">
        <v>557</v>
      </c>
      <c r="I2494" s="619" t="s">
        <v>6038</v>
      </c>
      <c r="J2494" s="619" t="s">
        <v>5851</v>
      </c>
      <c r="K2494" s="619" t="s">
        <v>4390</v>
      </c>
      <c r="L2494" s="620">
        <v>71.95</v>
      </c>
      <c r="M2494" s="620">
        <v>143.9</v>
      </c>
      <c r="N2494" s="619">
        <v>2</v>
      </c>
      <c r="O2494" s="683">
        <v>1</v>
      </c>
      <c r="P2494" s="620">
        <v>71.95</v>
      </c>
      <c r="Q2494" s="635">
        <v>0.5</v>
      </c>
      <c r="R2494" s="619">
        <v>1</v>
      </c>
      <c r="S2494" s="635">
        <v>0.5</v>
      </c>
      <c r="T2494" s="683">
        <v>0.5</v>
      </c>
      <c r="U2494" s="665">
        <v>0.5</v>
      </c>
    </row>
    <row r="2495" spans="1:21" ht="14.4" customHeight="1" x14ac:dyDescent="0.3">
      <c r="A2495" s="618">
        <v>4</v>
      </c>
      <c r="B2495" s="619" t="s">
        <v>558</v>
      </c>
      <c r="C2495" s="619">
        <v>89301042</v>
      </c>
      <c r="D2495" s="681" t="s">
        <v>6244</v>
      </c>
      <c r="E2495" s="682" t="s">
        <v>3993</v>
      </c>
      <c r="F2495" s="619" t="s">
        <v>3935</v>
      </c>
      <c r="G2495" s="619" t="s">
        <v>5544</v>
      </c>
      <c r="H2495" s="619" t="s">
        <v>557</v>
      </c>
      <c r="I2495" s="619" t="s">
        <v>6039</v>
      </c>
      <c r="J2495" s="619" t="s">
        <v>5546</v>
      </c>
      <c r="K2495" s="619" t="s">
        <v>4560</v>
      </c>
      <c r="L2495" s="620">
        <v>0</v>
      </c>
      <c r="M2495" s="620">
        <v>0</v>
      </c>
      <c r="N2495" s="619">
        <v>1</v>
      </c>
      <c r="O2495" s="683">
        <v>1</v>
      </c>
      <c r="P2495" s="620">
        <v>0</v>
      </c>
      <c r="Q2495" s="635"/>
      <c r="R2495" s="619">
        <v>1</v>
      </c>
      <c r="S2495" s="635">
        <v>1</v>
      </c>
      <c r="T2495" s="683">
        <v>1</v>
      </c>
      <c r="U2495" s="665">
        <v>1</v>
      </c>
    </row>
    <row r="2496" spans="1:21" ht="14.4" customHeight="1" x14ac:dyDescent="0.3">
      <c r="A2496" s="618">
        <v>4</v>
      </c>
      <c r="B2496" s="619" t="s">
        <v>558</v>
      </c>
      <c r="C2496" s="619">
        <v>89301042</v>
      </c>
      <c r="D2496" s="681" t="s">
        <v>6244</v>
      </c>
      <c r="E2496" s="682" t="s">
        <v>3993</v>
      </c>
      <c r="F2496" s="619" t="s">
        <v>3935</v>
      </c>
      <c r="G2496" s="619" t="s">
        <v>4086</v>
      </c>
      <c r="H2496" s="619" t="s">
        <v>557</v>
      </c>
      <c r="I2496" s="619" t="s">
        <v>6040</v>
      </c>
      <c r="J2496" s="619" t="s">
        <v>6041</v>
      </c>
      <c r="K2496" s="619" t="s">
        <v>3769</v>
      </c>
      <c r="L2496" s="620">
        <v>186.85</v>
      </c>
      <c r="M2496" s="620">
        <v>186.85</v>
      </c>
      <c r="N2496" s="619">
        <v>1</v>
      </c>
      <c r="O2496" s="683">
        <v>0.5</v>
      </c>
      <c r="P2496" s="620"/>
      <c r="Q2496" s="635">
        <v>0</v>
      </c>
      <c r="R2496" s="619"/>
      <c r="S2496" s="635">
        <v>0</v>
      </c>
      <c r="T2496" s="683"/>
      <c r="U2496" s="665">
        <v>0</v>
      </c>
    </row>
    <row r="2497" spans="1:21" ht="14.4" customHeight="1" x14ac:dyDescent="0.3">
      <c r="A2497" s="618">
        <v>4</v>
      </c>
      <c r="B2497" s="619" t="s">
        <v>558</v>
      </c>
      <c r="C2497" s="619">
        <v>89301042</v>
      </c>
      <c r="D2497" s="681" t="s">
        <v>6244</v>
      </c>
      <c r="E2497" s="682" t="s">
        <v>3993</v>
      </c>
      <c r="F2497" s="619" t="s">
        <v>3935</v>
      </c>
      <c r="G2497" s="619" t="s">
        <v>4269</v>
      </c>
      <c r="H2497" s="619" t="s">
        <v>1439</v>
      </c>
      <c r="I2497" s="619" t="s">
        <v>4270</v>
      </c>
      <c r="J2497" s="619" t="s">
        <v>4271</v>
      </c>
      <c r="K2497" s="619" t="s">
        <v>4272</v>
      </c>
      <c r="L2497" s="620">
        <v>156.25</v>
      </c>
      <c r="M2497" s="620">
        <v>312.5</v>
      </c>
      <c r="N2497" s="619">
        <v>2</v>
      </c>
      <c r="O2497" s="683">
        <v>0.5</v>
      </c>
      <c r="P2497" s="620"/>
      <c r="Q2497" s="635">
        <v>0</v>
      </c>
      <c r="R2497" s="619"/>
      <c r="S2497" s="635">
        <v>0</v>
      </c>
      <c r="T2497" s="683"/>
      <c r="U2497" s="665">
        <v>0</v>
      </c>
    </row>
    <row r="2498" spans="1:21" ht="14.4" customHeight="1" x14ac:dyDescent="0.3">
      <c r="A2498" s="618">
        <v>4</v>
      </c>
      <c r="B2498" s="619" t="s">
        <v>558</v>
      </c>
      <c r="C2498" s="619">
        <v>89301042</v>
      </c>
      <c r="D2498" s="681" t="s">
        <v>6244</v>
      </c>
      <c r="E2498" s="682" t="s">
        <v>3993</v>
      </c>
      <c r="F2498" s="619" t="s">
        <v>3935</v>
      </c>
      <c r="G2498" s="619" t="s">
        <v>6042</v>
      </c>
      <c r="H2498" s="619" t="s">
        <v>557</v>
      </c>
      <c r="I2498" s="619" t="s">
        <v>6043</v>
      </c>
      <c r="J2498" s="619" t="s">
        <v>6044</v>
      </c>
      <c r="K2498" s="619" t="s">
        <v>6045</v>
      </c>
      <c r="L2498" s="620">
        <v>100.85</v>
      </c>
      <c r="M2498" s="620">
        <v>100.85</v>
      </c>
      <c r="N2498" s="619">
        <v>1</v>
      </c>
      <c r="O2498" s="683">
        <v>1</v>
      </c>
      <c r="P2498" s="620">
        <v>100.85</v>
      </c>
      <c r="Q2498" s="635">
        <v>1</v>
      </c>
      <c r="R2498" s="619">
        <v>1</v>
      </c>
      <c r="S2498" s="635">
        <v>1</v>
      </c>
      <c r="T2498" s="683">
        <v>1</v>
      </c>
      <c r="U2498" s="665">
        <v>1</v>
      </c>
    </row>
    <row r="2499" spans="1:21" ht="14.4" customHeight="1" x14ac:dyDescent="0.3">
      <c r="A2499" s="618">
        <v>4</v>
      </c>
      <c r="B2499" s="619" t="s">
        <v>558</v>
      </c>
      <c r="C2499" s="619">
        <v>89301042</v>
      </c>
      <c r="D2499" s="681" t="s">
        <v>6244</v>
      </c>
      <c r="E2499" s="682" t="s">
        <v>3993</v>
      </c>
      <c r="F2499" s="619" t="s">
        <v>3937</v>
      </c>
      <c r="G2499" s="619" t="s">
        <v>4358</v>
      </c>
      <c r="H2499" s="619" t="s">
        <v>557</v>
      </c>
      <c r="I2499" s="619" t="s">
        <v>4359</v>
      </c>
      <c r="J2499" s="619" t="s">
        <v>4360</v>
      </c>
      <c r="K2499" s="619" t="s">
        <v>4361</v>
      </c>
      <c r="L2499" s="620">
        <v>410</v>
      </c>
      <c r="M2499" s="620">
        <v>45920</v>
      </c>
      <c r="N2499" s="619">
        <v>112</v>
      </c>
      <c r="O2499" s="683">
        <v>112</v>
      </c>
      <c r="P2499" s="620">
        <v>45510</v>
      </c>
      <c r="Q2499" s="635">
        <v>0.9910714285714286</v>
      </c>
      <c r="R2499" s="619">
        <v>111</v>
      </c>
      <c r="S2499" s="635">
        <v>0.9910714285714286</v>
      </c>
      <c r="T2499" s="683">
        <v>111</v>
      </c>
      <c r="U2499" s="665">
        <v>0.9910714285714286</v>
      </c>
    </row>
    <row r="2500" spans="1:21" ht="14.4" customHeight="1" x14ac:dyDescent="0.3">
      <c r="A2500" s="618">
        <v>4</v>
      </c>
      <c r="B2500" s="619" t="s">
        <v>558</v>
      </c>
      <c r="C2500" s="619">
        <v>89301042</v>
      </c>
      <c r="D2500" s="681" t="s">
        <v>6244</v>
      </c>
      <c r="E2500" s="682" t="s">
        <v>3993</v>
      </c>
      <c r="F2500" s="619" t="s">
        <v>3937</v>
      </c>
      <c r="G2500" s="619" t="s">
        <v>4358</v>
      </c>
      <c r="H2500" s="619" t="s">
        <v>557</v>
      </c>
      <c r="I2500" s="619" t="s">
        <v>4420</v>
      </c>
      <c r="J2500" s="619" t="s">
        <v>4421</v>
      </c>
      <c r="K2500" s="619" t="s">
        <v>4422</v>
      </c>
      <c r="L2500" s="620">
        <v>566</v>
      </c>
      <c r="M2500" s="620">
        <v>566</v>
      </c>
      <c r="N2500" s="619">
        <v>1</v>
      </c>
      <c r="O2500" s="683">
        <v>1</v>
      </c>
      <c r="P2500" s="620"/>
      <c r="Q2500" s="635">
        <v>0</v>
      </c>
      <c r="R2500" s="619"/>
      <c r="S2500" s="635">
        <v>0</v>
      </c>
      <c r="T2500" s="683"/>
      <c r="U2500" s="665">
        <v>0</v>
      </c>
    </row>
    <row r="2501" spans="1:21" ht="14.4" customHeight="1" x14ac:dyDescent="0.3">
      <c r="A2501" s="618">
        <v>4</v>
      </c>
      <c r="B2501" s="619" t="s">
        <v>558</v>
      </c>
      <c r="C2501" s="619">
        <v>89301042</v>
      </c>
      <c r="D2501" s="681" t="s">
        <v>6244</v>
      </c>
      <c r="E2501" s="682" t="s">
        <v>3993</v>
      </c>
      <c r="F2501" s="619" t="s">
        <v>3937</v>
      </c>
      <c r="G2501" s="619" t="s">
        <v>4358</v>
      </c>
      <c r="H2501" s="619" t="s">
        <v>557</v>
      </c>
      <c r="I2501" s="619" t="s">
        <v>6046</v>
      </c>
      <c r="J2501" s="619" t="s">
        <v>6047</v>
      </c>
      <c r="K2501" s="619" t="s">
        <v>6048</v>
      </c>
      <c r="L2501" s="620">
        <v>1300</v>
      </c>
      <c r="M2501" s="620">
        <v>1300</v>
      </c>
      <c r="N2501" s="619">
        <v>1</v>
      </c>
      <c r="O2501" s="683">
        <v>1</v>
      </c>
      <c r="P2501" s="620"/>
      <c r="Q2501" s="635">
        <v>0</v>
      </c>
      <c r="R2501" s="619"/>
      <c r="S2501" s="635">
        <v>0</v>
      </c>
      <c r="T2501" s="683"/>
      <c r="U2501" s="665">
        <v>0</v>
      </c>
    </row>
    <row r="2502" spans="1:21" ht="14.4" customHeight="1" x14ac:dyDescent="0.3">
      <c r="A2502" s="618">
        <v>4</v>
      </c>
      <c r="B2502" s="619" t="s">
        <v>558</v>
      </c>
      <c r="C2502" s="619">
        <v>89301042</v>
      </c>
      <c r="D2502" s="681" t="s">
        <v>6244</v>
      </c>
      <c r="E2502" s="682" t="s">
        <v>3993</v>
      </c>
      <c r="F2502" s="619" t="s">
        <v>3937</v>
      </c>
      <c r="G2502" s="619" t="s">
        <v>4423</v>
      </c>
      <c r="H2502" s="619" t="s">
        <v>557</v>
      </c>
      <c r="I2502" s="619" t="s">
        <v>4427</v>
      </c>
      <c r="J2502" s="619" t="s">
        <v>4428</v>
      </c>
      <c r="K2502" s="619" t="s">
        <v>4429</v>
      </c>
      <c r="L2502" s="620">
        <v>35.130000000000003</v>
      </c>
      <c r="M2502" s="620">
        <v>105.39000000000001</v>
      </c>
      <c r="N2502" s="619">
        <v>3</v>
      </c>
      <c r="O2502" s="683">
        <v>2</v>
      </c>
      <c r="P2502" s="620">
        <v>105.39000000000001</v>
      </c>
      <c r="Q2502" s="635">
        <v>1</v>
      </c>
      <c r="R2502" s="619">
        <v>3</v>
      </c>
      <c r="S2502" s="635">
        <v>1</v>
      </c>
      <c r="T2502" s="683">
        <v>2</v>
      </c>
      <c r="U2502" s="665">
        <v>1</v>
      </c>
    </row>
    <row r="2503" spans="1:21" ht="14.4" customHeight="1" x14ac:dyDescent="0.3">
      <c r="A2503" s="618">
        <v>4</v>
      </c>
      <c r="B2503" s="619" t="s">
        <v>558</v>
      </c>
      <c r="C2503" s="619">
        <v>89301042</v>
      </c>
      <c r="D2503" s="681" t="s">
        <v>6244</v>
      </c>
      <c r="E2503" s="682" t="s">
        <v>3993</v>
      </c>
      <c r="F2503" s="619" t="s">
        <v>3937</v>
      </c>
      <c r="G2503" s="619" t="s">
        <v>4423</v>
      </c>
      <c r="H2503" s="619" t="s">
        <v>557</v>
      </c>
      <c r="I2503" s="619" t="s">
        <v>4626</v>
      </c>
      <c r="J2503" s="619" t="s">
        <v>4434</v>
      </c>
      <c r="K2503" s="619" t="s">
        <v>4627</v>
      </c>
      <c r="L2503" s="620">
        <v>175.15</v>
      </c>
      <c r="M2503" s="620">
        <v>175.15</v>
      </c>
      <c r="N2503" s="619">
        <v>1</v>
      </c>
      <c r="O2503" s="683">
        <v>1</v>
      </c>
      <c r="P2503" s="620"/>
      <c r="Q2503" s="635">
        <v>0</v>
      </c>
      <c r="R2503" s="619"/>
      <c r="S2503" s="635">
        <v>0</v>
      </c>
      <c r="T2503" s="683"/>
      <c r="U2503" s="665">
        <v>0</v>
      </c>
    </row>
    <row r="2504" spans="1:21" ht="14.4" customHeight="1" x14ac:dyDescent="0.3">
      <c r="A2504" s="618">
        <v>4</v>
      </c>
      <c r="B2504" s="619" t="s">
        <v>558</v>
      </c>
      <c r="C2504" s="619">
        <v>89301042</v>
      </c>
      <c r="D2504" s="681" t="s">
        <v>6244</v>
      </c>
      <c r="E2504" s="682" t="s">
        <v>3993</v>
      </c>
      <c r="F2504" s="619" t="s">
        <v>3937</v>
      </c>
      <c r="G2504" s="619" t="s">
        <v>4423</v>
      </c>
      <c r="H2504" s="619" t="s">
        <v>557</v>
      </c>
      <c r="I2504" s="619" t="s">
        <v>6049</v>
      </c>
      <c r="J2504" s="619" t="s">
        <v>4437</v>
      </c>
      <c r="K2504" s="619" t="s">
        <v>6050</v>
      </c>
      <c r="L2504" s="620">
        <v>40.42</v>
      </c>
      <c r="M2504" s="620">
        <v>80.84</v>
      </c>
      <c r="N2504" s="619">
        <v>2</v>
      </c>
      <c r="O2504" s="683">
        <v>2</v>
      </c>
      <c r="P2504" s="620">
        <v>80.84</v>
      </c>
      <c r="Q2504" s="635">
        <v>1</v>
      </c>
      <c r="R2504" s="619">
        <v>2</v>
      </c>
      <c r="S2504" s="635">
        <v>1</v>
      </c>
      <c r="T2504" s="683">
        <v>2</v>
      </c>
      <c r="U2504" s="665">
        <v>1</v>
      </c>
    </row>
    <row r="2505" spans="1:21" ht="14.4" customHeight="1" x14ac:dyDescent="0.3">
      <c r="A2505" s="618">
        <v>4</v>
      </c>
      <c r="B2505" s="619" t="s">
        <v>558</v>
      </c>
      <c r="C2505" s="619">
        <v>89301042</v>
      </c>
      <c r="D2505" s="681" t="s">
        <v>6244</v>
      </c>
      <c r="E2505" s="682" t="s">
        <v>3993</v>
      </c>
      <c r="F2505" s="619" t="s">
        <v>3937</v>
      </c>
      <c r="G2505" s="619" t="s">
        <v>4423</v>
      </c>
      <c r="H2505" s="619" t="s">
        <v>557</v>
      </c>
      <c r="I2505" s="619" t="s">
        <v>4628</v>
      </c>
      <c r="J2505" s="619" t="s">
        <v>4437</v>
      </c>
      <c r="K2505" s="619" t="s">
        <v>4629</v>
      </c>
      <c r="L2505" s="620">
        <v>50</v>
      </c>
      <c r="M2505" s="620">
        <v>500</v>
      </c>
      <c r="N2505" s="619">
        <v>10</v>
      </c>
      <c r="O2505" s="683">
        <v>5</v>
      </c>
      <c r="P2505" s="620">
        <v>250</v>
      </c>
      <c r="Q2505" s="635">
        <v>0.5</v>
      </c>
      <c r="R2505" s="619">
        <v>5</v>
      </c>
      <c r="S2505" s="635">
        <v>0.5</v>
      </c>
      <c r="T2505" s="683">
        <v>3</v>
      </c>
      <c r="U2505" s="665">
        <v>0.6</v>
      </c>
    </row>
    <row r="2506" spans="1:21" ht="14.4" customHeight="1" x14ac:dyDescent="0.3">
      <c r="A2506" s="618">
        <v>4</v>
      </c>
      <c r="B2506" s="619" t="s">
        <v>558</v>
      </c>
      <c r="C2506" s="619">
        <v>89301042</v>
      </c>
      <c r="D2506" s="681" t="s">
        <v>6244</v>
      </c>
      <c r="E2506" s="682" t="s">
        <v>3993</v>
      </c>
      <c r="F2506" s="619" t="s">
        <v>3937</v>
      </c>
      <c r="G2506" s="619" t="s">
        <v>4423</v>
      </c>
      <c r="H2506" s="619" t="s">
        <v>557</v>
      </c>
      <c r="I2506" s="619" t="s">
        <v>4436</v>
      </c>
      <c r="J2506" s="619" t="s">
        <v>4437</v>
      </c>
      <c r="K2506" s="619" t="s">
        <v>4438</v>
      </c>
      <c r="L2506" s="620">
        <v>50</v>
      </c>
      <c r="M2506" s="620">
        <v>1800</v>
      </c>
      <c r="N2506" s="619">
        <v>36</v>
      </c>
      <c r="O2506" s="683">
        <v>15</v>
      </c>
      <c r="P2506" s="620">
        <v>950</v>
      </c>
      <c r="Q2506" s="635">
        <v>0.52777777777777779</v>
      </c>
      <c r="R2506" s="619">
        <v>19</v>
      </c>
      <c r="S2506" s="635">
        <v>0.52777777777777779</v>
      </c>
      <c r="T2506" s="683">
        <v>8</v>
      </c>
      <c r="U2506" s="665">
        <v>0.53333333333333333</v>
      </c>
    </row>
    <row r="2507" spans="1:21" ht="14.4" customHeight="1" x14ac:dyDescent="0.3">
      <c r="A2507" s="618">
        <v>4</v>
      </c>
      <c r="B2507" s="619" t="s">
        <v>558</v>
      </c>
      <c r="C2507" s="619">
        <v>89301042</v>
      </c>
      <c r="D2507" s="681" t="s">
        <v>6244</v>
      </c>
      <c r="E2507" s="682" t="s">
        <v>3993</v>
      </c>
      <c r="F2507" s="619" t="s">
        <v>3937</v>
      </c>
      <c r="G2507" s="619" t="s">
        <v>4423</v>
      </c>
      <c r="H2507" s="619" t="s">
        <v>557</v>
      </c>
      <c r="I2507" s="619" t="s">
        <v>6051</v>
      </c>
      <c r="J2507" s="619" t="s">
        <v>5028</v>
      </c>
      <c r="K2507" s="619" t="s">
        <v>6052</v>
      </c>
      <c r="L2507" s="620">
        <v>31.09</v>
      </c>
      <c r="M2507" s="620">
        <v>93.27</v>
      </c>
      <c r="N2507" s="619">
        <v>3</v>
      </c>
      <c r="O2507" s="683">
        <v>2</v>
      </c>
      <c r="P2507" s="620">
        <v>31.09</v>
      </c>
      <c r="Q2507" s="635">
        <v>0.33333333333333337</v>
      </c>
      <c r="R2507" s="619">
        <v>1</v>
      </c>
      <c r="S2507" s="635">
        <v>0.33333333333333331</v>
      </c>
      <c r="T2507" s="683">
        <v>1</v>
      </c>
      <c r="U2507" s="665">
        <v>0.5</v>
      </c>
    </row>
    <row r="2508" spans="1:21" ht="14.4" customHeight="1" x14ac:dyDescent="0.3">
      <c r="A2508" s="618">
        <v>4</v>
      </c>
      <c r="B2508" s="619" t="s">
        <v>558</v>
      </c>
      <c r="C2508" s="619">
        <v>89301042</v>
      </c>
      <c r="D2508" s="681" t="s">
        <v>6244</v>
      </c>
      <c r="E2508" s="682" t="s">
        <v>3993</v>
      </c>
      <c r="F2508" s="619" t="s">
        <v>3937</v>
      </c>
      <c r="G2508" s="619" t="s">
        <v>4423</v>
      </c>
      <c r="H2508" s="619" t="s">
        <v>557</v>
      </c>
      <c r="I2508" s="619" t="s">
        <v>5027</v>
      </c>
      <c r="J2508" s="619" t="s">
        <v>5028</v>
      </c>
      <c r="K2508" s="619" t="s">
        <v>5029</v>
      </c>
      <c r="L2508" s="620">
        <v>44.15</v>
      </c>
      <c r="M2508" s="620">
        <v>132.44999999999999</v>
      </c>
      <c r="N2508" s="619">
        <v>3</v>
      </c>
      <c r="O2508" s="683">
        <v>1</v>
      </c>
      <c r="P2508" s="620"/>
      <c r="Q2508" s="635">
        <v>0</v>
      </c>
      <c r="R2508" s="619"/>
      <c r="S2508" s="635">
        <v>0</v>
      </c>
      <c r="T2508" s="683"/>
      <c r="U2508" s="665">
        <v>0</v>
      </c>
    </row>
    <row r="2509" spans="1:21" ht="14.4" customHeight="1" x14ac:dyDescent="0.3">
      <c r="A2509" s="618">
        <v>4</v>
      </c>
      <c r="B2509" s="619" t="s">
        <v>558</v>
      </c>
      <c r="C2509" s="619">
        <v>89301042</v>
      </c>
      <c r="D2509" s="681" t="s">
        <v>6244</v>
      </c>
      <c r="E2509" s="682" t="s">
        <v>3993</v>
      </c>
      <c r="F2509" s="619" t="s">
        <v>3937</v>
      </c>
      <c r="G2509" s="619" t="s">
        <v>4423</v>
      </c>
      <c r="H2509" s="619" t="s">
        <v>557</v>
      </c>
      <c r="I2509" s="619" t="s">
        <v>6053</v>
      </c>
      <c r="J2509" s="619" t="s">
        <v>6054</v>
      </c>
      <c r="K2509" s="619" t="s">
        <v>6055</v>
      </c>
      <c r="L2509" s="620">
        <v>0</v>
      </c>
      <c r="M2509" s="620">
        <v>0</v>
      </c>
      <c r="N2509" s="619">
        <v>2</v>
      </c>
      <c r="O2509" s="683">
        <v>1</v>
      </c>
      <c r="P2509" s="620"/>
      <c r="Q2509" s="635"/>
      <c r="R2509" s="619"/>
      <c r="S2509" s="635">
        <v>0</v>
      </c>
      <c r="T2509" s="683"/>
      <c r="U2509" s="665">
        <v>0</v>
      </c>
    </row>
    <row r="2510" spans="1:21" ht="14.4" customHeight="1" x14ac:dyDescent="0.3">
      <c r="A2510" s="618">
        <v>4</v>
      </c>
      <c r="B2510" s="619" t="s">
        <v>558</v>
      </c>
      <c r="C2510" s="619">
        <v>89301042</v>
      </c>
      <c r="D2510" s="681" t="s">
        <v>6244</v>
      </c>
      <c r="E2510" s="682" t="s">
        <v>3993</v>
      </c>
      <c r="F2510" s="619" t="s">
        <v>3937</v>
      </c>
      <c r="G2510" s="619" t="s">
        <v>4203</v>
      </c>
      <c r="H2510" s="619" t="s">
        <v>557</v>
      </c>
      <c r="I2510" s="619" t="s">
        <v>4471</v>
      </c>
      <c r="J2510" s="619" t="s">
        <v>4472</v>
      </c>
      <c r="K2510" s="619" t="s">
        <v>4473</v>
      </c>
      <c r="L2510" s="620">
        <v>1800</v>
      </c>
      <c r="M2510" s="620">
        <v>1800</v>
      </c>
      <c r="N2510" s="619">
        <v>1</v>
      </c>
      <c r="O2510" s="683">
        <v>1</v>
      </c>
      <c r="P2510" s="620">
        <v>1800</v>
      </c>
      <c r="Q2510" s="635">
        <v>1</v>
      </c>
      <c r="R2510" s="619">
        <v>1</v>
      </c>
      <c r="S2510" s="635">
        <v>1</v>
      </c>
      <c r="T2510" s="683">
        <v>1</v>
      </c>
      <c r="U2510" s="665">
        <v>1</v>
      </c>
    </row>
    <row r="2511" spans="1:21" ht="14.4" customHeight="1" x14ac:dyDescent="0.3">
      <c r="A2511" s="618">
        <v>4</v>
      </c>
      <c r="B2511" s="619" t="s">
        <v>558</v>
      </c>
      <c r="C2511" s="619">
        <v>89301042</v>
      </c>
      <c r="D2511" s="681" t="s">
        <v>6244</v>
      </c>
      <c r="E2511" s="682" t="s">
        <v>3993</v>
      </c>
      <c r="F2511" s="619" t="s">
        <v>3937</v>
      </c>
      <c r="G2511" s="619" t="s">
        <v>4203</v>
      </c>
      <c r="H2511" s="619" t="s">
        <v>557</v>
      </c>
      <c r="I2511" s="619" t="s">
        <v>4474</v>
      </c>
      <c r="J2511" s="619" t="s">
        <v>4475</v>
      </c>
      <c r="K2511" s="619" t="s">
        <v>4476</v>
      </c>
      <c r="L2511" s="620">
        <v>1800</v>
      </c>
      <c r="M2511" s="620">
        <v>21600</v>
      </c>
      <c r="N2511" s="619">
        <v>12</v>
      </c>
      <c r="O2511" s="683">
        <v>12</v>
      </c>
      <c r="P2511" s="620">
        <v>7200</v>
      </c>
      <c r="Q2511" s="635">
        <v>0.33333333333333331</v>
      </c>
      <c r="R2511" s="619">
        <v>4</v>
      </c>
      <c r="S2511" s="635">
        <v>0.33333333333333331</v>
      </c>
      <c r="T2511" s="683">
        <v>4</v>
      </c>
      <c r="U2511" s="665">
        <v>0.33333333333333331</v>
      </c>
    </row>
    <row r="2512" spans="1:21" ht="14.4" customHeight="1" x14ac:dyDescent="0.3">
      <c r="A2512" s="618">
        <v>4</v>
      </c>
      <c r="B2512" s="619" t="s">
        <v>558</v>
      </c>
      <c r="C2512" s="619">
        <v>89301042</v>
      </c>
      <c r="D2512" s="681" t="s">
        <v>6244</v>
      </c>
      <c r="E2512" s="682" t="s">
        <v>3993</v>
      </c>
      <c r="F2512" s="619" t="s">
        <v>3937</v>
      </c>
      <c r="G2512" s="619" t="s">
        <v>4203</v>
      </c>
      <c r="H2512" s="619" t="s">
        <v>557</v>
      </c>
      <c r="I2512" s="619" t="s">
        <v>4477</v>
      </c>
      <c r="J2512" s="619" t="s">
        <v>4478</v>
      </c>
      <c r="K2512" s="619" t="s">
        <v>4479</v>
      </c>
      <c r="L2512" s="620">
        <v>500</v>
      </c>
      <c r="M2512" s="620">
        <v>4000</v>
      </c>
      <c r="N2512" s="619">
        <v>8</v>
      </c>
      <c r="O2512" s="683">
        <v>8</v>
      </c>
      <c r="P2512" s="620">
        <v>3500</v>
      </c>
      <c r="Q2512" s="635">
        <v>0.875</v>
      </c>
      <c r="R2512" s="619">
        <v>7</v>
      </c>
      <c r="S2512" s="635">
        <v>0.875</v>
      </c>
      <c r="T2512" s="683">
        <v>7</v>
      </c>
      <c r="U2512" s="665">
        <v>0.875</v>
      </c>
    </row>
    <row r="2513" spans="1:21" ht="14.4" customHeight="1" x14ac:dyDescent="0.3">
      <c r="A2513" s="618">
        <v>4</v>
      </c>
      <c r="B2513" s="619" t="s">
        <v>558</v>
      </c>
      <c r="C2513" s="619">
        <v>89301042</v>
      </c>
      <c r="D2513" s="681" t="s">
        <v>6244</v>
      </c>
      <c r="E2513" s="682" t="s">
        <v>3993</v>
      </c>
      <c r="F2513" s="619" t="s">
        <v>3937</v>
      </c>
      <c r="G2513" s="619" t="s">
        <v>4203</v>
      </c>
      <c r="H2513" s="619" t="s">
        <v>557</v>
      </c>
      <c r="I2513" s="619" t="s">
        <v>4204</v>
      </c>
      <c r="J2513" s="619" t="s">
        <v>4205</v>
      </c>
      <c r="K2513" s="619" t="s">
        <v>4206</v>
      </c>
      <c r="L2513" s="620">
        <v>900</v>
      </c>
      <c r="M2513" s="620">
        <v>5400</v>
      </c>
      <c r="N2513" s="619">
        <v>6</v>
      </c>
      <c r="O2513" s="683">
        <v>6</v>
      </c>
      <c r="P2513" s="620">
        <v>5400</v>
      </c>
      <c r="Q2513" s="635">
        <v>1</v>
      </c>
      <c r="R2513" s="619">
        <v>6</v>
      </c>
      <c r="S2513" s="635">
        <v>1</v>
      </c>
      <c r="T2513" s="683">
        <v>6</v>
      </c>
      <c r="U2513" s="665">
        <v>1</v>
      </c>
    </row>
    <row r="2514" spans="1:21" ht="14.4" customHeight="1" x14ac:dyDescent="0.3">
      <c r="A2514" s="618">
        <v>4</v>
      </c>
      <c r="B2514" s="619" t="s">
        <v>558</v>
      </c>
      <c r="C2514" s="619">
        <v>89301042</v>
      </c>
      <c r="D2514" s="681" t="s">
        <v>6244</v>
      </c>
      <c r="E2514" s="682" t="s">
        <v>3993</v>
      </c>
      <c r="F2514" s="619" t="s">
        <v>3937</v>
      </c>
      <c r="G2514" s="619" t="s">
        <v>4203</v>
      </c>
      <c r="H2514" s="619" t="s">
        <v>557</v>
      </c>
      <c r="I2514" s="619" t="s">
        <v>4312</v>
      </c>
      <c r="J2514" s="619" t="s">
        <v>4313</v>
      </c>
      <c r="K2514" s="619" t="s">
        <v>4314</v>
      </c>
      <c r="L2514" s="620">
        <v>378.48</v>
      </c>
      <c r="M2514" s="620">
        <v>1135.44</v>
      </c>
      <c r="N2514" s="619">
        <v>3</v>
      </c>
      <c r="O2514" s="683">
        <v>3</v>
      </c>
      <c r="P2514" s="620"/>
      <c r="Q2514" s="635">
        <v>0</v>
      </c>
      <c r="R2514" s="619"/>
      <c r="S2514" s="635">
        <v>0</v>
      </c>
      <c r="T2514" s="683"/>
      <c r="U2514" s="665">
        <v>0</v>
      </c>
    </row>
    <row r="2515" spans="1:21" ht="14.4" customHeight="1" x14ac:dyDescent="0.3">
      <c r="A2515" s="618">
        <v>4</v>
      </c>
      <c r="B2515" s="619" t="s">
        <v>558</v>
      </c>
      <c r="C2515" s="619">
        <v>89301042</v>
      </c>
      <c r="D2515" s="681" t="s">
        <v>6244</v>
      </c>
      <c r="E2515" s="682" t="s">
        <v>3993</v>
      </c>
      <c r="F2515" s="619" t="s">
        <v>3937</v>
      </c>
      <c r="G2515" s="619" t="s">
        <v>4203</v>
      </c>
      <c r="H2515" s="619" t="s">
        <v>557</v>
      </c>
      <c r="I2515" s="619" t="s">
        <v>6056</v>
      </c>
      <c r="J2515" s="619" t="s">
        <v>6057</v>
      </c>
      <c r="K2515" s="619"/>
      <c r="L2515" s="620">
        <v>600</v>
      </c>
      <c r="M2515" s="620">
        <v>600</v>
      </c>
      <c r="N2515" s="619">
        <v>1</v>
      </c>
      <c r="O2515" s="683">
        <v>1</v>
      </c>
      <c r="P2515" s="620">
        <v>600</v>
      </c>
      <c r="Q2515" s="635">
        <v>1</v>
      </c>
      <c r="R2515" s="619">
        <v>1</v>
      </c>
      <c r="S2515" s="635">
        <v>1</v>
      </c>
      <c r="T2515" s="683">
        <v>1</v>
      </c>
      <c r="U2515" s="665">
        <v>1</v>
      </c>
    </row>
    <row r="2516" spans="1:21" ht="14.4" customHeight="1" x14ac:dyDescent="0.3">
      <c r="A2516" s="618">
        <v>4</v>
      </c>
      <c r="B2516" s="619" t="s">
        <v>558</v>
      </c>
      <c r="C2516" s="619">
        <v>89301042</v>
      </c>
      <c r="D2516" s="681" t="s">
        <v>6244</v>
      </c>
      <c r="E2516" s="682" t="s">
        <v>3993</v>
      </c>
      <c r="F2516" s="619" t="s">
        <v>3937</v>
      </c>
      <c r="G2516" s="619" t="s">
        <v>4203</v>
      </c>
      <c r="H2516" s="619" t="s">
        <v>557</v>
      </c>
      <c r="I2516" s="619" t="s">
        <v>4492</v>
      </c>
      <c r="J2516" s="619" t="s">
        <v>4493</v>
      </c>
      <c r="K2516" s="619" t="s">
        <v>4494</v>
      </c>
      <c r="L2516" s="620">
        <v>1097.25</v>
      </c>
      <c r="M2516" s="620">
        <v>1097.25</v>
      </c>
      <c r="N2516" s="619">
        <v>1</v>
      </c>
      <c r="O2516" s="683">
        <v>1</v>
      </c>
      <c r="P2516" s="620"/>
      <c r="Q2516" s="635">
        <v>0</v>
      </c>
      <c r="R2516" s="619"/>
      <c r="S2516" s="635">
        <v>0</v>
      </c>
      <c r="T2516" s="683"/>
      <c r="U2516" s="665">
        <v>0</v>
      </c>
    </row>
    <row r="2517" spans="1:21" ht="14.4" customHeight="1" x14ac:dyDescent="0.3">
      <c r="A2517" s="618">
        <v>4</v>
      </c>
      <c r="B2517" s="619" t="s">
        <v>558</v>
      </c>
      <c r="C2517" s="619">
        <v>89301042</v>
      </c>
      <c r="D2517" s="681" t="s">
        <v>6244</v>
      </c>
      <c r="E2517" s="682" t="s">
        <v>3994</v>
      </c>
      <c r="F2517" s="619" t="s">
        <v>3935</v>
      </c>
      <c r="G2517" s="619" t="s">
        <v>4525</v>
      </c>
      <c r="H2517" s="619" t="s">
        <v>557</v>
      </c>
      <c r="I2517" s="619" t="s">
        <v>1155</v>
      </c>
      <c r="J2517" s="619" t="s">
        <v>658</v>
      </c>
      <c r="K2517" s="619" t="s">
        <v>4526</v>
      </c>
      <c r="L2517" s="620">
        <v>35.380000000000003</v>
      </c>
      <c r="M2517" s="620">
        <v>70.760000000000005</v>
      </c>
      <c r="N2517" s="619">
        <v>2</v>
      </c>
      <c r="O2517" s="683">
        <v>1</v>
      </c>
      <c r="P2517" s="620">
        <v>35.380000000000003</v>
      </c>
      <c r="Q2517" s="635">
        <v>0.5</v>
      </c>
      <c r="R2517" s="619">
        <v>1</v>
      </c>
      <c r="S2517" s="635">
        <v>0.5</v>
      </c>
      <c r="T2517" s="683"/>
      <c r="U2517" s="665">
        <v>0</v>
      </c>
    </row>
    <row r="2518" spans="1:21" ht="14.4" customHeight="1" x14ac:dyDescent="0.3">
      <c r="A2518" s="618">
        <v>4</v>
      </c>
      <c r="B2518" s="619" t="s">
        <v>558</v>
      </c>
      <c r="C2518" s="619">
        <v>89301042</v>
      </c>
      <c r="D2518" s="681" t="s">
        <v>6244</v>
      </c>
      <c r="E2518" s="682" t="s">
        <v>3994</v>
      </c>
      <c r="F2518" s="619" t="s">
        <v>3935</v>
      </c>
      <c r="G2518" s="619" t="s">
        <v>3997</v>
      </c>
      <c r="H2518" s="619" t="s">
        <v>1439</v>
      </c>
      <c r="I2518" s="619" t="s">
        <v>1793</v>
      </c>
      <c r="J2518" s="619" t="s">
        <v>3721</v>
      </c>
      <c r="K2518" s="619" t="s">
        <v>3722</v>
      </c>
      <c r="L2518" s="620">
        <v>333.31</v>
      </c>
      <c r="M2518" s="620">
        <v>666.62</v>
      </c>
      <c r="N2518" s="619">
        <v>2</v>
      </c>
      <c r="O2518" s="683">
        <v>1.5</v>
      </c>
      <c r="P2518" s="620">
        <v>666.62</v>
      </c>
      <c r="Q2518" s="635">
        <v>1</v>
      </c>
      <c r="R2518" s="619">
        <v>2</v>
      </c>
      <c r="S2518" s="635">
        <v>1</v>
      </c>
      <c r="T2518" s="683">
        <v>1.5</v>
      </c>
      <c r="U2518" s="665">
        <v>1</v>
      </c>
    </row>
    <row r="2519" spans="1:21" ht="14.4" customHeight="1" x14ac:dyDescent="0.3">
      <c r="A2519" s="618">
        <v>4</v>
      </c>
      <c r="B2519" s="619" t="s">
        <v>558</v>
      </c>
      <c r="C2519" s="619">
        <v>89301042</v>
      </c>
      <c r="D2519" s="681" t="s">
        <v>6244</v>
      </c>
      <c r="E2519" s="682" t="s">
        <v>3994</v>
      </c>
      <c r="F2519" s="619" t="s">
        <v>3935</v>
      </c>
      <c r="G2519" s="619" t="s">
        <v>4274</v>
      </c>
      <c r="H2519" s="619" t="s">
        <v>557</v>
      </c>
      <c r="I2519" s="619" t="s">
        <v>6058</v>
      </c>
      <c r="J2519" s="619" t="s">
        <v>4275</v>
      </c>
      <c r="K2519" s="619" t="s">
        <v>4276</v>
      </c>
      <c r="L2519" s="620">
        <v>0</v>
      </c>
      <c r="M2519" s="620">
        <v>0</v>
      </c>
      <c r="N2519" s="619">
        <v>1</v>
      </c>
      <c r="O2519" s="683">
        <v>1</v>
      </c>
      <c r="P2519" s="620"/>
      <c r="Q2519" s="635"/>
      <c r="R2519" s="619"/>
      <c r="S2519" s="635">
        <v>0</v>
      </c>
      <c r="T2519" s="683"/>
      <c r="U2519" s="665">
        <v>0</v>
      </c>
    </row>
    <row r="2520" spans="1:21" ht="14.4" customHeight="1" x14ac:dyDescent="0.3">
      <c r="A2520" s="618">
        <v>4</v>
      </c>
      <c r="B2520" s="619" t="s">
        <v>558</v>
      </c>
      <c r="C2520" s="619">
        <v>89301042</v>
      </c>
      <c r="D2520" s="681" t="s">
        <v>6244</v>
      </c>
      <c r="E2520" s="682" t="s">
        <v>3994</v>
      </c>
      <c r="F2520" s="619" t="s">
        <v>3935</v>
      </c>
      <c r="G2520" s="619" t="s">
        <v>4209</v>
      </c>
      <c r="H2520" s="619" t="s">
        <v>557</v>
      </c>
      <c r="I2520" s="619" t="s">
        <v>745</v>
      </c>
      <c r="J2520" s="619" t="s">
        <v>746</v>
      </c>
      <c r="K2520" s="619" t="s">
        <v>3648</v>
      </c>
      <c r="L2520" s="620">
        <v>115.3</v>
      </c>
      <c r="M2520" s="620">
        <v>115.3</v>
      </c>
      <c r="N2520" s="619">
        <v>1</v>
      </c>
      <c r="O2520" s="683">
        <v>1</v>
      </c>
      <c r="P2520" s="620">
        <v>115.3</v>
      </c>
      <c r="Q2520" s="635">
        <v>1</v>
      </c>
      <c r="R2520" s="619">
        <v>1</v>
      </c>
      <c r="S2520" s="635">
        <v>1</v>
      </c>
      <c r="T2520" s="683">
        <v>1</v>
      </c>
      <c r="U2520" s="665">
        <v>1</v>
      </c>
    </row>
    <row r="2521" spans="1:21" ht="14.4" customHeight="1" x14ac:dyDescent="0.3">
      <c r="A2521" s="618">
        <v>4</v>
      </c>
      <c r="B2521" s="619" t="s">
        <v>558</v>
      </c>
      <c r="C2521" s="619">
        <v>89301042</v>
      </c>
      <c r="D2521" s="681" t="s">
        <v>6244</v>
      </c>
      <c r="E2521" s="682" t="s">
        <v>3994</v>
      </c>
      <c r="F2521" s="619" t="s">
        <v>3935</v>
      </c>
      <c r="G2521" s="619" t="s">
        <v>4168</v>
      </c>
      <c r="H2521" s="619" t="s">
        <v>557</v>
      </c>
      <c r="I2521" s="619" t="s">
        <v>2189</v>
      </c>
      <c r="J2521" s="619" t="s">
        <v>2190</v>
      </c>
      <c r="K2521" s="619" t="s">
        <v>4169</v>
      </c>
      <c r="L2521" s="620">
        <v>63.67</v>
      </c>
      <c r="M2521" s="620">
        <v>63.67</v>
      </c>
      <c r="N2521" s="619">
        <v>1</v>
      </c>
      <c r="O2521" s="683">
        <v>1</v>
      </c>
      <c r="P2521" s="620">
        <v>63.67</v>
      </c>
      <c r="Q2521" s="635">
        <v>1</v>
      </c>
      <c r="R2521" s="619">
        <v>1</v>
      </c>
      <c r="S2521" s="635">
        <v>1</v>
      </c>
      <c r="T2521" s="683">
        <v>1</v>
      </c>
      <c r="U2521" s="665">
        <v>1</v>
      </c>
    </row>
    <row r="2522" spans="1:21" ht="14.4" customHeight="1" x14ac:dyDescent="0.3">
      <c r="A2522" s="618">
        <v>4</v>
      </c>
      <c r="B2522" s="619" t="s">
        <v>558</v>
      </c>
      <c r="C2522" s="619">
        <v>89301042</v>
      </c>
      <c r="D2522" s="681" t="s">
        <v>6244</v>
      </c>
      <c r="E2522" s="682" t="s">
        <v>3994</v>
      </c>
      <c r="F2522" s="619" t="s">
        <v>3935</v>
      </c>
      <c r="G2522" s="619" t="s">
        <v>4172</v>
      </c>
      <c r="H2522" s="619" t="s">
        <v>557</v>
      </c>
      <c r="I2522" s="619" t="s">
        <v>6059</v>
      </c>
      <c r="J2522" s="619" t="s">
        <v>6060</v>
      </c>
      <c r="K2522" s="619" t="s">
        <v>4090</v>
      </c>
      <c r="L2522" s="620">
        <v>1419.93</v>
      </c>
      <c r="M2522" s="620">
        <v>1419.93</v>
      </c>
      <c r="N2522" s="619">
        <v>1</v>
      </c>
      <c r="O2522" s="683">
        <v>0.5</v>
      </c>
      <c r="P2522" s="620">
        <v>1419.93</v>
      </c>
      <c r="Q2522" s="635">
        <v>1</v>
      </c>
      <c r="R2522" s="619">
        <v>1</v>
      </c>
      <c r="S2522" s="635">
        <v>1</v>
      </c>
      <c r="T2522" s="683">
        <v>0.5</v>
      </c>
      <c r="U2522" s="665">
        <v>1</v>
      </c>
    </row>
    <row r="2523" spans="1:21" ht="14.4" customHeight="1" x14ac:dyDescent="0.3">
      <c r="A2523" s="618">
        <v>4</v>
      </c>
      <c r="B2523" s="619" t="s">
        <v>558</v>
      </c>
      <c r="C2523" s="619">
        <v>89301042</v>
      </c>
      <c r="D2523" s="681" t="s">
        <v>6244</v>
      </c>
      <c r="E2523" s="682" t="s">
        <v>3994</v>
      </c>
      <c r="F2523" s="619" t="s">
        <v>3935</v>
      </c>
      <c r="G2523" s="619" t="s">
        <v>5836</v>
      </c>
      <c r="H2523" s="619" t="s">
        <v>557</v>
      </c>
      <c r="I2523" s="619" t="s">
        <v>761</v>
      </c>
      <c r="J2523" s="619" t="s">
        <v>6061</v>
      </c>
      <c r="K2523" s="619" t="s">
        <v>6062</v>
      </c>
      <c r="L2523" s="620">
        <v>0</v>
      </c>
      <c r="M2523" s="620">
        <v>0</v>
      </c>
      <c r="N2523" s="619">
        <v>1</v>
      </c>
      <c r="O2523" s="683">
        <v>1</v>
      </c>
      <c r="P2523" s="620"/>
      <c r="Q2523" s="635"/>
      <c r="R2523" s="619"/>
      <c r="S2523" s="635">
        <v>0</v>
      </c>
      <c r="T2523" s="683"/>
      <c r="U2523" s="665">
        <v>0</v>
      </c>
    </row>
    <row r="2524" spans="1:21" ht="14.4" customHeight="1" x14ac:dyDescent="0.3">
      <c r="A2524" s="618">
        <v>4</v>
      </c>
      <c r="B2524" s="619" t="s">
        <v>558</v>
      </c>
      <c r="C2524" s="619">
        <v>89301042</v>
      </c>
      <c r="D2524" s="681" t="s">
        <v>6244</v>
      </c>
      <c r="E2524" s="682" t="s">
        <v>3994</v>
      </c>
      <c r="F2524" s="619" t="s">
        <v>3935</v>
      </c>
      <c r="G2524" s="619" t="s">
        <v>5057</v>
      </c>
      <c r="H2524" s="619" t="s">
        <v>557</v>
      </c>
      <c r="I2524" s="619" t="s">
        <v>5533</v>
      </c>
      <c r="J2524" s="619" t="s">
        <v>5534</v>
      </c>
      <c r="K2524" s="619" t="s">
        <v>3656</v>
      </c>
      <c r="L2524" s="620">
        <v>64.13</v>
      </c>
      <c r="M2524" s="620">
        <v>64.13</v>
      </c>
      <c r="N2524" s="619">
        <v>1</v>
      </c>
      <c r="O2524" s="683">
        <v>0.5</v>
      </c>
      <c r="P2524" s="620"/>
      <c r="Q2524" s="635">
        <v>0</v>
      </c>
      <c r="R2524" s="619"/>
      <c r="S2524" s="635">
        <v>0</v>
      </c>
      <c r="T2524" s="683"/>
      <c r="U2524" s="665">
        <v>0</v>
      </c>
    </row>
    <row r="2525" spans="1:21" ht="14.4" customHeight="1" x14ac:dyDescent="0.3">
      <c r="A2525" s="618">
        <v>4</v>
      </c>
      <c r="B2525" s="619" t="s">
        <v>558</v>
      </c>
      <c r="C2525" s="619">
        <v>89301042</v>
      </c>
      <c r="D2525" s="681" t="s">
        <v>6244</v>
      </c>
      <c r="E2525" s="682" t="s">
        <v>3994</v>
      </c>
      <c r="F2525" s="619" t="s">
        <v>3935</v>
      </c>
      <c r="G2525" s="619" t="s">
        <v>4068</v>
      </c>
      <c r="H2525" s="619" t="s">
        <v>557</v>
      </c>
      <c r="I2525" s="619" t="s">
        <v>4176</v>
      </c>
      <c r="J2525" s="619" t="s">
        <v>1983</v>
      </c>
      <c r="K2525" s="619" t="s">
        <v>4069</v>
      </c>
      <c r="L2525" s="620">
        <v>400.53</v>
      </c>
      <c r="M2525" s="620">
        <v>2002.6499999999999</v>
      </c>
      <c r="N2525" s="619">
        <v>5</v>
      </c>
      <c r="O2525" s="683">
        <v>1</v>
      </c>
      <c r="P2525" s="620">
        <v>400.53</v>
      </c>
      <c r="Q2525" s="635">
        <v>0.2</v>
      </c>
      <c r="R2525" s="619">
        <v>1</v>
      </c>
      <c r="S2525" s="635">
        <v>0.2</v>
      </c>
      <c r="T2525" s="683">
        <v>0.5</v>
      </c>
      <c r="U2525" s="665">
        <v>0.5</v>
      </c>
    </row>
    <row r="2526" spans="1:21" ht="14.4" customHeight="1" x14ac:dyDescent="0.3">
      <c r="A2526" s="618">
        <v>4</v>
      </c>
      <c r="B2526" s="619" t="s">
        <v>558</v>
      </c>
      <c r="C2526" s="619">
        <v>89301042</v>
      </c>
      <c r="D2526" s="681" t="s">
        <v>6244</v>
      </c>
      <c r="E2526" s="682" t="s">
        <v>3994</v>
      </c>
      <c r="F2526" s="619" t="s">
        <v>3935</v>
      </c>
      <c r="G2526" s="619" t="s">
        <v>4006</v>
      </c>
      <c r="H2526" s="619" t="s">
        <v>557</v>
      </c>
      <c r="I2526" s="619" t="s">
        <v>4178</v>
      </c>
      <c r="J2526" s="619" t="s">
        <v>4043</v>
      </c>
      <c r="K2526" s="619" t="s">
        <v>773</v>
      </c>
      <c r="L2526" s="620">
        <v>314.89999999999998</v>
      </c>
      <c r="M2526" s="620">
        <v>629.79999999999995</v>
      </c>
      <c r="N2526" s="619">
        <v>2</v>
      </c>
      <c r="O2526" s="683">
        <v>1.5</v>
      </c>
      <c r="P2526" s="620"/>
      <c r="Q2526" s="635">
        <v>0</v>
      </c>
      <c r="R2526" s="619"/>
      <c r="S2526" s="635">
        <v>0</v>
      </c>
      <c r="T2526" s="683"/>
      <c r="U2526" s="665">
        <v>0</v>
      </c>
    </row>
    <row r="2527" spans="1:21" ht="14.4" customHeight="1" x14ac:dyDescent="0.3">
      <c r="A2527" s="618">
        <v>4</v>
      </c>
      <c r="B2527" s="619" t="s">
        <v>558</v>
      </c>
      <c r="C2527" s="619">
        <v>89301042</v>
      </c>
      <c r="D2527" s="681" t="s">
        <v>6244</v>
      </c>
      <c r="E2527" s="682" t="s">
        <v>3994</v>
      </c>
      <c r="F2527" s="619" t="s">
        <v>3935</v>
      </c>
      <c r="G2527" s="619" t="s">
        <v>4006</v>
      </c>
      <c r="H2527" s="619" t="s">
        <v>557</v>
      </c>
      <c r="I2527" s="619" t="s">
        <v>772</v>
      </c>
      <c r="J2527" s="619" t="s">
        <v>769</v>
      </c>
      <c r="K2527" s="619" t="s">
        <v>773</v>
      </c>
      <c r="L2527" s="620">
        <v>397.65</v>
      </c>
      <c r="M2527" s="620">
        <v>795.3</v>
      </c>
      <c r="N2527" s="619">
        <v>2</v>
      </c>
      <c r="O2527" s="683">
        <v>1.5</v>
      </c>
      <c r="P2527" s="620">
        <v>397.65</v>
      </c>
      <c r="Q2527" s="635">
        <v>0.5</v>
      </c>
      <c r="R2527" s="619">
        <v>1</v>
      </c>
      <c r="S2527" s="635">
        <v>0.5</v>
      </c>
      <c r="T2527" s="683">
        <v>1</v>
      </c>
      <c r="U2527" s="665">
        <v>0.66666666666666663</v>
      </c>
    </row>
    <row r="2528" spans="1:21" ht="14.4" customHeight="1" x14ac:dyDescent="0.3">
      <c r="A2528" s="618">
        <v>4</v>
      </c>
      <c r="B2528" s="619" t="s">
        <v>558</v>
      </c>
      <c r="C2528" s="619">
        <v>89301042</v>
      </c>
      <c r="D2528" s="681" t="s">
        <v>6244</v>
      </c>
      <c r="E2528" s="682" t="s">
        <v>3994</v>
      </c>
      <c r="F2528" s="619" t="s">
        <v>3935</v>
      </c>
      <c r="G2528" s="619" t="s">
        <v>5466</v>
      </c>
      <c r="H2528" s="619" t="s">
        <v>557</v>
      </c>
      <c r="I2528" s="619" t="s">
        <v>718</v>
      </c>
      <c r="J2528" s="619" t="s">
        <v>5467</v>
      </c>
      <c r="K2528" s="619" t="s">
        <v>5092</v>
      </c>
      <c r="L2528" s="620">
        <v>0</v>
      </c>
      <c r="M2528" s="620">
        <v>0</v>
      </c>
      <c r="N2528" s="619">
        <v>1</v>
      </c>
      <c r="O2528" s="683">
        <v>0.5</v>
      </c>
      <c r="P2528" s="620">
        <v>0</v>
      </c>
      <c r="Q2528" s="635"/>
      <c r="R2528" s="619">
        <v>1</v>
      </c>
      <c r="S2528" s="635">
        <v>1</v>
      </c>
      <c r="T2528" s="683">
        <v>0.5</v>
      </c>
      <c r="U2528" s="665">
        <v>1</v>
      </c>
    </row>
    <row r="2529" spans="1:21" ht="14.4" customHeight="1" x14ac:dyDescent="0.3">
      <c r="A2529" s="618">
        <v>4</v>
      </c>
      <c r="B2529" s="619" t="s">
        <v>558</v>
      </c>
      <c r="C2529" s="619">
        <v>89301042</v>
      </c>
      <c r="D2529" s="681" t="s">
        <v>6244</v>
      </c>
      <c r="E2529" s="682" t="s">
        <v>3994</v>
      </c>
      <c r="F2529" s="619" t="s">
        <v>3935</v>
      </c>
      <c r="G2529" s="619" t="s">
        <v>4044</v>
      </c>
      <c r="H2529" s="619" t="s">
        <v>557</v>
      </c>
      <c r="I2529" s="619" t="s">
        <v>825</v>
      </c>
      <c r="J2529" s="619" t="s">
        <v>826</v>
      </c>
      <c r="K2529" s="619" t="s">
        <v>827</v>
      </c>
      <c r="L2529" s="620">
        <v>56.69</v>
      </c>
      <c r="M2529" s="620">
        <v>56.69</v>
      </c>
      <c r="N2529" s="619">
        <v>1</v>
      </c>
      <c r="O2529" s="683">
        <v>1</v>
      </c>
      <c r="P2529" s="620">
        <v>56.69</v>
      </c>
      <c r="Q2529" s="635">
        <v>1</v>
      </c>
      <c r="R2529" s="619">
        <v>1</v>
      </c>
      <c r="S2529" s="635">
        <v>1</v>
      </c>
      <c r="T2529" s="683">
        <v>1</v>
      </c>
      <c r="U2529" s="665">
        <v>1</v>
      </c>
    </row>
    <row r="2530" spans="1:21" ht="14.4" customHeight="1" x14ac:dyDescent="0.3">
      <c r="A2530" s="618">
        <v>4</v>
      </c>
      <c r="B2530" s="619" t="s">
        <v>558</v>
      </c>
      <c r="C2530" s="619">
        <v>89301042</v>
      </c>
      <c r="D2530" s="681" t="s">
        <v>6244</v>
      </c>
      <c r="E2530" s="682" t="s">
        <v>3994</v>
      </c>
      <c r="F2530" s="619" t="s">
        <v>3935</v>
      </c>
      <c r="G2530" s="619" t="s">
        <v>4083</v>
      </c>
      <c r="H2530" s="619" t="s">
        <v>1439</v>
      </c>
      <c r="I2530" s="619" t="s">
        <v>1650</v>
      </c>
      <c r="J2530" s="619" t="s">
        <v>1651</v>
      </c>
      <c r="K2530" s="619" t="s">
        <v>1652</v>
      </c>
      <c r="L2530" s="620">
        <v>140.03</v>
      </c>
      <c r="M2530" s="620">
        <v>140.03</v>
      </c>
      <c r="N2530" s="619">
        <v>1</v>
      </c>
      <c r="O2530" s="683">
        <v>0.5</v>
      </c>
      <c r="P2530" s="620"/>
      <c r="Q2530" s="635">
        <v>0</v>
      </c>
      <c r="R2530" s="619"/>
      <c r="S2530" s="635">
        <v>0</v>
      </c>
      <c r="T2530" s="683"/>
      <c r="U2530" s="665">
        <v>0</v>
      </c>
    </row>
    <row r="2531" spans="1:21" ht="14.4" customHeight="1" x14ac:dyDescent="0.3">
      <c r="A2531" s="618">
        <v>4</v>
      </c>
      <c r="B2531" s="619" t="s">
        <v>558</v>
      </c>
      <c r="C2531" s="619">
        <v>89301042</v>
      </c>
      <c r="D2531" s="681" t="s">
        <v>6244</v>
      </c>
      <c r="E2531" s="682" t="s">
        <v>3994</v>
      </c>
      <c r="F2531" s="619" t="s">
        <v>3935</v>
      </c>
      <c r="G2531" s="619" t="s">
        <v>4086</v>
      </c>
      <c r="H2531" s="619" t="s">
        <v>1439</v>
      </c>
      <c r="I2531" s="619" t="s">
        <v>3766</v>
      </c>
      <c r="J2531" s="619" t="s">
        <v>3767</v>
      </c>
      <c r="K2531" s="619" t="s">
        <v>3768</v>
      </c>
      <c r="L2531" s="620">
        <v>32.74</v>
      </c>
      <c r="M2531" s="620">
        <v>32.74</v>
      </c>
      <c r="N2531" s="619">
        <v>1</v>
      </c>
      <c r="O2531" s="683">
        <v>0.5</v>
      </c>
      <c r="P2531" s="620"/>
      <c r="Q2531" s="635">
        <v>0</v>
      </c>
      <c r="R2531" s="619"/>
      <c r="S2531" s="635">
        <v>0</v>
      </c>
      <c r="T2531" s="683"/>
      <c r="U2531" s="665">
        <v>0</v>
      </c>
    </row>
    <row r="2532" spans="1:21" ht="14.4" customHeight="1" x14ac:dyDescent="0.3">
      <c r="A2532" s="618">
        <v>4</v>
      </c>
      <c r="B2532" s="619" t="s">
        <v>558</v>
      </c>
      <c r="C2532" s="619">
        <v>89301042</v>
      </c>
      <c r="D2532" s="681" t="s">
        <v>6244</v>
      </c>
      <c r="E2532" s="682" t="s">
        <v>3994</v>
      </c>
      <c r="F2532" s="619" t="s">
        <v>3935</v>
      </c>
      <c r="G2532" s="619" t="s">
        <v>6063</v>
      </c>
      <c r="H2532" s="619" t="s">
        <v>557</v>
      </c>
      <c r="I2532" s="619" t="s">
        <v>2182</v>
      </c>
      <c r="J2532" s="619" t="s">
        <v>2183</v>
      </c>
      <c r="K2532" s="619" t="s">
        <v>6064</v>
      </c>
      <c r="L2532" s="620">
        <v>162.13</v>
      </c>
      <c r="M2532" s="620">
        <v>324.26</v>
      </c>
      <c r="N2532" s="619">
        <v>2</v>
      </c>
      <c r="O2532" s="683">
        <v>0.5</v>
      </c>
      <c r="P2532" s="620">
        <v>324.26</v>
      </c>
      <c r="Q2532" s="635">
        <v>1</v>
      </c>
      <c r="R2532" s="619">
        <v>2</v>
      </c>
      <c r="S2532" s="635">
        <v>1</v>
      </c>
      <c r="T2532" s="683">
        <v>0.5</v>
      </c>
      <c r="U2532" s="665">
        <v>1</v>
      </c>
    </row>
    <row r="2533" spans="1:21" ht="14.4" customHeight="1" x14ac:dyDescent="0.3">
      <c r="A2533" s="618">
        <v>4</v>
      </c>
      <c r="B2533" s="619" t="s">
        <v>558</v>
      </c>
      <c r="C2533" s="619">
        <v>89301042</v>
      </c>
      <c r="D2533" s="681" t="s">
        <v>6244</v>
      </c>
      <c r="E2533" s="682" t="s">
        <v>3994</v>
      </c>
      <c r="F2533" s="619" t="s">
        <v>3935</v>
      </c>
      <c r="G2533" s="619" t="s">
        <v>4138</v>
      </c>
      <c r="H2533" s="619" t="s">
        <v>557</v>
      </c>
      <c r="I2533" s="619" t="s">
        <v>4622</v>
      </c>
      <c r="J2533" s="619" t="s">
        <v>4623</v>
      </c>
      <c r="K2533" s="619" t="s">
        <v>938</v>
      </c>
      <c r="L2533" s="620">
        <v>0</v>
      </c>
      <c r="M2533" s="620">
        <v>0</v>
      </c>
      <c r="N2533" s="619">
        <v>1</v>
      </c>
      <c r="O2533" s="683">
        <v>0.5</v>
      </c>
      <c r="P2533" s="620">
        <v>0</v>
      </c>
      <c r="Q2533" s="635"/>
      <c r="R2533" s="619">
        <v>1</v>
      </c>
      <c r="S2533" s="635">
        <v>1</v>
      </c>
      <c r="T2533" s="683">
        <v>0.5</v>
      </c>
      <c r="U2533" s="665">
        <v>1</v>
      </c>
    </row>
    <row r="2534" spans="1:21" ht="14.4" customHeight="1" x14ac:dyDescent="0.3">
      <c r="A2534" s="618">
        <v>4</v>
      </c>
      <c r="B2534" s="619" t="s">
        <v>558</v>
      </c>
      <c r="C2534" s="619">
        <v>89301042</v>
      </c>
      <c r="D2534" s="681" t="s">
        <v>6244</v>
      </c>
      <c r="E2534" s="682" t="s">
        <v>3994</v>
      </c>
      <c r="F2534" s="619" t="s">
        <v>3936</v>
      </c>
      <c r="G2534" s="619" t="s">
        <v>4062</v>
      </c>
      <c r="H2534" s="619" t="s">
        <v>557</v>
      </c>
      <c r="I2534" s="619" t="s">
        <v>4142</v>
      </c>
      <c r="J2534" s="619" t="s">
        <v>3964</v>
      </c>
      <c r="K2534" s="619"/>
      <c r="L2534" s="620">
        <v>0</v>
      </c>
      <c r="M2534" s="620">
        <v>0</v>
      </c>
      <c r="N2534" s="619">
        <v>3</v>
      </c>
      <c r="O2534" s="683">
        <v>3</v>
      </c>
      <c r="P2534" s="620">
        <v>0</v>
      </c>
      <c r="Q2534" s="635"/>
      <c r="R2534" s="619">
        <v>3</v>
      </c>
      <c r="S2534" s="635">
        <v>1</v>
      </c>
      <c r="T2534" s="683">
        <v>3</v>
      </c>
      <c r="U2534" s="665">
        <v>1</v>
      </c>
    </row>
    <row r="2535" spans="1:21" ht="14.4" customHeight="1" x14ac:dyDescent="0.3">
      <c r="A2535" s="618">
        <v>4</v>
      </c>
      <c r="B2535" s="619" t="s">
        <v>558</v>
      </c>
      <c r="C2535" s="619">
        <v>89301042</v>
      </c>
      <c r="D2535" s="681" t="s">
        <v>6244</v>
      </c>
      <c r="E2535" s="682" t="s">
        <v>3994</v>
      </c>
      <c r="F2535" s="619" t="s">
        <v>3936</v>
      </c>
      <c r="G2535" s="619" t="s">
        <v>4062</v>
      </c>
      <c r="H2535" s="619" t="s">
        <v>557</v>
      </c>
      <c r="I2535" s="619" t="s">
        <v>4126</v>
      </c>
      <c r="J2535" s="619" t="s">
        <v>3964</v>
      </c>
      <c r="K2535" s="619"/>
      <c r="L2535" s="620">
        <v>0</v>
      </c>
      <c r="M2535" s="620">
        <v>0</v>
      </c>
      <c r="N2535" s="619">
        <v>3</v>
      </c>
      <c r="O2535" s="683">
        <v>3</v>
      </c>
      <c r="P2535" s="620">
        <v>0</v>
      </c>
      <c r="Q2535" s="635"/>
      <c r="R2535" s="619">
        <v>2</v>
      </c>
      <c r="S2535" s="635">
        <v>0.66666666666666663</v>
      </c>
      <c r="T2535" s="683">
        <v>2</v>
      </c>
      <c r="U2535" s="665">
        <v>0.66666666666666663</v>
      </c>
    </row>
    <row r="2536" spans="1:21" ht="14.4" customHeight="1" x14ac:dyDescent="0.3">
      <c r="A2536" s="618">
        <v>4</v>
      </c>
      <c r="B2536" s="619" t="s">
        <v>558</v>
      </c>
      <c r="C2536" s="619">
        <v>89301042</v>
      </c>
      <c r="D2536" s="681" t="s">
        <v>6244</v>
      </c>
      <c r="E2536" s="682" t="s">
        <v>3994</v>
      </c>
      <c r="F2536" s="619" t="s">
        <v>3937</v>
      </c>
      <c r="G2536" s="619" t="s">
        <v>4358</v>
      </c>
      <c r="H2536" s="619" t="s">
        <v>557</v>
      </c>
      <c r="I2536" s="619" t="s">
        <v>4359</v>
      </c>
      <c r="J2536" s="619" t="s">
        <v>4360</v>
      </c>
      <c r="K2536" s="619" t="s">
        <v>4361</v>
      </c>
      <c r="L2536" s="620">
        <v>410</v>
      </c>
      <c r="M2536" s="620">
        <v>4920</v>
      </c>
      <c r="N2536" s="619">
        <v>12</v>
      </c>
      <c r="O2536" s="683">
        <v>11</v>
      </c>
      <c r="P2536" s="620">
        <v>4920</v>
      </c>
      <c r="Q2536" s="635">
        <v>1</v>
      </c>
      <c r="R2536" s="619">
        <v>12</v>
      </c>
      <c r="S2536" s="635">
        <v>1</v>
      </c>
      <c r="T2536" s="683">
        <v>11</v>
      </c>
      <c r="U2536" s="665">
        <v>1</v>
      </c>
    </row>
    <row r="2537" spans="1:21" ht="14.4" customHeight="1" x14ac:dyDescent="0.3">
      <c r="A2537" s="618">
        <v>4</v>
      </c>
      <c r="B2537" s="619" t="s">
        <v>558</v>
      </c>
      <c r="C2537" s="619">
        <v>89301042</v>
      </c>
      <c r="D2537" s="681" t="s">
        <v>6244</v>
      </c>
      <c r="E2537" s="682" t="s">
        <v>3994</v>
      </c>
      <c r="F2537" s="619" t="s">
        <v>3937</v>
      </c>
      <c r="G2537" s="619" t="s">
        <v>4358</v>
      </c>
      <c r="H2537" s="619" t="s">
        <v>557</v>
      </c>
      <c r="I2537" s="619" t="s">
        <v>4420</v>
      </c>
      <c r="J2537" s="619" t="s">
        <v>4421</v>
      </c>
      <c r="K2537" s="619" t="s">
        <v>4422</v>
      </c>
      <c r="L2537" s="620">
        <v>566</v>
      </c>
      <c r="M2537" s="620">
        <v>1132</v>
      </c>
      <c r="N2537" s="619">
        <v>2</v>
      </c>
      <c r="O2537" s="683">
        <v>2</v>
      </c>
      <c r="P2537" s="620">
        <v>1132</v>
      </c>
      <c r="Q2537" s="635">
        <v>1</v>
      </c>
      <c r="R2537" s="619">
        <v>2</v>
      </c>
      <c r="S2537" s="635">
        <v>1</v>
      </c>
      <c r="T2537" s="683">
        <v>2</v>
      </c>
      <c r="U2537" s="665">
        <v>1</v>
      </c>
    </row>
    <row r="2538" spans="1:21" ht="14.4" customHeight="1" x14ac:dyDescent="0.3">
      <c r="A2538" s="618">
        <v>4</v>
      </c>
      <c r="B2538" s="619" t="s">
        <v>558</v>
      </c>
      <c r="C2538" s="619">
        <v>89301042</v>
      </c>
      <c r="D2538" s="681" t="s">
        <v>6244</v>
      </c>
      <c r="E2538" s="682" t="s">
        <v>3994</v>
      </c>
      <c r="F2538" s="619" t="s">
        <v>3937</v>
      </c>
      <c r="G2538" s="619" t="s">
        <v>4423</v>
      </c>
      <c r="H2538" s="619" t="s">
        <v>557</v>
      </c>
      <c r="I2538" s="619" t="s">
        <v>4433</v>
      </c>
      <c r="J2538" s="619" t="s">
        <v>4434</v>
      </c>
      <c r="K2538" s="619" t="s">
        <v>4435</v>
      </c>
      <c r="L2538" s="620">
        <v>200</v>
      </c>
      <c r="M2538" s="620">
        <v>400</v>
      </c>
      <c r="N2538" s="619">
        <v>2</v>
      </c>
      <c r="O2538" s="683">
        <v>1</v>
      </c>
      <c r="P2538" s="620">
        <v>400</v>
      </c>
      <c r="Q2538" s="635">
        <v>1</v>
      </c>
      <c r="R2538" s="619">
        <v>2</v>
      </c>
      <c r="S2538" s="635">
        <v>1</v>
      </c>
      <c r="T2538" s="683">
        <v>1</v>
      </c>
      <c r="U2538" s="665">
        <v>1</v>
      </c>
    </row>
    <row r="2539" spans="1:21" ht="14.4" customHeight="1" x14ac:dyDescent="0.3">
      <c r="A2539" s="618">
        <v>4</v>
      </c>
      <c r="B2539" s="619" t="s">
        <v>558</v>
      </c>
      <c r="C2539" s="619">
        <v>89301042</v>
      </c>
      <c r="D2539" s="681" t="s">
        <v>6244</v>
      </c>
      <c r="E2539" s="682" t="s">
        <v>3994</v>
      </c>
      <c r="F2539" s="619" t="s">
        <v>3937</v>
      </c>
      <c r="G2539" s="619" t="s">
        <v>4423</v>
      </c>
      <c r="H2539" s="619" t="s">
        <v>557</v>
      </c>
      <c r="I2539" s="619" t="s">
        <v>5030</v>
      </c>
      <c r="J2539" s="619" t="s">
        <v>5031</v>
      </c>
      <c r="K2539" s="619" t="s">
        <v>5032</v>
      </c>
      <c r="L2539" s="620">
        <v>439.93</v>
      </c>
      <c r="M2539" s="620">
        <v>439.93</v>
      </c>
      <c r="N2539" s="619">
        <v>1</v>
      </c>
      <c r="O2539" s="683">
        <v>1</v>
      </c>
      <c r="P2539" s="620"/>
      <c r="Q2539" s="635">
        <v>0</v>
      </c>
      <c r="R2539" s="619"/>
      <c r="S2539" s="635">
        <v>0</v>
      </c>
      <c r="T2539" s="683"/>
      <c r="U2539" s="665">
        <v>0</v>
      </c>
    </row>
    <row r="2540" spans="1:21" ht="14.4" customHeight="1" x14ac:dyDescent="0.3">
      <c r="A2540" s="618">
        <v>4</v>
      </c>
      <c r="B2540" s="619" t="s">
        <v>558</v>
      </c>
      <c r="C2540" s="619">
        <v>89301042</v>
      </c>
      <c r="D2540" s="681" t="s">
        <v>6244</v>
      </c>
      <c r="E2540" s="682" t="s">
        <v>3994</v>
      </c>
      <c r="F2540" s="619" t="s">
        <v>3937</v>
      </c>
      <c r="G2540" s="619" t="s">
        <v>4423</v>
      </c>
      <c r="H2540" s="619" t="s">
        <v>557</v>
      </c>
      <c r="I2540" s="619" t="s">
        <v>6065</v>
      </c>
      <c r="J2540" s="619" t="s">
        <v>6066</v>
      </c>
      <c r="K2540" s="619" t="s">
        <v>6067</v>
      </c>
      <c r="L2540" s="620">
        <v>38.08</v>
      </c>
      <c r="M2540" s="620">
        <v>152.32</v>
      </c>
      <c r="N2540" s="619">
        <v>4</v>
      </c>
      <c r="O2540" s="683">
        <v>2</v>
      </c>
      <c r="P2540" s="620">
        <v>152.32</v>
      </c>
      <c r="Q2540" s="635">
        <v>1</v>
      </c>
      <c r="R2540" s="619">
        <v>4</v>
      </c>
      <c r="S2540" s="635">
        <v>1</v>
      </c>
      <c r="T2540" s="683">
        <v>2</v>
      </c>
      <c r="U2540" s="665">
        <v>1</v>
      </c>
    </row>
    <row r="2541" spans="1:21" ht="14.4" customHeight="1" x14ac:dyDescent="0.3">
      <c r="A2541" s="618">
        <v>4</v>
      </c>
      <c r="B2541" s="619" t="s">
        <v>558</v>
      </c>
      <c r="C2541" s="619">
        <v>89301042</v>
      </c>
      <c r="D2541" s="681" t="s">
        <v>6244</v>
      </c>
      <c r="E2541" s="682" t="s">
        <v>3994</v>
      </c>
      <c r="F2541" s="619" t="s">
        <v>3937</v>
      </c>
      <c r="G2541" s="619" t="s">
        <v>4203</v>
      </c>
      <c r="H2541" s="619" t="s">
        <v>557</v>
      </c>
      <c r="I2541" s="619" t="s">
        <v>4474</v>
      </c>
      <c r="J2541" s="619" t="s">
        <v>4475</v>
      </c>
      <c r="K2541" s="619" t="s">
        <v>4476</v>
      </c>
      <c r="L2541" s="620">
        <v>1800</v>
      </c>
      <c r="M2541" s="620">
        <v>1800</v>
      </c>
      <c r="N2541" s="619">
        <v>1</v>
      </c>
      <c r="O2541" s="683">
        <v>1</v>
      </c>
      <c r="P2541" s="620"/>
      <c r="Q2541" s="635">
        <v>0</v>
      </c>
      <c r="R2541" s="619"/>
      <c r="S2541" s="635">
        <v>0</v>
      </c>
      <c r="T2541" s="683"/>
      <c r="U2541" s="665">
        <v>0</v>
      </c>
    </row>
    <row r="2542" spans="1:21" ht="14.4" customHeight="1" x14ac:dyDescent="0.3">
      <c r="A2542" s="618">
        <v>4</v>
      </c>
      <c r="B2542" s="619" t="s">
        <v>558</v>
      </c>
      <c r="C2542" s="619">
        <v>89301042</v>
      </c>
      <c r="D2542" s="681" t="s">
        <v>6244</v>
      </c>
      <c r="E2542" s="682" t="s">
        <v>3994</v>
      </c>
      <c r="F2542" s="619" t="s">
        <v>3937</v>
      </c>
      <c r="G2542" s="619" t="s">
        <v>4203</v>
      </c>
      <c r="H2542" s="619" t="s">
        <v>557</v>
      </c>
      <c r="I2542" s="619" t="s">
        <v>4477</v>
      </c>
      <c r="J2542" s="619" t="s">
        <v>4478</v>
      </c>
      <c r="K2542" s="619" t="s">
        <v>4479</v>
      </c>
      <c r="L2542" s="620">
        <v>500</v>
      </c>
      <c r="M2542" s="620">
        <v>500</v>
      </c>
      <c r="N2542" s="619">
        <v>1</v>
      </c>
      <c r="O2542" s="683">
        <v>1</v>
      </c>
      <c r="P2542" s="620">
        <v>500</v>
      </c>
      <c r="Q2542" s="635">
        <v>1</v>
      </c>
      <c r="R2542" s="619">
        <v>1</v>
      </c>
      <c r="S2542" s="635">
        <v>1</v>
      </c>
      <c r="T2542" s="683">
        <v>1</v>
      </c>
      <c r="U2542" s="665">
        <v>1</v>
      </c>
    </row>
    <row r="2543" spans="1:21" ht="14.4" customHeight="1" x14ac:dyDescent="0.3">
      <c r="A2543" s="618">
        <v>4</v>
      </c>
      <c r="B2543" s="619" t="s">
        <v>558</v>
      </c>
      <c r="C2543" s="619">
        <v>89301042</v>
      </c>
      <c r="D2543" s="681" t="s">
        <v>6244</v>
      </c>
      <c r="E2543" s="682" t="s">
        <v>3994</v>
      </c>
      <c r="F2543" s="619" t="s">
        <v>3937</v>
      </c>
      <c r="G2543" s="619" t="s">
        <v>4203</v>
      </c>
      <c r="H2543" s="619" t="s">
        <v>557</v>
      </c>
      <c r="I2543" s="619" t="s">
        <v>4204</v>
      </c>
      <c r="J2543" s="619" t="s">
        <v>4205</v>
      </c>
      <c r="K2543" s="619" t="s">
        <v>4206</v>
      </c>
      <c r="L2543" s="620">
        <v>900</v>
      </c>
      <c r="M2543" s="620">
        <v>7200</v>
      </c>
      <c r="N2543" s="619">
        <v>8</v>
      </c>
      <c r="O2543" s="683">
        <v>8</v>
      </c>
      <c r="P2543" s="620">
        <v>6300</v>
      </c>
      <c r="Q2543" s="635">
        <v>0.875</v>
      </c>
      <c r="R2543" s="619">
        <v>7</v>
      </c>
      <c r="S2543" s="635">
        <v>0.875</v>
      </c>
      <c r="T2543" s="683">
        <v>7</v>
      </c>
      <c r="U2543" s="665">
        <v>0.875</v>
      </c>
    </row>
    <row r="2544" spans="1:21" ht="14.4" customHeight="1" x14ac:dyDescent="0.3">
      <c r="A2544" s="618">
        <v>4</v>
      </c>
      <c r="B2544" s="619" t="s">
        <v>558</v>
      </c>
      <c r="C2544" s="619">
        <v>89301042</v>
      </c>
      <c r="D2544" s="681" t="s">
        <v>6244</v>
      </c>
      <c r="E2544" s="682" t="s">
        <v>3994</v>
      </c>
      <c r="F2544" s="619" t="s">
        <v>3937</v>
      </c>
      <c r="G2544" s="619" t="s">
        <v>4203</v>
      </c>
      <c r="H2544" s="619" t="s">
        <v>557</v>
      </c>
      <c r="I2544" s="619" t="s">
        <v>6068</v>
      </c>
      <c r="J2544" s="619" t="s">
        <v>6069</v>
      </c>
      <c r="K2544" s="619" t="s">
        <v>6070</v>
      </c>
      <c r="L2544" s="620">
        <v>1018.75</v>
      </c>
      <c r="M2544" s="620">
        <v>1018.75</v>
      </c>
      <c r="N2544" s="619">
        <v>1</v>
      </c>
      <c r="O2544" s="683">
        <v>1</v>
      </c>
      <c r="P2544" s="620"/>
      <c r="Q2544" s="635">
        <v>0</v>
      </c>
      <c r="R2544" s="619"/>
      <c r="S2544" s="635">
        <v>0</v>
      </c>
      <c r="T2544" s="683"/>
      <c r="U2544" s="665">
        <v>0</v>
      </c>
    </row>
    <row r="2545" spans="1:21" ht="14.4" customHeight="1" x14ac:dyDescent="0.3">
      <c r="A2545" s="618">
        <v>4</v>
      </c>
      <c r="B2545" s="619" t="s">
        <v>558</v>
      </c>
      <c r="C2545" s="619">
        <v>89301045</v>
      </c>
      <c r="D2545" s="681" t="s">
        <v>6245</v>
      </c>
      <c r="E2545" s="682" t="s">
        <v>3951</v>
      </c>
      <c r="F2545" s="619" t="s">
        <v>3935</v>
      </c>
      <c r="G2545" s="619" t="s">
        <v>3997</v>
      </c>
      <c r="H2545" s="619" t="s">
        <v>1439</v>
      </c>
      <c r="I2545" s="619" t="s">
        <v>1793</v>
      </c>
      <c r="J2545" s="619" t="s">
        <v>3721</v>
      </c>
      <c r="K2545" s="619" t="s">
        <v>3722</v>
      </c>
      <c r="L2545" s="620">
        <v>333.31</v>
      </c>
      <c r="M2545" s="620">
        <v>8332.75</v>
      </c>
      <c r="N2545" s="619">
        <v>25</v>
      </c>
      <c r="O2545" s="683">
        <v>12</v>
      </c>
      <c r="P2545" s="620">
        <v>3333.1</v>
      </c>
      <c r="Q2545" s="635">
        <v>0.39999999999999997</v>
      </c>
      <c r="R2545" s="619">
        <v>10</v>
      </c>
      <c r="S2545" s="635">
        <v>0.4</v>
      </c>
      <c r="T2545" s="683">
        <v>4.5</v>
      </c>
      <c r="U2545" s="665">
        <v>0.375</v>
      </c>
    </row>
    <row r="2546" spans="1:21" ht="14.4" customHeight="1" x14ac:dyDescent="0.3">
      <c r="A2546" s="618">
        <v>4</v>
      </c>
      <c r="B2546" s="619" t="s">
        <v>558</v>
      </c>
      <c r="C2546" s="619">
        <v>89301045</v>
      </c>
      <c r="D2546" s="681" t="s">
        <v>6245</v>
      </c>
      <c r="E2546" s="682" t="s">
        <v>3951</v>
      </c>
      <c r="F2546" s="619" t="s">
        <v>3935</v>
      </c>
      <c r="G2546" s="619" t="s">
        <v>4274</v>
      </c>
      <c r="H2546" s="619" t="s">
        <v>557</v>
      </c>
      <c r="I2546" s="619" t="s">
        <v>904</v>
      </c>
      <c r="J2546" s="619" t="s">
        <v>4275</v>
      </c>
      <c r="K2546" s="619" t="s">
        <v>4276</v>
      </c>
      <c r="L2546" s="620">
        <v>0</v>
      </c>
      <c r="M2546" s="620">
        <v>0</v>
      </c>
      <c r="N2546" s="619">
        <v>2</v>
      </c>
      <c r="O2546" s="683">
        <v>1</v>
      </c>
      <c r="P2546" s="620"/>
      <c r="Q2546" s="635"/>
      <c r="R2546" s="619"/>
      <c r="S2546" s="635">
        <v>0</v>
      </c>
      <c r="T2546" s="683"/>
      <c r="U2546" s="665">
        <v>0</v>
      </c>
    </row>
    <row r="2547" spans="1:21" ht="14.4" customHeight="1" x14ac:dyDescent="0.3">
      <c r="A2547" s="618">
        <v>4</v>
      </c>
      <c r="B2547" s="619" t="s">
        <v>558</v>
      </c>
      <c r="C2547" s="619">
        <v>89301045</v>
      </c>
      <c r="D2547" s="681" t="s">
        <v>6245</v>
      </c>
      <c r="E2547" s="682" t="s">
        <v>3951</v>
      </c>
      <c r="F2547" s="619" t="s">
        <v>3935</v>
      </c>
      <c r="G2547" s="619" t="s">
        <v>4329</v>
      </c>
      <c r="H2547" s="619" t="s">
        <v>1439</v>
      </c>
      <c r="I2547" s="619" t="s">
        <v>1805</v>
      </c>
      <c r="J2547" s="619" t="s">
        <v>1806</v>
      </c>
      <c r="K2547" s="619" t="s">
        <v>3748</v>
      </c>
      <c r="L2547" s="620">
        <v>69.86</v>
      </c>
      <c r="M2547" s="620">
        <v>139.72</v>
      </c>
      <c r="N2547" s="619">
        <v>2</v>
      </c>
      <c r="O2547" s="683">
        <v>0.5</v>
      </c>
      <c r="P2547" s="620"/>
      <c r="Q2547" s="635">
        <v>0</v>
      </c>
      <c r="R2547" s="619"/>
      <c r="S2547" s="635">
        <v>0</v>
      </c>
      <c r="T2547" s="683"/>
      <c r="U2547" s="665">
        <v>0</v>
      </c>
    </row>
    <row r="2548" spans="1:21" ht="14.4" customHeight="1" x14ac:dyDescent="0.3">
      <c r="A2548" s="618">
        <v>4</v>
      </c>
      <c r="B2548" s="619" t="s">
        <v>558</v>
      </c>
      <c r="C2548" s="619">
        <v>89301045</v>
      </c>
      <c r="D2548" s="681" t="s">
        <v>6245</v>
      </c>
      <c r="E2548" s="682" t="s">
        <v>3951</v>
      </c>
      <c r="F2548" s="619" t="s">
        <v>3935</v>
      </c>
      <c r="G2548" s="619" t="s">
        <v>5448</v>
      </c>
      <c r="H2548" s="619" t="s">
        <v>557</v>
      </c>
      <c r="I2548" s="619" t="s">
        <v>6071</v>
      </c>
      <c r="J2548" s="619" t="s">
        <v>6072</v>
      </c>
      <c r="K2548" s="619" t="s">
        <v>6073</v>
      </c>
      <c r="L2548" s="620">
        <v>629.78</v>
      </c>
      <c r="M2548" s="620">
        <v>629.78</v>
      </c>
      <c r="N2548" s="619">
        <v>1</v>
      </c>
      <c r="O2548" s="683">
        <v>0.5</v>
      </c>
      <c r="P2548" s="620"/>
      <c r="Q2548" s="635">
        <v>0</v>
      </c>
      <c r="R2548" s="619"/>
      <c r="S2548" s="635">
        <v>0</v>
      </c>
      <c r="T2548" s="683"/>
      <c r="U2548" s="665">
        <v>0</v>
      </c>
    </row>
    <row r="2549" spans="1:21" ht="14.4" customHeight="1" x14ac:dyDescent="0.3">
      <c r="A2549" s="618">
        <v>4</v>
      </c>
      <c r="B2549" s="619" t="s">
        <v>558</v>
      </c>
      <c r="C2549" s="619">
        <v>89301045</v>
      </c>
      <c r="D2549" s="681" t="s">
        <v>6245</v>
      </c>
      <c r="E2549" s="682" t="s">
        <v>3951</v>
      </c>
      <c r="F2549" s="619" t="s">
        <v>3935</v>
      </c>
      <c r="G2549" s="619" t="s">
        <v>5448</v>
      </c>
      <c r="H2549" s="619" t="s">
        <v>1439</v>
      </c>
      <c r="I2549" s="619" t="s">
        <v>879</v>
      </c>
      <c r="J2549" s="619" t="s">
        <v>6074</v>
      </c>
      <c r="K2549" s="619" t="s">
        <v>773</v>
      </c>
      <c r="L2549" s="620">
        <v>397.65</v>
      </c>
      <c r="M2549" s="620">
        <v>795.3</v>
      </c>
      <c r="N2549" s="619">
        <v>2</v>
      </c>
      <c r="O2549" s="683">
        <v>1</v>
      </c>
      <c r="P2549" s="620">
        <v>795.3</v>
      </c>
      <c r="Q2549" s="635">
        <v>1</v>
      </c>
      <c r="R2549" s="619">
        <v>2</v>
      </c>
      <c r="S2549" s="635">
        <v>1</v>
      </c>
      <c r="T2549" s="683">
        <v>1</v>
      </c>
      <c r="U2549" s="665">
        <v>1</v>
      </c>
    </row>
    <row r="2550" spans="1:21" ht="14.4" customHeight="1" x14ac:dyDescent="0.3">
      <c r="A2550" s="618">
        <v>4</v>
      </c>
      <c r="B2550" s="619" t="s">
        <v>558</v>
      </c>
      <c r="C2550" s="619">
        <v>89301045</v>
      </c>
      <c r="D2550" s="681" t="s">
        <v>6245</v>
      </c>
      <c r="E2550" s="682" t="s">
        <v>3951</v>
      </c>
      <c r="F2550" s="619" t="s">
        <v>3935</v>
      </c>
      <c r="G2550" s="619" t="s">
        <v>5048</v>
      </c>
      <c r="H2550" s="619" t="s">
        <v>1439</v>
      </c>
      <c r="I2550" s="619" t="s">
        <v>6075</v>
      </c>
      <c r="J2550" s="619" t="s">
        <v>5050</v>
      </c>
      <c r="K2550" s="619" t="s">
        <v>6076</v>
      </c>
      <c r="L2550" s="620">
        <v>782.22</v>
      </c>
      <c r="M2550" s="620">
        <v>4693.32</v>
      </c>
      <c r="N2550" s="619">
        <v>6</v>
      </c>
      <c r="O2550" s="683">
        <v>0.5</v>
      </c>
      <c r="P2550" s="620">
        <v>4693.32</v>
      </c>
      <c r="Q2550" s="635">
        <v>1</v>
      </c>
      <c r="R2550" s="619">
        <v>6</v>
      </c>
      <c r="S2550" s="635">
        <v>1</v>
      </c>
      <c r="T2550" s="683">
        <v>0.5</v>
      </c>
      <c r="U2550" s="665">
        <v>1</v>
      </c>
    </row>
    <row r="2551" spans="1:21" ht="14.4" customHeight="1" x14ac:dyDescent="0.3">
      <c r="A2551" s="618">
        <v>4</v>
      </c>
      <c r="B2551" s="619" t="s">
        <v>558</v>
      </c>
      <c r="C2551" s="619">
        <v>89301045</v>
      </c>
      <c r="D2551" s="681" t="s">
        <v>6245</v>
      </c>
      <c r="E2551" s="682" t="s">
        <v>3951</v>
      </c>
      <c r="F2551" s="619" t="s">
        <v>3935</v>
      </c>
      <c r="G2551" s="619" t="s">
        <v>4292</v>
      </c>
      <c r="H2551" s="619" t="s">
        <v>557</v>
      </c>
      <c r="I2551" s="619" t="s">
        <v>4293</v>
      </c>
      <c r="J2551" s="619" t="s">
        <v>4294</v>
      </c>
      <c r="K2551" s="619" t="s">
        <v>4295</v>
      </c>
      <c r="L2551" s="620">
        <v>153.37</v>
      </c>
      <c r="M2551" s="620">
        <v>1533.7</v>
      </c>
      <c r="N2551" s="619">
        <v>10</v>
      </c>
      <c r="O2551" s="683">
        <v>4.5</v>
      </c>
      <c r="P2551" s="620">
        <v>613.48</v>
      </c>
      <c r="Q2551" s="635">
        <v>0.4</v>
      </c>
      <c r="R2551" s="619">
        <v>4</v>
      </c>
      <c r="S2551" s="635">
        <v>0.4</v>
      </c>
      <c r="T2551" s="683">
        <v>1.5</v>
      </c>
      <c r="U2551" s="665">
        <v>0.33333333333333331</v>
      </c>
    </row>
    <row r="2552" spans="1:21" ht="14.4" customHeight="1" x14ac:dyDescent="0.3">
      <c r="A2552" s="618">
        <v>4</v>
      </c>
      <c r="B2552" s="619" t="s">
        <v>558</v>
      </c>
      <c r="C2552" s="619">
        <v>89301045</v>
      </c>
      <c r="D2552" s="681" t="s">
        <v>6245</v>
      </c>
      <c r="E2552" s="682" t="s">
        <v>3951</v>
      </c>
      <c r="F2552" s="619" t="s">
        <v>3935</v>
      </c>
      <c r="G2552" s="619" t="s">
        <v>3999</v>
      </c>
      <c r="H2552" s="619" t="s">
        <v>1439</v>
      </c>
      <c r="I2552" s="619" t="s">
        <v>1809</v>
      </c>
      <c r="J2552" s="619" t="s">
        <v>1810</v>
      </c>
      <c r="K2552" s="619" t="s">
        <v>3743</v>
      </c>
      <c r="L2552" s="620">
        <v>399.92</v>
      </c>
      <c r="M2552" s="620">
        <v>5598.88</v>
      </c>
      <c r="N2552" s="619">
        <v>14</v>
      </c>
      <c r="O2552" s="683">
        <v>6.5</v>
      </c>
      <c r="P2552" s="620">
        <v>2799.44</v>
      </c>
      <c r="Q2552" s="635">
        <v>0.5</v>
      </c>
      <c r="R2552" s="619">
        <v>7</v>
      </c>
      <c r="S2552" s="635">
        <v>0.5</v>
      </c>
      <c r="T2552" s="683">
        <v>3</v>
      </c>
      <c r="U2552" s="665">
        <v>0.46153846153846156</v>
      </c>
    </row>
    <row r="2553" spans="1:21" ht="14.4" customHeight="1" x14ac:dyDescent="0.3">
      <c r="A2553" s="618">
        <v>4</v>
      </c>
      <c r="B2553" s="619" t="s">
        <v>558</v>
      </c>
      <c r="C2553" s="619">
        <v>89301045</v>
      </c>
      <c r="D2553" s="681" t="s">
        <v>6245</v>
      </c>
      <c r="E2553" s="682" t="s">
        <v>3951</v>
      </c>
      <c r="F2553" s="619" t="s">
        <v>3935</v>
      </c>
      <c r="G2553" s="619" t="s">
        <v>3999</v>
      </c>
      <c r="H2553" s="619" t="s">
        <v>1439</v>
      </c>
      <c r="I2553" s="619" t="s">
        <v>1809</v>
      </c>
      <c r="J2553" s="619" t="s">
        <v>1810</v>
      </c>
      <c r="K2553" s="619" t="s">
        <v>3743</v>
      </c>
      <c r="L2553" s="620">
        <v>116.8</v>
      </c>
      <c r="M2553" s="620">
        <v>1284.7999999999997</v>
      </c>
      <c r="N2553" s="619">
        <v>11</v>
      </c>
      <c r="O2553" s="683">
        <v>5.5</v>
      </c>
      <c r="P2553" s="620">
        <v>350.4</v>
      </c>
      <c r="Q2553" s="635">
        <v>0.27272727272727276</v>
      </c>
      <c r="R2553" s="619">
        <v>3</v>
      </c>
      <c r="S2553" s="635">
        <v>0.27272727272727271</v>
      </c>
      <c r="T2553" s="683">
        <v>1.5</v>
      </c>
      <c r="U2553" s="665">
        <v>0.27272727272727271</v>
      </c>
    </row>
    <row r="2554" spans="1:21" ht="14.4" customHeight="1" x14ac:dyDescent="0.3">
      <c r="A2554" s="618">
        <v>4</v>
      </c>
      <c r="B2554" s="619" t="s">
        <v>558</v>
      </c>
      <c r="C2554" s="619">
        <v>89301045</v>
      </c>
      <c r="D2554" s="681" t="s">
        <v>6245</v>
      </c>
      <c r="E2554" s="682" t="s">
        <v>3951</v>
      </c>
      <c r="F2554" s="619" t="s">
        <v>3935</v>
      </c>
      <c r="G2554" s="619" t="s">
        <v>4193</v>
      </c>
      <c r="H2554" s="619" t="s">
        <v>1439</v>
      </c>
      <c r="I2554" s="619" t="s">
        <v>2731</v>
      </c>
      <c r="J2554" s="619" t="s">
        <v>2732</v>
      </c>
      <c r="K2554" s="619" t="s">
        <v>2733</v>
      </c>
      <c r="L2554" s="620">
        <v>154.01</v>
      </c>
      <c r="M2554" s="620">
        <v>462.03</v>
      </c>
      <c r="N2554" s="619">
        <v>3</v>
      </c>
      <c r="O2554" s="683">
        <v>0.5</v>
      </c>
      <c r="P2554" s="620">
        <v>462.03</v>
      </c>
      <c r="Q2554" s="635">
        <v>1</v>
      </c>
      <c r="R2554" s="619">
        <v>3</v>
      </c>
      <c r="S2554" s="635">
        <v>1</v>
      </c>
      <c r="T2554" s="683">
        <v>0.5</v>
      </c>
      <c r="U2554" s="665">
        <v>1</v>
      </c>
    </row>
    <row r="2555" spans="1:21" ht="14.4" customHeight="1" x14ac:dyDescent="0.3">
      <c r="A2555" s="618">
        <v>4</v>
      </c>
      <c r="B2555" s="619" t="s">
        <v>558</v>
      </c>
      <c r="C2555" s="619">
        <v>89301045</v>
      </c>
      <c r="D2555" s="681" t="s">
        <v>6245</v>
      </c>
      <c r="E2555" s="682" t="s">
        <v>3951</v>
      </c>
      <c r="F2555" s="619" t="s">
        <v>3935</v>
      </c>
      <c r="G2555" s="619" t="s">
        <v>4004</v>
      </c>
      <c r="H2555" s="619" t="s">
        <v>557</v>
      </c>
      <c r="I2555" s="619" t="s">
        <v>852</v>
      </c>
      <c r="J2555" s="619" t="s">
        <v>853</v>
      </c>
      <c r="K2555" s="619" t="s">
        <v>4005</v>
      </c>
      <c r="L2555" s="620">
        <v>242.93</v>
      </c>
      <c r="M2555" s="620">
        <v>971.72</v>
      </c>
      <c r="N2555" s="619">
        <v>4</v>
      </c>
      <c r="O2555" s="683">
        <v>4</v>
      </c>
      <c r="P2555" s="620">
        <v>485.86</v>
      </c>
      <c r="Q2555" s="635">
        <v>0.5</v>
      </c>
      <c r="R2555" s="619">
        <v>2</v>
      </c>
      <c r="S2555" s="635">
        <v>0.5</v>
      </c>
      <c r="T2555" s="683">
        <v>2</v>
      </c>
      <c r="U2555" s="665">
        <v>0.5</v>
      </c>
    </row>
    <row r="2556" spans="1:21" ht="14.4" customHeight="1" x14ac:dyDescent="0.3">
      <c r="A2556" s="618">
        <v>4</v>
      </c>
      <c r="B2556" s="619" t="s">
        <v>558</v>
      </c>
      <c r="C2556" s="619">
        <v>89301045</v>
      </c>
      <c r="D2556" s="681" t="s">
        <v>6245</v>
      </c>
      <c r="E2556" s="682" t="s">
        <v>3951</v>
      </c>
      <c r="F2556" s="619" t="s">
        <v>3935</v>
      </c>
      <c r="G2556" s="619" t="s">
        <v>4068</v>
      </c>
      <c r="H2556" s="619" t="s">
        <v>557</v>
      </c>
      <c r="I2556" s="619" t="s">
        <v>4343</v>
      </c>
      <c r="J2556" s="619" t="s">
        <v>4344</v>
      </c>
      <c r="K2556" s="619" t="s">
        <v>1027</v>
      </c>
      <c r="L2556" s="620">
        <v>149.54</v>
      </c>
      <c r="M2556" s="620">
        <v>448.62</v>
      </c>
      <c r="N2556" s="619">
        <v>3</v>
      </c>
      <c r="O2556" s="683">
        <v>0.5</v>
      </c>
      <c r="P2556" s="620"/>
      <c r="Q2556" s="635">
        <v>0</v>
      </c>
      <c r="R2556" s="619"/>
      <c r="S2556" s="635">
        <v>0</v>
      </c>
      <c r="T2556" s="683"/>
      <c r="U2556" s="665">
        <v>0</v>
      </c>
    </row>
    <row r="2557" spans="1:21" ht="14.4" customHeight="1" x14ac:dyDescent="0.3">
      <c r="A2557" s="618">
        <v>4</v>
      </c>
      <c r="B2557" s="619" t="s">
        <v>558</v>
      </c>
      <c r="C2557" s="619">
        <v>89301045</v>
      </c>
      <c r="D2557" s="681" t="s">
        <v>6245</v>
      </c>
      <c r="E2557" s="682" t="s">
        <v>3951</v>
      </c>
      <c r="F2557" s="619" t="s">
        <v>3935</v>
      </c>
      <c r="G2557" s="619" t="s">
        <v>4006</v>
      </c>
      <c r="H2557" s="619" t="s">
        <v>557</v>
      </c>
      <c r="I2557" s="619" t="s">
        <v>4178</v>
      </c>
      <c r="J2557" s="619" t="s">
        <v>4043</v>
      </c>
      <c r="K2557" s="619" t="s">
        <v>773</v>
      </c>
      <c r="L2557" s="620">
        <v>397.65</v>
      </c>
      <c r="M2557" s="620">
        <v>15906</v>
      </c>
      <c r="N2557" s="619">
        <v>40</v>
      </c>
      <c r="O2557" s="683">
        <v>11.5</v>
      </c>
      <c r="P2557" s="620">
        <v>5567.1</v>
      </c>
      <c r="Q2557" s="635">
        <v>0.35000000000000003</v>
      </c>
      <c r="R2557" s="619">
        <v>14</v>
      </c>
      <c r="S2557" s="635">
        <v>0.35</v>
      </c>
      <c r="T2557" s="683">
        <v>4.5</v>
      </c>
      <c r="U2557" s="665">
        <v>0.39130434782608697</v>
      </c>
    </row>
    <row r="2558" spans="1:21" ht="14.4" customHeight="1" x14ac:dyDescent="0.3">
      <c r="A2558" s="618">
        <v>4</v>
      </c>
      <c r="B2558" s="619" t="s">
        <v>558</v>
      </c>
      <c r="C2558" s="619">
        <v>89301045</v>
      </c>
      <c r="D2558" s="681" t="s">
        <v>6245</v>
      </c>
      <c r="E2558" s="682" t="s">
        <v>3951</v>
      </c>
      <c r="F2558" s="619" t="s">
        <v>3935</v>
      </c>
      <c r="G2558" s="619" t="s">
        <v>4006</v>
      </c>
      <c r="H2558" s="619" t="s">
        <v>557</v>
      </c>
      <c r="I2558" s="619" t="s">
        <v>4178</v>
      </c>
      <c r="J2558" s="619" t="s">
        <v>4043</v>
      </c>
      <c r="K2558" s="619" t="s">
        <v>773</v>
      </c>
      <c r="L2558" s="620">
        <v>612.26</v>
      </c>
      <c r="M2558" s="620">
        <v>1224.52</v>
      </c>
      <c r="N2558" s="619">
        <v>2</v>
      </c>
      <c r="O2558" s="683">
        <v>0.5</v>
      </c>
      <c r="P2558" s="620">
        <v>1224.52</v>
      </c>
      <c r="Q2558" s="635">
        <v>1</v>
      </c>
      <c r="R2558" s="619">
        <v>2</v>
      </c>
      <c r="S2558" s="635">
        <v>1</v>
      </c>
      <c r="T2558" s="683">
        <v>0.5</v>
      </c>
      <c r="U2558" s="665">
        <v>1</v>
      </c>
    </row>
    <row r="2559" spans="1:21" ht="14.4" customHeight="1" x14ac:dyDescent="0.3">
      <c r="A2559" s="618">
        <v>4</v>
      </c>
      <c r="B2559" s="619" t="s">
        <v>558</v>
      </c>
      <c r="C2559" s="619">
        <v>89301045</v>
      </c>
      <c r="D2559" s="681" t="s">
        <v>6245</v>
      </c>
      <c r="E2559" s="682" t="s">
        <v>3951</v>
      </c>
      <c r="F2559" s="619" t="s">
        <v>3935</v>
      </c>
      <c r="G2559" s="619" t="s">
        <v>4006</v>
      </c>
      <c r="H2559" s="619" t="s">
        <v>557</v>
      </c>
      <c r="I2559" s="619" t="s">
        <v>4178</v>
      </c>
      <c r="J2559" s="619" t="s">
        <v>4043</v>
      </c>
      <c r="K2559" s="619" t="s">
        <v>773</v>
      </c>
      <c r="L2559" s="620">
        <v>314.89999999999998</v>
      </c>
      <c r="M2559" s="620">
        <v>1259.5999999999999</v>
      </c>
      <c r="N2559" s="619">
        <v>4</v>
      </c>
      <c r="O2559" s="683">
        <v>1</v>
      </c>
      <c r="P2559" s="620">
        <v>629.79999999999995</v>
      </c>
      <c r="Q2559" s="635">
        <v>0.5</v>
      </c>
      <c r="R2559" s="619">
        <v>2</v>
      </c>
      <c r="S2559" s="635">
        <v>0.5</v>
      </c>
      <c r="T2559" s="683">
        <v>0.5</v>
      </c>
      <c r="U2559" s="665">
        <v>0.5</v>
      </c>
    </row>
    <row r="2560" spans="1:21" ht="14.4" customHeight="1" x14ac:dyDescent="0.3">
      <c r="A2560" s="618">
        <v>4</v>
      </c>
      <c r="B2560" s="619" t="s">
        <v>558</v>
      </c>
      <c r="C2560" s="619">
        <v>89301045</v>
      </c>
      <c r="D2560" s="681" t="s">
        <v>6245</v>
      </c>
      <c r="E2560" s="682" t="s">
        <v>3951</v>
      </c>
      <c r="F2560" s="619" t="s">
        <v>3935</v>
      </c>
      <c r="G2560" s="619" t="s">
        <v>4006</v>
      </c>
      <c r="H2560" s="619" t="s">
        <v>557</v>
      </c>
      <c r="I2560" s="619" t="s">
        <v>772</v>
      </c>
      <c r="J2560" s="619" t="s">
        <v>769</v>
      </c>
      <c r="K2560" s="619" t="s">
        <v>773</v>
      </c>
      <c r="L2560" s="620">
        <v>397.65</v>
      </c>
      <c r="M2560" s="620">
        <v>5567.0999999999995</v>
      </c>
      <c r="N2560" s="619">
        <v>14</v>
      </c>
      <c r="O2560" s="683">
        <v>3.5</v>
      </c>
      <c r="P2560" s="620">
        <v>1988.2499999999998</v>
      </c>
      <c r="Q2560" s="635">
        <v>0.35714285714285715</v>
      </c>
      <c r="R2560" s="619">
        <v>5</v>
      </c>
      <c r="S2560" s="635">
        <v>0.35714285714285715</v>
      </c>
      <c r="T2560" s="683">
        <v>1</v>
      </c>
      <c r="U2560" s="665">
        <v>0.2857142857142857</v>
      </c>
    </row>
    <row r="2561" spans="1:21" ht="14.4" customHeight="1" x14ac:dyDescent="0.3">
      <c r="A2561" s="618">
        <v>4</v>
      </c>
      <c r="B2561" s="619" t="s">
        <v>558</v>
      </c>
      <c r="C2561" s="619">
        <v>89301045</v>
      </c>
      <c r="D2561" s="681" t="s">
        <v>6245</v>
      </c>
      <c r="E2561" s="682" t="s">
        <v>3951</v>
      </c>
      <c r="F2561" s="619" t="s">
        <v>3935</v>
      </c>
      <c r="G2561" s="619" t="s">
        <v>4006</v>
      </c>
      <c r="H2561" s="619" t="s">
        <v>557</v>
      </c>
      <c r="I2561" s="619" t="s">
        <v>772</v>
      </c>
      <c r="J2561" s="619" t="s">
        <v>769</v>
      </c>
      <c r="K2561" s="619" t="s">
        <v>773</v>
      </c>
      <c r="L2561" s="620">
        <v>612.26</v>
      </c>
      <c r="M2561" s="620">
        <v>67960.860000000015</v>
      </c>
      <c r="N2561" s="619">
        <v>111</v>
      </c>
      <c r="O2561" s="683">
        <v>35</v>
      </c>
      <c r="P2561" s="620">
        <v>34286.560000000005</v>
      </c>
      <c r="Q2561" s="635">
        <v>0.50450450450450446</v>
      </c>
      <c r="R2561" s="619">
        <v>56</v>
      </c>
      <c r="S2561" s="635">
        <v>0.50450450450450446</v>
      </c>
      <c r="T2561" s="683">
        <v>18</v>
      </c>
      <c r="U2561" s="665">
        <v>0.51428571428571423</v>
      </c>
    </row>
    <row r="2562" spans="1:21" ht="14.4" customHeight="1" x14ac:dyDescent="0.3">
      <c r="A2562" s="618">
        <v>4</v>
      </c>
      <c r="B2562" s="619" t="s">
        <v>558</v>
      </c>
      <c r="C2562" s="619">
        <v>89301045</v>
      </c>
      <c r="D2562" s="681" t="s">
        <v>6245</v>
      </c>
      <c r="E2562" s="682" t="s">
        <v>3951</v>
      </c>
      <c r="F2562" s="619" t="s">
        <v>3935</v>
      </c>
      <c r="G2562" s="619" t="s">
        <v>4006</v>
      </c>
      <c r="H2562" s="619" t="s">
        <v>557</v>
      </c>
      <c r="I2562" s="619" t="s">
        <v>772</v>
      </c>
      <c r="J2562" s="619" t="s">
        <v>769</v>
      </c>
      <c r="K2562" s="619" t="s">
        <v>773</v>
      </c>
      <c r="L2562" s="620">
        <v>314.89999999999998</v>
      </c>
      <c r="M2562" s="620">
        <v>1889.3999999999999</v>
      </c>
      <c r="N2562" s="619">
        <v>6</v>
      </c>
      <c r="O2562" s="683">
        <v>2</v>
      </c>
      <c r="P2562" s="620">
        <v>1259.5999999999999</v>
      </c>
      <c r="Q2562" s="635">
        <v>0.66666666666666663</v>
      </c>
      <c r="R2562" s="619">
        <v>4</v>
      </c>
      <c r="S2562" s="635">
        <v>0.66666666666666663</v>
      </c>
      <c r="T2562" s="683">
        <v>1</v>
      </c>
      <c r="U2562" s="665">
        <v>0.5</v>
      </c>
    </row>
    <row r="2563" spans="1:21" ht="14.4" customHeight="1" x14ac:dyDescent="0.3">
      <c r="A2563" s="618">
        <v>4</v>
      </c>
      <c r="B2563" s="619" t="s">
        <v>558</v>
      </c>
      <c r="C2563" s="619">
        <v>89301045</v>
      </c>
      <c r="D2563" s="681" t="s">
        <v>6245</v>
      </c>
      <c r="E2563" s="682" t="s">
        <v>3951</v>
      </c>
      <c r="F2563" s="619" t="s">
        <v>3935</v>
      </c>
      <c r="G2563" s="619" t="s">
        <v>4076</v>
      </c>
      <c r="H2563" s="619" t="s">
        <v>557</v>
      </c>
      <c r="I2563" s="619" t="s">
        <v>6077</v>
      </c>
      <c r="J2563" s="619" t="s">
        <v>6078</v>
      </c>
      <c r="K2563" s="619" t="s">
        <v>5473</v>
      </c>
      <c r="L2563" s="620">
        <v>441.82</v>
      </c>
      <c r="M2563" s="620">
        <v>441.82</v>
      </c>
      <c r="N2563" s="619">
        <v>1</v>
      </c>
      <c r="O2563" s="683">
        <v>0.5</v>
      </c>
      <c r="P2563" s="620"/>
      <c r="Q2563" s="635">
        <v>0</v>
      </c>
      <c r="R2563" s="619"/>
      <c r="S2563" s="635">
        <v>0</v>
      </c>
      <c r="T2563" s="683"/>
      <c r="U2563" s="665">
        <v>0</v>
      </c>
    </row>
    <row r="2564" spans="1:21" ht="14.4" customHeight="1" x14ac:dyDescent="0.3">
      <c r="A2564" s="618">
        <v>4</v>
      </c>
      <c r="B2564" s="619" t="s">
        <v>558</v>
      </c>
      <c r="C2564" s="619">
        <v>89301045</v>
      </c>
      <c r="D2564" s="681" t="s">
        <v>6245</v>
      </c>
      <c r="E2564" s="682" t="s">
        <v>3951</v>
      </c>
      <c r="F2564" s="619" t="s">
        <v>3935</v>
      </c>
      <c r="G2564" s="619" t="s">
        <v>4076</v>
      </c>
      <c r="H2564" s="619" t="s">
        <v>557</v>
      </c>
      <c r="I2564" s="619" t="s">
        <v>6079</v>
      </c>
      <c r="J2564" s="619" t="s">
        <v>6080</v>
      </c>
      <c r="K2564" s="619" t="s">
        <v>6081</v>
      </c>
      <c r="L2564" s="620">
        <v>494.84</v>
      </c>
      <c r="M2564" s="620">
        <v>494.84</v>
      </c>
      <c r="N2564" s="619">
        <v>1</v>
      </c>
      <c r="O2564" s="683">
        <v>1</v>
      </c>
      <c r="P2564" s="620"/>
      <c r="Q2564" s="635">
        <v>0</v>
      </c>
      <c r="R2564" s="619"/>
      <c r="S2564" s="635">
        <v>0</v>
      </c>
      <c r="T2564" s="683"/>
      <c r="U2564" s="665">
        <v>0</v>
      </c>
    </row>
    <row r="2565" spans="1:21" ht="14.4" customHeight="1" x14ac:dyDescent="0.3">
      <c r="A2565" s="618">
        <v>4</v>
      </c>
      <c r="B2565" s="619" t="s">
        <v>558</v>
      </c>
      <c r="C2565" s="619">
        <v>89301045</v>
      </c>
      <c r="D2565" s="681" t="s">
        <v>6245</v>
      </c>
      <c r="E2565" s="682" t="s">
        <v>3951</v>
      </c>
      <c r="F2565" s="619" t="s">
        <v>3935</v>
      </c>
      <c r="G2565" s="619" t="s">
        <v>4083</v>
      </c>
      <c r="H2565" s="619" t="s">
        <v>1439</v>
      </c>
      <c r="I2565" s="619" t="s">
        <v>1650</v>
      </c>
      <c r="J2565" s="619" t="s">
        <v>4407</v>
      </c>
      <c r="K2565" s="619" t="s">
        <v>1652</v>
      </c>
      <c r="L2565" s="620">
        <v>140.03</v>
      </c>
      <c r="M2565" s="620">
        <v>1120.24</v>
      </c>
      <c r="N2565" s="619">
        <v>8</v>
      </c>
      <c r="O2565" s="683">
        <v>2.5</v>
      </c>
      <c r="P2565" s="620">
        <v>700.15</v>
      </c>
      <c r="Q2565" s="635">
        <v>0.625</v>
      </c>
      <c r="R2565" s="619">
        <v>5</v>
      </c>
      <c r="S2565" s="635">
        <v>0.625</v>
      </c>
      <c r="T2565" s="683">
        <v>1.5</v>
      </c>
      <c r="U2565" s="665">
        <v>0.6</v>
      </c>
    </row>
    <row r="2566" spans="1:21" ht="14.4" customHeight="1" x14ac:dyDescent="0.3">
      <c r="A2566" s="618">
        <v>4</v>
      </c>
      <c r="B2566" s="619" t="s">
        <v>558</v>
      </c>
      <c r="C2566" s="619">
        <v>89301045</v>
      </c>
      <c r="D2566" s="681" t="s">
        <v>6245</v>
      </c>
      <c r="E2566" s="682" t="s">
        <v>3951</v>
      </c>
      <c r="F2566" s="619" t="s">
        <v>3935</v>
      </c>
      <c r="G2566" s="619" t="s">
        <v>4083</v>
      </c>
      <c r="H2566" s="619" t="s">
        <v>1439</v>
      </c>
      <c r="I2566" s="619" t="s">
        <v>1650</v>
      </c>
      <c r="J2566" s="619" t="s">
        <v>1651</v>
      </c>
      <c r="K2566" s="619" t="s">
        <v>1652</v>
      </c>
      <c r="L2566" s="620">
        <v>140.03</v>
      </c>
      <c r="M2566" s="620">
        <v>21844.680000000008</v>
      </c>
      <c r="N2566" s="619">
        <v>156</v>
      </c>
      <c r="O2566" s="683">
        <v>37</v>
      </c>
      <c r="P2566" s="620">
        <v>10222.190000000004</v>
      </c>
      <c r="Q2566" s="635">
        <v>0.46794871794871795</v>
      </c>
      <c r="R2566" s="619">
        <v>73</v>
      </c>
      <c r="S2566" s="635">
        <v>0.46794871794871795</v>
      </c>
      <c r="T2566" s="683">
        <v>18</v>
      </c>
      <c r="U2566" s="665">
        <v>0.48648648648648651</v>
      </c>
    </row>
    <row r="2567" spans="1:21" ht="14.4" customHeight="1" x14ac:dyDescent="0.3">
      <c r="A2567" s="618">
        <v>4</v>
      </c>
      <c r="B2567" s="619" t="s">
        <v>558</v>
      </c>
      <c r="C2567" s="619">
        <v>89301045</v>
      </c>
      <c r="D2567" s="681" t="s">
        <v>6245</v>
      </c>
      <c r="E2567" s="682" t="s">
        <v>3951</v>
      </c>
      <c r="F2567" s="619" t="s">
        <v>3935</v>
      </c>
      <c r="G2567" s="619" t="s">
        <v>4083</v>
      </c>
      <c r="H2567" s="619" t="s">
        <v>557</v>
      </c>
      <c r="I2567" s="619" t="s">
        <v>4408</v>
      </c>
      <c r="J2567" s="619" t="s">
        <v>4409</v>
      </c>
      <c r="K2567" s="619" t="s">
        <v>4410</v>
      </c>
      <c r="L2567" s="620">
        <v>140.03</v>
      </c>
      <c r="M2567" s="620">
        <v>10082.160000000002</v>
      </c>
      <c r="N2567" s="619">
        <v>72</v>
      </c>
      <c r="O2567" s="683">
        <v>15.5</v>
      </c>
      <c r="P2567" s="620">
        <v>3220.6900000000005</v>
      </c>
      <c r="Q2567" s="635">
        <v>0.31944444444444442</v>
      </c>
      <c r="R2567" s="619">
        <v>23</v>
      </c>
      <c r="S2567" s="635">
        <v>0.31944444444444442</v>
      </c>
      <c r="T2567" s="683">
        <v>4</v>
      </c>
      <c r="U2567" s="665">
        <v>0.25806451612903225</v>
      </c>
    </row>
    <row r="2568" spans="1:21" ht="14.4" customHeight="1" x14ac:dyDescent="0.3">
      <c r="A2568" s="618">
        <v>4</v>
      </c>
      <c r="B2568" s="619" t="s">
        <v>558</v>
      </c>
      <c r="C2568" s="619">
        <v>89301045</v>
      </c>
      <c r="D2568" s="681" t="s">
        <v>6245</v>
      </c>
      <c r="E2568" s="682" t="s">
        <v>3951</v>
      </c>
      <c r="F2568" s="619" t="s">
        <v>3935</v>
      </c>
      <c r="G2568" s="619" t="s">
        <v>4083</v>
      </c>
      <c r="H2568" s="619" t="s">
        <v>557</v>
      </c>
      <c r="I2568" s="619" t="s">
        <v>5077</v>
      </c>
      <c r="J2568" s="619" t="s">
        <v>4409</v>
      </c>
      <c r="K2568" s="619" t="s">
        <v>5078</v>
      </c>
      <c r="L2568" s="620">
        <v>140.03</v>
      </c>
      <c r="M2568" s="620">
        <v>3220.69</v>
      </c>
      <c r="N2568" s="619">
        <v>23</v>
      </c>
      <c r="O2568" s="683">
        <v>5.5</v>
      </c>
      <c r="P2568" s="620">
        <v>1260.27</v>
      </c>
      <c r="Q2568" s="635">
        <v>0.39130434782608692</v>
      </c>
      <c r="R2568" s="619">
        <v>9</v>
      </c>
      <c r="S2568" s="635">
        <v>0.39130434782608697</v>
      </c>
      <c r="T2568" s="683">
        <v>1.5</v>
      </c>
      <c r="U2568" s="665">
        <v>0.27272727272727271</v>
      </c>
    </row>
    <row r="2569" spans="1:21" ht="14.4" customHeight="1" x14ac:dyDescent="0.3">
      <c r="A2569" s="618">
        <v>4</v>
      </c>
      <c r="B2569" s="619" t="s">
        <v>558</v>
      </c>
      <c r="C2569" s="619">
        <v>89301045</v>
      </c>
      <c r="D2569" s="681" t="s">
        <v>6245</v>
      </c>
      <c r="E2569" s="682" t="s">
        <v>3951</v>
      </c>
      <c r="F2569" s="619" t="s">
        <v>3935</v>
      </c>
      <c r="G2569" s="619" t="s">
        <v>5502</v>
      </c>
      <c r="H2569" s="619" t="s">
        <v>1439</v>
      </c>
      <c r="I2569" s="619" t="s">
        <v>5682</v>
      </c>
      <c r="J2569" s="619" t="s">
        <v>1577</v>
      </c>
      <c r="K2569" s="619" t="s">
        <v>5683</v>
      </c>
      <c r="L2569" s="620">
        <v>1049.31</v>
      </c>
      <c r="M2569" s="620">
        <v>2098.62</v>
      </c>
      <c r="N2569" s="619">
        <v>2</v>
      </c>
      <c r="O2569" s="683">
        <v>0.5</v>
      </c>
      <c r="P2569" s="620">
        <v>2098.62</v>
      </c>
      <c r="Q2569" s="635">
        <v>1</v>
      </c>
      <c r="R2569" s="619">
        <v>2</v>
      </c>
      <c r="S2569" s="635">
        <v>1</v>
      </c>
      <c r="T2569" s="683">
        <v>0.5</v>
      </c>
      <c r="U2569" s="665">
        <v>1</v>
      </c>
    </row>
    <row r="2570" spans="1:21" ht="14.4" customHeight="1" x14ac:dyDescent="0.3">
      <c r="A2570" s="618">
        <v>4</v>
      </c>
      <c r="B2570" s="619" t="s">
        <v>558</v>
      </c>
      <c r="C2570" s="619">
        <v>89301045</v>
      </c>
      <c r="D2570" s="681" t="s">
        <v>6245</v>
      </c>
      <c r="E2570" s="682" t="s">
        <v>3951</v>
      </c>
      <c r="F2570" s="619" t="s">
        <v>3935</v>
      </c>
      <c r="G2570" s="619" t="s">
        <v>5502</v>
      </c>
      <c r="H2570" s="619" t="s">
        <v>1439</v>
      </c>
      <c r="I2570" s="619" t="s">
        <v>5682</v>
      </c>
      <c r="J2570" s="619" t="s">
        <v>1577</v>
      </c>
      <c r="K2570" s="619" t="s">
        <v>5683</v>
      </c>
      <c r="L2570" s="620">
        <v>1102.2</v>
      </c>
      <c r="M2570" s="620">
        <v>2204.4</v>
      </c>
      <c r="N2570" s="619">
        <v>2</v>
      </c>
      <c r="O2570" s="683">
        <v>0.5</v>
      </c>
      <c r="P2570" s="620">
        <v>2204.4</v>
      </c>
      <c r="Q2570" s="635">
        <v>1</v>
      </c>
      <c r="R2570" s="619">
        <v>2</v>
      </c>
      <c r="S2570" s="635">
        <v>1</v>
      </c>
      <c r="T2570" s="683">
        <v>0.5</v>
      </c>
      <c r="U2570" s="665">
        <v>1</v>
      </c>
    </row>
    <row r="2571" spans="1:21" ht="14.4" customHeight="1" x14ac:dyDescent="0.3">
      <c r="A2571" s="618">
        <v>4</v>
      </c>
      <c r="B2571" s="619" t="s">
        <v>558</v>
      </c>
      <c r="C2571" s="619">
        <v>89301045</v>
      </c>
      <c r="D2571" s="681" t="s">
        <v>6245</v>
      </c>
      <c r="E2571" s="682" t="s">
        <v>3951</v>
      </c>
      <c r="F2571" s="619" t="s">
        <v>3935</v>
      </c>
      <c r="G2571" s="619" t="s">
        <v>4007</v>
      </c>
      <c r="H2571" s="619" t="s">
        <v>557</v>
      </c>
      <c r="I2571" s="619" t="s">
        <v>733</v>
      </c>
      <c r="J2571" s="619" t="s">
        <v>734</v>
      </c>
      <c r="K2571" s="619" t="s">
        <v>4265</v>
      </c>
      <c r="L2571" s="620">
        <v>0</v>
      </c>
      <c r="M2571" s="620">
        <v>0</v>
      </c>
      <c r="N2571" s="619">
        <v>29</v>
      </c>
      <c r="O2571" s="683">
        <v>15</v>
      </c>
      <c r="P2571" s="620">
        <v>0</v>
      </c>
      <c r="Q2571" s="635"/>
      <c r="R2571" s="619">
        <v>12</v>
      </c>
      <c r="S2571" s="635">
        <v>0.41379310344827586</v>
      </c>
      <c r="T2571" s="683">
        <v>7</v>
      </c>
      <c r="U2571" s="665">
        <v>0.46666666666666667</v>
      </c>
    </row>
    <row r="2572" spans="1:21" ht="14.4" customHeight="1" x14ac:dyDescent="0.3">
      <c r="A2572" s="618">
        <v>4</v>
      </c>
      <c r="B2572" s="619" t="s">
        <v>558</v>
      </c>
      <c r="C2572" s="619">
        <v>89301045</v>
      </c>
      <c r="D2572" s="681" t="s">
        <v>6245</v>
      </c>
      <c r="E2572" s="682" t="s">
        <v>3951</v>
      </c>
      <c r="F2572" s="619" t="s">
        <v>3935</v>
      </c>
      <c r="G2572" s="619" t="s">
        <v>4007</v>
      </c>
      <c r="H2572" s="619" t="s">
        <v>557</v>
      </c>
      <c r="I2572" s="619" t="s">
        <v>4008</v>
      </c>
      <c r="J2572" s="619" t="s">
        <v>734</v>
      </c>
      <c r="K2572" s="619" t="s">
        <v>4009</v>
      </c>
      <c r="L2572" s="620">
        <v>0</v>
      </c>
      <c r="M2572" s="620">
        <v>0</v>
      </c>
      <c r="N2572" s="619">
        <v>12</v>
      </c>
      <c r="O2572" s="683">
        <v>6.5</v>
      </c>
      <c r="P2572" s="620">
        <v>0</v>
      </c>
      <c r="Q2572" s="635"/>
      <c r="R2572" s="619">
        <v>4</v>
      </c>
      <c r="S2572" s="635">
        <v>0.33333333333333331</v>
      </c>
      <c r="T2572" s="683">
        <v>2</v>
      </c>
      <c r="U2572" s="665">
        <v>0.30769230769230771</v>
      </c>
    </row>
    <row r="2573" spans="1:21" ht="14.4" customHeight="1" x14ac:dyDescent="0.3">
      <c r="A2573" s="618">
        <v>4</v>
      </c>
      <c r="B2573" s="619" t="s">
        <v>558</v>
      </c>
      <c r="C2573" s="619">
        <v>89301045</v>
      </c>
      <c r="D2573" s="681" t="s">
        <v>6245</v>
      </c>
      <c r="E2573" s="682" t="s">
        <v>3951</v>
      </c>
      <c r="F2573" s="619" t="s">
        <v>3935</v>
      </c>
      <c r="G2573" s="619" t="s">
        <v>4411</v>
      </c>
      <c r="H2573" s="619" t="s">
        <v>557</v>
      </c>
      <c r="I2573" s="619" t="s">
        <v>1423</v>
      </c>
      <c r="J2573" s="619" t="s">
        <v>1424</v>
      </c>
      <c r="K2573" s="619" t="s">
        <v>5768</v>
      </c>
      <c r="L2573" s="620">
        <v>79.349999999999994</v>
      </c>
      <c r="M2573" s="620">
        <v>13172.100000000002</v>
      </c>
      <c r="N2573" s="619">
        <v>166</v>
      </c>
      <c r="O2573" s="683">
        <v>23.5</v>
      </c>
      <c r="P2573" s="620">
        <v>6427.3500000000013</v>
      </c>
      <c r="Q2573" s="635">
        <v>0.48795180722891568</v>
      </c>
      <c r="R2573" s="619">
        <v>81</v>
      </c>
      <c r="S2573" s="635">
        <v>0.48795180722891568</v>
      </c>
      <c r="T2573" s="683">
        <v>12</v>
      </c>
      <c r="U2573" s="665">
        <v>0.51063829787234039</v>
      </c>
    </row>
    <row r="2574" spans="1:21" ht="14.4" customHeight="1" x14ac:dyDescent="0.3">
      <c r="A2574" s="618">
        <v>4</v>
      </c>
      <c r="B2574" s="619" t="s">
        <v>558</v>
      </c>
      <c r="C2574" s="619">
        <v>89301045</v>
      </c>
      <c r="D2574" s="681" t="s">
        <v>6245</v>
      </c>
      <c r="E2574" s="682" t="s">
        <v>3951</v>
      </c>
      <c r="F2574" s="619" t="s">
        <v>3935</v>
      </c>
      <c r="G2574" s="619" t="s">
        <v>4411</v>
      </c>
      <c r="H2574" s="619" t="s">
        <v>557</v>
      </c>
      <c r="I2574" s="619" t="s">
        <v>3387</v>
      </c>
      <c r="J2574" s="619" t="s">
        <v>3388</v>
      </c>
      <c r="K2574" s="619" t="s">
        <v>4412</v>
      </c>
      <c r="L2574" s="620">
        <v>98.56</v>
      </c>
      <c r="M2574" s="620">
        <v>2661.1200000000003</v>
      </c>
      <c r="N2574" s="619">
        <v>27</v>
      </c>
      <c r="O2574" s="683">
        <v>4.5</v>
      </c>
      <c r="P2574" s="620"/>
      <c r="Q2574" s="635">
        <v>0</v>
      </c>
      <c r="R2574" s="619"/>
      <c r="S2574" s="635">
        <v>0</v>
      </c>
      <c r="T2574" s="683"/>
      <c r="U2574" s="665">
        <v>0</v>
      </c>
    </row>
    <row r="2575" spans="1:21" ht="14.4" customHeight="1" x14ac:dyDescent="0.3">
      <c r="A2575" s="618">
        <v>4</v>
      </c>
      <c r="B2575" s="619" t="s">
        <v>558</v>
      </c>
      <c r="C2575" s="619">
        <v>89301045</v>
      </c>
      <c r="D2575" s="681" t="s">
        <v>6245</v>
      </c>
      <c r="E2575" s="682" t="s">
        <v>3951</v>
      </c>
      <c r="F2575" s="619" t="s">
        <v>3935</v>
      </c>
      <c r="G2575" s="619" t="s">
        <v>4053</v>
      </c>
      <c r="H2575" s="619" t="s">
        <v>557</v>
      </c>
      <c r="I2575" s="619" t="s">
        <v>3168</v>
      </c>
      <c r="J2575" s="619" t="s">
        <v>1790</v>
      </c>
      <c r="K2575" s="619" t="s">
        <v>4054</v>
      </c>
      <c r="L2575" s="620">
        <v>38.99</v>
      </c>
      <c r="M2575" s="620">
        <v>38.99</v>
      </c>
      <c r="N2575" s="619">
        <v>1</v>
      </c>
      <c r="O2575" s="683">
        <v>1</v>
      </c>
      <c r="P2575" s="620"/>
      <c r="Q2575" s="635">
        <v>0</v>
      </c>
      <c r="R2575" s="619"/>
      <c r="S2575" s="635">
        <v>0</v>
      </c>
      <c r="T2575" s="683"/>
      <c r="U2575" s="665">
        <v>0</v>
      </c>
    </row>
    <row r="2576" spans="1:21" ht="14.4" customHeight="1" x14ac:dyDescent="0.3">
      <c r="A2576" s="618">
        <v>4</v>
      </c>
      <c r="B2576" s="619" t="s">
        <v>558</v>
      </c>
      <c r="C2576" s="619">
        <v>89301045</v>
      </c>
      <c r="D2576" s="681" t="s">
        <v>6245</v>
      </c>
      <c r="E2576" s="682" t="s">
        <v>3951</v>
      </c>
      <c r="F2576" s="619" t="s">
        <v>3935</v>
      </c>
      <c r="G2576" s="619" t="s">
        <v>4055</v>
      </c>
      <c r="H2576" s="619" t="s">
        <v>557</v>
      </c>
      <c r="I2576" s="619" t="s">
        <v>2680</v>
      </c>
      <c r="J2576" s="619" t="s">
        <v>1798</v>
      </c>
      <c r="K2576" s="619" t="s">
        <v>4056</v>
      </c>
      <c r="L2576" s="620">
        <v>210.11</v>
      </c>
      <c r="M2576" s="620">
        <v>420.22</v>
      </c>
      <c r="N2576" s="619">
        <v>2</v>
      </c>
      <c r="O2576" s="683">
        <v>1</v>
      </c>
      <c r="P2576" s="620"/>
      <c r="Q2576" s="635">
        <v>0</v>
      </c>
      <c r="R2576" s="619"/>
      <c r="S2576" s="635">
        <v>0</v>
      </c>
      <c r="T2576" s="683"/>
      <c r="U2576" s="665">
        <v>0</v>
      </c>
    </row>
    <row r="2577" spans="1:21" ht="14.4" customHeight="1" x14ac:dyDescent="0.3">
      <c r="A2577" s="618">
        <v>4</v>
      </c>
      <c r="B2577" s="619" t="s">
        <v>558</v>
      </c>
      <c r="C2577" s="619">
        <v>89301045</v>
      </c>
      <c r="D2577" s="681" t="s">
        <v>6245</v>
      </c>
      <c r="E2577" s="682" t="s">
        <v>3951</v>
      </c>
      <c r="F2577" s="619" t="s">
        <v>3935</v>
      </c>
      <c r="G2577" s="619" t="s">
        <v>4518</v>
      </c>
      <c r="H2577" s="619" t="s">
        <v>557</v>
      </c>
      <c r="I2577" s="619" t="s">
        <v>6082</v>
      </c>
      <c r="J2577" s="619" t="s">
        <v>594</v>
      </c>
      <c r="K2577" s="619" t="s">
        <v>6083</v>
      </c>
      <c r="L2577" s="620">
        <v>469.47</v>
      </c>
      <c r="M2577" s="620">
        <v>938.94</v>
      </c>
      <c r="N2577" s="619">
        <v>2</v>
      </c>
      <c r="O2577" s="683">
        <v>0.5</v>
      </c>
      <c r="P2577" s="620">
        <v>938.94</v>
      </c>
      <c r="Q2577" s="635">
        <v>1</v>
      </c>
      <c r="R2577" s="619">
        <v>2</v>
      </c>
      <c r="S2577" s="635">
        <v>1</v>
      </c>
      <c r="T2577" s="683">
        <v>0.5</v>
      </c>
      <c r="U2577" s="665">
        <v>1</v>
      </c>
    </row>
    <row r="2578" spans="1:21" ht="14.4" customHeight="1" x14ac:dyDescent="0.3">
      <c r="A2578" s="618">
        <v>4</v>
      </c>
      <c r="B2578" s="619" t="s">
        <v>558</v>
      </c>
      <c r="C2578" s="619">
        <v>89301045</v>
      </c>
      <c r="D2578" s="681" t="s">
        <v>6245</v>
      </c>
      <c r="E2578" s="682" t="s">
        <v>3951</v>
      </c>
      <c r="F2578" s="619" t="s">
        <v>3935</v>
      </c>
      <c r="G2578" s="619" t="s">
        <v>4356</v>
      </c>
      <c r="H2578" s="619" t="s">
        <v>557</v>
      </c>
      <c r="I2578" s="619" t="s">
        <v>6084</v>
      </c>
      <c r="J2578" s="619" t="s">
        <v>885</v>
      </c>
      <c r="K2578" s="619" t="s">
        <v>6085</v>
      </c>
      <c r="L2578" s="620">
        <v>0</v>
      </c>
      <c r="M2578" s="620">
        <v>0</v>
      </c>
      <c r="N2578" s="619">
        <v>2</v>
      </c>
      <c r="O2578" s="683">
        <v>0.5</v>
      </c>
      <c r="P2578" s="620">
        <v>0</v>
      </c>
      <c r="Q2578" s="635"/>
      <c r="R2578" s="619">
        <v>2</v>
      </c>
      <c r="S2578" s="635">
        <v>1</v>
      </c>
      <c r="T2578" s="683">
        <v>0.5</v>
      </c>
      <c r="U2578" s="665">
        <v>1</v>
      </c>
    </row>
    <row r="2579" spans="1:21" ht="14.4" customHeight="1" x14ac:dyDescent="0.3">
      <c r="A2579" s="618">
        <v>4</v>
      </c>
      <c r="B2579" s="619" t="s">
        <v>558</v>
      </c>
      <c r="C2579" s="619">
        <v>89301045</v>
      </c>
      <c r="D2579" s="681" t="s">
        <v>6245</v>
      </c>
      <c r="E2579" s="682" t="s">
        <v>3951</v>
      </c>
      <c r="F2579" s="619" t="s">
        <v>3937</v>
      </c>
      <c r="G2579" s="619" t="s">
        <v>4358</v>
      </c>
      <c r="H2579" s="619" t="s">
        <v>557</v>
      </c>
      <c r="I2579" s="619" t="s">
        <v>4359</v>
      </c>
      <c r="J2579" s="619" t="s">
        <v>4360</v>
      </c>
      <c r="K2579" s="619" t="s">
        <v>4361</v>
      </c>
      <c r="L2579" s="620">
        <v>410</v>
      </c>
      <c r="M2579" s="620">
        <v>26650</v>
      </c>
      <c r="N2579" s="619">
        <v>65</v>
      </c>
      <c r="O2579" s="683">
        <v>65</v>
      </c>
      <c r="P2579" s="620">
        <v>26240</v>
      </c>
      <c r="Q2579" s="635">
        <v>0.98461538461538467</v>
      </c>
      <c r="R2579" s="619">
        <v>64</v>
      </c>
      <c r="S2579" s="635">
        <v>0.98461538461538467</v>
      </c>
      <c r="T2579" s="683">
        <v>64</v>
      </c>
      <c r="U2579" s="665">
        <v>0.98461538461538467</v>
      </c>
    </row>
    <row r="2580" spans="1:21" ht="14.4" customHeight="1" x14ac:dyDescent="0.3">
      <c r="A2580" s="618">
        <v>4</v>
      </c>
      <c r="B2580" s="619" t="s">
        <v>558</v>
      </c>
      <c r="C2580" s="619">
        <v>89301045</v>
      </c>
      <c r="D2580" s="681" t="s">
        <v>6245</v>
      </c>
      <c r="E2580" s="682" t="s">
        <v>3951</v>
      </c>
      <c r="F2580" s="619" t="s">
        <v>3937</v>
      </c>
      <c r="G2580" s="619" t="s">
        <v>4358</v>
      </c>
      <c r="H2580" s="619" t="s">
        <v>557</v>
      </c>
      <c r="I2580" s="619" t="s">
        <v>6086</v>
      </c>
      <c r="J2580" s="619" t="s">
        <v>6087</v>
      </c>
      <c r="K2580" s="619" t="s">
        <v>6088</v>
      </c>
      <c r="L2580" s="620">
        <v>375</v>
      </c>
      <c r="M2580" s="620">
        <v>375</v>
      </c>
      <c r="N2580" s="619">
        <v>1</v>
      </c>
      <c r="O2580" s="683">
        <v>1</v>
      </c>
      <c r="P2580" s="620">
        <v>375</v>
      </c>
      <c r="Q2580" s="635">
        <v>1</v>
      </c>
      <c r="R2580" s="619">
        <v>1</v>
      </c>
      <c r="S2580" s="635">
        <v>1</v>
      </c>
      <c r="T2580" s="683">
        <v>1</v>
      </c>
      <c r="U2580" s="665">
        <v>1</v>
      </c>
    </row>
    <row r="2581" spans="1:21" ht="14.4" customHeight="1" x14ac:dyDescent="0.3">
      <c r="A2581" s="618">
        <v>4</v>
      </c>
      <c r="B2581" s="619" t="s">
        <v>558</v>
      </c>
      <c r="C2581" s="619">
        <v>89301045</v>
      </c>
      <c r="D2581" s="681" t="s">
        <v>6245</v>
      </c>
      <c r="E2581" s="682" t="s">
        <v>3951</v>
      </c>
      <c r="F2581" s="619" t="s">
        <v>3937</v>
      </c>
      <c r="G2581" s="619" t="s">
        <v>4358</v>
      </c>
      <c r="H2581" s="619" t="s">
        <v>557</v>
      </c>
      <c r="I2581" s="619" t="s">
        <v>5043</v>
      </c>
      <c r="J2581" s="619" t="s">
        <v>4360</v>
      </c>
      <c r="K2581" s="619" t="s">
        <v>5044</v>
      </c>
      <c r="L2581" s="620">
        <v>410</v>
      </c>
      <c r="M2581" s="620">
        <v>820</v>
      </c>
      <c r="N2581" s="619">
        <v>2</v>
      </c>
      <c r="O2581" s="683">
        <v>2</v>
      </c>
      <c r="P2581" s="620">
        <v>820</v>
      </c>
      <c r="Q2581" s="635">
        <v>1</v>
      </c>
      <c r="R2581" s="619">
        <v>2</v>
      </c>
      <c r="S2581" s="635">
        <v>1</v>
      </c>
      <c r="T2581" s="683">
        <v>2</v>
      </c>
      <c r="U2581" s="665">
        <v>1</v>
      </c>
    </row>
    <row r="2582" spans="1:21" ht="14.4" customHeight="1" x14ac:dyDescent="0.3">
      <c r="A2582" s="618">
        <v>4</v>
      </c>
      <c r="B2582" s="619" t="s">
        <v>558</v>
      </c>
      <c r="C2582" s="619">
        <v>89301045</v>
      </c>
      <c r="D2582" s="681" t="s">
        <v>6245</v>
      </c>
      <c r="E2582" s="682" t="s">
        <v>3955</v>
      </c>
      <c r="F2582" s="619" t="s">
        <v>3935</v>
      </c>
      <c r="G2582" s="619" t="s">
        <v>4296</v>
      </c>
      <c r="H2582" s="619" t="s">
        <v>557</v>
      </c>
      <c r="I2582" s="619" t="s">
        <v>6089</v>
      </c>
      <c r="J2582" s="619" t="s">
        <v>6090</v>
      </c>
      <c r="K2582" s="619" t="s">
        <v>3743</v>
      </c>
      <c r="L2582" s="620">
        <v>48.18</v>
      </c>
      <c r="M2582" s="620">
        <v>48.18</v>
      </c>
      <c r="N2582" s="619">
        <v>1</v>
      </c>
      <c r="O2582" s="683">
        <v>0.5</v>
      </c>
      <c r="P2582" s="620"/>
      <c r="Q2582" s="635">
        <v>0</v>
      </c>
      <c r="R2582" s="619"/>
      <c r="S2582" s="635">
        <v>0</v>
      </c>
      <c r="T2582" s="683"/>
      <c r="U2582" s="665">
        <v>0</v>
      </c>
    </row>
    <row r="2583" spans="1:21" ht="14.4" customHeight="1" x14ac:dyDescent="0.3">
      <c r="A2583" s="618">
        <v>4</v>
      </c>
      <c r="B2583" s="619" t="s">
        <v>558</v>
      </c>
      <c r="C2583" s="619">
        <v>89301045</v>
      </c>
      <c r="D2583" s="681" t="s">
        <v>6245</v>
      </c>
      <c r="E2583" s="682" t="s">
        <v>3955</v>
      </c>
      <c r="F2583" s="619" t="s">
        <v>3935</v>
      </c>
      <c r="G2583" s="619" t="s">
        <v>3999</v>
      </c>
      <c r="H2583" s="619" t="s">
        <v>1439</v>
      </c>
      <c r="I2583" s="619" t="s">
        <v>1809</v>
      </c>
      <c r="J2583" s="619" t="s">
        <v>1810</v>
      </c>
      <c r="K2583" s="619" t="s">
        <v>3743</v>
      </c>
      <c r="L2583" s="620">
        <v>399.92</v>
      </c>
      <c r="M2583" s="620">
        <v>399.92</v>
      </c>
      <c r="N2583" s="619">
        <v>1</v>
      </c>
      <c r="O2583" s="683">
        <v>0.5</v>
      </c>
      <c r="P2583" s="620"/>
      <c r="Q2583" s="635">
        <v>0</v>
      </c>
      <c r="R2583" s="619"/>
      <c r="S2583" s="635">
        <v>0</v>
      </c>
      <c r="T2583" s="683"/>
      <c r="U2583" s="665">
        <v>0</v>
      </c>
    </row>
    <row r="2584" spans="1:21" ht="14.4" customHeight="1" x14ac:dyDescent="0.3">
      <c r="A2584" s="618">
        <v>4</v>
      </c>
      <c r="B2584" s="619" t="s">
        <v>558</v>
      </c>
      <c r="C2584" s="619">
        <v>89301045</v>
      </c>
      <c r="D2584" s="681" t="s">
        <v>6245</v>
      </c>
      <c r="E2584" s="682" t="s">
        <v>3955</v>
      </c>
      <c r="F2584" s="619" t="s">
        <v>3935</v>
      </c>
      <c r="G2584" s="619" t="s">
        <v>4004</v>
      </c>
      <c r="H2584" s="619" t="s">
        <v>557</v>
      </c>
      <c r="I2584" s="619" t="s">
        <v>852</v>
      </c>
      <c r="J2584" s="619" t="s">
        <v>853</v>
      </c>
      <c r="K2584" s="619" t="s">
        <v>4005</v>
      </c>
      <c r="L2584" s="620">
        <v>242.93</v>
      </c>
      <c r="M2584" s="620">
        <v>485.86</v>
      </c>
      <c r="N2584" s="619">
        <v>2</v>
      </c>
      <c r="O2584" s="683">
        <v>1.5</v>
      </c>
      <c r="P2584" s="620">
        <v>485.86</v>
      </c>
      <c r="Q2584" s="635">
        <v>1</v>
      </c>
      <c r="R2584" s="619">
        <v>2</v>
      </c>
      <c r="S2584" s="635">
        <v>1</v>
      </c>
      <c r="T2584" s="683">
        <v>1.5</v>
      </c>
      <c r="U2584" s="665">
        <v>1</v>
      </c>
    </row>
    <row r="2585" spans="1:21" ht="14.4" customHeight="1" x14ac:dyDescent="0.3">
      <c r="A2585" s="618">
        <v>4</v>
      </c>
      <c r="B2585" s="619" t="s">
        <v>558</v>
      </c>
      <c r="C2585" s="619">
        <v>89301045</v>
      </c>
      <c r="D2585" s="681" t="s">
        <v>6245</v>
      </c>
      <c r="E2585" s="682" t="s">
        <v>3955</v>
      </c>
      <c r="F2585" s="619" t="s">
        <v>3935</v>
      </c>
      <c r="G2585" s="619" t="s">
        <v>4006</v>
      </c>
      <c r="H2585" s="619" t="s">
        <v>557</v>
      </c>
      <c r="I2585" s="619" t="s">
        <v>4042</v>
      </c>
      <c r="J2585" s="619" t="s">
        <v>4043</v>
      </c>
      <c r="K2585" s="619" t="s">
        <v>770</v>
      </c>
      <c r="L2585" s="620">
        <v>190.48</v>
      </c>
      <c r="M2585" s="620">
        <v>190.48</v>
      </c>
      <c r="N2585" s="619">
        <v>1</v>
      </c>
      <c r="O2585" s="683">
        <v>1</v>
      </c>
      <c r="P2585" s="620">
        <v>190.48</v>
      </c>
      <c r="Q2585" s="635">
        <v>1</v>
      </c>
      <c r="R2585" s="619">
        <v>1</v>
      </c>
      <c r="S2585" s="635">
        <v>1</v>
      </c>
      <c r="T2585" s="683">
        <v>1</v>
      </c>
      <c r="U2585" s="665">
        <v>1</v>
      </c>
    </row>
    <row r="2586" spans="1:21" ht="14.4" customHeight="1" x14ac:dyDescent="0.3">
      <c r="A2586" s="618">
        <v>4</v>
      </c>
      <c r="B2586" s="619" t="s">
        <v>558</v>
      </c>
      <c r="C2586" s="619">
        <v>89301045</v>
      </c>
      <c r="D2586" s="681" t="s">
        <v>6245</v>
      </c>
      <c r="E2586" s="682" t="s">
        <v>3955</v>
      </c>
      <c r="F2586" s="619" t="s">
        <v>3935</v>
      </c>
      <c r="G2586" s="619" t="s">
        <v>4006</v>
      </c>
      <c r="H2586" s="619" t="s">
        <v>557</v>
      </c>
      <c r="I2586" s="619" t="s">
        <v>4178</v>
      </c>
      <c r="J2586" s="619" t="s">
        <v>4043</v>
      </c>
      <c r="K2586" s="619" t="s">
        <v>773</v>
      </c>
      <c r="L2586" s="620">
        <v>397.65</v>
      </c>
      <c r="M2586" s="620">
        <v>1192.9499999999998</v>
      </c>
      <c r="N2586" s="619">
        <v>3</v>
      </c>
      <c r="O2586" s="683">
        <v>1.5</v>
      </c>
      <c r="P2586" s="620">
        <v>795.3</v>
      </c>
      <c r="Q2586" s="635">
        <v>0.66666666666666674</v>
      </c>
      <c r="R2586" s="619">
        <v>2</v>
      </c>
      <c r="S2586" s="635">
        <v>0.66666666666666663</v>
      </c>
      <c r="T2586" s="683">
        <v>1</v>
      </c>
      <c r="U2586" s="665">
        <v>0.66666666666666663</v>
      </c>
    </row>
    <row r="2587" spans="1:21" ht="14.4" customHeight="1" x14ac:dyDescent="0.3">
      <c r="A2587" s="618">
        <v>4</v>
      </c>
      <c r="B2587" s="619" t="s">
        <v>558</v>
      </c>
      <c r="C2587" s="619">
        <v>89301045</v>
      </c>
      <c r="D2587" s="681" t="s">
        <v>6245</v>
      </c>
      <c r="E2587" s="682" t="s">
        <v>3955</v>
      </c>
      <c r="F2587" s="619" t="s">
        <v>3935</v>
      </c>
      <c r="G2587" s="619" t="s">
        <v>4006</v>
      </c>
      <c r="H2587" s="619" t="s">
        <v>557</v>
      </c>
      <c r="I2587" s="619" t="s">
        <v>4178</v>
      </c>
      <c r="J2587" s="619" t="s">
        <v>4043</v>
      </c>
      <c r="K2587" s="619" t="s">
        <v>773</v>
      </c>
      <c r="L2587" s="620">
        <v>612.26</v>
      </c>
      <c r="M2587" s="620">
        <v>612.26</v>
      </c>
      <c r="N2587" s="619">
        <v>1</v>
      </c>
      <c r="O2587" s="683">
        <v>1</v>
      </c>
      <c r="P2587" s="620">
        <v>612.26</v>
      </c>
      <c r="Q2587" s="635">
        <v>1</v>
      </c>
      <c r="R2587" s="619">
        <v>1</v>
      </c>
      <c r="S2587" s="635">
        <v>1</v>
      </c>
      <c r="T2587" s="683">
        <v>1</v>
      </c>
      <c r="U2587" s="665">
        <v>1</v>
      </c>
    </row>
    <row r="2588" spans="1:21" ht="14.4" customHeight="1" x14ac:dyDescent="0.3">
      <c r="A2588" s="618">
        <v>4</v>
      </c>
      <c r="B2588" s="619" t="s">
        <v>558</v>
      </c>
      <c r="C2588" s="619">
        <v>89301045</v>
      </c>
      <c r="D2588" s="681" t="s">
        <v>6245</v>
      </c>
      <c r="E2588" s="682" t="s">
        <v>3955</v>
      </c>
      <c r="F2588" s="619" t="s">
        <v>3935</v>
      </c>
      <c r="G2588" s="619" t="s">
        <v>4006</v>
      </c>
      <c r="H2588" s="619" t="s">
        <v>557</v>
      </c>
      <c r="I2588" s="619" t="s">
        <v>4178</v>
      </c>
      <c r="J2588" s="619" t="s">
        <v>4043</v>
      </c>
      <c r="K2588" s="619" t="s">
        <v>773</v>
      </c>
      <c r="L2588" s="620">
        <v>314.89999999999998</v>
      </c>
      <c r="M2588" s="620">
        <v>629.79999999999995</v>
      </c>
      <c r="N2588" s="619">
        <v>2</v>
      </c>
      <c r="O2588" s="683">
        <v>1.5</v>
      </c>
      <c r="P2588" s="620"/>
      <c r="Q2588" s="635">
        <v>0</v>
      </c>
      <c r="R2588" s="619"/>
      <c r="S2588" s="635">
        <v>0</v>
      </c>
      <c r="T2588" s="683"/>
      <c r="U2588" s="665">
        <v>0</v>
      </c>
    </row>
    <row r="2589" spans="1:21" ht="14.4" customHeight="1" x14ac:dyDescent="0.3">
      <c r="A2589" s="618">
        <v>4</v>
      </c>
      <c r="B2589" s="619" t="s">
        <v>558</v>
      </c>
      <c r="C2589" s="619">
        <v>89301045</v>
      </c>
      <c r="D2589" s="681" t="s">
        <v>6245</v>
      </c>
      <c r="E2589" s="682" t="s">
        <v>3955</v>
      </c>
      <c r="F2589" s="619" t="s">
        <v>3935</v>
      </c>
      <c r="G2589" s="619" t="s">
        <v>4006</v>
      </c>
      <c r="H2589" s="619" t="s">
        <v>557</v>
      </c>
      <c r="I2589" s="619" t="s">
        <v>772</v>
      </c>
      <c r="J2589" s="619" t="s">
        <v>769</v>
      </c>
      <c r="K2589" s="619" t="s">
        <v>773</v>
      </c>
      <c r="L2589" s="620">
        <v>397.65</v>
      </c>
      <c r="M2589" s="620">
        <v>795.3</v>
      </c>
      <c r="N2589" s="619">
        <v>2</v>
      </c>
      <c r="O2589" s="683">
        <v>1</v>
      </c>
      <c r="P2589" s="620">
        <v>397.65</v>
      </c>
      <c r="Q2589" s="635">
        <v>0.5</v>
      </c>
      <c r="R2589" s="619">
        <v>1</v>
      </c>
      <c r="S2589" s="635">
        <v>0.5</v>
      </c>
      <c r="T2589" s="683">
        <v>0.5</v>
      </c>
      <c r="U2589" s="665">
        <v>0.5</v>
      </c>
    </row>
    <row r="2590" spans="1:21" ht="14.4" customHeight="1" x14ac:dyDescent="0.3">
      <c r="A2590" s="618">
        <v>4</v>
      </c>
      <c r="B2590" s="619" t="s">
        <v>558</v>
      </c>
      <c r="C2590" s="619">
        <v>89301045</v>
      </c>
      <c r="D2590" s="681" t="s">
        <v>6245</v>
      </c>
      <c r="E2590" s="682" t="s">
        <v>3955</v>
      </c>
      <c r="F2590" s="619" t="s">
        <v>3935</v>
      </c>
      <c r="G2590" s="619" t="s">
        <v>4006</v>
      </c>
      <c r="H2590" s="619" t="s">
        <v>557</v>
      </c>
      <c r="I2590" s="619" t="s">
        <v>772</v>
      </c>
      <c r="J2590" s="619" t="s">
        <v>769</v>
      </c>
      <c r="K2590" s="619" t="s">
        <v>773</v>
      </c>
      <c r="L2590" s="620">
        <v>612.26</v>
      </c>
      <c r="M2590" s="620">
        <v>8571.6400000000012</v>
      </c>
      <c r="N2590" s="619">
        <v>14</v>
      </c>
      <c r="O2590" s="683">
        <v>7.5</v>
      </c>
      <c r="P2590" s="620">
        <v>5510.3400000000011</v>
      </c>
      <c r="Q2590" s="635">
        <v>0.6428571428571429</v>
      </c>
      <c r="R2590" s="619">
        <v>9</v>
      </c>
      <c r="S2590" s="635">
        <v>0.6428571428571429</v>
      </c>
      <c r="T2590" s="683">
        <v>4.5</v>
      </c>
      <c r="U2590" s="665">
        <v>0.6</v>
      </c>
    </row>
    <row r="2591" spans="1:21" ht="14.4" customHeight="1" x14ac:dyDescent="0.3">
      <c r="A2591" s="618">
        <v>4</v>
      </c>
      <c r="B2591" s="619" t="s">
        <v>558</v>
      </c>
      <c r="C2591" s="619">
        <v>89301045</v>
      </c>
      <c r="D2591" s="681" t="s">
        <v>6245</v>
      </c>
      <c r="E2591" s="682" t="s">
        <v>3955</v>
      </c>
      <c r="F2591" s="619" t="s">
        <v>3935</v>
      </c>
      <c r="G2591" s="619" t="s">
        <v>4083</v>
      </c>
      <c r="H2591" s="619" t="s">
        <v>1439</v>
      </c>
      <c r="I2591" s="619" t="s">
        <v>1650</v>
      </c>
      <c r="J2591" s="619" t="s">
        <v>4407</v>
      </c>
      <c r="K2591" s="619" t="s">
        <v>1652</v>
      </c>
      <c r="L2591" s="620">
        <v>140.03</v>
      </c>
      <c r="M2591" s="620">
        <v>420.09000000000003</v>
      </c>
      <c r="N2591" s="619">
        <v>3</v>
      </c>
      <c r="O2591" s="683">
        <v>2</v>
      </c>
      <c r="P2591" s="620">
        <v>140.03</v>
      </c>
      <c r="Q2591" s="635">
        <v>0.33333333333333331</v>
      </c>
      <c r="R2591" s="619">
        <v>1</v>
      </c>
      <c r="S2591" s="635">
        <v>0.33333333333333331</v>
      </c>
      <c r="T2591" s="683">
        <v>0.5</v>
      </c>
      <c r="U2591" s="665">
        <v>0.25</v>
      </c>
    </row>
    <row r="2592" spans="1:21" ht="14.4" customHeight="1" x14ac:dyDescent="0.3">
      <c r="A2592" s="618">
        <v>4</v>
      </c>
      <c r="B2592" s="619" t="s">
        <v>558</v>
      </c>
      <c r="C2592" s="619">
        <v>89301045</v>
      </c>
      <c r="D2592" s="681" t="s">
        <v>6245</v>
      </c>
      <c r="E2592" s="682" t="s">
        <v>3955</v>
      </c>
      <c r="F2592" s="619" t="s">
        <v>3935</v>
      </c>
      <c r="G2592" s="619" t="s">
        <v>4083</v>
      </c>
      <c r="H2592" s="619" t="s">
        <v>1439</v>
      </c>
      <c r="I2592" s="619" t="s">
        <v>1650</v>
      </c>
      <c r="J2592" s="619" t="s">
        <v>1651</v>
      </c>
      <c r="K2592" s="619" t="s">
        <v>1652</v>
      </c>
      <c r="L2592" s="620">
        <v>140.03</v>
      </c>
      <c r="M2592" s="620">
        <v>2940.63</v>
      </c>
      <c r="N2592" s="619">
        <v>21</v>
      </c>
      <c r="O2592" s="683">
        <v>13</v>
      </c>
      <c r="P2592" s="620">
        <v>1820.3899999999999</v>
      </c>
      <c r="Q2592" s="635">
        <v>0.61904761904761896</v>
      </c>
      <c r="R2592" s="619">
        <v>13</v>
      </c>
      <c r="S2592" s="635">
        <v>0.61904761904761907</v>
      </c>
      <c r="T2592" s="683">
        <v>8</v>
      </c>
      <c r="U2592" s="665">
        <v>0.61538461538461542</v>
      </c>
    </row>
    <row r="2593" spans="1:21" ht="14.4" customHeight="1" x14ac:dyDescent="0.3">
      <c r="A2593" s="618">
        <v>4</v>
      </c>
      <c r="B2593" s="619" t="s">
        <v>558</v>
      </c>
      <c r="C2593" s="619">
        <v>89301045</v>
      </c>
      <c r="D2593" s="681" t="s">
        <v>6245</v>
      </c>
      <c r="E2593" s="682" t="s">
        <v>3955</v>
      </c>
      <c r="F2593" s="619" t="s">
        <v>3937</v>
      </c>
      <c r="G2593" s="619" t="s">
        <v>4203</v>
      </c>
      <c r="H2593" s="619" t="s">
        <v>557</v>
      </c>
      <c r="I2593" s="619" t="s">
        <v>6091</v>
      </c>
      <c r="J2593" s="619" t="s">
        <v>6092</v>
      </c>
      <c r="K2593" s="619" t="s">
        <v>6093</v>
      </c>
      <c r="L2593" s="620">
        <v>700</v>
      </c>
      <c r="M2593" s="620">
        <v>700</v>
      </c>
      <c r="N2593" s="619">
        <v>1</v>
      </c>
      <c r="O2593" s="683">
        <v>1</v>
      </c>
      <c r="P2593" s="620"/>
      <c r="Q2593" s="635">
        <v>0</v>
      </c>
      <c r="R2593" s="619"/>
      <c r="S2593" s="635">
        <v>0</v>
      </c>
      <c r="T2593" s="683"/>
      <c r="U2593" s="665">
        <v>0</v>
      </c>
    </row>
    <row r="2594" spans="1:21" ht="14.4" customHeight="1" x14ac:dyDescent="0.3">
      <c r="A2594" s="618">
        <v>4</v>
      </c>
      <c r="B2594" s="619" t="s">
        <v>558</v>
      </c>
      <c r="C2594" s="619">
        <v>89301045</v>
      </c>
      <c r="D2594" s="681" t="s">
        <v>6245</v>
      </c>
      <c r="E2594" s="682" t="s">
        <v>3956</v>
      </c>
      <c r="F2594" s="619" t="s">
        <v>3935</v>
      </c>
      <c r="G2594" s="619" t="s">
        <v>4006</v>
      </c>
      <c r="H2594" s="619" t="s">
        <v>557</v>
      </c>
      <c r="I2594" s="619" t="s">
        <v>4262</v>
      </c>
      <c r="J2594" s="619" t="s">
        <v>4263</v>
      </c>
      <c r="K2594" s="619" t="s">
        <v>4264</v>
      </c>
      <c r="L2594" s="620">
        <v>680.29</v>
      </c>
      <c r="M2594" s="620">
        <v>1360.58</v>
      </c>
      <c r="N2594" s="619">
        <v>2</v>
      </c>
      <c r="O2594" s="683">
        <v>0.5</v>
      </c>
      <c r="P2594" s="620">
        <v>1360.58</v>
      </c>
      <c r="Q2594" s="635">
        <v>1</v>
      </c>
      <c r="R2594" s="619">
        <v>2</v>
      </c>
      <c r="S2594" s="635">
        <v>1</v>
      </c>
      <c r="T2594" s="683">
        <v>0.5</v>
      </c>
      <c r="U2594" s="665">
        <v>1</v>
      </c>
    </row>
    <row r="2595" spans="1:21" ht="14.4" customHeight="1" x14ac:dyDescent="0.3">
      <c r="A2595" s="618">
        <v>4</v>
      </c>
      <c r="B2595" s="619" t="s">
        <v>558</v>
      </c>
      <c r="C2595" s="619">
        <v>89301045</v>
      </c>
      <c r="D2595" s="681" t="s">
        <v>6245</v>
      </c>
      <c r="E2595" s="682" t="s">
        <v>3956</v>
      </c>
      <c r="F2595" s="619" t="s">
        <v>3935</v>
      </c>
      <c r="G2595" s="619" t="s">
        <v>4083</v>
      </c>
      <c r="H2595" s="619" t="s">
        <v>1439</v>
      </c>
      <c r="I2595" s="619" t="s">
        <v>1650</v>
      </c>
      <c r="J2595" s="619" t="s">
        <v>1651</v>
      </c>
      <c r="K2595" s="619" t="s">
        <v>1652</v>
      </c>
      <c r="L2595" s="620">
        <v>140.03</v>
      </c>
      <c r="M2595" s="620">
        <v>420.09000000000003</v>
      </c>
      <c r="N2595" s="619">
        <v>3</v>
      </c>
      <c r="O2595" s="683">
        <v>0.5</v>
      </c>
      <c r="P2595" s="620">
        <v>420.09000000000003</v>
      </c>
      <c r="Q2595" s="635">
        <v>1</v>
      </c>
      <c r="R2595" s="619">
        <v>3</v>
      </c>
      <c r="S2595" s="635">
        <v>1</v>
      </c>
      <c r="T2595" s="683">
        <v>0.5</v>
      </c>
      <c r="U2595" s="665">
        <v>1</v>
      </c>
    </row>
    <row r="2596" spans="1:21" ht="14.4" customHeight="1" x14ac:dyDescent="0.3">
      <c r="A2596" s="618">
        <v>4</v>
      </c>
      <c r="B2596" s="619" t="s">
        <v>558</v>
      </c>
      <c r="C2596" s="619">
        <v>89301045</v>
      </c>
      <c r="D2596" s="681" t="s">
        <v>6245</v>
      </c>
      <c r="E2596" s="682" t="s">
        <v>3956</v>
      </c>
      <c r="F2596" s="619" t="s">
        <v>3935</v>
      </c>
      <c r="G2596" s="619" t="s">
        <v>4411</v>
      </c>
      <c r="H2596" s="619" t="s">
        <v>557</v>
      </c>
      <c r="I2596" s="619" t="s">
        <v>1423</v>
      </c>
      <c r="J2596" s="619" t="s">
        <v>1424</v>
      </c>
      <c r="K2596" s="619" t="s">
        <v>5768</v>
      </c>
      <c r="L2596" s="620">
        <v>79.349999999999994</v>
      </c>
      <c r="M2596" s="620">
        <v>714.15</v>
      </c>
      <c r="N2596" s="619">
        <v>9</v>
      </c>
      <c r="O2596" s="683">
        <v>1</v>
      </c>
      <c r="P2596" s="620">
        <v>714.15</v>
      </c>
      <c r="Q2596" s="635">
        <v>1</v>
      </c>
      <c r="R2596" s="619">
        <v>9</v>
      </c>
      <c r="S2596" s="635">
        <v>1</v>
      </c>
      <c r="T2596" s="683">
        <v>1</v>
      </c>
      <c r="U2596" s="665">
        <v>1</v>
      </c>
    </row>
    <row r="2597" spans="1:21" ht="14.4" customHeight="1" x14ac:dyDescent="0.3">
      <c r="A2597" s="618">
        <v>4</v>
      </c>
      <c r="B2597" s="619" t="s">
        <v>558</v>
      </c>
      <c r="C2597" s="619">
        <v>89301045</v>
      </c>
      <c r="D2597" s="681" t="s">
        <v>6245</v>
      </c>
      <c r="E2597" s="682" t="s">
        <v>3957</v>
      </c>
      <c r="F2597" s="619" t="s">
        <v>3935</v>
      </c>
      <c r="G2597" s="619" t="s">
        <v>4296</v>
      </c>
      <c r="H2597" s="619" t="s">
        <v>557</v>
      </c>
      <c r="I2597" s="619" t="s">
        <v>4297</v>
      </c>
      <c r="J2597" s="619" t="s">
        <v>4298</v>
      </c>
      <c r="K2597" s="619" t="s">
        <v>4299</v>
      </c>
      <c r="L2597" s="620">
        <v>64.23</v>
      </c>
      <c r="M2597" s="620">
        <v>64.23</v>
      </c>
      <c r="N2597" s="619">
        <v>1</v>
      </c>
      <c r="O2597" s="683">
        <v>0.5</v>
      </c>
      <c r="P2597" s="620">
        <v>64.23</v>
      </c>
      <c r="Q2597" s="635">
        <v>1</v>
      </c>
      <c r="R2597" s="619">
        <v>1</v>
      </c>
      <c r="S2597" s="635">
        <v>1</v>
      </c>
      <c r="T2597" s="683">
        <v>0.5</v>
      </c>
      <c r="U2597" s="665">
        <v>1</v>
      </c>
    </row>
    <row r="2598" spans="1:21" ht="14.4" customHeight="1" x14ac:dyDescent="0.3">
      <c r="A2598" s="618">
        <v>4</v>
      </c>
      <c r="B2598" s="619" t="s">
        <v>558</v>
      </c>
      <c r="C2598" s="619">
        <v>89301045</v>
      </c>
      <c r="D2598" s="681" t="s">
        <v>6245</v>
      </c>
      <c r="E2598" s="682" t="s">
        <v>3957</v>
      </c>
      <c r="F2598" s="619" t="s">
        <v>3935</v>
      </c>
      <c r="G2598" s="619" t="s">
        <v>3999</v>
      </c>
      <c r="H2598" s="619" t="s">
        <v>1439</v>
      </c>
      <c r="I2598" s="619" t="s">
        <v>6094</v>
      </c>
      <c r="J2598" s="619" t="s">
        <v>6095</v>
      </c>
      <c r="K2598" s="619" t="s">
        <v>6096</v>
      </c>
      <c r="L2598" s="620">
        <v>399.92</v>
      </c>
      <c r="M2598" s="620">
        <v>399.92</v>
      </c>
      <c r="N2598" s="619">
        <v>1</v>
      </c>
      <c r="O2598" s="683">
        <v>0.5</v>
      </c>
      <c r="P2598" s="620">
        <v>399.92</v>
      </c>
      <c r="Q2598" s="635">
        <v>1</v>
      </c>
      <c r="R2598" s="619">
        <v>1</v>
      </c>
      <c r="S2598" s="635">
        <v>1</v>
      </c>
      <c r="T2598" s="683">
        <v>0.5</v>
      </c>
      <c r="U2598" s="665">
        <v>1</v>
      </c>
    </row>
    <row r="2599" spans="1:21" ht="14.4" customHeight="1" x14ac:dyDescent="0.3">
      <c r="A2599" s="618">
        <v>4</v>
      </c>
      <c r="B2599" s="619" t="s">
        <v>558</v>
      </c>
      <c r="C2599" s="619">
        <v>89301045</v>
      </c>
      <c r="D2599" s="681" t="s">
        <v>6245</v>
      </c>
      <c r="E2599" s="682" t="s">
        <v>3962</v>
      </c>
      <c r="F2599" s="619" t="s">
        <v>3935</v>
      </c>
      <c r="G2599" s="619" t="s">
        <v>4522</v>
      </c>
      <c r="H2599" s="619" t="s">
        <v>1439</v>
      </c>
      <c r="I2599" s="619" t="s">
        <v>5081</v>
      </c>
      <c r="J2599" s="619" t="s">
        <v>5082</v>
      </c>
      <c r="K2599" s="619" t="s">
        <v>5083</v>
      </c>
      <c r="L2599" s="620">
        <v>16.27</v>
      </c>
      <c r="M2599" s="620">
        <v>65.08</v>
      </c>
      <c r="N2599" s="619">
        <v>4</v>
      </c>
      <c r="O2599" s="683">
        <v>2</v>
      </c>
      <c r="P2599" s="620"/>
      <c r="Q2599" s="635">
        <v>0</v>
      </c>
      <c r="R2599" s="619"/>
      <c r="S2599" s="635">
        <v>0</v>
      </c>
      <c r="T2599" s="683"/>
      <c r="U2599" s="665">
        <v>0</v>
      </c>
    </row>
    <row r="2600" spans="1:21" ht="14.4" customHeight="1" x14ac:dyDescent="0.3">
      <c r="A2600" s="618">
        <v>4</v>
      </c>
      <c r="B2600" s="619" t="s">
        <v>558</v>
      </c>
      <c r="C2600" s="619">
        <v>89301045</v>
      </c>
      <c r="D2600" s="681" t="s">
        <v>6245</v>
      </c>
      <c r="E2600" s="682" t="s">
        <v>3962</v>
      </c>
      <c r="F2600" s="619" t="s">
        <v>3935</v>
      </c>
      <c r="G2600" s="619" t="s">
        <v>4522</v>
      </c>
      <c r="H2600" s="619" t="s">
        <v>1439</v>
      </c>
      <c r="I2600" s="619" t="s">
        <v>1539</v>
      </c>
      <c r="J2600" s="619" t="s">
        <v>3775</v>
      </c>
      <c r="K2600" s="619" t="s">
        <v>3776</v>
      </c>
      <c r="L2600" s="620">
        <v>6.98</v>
      </c>
      <c r="M2600" s="620">
        <v>6.98</v>
      </c>
      <c r="N2600" s="619">
        <v>1</v>
      </c>
      <c r="O2600" s="683">
        <v>1</v>
      </c>
      <c r="P2600" s="620"/>
      <c r="Q2600" s="635">
        <v>0</v>
      </c>
      <c r="R2600" s="619"/>
      <c r="S2600" s="635">
        <v>0</v>
      </c>
      <c r="T2600" s="683"/>
      <c r="U2600" s="665">
        <v>0</v>
      </c>
    </row>
    <row r="2601" spans="1:21" ht="14.4" customHeight="1" x14ac:dyDescent="0.3">
      <c r="A2601" s="618">
        <v>4</v>
      </c>
      <c r="B2601" s="619" t="s">
        <v>558</v>
      </c>
      <c r="C2601" s="619">
        <v>89301045</v>
      </c>
      <c r="D2601" s="681" t="s">
        <v>6245</v>
      </c>
      <c r="E2601" s="682" t="s">
        <v>3962</v>
      </c>
      <c r="F2601" s="619" t="s">
        <v>3935</v>
      </c>
      <c r="G2601" s="619" t="s">
        <v>4522</v>
      </c>
      <c r="H2601" s="619" t="s">
        <v>557</v>
      </c>
      <c r="I2601" s="619" t="s">
        <v>5914</v>
      </c>
      <c r="J2601" s="619" t="s">
        <v>5915</v>
      </c>
      <c r="K2601" s="619" t="s">
        <v>3776</v>
      </c>
      <c r="L2601" s="620">
        <v>6.98</v>
      </c>
      <c r="M2601" s="620">
        <v>62.820000000000007</v>
      </c>
      <c r="N2601" s="619">
        <v>9</v>
      </c>
      <c r="O2601" s="683">
        <v>6</v>
      </c>
      <c r="P2601" s="620">
        <v>27.92</v>
      </c>
      <c r="Q2601" s="635">
        <v>0.44444444444444442</v>
      </c>
      <c r="R2601" s="619">
        <v>4</v>
      </c>
      <c r="S2601" s="635">
        <v>0.44444444444444442</v>
      </c>
      <c r="T2601" s="683">
        <v>2</v>
      </c>
      <c r="U2601" s="665">
        <v>0.33333333333333331</v>
      </c>
    </row>
    <row r="2602" spans="1:21" ht="14.4" customHeight="1" x14ac:dyDescent="0.3">
      <c r="A2602" s="618">
        <v>4</v>
      </c>
      <c r="B2602" s="619" t="s">
        <v>558</v>
      </c>
      <c r="C2602" s="619">
        <v>89301045</v>
      </c>
      <c r="D2602" s="681" t="s">
        <v>6245</v>
      </c>
      <c r="E2602" s="682" t="s">
        <v>3962</v>
      </c>
      <c r="F2602" s="619" t="s">
        <v>3935</v>
      </c>
      <c r="G2602" s="619" t="s">
        <v>4522</v>
      </c>
      <c r="H2602" s="619" t="s">
        <v>557</v>
      </c>
      <c r="I2602" s="619" t="s">
        <v>5914</v>
      </c>
      <c r="J2602" s="619" t="s">
        <v>5915</v>
      </c>
      <c r="K2602" s="619" t="s">
        <v>3776</v>
      </c>
      <c r="L2602" s="620">
        <v>5.37</v>
      </c>
      <c r="M2602" s="620">
        <v>42.96</v>
      </c>
      <c r="N2602" s="619">
        <v>8</v>
      </c>
      <c r="O2602" s="683">
        <v>4</v>
      </c>
      <c r="P2602" s="620">
        <v>10.74</v>
      </c>
      <c r="Q2602" s="635">
        <v>0.25</v>
      </c>
      <c r="R2602" s="619">
        <v>2</v>
      </c>
      <c r="S2602" s="635">
        <v>0.25</v>
      </c>
      <c r="T2602" s="683">
        <v>1</v>
      </c>
      <c r="U2602" s="665">
        <v>0.25</v>
      </c>
    </row>
    <row r="2603" spans="1:21" ht="14.4" customHeight="1" x14ac:dyDescent="0.3">
      <c r="A2603" s="618">
        <v>4</v>
      </c>
      <c r="B2603" s="619" t="s">
        <v>558</v>
      </c>
      <c r="C2603" s="619">
        <v>89301045</v>
      </c>
      <c r="D2603" s="681" t="s">
        <v>6245</v>
      </c>
      <c r="E2603" s="682" t="s">
        <v>3962</v>
      </c>
      <c r="F2603" s="619" t="s">
        <v>3935</v>
      </c>
      <c r="G2603" s="619" t="s">
        <v>6097</v>
      </c>
      <c r="H2603" s="619" t="s">
        <v>557</v>
      </c>
      <c r="I2603" s="619" t="s">
        <v>2054</v>
      </c>
      <c r="J2603" s="619" t="s">
        <v>2055</v>
      </c>
      <c r="K2603" s="619" t="s">
        <v>6098</v>
      </c>
      <c r="L2603" s="620">
        <v>50.84</v>
      </c>
      <c r="M2603" s="620">
        <v>254.20000000000002</v>
      </c>
      <c r="N2603" s="619">
        <v>5</v>
      </c>
      <c r="O2603" s="683">
        <v>1.5</v>
      </c>
      <c r="P2603" s="620"/>
      <c r="Q2603" s="635">
        <v>0</v>
      </c>
      <c r="R2603" s="619"/>
      <c r="S2603" s="635">
        <v>0</v>
      </c>
      <c r="T2603" s="683"/>
      <c r="U2603" s="665">
        <v>0</v>
      </c>
    </row>
    <row r="2604" spans="1:21" ht="14.4" customHeight="1" x14ac:dyDescent="0.3">
      <c r="A2604" s="618">
        <v>4</v>
      </c>
      <c r="B2604" s="619" t="s">
        <v>558</v>
      </c>
      <c r="C2604" s="619">
        <v>89301045</v>
      </c>
      <c r="D2604" s="681" t="s">
        <v>6245</v>
      </c>
      <c r="E2604" s="682" t="s">
        <v>3962</v>
      </c>
      <c r="F2604" s="619" t="s">
        <v>3935</v>
      </c>
      <c r="G2604" s="619" t="s">
        <v>4296</v>
      </c>
      <c r="H2604" s="619" t="s">
        <v>557</v>
      </c>
      <c r="I2604" s="619" t="s">
        <v>4297</v>
      </c>
      <c r="J2604" s="619" t="s">
        <v>4298</v>
      </c>
      <c r="K2604" s="619" t="s">
        <v>4299</v>
      </c>
      <c r="L2604" s="620">
        <v>64.23</v>
      </c>
      <c r="M2604" s="620">
        <v>1669.98</v>
      </c>
      <c r="N2604" s="619">
        <v>26</v>
      </c>
      <c r="O2604" s="683">
        <v>13.5</v>
      </c>
      <c r="P2604" s="620">
        <v>578.07000000000005</v>
      </c>
      <c r="Q2604" s="635">
        <v>0.3461538461538462</v>
      </c>
      <c r="R2604" s="619">
        <v>9</v>
      </c>
      <c r="S2604" s="635">
        <v>0.34615384615384615</v>
      </c>
      <c r="T2604" s="683">
        <v>5</v>
      </c>
      <c r="U2604" s="665">
        <v>0.37037037037037035</v>
      </c>
    </row>
    <row r="2605" spans="1:21" ht="14.4" customHeight="1" x14ac:dyDescent="0.3">
      <c r="A2605" s="618">
        <v>4</v>
      </c>
      <c r="B2605" s="619" t="s">
        <v>558</v>
      </c>
      <c r="C2605" s="619">
        <v>89301045</v>
      </c>
      <c r="D2605" s="681" t="s">
        <v>6245</v>
      </c>
      <c r="E2605" s="682" t="s">
        <v>3962</v>
      </c>
      <c r="F2605" s="619" t="s">
        <v>3935</v>
      </c>
      <c r="G2605" s="619" t="s">
        <v>3997</v>
      </c>
      <c r="H2605" s="619" t="s">
        <v>1439</v>
      </c>
      <c r="I2605" s="619" t="s">
        <v>1793</v>
      </c>
      <c r="J2605" s="619" t="s">
        <v>3721</v>
      </c>
      <c r="K2605" s="619" t="s">
        <v>3722</v>
      </c>
      <c r="L2605" s="620">
        <v>333.31</v>
      </c>
      <c r="M2605" s="620">
        <v>333.31</v>
      </c>
      <c r="N2605" s="619">
        <v>1</v>
      </c>
      <c r="O2605" s="683">
        <v>0.5</v>
      </c>
      <c r="P2605" s="620">
        <v>333.31</v>
      </c>
      <c r="Q2605" s="635">
        <v>1</v>
      </c>
      <c r="R2605" s="619">
        <v>1</v>
      </c>
      <c r="S2605" s="635">
        <v>1</v>
      </c>
      <c r="T2605" s="683">
        <v>0.5</v>
      </c>
      <c r="U2605" s="665">
        <v>1</v>
      </c>
    </row>
    <row r="2606" spans="1:21" ht="14.4" customHeight="1" x14ac:dyDescent="0.3">
      <c r="A2606" s="618">
        <v>4</v>
      </c>
      <c r="B2606" s="619" t="s">
        <v>558</v>
      </c>
      <c r="C2606" s="619">
        <v>89301045</v>
      </c>
      <c r="D2606" s="681" t="s">
        <v>6245</v>
      </c>
      <c r="E2606" s="682" t="s">
        <v>3962</v>
      </c>
      <c r="F2606" s="619" t="s">
        <v>3935</v>
      </c>
      <c r="G2606" s="619" t="s">
        <v>5441</v>
      </c>
      <c r="H2606" s="619" t="s">
        <v>557</v>
      </c>
      <c r="I2606" s="619" t="s">
        <v>6099</v>
      </c>
      <c r="J2606" s="619" t="s">
        <v>6100</v>
      </c>
      <c r="K2606" s="619" t="s">
        <v>6101</v>
      </c>
      <c r="L2606" s="620">
        <v>83.49</v>
      </c>
      <c r="M2606" s="620">
        <v>83.49</v>
      </c>
      <c r="N2606" s="619">
        <v>1</v>
      </c>
      <c r="O2606" s="683">
        <v>1</v>
      </c>
      <c r="P2606" s="620"/>
      <c r="Q2606" s="635">
        <v>0</v>
      </c>
      <c r="R2606" s="619"/>
      <c r="S2606" s="635">
        <v>0</v>
      </c>
      <c r="T2606" s="683"/>
      <c r="U2606" s="665">
        <v>0</v>
      </c>
    </row>
    <row r="2607" spans="1:21" ht="14.4" customHeight="1" x14ac:dyDescent="0.3">
      <c r="A2607" s="618">
        <v>4</v>
      </c>
      <c r="B2607" s="619" t="s">
        <v>558</v>
      </c>
      <c r="C2607" s="619">
        <v>89301045</v>
      </c>
      <c r="D2607" s="681" t="s">
        <v>6245</v>
      </c>
      <c r="E2607" s="682" t="s">
        <v>3962</v>
      </c>
      <c r="F2607" s="619" t="s">
        <v>3935</v>
      </c>
      <c r="G2607" s="619" t="s">
        <v>5064</v>
      </c>
      <c r="H2607" s="619" t="s">
        <v>557</v>
      </c>
      <c r="I2607" s="619" t="s">
        <v>5065</v>
      </c>
      <c r="J2607" s="619" t="s">
        <v>3205</v>
      </c>
      <c r="K2607" s="619" t="s">
        <v>4020</v>
      </c>
      <c r="L2607" s="620">
        <v>43.23</v>
      </c>
      <c r="M2607" s="620">
        <v>86.46</v>
      </c>
      <c r="N2607" s="619">
        <v>2</v>
      </c>
      <c r="O2607" s="683">
        <v>1</v>
      </c>
      <c r="P2607" s="620">
        <v>86.46</v>
      </c>
      <c r="Q2607" s="635">
        <v>1</v>
      </c>
      <c r="R2607" s="619">
        <v>2</v>
      </c>
      <c r="S2607" s="635">
        <v>1</v>
      </c>
      <c r="T2607" s="683">
        <v>1</v>
      </c>
      <c r="U2607" s="665">
        <v>1</v>
      </c>
    </row>
    <row r="2608" spans="1:21" ht="14.4" customHeight="1" x14ac:dyDescent="0.3">
      <c r="A2608" s="618">
        <v>4</v>
      </c>
      <c r="B2608" s="619" t="s">
        <v>558</v>
      </c>
      <c r="C2608" s="619">
        <v>89301045</v>
      </c>
      <c r="D2608" s="681" t="s">
        <v>6245</v>
      </c>
      <c r="E2608" s="682" t="s">
        <v>3962</v>
      </c>
      <c r="F2608" s="619" t="s">
        <v>3935</v>
      </c>
      <c r="G2608" s="619" t="s">
        <v>4101</v>
      </c>
      <c r="H2608" s="619" t="s">
        <v>557</v>
      </c>
      <c r="I2608" s="619" t="s">
        <v>2223</v>
      </c>
      <c r="J2608" s="619" t="s">
        <v>4102</v>
      </c>
      <c r="K2608" s="619" t="s">
        <v>4103</v>
      </c>
      <c r="L2608" s="620">
        <v>0</v>
      </c>
      <c r="M2608" s="620">
        <v>0</v>
      </c>
      <c r="N2608" s="619">
        <v>1</v>
      </c>
      <c r="O2608" s="683">
        <v>1</v>
      </c>
      <c r="P2608" s="620"/>
      <c r="Q2608" s="635"/>
      <c r="R2608" s="619"/>
      <c r="S2608" s="635">
        <v>0</v>
      </c>
      <c r="T2608" s="683"/>
      <c r="U2608" s="665">
        <v>0</v>
      </c>
    </row>
    <row r="2609" spans="1:21" ht="14.4" customHeight="1" x14ac:dyDescent="0.3">
      <c r="A2609" s="618">
        <v>4</v>
      </c>
      <c r="B2609" s="619" t="s">
        <v>558</v>
      </c>
      <c r="C2609" s="619">
        <v>89301045</v>
      </c>
      <c r="D2609" s="681" t="s">
        <v>6245</v>
      </c>
      <c r="E2609" s="682" t="s">
        <v>3962</v>
      </c>
      <c r="F2609" s="619" t="s">
        <v>3935</v>
      </c>
      <c r="G2609" s="619" t="s">
        <v>5727</v>
      </c>
      <c r="H2609" s="619" t="s">
        <v>557</v>
      </c>
      <c r="I2609" s="619" t="s">
        <v>6102</v>
      </c>
      <c r="J2609" s="619" t="s">
        <v>6103</v>
      </c>
      <c r="K2609" s="619" t="s">
        <v>5730</v>
      </c>
      <c r="L2609" s="620">
        <v>64.36</v>
      </c>
      <c r="M2609" s="620">
        <v>128.72</v>
      </c>
      <c r="N2609" s="619">
        <v>2</v>
      </c>
      <c r="O2609" s="683">
        <v>1</v>
      </c>
      <c r="P2609" s="620"/>
      <c r="Q2609" s="635">
        <v>0</v>
      </c>
      <c r="R2609" s="619"/>
      <c r="S2609" s="635">
        <v>0</v>
      </c>
      <c r="T2609" s="683"/>
      <c r="U2609" s="665">
        <v>0</v>
      </c>
    </row>
    <row r="2610" spans="1:21" ht="14.4" customHeight="1" x14ac:dyDescent="0.3">
      <c r="A2610" s="618">
        <v>4</v>
      </c>
      <c r="B2610" s="619" t="s">
        <v>558</v>
      </c>
      <c r="C2610" s="619">
        <v>89301045</v>
      </c>
      <c r="D2610" s="681" t="s">
        <v>6245</v>
      </c>
      <c r="E2610" s="682" t="s">
        <v>3962</v>
      </c>
      <c r="F2610" s="619" t="s">
        <v>3935</v>
      </c>
      <c r="G2610" s="619" t="s">
        <v>4395</v>
      </c>
      <c r="H2610" s="619" t="s">
        <v>557</v>
      </c>
      <c r="I2610" s="619" t="s">
        <v>1735</v>
      </c>
      <c r="J2610" s="619" t="s">
        <v>1736</v>
      </c>
      <c r="K2610" s="619" t="s">
        <v>4396</v>
      </c>
      <c r="L2610" s="620">
        <v>31.64</v>
      </c>
      <c r="M2610" s="620">
        <v>158.19999999999999</v>
      </c>
      <c r="N2610" s="619">
        <v>5</v>
      </c>
      <c r="O2610" s="683">
        <v>3</v>
      </c>
      <c r="P2610" s="620">
        <v>126.56</v>
      </c>
      <c r="Q2610" s="635">
        <v>0.8</v>
      </c>
      <c r="R2610" s="619">
        <v>4</v>
      </c>
      <c r="S2610" s="635">
        <v>0.8</v>
      </c>
      <c r="T2610" s="683">
        <v>2</v>
      </c>
      <c r="U2610" s="665">
        <v>0.66666666666666663</v>
      </c>
    </row>
    <row r="2611" spans="1:21" ht="14.4" customHeight="1" x14ac:dyDescent="0.3">
      <c r="A2611" s="618">
        <v>4</v>
      </c>
      <c r="B2611" s="619" t="s">
        <v>558</v>
      </c>
      <c r="C2611" s="619">
        <v>89301045</v>
      </c>
      <c r="D2611" s="681" t="s">
        <v>6245</v>
      </c>
      <c r="E2611" s="682" t="s">
        <v>3962</v>
      </c>
      <c r="F2611" s="619" t="s">
        <v>3935</v>
      </c>
      <c r="G2611" s="619" t="s">
        <v>5633</v>
      </c>
      <c r="H2611" s="619" t="s">
        <v>1439</v>
      </c>
      <c r="I2611" s="619" t="s">
        <v>5756</v>
      </c>
      <c r="J2611" s="619" t="s">
        <v>1580</v>
      </c>
      <c r="K2611" s="619" t="s">
        <v>5757</v>
      </c>
      <c r="L2611" s="620">
        <v>83.56</v>
      </c>
      <c r="M2611" s="620">
        <v>83.56</v>
      </c>
      <c r="N2611" s="619">
        <v>1</v>
      </c>
      <c r="O2611" s="683">
        <v>0.5</v>
      </c>
      <c r="P2611" s="620">
        <v>83.56</v>
      </c>
      <c r="Q2611" s="635">
        <v>1</v>
      </c>
      <c r="R2611" s="619">
        <v>1</v>
      </c>
      <c r="S2611" s="635">
        <v>1</v>
      </c>
      <c r="T2611" s="683">
        <v>0.5</v>
      </c>
      <c r="U2611" s="665">
        <v>1</v>
      </c>
    </row>
    <row r="2612" spans="1:21" ht="14.4" customHeight="1" x14ac:dyDescent="0.3">
      <c r="A2612" s="618">
        <v>4</v>
      </c>
      <c r="B2612" s="619" t="s">
        <v>558</v>
      </c>
      <c r="C2612" s="619">
        <v>89301045</v>
      </c>
      <c r="D2612" s="681" t="s">
        <v>6245</v>
      </c>
      <c r="E2612" s="682" t="s">
        <v>3962</v>
      </c>
      <c r="F2612" s="619" t="s">
        <v>3935</v>
      </c>
      <c r="G2612" s="619" t="s">
        <v>3999</v>
      </c>
      <c r="H2612" s="619" t="s">
        <v>1439</v>
      </c>
      <c r="I2612" s="619" t="s">
        <v>1809</v>
      </c>
      <c r="J2612" s="619" t="s">
        <v>1810</v>
      </c>
      <c r="K2612" s="619" t="s">
        <v>3743</v>
      </c>
      <c r="L2612" s="620">
        <v>399.92</v>
      </c>
      <c r="M2612" s="620">
        <v>7198.5599999999995</v>
      </c>
      <c r="N2612" s="619">
        <v>18</v>
      </c>
      <c r="O2612" s="683">
        <v>9.5</v>
      </c>
      <c r="P2612" s="620">
        <v>2399.52</v>
      </c>
      <c r="Q2612" s="635">
        <v>0.33333333333333337</v>
      </c>
      <c r="R2612" s="619">
        <v>6</v>
      </c>
      <c r="S2612" s="635">
        <v>0.33333333333333331</v>
      </c>
      <c r="T2612" s="683">
        <v>3</v>
      </c>
      <c r="U2612" s="665">
        <v>0.31578947368421051</v>
      </c>
    </row>
    <row r="2613" spans="1:21" ht="14.4" customHeight="1" x14ac:dyDescent="0.3">
      <c r="A2613" s="618">
        <v>4</v>
      </c>
      <c r="B2613" s="619" t="s">
        <v>558</v>
      </c>
      <c r="C2613" s="619">
        <v>89301045</v>
      </c>
      <c r="D2613" s="681" t="s">
        <v>6245</v>
      </c>
      <c r="E2613" s="682" t="s">
        <v>3962</v>
      </c>
      <c r="F2613" s="619" t="s">
        <v>3935</v>
      </c>
      <c r="G2613" s="619" t="s">
        <v>3999</v>
      </c>
      <c r="H2613" s="619" t="s">
        <v>1439</v>
      </c>
      <c r="I2613" s="619" t="s">
        <v>1809</v>
      </c>
      <c r="J2613" s="619" t="s">
        <v>1810</v>
      </c>
      <c r="K2613" s="619" t="s">
        <v>3743</v>
      </c>
      <c r="L2613" s="620">
        <v>116.8</v>
      </c>
      <c r="M2613" s="620">
        <v>934.4</v>
      </c>
      <c r="N2613" s="619">
        <v>8</v>
      </c>
      <c r="O2613" s="683">
        <v>4</v>
      </c>
      <c r="P2613" s="620">
        <v>350.4</v>
      </c>
      <c r="Q2613" s="635">
        <v>0.375</v>
      </c>
      <c r="R2613" s="619">
        <v>3</v>
      </c>
      <c r="S2613" s="635">
        <v>0.375</v>
      </c>
      <c r="T2613" s="683">
        <v>1.5</v>
      </c>
      <c r="U2613" s="665">
        <v>0.375</v>
      </c>
    </row>
    <row r="2614" spans="1:21" ht="14.4" customHeight="1" x14ac:dyDescent="0.3">
      <c r="A2614" s="618">
        <v>4</v>
      </c>
      <c r="B2614" s="619" t="s">
        <v>558</v>
      </c>
      <c r="C2614" s="619">
        <v>89301045</v>
      </c>
      <c r="D2614" s="681" t="s">
        <v>6245</v>
      </c>
      <c r="E2614" s="682" t="s">
        <v>3962</v>
      </c>
      <c r="F2614" s="619" t="s">
        <v>3935</v>
      </c>
      <c r="G2614" s="619" t="s">
        <v>4107</v>
      </c>
      <c r="H2614" s="619" t="s">
        <v>557</v>
      </c>
      <c r="I2614" s="619" t="s">
        <v>872</v>
      </c>
      <c r="J2614" s="619" t="s">
        <v>4108</v>
      </c>
      <c r="K2614" s="619" t="s">
        <v>4109</v>
      </c>
      <c r="L2614" s="620">
        <v>91.14</v>
      </c>
      <c r="M2614" s="620">
        <v>182.28</v>
      </c>
      <c r="N2614" s="619">
        <v>2</v>
      </c>
      <c r="O2614" s="683">
        <v>0.5</v>
      </c>
      <c r="P2614" s="620">
        <v>182.28</v>
      </c>
      <c r="Q2614" s="635">
        <v>1</v>
      </c>
      <c r="R2614" s="619">
        <v>2</v>
      </c>
      <c r="S2614" s="635">
        <v>1</v>
      </c>
      <c r="T2614" s="683">
        <v>0.5</v>
      </c>
      <c r="U2614" s="665">
        <v>1</v>
      </c>
    </row>
    <row r="2615" spans="1:21" ht="14.4" customHeight="1" x14ac:dyDescent="0.3">
      <c r="A2615" s="618">
        <v>4</v>
      </c>
      <c r="B2615" s="619" t="s">
        <v>558</v>
      </c>
      <c r="C2615" s="619">
        <v>89301045</v>
      </c>
      <c r="D2615" s="681" t="s">
        <v>6245</v>
      </c>
      <c r="E2615" s="682" t="s">
        <v>3962</v>
      </c>
      <c r="F2615" s="619" t="s">
        <v>3935</v>
      </c>
      <c r="G2615" s="619" t="s">
        <v>4003</v>
      </c>
      <c r="H2615" s="619" t="s">
        <v>1439</v>
      </c>
      <c r="I2615" s="619" t="s">
        <v>1488</v>
      </c>
      <c r="J2615" s="619" t="s">
        <v>1489</v>
      </c>
      <c r="K2615" s="619" t="s">
        <v>1490</v>
      </c>
      <c r="L2615" s="620">
        <v>0</v>
      </c>
      <c r="M2615" s="620">
        <v>0</v>
      </c>
      <c r="N2615" s="619">
        <v>1</v>
      </c>
      <c r="O2615" s="683">
        <v>0.5</v>
      </c>
      <c r="P2615" s="620"/>
      <c r="Q2615" s="635"/>
      <c r="R2615" s="619"/>
      <c r="S2615" s="635">
        <v>0</v>
      </c>
      <c r="T2615" s="683"/>
      <c r="U2615" s="665">
        <v>0</v>
      </c>
    </row>
    <row r="2616" spans="1:21" ht="14.4" customHeight="1" x14ac:dyDescent="0.3">
      <c r="A2616" s="618">
        <v>4</v>
      </c>
      <c r="B2616" s="619" t="s">
        <v>558</v>
      </c>
      <c r="C2616" s="619">
        <v>89301045</v>
      </c>
      <c r="D2616" s="681" t="s">
        <v>6245</v>
      </c>
      <c r="E2616" s="682" t="s">
        <v>3962</v>
      </c>
      <c r="F2616" s="619" t="s">
        <v>3935</v>
      </c>
      <c r="G2616" s="619" t="s">
        <v>5066</v>
      </c>
      <c r="H2616" s="619" t="s">
        <v>1439</v>
      </c>
      <c r="I2616" s="619" t="s">
        <v>5067</v>
      </c>
      <c r="J2616" s="619" t="s">
        <v>3641</v>
      </c>
      <c r="K2616" s="619" t="s">
        <v>5068</v>
      </c>
      <c r="L2616" s="620">
        <v>380.96</v>
      </c>
      <c r="M2616" s="620">
        <v>10285.919999999998</v>
      </c>
      <c r="N2616" s="619">
        <v>27</v>
      </c>
      <c r="O2616" s="683">
        <v>6.5</v>
      </c>
      <c r="P2616" s="620">
        <v>4571.5199999999995</v>
      </c>
      <c r="Q2616" s="635">
        <v>0.44444444444444448</v>
      </c>
      <c r="R2616" s="619">
        <v>12</v>
      </c>
      <c r="S2616" s="635">
        <v>0.44444444444444442</v>
      </c>
      <c r="T2616" s="683">
        <v>3</v>
      </c>
      <c r="U2616" s="665">
        <v>0.46153846153846156</v>
      </c>
    </row>
    <row r="2617" spans="1:21" ht="14.4" customHeight="1" x14ac:dyDescent="0.3">
      <c r="A2617" s="618">
        <v>4</v>
      </c>
      <c r="B2617" s="619" t="s">
        <v>558</v>
      </c>
      <c r="C2617" s="619">
        <v>89301045</v>
      </c>
      <c r="D2617" s="681" t="s">
        <v>6245</v>
      </c>
      <c r="E2617" s="682" t="s">
        <v>3962</v>
      </c>
      <c r="F2617" s="619" t="s">
        <v>3935</v>
      </c>
      <c r="G2617" s="619" t="s">
        <v>5066</v>
      </c>
      <c r="H2617" s="619" t="s">
        <v>1439</v>
      </c>
      <c r="I2617" s="619" t="s">
        <v>5067</v>
      </c>
      <c r="J2617" s="619" t="s">
        <v>3641</v>
      </c>
      <c r="K2617" s="619" t="s">
        <v>5068</v>
      </c>
      <c r="L2617" s="620">
        <v>247.42</v>
      </c>
      <c r="M2617" s="620">
        <v>742.26</v>
      </c>
      <c r="N2617" s="619">
        <v>3</v>
      </c>
      <c r="O2617" s="683">
        <v>0.5</v>
      </c>
      <c r="P2617" s="620">
        <v>742.26</v>
      </c>
      <c r="Q2617" s="635">
        <v>1</v>
      </c>
      <c r="R2617" s="619">
        <v>3</v>
      </c>
      <c r="S2617" s="635">
        <v>1</v>
      </c>
      <c r="T2617" s="683">
        <v>0.5</v>
      </c>
      <c r="U2617" s="665">
        <v>1</v>
      </c>
    </row>
    <row r="2618" spans="1:21" ht="14.4" customHeight="1" x14ac:dyDescent="0.3">
      <c r="A2618" s="618">
        <v>4</v>
      </c>
      <c r="B2618" s="619" t="s">
        <v>558</v>
      </c>
      <c r="C2618" s="619">
        <v>89301045</v>
      </c>
      <c r="D2618" s="681" t="s">
        <v>6245</v>
      </c>
      <c r="E2618" s="682" t="s">
        <v>3962</v>
      </c>
      <c r="F2618" s="619" t="s">
        <v>3935</v>
      </c>
      <c r="G2618" s="619" t="s">
        <v>5066</v>
      </c>
      <c r="H2618" s="619" t="s">
        <v>1439</v>
      </c>
      <c r="I2618" s="619" t="s">
        <v>5067</v>
      </c>
      <c r="J2618" s="619" t="s">
        <v>3641</v>
      </c>
      <c r="K2618" s="619" t="s">
        <v>5068</v>
      </c>
      <c r="L2618" s="620">
        <v>195.92</v>
      </c>
      <c r="M2618" s="620">
        <v>979.59999999999991</v>
      </c>
      <c r="N2618" s="619">
        <v>5</v>
      </c>
      <c r="O2618" s="683">
        <v>1.5</v>
      </c>
      <c r="P2618" s="620">
        <v>979.59999999999991</v>
      </c>
      <c r="Q2618" s="635">
        <v>1</v>
      </c>
      <c r="R2618" s="619">
        <v>5</v>
      </c>
      <c r="S2618" s="635">
        <v>1</v>
      </c>
      <c r="T2618" s="683">
        <v>1.5</v>
      </c>
      <c r="U2618" s="665">
        <v>1</v>
      </c>
    </row>
    <row r="2619" spans="1:21" ht="14.4" customHeight="1" x14ac:dyDescent="0.3">
      <c r="A2619" s="618">
        <v>4</v>
      </c>
      <c r="B2619" s="619" t="s">
        <v>558</v>
      </c>
      <c r="C2619" s="619">
        <v>89301045</v>
      </c>
      <c r="D2619" s="681" t="s">
        <v>6245</v>
      </c>
      <c r="E2619" s="682" t="s">
        <v>3962</v>
      </c>
      <c r="F2619" s="619" t="s">
        <v>3935</v>
      </c>
      <c r="G2619" s="619" t="s">
        <v>4131</v>
      </c>
      <c r="H2619" s="619" t="s">
        <v>557</v>
      </c>
      <c r="I2619" s="619" t="s">
        <v>4132</v>
      </c>
      <c r="J2619" s="619" t="s">
        <v>2198</v>
      </c>
      <c r="K2619" s="619" t="s">
        <v>4133</v>
      </c>
      <c r="L2619" s="620">
        <v>0</v>
      </c>
      <c r="M2619" s="620">
        <v>0</v>
      </c>
      <c r="N2619" s="619">
        <v>2</v>
      </c>
      <c r="O2619" s="683">
        <v>0.5</v>
      </c>
      <c r="P2619" s="620">
        <v>0</v>
      </c>
      <c r="Q2619" s="635"/>
      <c r="R2619" s="619">
        <v>2</v>
      </c>
      <c r="S2619" s="635">
        <v>1</v>
      </c>
      <c r="T2619" s="683">
        <v>0.5</v>
      </c>
      <c r="U2619" s="665">
        <v>1</v>
      </c>
    </row>
    <row r="2620" spans="1:21" ht="14.4" customHeight="1" x14ac:dyDescent="0.3">
      <c r="A2620" s="618">
        <v>4</v>
      </c>
      <c r="B2620" s="619" t="s">
        <v>558</v>
      </c>
      <c r="C2620" s="619">
        <v>89301045</v>
      </c>
      <c r="D2620" s="681" t="s">
        <v>6245</v>
      </c>
      <c r="E2620" s="682" t="s">
        <v>3962</v>
      </c>
      <c r="F2620" s="619" t="s">
        <v>3935</v>
      </c>
      <c r="G2620" s="619" t="s">
        <v>4004</v>
      </c>
      <c r="H2620" s="619" t="s">
        <v>557</v>
      </c>
      <c r="I2620" s="619" t="s">
        <v>852</v>
      </c>
      <c r="J2620" s="619" t="s">
        <v>853</v>
      </c>
      <c r="K2620" s="619" t="s">
        <v>4398</v>
      </c>
      <c r="L2620" s="620">
        <v>242.93</v>
      </c>
      <c r="M2620" s="620">
        <v>728.79</v>
      </c>
      <c r="N2620" s="619">
        <v>3</v>
      </c>
      <c r="O2620" s="683">
        <v>3</v>
      </c>
      <c r="P2620" s="620"/>
      <c r="Q2620" s="635">
        <v>0</v>
      </c>
      <c r="R2620" s="619"/>
      <c r="S2620" s="635">
        <v>0</v>
      </c>
      <c r="T2620" s="683"/>
      <c r="U2620" s="665">
        <v>0</v>
      </c>
    </row>
    <row r="2621" spans="1:21" ht="14.4" customHeight="1" x14ac:dyDescent="0.3">
      <c r="A2621" s="618">
        <v>4</v>
      </c>
      <c r="B2621" s="619" t="s">
        <v>558</v>
      </c>
      <c r="C2621" s="619">
        <v>89301045</v>
      </c>
      <c r="D2621" s="681" t="s">
        <v>6245</v>
      </c>
      <c r="E2621" s="682" t="s">
        <v>3962</v>
      </c>
      <c r="F2621" s="619" t="s">
        <v>3935</v>
      </c>
      <c r="G2621" s="619" t="s">
        <v>4004</v>
      </c>
      <c r="H2621" s="619" t="s">
        <v>557</v>
      </c>
      <c r="I2621" s="619" t="s">
        <v>852</v>
      </c>
      <c r="J2621" s="619" t="s">
        <v>853</v>
      </c>
      <c r="K2621" s="619" t="s">
        <v>4005</v>
      </c>
      <c r="L2621" s="620">
        <v>242.93</v>
      </c>
      <c r="M2621" s="620">
        <v>10688.920000000002</v>
      </c>
      <c r="N2621" s="619">
        <v>44</v>
      </c>
      <c r="O2621" s="683">
        <v>42</v>
      </c>
      <c r="P2621" s="620">
        <v>3401.0199999999995</v>
      </c>
      <c r="Q2621" s="635">
        <v>0.31818181818181807</v>
      </c>
      <c r="R2621" s="619">
        <v>14</v>
      </c>
      <c r="S2621" s="635">
        <v>0.31818181818181818</v>
      </c>
      <c r="T2621" s="683">
        <v>13</v>
      </c>
      <c r="U2621" s="665">
        <v>0.30952380952380953</v>
      </c>
    </row>
    <row r="2622" spans="1:21" ht="14.4" customHeight="1" x14ac:dyDescent="0.3">
      <c r="A2622" s="618">
        <v>4</v>
      </c>
      <c r="B2622" s="619" t="s">
        <v>558</v>
      </c>
      <c r="C2622" s="619">
        <v>89301045</v>
      </c>
      <c r="D2622" s="681" t="s">
        <v>6245</v>
      </c>
      <c r="E2622" s="682" t="s">
        <v>3962</v>
      </c>
      <c r="F2622" s="619" t="s">
        <v>3935</v>
      </c>
      <c r="G2622" s="619" t="s">
        <v>5762</v>
      </c>
      <c r="H2622" s="619" t="s">
        <v>557</v>
      </c>
      <c r="I2622" s="619" t="s">
        <v>5765</v>
      </c>
      <c r="J2622" s="619" t="s">
        <v>5766</v>
      </c>
      <c r="K2622" s="619" t="s">
        <v>5730</v>
      </c>
      <c r="L2622" s="620">
        <v>68.3</v>
      </c>
      <c r="M2622" s="620">
        <v>136.6</v>
      </c>
      <c r="N2622" s="619">
        <v>2</v>
      </c>
      <c r="O2622" s="683">
        <v>0.5</v>
      </c>
      <c r="P2622" s="620">
        <v>136.6</v>
      </c>
      <c r="Q2622" s="635">
        <v>1</v>
      </c>
      <c r="R2622" s="619">
        <v>2</v>
      </c>
      <c r="S2622" s="635">
        <v>1</v>
      </c>
      <c r="T2622" s="683">
        <v>0.5</v>
      </c>
      <c r="U2622" s="665">
        <v>1</v>
      </c>
    </row>
    <row r="2623" spans="1:21" ht="14.4" customHeight="1" x14ac:dyDescent="0.3">
      <c r="A2623" s="618">
        <v>4</v>
      </c>
      <c r="B2623" s="619" t="s">
        <v>558</v>
      </c>
      <c r="C2623" s="619">
        <v>89301045</v>
      </c>
      <c r="D2623" s="681" t="s">
        <v>6245</v>
      </c>
      <c r="E2623" s="682" t="s">
        <v>3962</v>
      </c>
      <c r="F2623" s="619" t="s">
        <v>3935</v>
      </c>
      <c r="G2623" s="619" t="s">
        <v>4149</v>
      </c>
      <c r="H2623" s="619" t="s">
        <v>557</v>
      </c>
      <c r="I2623" s="619" t="s">
        <v>6104</v>
      </c>
      <c r="J2623" s="619" t="s">
        <v>6105</v>
      </c>
      <c r="K2623" s="619" t="s">
        <v>6106</v>
      </c>
      <c r="L2623" s="620">
        <v>200.07</v>
      </c>
      <c r="M2623" s="620">
        <v>200.07</v>
      </c>
      <c r="N2623" s="619">
        <v>1</v>
      </c>
      <c r="O2623" s="683">
        <v>0.5</v>
      </c>
      <c r="P2623" s="620"/>
      <c r="Q2623" s="635">
        <v>0</v>
      </c>
      <c r="R2623" s="619"/>
      <c r="S2623" s="635">
        <v>0</v>
      </c>
      <c r="T2623" s="683"/>
      <c r="U2623" s="665">
        <v>0</v>
      </c>
    </row>
    <row r="2624" spans="1:21" ht="14.4" customHeight="1" x14ac:dyDescent="0.3">
      <c r="A2624" s="618">
        <v>4</v>
      </c>
      <c r="B2624" s="619" t="s">
        <v>558</v>
      </c>
      <c r="C2624" s="619">
        <v>89301045</v>
      </c>
      <c r="D2624" s="681" t="s">
        <v>6245</v>
      </c>
      <c r="E2624" s="682" t="s">
        <v>3962</v>
      </c>
      <c r="F2624" s="619" t="s">
        <v>3935</v>
      </c>
      <c r="G2624" s="619" t="s">
        <v>4036</v>
      </c>
      <c r="H2624" s="619" t="s">
        <v>557</v>
      </c>
      <c r="I2624" s="619" t="s">
        <v>1739</v>
      </c>
      <c r="J2624" s="619" t="s">
        <v>1740</v>
      </c>
      <c r="K2624" s="619" t="s">
        <v>4037</v>
      </c>
      <c r="L2624" s="620">
        <v>31.54</v>
      </c>
      <c r="M2624" s="620">
        <v>378.47999999999996</v>
      </c>
      <c r="N2624" s="619">
        <v>12</v>
      </c>
      <c r="O2624" s="683">
        <v>3.5</v>
      </c>
      <c r="P2624" s="620">
        <v>157.69999999999999</v>
      </c>
      <c r="Q2624" s="635">
        <v>0.41666666666666669</v>
      </c>
      <c r="R2624" s="619">
        <v>5</v>
      </c>
      <c r="S2624" s="635">
        <v>0.41666666666666669</v>
      </c>
      <c r="T2624" s="683">
        <v>1.5</v>
      </c>
      <c r="U2624" s="665">
        <v>0.42857142857142855</v>
      </c>
    </row>
    <row r="2625" spans="1:21" ht="14.4" customHeight="1" x14ac:dyDescent="0.3">
      <c r="A2625" s="618">
        <v>4</v>
      </c>
      <c r="B2625" s="619" t="s">
        <v>558</v>
      </c>
      <c r="C2625" s="619">
        <v>89301045</v>
      </c>
      <c r="D2625" s="681" t="s">
        <v>6245</v>
      </c>
      <c r="E2625" s="682" t="s">
        <v>3962</v>
      </c>
      <c r="F2625" s="619" t="s">
        <v>3935</v>
      </c>
      <c r="G2625" s="619" t="s">
        <v>5069</v>
      </c>
      <c r="H2625" s="619" t="s">
        <v>557</v>
      </c>
      <c r="I2625" s="619" t="s">
        <v>5070</v>
      </c>
      <c r="J2625" s="619" t="s">
        <v>5071</v>
      </c>
      <c r="K2625" s="619" t="s">
        <v>5072</v>
      </c>
      <c r="L2625" s="620">
        <v>262.35000000000002</v>
      </c>
      <c r="M2625" s="620">
        <v>1574.1000000000001</v>
      </c>
      <c r="N2625" s="619">
        <v>6</v>
      </c>
      <c r="O2625" s="683">
        <v>2</v>
      </c>
      <c r="P2625" s="620">
        <v>1574.1000000000001</v>
      </c>
      <c r="Q2625" s="635">
        <v>1</v>
      </c>
      <c r="R2625" s="619">
        <v>6</v>
      </c>
      <c r="S2625" s="635">
        <v>1</v>
      </c>
      <c r="T2625" s="683">
        <v>2</v>
      </c>
      <c r="U2625" s="665">
        <v>1</v>
      </c>
    </row>
    <row r="2626" spans="1:21" ht="14.4" customHeight="1" x14ac:dyDescent="0.3">
      <c r="A2626" s="618">
        <v>4</v>
      </c>
      <c r="B2626" s="619" t="s">
        <v>558</v>
      </c>
      <c r="C2626" s="619">
        <v>89301045</v>
      </c>
      <c r="D2626" s="681" t="s">
        <v>6245</v>
      </c>
      <c r="E2626" s="682" t="s">
        <v>3962</v>
      </c>
      <c r="F2626" s="619" t="s">
        <v>3935</v>
      </c>
      <c r="G2626" s="619" t="s">
        <v>5069</v>
      </c>
      <c r="H2626" s="619" t="s">
        <v>557</v>
      </c>
      <c r="I2626" s="619" t="s">
        <v>5070</v>
      </c>
      <c r="J2626" s="619" t="s">
        <v>5071</v>
      </c>
      <c r="K2626" s="619" t="s">
        <v>5072</v>
      </c>
      <c r="L2626" s="620">
        <v>260.79000000000002</v>
      </c>
      <c r="M2626" s="620">
        <v>1043.1600000000001</v>
      </c>
      <c r="N2626" s="619">
        <v>4</v>
      </c>
      <c r="O2626" s="683">
        <v>1</v>
      </c>
      <c r="P2626" s="620">
        <v>1043.1600000000001</v>
      </c>
      <c r="Q2626" s="635">
        <v>1</v>
      </c>
      <c r="R2626" s="619">
        <v>4</v>
      </c>
      <c r="S2626" s="635">
        <v>1</v>
      </c>
      <c r="T2626" s="683">
        <v>1</v>
      </c>
      <c r="U2626" s="665">
        <v>1</v>
      </c>
    </row>
    <row r="2627" spans="1:21" ht="14.4" customHeight="1" x14ac:dyDescent="0.3">
      <c r="A2627" s="618">
        <v>4</v>
      </c>
      <c r="B2627" s="619" t="s">
        <v>558</v>
      </c>
      <c r="C2627" s="619">
        <v>89301045</v>
      </c>
      <c r="D2627" s="681" t="s">
        <v>6245</v>
      </c>
      <c r="E2627" s="682" t="s">
        <v>3962</v>
      </c>
      <c r="F2627" s="619" t="s">
        <v>3935</v>
      </c>
      <c r="G2627" s="619" t="s">
        <v>4068</v>
      </c>
      <c r="H2627" s="619" t="s">
        <v>557</v>
      </c>
      <c r="I2627" s="619" t="s">
        <v>5660</v>
      </c>
      <c r="J2627" s="619" t="s">
        <v>1946</v>
      </c>
      <c r="K2627" s="619" t="s">
        <v>5661</v>
      </c>
      <c r="L2627" s="620">
        <v>0</v>
      </c>
      <c r="M2627" s="620">
        <v>0</v>
      </c>
      <c r="N2627" s="619">
        <v>7</v>
      </c>
      <c r="O2627" s="683">
        <v>3</v>
      </c>
      <c r="P2627" s="620">
        <v>0</v>
      </c>
      <c r="Q2627" s="635"/>
      <c r="R2627" s="619">
        <v>2</v>
      </c>
      <c r="S2627" s="635">
        <v>0.2857142857142857</v>
      </c>
      <c r="T2627" s="683">
        <v>0.5</v>
      </c>
      <c r="U2627" s="665">
        <v>0.16666666666666666</v>
      </c>
    </row>
    <row r="2628" spans="1:21" ht="14.4" customHeight="1" x14ac:dyDescent="0.3">
      <c r="A2628" s="618">
        <v>4</v>
      </c>
      <c r="B2628" s="619" t="s">
        <v>558</v>
      </c>
      <c r="C2628" s="619">
        <v>89301045</v>
      </c>
      <c r="D2628" s="681" t="s">
        <v>6245</v>
      </c>
      <c r="E2628" s="682" t="s">
        <v>3962</v>
      </c>
      <c r="F2628" s="619" t="s">
        <v>3935</v>
      </c>
      <c r="G2628" s="619" t="s">
        <v>4177</v>
      </c>
      <c r="H2628" s="619" t="s">
        <v>1439</v>
      </c>
      <c r="I2628" s="619" t="s">
        <v>5494</v>
      </c>
      <c r="J2628" s="619" t="s">
        <v>1452</v>
      </c>
      <c r="K2628" s="619" t="s">
        <v>4565</v>
      </c>
      <c r="L2628" s="620">
        <v>193.26</v>
      </c>
      <c r="M2628" s="620">
        <v>193.26</v>
      </c>
      <c r="N2628" s="619">
        <v>1</v>
      </c>
      <c r="O2628" s="683">
        <v>0.5</v>
      </c>
      <c r="P2628" s="620">
        <v>193.26</v>
      </c>
      <c r="Q2628" s="635">
        <v>1</v>
      </c>
      <c r="R2628" s="619">
        <v>1</v>
      </c>
      <c r="S2628" s="635">
        <v>1</v>
      </c>
      <c r="T2628" s="683">
        <v>0.5</v>
      </c>
      <c r="U2628" s="665">
        <v>1</v>
      </c>
    </row>
    <row r="2629" spans="1:21" ht="14.4" customHeight="1" x14ac:dyDescent="0.3">
      <c r="A2629" s="618">
        <v>4</v>
      </c>
      <c r="B2629" s="619" t="s">
        <v>558</v>
      </c>
      <c r="C2629" s="619">
        <v>89301045</v>
      </c>
      <c r="D2629" s="681" t="s">
        <v>6245</v>
      </c>
      <c r="E2629" s="682" t="s">
        <v>3962</v>
      </c>
      <c r="F2629" s="619" t="s">
        <v>3935</v>
      </c>
      <c r="G2629" s="619" t="s">
        <v>4006</v>
      </c>
      <c r="H2629" s="619" t="s">
        <v>557</v>
      </c>
      <c r="I2629" s="619" t="s">
        <v>4322</v>
      </c>
      <c r="J2629" s="619" t="s">
        <v>4323</v>
      </c>
      <c r="K2629" s="619" t="s">
        <v>4324</v>
      </c>
      <c r="L2629" s="620">
        <v>247.42</v>
      </c>
      <c r="M2629" s="620">
        <v>247.42</v>
      </c>
      <c r="N2629" s="619">
        <v>1</v>
      </c>
      <c r="O2629" s="683">
        <v>0.5</v>
      </c>
      <c r="P2629" s="620">
        <v>247.42</v>
      </c>
      <c r="Q2629" s="635">
        <v>1</v>
      </c>
      <c r="R2629" s="619">
        <v>1</v>
      </c>
      <c r="S2629" s="635">
        <v>1</v>
      </c>
      <c r="T2629" s="683">
        <v>0.5</v>
      </c>
      <c r="U2629" s="665">
        <v>1</v>
      </c>
    </row>
    <row r="2630" spans="1:21" ht="14.4" customHeight="1" x14ac:dyDescent="0.3">
      <c r="A2630" s="618">
        <v>4</v>
      </c>
      <c r="B2630" s="619" t="s">
        <v>558</v>
      </c>
      <c r="C2630" s="619">
        <v>89301045</v>
      </c>
      <c r="D2630" s="681" t="s">
        <v>6245</v>
      </c>
      <c r="E2630" s="682" t="s">
        <v>3962</v>
      </c>
      <c r="F2630" s="619" t="s">
        <v>3935</v>
      </c>
      <c r="G2630" s="619" t="s">
        <v>4006</v>
      </c>
      <c r="H2630" s="619" t="s">
        <v>557</v>
      </c>
      <c r="I2630" s="619" t="s">
        <v>4041</v>
      </c>
      <c r="J2630" s="619" t="s">
        <v>769</v>
      </c>
      <c r="K2630" s="619" t="s">
        <v>773</v>
      </c>
      <c r="L2630" s="620">
        <v>0</v>
      </c>
      <c r="M2630" s="620">
        <v>0</v>
      </c>
      <c r="N2630" s="619">
        <v>2</v>
      </c>
      <c r="O2630" s="683">
        <v>1.5</v>
      </c>
      <c r="P2630" s="620">
        <v>0</v>
      </c>
      <c r="Q2630" s="635"/>
      <c r="R2630" s="619">
        <v>2</v>
      </c>
      <c r="S2630" s="635">
        <v>1</v>
      </c>
      <c r="T2630" s="683">
        <v>1.5</v>
      </c>
      <c r="U2630" s="665">
        <v>1</v>
      </c>
    </row>
    <row r="2631" spans="1:21" ht="14.4" customHeight="1" x14ac:dyDescent="0.3">
      <c r="A2631" s="618">
        <v>4</v>
      </c>
      <c r="B2631" s="619" t="s">
        <v>558</v>
      </c>
      <c r="C2631" s="619">
        <v>89301045</v>
      </c>
      <c r="D2631" s="681" t="s">
        <v>6245</v>
      </c>
      <c r="E2631" s="682" t="s">
        <v>3962</v>
      </c>
      <c r="F2631" s="619" t="s">
        <v>3935</v>
      </c>
      <c r="G2631" s="619" t="s">
        <v>4006</v>
      </c>
      <c r="H2631" s="619" t="s">
        <v>557</v>
      </c>
      <c r="I2631" s="619" t="s">
        <v>6107</v>
      </c>
      <c r="J2631" s="619" t="s">
        <v>6108</v>
      </c>
      <c r="K2631" s="619" t="s">
        <v>5453</v>
      </c>
      <c r="L2631" s="620">
        <v>433</v>
      </c>
      <c r="M2631" s="620">
        <v>433</v>
      </c>
      <c r="N2631" s="619">
        <v>1</v>
      </c>
      <c r="O2631" s="683">
        <v>1</v>
      </c>
      <c r="P2631" s="620"/>
      <c r="Q2631" s="635">
        <v>0</v>
      </c>
      <c r="R2631" s="619"/>
      <c r="S2631" s="635">
        <v>0</v>
      </c>
      <c r="T2631" s="683"/>
      <c r="U2631" s="665">
        <v>0</v>
      </c>
    </row>
    <row r="2632" spans="1:21" ht="14.4" customHeight="1" x14ac:dyDescent="0.3">
      <c r="A2632" s="618">
        <v>4</v>
      </c>
      <c r="B2632" s="619" t="s">
        <v>558</v>
      </c>
      <c r="C2632" s="619">
        <v>89301045</v>
      </c>
      <c r="D2632" s="681" t="s">
        <v>6245</v>
      </c>
      <c r="E2632" s="682" t="s">
        <v>3962</v>
      </c>
      <c r="F2632" s="619" t="s">
        <v>3935</v>
      </c>
      <c r="G2632" s="619" t="s">
        <v>4006</v>
      </c>
      <c r="H2632" s="619" t="s">
        <v>557</v>
      </c>
      <c r="I2632" s="619" t="s">
        <v>4178</v>
      </c>
      <c r="J2632" s="619" t="s">
        <v>4043</v>
      </c>
      <c r="K2632" s="619" t="s">
        <v>773</v>
      </c>
      <c r="L2632" s="620">
        <v>397.65</v>
      </c>
      <c r="M2632" s="620">
        <v>4771.8</v>
      </c>
      <c r="N2632" s="619">
        <v>12</v>
      </c>
      <c r="O2632" s="683">
        <v>6</v>
      </c>
      <c r="P2632" s="620">
        <v>1590.6</v>
      </c>
      <c r="Q2632" s="635">
        <v>0.33333333333333331</v>
      </c>
      <c r="R2632" s="619">
        <v>4</v>
      </c>
      <c r="S2632" s="635">
        <v>0.33333333333333331</v>
      </c>
      <c r="T2632" s="683">
        <v>2</v>
      </c>
      <c r="U2632" s="665">
        <v>0.33333333333333331</v>
      </c>
    </row>
    <row r="2633" spans="1:21" ht="14.4" customHeight="1" x14ac:dyDescent="0.3">
      <c r="A2633" s="618">
        <v>4</v>
      </c>
      <c r="B2633" s="619" t="s">
        <v>558</v>
      </c>
      <c r="C2633" s="619">
        <v>89301045</v>
      </c>
      <c r="D2633" s="681" t="s">
        <v>6245</v>
      </c>
      <c r="E2633" s="682" t="s">
        <v>3962</v>
      </c>
      <c r="F2633" s="619" t="s">
        <v>3935</v>
      </c>
      <c r="G2633" s="619" t="s">
        <v>4006</v>
      </c>
      <c r="H2633" s="619" t="s">
        <v>557</v>
      </c>
      <c r="I2633" s="619" t="s">
        <v>4178</v>
      </c>
      <c r="J2633" s="619" t="s">
        <v>4043</v>
      </c>
      <c r="K2633" s="619" t="s">
        <v>773</v>
      </c>
      <c r="L2633" s="620">
        <v>612.26</v>
      </c>
      <c r="M2633" s="620">
        <v>3673.5600000000004</v>
      </c>
      <c r="N2633" s="619">
        <v>6</v>
      </c>
      <c r="O2633" s="683">
        <v>2.5</v>
      </c>
      <c r="P2633" s="620">
        <v>612.26</v>
      </c>
      <c r="Q2633" s="635">
        <v>0.16666666666666666</v>
      </c>
      <c r="R2633" s="619">
        <v>1</v>
      </c>
      <c r="S2633" s="635">
        <v>0.16666666666666666</v>
      </c>
      <c r="T2633" s="683">
        <v>1</v>
      </c>
      <c r="U2633" s="665">
        <v>0.4</v>
      </c>
    </row>
    <row r="2634" spans="1:21" ht="14.4" customHeight="1" x14ac:dyDescent="0.3">
      <c r="A2634" s="618">
        <v>4</v>
      </c>
      <c r="B2634" s="619" t="s">
        <v>558</v>
      </c>
      <c r="C2634" s="619">
        <v>89301045</v>
      </c>
      <c r="D2634" s="681" t="s">
        <v>6245</v>
      </c>
      <c r="E2634" s="682" t="s">
        <v>3962</v>
      </c>
      <c r="F2634" s="619" t="s">
        <v>3935</v>
      </c>
      <c r="G2634" s="619" t="s">
        <v>4006</v>
      </c>
      <c r="H2634" s="619" t="s">
        <v>557</v>
      </c>
      <c r="I2634" s="619" t="s">
        <v>4178</v>
      </c>
      <c r="J2634" s="619" t="s">
        <v>4043</v>
      </c>
      <c r="K2634" s="619" t="s">
        <v>773</v>
      </c>
      <c r="L2634" s="620">
        <v>314.89999999999998</v>
      </c>
      <c r="M2634" s="620">
        <v>944.69999999999993</v>
      </c>
      <c r="N2634" s="619">
        <v>3</v>
      </c>
      <c r="O2634" s="683">
        <v>2</v>
      </c>
      <c r="P2634" s="620">
        <v>944.69999999999993</v>
      </c>
      <c r="Q2634" s="635">
        <v>1</v>
      </c>
      <c r="R2634" s="619">
        <v>3</v>
      </c>
      <c r="S2634" s="635">
        <v>1</v>
      </c>
      <c r="T2634" s="683">
        <v>2</v>
      </c>
      <c r="U2634" s="665">
        <v>1</v>
      </c>
    </row>
    <row r="2635" spans="1:21" ht="14.4" customHeight="1" x14ac:dyDescent="0.3">
      <c r="A2635" s="618">
        <v>4</v>
      </c>
      <c r="B2635" s="619" t="s">
        <v>558</v>
      </c>
      <c r="C2635" s="619">
        <v>89301045</v>
      </c>
      <c r="D2635" s="681" t="s">
        <v>6245</v>
      </c>
      <c r="E2635" s="682" t="s">
        <v>3962</v>
      </c>
      <c r="F2635" s="619" t="s">
        <v>3935</v>
      </c>
      <c r="G2635" s="619" t="s">
        <v>4006</v>
      </c>
      <c r="H2635" s="619" t="s">
        <v>557</v>
      </c>
      <c r="I2635" s="619" t="s">
        <v>6109</v>
      </c>
      <c r="J2635" s="619" t="s">
        <v>2171</v>
      </c>
      <c r="K2635" s="619" t="s">
        <v>6110</v>
      </c>
      <c r="L2635" s="620">
        <v>0</v>
      </c>
      <c r="M2635" s="620">
        <v>0</v>
      </c>
      <c r="N2635" s="619">
        <v>1</v>
      </c>
      <c r="O2635" s="683">
        <v>0.5</v>
      </c>
      <c r="P2635" s="620">
        <v>0</v>
      </c>
      <c r="Q2635" s="635"/>
      <c r="R2635" s="619">
        <v>1</v>
      </c>
      <c r="S2635" s="635">
        <v>1</v>
      </c>
      <c r="T2635" s="683">
        <v>0.5</v>
      </c>
      <c r="U2635" s="665">
        <v>1</v>
      </c>
    </row>
    <row r="2636" spans="1:21" ht="14.4" customHeight="1" x14ac:dyDescent="0.3">
      <c r="A2636" s="618">
        <v>4</v>
      </c>
      <c r="B2636" s="619" t="s">
        <v>558</v>
      </c>
      <c r="C2636" s="619">
        <v>89301045</v>
      </c>
      <c r="D2636" s="681" t="s">
        <v>6245</v>
      </c>
      <c r="E2636" s="682" t="s">
        <v>3962</v>
      </c>
      <c r="F2636" s="619" t="s">
        <v>3935</v>
      </c>
      <c r="G2636" s="619" t="s">
        <v>4006</v>
      </c>
      <c r="H2636" s="619" t="s">
        <v>557</v>
      </c>
      <c r="I2636" s="619" t="s">
        <v>772</v>
      </c>
      <c r="J2636" s="619" t="s">
        <v>769</v>
      </c>
      <c r="K2636" s="619" t="s">
        <v>773</v>
      </c>
      <c r="L2636" s="620">
        <v>397.65</v>
      </c>
      <c r="M2636" s="620">
        <v>795.3</v>
      </c>
      <c r="N2636" s="619">
        <v>2</v>
      </c>
      <c r="O2636" s="683">
        <v>1.5</v>
      </c>
      <c r="P2636" s="620">
        <v>397.65</v>
      </c>
      <c r="Q2636" s="635">
        <v>0.5</v>
      </c>
      <c r="R2636" s="619">
        <v>1</v>
      </c>
      <c r="S2636" s="635">
        <v>0.5</v>
      </c>
      <c r="T2636" s="683">
        <v>0.5</v>
      </c>
      <c r="U2636" s="665">
        <v>0.33333333333333331</v>
      </c>
    </row>
    <row r="2637" spans="1:21" ht="14.4" customHeight="1" x14ac:dyDescent="0.3">
      <c r="A2637" s="618">
        <v>4</v>
      </c>
      <c r="B2637" s="619" t="s">
        <v>558</v>
      </c>
      <c r="C2637" s="619">
        <v>89301045</v>
      </c>
      <c r="D2637" s="681" t="s">
        <v>6245</v>
      </c>
      <c r="E2637" s="682" t="s">
        <v>3962</v>
      </c>
      <c r="F2637" s="619" t="s">
        <v>3935</v>
      </c>
      <c r="G2637" s="619" t="s">
        <v>4006</v>
      </c>
      <c r="H2637" s="619" t="s">
        <v>557</v>
      </c>
      <c r="I2637" s="619" t="s">
        <v>772</v>
      </c>
      <c r="J2637" s="619" t="s">
        <v>769</v>
      </c>
      <c r="K2637" s="619" t="s">
        <v>773</v>
      </c>
      <c r="L2637" s="620">
        <v>612.26</v>
      </c>
      <c r="M2637" s="620">
        <v>33062.04</v>
      </c>
      <c r="N2637" s="619">
        <v>54</v>
      </c>
      <c r="O2637" s="683">
        <v>28</v>
      </c>
      <c r="P2637" s="620">
        <v>12857.460000000003</v>
      </c>
      <c r="Q2637" s="635">
        <v>0.38888888888888895</v>
      </c>
      <c r="R2637" s="619">
        <v>21</v>
      </c>
      <c r="S2637" s="635">
        <v>0.3888888888888889</v>
      </c>
      <c r="T2637" s="683">
        <v>10</v>
      </c>
      <c r="U2637" s="665">
        <v>0.35714285714285715</v>
      </c>
    </row>
    <row r="2638" spans="1:21" ht="14.4" customHeight="1" x14ac:dyDescent="0.3">
      <c r="A2638" s="618">
        <v>4</v>
      </c>
      <c r="B2638" s="619" t="s">
        <v>558</v>
      </c>
      <c r="C2638" s="619">
        <v>89301045</v>
      </c>
      <c r="D2638" s="681" t="s">
        <v>6245</v>
      </c>
      <c r="E2638" s="682" t="s">
        <v>3962</v>
      </c>
      <c r="F2638" s="619" t="s">
        <v>3935</v>
      </c>
      <c r="G2638" s="619" t="s">
        <v>4006</v>
      </c>
      <c r="H2638" s="619" t="s">
        <v>557</v>
      </c>
      <c r="I2638" s="619" t="s">
        <v>772</v>
      </c>
      <c r="J2638" s="619" t="s">
        <v>769</v>
      </c>
      <c r="K2638" s="619" t="s">
        <v>773</v>
      </c>
      <c r="L2638" s="620">
        <v>314.89999999999998</v>
      </c>
      <c r="M2638" s="620">
        <v>944.69999999999993</v>
      </c>
      <c r="N2638" s="619">
        <v>3</v>
      </c>
      <c r="O2638" s="683">
        <v>1.5</v>
      </c>
      <c r="P2638" s="620">
        <v>944.69999999999993</v>
      </c>
      <c r="Q2638" s="635">
        <v>1</v>
      </c>
      <c r="R2638" s="619">
        <v>3</v>
      </c>
      <c r="S2638" s="635">
        <v>1</v>
      </c>
      <c r="T2638" s="683">
        <v>1.5</v>
      </c>
      <c r="U2638" s="665">
        <v>1</v>
      </c>
    </row>
    <row r="2639" spans="1:21" ht="14.4" customHeight="1" x14ac:dyDescent="0.3">
      <c r="A2639" s="618">
        <v>4</v>
      </c>
      <c r="B2639" s="619" t="s">
        <v>558</v>
      </c>
      <c r="C2639" s="619">
        <v>89301045</v>
      </c>
      <c r="D2639" s="681" t="s">
        <v>6245</v>
      </c>
      <c r="E2639" s="682" t="s">
        <v>3962</v>
      </c>
      <c r="F2639" s="619" t="s">
        <v>3935</v>
      </c>
      <c r="G2639" s="619" t="s">
        <v>4076</v>
      </c>
      <c r="H2639" s="619" t="s">
        <v>557</v>
      </c>
      <c r="I2639" s="619" t="s">
        <v>6111</v>
      </c>
      <c r="J2639" s="619" t="s">
        <v>6112</v>
      </c>
      <c r="K2639" s="619" t="s">
        <v>6113</v>
      </c>
      <c r="L2639" s="620">
        <v>640.87</v>
      </c>
      <c r="M2639" s="620">
        <v>5767.83</v>
      </c>
      <c r="N2639" s="619">
        <v>9</v>
      </c>
      <c r="O2639" s="683">
        <v>5</v>
      </c>
      <c r="P2639" s="620">
        <v>1922.6100000000001</v>
      </c>
      <c r="Q2639" s="635">
        <v>0.33333333333333337</v>
      </c>
      <c r="R2639" s="619">
        <v>3</v>
      </c>
      <c r="S2639" s="635">
        <v>0.33333333333333331</v>
      </c>
      <c r="T2639" s="683">
        <v>2</v>
      </c>
      <c r="U2639" s="665">
        <v>0.4</v>
      </c>
    </row>
    <row r="2640" spans="1:21" ht="14.4" customHeight="1" x14ac:dyDescent="0.3">
      <c r="A2640" s="618">
        <v>4</v>
      </c>
      <c r="B2640" s="619" t="s">
        <v>558</v>
      </c>
      <c r="C2640" s="619">
        <v>89301045</v>
      </c>
      <c r="D2640" s="681" t="s">
        <v>6245</v>
      </c>
      <c r="E2640" s="682" t="s">
        <v>3962</v>
      </c>
      <c r="F2640" s="619" t="s">
        <v>3935</v>
      </c>
      <c r="G2640" s="619" t="s">
        <v>4076</v>
      </c>
      <c r="H2640" s="619" t="s">
        <v>1439</v>
      </c>
      <c r="I2640" s="619" t="s">
        <v>6114</v>
      </c>
      <c r="J2640" s="619" t="s">
        <v>6115</v>
      </c>
      <c r="K2640" s="619" t="s">
        <v>6116</v>
      </c>
      <c r="L2640" s="620">
        <v>441.83</v>
      </c>
      <c r="M2640" s="620">
        <v>883.66</v>
      </c>
      <c r="N2640" s="619">
        <v>2</v>
      </c>
      <c r="O2640" s="683">
        <v>1</v>
      </c>
      <c r="P2640" s="620">
        <v>441.83</v>
      </c>
      <c r="Q2640" s="635">
        <v>0.5</v>
      </c>
      <c r="R2640" s="619">
        <v>1</v>
      </c>
      <c r="S2640" s="635">
        <v>0.5</v>
      </c>
      <c r="T2640" s="683">
        <v>0.5</v>
      </c>
      <c r="U2640" s="665">
        <v>0.5</v>
      </c>
    </row>
    <row r="2641" spans="1:21" ht="14.4" customHeight="1" x14ac:dyDescent="0.3">
      <c r="A2641" s="618">
        <v>4</v>
      </c>
      <c r="B2641" s="619" t="s">
        <v>558</v>
      </c>
      <c r="C2641" s="619">
        <v>89301045</v>
      </c>
      <c r="D2641" s="681" t="s">
        <v>6245</v>
      </c>
      <c r="E2641" s="682" t="s">
        <v>3962</v>
      </c>
      <c r="F2641" s="619" t="s">
        <v>3935</v>
      </c>
      <c r="G2641" s="619" t="s">
        <v>4076</v>
      </c>
      <c r="H2641" s="619" t="s">
        <v>1439</v>
      </c>
      <c r="I2641" s="619" t="s">
        <v>6114</v>
      </c>
      <c r="J2641" s="619" t="s">
        <v>6115</v>
      </c>
      <c r="K2641" s="619" t="s">
        <v>6116</v>
      </c>
      <c r="L2641" s="620">
        <v>630.53</v>
      </c>
      <c r="M2641" s="620">
        <v>1261.06</v>
      </c>
      <c r="N2641" s="619">
        <v>2</v>
      </c>
      <c r="O2641" s="683">
        <v>1</v>
      </c>
      <c r="P2641" s="620">
        <v>630.53</v>
      </c>
      <c r="Q2641" s="635">
        <v>0.5</v>
      </c>
      <c r="R2641" s="619">
        <v>1</v>
      </c>
      <c r="S2641" s="635">
        <v>0.5</v>
      </c>
      <c r="T2641" s="683">
        <v>0.5</v>
      </c>
      <c r="U2641" s="665">
        <v>0.5</v>
      </c>
    </row>
    <row r="2642" spans="1:21" ht="14.4" customHeight="1" x14ac:dyDescent="0.3">
      <c r="A2642" s="618">
        <v>4</v>
      </c>
      <c r="B2642" s="619" t="s">
        <v>558</v>
      </c>
      <c r="C2642" s="619">
        <v>89301045</v>
      </c>
      <c r="D2642" s="681" t="s">
        <v>6245</v>
      </c>
      <c r="E2642" s="682" t="s">
        <v>3962</v>
      </c>
      <c r="F2642" s="619" t="s">
        <v>3935</v>
      </c>
      <c r="G2642" s="619" t="s">
        <v>4076</v>
      </c>
      <c r="H2642" s="619" t="s">
        <v>1439</v>
      </c>
      <c r="I2642" s="619" t="s">
        <v>6114</v>
      </c>
      <c r="J2642" s="619" t="s">
        <v>6115</v>
      </c>
      <c r="K2642" s="619" t="s">
        <v>6116</v>
      </c>
      <c r="L2642" s="620">
        <v>349.88</v>
      </c>
      <c r="M2642" s="620">
        <v>349.88</v>
      </c>
      <c r="N2642" s="619">
        <v>1</v>
      </c>
      <c r="O2642" s="683">
        <v>0.5</v>
      </c>
      <c r="P2642" s="620">
        <v>349.88</v>
      </c>
      <c r="Q2642" s="635">
        <v>1</v>
      </c>
      <c r="R2642" s="619">
        <v>1</v>
      </c>
      <c r="S2642" s="635">
        <v>1</v>
      </c>
      <c r="T2642" s="683">
        <v>0.5</v>
      </c>
      <c r="U2642" s="665">
        <v>1</v>
      </c>
    </row>
    <row r="2643" spans="1:21" ht="14.4" customHeight="1" x14ac:dyDescent="0.3">
      <c r="A2643" s="618">
        <v>4</v>
      </c>
      <c r="B2643" s="619" t="s">
        <v>558</v>
      </c>
      <c r="C2643" s="619">
        <v>89301045</v>
      </c>
      <c r="D2643" s="681" t="s">
        <v>6245</v>
      </c>
      <c r="E2643" s="682" t="s">
        <v>3962</v>
      </c>
      <c r="F2643" s="619" t="s">
        <v>3935</v>
      </c>
      <c r="G2643" s="619" t="s">
        <v>4076</v>
      </c>
      <c r="H2643" s="619" t="s">
        <v>1439</v>
      </c>
      <c r="I2643" s="619" t="s">
        <v>6117</v>
      </c>
      <c r="J2643" s="619" t="s">
        <v>4078</v>
      </c>
      <c r="K2643" s="619" t="s">
        <v>6118</v>
      </c>
      <c r="L2643" s="620">
        <v>92.79</v>
      </c>
      <c r="M2643" s="620">
        <v>371.16</v>
      </c>
      <c r="N2643" s="619">
        <v>4</v>
      </c>
      <c r="O2643" s="683">
        <v>1</v>
      </c>
      <c r="P2643" s="620">
        <v>371.16</v>
      </c>
      <c r="Q2643" s="635">
        <v>1</v>
      </c>
      <c r="R2643" s="619">
        <v>4</v>
      </c>
      <c r="S2643" s="635">
        <v>1</v>
      </c>
      <c r="T2643" s="683">
        <v>1</v>
      </c>
      <c r="U2643" s="665">
        <v>1</v>
      </c>
    </row>
    <row r="2644" spans="1:21" ht="14.4" customHeight="1" x14ac:dyDescent="0.3">
      <c r="A2644" s="618">
        <v>4</v>
      </c>
      <c r="B2644" s="619" t="s">
        <v>558</v>
      </c>
      <c r="C2644" s="619">
        <v>89301045</v>
      </c>
      <c r="D2644" s="681" t="s">
        <v>6245</v>
      </c>
      <c r="E2644" s="682" t="s">
        <v>3962</v>
      </c>
      <c r="F2644" s="619" t="s">
        <v>3935</v>
      </c>
      <c r="G2644" s="619" t="s">
        <v>4076</v>
      </c>
      <c r="H2644" s="619" t="s">
        <v>1439</v>
      </c>
      <c r="I2644" s="619" t="s">
        <v>5472</v>
      </c>
      <c r="J2644" s="619" t="s">
        <v>4078</v>
      </c>
      <c r="K2644" s="619" t="s">
        <v>5473</v>
      </c>
      <c r="L2644" s="620">
        <v>441.82</v>
      </c>
      <c r="M2644" s="620">
        <v>441.82</v>
      </c>
      <c r="N2644" s="619">
        <v>1</v>
      </c>
      <c r="O2644" s="683">
        <v>1</v>
      </c>
      <c r="P2644" s="620"/>
      <c r="Q2644" s="635">
        <v>0</v>
      </c>
      <c r="R2644" s="619"/>
      <c r="S2644" s="635">
        <v>0</v>
      </c>
      <c r="T2644" s="683"/>
      <c r="U2644" s="665">
        <v>0</v>
      </c>
    </row>
    <row r="2645" spans="1:21" ht="14.4" customHeight="1" x14ac:dyDescent="0.3">
      <c r="A2645" s="618">
        <v>4</v>
      </c>
      <c r="B2645" s="619" t="s">
        <v>558</v>
      </c>
      <c r="C2645" s="619">
        <v>89301045</v>
      </c>
      <c r="D2645" s="681" t="s">
        <v>6245</v>
      </c>
      <c r="E2645" s="682" t="s">
        <v>3962</v>
      </c>
      <c r="F2645" s="619" t="s">
        <v>3935</v>
      </c>
      <c r="G2645" s="619" t="s">
        <v>4153</v>
      </c>
      <c r="H2645" s="619" t="s">
        <v>557</v>
      </c>
      <c r="I2645" s="619" t="s">
        <v>5847</v>
      </c>
      <c r="J2645" s="619" t="s">
        <v>1026</v>
      </c>
      <c r="K2645" s="619" t="s">
        <v>4155</v>
      </c>
      <c r="L2645" s="620">
        <v>0</v>
      </c>
      <c r="M2645" s="620">
        <v>0</v>
      </c>
      <c r="N2645" s="619">
        <v>5</v>
      </c>
      <c r="O2645" s="683">
        <v>1.5</v>
      </c>
      <c r="P2645" s="620"/>
      <c r="Q2645" s="635"/>
      <c r="R2645" s="619"/>
      <c r="S2645" s="635">
        <v>0</v>
      </c>
      <c r="T2645" s="683"/>
      <c r="U2645" s="665">
        <v>0</v>
      </c>
    </row>
    <row r="2646" spans="1:21" ht="14.4" customHeight="1" x14ac:dyDescent="0.3">
      <c r="A2646" s="618">
        <v>4</v>
      </c>
      <c r="B2646" s="619" t="s">
        <v>558</v>
      </c>
      <c r="C2646" s="619">
        <v>89301045</v>
      </c>
      <c r="D2646" s="681" t="s">
        <v>6245</v>
      </c>
      <c r="E2646" s="682" t="s">
        <v>3962</v>
      </c>
      <c r="F2646" s="619" t="s">
        <v>3935</v>
      </c>
      <c r="G2646" s="619" t="s">
        <v>4044</v>
      </c>
      <c r="H2646" s="619" t="s">
        <v>557</v>
      </c>
      <c r="I2646" s="619" t="s">
        <v>825</v>
      </c>
      <c r="J2646" s="619" t="s">
        <v>826</v>
      </c>
      <c r="K2646" s="619" t="s">
        <v>827</v>
      </c>
      <c r="L2646" s="620">
        <v>56.69</v>
      </c>
      <c r="M2646" s="620">
        <v>396.83</v>
      </c>
      <c r="N2646" s="619">
        <v>7</v>
      </c>
      <c r="O2646" s="683">
        <v>5</v>
      </c>
      <c r="P2646" s="620">
        <v>170.07</v>
      </c>
      <c r="Q2646" s="635">
        <v>0.42857142857142855</v>
      </c>
      <c r="R2646" s="619">
        <v>3</v>
      </c>
      <c r="S2646" s="635">
        <v>0.42857142857142855</v>
      </c>
      <c r="T2646" s="683">
        <v>2</v>
      </c>
      <c r="U2646" s="665">
        <v>0.4</v>
      </c>
    </row>
    <row r="2647" spans="1:21" ht="14.4" customHeight="1" x14ac:dyDescent="0.3">
      <c r="A2647" s="618">
        <v>4</v>
      </c>
      <c r="B2647" s="619" t="s">
        <v>558</v>
      </c>
      <c r="C2647" s="619">
        <v>89301045</v>
      </c>
      <c r="D2647" s="681" t="s">
        <v>6245</v>
      </c>
      <c r="E2647" s="682" t="s">
        <v>3962</v>
      </c>
      <c r="F2647" s="619" t="s">
        <v>3935</v>
      </c>
      <c r="G2647" s="619" t="s">
        <v>4044</v>
      </c>
      <c r="H2647" s="619" t="s">
        <v>557</v>
      </c>
      <c r="I2647" s="619" t="s">
        <v>2884</v>
      </c>
      <c r="J2647" s="619" t="s">
        <v>2885</v>
      </c>
      <c r="K2647" s="619" t="s">
        <v>2133</v>
      </c>
      <c r="L2647" s="620">
        <v>45.34</v>
      </c>
      <c r="M2647" s="620">
        <v>90.68</v>
      </c>
      <c r="N2647" s="619">
        <v>2</v>
      </c>
      <c r="O2647" s="683">
        <v>1.5</v>
      </c>
      <c r="P2647" s="620">
        <v>45.34</v>
      </c>
      <c r="Q2647" s="635">
        <v>0.5</v>
      </c>
      <c r="R2647" s="619">
        <v>1</v>
      </c>
      <c r="S2647" s="635">
        <v>0.5</v>
      </c>
      <c r="T2647" s="683">
        <v>0.5</v>
      </c>
      <c r="U2647" s="665">
        <v>0.33333333333333331</v>
      </c>
    </row>
    <row r="2648" spans="1:21" ht="14.4" customHeight="1" x14ac:dyDescent="0.3">
      <c r="A2648" s="618">
        <v>4</v>
      </c>
      <c r="B2648" s="619" t="s">
        <v>558</v>
      </c>
      <c r="C2648" s="619">
        <v>89301045</v>
      </c>
      <c r="D2648" s="681" t="s">
        <v>6245</v>
      </c>
      <c r="E2648" s="682" t="s">
        <v>3962</v>
      </c>
      <c r="F2648" s="619" t="s">
        <v>3935</v>
      </c>
      <c r="G2648" s="619" t="s">
        <v>4083</v>
      </c>
      <c r="H2648" s="619" t="s">
        <v>1439</v>
      </c>
      <c r="I2648" s="619" t="s">
        <v>1650</v>
      </c>
      <c r="J2648" s="619" t="s">
        <v>4407</v>
      </c>
      <c r="K2648" s="619" t="s">
        <v>1652</v>
      </c>
      <c r="L2648" s="620">
        <v>140.03</v>
      </c>
      <c r="M2648" s="620">
        <v>1400.3</v>
      </c>
      <c r="N2648" s="619">
        <v>10</v>
      </c>
      <c r="O2648" s="683">
        <v>5</v>
      </c>
      <c r="P2648" s="620">
        <v>560.12</v>
      </c>
      <c r="Q2648" s="635">
        <v>0.4</v>
      </c>
      <c r="R2648" s="619">
        <v>4</v>
      </c>
      <c r="S2648" s="635">
        <v>0.4</v>
      </c>
      <c r="T2648" s="683">
        <v>2</v>
      </c>
      <c r="U2648" s="665">
        <v>0.4</v>
      </c>
    </row>
    <row r="2649" spans="1:21" ht="14.4" customHeight="1" x14ac:dyDescent="0.3">
      <c r="A2649" s="618">
        <v>4</v>
      </c>
      <c r="B2649" s="619" t="s">
        <v>558</v>
      </c>
      <c r="C2649" s="619">
        <v>89301045</v>
      </c>
      <c r="D2649" s="681" t="s">
        <v>6245</v>
      </c>
      <c r="E2649" s="682" t="s">
        <v>3962</v>
      </c>
      <c r="F2649" s="619" t="s">
        <v>3935</v>
      </c>
      <c r="G2649" s="619" t="s">
        <v>4083</v>
      </c>
      <c r="H2649" s="619" t="s">
        <v>1439</v>
      </c>
      <c r="I2649" s="619" t="s">
        <v>1650</v>
      </c>
      <c r="J2649" s="619" t="s">
        <v>1651</v>
      </c>
      <c r="K2649" s="619" t="s">
        <v>1652</v>
      </c>
      <c r="L2649" s="620">
        <v>140.03</v>
      </c>
      <c r="M2649" s="620">
        <v>7001.5000000000027</v>
      </c>
      <c r="N2649" s="619">
        <v>50</v>
      </c>
      <c r="O2649" s="683">
        <v>22.5</v>
      </c>
      <c r="P2649" s="620">
        <v>2940.6300000000006</v>
      </c>
      <c r="Q2649" s="635">
        <v>0.41999999999999993</v>
      </c>
      <c r="R2649" s="619">
        <v>21</v>
      </c>
      <c r="S2649" s="635">
        <v>0.42</v>
      </c>
      <c r="T2649" s="683">
        <v>9.5</v>
      </c>
      <c r="U2649" s="665">
        <v>0.42222222222222222</v>
      </c>
    </row>
    <row r="2650" spans="1:21" ht="14.4" customHeight="1" x14ac:dyDescent="0.3">
      <c r="A2650" s="618">
        <v>4</v>
      </c>
      <c r="B2650" s="619" t="s">
        <v>558</v>
      </c>
      <c r="C2650" s="619">
        <v>89301045</v>
      </c>
      <c r="D2650" s="681" t="s">
        <v>6245</v>
      </c>
      <c r="E2650" s="682" t="s">
        <v>3962</v>
      </c>
      <c r="F2650" s="619" t="s">
        <v>3935</v>
      </c>
      <c r="G2650" s="619" t="s">
        <v>4083</v>
      </c>
      <c r="H2650" s="619" t="s">
        <v>557</v>
      </c>
      <c r="I2650" s="619" t="s">
        <v>4408</v>
      </c>
      <c r="J2650" s="619" t="s">
        <v>4409</v>
      </c>
      <c r="K2650" s="619" t="s">
        <v>4410</v>
      </c>
      <c r="L2650" s="620">
        <v>140.03</v>
      </c>
      <c r="M2650" s="620">
        <v>4761.0200000000004</v>
      </c>
      <c r="N2650" s="619">
        <v>34</v>
      </c>
      <c r="O2650" s="683">
        <v>18</v>
      </c>
      <c r="P2650" s="620">
        <v>2800.6000000000004</v>
      </c>
      <c r="Q2650" s="635">
        <v>0.58823529411764708</v>
      </c>
      <c r="R2650" s="619">
        <v>20</v>
      </c>
      <c r="S2650" s="635">
        <v>0.58823529411764708</v>
      </c>
      <c r="T2650" s="683">
        <v>11</v>
      </c>
      <c r="U2650" s="665">
        <v>0.61111111111111116</v>
      </c>
    </row>
    <row r="2651" spans="1:21" ht="14.4" customHeight="1" x14ac:dyDescent="0.3">
      <c r="A2651" s="618">
        <v>4</v>
      </c>
      <c r="B2651" s="619" t="s">
        <v>558</v>
      </c>
      <c r="C2651" s="619">
        <v>89301045</v>
      </c>
      <c r="D2651" s="681" t="s">
        <v>6245</v>
      </c>
      <c r="E2651" s="682" t="s">
        <v>3962</v>
      </c>
      <c r="F2651" s="619" t="s">
        <v>3935</v>
      </c>
      <c r="G2651" s="619" t="s">
        <v>4083</v>
      </c>
      <c r="H2651" s="619" t="s">
        <v>557</v>
      </c>
      <c r="I2651" s="619" t="s">
        <v>5077</v>
      </c>
      <c r="J2651" s="619" t="s">
        <v>4409</v>
      </c>
      <c r="K2651" s="619" t="s">
        <v>5078</v>
      </c>
      <c r="L2651" s="620">
        <v>140.03</v>
      </c>
      <c r="M2651" s="620">
        <v>2100.4499999999998</v>
      </c>
      <c r="N2651" s="619">
        <v>15</v>
      </c>
      <c r="O2651" s="683">
        <v>8</v>
      </c>
      <c r="P2651" s="620">
        <v>980.20999999999992</v>
      </c>
      <c r="Q2651" s="635">
        <v>0.46666666666666667</v>
      </c>
      <c r="R2651" s="619">
        <v>7</v>
      </c>
      <c r="S2651" s="635">
        <v>0.46666666666666667</v>
      </c>
      <c r="T2651" s="683">
        <v>4</v>
      </c>
      <c r="U2651" s="665">
        <v>0.5</v>
      </c>
    </row>
    <row r="2652" spans="1:21" ht="14.4" customHeight="1" x14ac:dyDescent="0.3">
      <c r="A2652" s="618">
        <v>4</v>
      </c>
      <c r="B2652" s="619" t="s">
        <v>558</v>
      </c>
      <c r="C2652" s="619">
        <v>89301045</v>
      </c>
      <c r="D2652" s="681" t="s">
        <v>6245</v>
      </c>
      <c r="E2652" s="682" t="s">
        <v>3962</v>
      </c>
      <c r="F2652" s="619" t="s">
        <v>3935</v>
      </c>
      <c r="G2652" s="619" t="s">
        <v>4083</v>
      </c>
      <c r="H2652" s="619" t="s">
        <v>557</v>
      </c>
      <c r="I2652" s="619" t="s">
        <v>6119</v>
      </c>
      <c r="J2652" s="619" t="s">
        <v>4409</v>
      </c>
      <c r="K2652" s="619" t="s">
        <v>6120</v>
      </c>
      <c r="L2652" s="620">
        <v>0</v>
      </c>
      <c r="M2652" s="620">
        <v>0</v>
      </c>
      <c r="N2652" s="619">
        <v>1</v>
      </c>
      <c r="O2652" s="683">
        <v>0.5</v>
      </c>
      <c r="P2652" s="620"/>
      <c r="Q2652" s="635"/>
      <c r="R2652" s="619"/>
      <c r="S2652" s="635">
        <v>0</v>
      </c>
      <c r="T2652" s="683"/>
      <c r="U2652" s="665">
        <v>0</v>
      </c>
    </row>
    <row r="2653" spans="1:21" ht="14.4" customHeight="1" x14ac:dyDescent="0.3">
      <c r="A2653" s="618">
        <v>4</v>
      </c>
      <c r="B2653" s="619" t="s">
        <v>558</v>
      </c>
      <c r="C2653" s="619">
        <v>89301045</v>
      </c>
      <c r="D2653" s="681" t="s">
        <v>6245</v>
      </c>
      <c r="E2653" s="682" t="s">
        <v>3962</v>
      </c>
      <c r="F2653" s="619" t="s">
        <v>3935</v>
      </c>
      <c r="G2653" s="619" t="s">
        <v>4117</v>
      </c>
      <c r="H2653" s="619" t="s">
        <v>1439</v>
      </c>
      <c r="I2653" s="619" t="s">
        <v>3136</v>
      </c>
      <c r="J2653" s="619" t="s">
        <v>3137</v>
      </c>
      <c r="K2653" s="619" t="s">
        <v>3909</v>
      </c>
      <c r="L2653" s="620">
        <v>1861.83</v>
      </c>
      <c r="M2653" s="620">
        <v>3723.66</v>
      </c>
      <c r="N2653" s="619">
        <v>2</v>
      </c>
      <c r="O2653" s="683">
        <v>0.5</v>
      </c>
      <c r="P2653" s="620"/>
      <c r="Q2653" s="635">
        <v>0</v>
      </c>
      <c r="R2653" s="619"/>
      <c r="S2653" s="635">
        <v>0</v>
      </c>
      <c r="T2653" s="683"/>
      <c r="U2653" s="665">
        <v>0</v>
      </c>
    </row>
    <row r="2654" spans="1:21" ht="14.4" customHeight="1" x14ac:dyDescent="0.3">
      <c r="A2654" s="618">
        <v>4</v>
      </c>
      <c r="B2654" s="619" t="s">
        <v>558</v>
      </c>
      <c r="C2654" s="619">
        <v>89301045</v>
      </c>
      <c r="D2654" s="681" t="s">
        <v>6245</v>
      </c>
      <c r="E2654" s="682" t="s">
        <v>3962</v>
      </c>
      <c r="F2654" s="619" t="s">
        <v>3935</v>
      </c>
      <c r="G2654" s="619" t="s">
        <v>6121</v>
      </c>
      <c r="H2654" s="619" t="s">
        <v>557</v>
      </c>
      <c r="I2654" s="619" t="s">
        <v>1281</v>
      </c>
      <c r="J2654" s="619" t="s">
        <v>1282</v>
      </c>
      <c r="K2654" s="619" t="s">
        <v>1351</v>
      </c>
      <c r="L2654" s="620">
        <v>145.38999999999999</v>
      </c>
      <c r="M2654" s="620">
        <v>145.38999999999999</v>
      </c>
      <c r="N2654" s="619">
        <v>1</v>
      </c>
      <c r="O2654" s="683">
        <v>0.5</v>
      </c>
      <c r="P2654" s="620">
        <v>145.38999999999999</v>
      </c>
      <c r="Q2654" s="635">
        <v>1</v>
      </c>
      <c r="R2654" s="619">
        <v>1</v>
      </c>
      <c r="S2654" s="635">
        <v>1</v>
      </c>
      <c r="T2654" s="683">
        <v>0.5</v>
      </c>
      <c r="U2654" s="665">
        <v>1</v>
      </c>
    </row>
    <row r="2655" spans="1:21" ht="14.4" customHeight="1" x14ac:dyDescent="0.3">
      <c r="A2655" s="618">
        <v>4</v>
      </c>
      <c r="B2655" s="619" t="s">
        <v>558</v>
      </c>
      <c r="C2655" s="619">
        <v>89301045</v>
      </c>
      <c r="D2655" s="681" t="s">
        <v>6245</v>
      </c>
      <c r="E2655" s="682" t="s">
        <v>3962</v>
      </c>
      <c r="F2655" s="619" t="s">
        <v>3935</v>
      </c>
      <c r="G2655" s="619" t="s">
        <v>4010</v>
      </c>
      <c r="H2655" s="619" t="s">
        <v>557</v>
      </c>
      <c r="I2655" s="619" t="s">
        <v>3469</v>
      </c>
      <c r="J2655" s="619" t="s">
        <v>1233</v>
      </c>
      <c r="K2655" s="619" t="s">
        <v>4070</v>
      </c>
      <c r="L2655" s="620">
        <v>127.5</v>
      </c>
      <c r="M2655" s="620">
        <v>127.5</v>
      </c>
      <c r="N2655" s="619">
        <v>1</v>
      </c>
      <c r="O2655" s="683">
        <v>1</v>
      </c>
      <c r="P2655" s="620">
        <v>127.5</v>
      </c>
      <c r="Q2655" s="635">
        <v>1</v>
      </c>
      <c r="R2655" s="619">
        <v>1</v>
      </c>
      <c r="S2655" s="635">
        <v>1</v>
      </c>
      <c r="T2655" s="683">
        <v>1</v>
      </c>
      <c r="U2655" s="665">
        <v>1</v>
      </c>
    </row>
    <row r="2656" spans="1:21" ht="14.4" customHeight="1" x14ac:dyDescent="0.3">
      <c r="A2656" s="618">
        <v>4</v>
      </c>
      <c r="B2656" s="619" t="s">
        <v>558</v>
      </c>
      <c r="C2656" s="619">
        <v>89301045</v>
      </c>
      <c r="D2656" s="681" t="s">
        <v>6245</v>
      </c>
      <c r="E2656" s="682" t="s">
        <v>3962</v>
      </c>
      <c r="F2656" s="619" t="s">
        <v>3935</v>
      </c>
      <c r="G2656" s="619" t="s">
        <v>4411</v>
      </c>
      <c r="H2656" s="619" t="s">
        <v>557</v>
      </c>
      <c r="I2656" s="619" t="s">
        <v>1423</v>
      </c>
      <c r="J2656" s="619" t="s">
        <v>1424</v>
      </c>
      <c r="K2656" s="619" t="s">
        <v>5768</v>
      </c>
      <c r="L2656" s="620">
        <v>79.349999999999994</v>
      </c>
      <c r="M2656" s="620">
        <v>3491.4000000000005</v>
      </c>
      <c r="N2656" s="619">
        <v>44</v>
      </c>
      <c r="O2656" s="683">
        <v>21</v>
      </c>
      <c r="P2656" s="620">
        <v>1745.7000000000003</v>
      </c>
      <c r="Q2656" s="635">
        <v>0.5</v>
      </c>
      <c r="R2656" s="619">
        <v>22</v>
      </c>
      <c r="S2656" s="635">
        <v>0.5</v>
      </c>
      <c r="T2656" s="683">
        <v>10</v>
      </c>
      <c r="U2656" s="665">
        <v>0.47619047619047616</v>
      </c>
    </row>
    <row r="2657" spans="1:21" ht="14.4" customHeight="1" x14ac:dyDescent="0.3">
      <c r="A2657" s="618">
        <v>4</v>
      </c>
      <c r="B2657" s="619" t="s">
        <v>558</v>
      </c>
      <c r="C2657" s="619">
        <v>89301045</v>
      </c>
      <c r="D2657" s="681" t="s">
        <v>6245</v>
      </c>
      <c r="E2657" s="682" t="s">
        <v>3962</v>
      </c>
      <c r="F2657" s="619" t="s">
        <v>3935</v>
      </c>
      <c r="G2657" s="619" t="s">
        <v>4122</v>
      </c>
      <c r="H2657" s="619" t="s">
        <v>557</v>
      </c>
      <c r="I2657" s="619" t="s">
        <v>6122</v>
      </c>
      <c r="J2657" s="619" t="s">
        <v>4124</v>
      </c>
      <c r="K2657" s="619" t="s">
        <v>1431</v>
      </c>
      <c r="L2657" s="620">
        <v>20.32</v>
      </c>
      <c r="M2657" s="620">
        <v>20.32</v>
      </c>
      <c r="N2657" s="619">
        <v>1</v>
      </c>
      <c r="O2657" s="683">
        <v>0.5</v>
      </c>
      <c r="P2657" s="620">
        <v>20.32</v>
      </c>
      <c r="Q2657" s="635">
        <v>1</v>
      </c>
      <c r="R2657" s="619">
        <v>1</v>
      </c>
      <c r="S2657" s="635">
        <v>1</v>
      </c>
      <c r="T2657" s="683">
        <v>0.5</v>
      </c>
      <c r="U2657" s="665">
        <v>1</v>
      </c>
    </row>
    <row r="2658" spans="1:21" ht="14.4" customHeight="1" x14ac:dyDescent="0.3">
      <c r="A2658" s="618">
        <v>4</v>
      </c>
      <c r="B2658" s="619" t="s">
        <v>558</v>
      </c>
      <c r="C2658" s="619">
        <v>89301045</v>
      </c>
      <c r="D2658" s="681" t="s">
        <v>6245</v>
      </c>
      <c r="E2658" s="682" t="s">
        <v>3962</v>
      </c>
      <c r="F2658" s="619" t="s">
        <v>3935</v>
      </c>
      <c r="G2658" s="619" t="s">
        <v>4239</v>
      </c>
      <c r="H2658" s="619" t="s">
        <v>557</v>
      </c>
      <c r="I2658" s="619" t="s">
        <v>5698</v>
      </c>
      <c r="J2658" s="619" t="s">
        <v>5699</v>
      </c>
      <c r="K2658" s="619" t="s">
        <v>1957</v>
      </c>
      <c r="L2658" s="620">
        <v>52.4</v>
      </c>
      <c r="M2658" s="620">
        <v>52.4</v>
      </c>
      <c r="N2658" s="619">
        <v>1</v>
      </c>
      <c r="O2658" s="683">
        <v>1</v>
      </c>
      <c r="P2658" s="620"/>
      <c r="Q2658" s="635">
        <v>0</v>
      </c>
      <c r="R2658" s="619"/>
      <c r="S2658" s="635">
        <v>0</v>
      </c>
      <c r="T2658" s="683"/>
      <c r="U2658" s="665">
        <v>0</v>
      </c>
    </row>
    <row r="2659" spans="1:21" ht="14.4" customHeight="1" x14ac:dyDescent="0.3">
      <c r="A2659" s="618">
        <v>4</v>
      </c>
      <c r="B2659" s="619" t="s">
        <v>558</v>
      </c>
      <c r="C2659" s="619">
        <v>89301045</v>
      </c>
      <c r="D2659" s="681" t="s">
        <v>6245</v>
      </c>
      <c r="E2659" s="682" t="s">
        <v>3962</v>
      </c>
      <c r="F2659" s="619" t="s">
        <v>3935</v>
      </c>
      <c r="G2659" s="619" t="s">
        <v>4138</v>
      </c>
      <c r="H2659" s="619" t="s">
        <v>557</v>
      </c>
      <c r="I2659" s="619" t="s">
        <v>6123</v>
      </c>
      <c r="J2659" s="619" t="s">
        <v>6124</v>
      </c>
      <c r="K2659" s="619" t="s">
        <v>938</v>
      </c>
      <c r="L2659" s="620">
        <v>0</v>
      </c>
      <c r="M2659" s="620">
        <v>0</v>
      </c>
      <c r="N2659" s="619">
        <v>2</v>
      </c>
      <c r="O2659" s="683">
        <v>1</v>
      </c>
      <c r="P2659" s="620">
        <v>0</v>
      </c>
      <c r="Q2659" s="635"/>
      <c r="R2659" s="619">
        <v>2</v>
      </c>
      <c r="S2659" s="635">
        <v>1</v>
      </c>
      <c r="T2659" s="683">
        <v>1</v>
      </c>
      <c r="U2659" s="665">
        <v>1</v>
      </c>
    </row>
    <row r="2660" spans="1:21" ht="14.4" customHeight="1" x14ac:dyDescent="0.3">
      <c r="A2660" s="618">
        <v>4</v>
      </c>
      <c r="B2660" s="619" t="s">
        <v>558</v>
      </c>
      <c r="C2660" s="619">
        <v>89301045</v>
      </c>
      <c r="D2660" s="681" t="s">
        <v>6245</v>
      </c>
      <c r="E2660" s="682" t="s">
        <v>3962</v>
      </c>
      <c r="F2660" s="619" t="s">
        <v>3935</v>
      </c>
      <c r="G2660" s="619" t="s">
        <v>4138</v>
      </c>
      <c r="H2660" s="619" t="s">
        <v>557</v>
      </c>
      <c r="I2660" s="619" t="s">
        <v>5550</v>
      </c>
      <c r="J2660" s="619" t="s">
        <v>4229</v>
      </c>
      <c r="K2660" s="619" t="s">
        <v>938</v>
      </c>
      <c r="L2660" s="620">
        <v>0</v>
      </c>
      <c r="M2660" s="620">
        <v>0</v>
      </c>
      <c r="N2660" s="619">
        <v>1</v>
      </c>
      <c r="O2660" s="683">
        <v>0.5</v>
      </c>
      <c r="P2660" s="620"/>
      <c r="Q2660" s="635"/>
      <c r="R2660" s="619"/>
      <c r="S2660" s="635">
        <v>0</v>
      </c>
      <c r="T2660" s="683"/>
      <c r="U2660" s="665">
        <v>0</v>
      </c>
    </row>
    <row r="2661" spans="1:21" ht="14.4" customHeight="1" x14ac:dyDescent="0.3">
      <c r="A2661" s="618">
        <v>4</v>
      </c>
      <c r="B2661" s="619" t="s">
        <v>558</v>
      </c>
      <c r="C2661" s="619">
        <v>89301045</v>
      </c>
      <c r="D2661" s="681" t="s">
        <v>6245</v>
      </c>
      <c r="E2661" s="682" t="s">
        <v>3962</v>
      </c>
      <c r="F2661" s="619" t="s">
        <v>3935</v>
      </c>
      <c r="G2661" s="619" t="s">
        <v>4138</v>
      </c>
      <c r="H2661" s="619" t="s">
        <v>557</v>
      </c>
      <c r="I2661" s="619" t="s">
        <v>6125</v>
      </c>
      <c r="J2661" s="619" t="s">
        <v>4229</v>
      </c>
      <c r="K2661" s="619" t="s">
        <v>5552</v>
      </c>
      <c r="L2661" s="620">
        <v>0</v>
      </c>
      <c r="M2661" s="620">
        <v>0</v>
      </c>
      <c r="N2661" s="619">
        <v>1</v>
      </c>
      <c r="O2661" s="683">
        <v>1</v>
      </c>
      <c r="P2661" s="620"/>
      <c r="Q2661" s="635"/>
      <c r="R2661" s="619"/>
      <c r="S2661" s="635">
        <v>0</v>
      </c>
      <c r="T2661" s="683"/>
      <c r="U2661" s="665">
        <v>0</v>
      </c>
    </row>
    <row r="2662" spans="1:21" ht="14.4" customHeight="1" x14ac:dyDescent="0.3">
      <c r="A2662" s="618">
        <v>4</v>
      </c>
      <c r="B2662" s="619" t="s">
        <v>558</v>
      </c>
      <c r="C2662" s="619">
        <v>89301045</v>
      </c>
      <c r="D2662" s="681" t="s">
        <v>6245</v>
      </c>
      <c r="E2662" s="682" t="s">
        <v>3962</v>
      </c>
      <c r="F2662" s="619" t="s">
        <v>3936</v>
      </c>
      <c r="G2662" s="619" t="s">
        <v>4062</v>
      </c>
      <c r="H2662" s="619" t="s">
        <v>557</v>
      </c>
      <c r="I2662" s="619" t="s">
        <v>4126</v>
      </c>
      <c r="J2662" s="619" t="s">
        <v>3964</v>
      </c>
      <c r="K2662" s="619"/>
      <c r="L2662" s="620">
        <v>0</v>
      </c>
      <c r="M2662" s="620">
        <v>0</v>
      </c>
      <c r="N2662" s="619">
        <v>26</v>
      </c>
      <c r="O2662" s="683">
        <v>25</v>
      </c>
      <c r="P2662" s="620">
        <v>0</v>
      </c>
      <c r="Q2662" s="635"/>
      <c r="R2662" s="619">
        <v>19</v>
      </c>
      <c r="S2662" s="635">
        <v>0.73076923076923073</v>
      </c>
      <c r="T2662" s="683">
        <v>18.5</v>
      </c>
      <c r="U2662" s="665">
        <v>0.74</v>
      </c>
    </row>
    <row r="2663" spans="1:21" ht="14.4" customHeight="1" x14ac:dyDescent="0.3">
      <c r="A2663" s="618">
        <v>4</v>
      </c>
      <c r="B2663" s="619" t="s">
        <v>558</v>
      </c>
      <c r="C2663" s="619">
        <v>89301045</v>
      </c>
      <c r="D2663" s="681" t="s">
        <v>6245</v>
      </c>
      <c r="E2663" s="682" t="s">
        <v>3962</v>
      </c>
      <c r="F2663" s="619" t="s">
        <v>3937</v>
      </c>
      <c r="G2663" s="619" t="s">
        <v>4358</v>
      </c>
      <c r="H2663" s="619" t="s">
        <v>557</v>
      </c>
      <c r="I2663" s="619" t="s">
        <v>4359</v>
      </c>
      <c r="J2663" s="619" t="s">
        <v>4360</v>
      </c>
      <c r="K2663" s="619" t="s">
        <v>4361</v>
      </c>
      <c r="L2663" s="620">
        <v>410</v>
      </c>
      <c r="M2663" s="620">
        <v>410</v>
      </c>
      <c r="N2663" s="619">
        <v>1</v>
      </c>
      <c r="O2663" s="683">
        <v>1</v>
      </c>
      <c r="P2663" s="620">
        <v>410</v>
      </c>
      <c r="Q2663" s="635">
        <v>1</v>
      </c>
      <c r="R2663" s="619">
        <v>1</v>
      </c>
      <c r="S2663" s="635">
        <v>1</v>
      </c>
      <c r="T2663" s="683">
        <v>1</v>
      </c>
      <c r="U2663" s="665">
        <v>1</v>
      </c>
    </row>
    <row r="2664" spans="1:21" ht="14.4" customHeight="1" x14ac:dyDescent="0.3">
      <c r="A2664" s="618">
        <v>4</v>
      </c>
      <c r="B2664" s="619" t="s">
        <v>558</v>
      </c>
      <c r="C2664" s="619">
        <v>89301045</v>
      </c>
      <c r="D2664" s="681" t="s">
        <v>6245</v>
      </c>
      <c r="E2664" s="682" t="s">
        <v>3962</v>
      </c>
      <c r="F2664" s="619" t="s">
        <v>3937</v>
      </c>
      <c r="G2664" s="619" t="s">
        <v>4203</v>
      </c>
      <c r="H2664" s="619" t="s">
        <v>557</v>
      </c>
      <c r="I2664" s="619" t="s">
        <v>6126</v>
      </c>
      <c r="J2664" s="619" t="s">
        <v>6127</v>
      </c>
      <c r="K2664" s="619" t="s">
        <v>6128</v>
      </c>
      <c r="L2664" s="620">
        <v>750</v>
      </c>
      <c r="M2664" s="620">
        <v>750</v>
      </c>
      <c r="N2664" s="619">
        <v>1</v>
      </c>
      <c r="O2664" s="683">
        <v>1</v>
      </c>
      <c r="P2664" s="620"/>
      <c r="Q2664" s="635">
        <v>0</v>
      </c>
      <c r="R2664" s="619"/>
      <c r="S2664" s="635">
        <v>0</v>
      </c>
      <c r="T2664" s="683"/>
      <c r="U2664" s="665">
        <v>0</v>
      </c>
    </row>
    <row r="2665" spans="1:21" ht="14.4" customHeight="1" x14ac:dyDescent="0.3">
      <c r="A2665" s="618">
        <v>4</v>
      </c>
      <c r="B2665" s="619" t="s">
        <v>558</v>
      </c>
      <c r="C2665" s="619">
        <v>89301045</v>
      </c>
      <c r="D2665" s="681" t="s">
        <v>6245</v>
      </c>
      <c r="E2665" s="682" t="s">
        <v>3962</v>
      </c>
      <c r="F2665" s="619" t="s">
        <v>3937</v>
      </c>
      <c r="G2665" s="619" t="s">
        <v>4203</v>
      </c>
      <c r="H2665" s="619" t="s">
        <v>557</v>
      </c>
      <c r="I2665" s="619" t="s">
        <v>6129</v>
      </c>
      <c r="J2665" s="619" t="s">
        <v>6130</v>
      </c>
      <c r="K2665" s="619" t="s">
        <v>6131</v>
      </c>
      <c r="L2665" s="620">
        <v>500</v>
      </c>
      <c r="M2665" s="620">
        <v>500</v>
      </c>
      <c r="N2665" s="619">
        <v>1</v>
      </c>
      <c r="O2665" s="683">
        <v>1</v>
      </c>
      <c r="P2665" s="620"/>
      <c r="Q2665" s="635">
        <v>0</v>
      </c>
      <c r="R2665" s="619"/>
      <c r="S2665" s="635">
        <v>0</v>
      </c>
      <c r="T2665" s="683"/>
      <c r="U2665" s="665">
        <v>0</v>
      </c>
    </row>
    <row r="2666" spans="1:21" ht="14.4" customHeight="1" x14ac:dyDescent="0.3">
      <c r="A2666" s="618">
        <v>4</v>
      </c>
      <c r="B2666" s="619" t="s">
        <v>558</v>
      </c>
      <c r="C2666" s="619">
        <v>89301045</v>
      </c>
      <c r="D2666" s="681" t="s">
        <v>6245</v>
      </c>
      <c r="E2666" s="682" t="s">
        <v>3971</v>
      </c>
      <c r="F2666" s="619" t="s">
        <v>3935</v>
      </c>
      <c r="G2666" s="619" t="s">
        <v>5884</v>
      </c>
      <c r="H2666" s="619" t="s">
        <v>557</v>
      </c>
      <c r="I2666" s="619" t="s">
        <v>5885</v>
      </c>
      <c r="J2666" s="619" t="s">
        <v>5886</v>
      </c>
      <c r="K2666" s="619" t="s">
        <v>1864</v>
      </c>
      <c r="L2666" s="620">
        <v>49.28</v>
      </c>
      <c r="M2666" s="620">
        <v>49.28</v>
      </c>
      <c r="N2666" s="619">
        <v>1</v>
      </c>
      <c r="O2666" s="683">
        <v>1</v>
      </c>
      <c r="P2666" s="620"/>
      <c r="Q2666" s="635">
        <v>0</v>
      </c>
      <c r="R2666" s="619"/>
      <c r="S2666" s="635">
        <v>0</v>
      </c>
      <c r="T2666" s="683"/>
      <c r="U2666" s="665">
        <v>0</v>
      </c>
    </row>
    <row r="2667" spans="1:21" ht="14.4" customHeight="1" x14ac:dyDescent="0.3">
      <c r="A2667" s="618">
        <v>4</v>
      </c>
      <c r="B2667" s="619" t="s">
        <v>558</v>
      </c>
      <c r="C2667" s="619">
        <v>89301045</v>
      </c>
      <c r="D2667" s="681" t="s">
        <v>6245</v>
      </c>
      <c r="E2667" s="682" t="s">
        <v>3971</v>
      </c>
      <c r="F2667" s="619" t="s">
        <v>3935</v>
      </c>
      <c r="G2667" s="619" t="s">
        <v>4006</v>
      </c>
      <c r="H2667" s="619" t="s">
        <v>557</v>
      </c>
      <c r="I2667" s="619" t="s">
        <v>6132</v>
      </c>
      <c r="J2667" s="619" t="s">
        <v>4263</v>
      </c>
      <c r="K2667" s="619" t="s">
        <v>6133</v>
      </c>
      <c r="L2667" s="620">
        <v>0</v>
      </c>
      <c r="M2667" s="620">
        <v>0</v>
      </c>
      <c r="N2667" s="619">
        <v>1</v>
      </c>
      <c r="O2667" s="683">
        <v>0.5</v>
      </c>
      <c r="P2667" s="620"/>
      <c r="Q2667" s="635"/>
      <c r="R2667" s="619"/>
      <c r="S2667" s="635">
        <v>0</v>
      </c>
      <c r="T2667" s="683"/>
      <c r="U2667" s="665">
        <v>0</v>
      </c>
    </row>
    <row r="2668" spans="1:21" ht="14.4" customHeight="1" x14ac:dyDescent="0.3">
      <c r="A2668" s="618">
        <v>4</v>
      </c>
      <c r="B2668" s="619" t="s">
        <v>558</v>
      </c>
      <c r="C2668" s="619">
        <v>89301045</v>
      </c>
      <c r="D2668" s="681" t="s">
        <v>6245</v>
      </c>
      <c r="E2668" s="682" t="s">
        <v>3971</v>
      </c>
      <c r="F2668" s="619" t="s">
        <v>3935</v>
      </c>
      <c r="G2668" s="619" t="s">
        <v>4083</v>
      </c>
      <c r="H2668" s="619" t="s">
        <v>1439</v>
      </c>
      <c r="I2668" s="619" t="s">
        <v>1650</v>
      </c>
      <c r="J2668" s="619" t="s">
        <v>4407</v>
      </c>
      <c r="K2668" s="619" t="s">
        <v>1652</v>
      </c>
      <c r="L2668" s="620">
        <v>140.03</v>
      </c>
      <c r="M2668" s="620">
        <v>280.06</v>
      </c>
      <c r="N2668" s="619">
        <v>2</v>
      </c>
      <c r="O2668" s="683">
        <v>0.5</v>
      </c>
      <c r="P2668" s="620"/>
      <c r="Q2668" s="635">
        <v>0</v>
      </c>
      <c r="R2668" s="619"/>
      <c r="S2668" s="635">
        <v>0</v>
      </c>
      <c r="T2668" s="683"/>
      <c r="U2668" s="665">
        <v>0</v>
      </c>
    </row>
    <row r="2669" spans="1:21" ht="14.4" customHeight="1" x14ac:dyDescent="0.3">
      <c r="A2669" s="618">
        <v>4</v>
      </c>
      <c r="B2669" s="619" t="s">
        <v>558</v>
      </c>
      <c r="C2669" s="619">
        <v>89301045</v>
      </c>
      <c r="D2669" s="681" t="s">
        <v>6245</v>
      </c>
      <c r="E2669" s="682" t="s">
        <v>3982</v>
      </c>
      <c r="F2669" s="619" t="s">
        <v>3935</v>
      </c>
      <c r="G2669" s="619" t="s">
        <v>4296</v>
      </c>
      <c r="H2669" s="619" t="s">
        <v>557</v>
      </c>
      <c r="I2669" s="619" t="s">
        <v>4297</v>
      </c>
      <c r="J2669" s="619" t="s">
        <v>4298</v>
      </c>
      <c r="K2669" s="619" t="s">
        <v>4299</v>
      </c>
      <c r="L2669" s="620">
        <v>64.23</v>
      </c>
      <c r="M2669" s="620">
        <v>64.23</v>
      </c>
      <c r="N2669" s="619">
        <v>1</v>
      </c>
      <c r="O2669" s="683">
        <v>0.5</v>
      </c>
      <c r="P2669" s="620"/>
      <c r="Q2669" s="635">
        <v>0</v>
      </c>
      <c r="R2669" s="619"/>
      <c r="S2669" s="635">
        <v>0</v>
      </c>
      <c r="T2669" s="683"/>
      <c r="U2669" s="665">
        <v>0</v>
      </c>
    </row>
    <row r="2670" spans="1:21" ht="14.4" customHeight="1" x14ac:dyDescent="0.3">
      <c r="A2670" s="618">
        <v>4</v>
      </c>
      <c r="B2670" s="619" t="s">
        <v>558</v>
      </c>
      <c r="C2670" s="619">
        <v>89301045</v>
      </c>
      <c r="D2670" s="681" t="s">
        <v>6245</v>
      </c>
      <c r="E2670" s="682" t="s">
        <v>3982</v>
      </c>
      <c r="F2670" s="619" t="s">
        <v>3935</v>
      </c>
      <c r="G2670" s="619" t="s">
        <v>3997</v>
      </c>
      <c r="H2670" s="619" t="s">
        <v>1439</v>
      </c>
      <c r="I2670" s="619" t="s">
        <v>1793</v>
      </c>
      <c r="J2670" s="619" t="s">
        <v>3721</v>
      </c>
      <c r="K2670" s="619" t="s">
        <v>3722</v>
      </c>
      <c r="L2670" s="620">
        <v>333.31</v>
      </c>
      <c r="M2670" s="620">
        <v>4333.03</v>
      </c>
      <c r="N2670" s="619">
        <v>13</v>
      </c>
      <c r="O2670" s="683">
        <v>6.5</v>
      </c>
      <c r="P2670" s="620">
        <v>1666.55</v>
      </c>
      <c r="Q2670" s="635">
        <v>0.38461538461538464</v>
      </c>
      <c r="R2670" s="619">
        <v>5</v>
      </c>
      <c r="S2670" s="635">
        <v>0.38461538461538464</v>
      </c>
      <c r="T2670" s="683">
        <v>3</v>
      </c>
      <c r="U2670" s="665">
        <v>0.46153846153846156</v>
      </c>
    </row>
    <row r="2671" spans="1:21" ht="14.4" customHeight="1" x14ac:dyDescent="0.3">
      <c r="A2671" s="618">
        <v>4</v>
      </c>
      <c r="B2671" s="619" t="s">
        <v>558</v>
      </c>
      <c r="C2671" s="619">
        <v>89301045</v>
      </c>
      <c r="D2671" s="681" t="s">
        <v>6245</v>
      </c>
      <c r="E2671" s="682" t="s">
        <v>3982</v>
      </c>
      <c r="F2671" s="619" t="s">
        <v>3935</v>
      </c>
      <c r="G2671" s="619" t="s">
        <v>4071</v>
      </c>
      <c r="H2671" s="619" t="s">
        <v>1439</v>
      </c>
      <c r="I2671" s="619" t="s">
        <v>2521</v>
      </c>
      <c r="J2671" s="619" t="s">
        <v>1530</v>
      </c>
      <c r="K2671" s="619" t="s">
        <v>935</v>
      </c>
      <c r="L2671" s="620">
        <v>0</v>
      </c>
      <c r="M2671" s="620">
        <v>0</v>
      </c>
      <c r="N2671" s="619">
        <v>1</v>
      </c>
      <c r="O2671" s="683">
        <v>1</v>
      </c>
      <c r="P2671" s="620">
        <v>0</v>
      </c>
      <c r="Q2671" s="635"/>
      <c r="R2671" s="619">
        <v>1</v>
      </c>
      <c r="S2671" s="635">
        <v>1</v>
      </c>
      <c r="T2671" s="683">
        <v>1</v>
      </c>
      <c r="U2671" s="665">
        <v>1</v>
      </c>
    </row>
    <row r="2672" spans="1:21" ht="14.4" customHeight="1" x14ac:dyDescent="0.3">
      <c r="A2672" s="618">
        <v>4</v>
      </c>
      <c r="B2672" s="619" t="s">
        <v>558</v>
      </c>
      <c r="C2672" s="619">
        <v>89301045</v>
      </c>
      <c r="D2672" s="681" t="s">
        <v>6245</v>
      </c>
      <c r="E2672" s="682" t="s">
        <v>3982</v>
      </c>
      <c r="F2672" s="619" t="s">
        <v>3935</v>
      </c>
      <c r="G2672" s="619" t="s">
        <v>4329</v>
      </c>
      <c r="H2672" s="619" t="s">
        <v>1439</v>
      </c>
      <c r="I2672" s="619" t="s">
        <v>1805</v>
      </c>
      <c r="J2672" s="619" t="s">
        <v>1806</v>
      </c>
      <c r="K2672" s="619" t="s">
        <v>3748</v>
      </c>
      <c r="L2672" s="620">
        <v>69.86</v>
      </c>
      <c r="M2672" s="620">
        <v>209.57999999999998</v>
      </c>
      <c r="N2672" s="619">
        <v>3</v>
      </c>
      <c r="O2672" s="683">
        <v>1</v>
      </c>
      <c r="P2672" s="620">
        <v>69.86</v>
      </c>
      <c r="Q2672" s="635">
        <v>0.33333333333333337</v>
      </c>
      <c r="R2672" s="619">
        <v>1</v>
      </c>
      <c r="S2672" s="635">
        <v>0.33333333333333331</v>
      </c>
      <c r="T2672" s="683">
        <v>0.5</v>
      </c>
      <c r="U2672" s="665">
        <v>0.5</v>
      </c>
    </row>
    <row r="2673" spans="1:21" ht="14.4" customHeight="1" x14ac:dyDescent="0.3">
      <c r="A2673" s="618">
        <v>4</v>
      </c>
      <c r="B2673" s="619" t="s">
        <v>558</v>
      </c>
      <c r="C2673" s="619">
        <v>89301045</v>
      </c>
      <c r="D2673" s="681" t="s">
        <v>6245</v>
      </c>
      <c r="E2673" s="682" t="s">
        <v>3982</v>
      </c>
      <c r="F2673" s="619" t="s">
        <v>3935</v>
      </c>
      <c r="G2673" s="619" t="s">
        <v>4284</v>
      </c>
      <c r="H2673" s="619" t="s">
        <v>1439</v>
      </c>
      <c r="I2673" s="619" t="s">
        <v>6134</v>
      </c>
      <c r="J2673" s="619" t="s">
        <v>2610</v>
      </c>
      <c r="K2673" s="619" t="s">
        <v>6135</v>
      </c>
      <c r="L2673" s="620">
        <v>432.32</v>
      </c>
      <c r="M2673" s="620">
        <v>432.32</v>
      </c>
      <c r="N2673" s="619">
        <v>1</v>
      </c>
      <c r="O2673" s="683">
        <v>0.5</v>
      </c>
      <c r="P2673" s="620"/>
      <c r="Q2673" s="635">
        <v>0</v>
      </c>
      <c r="R2673" s="619"/>
      <c r="S2673" s="635">
        <v>0</v>
      </c>
      <c r="T2673" s="683"/>
      <c r="U2673" s="665">
        <v>0</v>
      </c>
    </row>
    <row r="2674" spans="1:21" ht="14.4" customHeight="1" x14ac:dyDescent="0.3">
      <c r="A2674" s="618">
        <v>4</v>
      </c>
      <c r="B2674" s="619" t="s">
        <v>558</v>
      </c>
      <c r="C2674" s="619">
        <v>89301045</v>
      </c>
      <c r="D2674" s="681" t="s">
        <v>6245</v>
      </c>
      <c r="E2674" s="682" t="s">
        <v>3982</v>
      </c>
      <c r="F2674" s="619" t="s">
        <v>3935</v>
      </c>
      <c r="G2674" s="619" t="s">
        <v>4184</v>
      </c>
      <c r="H2674" s="619" t="s">
        <v>557</v>
      </c>
      <c r="I2674" s="619" t="s">
        <v>4250</v>
      </c>
      <c r="J2674" s="619" t="s">
        <v>4251</v>
      </c>
      <c r="K2674" s="619" t="s">
        <v>4025</v>
      </c>
      <c r="L2674" s="620">
        <v>75.36</v>
      </c>
      <c r="M2674" s="620">
        <v>75.36</v>
      </c>
      <c r="N2674" s="619">
        <v>1</v>
      </c>
      <c r="O2674" s="683">
        <v>0.5</v>
      </c>
      <c r="P2674" s="620"/>
      <c r="Q2674" s="635">
        <v>0</v>
      </c>
      <c r="R2674" s="619"/>
      <c r="S2674" s="635">
        <v>0</v>
      </c>
      <c r="T2674" s="683"/>
      <c r="U2674" s="665">
        <v>0</v>
      </c>
    </row>
    <row r="2675" spans="1:21" ht="14.4" customHeight="1" x14ac:dyDescent="0.3">
      <c r="A2675" s="618">
        <v>4</v>
      </c>
      <c r="B2675" s="619" t="s">
        <v>558</v>
      </c>
      <c r="C2675" s="619">
        <v>89301045</v>
      </c>
      <c r="D2675" s="681" t="s">
        <v>6245</v>
      </c>
      <c r="E2675" s="682" t="s">
        <v>3982</v>
      </c>
      <c r="F2675" s="619" t="s">
        <v>3935</v>
      </c>
      <c r="G2675" s="619" t="s">
        <v>5064</v>
      </c>
      <c r="H2675" s="619" t="s">
        <v>557</v>
      </c>
      <c r="I2675" s="619" t="s">
        <v>5065</v>
      </c>
      <c r="J2675" s="619" t="s">
        <v>3205</v>
      </c>
      <c r="K2675" s="619" t="s">
        <v>4020</v>
      </c>
      <c r="L2675" s="620">
        <v>43.23</v>
      </c>
      <c r="M2675" s="620">
        <v>259.38</v>
      </c>
      <c r="N2675" s="619">
        <v>6</v>
      </c>
      <c r="O2675" s="683">
        <v>1.5</v>
      </c>
      <c r="P2675" s="620"/>
      <c r="Q2675" s="635">
        <v>0</v>
      </c>
      <c r="R2675" s="619"/>
      <c r="S2675" s="635">
        <v>0</v>
      </c>
      <c r="T2675" s="683"/>
      <c r="U2675" s="665">
        <v>0</v>
      </c>
    </row>
    <row r="2676" spans="1:21" ht="14.4" customHeight="1" x14ac:dyDescent="0.3">
      <c r="A2676" s="618">
        <v>4</v>
      </c>
      <c r="B2676" s="619" t="s">
        <v>558</v>
      </c>
      <c r="C2676" s="619">
        <v>89301045</v>
      </c>
      <c r="D2676" s="681" t="s">
        <v>6245</v>
      </c>
      <c r="E2676" s="682" t="s">
        <v>3982</v>
      </c>
      <c r="F2676" s="619" t="s">
        <v>3935</v>
      </c>
      <c r="G2676" s="619" t="s">
        <v>6136</v>
      </c>
      <c r="H2676" s="619" t="s">
        <v>557</v>
      </c>
      <c r="I2676" s="619" t="s">
        <v>2337</v>
      </c>
      <c r="J2676" s="619" t="s">
        <v>6137</v>
      </c>
      <c r="K2676" s="619" t="s">
        <v>6138</v>
      </c>
      <c r="L2676" s="620">
        <v>0</v>
      </c>
      <c r="M2676" s="620">
        <v>0</v>
      </c>
      <c r="N2676" s="619">
        <v>1</v>
      </c>
      <c r="O2676" s="683">
        <v>0.5</v>
      </c>
      <c r="P2676" s="620">
        <v>0</v>
      </c>
      <c r="Q2676" s="635"/>
      <c r="R2676" s="619">
        <v>1</v>
      </c>
      <c r="S2676" s="635">
        <v>1</v>
      </c>
      <c r="T2676" s="683">
        <v>0.5</v>
      </c>
      <c r="U2676" s="665">
        <v>1</v>
      </c>
    </row>
    <row r="2677" spans="1:21" ht="14.4" customHeight="1" x14ac:dyDescent="0.3">
      <c r="A2677" s="618">
        <v>4</v>
      </c>
      <c r="B2677" s="619" t="s">
        <v>558</v>
      </c>
      <c r="C2677" s="619">
        <v>89301045</v>
      </c>
      <c r="D2677" s="681" t="s">
        <v>6245</v>
      </c>
      <c r="E2677" s="682" t="s">
        <v>3982</v>
      </c>
      <c r="F2677" s="619" t="s">
        <v>3935</v>
      </c>
      <c r="G2677" s="619" t="s">
        <v>5454</v>
      </c>
      <c r="H2677" s="619" t="s">
        <v>1439</v>
      </c>
      <c r="I2677" s="619" t="s">
        <v>6139</v>
      </c>
      <c r="J2677" s="619" t="s">
        <v>6140</v>
      </c>
      <c r="K2677" s="619" t="s">
        <v>3831</v>
      </c>
      <c r="L2677" s="620">
        <v>350.86</v>
      </c>
      <c r="M2677" s="620">
        <v>350.86</v>
      </c>
      <c r="N2677" s="619">
        <v>1</v>
      </c>
      <c r="O2677" s="683">
        <v>0.5</v>
      </c>
      <c r="P2677" s="620"/>
      <c r="Q2677" s="635">
        <v>0</v>
      </c>
      <c r="R2677" s="619"/>
      <c r="S2677" s="635">
        <v>0</v>
      </c>
      <c r="T2677" s="683"/>
      <c r="U2677" s="665">
        <v>0</v>
      </c>
    </row>
    <row r="2678" spans="1:21" ht="14.4" customHeight="1" x14ac:dyDescent="0.3">
      <c r="A2678" s="618">
        <v>4</v>
      </c>
      <c r="B2678" s="619" t="s">
        <v>558</v>
      </c>
      <c r="C2678" s="619">
        <v>89301045</v>
      </c>
      <c r="D2678" s="681" t="s">
        <v>6245</v>
      </c>
      <c r="E2678" s="682" t="s">
        <v>3982</v>
      </c>
      <c r="F2678" s="619" t="s">
        <v>3935</v>
      </c>
      <c r="G2678" s="619" t="s">
        <v>5048</v>
      </c>
      <c r="H2678" s="619" t="s">
        <v>1439</v>
      </c>
      <c r="I2678" s="619" t="s">
        <v>5049</v>
      </c>
      <c r="J2678" s="619" t="s">
        <v>5050</v>
      </c>
      <c r="K2678" s="619" t="s">
        <v>5051</v>
      </c>
      <c r="L2678" s="620">
        <v>3127.19</v>
      </c>
      <c r="M2678" s="620">
        <v>37526.28</v>
      </c>
      <c r="N2678" s="619">
        <v>12</v>
      </c>
      <c r="O2678" s="683">
        <v>3.5</v>
      </c>
      <c r="P2678" s="620"/>
      <c r="Q2678" s="635">
        <v>0</v>
      </c>
      <c r="R2678" s="619"/>
      <c r="S2678" s="635">
        <v>0</v>
      </c>
      <c r="T2678" s="683"/>
      <c r="U2678" s="665">
        <v>0</v>
      </c>
    </row>
    <row r="2679" spans="1:21" ht="14.4" customHeight="1" x14ac:dyDescent="0.3">
      <c r="A2679" s="618">
        <v>4</v>
      </c>
      <c r="B2679" s="619" t="s">
        <v>558</v>
      </c>
      <c r="C2679" s="619">
        <v>89301045</v>
      </c>
      <c r="D2679" s="681" t="s">
        <v>6245</v>
      </c>
      <c r="E2679" s="682" t="s">
        <v>3982</v>
      </c>
      <c r="F2679" s="619" t="s">
        <v>3935</v>
      </c>
      <c r="G2679" s="619" t="s">
        <v>5048</v>
      </c>
      <c r="H2679" s="619" t="s">
        <v>1439</v>
      </c>
      <c r="I2679" s="619" t="s">
        <v>5049</v>
      </c>
      <c r="J2679" s="619" t="s">
        <v>5050</v>
      </c>
      <c r="K2679" s="619" t="s">
        <v>5051</v>
      </c>
      <c r="L2679" s="620">
        <v>4283.43</v>
      </c>
      <c r="M2679" s="620">
        <v>17133.72</v>
      </c>
      <c r="N2679" s="619">
        <v>4</v>
      </c>
      <c r="O2679" s="683">
        <v>1</v>
      </c>
      <c r="P2679" s="620"/>
      <c r="Q2679" s="635">
        <v>0</v>
      </c>
      <c r="R2679" s="619"/>
      <c r="S2679" s="635">
        <v>0</v>
      </c>
      <c r="T2679" s="683"/>
      <c r="U2679" s="665">
        <v>0</v>
      </c>
    </row>
    <row r="2680" spans="1:21" ht="14.4" customHeight="1" x14ac:dyDescent="0.3">
      <c r="A2680" s="618">
        <v>4</v>
      </c>
      <c r="B2680" s="619" t="s">
        <v>558</v>
      </c>
      <c r="C2680" s="619">
        <v>89301045</v>
      </c>
      <c r="D2680" s="681" t="s">
        <v>6245</v>
      </c>
      <c r="E2680" s="682" t="s">
        <v>3982</v>
      </c>
      <c r="F2680" s="619" t="s">
        <v>3935</v>
      </c>
      <c r="G2680" s="619" t="s">
        <v>5818</v>
      </c>
      <c r="H2680" s="619" t="s">
        <v>557</v>
      </c>
      <c r="I2680" s="619" t="s">
        <v>5819</v>
      </c>
      <c r="J2680" s="619" t="s">
        <v>5820</v>
      </c>
      <c r="K2680" s="619" t="s">
        <v>5821</v>
      </c>
      <c r="L2680" s="620">
        <v>1692.27</v>
      </c>
      <c r="M2680" s="620">
        <v>3384.54</v>
      </c>
      <c r="N2680" s="619">
        <v>2</v>
      </c>
      <c r="O2680" s="683">
        <v>0.5</v>
      </c>
      <c r="P2680" s="620">
        <v>3384.54</v>
      </c>
      <c r="Q2680" s="635">
        <v>1</v>
      </c>
      <c r="R2680" s="619">
        <v>2</v>
      </c>
      <c r="S2680" s="635">
        <v>1</v>
      </c>
      <c r="T2680" s="683">
        <v>0.5</v>
      </c>
      <c r="U2680" s="665">
        <v>1</v>
      </c>
    </row>
    <row r="2681" spans="1:21" ht="14.4" customHeight="1" x14ac:dyDescent="0.3">
      <c r="A2681" s="618">
        <v>4</v>
      </c>
      <c r="B2681" s="619" t="s">
        <v>558</v>
      </c>
      <c r="C2681" s="619">
        <v>89301045</v>
      </c>
      <c r="D2681" s="681" t="s">
        <v>6245</v>
      </c>
      <c r="E2681" s="682" t="s">
        <v>3982</v>
      </c>
      <c r="F2681" s="619" t="s">
        <v>3935</v>
      </c>
      <c r="G2681" s="619" t="s">
        <v>4101</v>
      </c>
      <c r="H2681" s="619" t="s">
        <v>557</v>
      </c>
      <c r="I2681" s="619" t="s">
        <v>2223</v>
      </c>
      <c r="J2681" s="619" t="s">
        <v>4102</v>
      </c>
      <c r="K2681" s="619" t="s">
        <v>4103</v>
      </c>
      <c r="L2681" s="620">
        <v>0</v>
      </c>
      <c r="M2681" s="620">
        <v>0</v>
      </c>
      <c r="N2681" s="619">
        <v>1</v>
      </c>
      <c r="O2681" s="683">
        <v>1</v>
      </c>
      <c r="P2681" s="620"/>
      <c r="Q2681" s="635"/>
      <c r="R2681" s="619"/>
      <c r="S2681" s="635">
        <v>0</v>
      </c>
      <c r="T2681" s="683"/>
      <c r="U2681" s="665">
        <v>0</v>
      </c>
    </row>
    <row r="2682" spans="1:21" ht="14.4" customHeight="1" x14ac:dyDescent="0.3">
      <c r="A2682" s="618">
        <v>4</v>
      </c>
      <c r="B2682" s="619" t="s">
        <v>558</v>
      </c>
      <c r="C2682" s="619">
        <v>89301045</v>
      </c>
      <c r="D2682" s="681" t="s">
        <v>6245</v>
      </c>
      <c r="E2682" s="682" t="s">
        <v>3982</v>
      </c>
      <c r="F2682" s="619" t="s">
        <v>3935</v>
      </c>
      <c r="G2682" s="619" t="s">
        <v>6141</v>
      </c>
      <c r="H2682" s="619" t="s">
        <v>557</v>
      </c>
      <c r="I2682" s="619" t="s">
        <v>1932</v>
      </c>
      <c r="J2682" s="619" t="s">
        <v>1933</v>
      </c>
      <c r="K2682" s="619" t="s">
        <v>6142</v>
      </c>
      <c r="L2682" s="620">
        <v>0</v>
      </c>
      <c r="M2682" s="620">
        <v>0</v>
      </c>
      <c r="N2682" s="619">
        <v>2</v>
      </c>
      <c r="O2682" s="683">
        <v>1</v>
      </c>
      <c r="P2682" s="620">
        <v>0</v>
      </c>
      <c r="Q2682" s="635"/>
      <c r="R2682" s="619">
        <v>2</v>
      </c>
      <c r="S2682" s="635">
        <v>1</v>
      </c>
      <c r="T2682" s="683">
        <v>1</v>
      </c>
      <c r="U2682" s="665">
        <v>1</v>
      </c>
    </row>
    <row r="2683" spans="1:21" ht="14.4" customHeight="1" x14ac:dyDescent="0.3">
      <c r="A2683" s="618">
        <v>4</v>
      </c>
      <c r="B2683" s="619" t="s">
        <v>558</v>
      </c>
      <c r="C2683" s="619">
        <v>89301045</v>
      </c>
      <c r="D2683" s="681" t="s">
        <v>6245</v>
      </c>
      <c r="E2683" s="682" t="s">
        <v>3982</v>
      </c>
      <c r="F2683" s="619" t="s">
        <v>3935</v>
      </c>
      <c r="G2683" s="619" t="s">
        <v>5633</v>
      </c>
      <c r="H2683" s="619" t="s">
        <v>1439</v>
      </c>
      <c r="I2683" s="619" t="s">
        <v>1579</v>
      </c>
      <c r="J2683" s="619" t="s">
        <v>1580</v>
      </c>
      <c r="K2683" s="619" t="s">
        <v>1581</v>
      </c>
      <c r="L2683" s="620">
        <v>25.07</v>
      </c>
      <c r="M2683" s="620">
        <v>50.14</v>
      </c>
      <c r="N2683" s="619">
        <v>2</v>
      </c>
      <c r="O2683" s="683">
        <v>0.5</v>
      </c>
      <c r="P2683" s="620">
        <v>50.14</v>
      </c>
      <c r="Q2683" s="635">
        <v>1</v>
      </c>
      <c r="R2683" s="619">
        <v>2</v>
      </c>
      <c r="S2683" s="635">
        <v>1</v>
      </c>
      <c r="T2683" s="683">
        <v>0.5</v>
      </c>
      <c r="U2683" s="665">
        <v>1</v>
      </c>
    </row>
    <row r="2684" spans="1:21" ht="14.4" customHeight="1" x14ac:dyDescent="0.3">
      <c r="A2684" s="618">
        <v>4</v>
      </c>
      <c r="B2684" s="619" t="s">
        <v>558</v>
      </c>
      <c r="C2684" s="619">
        <v>89301045</v>
      </c>
      <c r="D2684" s="681" t="s">
        <v>6245</v>
      </c>
      <c r="E2684" s="682" t="s">
        <v>3982</v>
      </c>
      <c r="F2684" s="619" t="s">
        <v>3935</v>
      </c>
      <c r="G2684" s="619" t="s">
        <v>3999</v>
      </c>
      <c r="H2684" s="619" t="s">
        <v>1439</v>
      </c>
      <c r="I2684" s="619" t="s">
        <v>1809</v>
      </c>
      <c r="J2684" s="619" t="s">
        <v>1810</v>
      </c>
      <c r="K2684" s="619" t="s">
        <v>3743</v>
      </c>
      <c r="L2684" s="620">
        <v>399.92</v>
      </c>
      <c r="M2684" s="620">
        <v>1999.6</v>
      </c>
      <c r="N2684" s="619">
        <v>5</v>
      </c>
      <c r="O2684" s="683">
        <v>2.5</v>
      </c>
      <c r="P2684" s="620">
        <v>799.84</v>
      </c>
      <c r="Q2684" s="635">
        <v>0.4</v>
      </c>
      <c r="R2684" s="619">
        <v>2</v>
      </c>
      <c r="S2684" s="635">
        <v>0.4</v>
      </c>
      <c r="T2684" s="683">
        <v>1</v>
      </c>
      <c r="U2684" s="665">
        <v>0.4</v>
      </c>
    </row>
    <row r="2685" spans="1:21" ht="14.4" customHeight="1" x14ac:dyDescent="0.3">
      <c r="A2685" s="618">
        <v>4</v>
      </c>
      <c r="B2685" s="619" t="s">
        <v>558</v>
      </c>
      <c r="C2685" s="619">
        <v>89301045</v>
      </c>
      <c r="D2685" s="681" t="s">
        <v>6245</v>
      </c>
      <c r="E2685" s="682" t="s">
        <v>3982</v>
      </c>
      <c r="F2685" s="619" t="s">
        <v>3935</v>
      </c>
      <c r="G2685" s="619" t="s">
        <v>3999</v>
      </c>
      <c r="H2685" s="619" t="s">
        <v>1439</v>
      </c>
      <c r="I2685" s="619" t="s">
        <v>1809</v>
      </c>
      <c r="J2685" s="619" t="s">
        <v>1810</v>
      </c>
      <c r="K2685" s="619" t="s">
        <v>3743</v>
      </c>
      <c r="L2685" s="620">
        <v>116.8</v>
      </c>
      <c r="M2685" s="620">
        <v>700.8</v>
      </c>
      <c r="N2685" s="619">
        <v>6</v>
      </c>
      <c r="O2685" s="683">
        <v>3.5</v>
      </c>
      <c r="P2685" s="620">
        <v>233.6</v>
      </c>
      <c r="Q2685" s="635">
        <v>0.33333333333333337</v>
      </c>
      <c r="R2685" s="619">
        <v>2</v>
      </c>
      <c r="S2685" s="635">
        <v>0.33333333333333331</v>
      </c>
      <c r="T2685" s="683">
        <v>1</v>
      </c>
      <c r="U2685" s="665">
        <v>0.2857142857142857</v>
      </c>
    </row>
    <row r="2686" spans="1:21" ht="14.4" customHeight="1" x14ac:dyDescent="0.3">
      <c r="A2686" s="618">
        <v>4</v>
      </c>
      <c r="B2686" s="619" t="s">
        <v>558</v>
      </c>
      <c r="C2686" s="619">
        <v>89301045</v>
      </c>
      <c r="D2686" s="681" t="s">
        <v>6245</v>
      </c>
      <c r="E2686" s="682" t="s">
        <v>3982</v>
      </c>
      <c r="F2686" s="619" t="s">
        <v>3935</v>
      </c>
      <c r="G2686" s="619" t="s">
        <v>5460</v>
      </c>
      <c r="H2686" s="619" t="s">
        <v>557</v>
      </c>
      <c r="I2686" s="619" t="s">
        <v>665</v>
      </c>
      <c r="J2686" s="619" t="s">
        <v>5461</v>
      </c>
      <c r="K2686" s="619" t="s">
        <v>5462</v>
      </c>
      <c r="L2686" s="620">
        <v>41.83</v>
      </c>
      <c r="M2686" s="620">
        <v>83.66</v>
      </c>
      <c r="N2686" s="619">
        <v>2</v>
      </c>
      <c r="O2686" s="683">
        <v>1</v>
      </c>
      <c r="P2686" s="620">
        <v>83.66</v>
      </c>
      <c r="Q2686" s="635">
        <v>1</v>
      </c>
      <c r="R2686" s="619">
        <v>2</v>
      </c>
      <c r="S2686" s="635">
        <v>1</v>
      </c>
      <c r="T2686" s="683">
        <v>1</v>
      </c>
      <c r="U2686" s="665">
        <v>1</v>
      </c>
    </row>
    <row r="2687" spans="1:21" ht="14.4" customHeight="1" x14ac:dyDescent="0.3">
      <c r="A2687" s="618">
        <v>4</v>
      </c>
      <c r="B2687" s="619" t="s">
        <v>558</v>
      </c>
      <c r="C2687" s="619">
        <v>89301045</v>
      </c>
      <c r="D2687" s="681" t="s">
        <v>6245</v>
      </c>
      <c r="E2687" s="682" t="s">
        <v>3982</v>
      </c>
      <c r="F2687" s="619" t="s">
        <v>3935</v>
      </c>
      <c r="G2687" s="619" t="s">
        <v>4003</v>
      </c>
      <c r="H2687" s="619" t="s">
        <v>1439</v>
      </c>
      <c r="I2687" s="619" t="s">
        <v>1488</v>
      </c>
      <c r="J2687" s="619" t="s">
        <v>1489</v>
      </c>
      <c r="K2687" s="619" t="s">
        <v>1490</v>
      </c>
      <c r="L2687" s="620">
        <v>0</v>
      </c>
      <c r="M2687" s="620">
        <v>0</v>
      </c>
      <c r="N2687" s="619">
        <v>1</v>
      </c>
      <c r="O2687" s="683">
        <v>1</v>
      </c>
      <c r="P2687" s="620"/>
      <c r="Q2687" s="635"/>
      <c r="R2687" s="619"/>
      <c r="S2687" s="635">
        <v>0</v>
      </c>
      <c r="T2687" s="683"/>
      <c r="U2687" s="665">
        <v>0</v>
      </c>
    </row>
    <row r="2688" spans="1:21" ht="14.4" customHeight="1" x14ac:dyDescent="0.3">
      <c r="A2688" s="618">
        <v>4</v>
      </c>
      <c r="B2688" s="619" t="s">
        <v>558</v>
      </c>
      <c r="C2688" s="619">
        <v>89301045</v>
      </c>
      <c r="D2688" s="681" t="s">
        <v>6245</v>
      </c>
      <c r="E2688" s="682" t="s">
        <v>3982</v>
      </c>
      <c r="F2688" s="619" t="s">
        <v>3935</v>
      </c>
      <c r="G2688" s="619" t="s">
        <v>5066</v>
      </c>
      <c r="H2688" s="619" t="s">
        <v>1439</v>
      </c>
      <c r="I2688" s="619" t="s">
        <v>5067</v>
      </c>
      <c r="J2688" s="619" t="s">
        <v>3641</v>
      </c>
      <c r="K2688" s="619" t="s">
        <v>5068</v>
      </c>
      <c r="L2688" s="620">
        <v>380.96</v>
      </c>
      <c r="M2688" s="620">
        <v>1904.7999999999997</v>
      </c>
      <c r="N2688" s="619">
        <v>5</v>
      </c>
      <c r="O2688" s="683">
        <v>1</v>
      </c>
      <c r="P2688" s="620">
        <v>1904.7999999999997</v>
      </c>
      <c r="Q2688" s="635">
        <v>1</v>
      </c>
      <c r="R2688" s="619">
        <v>5</v>
      </c>
      <c r="S2688" s="635">
        <v>1</v>
      </c>
      <c r="T2688" s="683">
        <v>1</v>
      </c>
      <c r="U2688" s="665">
        <v>1</v>
      </c>
    </row>
    <row r="2689" spans="1:21" ht="14.4" customHeight="1" x14ac:dyDescent="0.3">
      <c r="A2689" s="618">
        <v>4</v>
      </c>
      <c r="B2689" s="619" t="s">
        <v>558</v>
      </c>
      <c r="C2689" s="619">
        <v>89301045</v>
      </c>
      <c r="D2689" s="681" t="s">
        <v>6245</v>
      </c>
      <c r="E2689" s="682" t="s">
        <v>3982</v>
      </c>
      <c r="F2689" s="619" t="s">
        <v>3935</v>
      </c>
      <c r="G2689" s="619" t="s">
        <v>5066</v>
      </c>
      <c r="H2689" s="619" t="s">
        <v>1439</v>
      </c>
      <c r="I2689" s="619" t="s">
        <v>5067</v>
      </c>
      <c r="J2689" s="619" t="s">
        <v>3641</v>
      </c>
      <c r="K2689" s="619" t="s">
        <v>5068</v>
      </c>
      <c r="L2689" s="620">
        <v>247.42</v>
      </c>
      <c r="M2689" s="620">
        <v>742.26</v>
      </c>
      <c r="N2689" s="619">
        <v>3</v>
      </c>
      <c r="O2689" s="683">
        <v>1.5</v>
      </c>
      <c r="P2689" s="620"/>
      <c r="Q2689" s="635">
        <v>0</v>
      </c>
      <c r="R2689" s="619"/>
      <c r="S2689" s="635">
        <v>0</v>
      </c>
      <c r="T2689" s="683"/>
      <c r="U2689" s="665">
        <v>0</v>
      </c>
    </row>
    <row r="2690" spans="1:21" ht="14.4" customHeight="1" x14ac:dyDescent="0.3">
      <c r="A2690" s="618">
        <v>4</v>
      </c>
      <c r="B2690" s="619" t="s">
        <v>558</v>
      </c>
      <c r="C2690" s="619">
        <v>89301045</v>
      </c>
      <c r="D2690" s="681" t="s">
        <v>6245</v>
      </c>
      <c r="E2690" s="682" t="s">
        <v>3982</v>
      </c>
      <c r="F2690" s="619" t="s">
        <v>3935</v>
      </c>
      <c r="G2690" s="619" t="s">
        <v>4131</v>
      </c>
      <c r="H2690" s="619" t="s">
        <v>557</v>
      </c>
      <c r="I2690" s="619" t="s">
        <v>4132</v>
      </c>
      <c r="J2690" s="619" t="s">
        <v>2198</v>
      </c>
      <c r="K2690" s="619" t="s">
        <v>4133</v>
      </c>
      <c r="L2690" s="620">
        <v>0</v>
      </c>
      <c r="M2690" s="620">
        <v>0</v>
      </c>
      <c r="N2690" s="619">
        <v>7</v>
      </c>
      <c r="O2690" s="683">
        <v>2</v>
      </c>
      <c r="P2690" s="620">
        <v>0</v>
      </c>
      <c r="Q2690" s="635"/>
      <c r="R2690" s="619">
        <v>5</v>
      </c>
      <c r="S2690" s="635">
        <v>0.7142857142857143</v>
      </c>
      <c r="T2690" s="683">
        <v>1.5</v>
      </c>
      <c r="U2690" s="665">
        <v>0.75</v>
      </c>
    </row>
    <row r="2691" spans="1:21" ht="14.4" customHeight="1" x14ac:dyDescent="0.3">
      <c r="A2691" s="618">
        <v>4</v>
      </c>
      <c r="B2691" s="619" t="s">
        <v>558</v>
      </c>
      <c r="C2691" s="619">
        <v>89301045</v>
      </c>
      <c r="D2691" s="681" t="s">
        <v>6245</v>
      </c>
      <c r="E2691" s="682" t="s">
        <v>3982</v>
      </c>
      <c r="F2691" s="619" t="s">
        <v>3935</v>
      </c>
      <c r="G2691" s="619" t="s">
        <v>4004</v>
      </c>
      <c r="H2691" s="619" t="s">
        <v>557</v>
      </c>
      <c r="I2691" s="619" t="s">
        <v>852</v>
      </c>
      <c r="J2691" s="619" t="s">
        <v>853</v>
      </c>
      <c r="K2691" s="619" t="s">
        <v>4398</v>
      </c>
      <c r="L2691" s="620">
        <v>242.93</v>
      </c>
      <c r="M2691" s="620">
        <v>242.93</v>
      </c>
      <c r="N2691" s="619">
        <v>1</v>
      </c>
      <c r="O2691" s="683">
        <v>1</v>
      </c>
      <c r="P2691" s="620"/>
      <c r="Q2691" s="635">
        <v>0</v>
      </c>
      <c r="R2691" s="619"/>
      <c r="S2691" s="635">
        <v>0</v>
      </c>
      <c r="T2691" s="683"/>
      <c r="U2691" s="665">
        <v>0</v>
      </c>
    </row>
    <row r="2692" spans="1:21" ht="14.4" customHeight="1" x14ac:dyDescent="0.3">
      <c r="A2692" s="618">
        <v>4</v>
      </c>
      <c r="B2692" s="619" t="s">
        <v>558</v>
      </c>
      <c r="C2692" s="619">
        <v>89301045</v>
      </c>
      <c r="D2692" s="681" t="s">
        <v>6245</v>
      </c>
      <c r="E2692" s="682" t="s">
        <v>3982</v>
      </c>
      <c r="F2692" s="619" t="s">
        <v>3935</v>
      </c>
      <c r="G2692" s="619" t="s">
        <v>4004</v>
      </c>
      <c r="H2692" s="619" t="s">
        <v>557</v>
      </c>
      <c r="I2692" s="619" t="s">
        <v>852</v>
      </c>
      <c r="J2692" s="619" t="s">
        <v>853</v>
      </c>
      <c r="K2692" s="619" t="s">
        <v>4005</v>
      </c>
      <c r="L2692" s="620">
        <v>242.93</v>
      </c>
      <c r="M2692" s="620">
        <v>6073.25</v>
      </c>
      <c r="N2692" s="619">
        <v>25</v>
      </c>
      <c r="O2692" s="683">
        <v>23</v>
      </c>
      <c r="P2692" s="620">
        <v>2915.16</v>
      </c>
      <c r="Q2692" s="635">
        <v>0.48</v>
      </c>
      <c r="R2692" s="619">
        <v>12</v>
      </c>
      <c r="S2692" s="635">
        <v>0.48</v>
      </c>
      <c r="T2692" s="683">
        <v>10.5</v>
      </c>
      <c r="U2692" s="665">
        <v>0.45652173913043476</v>
      </c>
    </row>
    <row r="2693" spans="1:21" ht="14.4" customHeight="1" x14ac:dyDescent="0.3">
      <c r="A2693" s="618">
        <v>4</v>
      </c>
      <c r="B2693" s="619" t="s">
        <v>558</v>
      </c>
      <c r="C2693" s="619">
        <v>89301045</v>
      </c>
      <c r="D2693" s="681" t="s">
        <v>6245</v>
      </c>
      <c r="E2693" s="682" t="s">
        <v>3982</v>
      </c>
      <c r="F2693" s="619" t="s">
        <v>3935</v>
      </c>
      <c r="G2693" s="619" t="s">
        <v>4573</v>
      </c>
      <c r="H2693" s="619" t="s">
        <v>557</v>
      </c>
      <c r="I2693" s="619" t="s">
        <v>4574</v>
      </c>
      <c r="J2693" s="619" t="s">
        <v>4575</v>
      </c>
      <c r="K2693" s="619" t="s">
        <v>4576</v>
      </c>
      <c r="L2693" s="620">
        <v>108.98</v>
      </c>
      <c r="M2693" s="620">
        <v>3705.3199999999997</v>
      </c>
      <c r="N2693" s="619">
        <v>34</v>
      </c>
      <c r="O2693" s="683">
        <v>7.5</v>
      </c>
      <c r="P2693" s="620">
        <v>1307.76</v>
      </c>
      <c r="Q2693" s="635">
        <v>0.35294117647058826</v>
      </c>
      <c r="R2693" s="619">
        <v>12</v>
      </c>
      <c r="S2693" s="635">
        <v>0.35294117647058826</v>
      </c>
      <c r="T2693" s="683">
        <v>2.5</v>
      </c>
      <c r="U2693" s="665">
        <v>0.33333333333333331</v>
      </c>
    </row>
    <row r="2694" spans="1:21" ht="14.4" customHeight="1" x14ac:dyDescent="0.3">
      <c r="A2694" s="618">
        <v>4</v>
      </c>
      <c r="B2694" s="619" t="s">
        <v>558</v>
      </c>
      <c r="C2694" s="619">
        <v>89301045</v>
      </c>
      <c r="D2694" s="681" t="s">
        <v>6245</v>
      </c>
      <c r="E2694" s="682" t="s">
        <v>3982</v>
      </c>
      <c r="F2694" s="619" t="s">
        <v>3935</v>
      </c>
      <c r="G2694" s="619" t="s">
        <v>4194</v>
      </c>
      <c r="H2694" s="619" t="s">
        <v>557</v>
      </c>
      <c r="I2694" s="619" t="s">
        <v>5364</v>
      </c>
      <c r="J2694" s="619" t="s">
        <v>5365</v>
      </c>
      <c r="K2694" s="619" t="s">
        <v>5366</v>
      </c>
      <c r="L2694" s="620">
        <v>546.42999999999995</v>
      </c>
      <c r="M2694" s="620">
        <v>2185.7199999999998</v>
      </c>
      <c r="N2694" s="619">
        <v>4</v>
      </c>
      <c r="O2694" s="683">
        <v>2</v>
      </c>
      <c r="P2694" s="620">
        <v>2185.7199999999998</v>
      </c>
      <c r="Q2694" s="635">
        <v>1</v>
      </c>
      <c r="R2694" s="619">
        <v>4</v>
      </c>
      <c r="S2694" s="635">
        <v>1</v>
      </c>
      <c r="T2694" s="683">
        <v>2</v>
      </c>
      <c r="U2694" s="665">
        <v>1</v>
      </c>
    </row>
    <row r="2695" spans="1:21" ht="14.4" customHeight="1" x14ac:dyDescent="0.3">
      <c r="A2695" s="618">
        <v>4</v>
      </c>
      <c r="B2695" s="619" t="s">
        <v>558</v>
      </c>
      <c r="C2695" s="619">
        <v>89301045</v>
      </c>
      <c r="D2695" s="681" t="s">
        <v>6245</v>
      </c>
      <c r="E2695" s="682" t="s">
        <v>3982</v>
      </c>
      <c r="F2695" s="619" t="s">
        <v>3935</v>
      </c>
      <c r="G2695" s="619" t="s">
        <v>4194</v>
      </c>
      <c r="H2695" s="619" t="s">
        <v>557</v>
      </c>
      <c r="I2695" s="619" t="s">
        <v>2937</v>
      </c>
      <c r="J2695" s="619" t="s">
        <v>4195</v>
      </c>
      <c r="K2695" s="619" t="s">
        <v>3772</v>
      </c>
      <c r="L2695" s="620">
        <v>810.99</v>
      </c>
      <c r="M2695" s="620">
        <v>3243.96</v>
      </c>
      <c r="N2695" s="619">
        <v>4</v>
      </c>
      <c r="O2695" s="683">
        <v>1.5</v>
      </c>
      <c r="P2695" s="620">
        <v>1621.98</v>
      </c>
      <c r="Q2695" s="635">
        <v>0.5</v>
      </c>
      <c r="R2695" s="619">
        <v>2</v>
      </c>
      <c r="S2695" s="635">
        <v>0.5</v>
      </c>
      <c r="T2695" s="683">
        <v>0.5</v>
      </c>
      <c r="U2695" s="665">
        <v>0.33333333333333331</v>
      </c>
    </row>
    <row r="2696" spans="1:21" ht="14.4" customHeight="1" x14ac:dyDescent="0.3">
      <c r="A2696" s="618">
        <v>4</v>
      </c>
      <c r="B2696" s="619" t="s">
        <v>558</v>
      </c>
      <c r="C2696" s="619">
        <v>89301045</v>
      </c>
      <c r="D2696" s="681" t="s">
        <v>6245</v>
      </c>
      <c r="E2696" s="682" t="s">
        <v>3982</v>
      </c>
      <c r="F2696" s="619" t="s">
        <v>3935</v>
      </c>
      <c r="G2696" s="619" t="s">
        <v>5762</v>
      </c>
      <c r="H2696" s="619" t="s">
        <v>557</v>
      </c>
      <c r="I2696" s="619" t="s">
        <v>5765</v>
      </c>
      <c r="J2696" s="619" t="s">
        <v>5766</v>
      </c>
      <c r="K2696" s="619" t="s">
        <v>5730</v>
      </c>
      <c r="L2696" s="620">
        <v>68.3</v>
      </c>
      <c r="M2696" s="620">
        <v>136.6</v>
      </c>
      <c r="N2696" s="619">
        <v>2</v>
      </c>
      <c r="O2696" s="683">
        <v>0.5</v>
      </c>
      <c r="P2696" s="620"/>
      <c r="Q2696" s="635">
        <v>0</v>
      </c>
      <c r="R2696" s="619"/>
      <c r="S2696" s="635">
        <v>0</v>
      </c>
      <c r="T2696" s="683"/>
      <c r="U2696" s="665">
        <v>0</v>
      </c>
    </row>
    <row r="2697" spans="1:21" ht="14.4" customHeight="1" x14ac:dyDescent="0.3">
      <c r="A2697" s="618">
        <v>4</v>
      </c>
      <c r="B2697" s="619" t="s">
        <v>558</v>
      </c>
      <c r="C2697" s="619">
        <v>89301045</v>
      </c>
      <c r="D2697" s="681" t="s">
        <v>6245</v>
      </c>
      <c r="E2697" s="682" t="s">
        <v>3982</v>
      </c>
      <c r="F2697" s="619" t="s">
        <v>3935</v>
      </c>
      <c r="G2697" s="619" t="s">
        <v>5762</v>
      </c>
      <c r="H2697" s="619" t="s">
        <v>557</v>
      </c>
      <c r="I2697" s="619" t="s">
        <v>5767</v>
      </c>
      <c r="J2697" s="619" t="s">
        <v>5764</v>
      </c>
      <c r="K2697" s="619" t="s">
        <v>5575</v>
      </c>
      <c r="L2697" s="620">
        <v>0</v>
      </c>
      <c r="M2697" s="620">
        <v>0</v>
      </c>
      <c r="N2697" s="619">
        <v>1</v>
      </c>
      <c r="O2697" s="683">
        <v>0.5</v>
      </c>
      <c r="P2697" s="620"/>
      <c r="Q2697" s="635"/>
      <c r="R2697" s="619"/>
      <c r="S2697" s="635">
        <v>0</v>
      </c>
      <c r="T2697" s="683"/>
      <c r="U2697" s="665">
        <v>0</v>
      </c>
    </row>
    <row r="2698" spans="1:21" ht="14.4" customHeight="1" x14ac:dyDescent="0.3">
      <c r="A2698" s="618">
        <v>4</v>
      </c>
      <c r="B2698" s="619" t="s">
        <v>558</v>
      </c>
      <c r="C2698" s="619">
        <v>89301045</v>
      </c>
      <c r="D2698" s="681" t="s">
        <v>6245</v>
      </c>
      <c r="E2698" s="682" t="s">
        <v>3982</v>
      </c>
      <c r="F2698" s="619" t="s">
        <v>3935</v>
      </c>
      <c r="G2698" s="619" t="s">
        <v>4033</v>
      </c>
      <c r="H2698" s="619" t="s">
        <v>557</v>
      </c>
      <c r="I2698" s="619" t="s">
        <v>922</v>
      </c>
      <c r="J2698" s="619" t="s">
        <v>4034</v>
      </c>
      <c r="K2698" s="619" t="s">
        <v>4035</v>
      </c>
      <c r="L2698" s="620">
        <v>56.01</v>
      </c>
      <c r="M2698" s="620">
        <v>2184.39</v>
      </c>
      <c r="N2698" s="619">
        <v>39</v>
      </c>
      <c r="O2698" s="683">
        <v>6.5</v>
      </c>
      <c r="P2698" s="620">
        <v>1176.21</v>
      </c>
      <c r="Q2698" s="635">
        <v>0.53846153846153855</v>
      </c>
      <c r="R2698" s="619">
        <v>21</v>
      </c>
      <c r="S2698" s="635">
        <v>0.53846153846153844</v>
      </c>
      <c r="T2698" s="683">
        <v>2.5</v>
      </c>
      <c r="U2698" s="665">
        <v>0.38461538461538464</v>
      </c>
    </row>
    <row r="2699" spans="1:21" ht="14.4" customHeight="1" x14ac:dyDescent="0.3">
      <c r="A2699" s="618">
        <v>4</v>
      </c>
      <c r="B2699" s="619" t="s">
        <v>558</v>
      </c>
      <c r="C2699" s="619">
        <v>89301045</v>
      </c>
      <c r="D2699" s="681" t="s">
        <v>6245</v>
      </c>
      <c r="E2699" s="682" t="s">
        <v>3982</v>
      </c>
      <c r="F2699" s="619" t="s">
        <v>3935</v>
      </c>
      <c r="G2699" s="619" t="s">
        <v>4036</v>
      </c>
      <c r="H2699" s="619" t="s">
        <v>557</v>
      </c>
      <c r="I2699" s="619" t="s">
        <v>1739</v>
      </c>
      <c r="J2699" s="619" t="s">
        <v>1740</v>
      </c>
      <c r="K2699" s="619" t="s">
        <v>4037</v>
      </c>
      <c r="L2699" s="620">
        <v>31.54</v>
      </c>
      <c r="M2699" s="620">
        <v>31.54</v>
      </c>
      <c r="N2699" s="619">
        <v>1</v>
      </c>
      <c r="O2699" s="683">
        <v>0.5</v>
      </c>
      <c r="P2699" s="620"/>
      <c r="Q2699" s="635">
        <v>0</v>
      </c>
      <c r="R2699" s="619"/>
      <c r="S2699" s="635">
        <v>0</v>
      </c>
      <c r="T2699" s="683"/>
      <c r="U2699" s="665">
        <v>0</v>
      </c>
    </row>
    <row r="2700" spans="1:21" ht="14.4" customHeight="1" x14ac:dyDescent="0.3">
      <c r="A2700" s="618">
        <v>4</v>
      </c>
      <c r="B2700" s="619" t="s">
        <v>558</v>
      </c>
      <c r="C2700" s="619">
        <v>89301045</v>
      </c>
      <c r="D2700" s="681" t="s">
        <v>6245</v>
      </c>
      <c r="E2700" s="682" t="s">
        <v>3982</v>
      </c>
      <c r="F2700" s="619" t="s">
        <v>3935</v>
      </c>
      <c r="G2700" s="619" t="s">
        <v>4586</v>
      </c>
      <c r="H2700" s="619" t="s">
        <v>1439</v>
      </c>
      <c r="I2700" s="619" t="s">
        <v>6143</v>
      </c>
      <c r="J2700" s="619" t="s">
        <v>6144</v>
      </c>
      <c r="K2700" s="619" t="s">
        <v>6007</v>
      </c>
      <c r="L2700" s="620">
        <v>1866.4</v>
      </c>
      <c r="M2700" s="620">
        <v>1866.4</v>
      </c>
      <c r="N2700" s="619">
        <v>1</v>
      </c>
      <c r="O2700" s="683">
        <v>0.5</v>
      </c>
      <c r="P2700" s="620">
        <v>1866.4</v>
      </c>
      <c r="Q2700" s="635">
        <v>1</v>
      </c>
      <c r="R2700" s="619">
        <v>1</v>
      </c>
      <c r="S2700" s="635">
        <v>1</v>
      </c>
      <c r="T2700" s="683">
        <v>0.5</v>
      </c>
      <c r="U2700" s="665">
        <v>1</v>
      </c>
    </row>
    <row r="2701" spans="1:21" ht="14.4" customHeight="1" x14ac:dyDescent="0.3">
      <c r="A2701" s="618">
        <v>4</v>
      </c>
      <c r="B2701" s="619" t="s">
        <v>558</v>
      </c>
      <c r="C2701" s="619">
        <v>89301045</v>
      </c>
      <c r="D2701" s="681" t="s">
        <v>6245</v>
      </c>
      <c r="E2701" s="682" t="s">
        <v>3982</v>
      </c>
      <c r="F2701" s="619" t="s">
        <v>3935</v>
      </c>
      <c r="G2701" s="619" t="s">
        <v>4068</v>
      </c>
      <c r="H2701" s="619" t="s">
        <v>557</v>
      </c>
      <c r="I2701" s="619" t="s">
        <v>5378</v>
      </c>
      <c r="J2701" s="619" t="s">
        <v>2118</v>
      </c>
      <c r="K2701" s="619" t="s">
        <v>5379</v>
      </c>
      <c r="L2701" s="620">
        <v>249.23</v>
      </c>
      <c r="M2701" s="620">
        <v>1744.61</v>
      </c>
      <c r="N2701" s="619">
        <v>7</v>
      </c>
      <c r="O2701" s="683">
        <v>2</v>
      </c>
      <c r="P2701" s="620">
        <v>1744.61</v>
      </c>
      <c r="Q2701" s="635">
        <v>1</v>
      </c>
      <c r="R2701" s="619">
        <v>7</v>
      </c>
      <c r="S2701" s="635">
        <v>1</v>
      </c>
      <c r="T2701" s="683">
        <v>2</v>
      </c>
      <c r="U2701" s="665">
        <v>1</v>
      </c>
    </row>
    <row r="2702" spans="1:21" ht="14.4" customHeight="1" x14ac:dyDescent="0.3">
      <c r="A2702" s="618">
        <v>4</v>
      </c>
      <c r="B2702" s="619" t="s">
        <v>558</v>
      </c>
      <c r="C2702" s="619">
        <v>89301045</v>
      </c>
      <c r="D2702" s="681" t="s">
        <v>6245</v>
      </c>
      <c r="E2702" s="682" t="s">
        <v>3982</v>
      </c>
      <c r="F2702" s="619" t="s">
        <v>3935</v>
      </c>
      <c r="G2702" s="619" t="s">
        <v>4091</v>
      </c>
      <c r="H2702" s="619" t="s">
        <v>557</v>
      </c>
      <c r="I2702" s="619" t="s">
        <v>2323</v>
      </c>
      <c r="J2702" s="619" t="s">
        <v>1050</v>
      </c>
      <c r="K2702" s="619" t="s">
        <v>4092</v>
      </c>
      <c r="L2702" s="620">
        <v>77.47</v>
      </c>
      <c r="M2702" s="620">
        <v>232.41</v>
      </c>
      <c r="N2702" s="619">
        <v>3</v>
      </c>
      <c r="O2702" s="683">
        <v>1</v>
      </c>
      <c r="P2702" s="620"/>
      <c r="Q2702" s="635">
        <v>0</v>
      </c>
      <c r="R2702" s="619"/>
      <c r="S2702" s="635">
        <v>0</v>
      </c>
      <c r="T2702" s="683"/>
      <c r="U2702" s="665">
        <v>0</v>
      </c>
    </row>
    <row r="2703" spans="1:21" ht="14.4" customHeight="1" x14ac:dyDescent="0.3">
      <c r="A2703" s="618">
        <v>4</v>
      </c>
      <c r="B2703" s="619" t="s">
        <v>558</v>
      </c>
      <c r="C2703" s="619">
        <v>89301045</v>
      </c>
      <c r="D2703" s="681" t="s">
        <v>6245</v>
      </c>
      <c r="E2703" s="682" t="s">
        <v>3982</v>
      </c>
      <c r="F2703" s="619" t="s">
        <v>3935</v>
      </c>
      <c r="G2703" s="619" t="s">
        <v>4091</v>
      </c>
      <c r="H2703" s="619" t="s">
        <v>557</v>
      </c>
      <c r="I2703" s="619" t="s">
        <v>2323</v>
      </c>
      <c r="J2703" s="619" t="s">
        <v>1050</v>
      </c>
      <c r="K2703" s="619" t="s">
        <v>4092</v>
      </c>
      <c r="L2703" s="620">
        <v>105.94</v>
      </c>
      <c r="M2703" s="620">
        <v>953.46</v>
      </c>
      <c r="N2703" s="619">
        <v>9</v>
      </c>
      <c r="O2703" s="683">
        <v>2</v>
      </c>
      <c r="P2703" s="620">
        <v>953.46</v>
      </c>
      <c r="Q2703" s="635">
        <v>1</v>
      </c>
      <c r="R2703" s="619">
        <v>9</v>
      </c>
      <c r="S2703" s="635">
        <v>1</v>
      </c>
      <c r="T2703" s="683">
        <v>2</v>
      </c>
      <c r="U2703" s="665">
        <v>1</v>
      </c>
    </row>
    <row r="2704" spans="1:21" ht="14.4" customHeight="1" x14ac:dyDescent="0.3">
      <c r="A2704" s="618">
        <v>4</v>
      </c>
      <c r="B2704" s="619" t="s">
        <v>558</v>
      </c>
      <c r="C2704" s="619">
        <v>89301045</v>
      </c>
      <c r="D2704" s="681" t="s">
        <v>6245</v>
      </c>
      <c r="E2704" s="682" t="s">
        <v>3982</v>
      </c>
      <c r="F2704" s="619" t="s">
        <v>3935</v>
      </c>
      <c r="G2704" s="619" t="s">
        <v>4091</v>
      </c>
      <c r="H2704" s="619" t="s">
        <v>557</v>
      </c>
      <c r="I2704" s="619" t="s">
        <v>6145</v>
      </c>
      <c r="J2704" s="619" t="s">
        <v>1050</v>
      </c>
      <c r="K2704" s="619" t="s">
        <v>6146</v>
      </c>
      <c r="L2704" s="620">
        <v>77.47</v>
      </c>
      <c r="M2704" s="620">
        <v>542.29</v>
      </c>
      <c r="N2704" s="619">
        <v>7</v>
      </c>
      <c r="O2704" s="683">
        <v>1</v>
      </c>
      <c r="P2704" s="620">
        <v>387.35</v>
      </c>
      <c r="Q2704" s="635">
        <v>0.71428571428571441</v>
      </c>
      <c r="R2704" s="619">
        <v>5</v>
      </c>
      <c r="S2704" s="635">
        <v>0.7142857142857143</v>
      </c>
      <c r="T2704" s="683">
        <v>0.5</v>
      </c>
      <c r="U2704" s="665">
        <v>0.5</v>
      </c>
    </row>
    <row r="2705" spans="1:21" ht="14.4" customHeight="1" x14ac:dyDescent="0.3">
      <c r="A2705" s="618">
        <v>4</v>
      </c>
      <c r="B2705" s="619" t="s">
        <v>558</v>
      </c>
      <c r="C2705" s="619">
        <v>89301045</v>
      </c>
      <c r="D2705" s="681" t="s">
        <v>6245</v>
      </c>
      <c r="E2705" s="682" t="s">
        <v>3982</v>
      </c>
      <c r="F2705" s="619" t="s">
        <v>3935</v>
      </c>
      <c r="G2705" s="619" t="s">
        <v>4006</v>
      </c>
      <c r="H2705" s="619" t="s">
        <v>557</v>
      </c>
      <c r="I2705" s="619" t="s">
        <v>4042</v>
      </c>
      <c r="J2705" s="619" t="s">
        <v>4043</v>
      </c>
      <c r="K2705" s="619" t="s">
        <v>770</v>
      </c>
      <c r="L2705" s="620">
        <v>123.72</v>
      </c>
      <c r="M2705" s="620">
        <v>371.15999999999997</v>
      </c>
      <c r="N2705" s="619">
        <v>3</v>
      </c>
      <c r="O2705" s="683">
        <v>2.5</v>
      </c>
      <c r="P2705" s="620">
        <v>123.72</v>
      </c>
      <c r="Q2705" s="635">
        <v>0.33333333333333337</v>
      </c>
      <c r="R2705" s="619">
        <v>1</v>
      </c>
      <c r="S2705" s="635">
        <v>0.33333333333333331</v>
      </c>
      <c r="T2705" s="683">
        <v>0.5</v>
      </c>
      <c r="U2705" s="665">
        <v>0.2</v>
      </c>
    </row>
    <row r="2706" spans="1:21" ht="14.4" customHeight="1" x14ac:dyDescent="0.3">
      <c r="A2706" s="618">
        <v>4</v>
      </c>
      <c r="B2706" s="619" t="s">
        <v>558</v>
      </c>
      <c r="C2706" s="619">
        <v>89301045</v>
      </c>
      <c r="D2706" s="681" t="s">
        <v>6245</v>
      </c>
      <c r="E2706" s="682" t="s">
        <v>3982</v>
      </c>
      <c r="F2706" s="619" t="s">
        <v>3935</v>
      </c>
      <c r="G2706" s="619" t="s">
        <v>4006</v>
      </c>
      <c r="H2706" s="619" t="s">
        <v>557</v>
      </c>
      <c r="I2706" s="619" t="s">
        <v>4178</v>
      </c>
      <c r="J2706" s="619" t="s">
        <v>4043</v>
      </c>
      <c r="K2706" s="619" t="s">
        <v>773</v>
      </c>
      <c r="L2706" s="620">
        <v>397.65</v>
      </c>
      <c r="M2706" s="620">
        <v>9145.9499999999989</v>
      </c>
      <c r="N2706" s="619">
        <v>23</v>
      </c>
      <c r="O2706" s="683">
        <v>11.5</v>
      </c>
      <c r="P2706" s="620">
        <v>3976.4999999999995</v>
      </c>
      <c r="Q2706" s="635">
        <v>0.43478260869565216</v>
      </c>
      <c r="R2706" s="619">
        <v>10</v>
      </c>
      <c r="S2706" s="635">
        <v>0.43478260869565216</v>
      </c>
      <c r="T2706" s="683">
        <v>5</v>
      </c>
      <c r="U2706" s="665">
        <v>0.43478260869565216</v>
      </c>
    </row>
    <row r="2707" spans="1:21" ht="14.4" customHeight="1" x14ac:dyDescent="0.3">
      <c r="A2707" s="618">
        <v>4</v>
      </c>
      <c r="B2707" s="619" t="s">
        <v>558</v>
      </c>
      <c r="C2707" s="619">
        <v>89301045</v>
      </c>
      <c r="D2707" s="681" t="s">
        <v>6245</v>
      </c>
      <c r="E2707" s="682" t="s">
        <v>3982</v>
      </c>
      <c r="F2707" s="619" t="s">
        <v>3935</v>
      </c>
      <c r="G2707" s="619" t="s">
        <v>4006</v>
      </c>
      <c r="H2707" s="619" t="s">
        <v>557</v>
      </c>
      <c r="I2707" s="619" t="s">
        <v>4178</v>
      </c>
      <c r="J2707" s="619" t="s">
        <v>4043</v>
      </c>
      <c r="K2707" s="619" t="s">
        <v>773</v>
      </c>
      <c r="L2707" s="620">
        <v>612.26</v>
      </c>
      <c r="M2707" s="620">
        <v>2449.04</v>
      </c>
      <c r="N2707" s="619">
        <v>4</v>
      </c>
      <c r="O2707" s="683">
        <v>2.5</v>
      </c>
      <c r="P2707" s="620">
        <v>612.26</v>
      </c>
      <c r="Q2707" s="635">
        <v>0.25</v>
      </c>
      <c r="R2707" s="619">
        <v>1</v>
      </c>
      <c r="S2707" s="635">
        <v>0.25</v>
      </c>
      <c r="T2707" s="683">
        <v>1</v>
      </c>
      <c r="U2707" s="665">
        <v>0.4</v>
      </c>
    </row>
    <row r="2708" spans="1:21" ht="14.4" customHeight="1" x14ac:dyDescent="0.3">
      <c r="A2708" s="618">
        <v>4</v>
      </c>
      <c r="B2708" s="619" t="s">
        <v>558</v>
      </c>
      <c r="C2708" s="619">
        <v>89301045</v>
      </c>
      <c r="D2708" s="681" t="s">
        <v>6245</v>
      </c>
      <c r="E2708" s="682" t="s">
        <v>3982</v>
      </c>
      <c r="F2708" s="619" t="s">
        <v>3935</v>
      </c>
      <c r="G2708" s="619" t="s">
        <v>4006</v>
      </c>
      <c r="H2708" s="619" t="s">
        <v>557</v>
      </c>
      <c r="I2708" s="619" t="s">
        <v>4178</v>
      </c>
      <c r="J2708" s="619" t="s">
        <v>4043</v>
      </c>
      <c r="K2708" s="619" t="s">
        <v>773</v>
      </c>
      <c r="L2708" s="620">
        <v>314.89999999999998</v>
      </c>
      <c r="M2708" s="620">
        <v>1889.3999999999999</v>
      </c>
      <c r="N2708" s="619">
        <v>6</v>
      </c>
      <c r="O2708" s="683">
        <v>2.5</v>
      </c>
      <c r="P2708" s="620">
        <v>629.79999999999995</v>
      </c>
      <c r="Q2708" s="635">
        <v>0.33333333333333331</v>
      </c>
      <c r="R2708" s="619">
        <v>2</v>
      </c>
      <c r="S2708" s="635">
        <v>0.33333333333333331</v>
      </c>
      <c r="T2708" s="683">
        <v>1</v>
      </c>
      <c r="U2708" s="665">
        <v>0.4</v>
      </c>
    </row>
    <row r="2709" spans="1:21" ht="14.4" customHeight="1" x14ac:dyDescent="0.3">
      <c r="A2709" s="618">
        <v>4</v>
      </c>
      <c r="B2709" s="619" t="s">
        <v>558</v>
      </c>
      <c r="C2709" s="619">
        <v>89301045</v>
      </c>
      <c r="D2709" s="681" t="s">
        <v>6245</v>
      </c>
      <c r="E2709" s="682" t="s">
        <v>3982</v>
      </c>
      <c r="F2709" s="619" t="s">
        <v>3935</v>
      </c>
      <c r="G2709" s="619" t="s">
        <v>4006</v>
      </c>
      <c r="H2709" s="619" t="s">
        <v>557</v>
      </c>
      <c r="I2709" s="619" t="s">
        <v>1328</v>
      </c>
      <c r="J2709" s="619" t="s">
        <v>769</v>
      </c>
      <c r="K2709" s="619" t="s">
        <v>1329</v>
      </c>
      <c r="L2709" s="620">
        <v>48.98</v>
      </c>
      <c r="M2709" s="620">
        <v>97.96</v>
      </c>
      <c r="N2709" s="619">
        <v>2</v>
      </c>
      <c r="O2709" s="683">
        <v>0.5</v>
      </c>
      <c r="P2709" s="620">
        <v>97.96</v>
      </c>
      <c r="Q2709" s="635">
        <v>1</v>
      </c>
      <c r="R2709" s="619">
        <v>2</v>
      </c>
      <c r="S2709" s="635">
        <v>1</v>
      </c>
      <c r="T2709" s="683">
        <v>0.5</v>
      </c>
      <c r="U2709" s="665">
        <v>1</v>
      </c>
    </row>
    <row r="2710" spans="1:21" ht="14.4" customHeight="1" x14ac:dyDescent="0.3">
      <c r="A2710" s="618">
        <v>4</v>
      </c>
      <c r="B2710" s="619" t="s">
        <v>558</v>
      </c>
      <c r="C2710" s="619">
        <v>89301045</v>
      </c>
      <c r="D2710" s="681" t="s">
        <v>6245</v>
      </c>
      <c r="E2710" s="682" t="s">
        <v>3982</v>
      </c>
      <c r="F2710" s="619" t="s">
        <v>3935</v>
      </c>
      <c r="G2710" s="619" t="s">
        <v>4006</v>
      </c>
      <c r="H2710" s="619" t="s">
        <v>557</v>
      </c>
      <c r="I2710" s="619" t="s">
        <v>768</v>
      </c>
      <c r="J2710" s="619" t="s">
        <v>769</v>
      </c>
      <c r="K2710" s="619" t="s">
        <v>770</v>
      </c>
      <c r="L2710" s="620">
        <v>190.48</v>
      </c>
      <c r="M2710" s="620">
        <v>1714.32</v>
      </c>
      <c r="N2710" s="619">
        <v>9</v>
      </c>
      <c r="O2710" s="683">
        <v>7</v>
      </c>
      <c r="P2710" s="620">
        <v>761.92</v>
      </c>
      <c r="Q2710" s="635">
        <v>0.44444444444444442</v>
      </c>
      <c r="R2710" s="619">
        <v>4</v>
      </c>
      <c r="S2710" s="635">
        <v>0.44444444444444442</v>
      </c>
      <c r="T2710" s="683">
        <v>3.5</v>
      </c>
      <c r="U2710" s="665">
        <v>0.5</v>
      </c>
    </row>
    <row r="2711" spans="1:21" ht="14.4" customHeight="1" x14ac:dyDescent="0.3">
      <c r="A2711" s="618">
        <v>4</v>
      </c>
      <c r="B2711" s="619" t="s">
        <v>558</v>
      </c>
      <c r="C2711" s="619">
        <v>89301045</v>
      </c>
      <c r="D2711" s="681" t="s">
        <v>6245</v>
      </c>
      <c r="E2711" s="682" t="s">
        <v>3982</v>
      </c>
      <c r="F2711" s="619" t="s">
        <v>3935</v>
      </c>
      <c r="G2711" s="619" t="s">
        <v>4006</v>
      </c>
      <c r="H2711" s="619" t="s">
        <v>557</v>
      </c>
      <c r="I2711" s="619" t="s">
        <v>772</v>
      </c>
      <c r="J2711" s="619" t="s">
        <v>769</v>
      </c>
      <c r="K2711" s="619" t="s">
        <v>773</v>
      </c>
      <c r="L2711" s="620">
        <v>397.65</v>
      </c>
      <c r="M2711" s="620">
        <v>1590.6</v>
      </c>
      <c r="N2711" s="619">
        <v>4</v>
      </c>
      <c r="O2711" s="683">
        <v>1.5</v>
      </c>
      <c r="P2711" s="620">
        <v>1192.9499999999998</v>
      </c>
      <c r="Q2711" s="635">
        <v>0.74999999999999989</v>
      </c>
      <c r="R2711" s="619">
        <v>3</v>
      </c>
      <c r="S2711" s="635">
        <v>0.75</v>
      </c>
      <c r="T2711" s="683">
        <v>1</v>
      </c>
      <c r="U2711" s="665">
        <v>0.66666666666666663</v>
      </c>
    </row>
    <row r="2712" spans="1:21" ht="14.4" customHeight="1" x14ac:dyDescent="0.3">
      <c r="A2712" s="618">
        <v>4</v>
      </c>
      <c r="B2712" s="619" t="s">
        <v>558</v>
      </c>
      <c r="C2712" s="619">
        <v>89301045</v>
      </c>
      <c r="D2712" s="681" t="s">
        <v>6245</v>
      </c>
      <c r="E2712" s="682" t="s">
        <v>3982</v>
      </c>
      <c r="F2712" s="619" t="s">
        <v>3935</v>
      </c>
      <c r="G2712" s="619" t="s">
        <v>4006</v>
      </c>
      <c r="H2712" s="619" t="s">
        <v>557</v>
      </c>
      <c r="I2712" s="619" t="s">
        <v>772</v>
      </c>
      <c r="J2712" s="619" t="s">
        <v>769</v>
      </c>
      <c r="K2712" s="619" t="s">
        <v>773</v>
      </c>
      <c r="L2712" s="620">
        <v>612.26</v>
      </c>
      <c r="M2712" s="620">
        <v>13469.720000000001</v>
      </c>
      <c r="N2712" s="619">
        <v>22</v>
      </c>
      <c r="O2712" s="683">
        <v>15</v>
      </c>
      <c r="P2712" s="620">
        <v>8571.6400000000012</v>
      </c>
      <c r="Q2712" s="635">
        <v>0.63636363636363635</v>
      </c>
      <c r="R2712" s="619">
        <v>14</v>
      </c>
      <c r="S2712" s="635">
        <v>0.63636363636363635</v>
      </c>
      <c r="T2712" s="683">
        <v>9.5</v>
      </c>
      <c r="U2712" s="665">
        <v>0.6333333333333333</v>
      </c>
    </row>
    <row r="2713" spans="1:21" ht="14.4" customHeight="1" x14ac:dyDescent="0.3">
      <c r="A2713" s="618">
        <v>4</v>
      </c>
      <c r="B2713" s="619" t="s">
        <v>558</v>
      </c>
      <c r="C2713" s="619">
        <v>89301045</v>
      </c>
      <c r="D2713" s="681" t="s">
        <v>6245</v>
      </c>
      <c r="E2713" s="682" t="s">
        <v>3982</v>
      </c>
      <c r="F2713" s="619" t="s">
        <v>3935</v>
      </c>
      <c r="G2713" s="619" t="s">
        <v>4006</v>
      </c>
      <c r="H2713" s="619" t="s">
        <v>557</v>
      </c>
      <c r="I2713" s="619" t="s">
        <v>772</v>
      </c>
      <c r="J2713" s="619" t="s">
        <v>769</v>
      </c>
      <c r="K2713" s="619" t="s">
        <v>773</v>
      </c>
      <c r="L2713" s="620">
        <v>314.89999999999998</v>
      </c>
      <c r="M2713" s="620">
        <v>1574.5</v>
      </c>
      <c r="N2713" s="619">
        <v>5</v>
      </c>
      <c r="O2713" s="683">
        <v>3</v>
      </c>
      <c r="P2713" s="620">
        <v>314.89999999999998</v>
      </c>
      <c r="Q2713" s="635">
        <v>0.19999999999999998</v>
      </c>
      <c r="R2713" s="619">
        <v>1</v>
      </c>
      <c r="S2713" s="635">
        <v>0.2</v>
      </c>
      <c r="T2713" s="683">
        <v>1</v>
      </c>
      <c r="U2713" s="665">
        <v>0.33333333333333331</v>
      </c>
    </row>
    <row r="2714" spans="1:21" ht="14.4" customHeight="1" x14ac:dyDescent="0.3">
      <c r="A2714" s="618">
        <v>4</v>
      </c>
      <c r="B2714" s="619" t="s">
        <v>558</v>
      </c>
      <c r="C2714" s="619">
        <v>89301045</v>
      </c>
      <c r="D2714" s="681" t="s">
        <v>6245</v>
      </c>
      <c r="E2714" s="682" t="s">
        <v>3982</v>
      </c>
      <c r="F2714" s="619" t="s">
        <v>3935</v>
      </c>
      <c r="G2714" s="619" t="s">
        <v>4076</v>
      </c>
      <c r="H2714" s="619" t="s">
        <v>1439</v>
      </c>
      <c r="I2714" s="619" t="s">
        <v>6114</v>
      </c>
      <c r="J2714" s="619" t="s">
        <v>6115</v>
      </c>
      <c r="K2714" s="619" t="s">
        <v>6116</v>
      </c>
      <c r="L2714" s="620">
        <v>630.53</v>
      </c>
      <c r="M2714" s="620">
        <v>4413.7099999999991</v>
      </c>
      <c r="N2714" s="619">
        <v>7</v>
      </c>
      <c r="O2714" s="683">
        <v>3.5</v>
      </c>
      <c r="P2714" s="620">
        <v>3152.6499999999996</v>
      </c>
      <c r="Q2714" s="635">
        <v>0.7142857142857143</v>
      </c>
      <c r="R2714" s="619">
        <v>5</v>
      </c>
      <c r="S2714" s="635">
        <v>0.7142857142857143</v>
      </c>
      <c r="T2714" s="683">
        <v>3</v>
      </c>
      <c r="U2714" s="665">
        <v>0.8571428571428571</v>
      </c>
    </row>
    <row r="2715" spans="1:21" ht="14.4" customHeight="1" x14ac:dyDescent="0.3">
      <c r="A2715" s="618">
        <v>4</v>
      </c>
      <c r="B2715" s="619" t="s">
        <v>558</v>
      </c>
      <c r="C2715" s="619">
        <v>89301045</v>
      </c>
      <c r="D2715" s="681" t="s">
        <v>6245</v>
      </c>
      <c r="E2715" s="682" t="s">
        <v>3982</v>
      </c>
      <c r="F2715" s="619" t="s">
        <v>3935</v>
      </c>
      <c r="G2715" s="619" t="s">
        <v>4076</v>
      </c>
      <c r="H2715" s="619" t="s">
        <v>1439</v>
      </c>
      <c r="I2715" s="619" t="s">
        <v>6114</v>
      </c>
      <c r="J2715" s="619" t="s">
        <v>6115</v>
      </c>
      <c r="K2715" s="619" t="s">
        <v>6116</v>
      </c>
      <c r="L2715" s="620">
        <v>349.88</v>
      </c>
      <c r="M2715" s="620">
        <v>349.88</v>
      </c>
      <c r="N2715" s="619">
        <v>1</v>
      </c>
      <c r="O2715" s="683">
        <v>0.5</v>
      </c>
      <c r="P2715" s="620">
        <v>349.88</v>
      </c>
      <c r="Q2715" s="635">
        <v>1</v>
      </c>
      <c r="R2715" s="619">
        <v>1</v>
      </c>
      <c r="S2715" s="635">
        <v>1</v>
      </c>
      <c r="T2715" s="683">
        <v>0.5</v>
      </c>
      <c r="U2715" s="665">
        <v>1</v>
      </c>
    </row>
    <row r="2716" spans="1:21" ht="14.4" customHeight="1" x14ac:dyDescent="0.3">
      <c r="A2716" s="618">
        <v>4</v>
      </c>
      <c r="B2716" s="619" t="s">
        <v>558</v>
      </c>
      <c r="C2716" s="619">
        <v>89301045</v>
      </c>
      <c r="D2716" s="681" t="s">
        <v>6245</v>
      </c>
      <c r="E2716" s="682" t="s">
        <v>3982</v>
      </c>
      <c r="F2716" s="619" t="s">
        <v>3935</v>
      </c>
      <c r="G2716" s="619" t="s">
        <v>4076</v>
      </c>
      <c r="H2716" s="619" t="s">
        <v>1439</v>
      </c>
      <c r="I2716" s="619" t="s">
        <v>6147</v>
      </c>
      <c r="J2716" s="619" t="s">
        <v>6115</v>
      </c>
      <c r="K2716" s="619" t="s">
        <v>6148</v>
      </c>
      <c r="L2716" s="620">
        <v>0</v>
      </c>
      <c r="M2716" s="620">
        <v>0</v>
      </c>
      <c r="N2716" s="619">
        <v>1</v>
      </c>
      <c r="O2716" s="683">
        <v>0.5</v>
      </c>
      <c r="P2716" s="620">
        <v>0</v>
      </c>
      <c r="Q2716" s="635"/>
      <c r="R2716" s="619">
        <v>1</v>
      </c>
      <c r="S2716" s="635">
        <v>1</v>
      </c>
      <c r="T2716" s="683">
        <v>0.5</v>
      </c>
      <c r="U2716" s="665">
        <v>1</v>
      </c>
    </row>
    <row r="2717" spans="1:21" ht="14.4" customHeight="1" x14ac:dyDescent="0.3">
      <c r="A2717" s="618">
        <v>4</v>
      </c>
      <c r="B2717" s="619" t="s">
        <v>558</v>
      </c>
      <c r="C2717" s="619">
        <v>89301045</v>
      </c>
      <c r="D2717" s="681" t="s">
        <v>6245</v>
      </c>
      <c r="E2717" s="682" t="s">
        <v>3982</v>
      </c>
      <c r="F2717" s="619" t="s">
        <v>3935</v>
      </c>
      <c r="G2717" s="619" t="s">
        <v>4044</v>
      </c>
      <c r="H2717" s="619" t="s">
        <v>557</v>
      </c>
      <c r="I2717" s="619" t="s">
        <v>5474</v>
      </c>
      <c r="J2717" s="619" t="s">
        <v>826</v>
      </c>
      <c r="K2717" s="619" t="s">
        <v>2890</v>
      </c>
      <c r="L2717" s="620">
        <v>0</v>
      </c>
      <c r="M2717" s="620">
        <v>0</v>
      </c>
      <c r="N2717" s="619">
        <v>1</v>
      </c>
      <c r="O2717" s="683">
        <v>0.5</v>
      </c>
      <c r="P2717" s="620"/>
      <c r="Q2717" s="635"/>
      <c r="R2717" s="619"/>
      <c r="S2717" s="635">
        <v>0</v>
      </c>
      <c r="T2717" s="683"/>
      <c r="U2717" s="665">
        <v>0</v>
      </c>
    </row>
    <row r="2718" spans="1:21" ht="14.4" customHeight="1" x14ac:dyDescent="0.3">
      <c r="A2718" s="618">
        <v>4</v>
      </c>
      <c r="B2718" s="619" t="s">
        <v>558</v>
      </c>
      <c r="C2718" s="619">
        <v>89301045</v>
      </c>
      <c r="D2718" s="681" t="s">
        <v>6245</v>
      </c>
      <c r="E2718" s="682" t="s">
        <v>3982</v>
      </c>
      <c r="F2718" s="619" t="s">
        <v>3935</v>
      </c>
      <c r="G2718" s="619" t="s">
        <v>4044</v>
      </c>
      <c r="H2718" s="619" t="s">
        <v>557</v>
      </c>
      <c r="I2718" s="619" t="s">
        <v>825</v>
      </c>
      <c r="J2718" s="619" t="s">
        <v>826</v>
      </c>
      <c r="K2718" s="619" t="s">
        <v>827</v>
      </c>
      <c r="L2718" s="620">
        <v>56.69</v>
      </c>
      <c r="M2718" s="620">
        <v>170.07</v>
      </c>
      <c r="N2718" s="619">
        <v>3</v>
      </c>
      <c r="O2718" s="683">
        <v>2</v>
      </c>
      <c r="P2718" s="620"/>
      <c r="Q2718" s="635">
        <v>0</v>
      </c>
      <c r="R2718" s="619"/>
      <c r="S2718" s="635">
        <v>0</v>
      </c>
      <c r="T2718" s="683"/>
      <c r="U2718" s="665">
        <v>0</v>
      </c>
    </row>
    <row r="2719" spans="1:21" ht="14.4" customHeight="1" x14ac:dyDescent="0.3">
      <c r="A2719" s="618">
        <v>4</v>
      </c>
      <c r="B2719" s="619" t="s">
        <v>558</v>
      </c>
      <c r="C2719" s="619">
        <v>89301045</v>
      </c>
      <c r="D2719" s="681" t="s">
        <v>6245</v>
      </c>
      <c r="E2719" s="682" t="s">
        <v>3982</v>
      </c>
      <c r="F2719" s="619" t="s">
        <v>3935</v>
      </c>
      <c r="G2719" s="619" t="s">
        <v>4083</v>
      </c>
      <c r="H2719" s="619" t="s">
        <v>1439</v>
      </c>
      <c r="I2719" s="619" t="s">
        <v>1650</v>
      </c>
      <c r="J2719" s="619" t="s">
        <v>4407</v>
      </c>
      <c r="K2719" s="619" t="s">
        <v>1652</v>
      </c>
      <c r="L2719" s="620">
        <v>140.03</v>
      </c>
      <c r="M2719" s="620">
        <v>1680.3600000000001</v>
      </c>
      <c r="N2719" s="619">
        <v>12</v>
      </c>
      <c r="O2719" s="683">
        <v>3.5</v>
      </c>
      <c r="P2719" s="620">
        <v>980.21</v>
      </c>
      <c r="Q2719" s="635">
        <v>0.58333333333333326</v>
      </c>
      <c r="R2719" s="619">
        <v>7</v>
      </c>
      <c r="S2719" s="635">
        <v>0.58333333333333337</v>
      </c>
      <c r="T2719" s="683">
        <v>2</v>
      </c>
      <c r="U2719" s="665">
        <v>0.5714285714285714</v>
      </c>
    </row>
    <row r="2720" spans="1:21" ht="14.4" customHeight="1" x14ac:dyDescent="0.3">
      <c r="A2720" s="618">
        <v>4</v>
      </c>
      <c r="B2720" s="619" t="s">
        <v>558</v>
      </c>
      <c r="C2720" s="619">
        <v>89301045</v>
      </c>
      <c r="D2720" s="681" t="s">
        <v>6245</v>
      </c>
      <c r="E2720" s="682" t="s">
        <v>3982</v>
      </c>
      <c r="F2720" s="619" t="s">
        <v>3935</v>
      </c>
      <c r="G2720" s="619" t="s">
        <v>4083</v>
      </c>
      <c r="H2720" s="619" t="s">
        <v>1439</v>
      </c>
      <c r="I2720" s="619" t="s">
        <v>1650</v>
      </c>
      <c r="J2720" s="619" t="s">
        <v>1651</v>
      </c>
      <c r="K2720" s="619" t="s">
        <v>1652</v>
      </c>
      <c r="L2720" s="620">
        <v>140.03</v>
      </c>
      <c r="M2720" s="620">
        <v>10362.220000000003</v>
      </c>
      <c r="N2720" s="619">
        <v>74</v>
      </c>
      <c r="O2720" s="683">
        <v>21</v>
      </c>
      <c r="P2720" s="620">
        <v>5881.260000000002</v>
      </c>
      <c r="Q2720" s="635">
        <v>0.56756756756756765</v>
      </c>
      <c r="R2720" s="619">
        <v>42</v>
      </c>
      <c r="S2720" s="635">
        <v>0.56756756756756754</v>
      </c>
      <c r="T2720" s="683">
        <v>12</v>
      </c>
      <c r="U2720" s="665">
        <v>0.5714285714285714</v>
      </c>
    </row>
    <row r="2721" spans="1:21" ht="14.4" customHeight="1" x14ac:dyDescent="0.3">
      <c r="A2721" s="618">
        <v>4</v>
      </c>
      <c r="B2721" s="619" t="s">
        <v>558</v>
      </c>
      <c r="C2721" s="619">
        <v>89301045</v>
      </c>
      <c r="D2721" s="681" t="s">
        <v>6245</v>
      </c>
      <c r="E2721" s="682" t="s">
        <v>3982</v>
      </c>
      <c r="F2721" s="619" t="s">
        <v>3935</v>
      </c>
      <c r="G2721" s="619" t="s">
        <v>4083</v>
      </c>
      <c r="H2721" s="619" t="s">
        <v>557</v>
      </c>
      <c r="I2721" s="619" t="s">
        <v>4408</v>
      </c>
      <c r="J2721" s="619" t="s">
        <v>4409</v>
      </c>
      <c r="K2721" s="619" t="s">
        <v>4410</v>
      </c>
      <c r="L2721" s="620">
        <v>140.03</v>
      </c>
      <c r="M2721" s="620">
        <v>280.06</v>
      </c>
      <c r="N2721" s="619">
        <v>2</v>
      </c>
      <c r="O2721" s="683">
        <v>0.5</v>
      </c>
      <c r="P2721" s="620">
        <v>280.06</v>
      </c>
      <c r="Q2721" s="635">
        <v>1</v>
      </c>
      <c r="R2721" s="619">
        <v>2</v>
      </c>
      <c r="S2721" s="635">
        <v>1</v>
      </c>
      <c r="T2721" s="683">
        <v>0.5</v>
      </c>
      <c r="U2721" s="665">
        <v>1</v>
      </c>
    </row>
    <row r="2722" spans="1:21" ht="14.4" customHeight="1" x14ac:dyDescent="0.3">
      <c r="A2722" s="618">
        <v>4</v>
      </c>
      <c r="B2722" s="619" t="s">
        <v>558</v>
      </c>
      <c r="C2722" s="619">
        <v>89301045</v>
      </c>
      <c r="D2722" s="681" t="s">
        <v>6245</v>
      </c>
      <c r="E2722" s="682" t="s">
        <v>3982</v>
      </c>
      <c r="F2722" s="619" t="s">
        <v>3935</v>
      </c>
      <c r="G2722" s="619" t="s">
        <v>5121</v>
      </c>
      <c r="H2722" s="619" t="s">
        <v>1439</v>
      </c>
      <c r="I2722" s="619" t="s">
        <v>2529</v>
      </c>
      <c r="J2722" s="619" t="s">
        <v>3800</v>
      </c>
      <c r="K2722" s="619" t="s">
        <v>3801</v>
      </c>
      <c r="L2722" s="620">
        <v>32.630000000000003</v>
      </c>
      <c r="M2722" s="620">
        <v>32.630000000000003</v>
      </c>
      <c r="N2722" s="619">
        <v>1</v>
      </c>
      <c r="O2722" s="683">
        <v>0.5</v>
      </c>
      <c r="P2722" s="620">
        <v>32.630000000000003</v>
      </c>
      <c r="Q2722" s="635">
        <v>1</v>
      </c>
      <c r="R2722" s="619">
        <v>1</v>
      </c>
      <c r="S2722" s="635">
        <v>1</v>
      </c>
      <c r="T2722" s="683">
        <v>0.5</v>
      </c>
      <c r="U2722" s="665">
        <v>1</v>
      </c>
    </row>
    <row r="2723" spans="1:21" ht="14.4" customHeight="1" x14ac:dyDescent="0.3">
      <c r="A2723" s="618">
        <v>4</v>
      </c>
      <c r="B2723" s="619" t="s">
        <v>558</v>
      </c>
      <c r="C2723" s="619">
        <v>89301045</v>
      </c>
      <c r="D2723" s="681" t="s">
        <v>6245</v>
      </c>
      <c r="E2723" s="682" t="s">
        <v>3982</v>
      </c>
      <c r="F2723" s="619" t="s">
        <v>3935</v>
      </c>
      <c r="G2723" s="619" t="s">
        <v>4007</v>
      </c>
      <c r="H2723" s="619" t="s">
        <v>557</v>
      </c>
      <c r="I2723" s="619" t="s">
        <v>733</v>
      </c>
      <c r="J2723" s="619" t="s">
        <v>734</v>
      </c>
      <c r="K2723" s="619" t="s">
        <v>4265</v>
      </c>
      <c r="L2723" s="620">
        <v>0</v>
      </c>
      <c r="M2723" s="620">
        <v>0</v>
      </c>
      <c r="N2723" s="619">
        <v>3</v>
      </c>
      <c r="O2723" s="683">
        <v>1</v>
      </c>
      <c r="P2723" s="620"/>
      <c r="Q2723" s="635"/>
      <c r="R2723" s="619"/>
      <c r="S2723" s="635">
        <v>0</v>
      </c>
      <c r="T2723" s="683"/>
      <c r="U2723" s="665">
        <v>0</v>
      </c>
    </row>
    <row r="2724" spans="1:21" ht="14.4" customHeight="1" x14ac:dyDescent="0.3">
      <c r="A2724" s="618">
        <v>4</v>
      </c>
      <c r="B2724" s="619" t="s">
        <v>558</v>
      </c>
      <c r="C2724" s="619">
        <v>89301045</v>
      </c>
      <c r="D2724" s="681" t="s">
        <v>6245</v>
      </c>
      <c r="E2724" s="682" t="s">
        <v>3982</v>
      </c>
      <c r="F2724" s="619" t="s">
        <v>3935</v>
      </c>
      <c r="G2724" s="619" t="s">
        <v>4007</v>
      </c>
      <c r="H2724" s="619" t="s">
        <v>557</v>
      </c>
      <c r="I2724" s="619" t="s">
        <v>6149</v>
      </c>
      <c r="J2724" s="619" t="s">
        <v>734</v>
      </c>
      <c r="K2724" s="619" t="s">
        <v>4258</v>
      </c>
      <c r="L2724" s="620">
        <v>0</v>
      </c>
      <c r="M2724" s="620">
        <v>0</v>
      </c>
      <c r="N2724" s="619">
        <v>1</v>
      </c>
      <c r="O2724" s="683">
        <v>0.5</v>
      </c>
      <c r="P2724" s="620"/>
      <c r="Q2724" s="635"/>
      <c r="R2724" s="619"/>
      <c r="S2724" s="635">
        <v>0</v>
      </c>
      <c r="T2724" s="683"/>
      <c r="U2724" s="665">
        <v>0</v>
      </c>
    </row>
    <row r="2725" spans="1:21" ht="14.4" customHeight="1" x14ac:dyDescent="0.3">
      <c r="A2725" s="618">
        <v>4</v>
      </c>
      <c r="B2725" s="619" t="s">
        <v>558</v>
      </c>
      <c r="C2725" s="619">
        <v>89301045</v>
      </c>
      <c r="D2725" s="681" t="s">
        <v>6245</v>
      </c>
      <c r="E2725" s="682" t="s">
        <v>3982</v>
      </c>
      <c r="F2725" s="619" t="s">
        <v>3935</v>
      </c>
      <c r="G2725" s="619" t="s">
        <v>4010</v>
      </c>
      <c r="H2725" s="619" t="s">
        <v>557</v>
      </c>
      <c r="I2725" s="619" t="s">
        <v>3469</v>
      </c>
      <c r="J2725" s="619" t="s">
        <v>1233</v>
      </c>
      <c r="K2725" s="619" t="s">
        <v>4070</v>
      </c>
      <c r="L2725" s="620">
        <v>127.5</v>
      </c>
      <c r="M2725" s="620">
        <v>1402.5</v>
      </c>
      <c r="N2725" s="619">
        <v>11</v>
      </c>
      <c r="O2725" s="683">
        <v>9</v>
      </c>
      <c r="P2725" s="620">
        <v>1147.5</v>
      </c>
      <c r="Q2725" s="635">
        <v>0.81818181818181823</v>
      </c>
      <c r="R2725" s="619">
        <v>9</v>
      </c>
      <c r="S2725" s="635">
        <v>0.81818181818181823</v>
      </c>
      <c r="T2725" s="683">
        <v>7.5</v>
      </c>
      <c r="U2725" s="665">
        <v>0.83333333333333337</v>
      </c>
    </row>
    <row r="2726" spans="1:21" ht="14.4" customHeight="1" x14ac:dyDescent="0.3">
      <c r="A2726" s="618">
        <v>4</v>
      </c>
      <c r="B2726" s="619" t="s">
        <v>558</v>
      </c>
      <c r="C2726" s="619">
        <v>89301045</v>
      </c>
      <c r="D2726" s="681" t="s">
        <v>6245</v>
      </c>
      <c r="E2726" s="682" t="s">
        <v>3982</v>
      </c>
      <c r="F2726" s="619" t="s">
        <v>3935</v>
      </c>
      <c r="G2726" s="619" t="s">
        <v>4012</v>
      </c>
      <c r="H2726" s="619" t="s">
        <v>557</v>
      </c>
      <c r="I2726" s="619" t="s">
        <v>837</v>
      </c>
      <c r="J2726" s="619" t="s">
        <v>4013</v>
      </c>
      <c r="K2726" s="619" t="s">
        <v>4014</v>
      </c>
      <c r="L2726" s="620">
        <v>0</v>
      </c>
      <c r="M2726" s="620">
        <v>0</v>
      </c>
      <c r="N2726" s="619">
        <v>2</v>
      </c>
      <c r="O2726" s="683">
        <v>0.5</v>
      </c>
      <c r="P2726" s="620"/>
      <c r="Q2726" s="635"/>
      <c r="R2726" s="619"/>
      <c r="S2726" s="635">
        <v>0</v>
      </c>
      <c r="T2726" s="683"/>
      <c r="U2726" s="665">
        <v>0</v>
      </c>
    </row>
    <row r="2727" spans="1:21" ht="14.4" customHeight="1" x14ac:dyDescent="0.3">
      <c r="A2727" s="618">
        <v>4</v>
      </c>
      <c r="B2727" s="619" t="s">
        <v>558</v>
      </c>
      <c r="C2727" s="619">
        <v>89301045</v>
      </c>
      <c r="D2727" s="681" t="s">
        <v>6245</v>
      </c>
      <c r="E2727" s="682" t="s">
        <v>3982</v>
      </c>
      <c r="F2727" s="619" t="s">
        <v>3935</v>
      </c>
      <c r="G2727" s="619" t="s">
        <v>4411</v>
      </c>
      <c r="H2727" s="619" t="s">
        <v>557</v>
      </c>
      <c r="I2727" s="619" t="s">
        <v>1423</v>
      </c>
      <c r="J2727" s="619" t="s">
        <v>1424</v>
      </c>
      <c r="K2727" s="619" t="s">
        <v>5768</v>
      </c>
      <c r="L2727" s="620">
        <v>79.349999999999994</v>
      </c>
      <c r="M2727" s="620">
        <v>714.15</v>
      </c>
      <c r="N2727" s="619">
        <v>9</v>
      </c>
      <c r="O2727" s="683">
        <v>2.5</v>
      </c>
      <c r="P2727" s="620">
        <v>396.75</v>
      </c>
      <c r="Q2727" s="635">
        <v>0.55555555555555558</v>
      </c>
      <c r="R2727" s="619">
        <v>5</v>
      </c>
      <c r="S2727" s="635">
        <v>0.55555555555555558</v>
      </c>
      <c r="T2727" s="683">
        <v>1.5</v>
      </c>
      <c r="U2727" s="665">
        <v>0.6</v>
      </c>
    </row>
    <row r="2728" spans="1:21" ht="14.4" customHeight="1" x14ac:dyDescent="0.3">
      <c r="A2728" s="618">
        <v>4</v>
      </c>
      <c r="B2728" s="619" t="s">
        <v>558</v>
      </c>
      <c r="C2728" s="619">
        <v>89301045</v>
      </c>
      <c r="D2728" s="681" t="s">
        <v>6245</v>
      </c>
      <c r="E2728" s="682" t="s">
        <v>3982</v>
      </c>
      <c r="F2728" s="619" t="s">
        <v>3935</v>
      </c>
      <c r="G2728" s="619" t="s">
        <v>6150</v>
      </c>
      <c r="H2728" s="619" t="s">
        <v>557</v>
      </c>
      <c r="I2728" s="619" t="s">
        <v>6151</v>
      </c>
      <c r="J2728" s="619" t="s">
        <v>6152</v>
      </c>
      <c r="K2728" s="619" t="s">
        <v>6153</v>
      </c>
      <c r="L2728" s="620">
        <v>153.28</v>
      </c>
      <c r="M2728" s="620">
        <v>153.28</v>
      </c>
      <c r="N2728" s="619">
        <v>1</v>
      </c>
      <c r="O2728" s="683">
        <v>0.5</v>
      </c>
      <c r="P2728" s="620"/>
      <c r="Q2728" s="635">
        <v>0</v>
      </c>
      <c r="R2728" s="619"/>
      <c r="S2728" s="635">
        <v>0</v>
      </c>
      <c r="T2728" s="683"/>
      <c r="U2728" s="665">
        <v>0</v>
      </c>
    </row>
    <row r="2729" spans="1:21" ht="14.4" customHeight="1" x14ac:dyDescent="0.3">
      <c r="A2729" s="618">
        <v>4</v>
      </c>
      <c r="B2729" s="619" t="s">
        <v>558</v>
      </c>
      <c r="C2729" s="619">
        <v>89301045</v>
      </c>
      <c r="D2729" s="681" t="s">
        <v>6245</v>
      </c>
      <c r="E2729" s="682" t="s">
        <v>3982</v>
      </c>
      <c r="F2729" s="619" t="s">
        <v>3935</v>
      </c>
      <c r="G2729" s="619" t="s">
        <v>6150</v>
      </c>
      <c r="H2729" s="619" t="s">
        <v>557</v>
      </c>
      <c r="I2729" s="619" t="s">
        <v>2370</v>
      </c>
      <c r="J2729" s="619" t="s">
        <v>6152</v>
      </c>
      <c r="K2729" s="619" t="s">
        <v>6154</v>
      </c>
      <c r="L2729" s="620">
        <v>76.650000000000006</v>
      </c>
      <c r="M2729" s="620">
        <v>153.30000000000001</v>
      </c>
      <c r="N2729" s="619">
        <v>2</v>
      </c>
      <c r="O2729" s="683">
        <v>1.5</v>
      </c>
      <c r="P2729" s="620">
        <v>153.30000000000001</v>
      </c>
      <c r="Q2729" s="635">
        <v>1</v>
      </c>
      <c r="R2729" s="619">
        <v>2</v>
      </c>
      <c r="S2729" s="635">
        <v>1</v>
      </c>
      <c r="T2729" s="683">
        <v>1.5</v>
      </c>
      <c r="U2729" s="665">
        <v>1</v>
      </c>
    </row>
    <row r="2730" spans="1:21" ht="14.4" customHeight="1" x14ac:dyDescent="0.3">
      <c r="A2730" s="618">
        <v>4</v>
      </c>
      <c r="B2730" s="619" t="s">
        <v>558</v>
      </c>
      <c r="C2730" s="619">
        <v>89301045</v>
      </c>
      <c r="D2730" s="681" t="s">
        <v>6245</v>
      </c>
      <c r="E2730" s="682" t="s">
        <v>3982</v>
      </c>
      <c r="F2730" s="619" t="s">
        <v>3935</v>
      </c>
      <c r="G2730" s="619" t="s">
        <v>4267</v>
      </c>
      <c r="H2730" s="619" t="s">
        <v>557</v>
      </c>
      <c r="I2730" s="619" t="s">
        <v>5129</v>
      </c>
      <c r="J2730" s="619" t="s">
        <v>730</v>
      </c>
      <c r="K2730" s="619" t="s">
        <v>5130</v>
      </c>
      <c r="L2730" s="620">
        <v>96.72</v>
      </c>
      <c r="M2730" s="620">
        <v>96.72</v>
      </c>
      <c r="N2730" s="619">
        <v>1</v>
      </c>
      <c r="O2730" s="683">
        <v>0.5</v>
      </c>
      <c r="P2730" s="620"/>
      <c r="Q2730" s="635">
        <v>0</v>
      </c>
      <c r="R2730" s="619"/>
      <c r="S2730" s="635">
        <v>0</v>
      </c>
      <c r="T2730" s="683"/>
      <c r="U2730" s="665">
        <v>0</v>
      </c>
    </row>
    <row r="2731" spans="1:21" ht="14.4" customHeight="1" x14ac:dyDescent="0.3">
      <c r="A2731" s="618">
        <v>4</v>
      </c>
      <c r="B2731" s="619" t="s">
        <v>558</v>
      </c>
      <c r="C2731" s="619">
        <v>89301045</v>
      </c>
      <c r="D2731" s="681" t="s">
        <v>6245</v>
      </c>
      <c r="E2731" s="682" t="s">
        <v>3982</v>
      </c>
      <c r="F2731" s="619" t="s">
        <v>3935</v>
      </c>
      <c r="G2731" s="619" t="s">
        <v>4086</v>
      </c>
      <c r="H2731" s="619" t="s">
        <v>557</v>
      </c>
      <c r="I2731" s="619" t="s">
        <v>6155</v>
      </c>
      <c r="J2731" s="619" t="s">
        <v>6156</v>
      </c>
      <c r="K2731" s="619" t="s">
        <v>6157</v>
      </c>
      <c r="L2731" s="620">
        <v>0</v>
      </c>
      <c r="M2731" s="620">
        <v>0</v>
      </c>
      <c r="N2731" s="619">
        <v>4</v>
      </c>
      <c r="O2731" s="683">
        <v>2</v>
      </c>
      <c r="P2731" s="620">
        <v>0</v>
      </c>
      <c r="Q2731" s="635"/>
      <c r="R2731" s="619">
        <v>3</v>
      </c>
      <c r="S2731" s="635">
        <v>0.75</v>
      </c>
      <c r="T2731" s="683">
        <v>1</v>
      </c>
      <c r="U2731" s="665">
        <v>0.5</v>
      </c>
    </row>
    <row r="2732" spans="1:21" ht="14.4" customHeight="1" x14ac:dyDescent="0.3">
      <c r="A2732" s="618">
        <v>4</v>
      </c>
      <c r="B2732" s="619" t="s">
        <v>558</v>
      </c>
      <c r="C2732" s="619">
        <v>89301045</v>
      </c>
      <c r="D2732" s="681" t="s">
        <v>6245</v>
      </c>
      <c r="E2732" s="682" t="s">
        <v>3982</v>
      </c>
      <c r="F2732" s="619" t="s">
        <v>3935</v>
      </c>
      <c r="G2732" s="619" t="s">
        <v>4086</v>
      </c>
      <c r="H2732" s="619" t="s">
        <v>557</v>
      </c>
      <c r="I2732" s="619" t="s">
        <v>6158</v>
      </c>
      <c r="J2732" s="619" t="s">
        <v>6156</v>
      </c>
      <c r="K2732" s="619" t="s">
        <v>6159</v>
      </c>
      <c r="L2732" s="620">
        <v>46.94</v>
      </c>
      <c r="M2732" s="620">
        <v>328.58</v>
      </c>
      <c r="N2732" s="619">
        <v>7</v>
      </c>
      <c r="O2732" s="683">
        <v>2</v>
      </c>
      <c r="P2732" s="620"/>
      <c r="Q2732" s="635">
        <v>0</v>
      </c>
      <c r="R2732" s="619"/>
      <c r="S2732" s="635">
        <v>0</v>
      </c>
      <c r="T2732" s="683"/>
      <c r="U2732" s="665">
        <v>0</v>
      </c>
    </row>
    <row r="2733" spans="1:21" ht="14.4" customHeight="1" x14ac:dyDescent="0.3">
      <c r="A2733" s="618">
        <v>4</v>
      </c>
      <c r="B2733" s="619" t="s">
        <v>558</v>
      </c>
      <c r="C2733" s="619">
        <v>89301045</v>
      </c>
      <c r="D2733" s="681" t="s">
        <v>6245</v>
      </c>
      <c r="E2733" s="682" t="s">
        <v>3982</v>
      </c>
      <c r="F2733" s="619" t="s">
        <v>3935</v>
      </c>
      <c r="G2733" s="619" t="s">
        <v>4122</v>
      </c>
      <c r="H2733" s="619" t="s">
        <v>557</v>
      </c>
      <c r="I2733" s="619" t="s">
        <v>5593</v>
      </c>
      <c r="J2733" s="619" t="s">
        <v>4187</v>
      </c>
      <c r="K2733" s="619" t="s">
        <v>1027</v>
      </c>
      <c r="L2733" s="620">
        <v>154.33000000000001</v>
      </c>
      <c r="M2733" s="620">
        <v>154.33000000000001</v>
      </c>
      <c r="N2733" s="619">
        <v>1</v>
      </c>
      <c r="O2733" s="683">
        <v>0.5</v>
      </c>
      <c r="P2733" s="620"/>
      <c r="Q2733" s="635">
        <v>0</v>
      </c>
      <c r="R2733" s="619"/>
      <c r="S2733" s="635">
        <v>0</v>
      </c>
      <c r="T2733" s="683"/>
      <c r="U2733" s="665">
        <v>0</v>
      </c>
    </row>
    <row r="2734" spans="1:21" ht="14.4" customHeight="1" x14ac:dyDescent="0.3">
      <c r="A2734" s="618">
        <v>4</v>
      </c>
      <c r="B2734" s="619" t="s">
        <v>558</v>
      </c>
      <c r="C2734" s="619">
        <v>89301045</v>
      </c>
      <c r="D2734" s="681" t="s">
        <v>6245</v>
      </c>
      <c r="E2734" s="682" t="s">
        <v>3982</v>
      </c>
      <c r="F2734" s="619" t="s">
        <v>3936</v>
      </c>
      <c r="G2734" s="619" t="s">
        <v>6160</v>
      </c>
      <c r="H2734" s="619" t="s">
        <v>557</v>
      </c>
      <c r="I2734" s="619" t="s">
        <v>6161</v>
      </c>
      <c r="J2734" s="619" t="s">
        <v>3964</v>
      </c>
      <c r="K2734" s="619"/>
      <c r="L2734" s="620">
        <v>0</v>
      </c>
      <c r="M2734" s="620">
        <v>0</v>
      </c>
      <c r="N2734" s="619">
        <v>1</v>
      </c>
      <c r="O2734" s="683">
        <v>1</v>
      </c>
      <c r="P2734" s="620"/>
      <c r="Q2734" s="635"/>
      <c r="R2734" s="619"/>
      <c r="S2734" s="635">
        <v>0</v>
      </c>
      <c r="T2734" s="683"/>
      <c r="U2734" s="665">
        <v>0</v>
      </c>
    </row>
    <row r="2735" spans="1:21" ht="14.4" customHeight="1" x14ac:dyDescent="0.3">
      <c r="A2735" s="618">
        <v>4</v>
      </c>
      <c r="B2735" s="619" t="s">
        <v>558</v>
      </c>
      <c r="C2735" s="619">
        <v>89301045</v>
      </c>
      <c r="D2735" s="681" t="s">
        <v>6245</v>
      </c>
      <c r="E2735" s="682" t="s">
        <v>3982</v>
      </c>
      <c r="F2735" s="619" t="s">
        <v>3937</v>
      </c>
      <c r="G2735" s="619" t="s">
        <v>4358</v>
      </c>
      <c r="H2735" s="619" t="s">
        <v>557</v>
      </c>
      <c r="I2735" s="619" t="s">
        <v>4359</v>
      </c>
      <c r="J2735" s="619" t="s">
        <v>4360</v>
      </c>
      <c r="K2735" s="619" t="s">
        <v>4361</v>
      </c>
      <c r="L2735" s="620">
        <v>410</v>
      </c>
      <c r="M2735" s="620">
        <v>4920</v>
      </c>
      <c r="N2735" s="619">
        <v>12</v>
      </c>
      <c r="O2735" s="683">
        <v>12</v>
      </c>
      <c r="P2735" s="620">
        <v>2870</v>
      </c>
      <c r="Q2735" s="635">
        <v>0.58333333333333337</v>
      </c>
      <c r="R2735" s="619">
        <v>7</v>
      </c>
      <c r="S2735" s="635">
        <v>0.58333333333333337</v>
      </c>
      <c r="T2735" s="683">
        <v>7</v>
      </c>
      <c r="U2735" s="665">
        <v>0.58333333333333337</v>
      </c>
    </row>
    <row r="2736" spans="1:21" ht="14.4" customHeight="1" x14ac:dyDescent="0.3">
      <c r="A2736" s="618">
        <v>4</v>
      </c>
      <c r="B2736" s="619" t="s">
        <v>558</v>
      </c>
      <c r="C2736" s="619">
        <v>89301045</v>
      </c>
      <c r="D2736" s="681" t="s">
        <v>6245</v>
      </c>
      <c r="E2736" s="682" t="s">
        <v>3989</v>
      </c>
      <c r="F2736" s="619" t="s">
        <v>3935</v>
      </c>
      <c r="G2736" s="619" t="s">
        <v>4296</v>
      </c>
      <c r="H2736" s="619" t="s">
        <v>557</v>
      </c>
      <c r="I2736" s="619" t="s">
        <v>6162</v>
      </c>
      <c r="J2736" s="619" t="s">
        <v>6163</v>
      </c>
      <c r="K2736" s="619" t="s">
        <v>6164</v>
      </c>
      <c r="L2736" s="620">
        <v>68.819999999999993</v>
      </c>
      <c r="M2736" s="620">
        <v>68.819999999999993</v>
      </c>
      <c r="N2736" s="619">
        <v>1</v>
      </c>
      <c r="O2736" s="683">
        <v>1</v>
      </c>
      <c r="P2736" s="620"/>
      <c r="Q2736" s="635">
        <v>0</v>
      </c>
      <c r="R2736" s="619"/>
      <c r="S2736" s="635">
        <v>0</v>
      </c>
      <c r="T2736" s="683"/>
      <c r="U2736" s="665">
        <v>0</v>
      </c>
    </row>
    <row r="2737" spans="1:21" ht="14.4" customHeight="1" x14ac:dyDescent="0.3">
      <c r="A2737" s="618">
        <v>4</v>
      </c>
      <c r="B2737" s="619" t="s">
        <v>558</v>
      </c>
      <c r="C2737" s="619">
        <v>89301045</v>
      </c>
      <c r="D2737" s="681" t="s">
        <v>6245</v>
      </c>
      <c r="E2737" s="682" t="s">
        <v>3989</v>
      </c>
      <c r="F2737" s="619" t="s">
        <v>3935</v>
      </c>
      <c r="G2737" s="619" t="s">
        <v>4284</v>
      </c>
      <c r="H2737" s="619" t="s">
        <v>557</v>
      </c>
      <c r="I2737" s="619" t="s">
        <v>6165</v>
      </c>
      <c r="J2737" s="619" t="s">
        <v>2766</v>
      </c>
      <c r="K2737" s="619" t="s">
        <v>5683</v>
      </c>
      <c r="L2737" s="620">
        <v>0</v>
      </c>
      <c r="M2737" s="620">
        <v>0</v>
      </c>
      <c r="N2737" s="619">
        <v>2</v>
      </c>
      <c r="O2737" s="683">
        <v>1</v>
      </c>
      <c r="P2737" s="620">
        <v>0</v>
      </c>
      <c r="Q2737" s="635"/>
      <c r="R2737" s="619">
        <v>2</v>
      </c>
      <c r="S2737" s="635">
        <v>1</v>
      </c>
      <c r="T2737" s="683">
        <v>1</v>
      </c>
      <c r="U2737" s="665">
        <v>1</v>
      </c>
    </row>
    <row r="2738" spans="1:21" ht="14.4" customHeight="1" x14ac:dyDescent="0.3">
      <c r="A2738" s="618">
        <v>4</v>
      </c>
      <c r="B2738" s="619" t="s">
        <v>558</v>
      </c>
      <c r="C2738" s="619">
        <v>89301045</v>
      </c>
      <c r="D2738" s="681" t="s">
        <v>6245</v>
      </c>
      <c r="E2738" s="682" t="s">
        <v>3989</v>
      </c>
      <c r="F2738" s="619" t="s">
        <v>3935</v>
      </c>
      <c r="G2738" s="619" t="s">
        <v>4373</v>
      </c>
      <c r="H2738" s="619" t="s">
        <v>557</v>
      </c>
      <c r="I2738" s="619" t="s">
        <v>4541</v>
      </c>
      <c r="J2738" s="619" t="s">
        <v>4542</v>
      </c>
      <c r="K2738" s="619" t="s">
        <v>4543</v>
      </c>
      <c r="L2738" s="620">
        <v>55.1</v>
      </c>
      <c r="M2738" s="620">
        <v>55.1</v>
      </c>
      <c r="N2738" s="619">
        <v>1</v>
      </c>
      <c r="O2738" s="683">
        <v>1</v>
      </c>
      <c r="P2738" s="620">
        <v>55.1</v>
      </c>
      <c r="Q2738" s="635">
        <v>1</v>
      </c>
      <c r="R2738" s="619">
        <v>1</v>
      </c>
      <c r="S2738" s="635">
        <v>1</v>
      </c>
      <c r="T2738" s="683">
        <v>1</v>
      </c>
      <c r="U2738" s="665">
        <v>1</v>
      </c>
    </row>
    <row r="2739" spans="1:21" ht="14.4" customHeight="1" x14ac:dyDescent="0.3">
      <c r="A2739" s="618">
        <v>4</v>
      </c>
      <c r="B2739" s="619" t="s">
        <v>558</v>
      </c>
      <c r="C2739" s="619">
        <v>89301045</v>
      </c>
      <c r="D2739" s="681" t="s">
        <v>6245</v>
      </c>
      <c r="E2739" s="682" t="s">
        <v>3989</v>
      </c>
      <c r="F2739" s="619" t="s">
        <v>3935</v>
      </c>
      <c r="G2739" s="619" t="s">
        <v>5448</v>
      </c>
      <c r="H2739" s="619" t="s">
        <v>557</v>
      </c>
      <c r="I2739" s="619" t="s">
        <v>6166</v>
      </c>
      <c r="J2739" s="619" t="s">
        <v>6072</v>
      </c>
      <c r="K2739" s="619" t="s">
        <v>6167</v>
      </c>
      <c r="L2739" s="620">
        <v>0</v>
      </c>
      <c r="M2739" s="620">
        <v>0</v>
      </c>
      <c r="N2739" s="619">
        <v>2</v>
      </c>
      <c r="O2739" s="683">
        <v>0.5</v>
      </c>
      <c r="P2739" s="620"/>
      <c r="Q2739" s="635"/>
      <c r="R2739" s="619"/>
      <c r="S2739" s="635">
        <v>0</v>
      </c>
      <c r="T2739" s="683"/>
      <c r="U2739" s="665">
        <v>0</v>
      </c>
    </row>
    <row r="2740" spans="1:21" ht="14.4" customHeight="1" x14ac:dyDescent="0.3">
      <c r="A2740" s="618">
        <v>4</v>
      </c>
      <c r="B2740" s="619" t="s">
        <v>558</v>
      </c>
      <c r="C2740" s="619">
        <v>89301045</v>
      </c>
      <c r="D2740" s="681" t="s">
        <v>6245</v>
      </c>
      <c r="E2740" s="682" t="s">
        <v>3989</v>
      </c>
      <c r="F2740" s="619" t="s">
        <v>3935</v>
      </c>
      <c r="G2740" s="619" t="s">
        <v>5448</v>
      </c>
      <c r="H2740" s="619" t="s">
        <v>557</v>
      </c>
      <c r="I2740" s="619" t="s">
        <v>6168</v>
      </c>
      <c r="J2740" s="619" t="s">
        <v>6072</v>
      </c>
      <c r="K2740" s="619" t="s">
        <v>6169</v>
      </c>
      <c r="L2740" s="620">
        <v>0</v>
      </c>
      <c r="M2740" s="620">
        <v>0</v>
      </c>
      <c r="N2740" s="619">
        <v>2</v>
      </c>
      <c r="O2740" s="683">
        <v>0.5</v>
      </c>
      <c r="P2740" s="620">
        <v>0</v>
      </c>
      <c r="Q2740" s="635"/>
      <c r="R2740" s="619">
        <v>2</v>
      </c>
      <c r="S2740" s="635">
        <v>1</v>
      </c>
      <c r="T2740" s="683">
        <v>0.5</v>
      </c>
      <c r="U2740" s="665">
        <v>1</v>
      </c>
    </row>
    <row r="2741" spans="1:21" ht="14.4" customHeight="1" x14ac:dyDescent="0.3">
      <c r="A2741" s="618">
        <v>4</v>
      </c>
      <c r="B2741" s="619" t="s">
        <v>558</v>
      </c>
      <c r="C2741" s="619">
        <v>89301045</v>
      </c>
      <c r="D2741" s="681" t="s">
        <v>6245</v>
      </c>
      <c r="E2741" s="682" t="s">
        <v>3989</v>
      </c>
      <c r="F2741" s="619" t="s">
        <v>3935</v>
      </c>
      <c r="G2741" s="619" t="s">
        <v>4292</v>
      </c>
      <c r="H2741" s="619" t="s">
        <v>557</v>
      </c>
      <c r="I2741" s="619" t="s">
        <v>4293</v>
      </c>
      <c r="J2741" s="619" t="s">
        <v>4294</v>
      </c>
      <c r="K2741" s="619" t="s">
        <v>4295</v>
      </c>
      <c r="L2741" s="620">
        <v>153.37</v>
      </c>
      <c r="M2741" s="620">
        <v>766.85</v>
      </c>
      <c r="N2741" s="619">
        <v>5</v>
      </c>
      <c r="O2741" s="683">
        <v>1</v>
      </c>
      <c r="P2741" s="620">
        <v>766.85</v>
      </c>
      <c r="Q2741" s="635">
        <v>1</v>
      </c>
      <c r="R2741" s="619">
        <v>5</v>
      </c>
      <c r="S2741" s="635">
        <v>1</v>
      </c>
      <c r="T2741" s="683">
        <v>1</v>
      </c>
      <c r="U2741" s="665">
        <v>1</v>
      </c>
    </row>
    <row r="2742" spans="1:21" ht="14.4" customHeight="1" x14ac:dyDescent="0.3">
      <c r="A2742" s="618">
        <v>4</v>
      </c>
      <c r="B2742" s="619" t="s">
        <v>558</v>
      </c>
      <c r="C2742" s="619">
        <v>89301045</v>
      </c>
      <c r="D2742" s="681" t="s">
        <v>6245</v>
      </c>
      <c r="E2742" s="682" t="s">
        <v>3989</v>
      </c>
      <c r="F2742" s="619" t="s">
        <v>3935</v>
      </c>
      <c r="G2742" s="619" t="s">
        <v>3998</v>
      </c>
      <c r="H2742" s="619" t="s">
        <v>557</v>
      </c>
      <c r="I2742" s="619" t="s">
        <v>991</v>
      </c>
      <c r="J2742" s="619" t="s">
        <v>992</v>
      </c>
      <c r="K2742" s="619" t="s">
        <v>4072</v>
      </c>
      <c r="L2742" s="620">
        <v>0</v>
      </c>
      <c r="M2742" s="620">
        <v>0</v>
      </c>
      <c r="N2742" s="619">
        <v>2</v>
      </c>
      <c r="O2742" s="683">
        <v>0.5</v>
      </c>
      <c r="P2742" s="620"/>
      <c r="Q2742" s="635"/>
      <c r="R2742" s="619"/>
      <c r="S2742" s="635">
        <v>0</v>
      </c>
      <c r="T2742" s="683"/>
      <c r="U2742" s="665">
        <v>0</v>
      </c>
    </row>
    <row r="2743" spans="1:21" ht="14.4" customHeight="1" x14ac:dyDescent="0.3">
      <c r="A2743" s="618">
        <v>4</v>
      </c>
      <c r="B2743" s="619" t="s">
        <v>558</v>
      </c>
      <c r="C2743" s="619">
        <v>89301045</v>
      </c>
      <c r="D2743" s="681" t="s">
        <v>6245</v>
      </c>
      <c r="E2743" s="682" t="s">
        <v>3989</v>
      </c>
      <c r="F2743" s="619" t="s">
        <v>3935</v>
      </c>
      <c r="G2743" s="619" t="s">
        <v>4033</v>
      </c>
      <c r="H2743" s="619" t="s">
        <v>557</v>
      </c>
      <c r="I2743" s="619" t="s">
        <v>5655</v>
      </c>
      <c r="J2743" s="619" t="s">
        <v>5464</v>
      </c>
      <c r="K2743" s="619" t="s">
        <v>5465</v>
      </c>
      <c r="L2743" s="620">
        <v>70.02</v>
      </c>
      <c r="M2743" s="620">
        <v>140.04</v>
      </c>
      <c r="N2743" s="619">
        <v>2</v>
      </c>
      <c r="O2743" s="683">
        <v>1</v>
      </c>
      <c r="P2743" s="620"/>
      <c r="Q2743" s="635">
        <v>0</v>
      </c>
      <c r="R2743" s="619"/>
      <c r="S2743" s="635">
        <v>0</v>
      </c>
      <c r="T2743" s="683"/>
      <c r="U2743" s="665">
        <v>0</v>
      </c>
    </row>
    <row r="2744" spans="1:21" ht="14.4" customHeight="1" x14ac:dyDescent="0.3">
      <c r="A2744" s="618">
        <v>4</v>
      </c>
      <c r="B2744" s="619" t="s">
        <v>558</v>
      </c>
      <c r="C2744" s="619">
        <v>89301045</v>
      </c>
      <c r="D2744" s="681" t="s">
        <v>6245</v>
      </c>
      <c r="E2744" s="682" t="s">
        <v>3989</v>
      </c>
      <c r="F2744" s="619" t="s">
        <v>3935</v>
      </c>
      <c r="G2744" s="619" t="s">
        <v>4040</v>
      </c>
      <c r="H2744" s="619" t="s">
        <v>1439</v>
      </c>
      <c r="I2744" s="619" t="s">
        <v>4075</v>
      </c>
      <c r="J2744" s="619" t="s">
        <v>1481</v>
      </c>
      <c r="K2744" s="619" t="s">
        <v>3818</v>
      </c>
      <c r="L2744" s="620">
        <v>1458.07</v>
      </c>
      <c r="M2744" s="620">
        <v>1458.07</v>
      </c>
      <c r="N2744" s="619">
        <v>1</v>
      </c>
      <c r="O2744" s="683">
        <v>1</v>
      </c>
      <c r="P2744" s="620">
        <v>1458.07</v>
      </c>
      <c r="Q2744" s="635">
        <v>1</v>
      </c>
      <c r="R2744" s="619">
        <v>1</v>
      </c>
      <c r="S2744" s="635">
        <v>1</v>
      </c>
      <c r="T2744" s="683">
        <v>1</v>
      </c>
      <c r="U2744" s="665">
        <v>1</v>
      </c>
    </row>
    <row r="2745" spans="1:21" ht="14.4" customHeight="1" x14ac:dyDescent="0.3">
      <c r="A2745" s="618">
        <v>4</v>
      </c>
      <c r="B2745" s="619" t="s">
        <v>558</v>
      </c>
      <c r="C2745" s="619">
        <v>89301045</v>
      </c>
      <c r="D2745" s="681" t="s">
        <v>6245</v>
      </c>
      <c r="E2745" s="682" t="s">
        <v>3989</v>
      </c>
      <c r="F2745" s="619" t="s">
        <v>3935</v>
      </c>
      <c r="G2745" s="619" t="s">
        <v>4177</v>
      </c>
      <c r="H2745" s="619" t="s">
        <v>1439</v>
      </c>
      <c r="I2745" s="619" t="s">
        <v>5494</v>
      </c>
      <c r="J2745" s="619" t="s">
        <v>1452</v>
      </c>
      <c r="K2745" s="619" t="s">
        <v>4565</v>
      </c>
      <c r="L2745" s="620">
        <v>193.26</v>
      </c>
      <c r="M2745" s="620">
        <v>193.26</v>
      </c>
      <c r="N2745" s="619">
        <v>1</v>
      </c>
      <c r="O2745" s="683">
        <v>1</v>
      </c>
      <c r="P2745" s="620"/>
      <c r="Q2745" s="635">
        <v>0</v>
      </c>
      <c r="R2745" s="619"/>
      <c r="S2745" s="635">
        <v>0</v>
      </c>
      <c r="T2745" s="683"/>
      <c r="U2745" s="665">
        <v>0</v>
      </c>
    </row>
    <row r="2746" spans="1:21" ht="14.4" customHeight="1" x14ac:dyDescent="0.3">
      <c r="A2746" s="618">
        <v>4</v>
      </c>
      <c r="B2746" s="619" t="s">
        <v>558</v>
      </c>
      <c r="C2746" s="619">
        <v>89301045</v>
      </c>
      <c r="D2746" s="681" t="s">
        <v>6245</v>
      </c>
      <c r="E2746" s="682" t="s">
        <v>3989</v>
      </c>
      <c r="F2746" s="619" t="s">
        <v>3935</v>
      </c>
      <c r="G2746" s="619" t="s">
        <v>4006</v>
      </c>
      <c r="H2746" s="619" t="s">
        <v>557</v>
      </c>
      <c r="I2746" s="619" t="s">
        <v>772</v>
      </c>
      <c r="J2746" s="619" t="s">
        <v>769</v>
      </c>
      <c r="K2746" s="619" t="s">
        <v>773</v>
      </c>
      <c r="L2746" s="620">
        <v>397.65</v>
      </c>
      <c r="M2746" s="620">
        <v>3976.4999999999995</v>
      </c>
      <c r="N2746" s="619">
        <v>10</v>
      </c>
      <c r="O2746" s="683">
        <v>4.5</v>
      </c>
      <c r="P2746" s="620">
        <v>1590.6</v>
      </c>
      <c r="Q2746" s="635">
        <v>0.4</v>
      </c>
      <c r="R2746" s="619">
        <v>4</v>
      </c>
      <c r="S2746" s="635">
        <v>0.4</v>
      </c>
      <c r="T2746" s="683">
        <v>1.5</v>
      </c>
      <c r="U2746" s="665">
        <v>0.33333333333333331</v>
      </c>
    </row>
    <row r="2747" spans="1:21" ht="14.4" customHeight="1" x14ac:dyDescent="0.3">
      <c r="A2747" s="618">
        <v>4</v>
      </c>
      <c r="B2747" s="619" t="s">
        <v>558</v>
      </c>
      <c r="C2747" s="619">
        <v>89301045</v>
      </c>
      <c r="D2747" s="681" t="s">
        <v>6245</v>
      </c>
      <c r="E2747" s="682" t="s">
        <v>3989</v>
      </c>
      <c r="F2747" s="619" t="s">
        <v>3935</v>
      </c>
      <c r="G2747" s="619" t="s">
        <v>4006</v>
      </c>
      <c r="H2747" s="619" t="s">
        <v>557</v>
      </c>
      <c r="I2747" s="619" t="s">
        <v>772</v>
      </c>
      <c r="J2747" s="619" t="s">
        <v>769</v>
      </c>
      <c r="K2747" s="619" t="s">
        <v>773</v>
      </c>
      <c r="L2747" s="620">
        <v>612.26</v>
      </c>
      <c r="M2747" s="620">
        <v>9796.16</v>
      </c>
      <c r="N2747" s="619">
        <v>16</v>
      </c>
      <c r="O2747" s="683">
        <v>7.5</v>
      </c>
      <c r="P2747" s="620">
        <v>2449.04</v>
      </c>
      <c r="Q2747" s="635">
        <v>0.25</v>
      </c>
      <c r="R2747" s="619">
        <v>4</v>
      </c>
      <c r="S2747" s="635">
        <v>0.25</v>
      </c>
      <c r="T2747" s="683">
        <v>2.5</v>
      </c>
      <c r="U2747" s="665">
        <v>0.33333333333333331</v>
      </c>
    </row>
    <row r="2748" spans="1:21" ht="14.4" customHeight="1" x14ac:dyDescent="0.3">
      <c r="A2748" s="618">
        <v>4</v>
      </c>
      <c r="B2748" s="619" t="s">
        <v>558</v>
      </c>
      <c r="C2748" s="619">
        <v>89301045</v>
      </c>
      <c r="D2748" s="681" t="s">
        <v>6245</v>
      </c>
      <c r="E2748" s="682" t="s">
        <v>3989</v>
      </c>
      <c r="F2748" s="619" t="s">
        <v>3935</v>
      </c>
      <c r="G2748" s="619" t="s">
        <v>4006</v>
      </c>
      <c r="H2748" s="619" t="s">
        <v>557</v>
      </c>
      <c r="I2748" s="619" t="s">
        <v>772</v>
      </c>
      <c r="J2748" s="619" t="s">
        <v>769</v>
      </c>
      <c r="K2748" s="619" t="s">
        <v>773</v>
      </c>
      <c r="L2748" s="620">
        <v>314.89999999999998</v>
      </c>
      <c r="M2748" s="620">
        <v>1889.3999999999999</v>
      </c>
      <c r="N2748" s="619">
        <v>6</v>
      </c>
      <c r="O2748" s="683">
        <v>2.5</v>
      </c>
      <c r="P2748" s="620">
        <v>629.79999999999995</v>
      </c>
      <c r="Q2748" s="635">
        <v>0.33333333333333331</v>
      </c>
      <c r="R2748" s="619">
        <v>2</v>
      </c>
      <c r="S2748" s="635">
        <v>0.33333333333333331</v>
      </c>
      <c r="T2748" s="683">
        <v>0.5</v>
      </c>
      <c r="U2748" s="665">
        <v>0.2</v>
      </c>
    </row>
    <row r="2749" spans="1:21" ht="14.4" customHeight="1" x14ac:dyDescent="0.3">
      <c r="A2749" s="618">
        <v>4</v>
      </c>
      <c r="B2749" s="619" t="s">
        <v>558</v>
      </c>
      <c r="C2749" s="619">
        <v>89301045</v>
      </c>
      <c r="D2749" s="681" t="s">
        <v>6245</v>
      </c>
      <c r="E2749" s="682" t="s">
        <v>3989</v>
      </c>
      <c r="F2749" s="619" t="s">
        <v>3935</v>
      </c>
      <c r="G2749" s="619" t="s">
        <v>4083</v>
      </c>
      <c r="H2749" s="619" t="s">
        <v>1439</v>
      </c>
      <c r="I2749" s="619" t="s">
        <v>1650</v>
      </c>
      <c r="J2749" s="619" t="s">
        <v>4407</v>
      </c>
      <c r="K2749" s="619" t="s">
        <v>1652</v>
      </c>
      <c r="L2749" s="620">
        <v>140.03</v>
      </c>
      <c r="M2749" s="620">
        <v>280.06</v>
      </c>
      <c r="N2749" s="619">
        <v>2</v>
      </c>
      <c r="O2749" s="683">
        <v>1</v>
      </c>
      <c r="P2749" s="620"/>
      <c r="Q2749" s="635">
        <v>0</v>
      </c>
      <c r="R2749" s="619"/>
      <c r="S2749" s="635">
        <v>0</v>
      </c>
      <c r="T2749" s="683"/>
      <c r="U2749" s="665">
        <v>0</v>
      </c>
    </row>
    <row r="2750" spans="1:21" ht="14.4" customHeight="1" x14ac:dyDescent="0.3">
      <c r="A2750" s="618">
        <v>4</v>
      </c>
      <c r="B2750" s="619" t="s">
        <v>558</v>
      </c>
      <c r="C2750" s="619">
        <v>89301045</v>
      </c>
      <c r="D2750" s="681" t="s">
        <v>6245</v>
      </c>
      <c r="E2750" s="682" t="s">
        <v>3989</v>
      </c>
      <c r="F2750" s="619" t="s">
        <v>3935</v>
      </c>
      <c r="G2750" s="619" t="s">
        <v>4083</v>
      </c>
      <c r="H2750" s="619" t="s">
        <v>1439</v>
      </c>
      <c r="I2750" s="619" t="s">
        <v>1650</v>
      </c>
      <c r="J2750" s="619" t="s">
        <v>1651</v>
      </c>
      <c r="K2750" s="619" t="s">
        <v>1652</v>
      </c>
      <c r="L2750" s="620">
        <v>140.03</v>
      </c>
      <c r="M2750" s="620">
        <v>6861.4699999999993</v>
      </c>
      <c r="N2750" s="619">
        <v>49</v>
      </c>
      <c r="O2750" s="683">
        <v>20</v>
      </c>
      <c r="P2750" s="620">
        <v>2660.5699999999997</v>
      </c>
      <c r="Q2750" s="635">
        <v>0.38775510204081631</v>
      </c>
      <c r="R2750" s="619">
        <v>19</v>
      </c>
      <c r="S2750" s="635">
        <v>0.38775510204081631</v>
      </c>
      <c r="T2750" s="683">
        <v>8</v>
      </c>
      <c r="U2750" s="665">
        <v>0.4</v>
      </c>
    </row>
    <row r="2751" spans="1:21" ht="14.4" customHeight="1" x14ac:dyDescent="0.3">
      <c r="A2751" s="618">
        <v>4</v>
      </c>
      <c r="B2751" s="619" t="s">
        <v>558</v>
      </c>
      <c r="C2751" s="619">
        <v>89301045</v>
      </c>
      <c r="D2751" s="681" t="s">
        <v>6245</v>
      </c>
      <c r="E2751" s="682" t="s">
        <v>3989</v>
      </c>
      <c r="F2751" s="619" t="s">
        <v>3935</v>
      </c>
      <c r="G2751" s="619" t="s">
        <v>5121</v>
      </c>
      <c r="H2751" s="619" t="s">
        <v>557</v>
      </c>
      <c r="I2751" s="619" t="s">
        <v>6170</v>
      </c>
      <c r="J2751" s="619" t="s">
        <v>3802</v>
      </c>
      <c r="K2751" s="619" t="s">
        <v>6171</v>
      </c>
      <c r="L2751" s="620">
        <v>0</v>
      </c>
      <c r="M2751" s="620">
        <v>0</v>
      </c>
      <c r="N2751" s="619">
        <v>1</v>
      </c>
      <c r="O2751" s="683">
        <v>1</v>
      </c>
      <c r="P2751" s="620">
        <v>0</v>
      </c>
      <c r="Q2751" s="635"/>
      <c r="R2751" s="619">
        <v>1</v>
      </c>
      <c r="S2751" s="635">
        <v>1</v>
      </c>
      <c r="T2751" s="683">
        <v>1</v>
      </c>
      <c r="U2751" s="665">
        <v>1</v>
      </c>
    </row>
    <row r="2752" spans="1:21" ht="14.4" customHeight="1" x14ac:dyDescent="0.3">
      <c r="A2752" s="618">
        <v>4</v>
      </c>
      <c r="B2752" s="619" t="s">
        <v>558</v>
      </c>
      <c r="C2752" s="619">
        <v>89301045</v>
      </c>
      <c r="D2752" s="681" t="s">
        <v>6245</v>
      </c>
      <c r="E2752" s="682" t="s">
        <v>3989</v>
      </c>
      <c r="F2752" s="619" t="s">
        <v>3935</v>
      </c>
      <c r="G2752" s="619" t="s">
        <v>4053</v>
      </c>
      <c r="H2752" s="619" t="s">
        <v>557</v>
      </c>
      <c r="I2752" s="619" t="s">
        <v>3168</v>
      </c>
      <c r="J2752" s="619" t="s">
        <v>1790</v>
      </c>
      <c r="K2752" s="619" t="s">
        <v>4054</v>
      </c>
      <c r="L2752" s="620">
        <v>38.99</v>
      </c>
      <c r="M2752" s="620">
        <v>77.98</v>
      </c>
      <c r="N2752" s="619">
        <v>2</v>
      </c>
      <c r="O2752" s="683">
        <v>2</v>
      </c>
      <c r="P2752" s="620">
        <v>77.98</v>
      </c>
      <c r="Q2752" s="635">
        <v>1</v>
      </c>
      <c r="R2752" s="619">
        <v>2</v>
      </c>
      <c r="S2752" s="635">
        <v>1</v>
      </c>
      <c r="T2752" s="683">
        <v>2</v>
      </c>
      <c r="U2752" s="665">
        <v>1</v>
      </c>
    </row>
    <row r="2753" spans="1:21" ht="14.4" customHeight="1" x14ac:dyDescent="0.3">
      <c r="A2753" s="618">
        <v>4</v>
      </c>
      <c r="B2753" s="619" t="s">
        <v>558</v>
      </c>
      <c r="C2753" s="619">
        <v>89301045</v>
      </c>
      <c r="D2753" s="681" t="s">
        <v>6245</v>
      </c>
      <c r="E2753" s="682" t="s">
        <v>3989</v>
      </c>
      <c r="F2753" s="619" t="s">
        <v>3935</v>
      </c>
      <c r="G2753" s="619" t="s">
        <v>5547</v>
      </c>
      <c r="H2753" s="619" t="s">
        <v>557</v>
      </c>
      <c r="I2753" s="619" t="s">
        <v>5548</v>
      </c>
      <c r="J2753" s="619" t="s">
        <v>5549</v>
      </c>
      <c r="K2753" s="619" t="s">
        <v>3801</v>
      </c>
      <c r="L2753" s="620">
        <v>85.49</v>
      </c>
      <c r="M2753" s="620">
        <v>170.98</v>
      </c>
      <c r="N2753" s="619">
        <v>2</v>
      </c>
      <c r="O2753" s="683">
        <v>1.5</v>
      </c>
      <c r="P2753" s="620">
        <v>170.98</v>
      </c>
      <c r="Q2753" s="635">
        <v>1</v>
      </c>
      <c r="R2753" s="619">
        <v>2</v>
      </c>
      <c r="S2753" s="635">
        <v>1</v>
      </c>
      <c r="T2753" s="683">
        <v>1.5</v>
      </c>
      <c r="U2753" s="665">
        <v>1</v>
      </c>
    </row>
    <row r="2754" spans="1:21" ht="14.4" customHeight="1" x14ac:dyDescent="0.3">
      <c r="A2754" s="618">
        <v>4</v>
      </c>
      <c r="B2754" s="619" t="s">
        <v>558</v>
      </c>
      <c r="C2754" s="619">
        <v>89301045</v>
      </c>
      <c r="D2754" s="681" t="s">
        <v>6245</v>
      </c>
      <c r="E2754" s="682" t="s">
        <v>3989</v>
      </c>
      <c r="F2754" s="619" t="s">
        <v>3935</v>
      </c>
      <c r="G2754" s="619" t="s">
        <v>4086</v>
      </c>
      <c r="H2754" s="619" t="s">
        <v>557</v>
      </c>
      <c r="I2754" s="619" t="s">
        <v>6172</v>
      </c>
      <c r="J2754" s="619" t="s">
        <v>6173</v>
      </c>
      <c r="K2754" s="619" t="s">
        <v>6106</v>
      </c>
      <c r="L2754" s="620">
        <v>0</v>
      </c>
      <c r="M2754" s="620">
        <v>0</v>
      </c>
      <c r="N2754" s="619">
        <v>3</v>
      </c>
      <c r="O2754" s="683">
        <v>1</v>
      </c>
      <c r="P2754" s="620"/>
      <c r="Q2754" s="635"/>
      <c r="R2754" s="619"/>
      <c r="S2754" s="635">
        <v>0</v>
      </c>
      <c r="T2754" s="683"/>
      <c r="U2754" s="665">
        <v>0</v>
      </c>
    </row>
    <row r="2755" spans="1:21" ht="14.4" customHeight="1" x14ac:dyDescent="0.3">
      <c r="A2755" s="618">
        <v>4</v>
      </c>
      <c r="B2755" s="619" t="s">
        <v>558</v>
      </c>
      <c r="C2755" s="619">
        <v>89301045</v>
      </c>
      <c r="D2755" s="681" t="s">
        <v>6245</v>
      </c>
      <c r="E2755" s="682" t="s">
        <v>3989</v>
      </c>
      <c r="F2755" s="619" t="s">
        <v>3935</v>
      </c>
      <c r="G2755" s="619" t="s">
        <v>4618</v>
      </c>
      <c r="H2755" s="619" t="s">
        <v>557</v>
      </c>
      <c r="I2755" s="619" t="s">
        <v>1989</v>
      </c>
      <c r="J2755" s="619" t="s">
        <v>1990</v>
      </c>
      <c r="K2755" s="619" t="s">
        <v>1991</v>
      </c>
      <c r="L2755" s="620">
        <v>82.67</v>
      </c>
      <c r="M2755" s="620">
        <v>413.35</v>
      </c>
      <c r="N2755" s="619">
        <v>5</v>
      </c>
      <c r="O2755" s="683">
        <v>1.5</v>
      </c>
      <c r="P2755" s="620">
        <v>413.35</v>
      </c>
      <c r="Q2755" s="635">
        <v>1</v>
      </c>
      <c r="R2755" s="619">
        <v>5</v>
      </c>
      <c r="S2755" s="635">
        <v>1</v>
      </c>
      <c r="T2755" s="683">
        <v>1.5</v>
      </c>
      <c r="U2755" s="665">
        <v>1</v>
      </c>
    </row>
    <row r="2756" spans="1:21" ht="14.4" customHeight="1" x14ac:dyDescent="0.3">
      <c r="A2756" s="618">
        <v>4</v>
      </c>
      <c r="B2756" s="619" t="s">
        <v>558</v>
      </c>
      <c r="C2756" s="619">
        <v>89301045</v>
      </c>
      <c r="D2756" s="681" t="s">
        <v>6245</v>
      </c>
      <c r="E2756" s="682" t="s">
        <v>3989</v>
      </c>
      <c r="F2756" s="619" t="s">
        <v>3935</v>
      </c>
      <c r="G2756" s="619" t="s">
        <v>4269</v>
      </c>
      <c r="H2756" s="619" t="s">
        <v>1439</v>
      </c>
      <c r="I2756" s="619" t="s">
        <v>6174</v>
      </c>
      <c r="J2756" s="619" t="s">
        <v>6175</v>
      </c>
      <c r="K2756" s="619" t="s">
        <v>2560</v>
      </c>
      <c r="L2756" s="620">
        <v>193.14</v>
      </c>
      <c r="M2756" s="620">
        <v>386.28</v>
      </c>
      <c r="N2756" s="619">
        <v>2</v>
      </c>
      <c r="O2756" s="683">
        <v>1</v>
      </c>
      <c r="P2756" s="620"/>
      <c r="Q2756" s="635">
        <v>0</v>
      </c>
      <c r="R2756" s="619"/>
      <c r="S2756" s="635">
        <v>0</v>
      </c>
      <c r="T2756" s="683"/>
      <c r="U2756" s="665">
        <v>0</v>
      </c>
    </row>
    <row r="2757" spans="1:21" ht="14.4" customHeight="1" x14ac:dyDescent="0.3">
      <c r="A2757" s="618">
        <v>4</v>
      </c>
      <c r="B2757" s="619" t="s">
        <v>558</v>
      </c>
      <c r="C2757" s="619">
        <v>89301045</v>
      </c>
      <c r="D2757" s="681" t="s">
        <v>6245</v>
      </c>
      <c r="E2757" s="682" t="s">
        <v>3989</v>
      </c>
      <c r="F2757" s="619" t="s">
        <v>3937</v>
      </c>
      <c r="G2757" s="619" t="s">
        <v>4358</v>
      </c>
      <c r="H2757" s="619" t="s">
        <v>557</v>
      </c>
      <c r="I2757" s="619" t="s">
        <v>4359</v>
      </c>
      <c r="J2757" s="619" t="s">
        <v>4360</v>
      </c>
      <c r="K2757" s="619" t="s">
        <v>4361</v>
      </c>
      <c r="L2757" s="620">
        <v>410</v>
      </c>
      <c r="M2757" s="620">
        <v>13940</v>
      </c>
      <c r="N2757" s="619">
        <v>34</v>
      </c>
      <c r="O2757" s="683">
        <v>34</v>
      </c>
      <c r="P2757" s="620">
        <v>12710</v>
      </c>
      <c r="Q2757" s="635">
        <v>0.91176470588235292</v>
      </c>
      <c r="R2757" s="619">
        <v>31</v>
      </c>
      <c r="S2757" s="635">
        <v>0.91176470588235292</v>
      </c>
      <c r="T2757" s="683">
        <v>31</v>
      </c>
      <c r="U2757" s="665">
        <v>0.91176470588235292</v>
      </c>
    </row>
    <row r="2758" spans="1:21" ht="14.4" customHeight="1" x14ac:dyDescent="0.3">
      <c r="A2758" s="618">
        <v>4</v>
      </c>
      <c r="B2758" s="619" t="s">
        <v>558</v>
      </c>
      <c r="C2758" s="619">
        <v>89301045</v>
      </c>
      <c r="D2758" s="681" t="s">
        <v>6245</v>
      </c>
      <c r="E2758" s="682" t="s">
        <v>3989</v>
      </c>
      <c r="F2758" s="619" t="s">
        <v>3937</v>
      </c>
      <c r="G2758" s="619" t="s">
        <v>4203</v>
      </c>
      <c r="H2758" s="619" t="s">
        <v>557</v>
      </c>
      <c r="I2758" s="619" t="s">
        <v>4204</v>
      </c>
      <c r="J2758" s="619" t="s">
        <v>4205</v>
      </c>
      <c r="K2758" s="619" t="s">
        <v>4206</v>
      </c>
      <c r="L2758" s="620">
        <v>900</v>
      </c>
      <c r="M2758" s="620">
        <v>900</v>
      </c>
      <c r="N2758" s="619">
        <v>1</v>
      </c>
      <c r="O2758" s="683">
        <v>1</v>
      </c>
      <c r="P2758" s="620">
        <v>900</v>
      </c>
      <c r="Q2758" s="635">
        <v>1</v>
      </c>
      <c r="R2758" s="619">
        <v>1</v>
      </c>
      <c r="S2758" s="635">
        <v>1</v>
      </c>
      <c r="T2758" s="683">
        <v>1</v>
      </c>
      <c r="U2758" s="665">
        <v>1</v>
      </c>
    </row>
    <row r="2759" spans="1:21" ht="14.4" customHeight="1" x14ac:dyDescent="0.3">
      <c r="A2759" s="618">
        <v>4</v>
      </c>
      <c r="B2759" s="619" t="s">
        <v>558</v>
      </c>
      <c r="C2759" s="619">
        <v>89301045</v>
      </c>
      <c r="D2759" s="681" t="s">
        <v>6245</v>
      </c>
      <c r="E2759" s="682" t="s">
        <v>3989</v>
      </c>
      <c r="F2759" s="619" t="s">
        <v>3937</v>
      </c>
      <c r="G2759" s="619" t="s">
        <v>4203</v>
      </c>
      <c r="H2759" s="619" t="s">
        <v>557</v>
      </c>
      <c r="I2759" s="619" t="s">
        <v>4312</v>
      </c>
      <c r="J2759" s="619" t="s">
        <v>4313</v>
      </c>
      <c r="K2759" s="619" t="s">
        <v>4314</v>
      </c>
      <c r="L2759" s="620">
        <v>378.48</v>
      </c>
      <c r="M2759" s="620">
        <v>378.48</v>
      </c>
      <c r="N2759" s="619">
        <v>1</v>
      </c>
      <c r="O2759" s="683">
        <v>1</v>
      </c>
      <c r="P2759" s="620">
        <v>378.48</v>
      </c>
      <c r="Q2759" s="635">
        <v>1</v>
      </c>
      <c r="R2759" s="619">
        <v>1</v>
      </c>
      <c r="S2759" s="635">
        <v>1</v>
      </c>
      <c r="T2759" s="683">
        <v>1</v>
      </c>
      <c r="U2759" s="665">
        <v>1</v>
      </c>
    </row>
    <row r="2760" spans="1:21" ht="14.4" customHeight="1" x14ac:dyDescent="0.3">
      <c r="A2760" s="618">
        <v>4</v>
      </c>
      <c r="B2760" s="619" t="s">
        <v>558</v>
      </c>
      <c r="C2760" s="619">
        <v>89301045</v>
      </c>
      <c r="D2760" s="681" t="s">
        <v>6245</v>
      </c>
      <c r="E2760" s="682" t="s">
        <v>3991</v>
      </c>
      <c r="F2760" s="619" t="s">
        <v>3935</v>
      </c>
      <c r="G2760" s="619" t="s">
        <v>4006</v>
      </c>
      <c r="H2760" s="619" t="s">
        <v>557</v>
      </c>
      <c r="I2760" s="619" t="s">
        <v>772</v>
      </c>
      <c r="J2760" s="619" t="s">
        <v>769</v>
      </c>
      <c r="K2760" s="619" t="s">
        <v>773</v>
      </c>
      <c r="L2760" s="620">
        <v>612.26</v>
      </c>
      <c r="M2760" s="620">
        <v>1224.52</v>
      </c>
      <c r="N2760" s="619">
        <v>2</v>
      </c>
      <c r="O2760" s="683">
        <v>0.5</v>
      </c>
      <c r="P2760" s="620">
        <v>1224.52</v>
      </c>
      <c r="Q2760" s="635">
        <v>1</v>
      </c>
      <c r="R2760" s="619">
        <v>2</v>
      </c>
      <c r="S2760" s="635">
        <v>1</v>
      </c>
      <c r="T2760" s="683">
        <v>0.5</v>
      </c>
      <c r="U2760" s="665">
        <v>1</v>
      </c>
    </row>
    <row r="2761" spans="1:21" ht="14.4" customHeight="1" x14ac:dyDescent="0.3">
      <c r="A2761" s="618">
        <v>4</v>
      </c>
      <c r="B2761" s="619" t="s">
        <v>558</v>
      </c>
      <c r="C2761" s="619">
        <v>89301045</v>
      </c>
      <c r="D2761" s="681" t="s">
        <v>6245</v>
      </c>
      <c r="E2761" s="682" t="s">
        <v>3991</v>
      </c>
      <c r="F2761" s="619" t="s">
        <v>3935</v>
      </c>
      <c r="G2761" s="619" t="s">
        <v>4083</v>
      </c>
      <c r="H2761" s="619" t="s">
        <v>1439</v>
      </c>
      <c r="I2761" s="619" t="s">
        <v>1650</v>
      </c>
      <c r="J2761" s="619" t="s">
        <v>4407</v>
      </c>
      <c r="K2761" s="619" t="s">
        <v>1652</v>
      </c>
      <c r="L2761" s="620">
        <v>140.03</v>
      </c>
      <c r="M2761" s="620">
        <v>280.06</v>
      </c>
      <c r="N2761" s="619">
        <v>2</v>
      </c>
      <c r="O2761" s="683">
        <v>0.5</v>
      </c>
      <c r="P2761" s="620">
        <v>280.06</v>
      </c>
      <c r="Q2761" s="635">
        <v>1</v>
      </c>
      <c r="R2761" s="619">
        <v>2</v>
      </c>
      <c r="S2761" s="635">
        <v>1</v>
      </c>
      <c r="T2761" s="683">
        <v>0.5</v>
      </c>
      <c r="U2761" s="665">
        <v>1</v>
      </c>
    </row>
    <row r="2762" spans="1:21" ht="14.4" customHeight="1" x14ac:dyDescent="0.3">
      <c r="A2762" s="618">
        <v>4</v>
      </c>
      <c r="B2762" s="619" t="s">
        <v>558</v>
      </c>
      <c r="C2762" s="619">
        <v>89301046</v>
      </c>
      <c r="D2762" s="681" t="s">
        <v>6246</v>
      </c>
      <c r="E2762" s="682" t="s">
        <v>3979</v>
      </c>
      <c r="F2762" s="619" t="s">
        <v>3937</v>
      </c>
      <c r="G2762" s="619" t="s">
        <v>4358</v>
      </c>
      <c r="H2762" s="619" t="s">
        <v>557</v>
      </c>
      <c r="I2762" s="619" t="s">
        <v>4359</v>
      </c>
      <c r="J2762" s="619" t="s">
        <v>4360</v>
      </c>
      <c r="K2762" s="619" t="s">
        <v>4361</v>
      </c>
      <c r="L2762" s="620">
        <v>410</v>
      </c>
      <c r="M2762" s="620">
        <v>410</v>
      </c>
      <c r="N2762" s="619">
        <v>1</v>
      </c>
      <c r="O2762" s="683">
        <v>1</v>
      </c>
      <c r="P2762" s="620">
        <v>410</v>
      </c>
      <c r="Q2762" s="635">
        <v>1</v>
      </c>
      <c r="R2762" s="619">
        <v>1</v>
      </c>
      <c r="S2762" s="635">
        <v>1</v>
      </c>
      <c r="T2762" s="683">
        <v>1</v>
      </c>
      <c r="U2762" s="665">
        <v>1</v>
      </c>
    </row>
    <row r="2763" spans="1:21" ht="14.4" customHeight="1" x14ac:dyDescent="0.3">
      <c r="A2763" s="618">
        <v>4</v>
      </c>
      <c r="B2763" s="619" t="s">
        <v>558</v>
      </c>
      <c r="C2763" s="619">
        <v>89301047</v>
      </c>
      <c r="D2763" s="681" t="s">
        <v>6247</v>
      </c>
      <c r="E2763" s="682" t="s">
        <v>3970</v>
      </c>
      <c r="F2763" s="619" t="s">
        <v>3935</v>
      </c>
      <c r="G2763" s="619" t="s">
        <v>4101</v>
      </c>
      <c r="H2763" s="619" t="s">
        <v>557</v>
      </c>
      <c r="I2763" s="619" t="s">
        <v>2223</v>
      </c>
      <c r="J2763" s="619" t="s">
        <v>4230</v>
      </c>
      <c r="K2763" s="619" t="s">
        <v>4103</v>
      </c>
      <c r="L2763" s="620">
        <v>0</v>
      </c>
      <c r="M2763" s="620">
        <v>0</v>
      </c>
      <c r="N2763" s="619">
        <v>1</v>
      </c>
      <c r="O2763" s="683">
        <v>1</v>
      </c>
      <c r="P2763" s="620">
        <v>0</v>
      </c>
      <c r="Q2763" s="635"/>
      <c r="R2763" s="619">
        <v>1</v>
      </c>
      <c r="S2763" s="635">
        <v>1</v>
      </c>
      <c r="T2763" s="683">
        <v>1</v>
      </c>
      <c r="U2763" s="665">
        <v>1</v>
      </c>
    </row>
    <row r="2764" spans="1:21" ht="14.4" customHeight="1" x14ac:dyDescent="0.3">
      <c r="A2764" s="618">
        <v>4</v>
      </c>
      <c r="B2764" s="619" t="s">
        <v>558</v>
      </c>
      <c r="C2764" s="619">
        <v>89301047</v>
      </c>
      <c r="D2764" s="681" t="s">
        <v>6247</v>
      </c>
      <c r="E2764" s="682" t="s">
        <v>3970</v>
      </c>
      <c r="F2764" s="619" t="s">
        <v>3935</v>
      </c>
      <c r="G2764" s="619" t="s">
        <v>4101</v>
      </c>
      <c r="H2764" s="619" t="s">
        <v>557</v>
      </c>
      <c r="I2764" s="619" t="s">
        <v>2223</v>
      </c>
      <c r="J2764" s="619" t="s">
        <v>4102</v>
      </c>
      <c r="K2764" s="619" t="s">
        <v>4103</v>
      </c>
      <c r="L2764" s="620">
        <v>0</v>
      </c>
      <c r="M2764" s="620">
        <v>0</v>
      </c>
      <c r="N2764" s="619">
        <v>14</v>
      </c>
      <c r="O2764" s="683">
        <v>13.5</v>
      </c>
      <c r="P2764" s="620">
        <v>0</v>
      </c>
      <c r="Q2764" s="635"/>
      <c r="R2764" s="619">
        <v>12</v>
      </c>
      <c r="S2764" s="635">
        <v>0.8571428571428571</v>
      </c>
      <c r="T2764" s="683">
        <v>11.5</v>
      </c>
      <c r="U2764" s="665">
        <v>0.85185185185185186</v>
      </c>
    </row>
    <row r="2765" spans="1:21" ht="14.4" customHeight="1" x14ac:dyDescent="0.3">
      <c r="A2765" s="618">
        <v>4</v>
      </c>
      <c r="B2765" s="619" t="s">
        <v>558</v>
      </c>
      <c r="C2765" s="619">
        <v>89301047</v>
      </c>
      <c r="D2765" s="681" t="s">
        <v>6247</v>
      </c>
      <c r="E2765" s="682" t="s">
        <v>3970</v>
      </c>
      <c r="F2765" s="619" t="s">
        <v>3935</v>
      </c>
      <c r="G2765" s="619" t="s">
        <v>4004</v>
      </c>
      <c r="H2765" s="619" t="s">
        <v>557</v>
      </c>
      <c r="I2765" s="619" t="s">
        <v>6176</v>
      </c>
      <c r="J2765" s="619" t="s">
        <v>6177</v>
      </c>
      <c r="K2765" s="619" t="s">
        <v>6178</v>
      </c>
      <c r="L2765" s="620">
        <v>0</v>
      </c>
      <c r="M2765" s="620">
        <v>0</v>
      </c>
      <c r="N2765" s="619">
        <v>1</v>
      </c>
      <c r="O2765" s="683">
        <v>1</v>
      </c>
      <c r="P2765" s="620">
        <v>0</v>
      </c>
      <c r="Q2765" s="635"/>
      <c r="R2765" s="619">
        <v>1</v>
      </c>
      <c r="S2765" s="635">
        <v>1</v>
      </c>
      <c r="T2765" s="683">
        <v>1</v>
      </c>
      <c r="U2765" s="665">
        <v>1</v>
      </c>
    </row>
    <row r="2766" spans="1:21" ht="14.4" customHeight="1" x14ac:dyDescent="0.3">
      <c r="A2766" s="618">
        <v>4</v>
      </c>
      <c r="B2766" s="619" t="s">
        <v>558</v>
      </c>
      <c r="C2766" s="619">
        <v>89301047</v>
      </c>
      <c r="D2766" s="681" t="s">
        <v>6247</v>
      </c>
      <c r="E2766" s="682" t="s">
        <v>3970</v>
      </c>
      <c r="F2766" s="619" t="s">
        <v>3935</v>
      </c>
      <c r="G2766" s="619" t="s">
        <v>4004</v>
      </c>
      <c r="H2766" s="619" t="s">
        <v>557</v>
      </c>
      <c r="I2766" s="619" t="s">
        <v>6179</v>
      </c>
      <c r="J2766" s="619" t="s">
        <v>6177</v>
      </c>
      <c r="K2766" s="619" t="s">
        <v>6180</v>
      </c>
      <c r="L2766" s="620">
        <v>0</v>
      </c>
      <c r="M2766" s="620">
        <v>0</v>
      </c>
      <c r="N2766" s="619">
        <v>1</v>
      </c>
      <c r="O2766" s="683">
        <v>1</v>
      </c>
      <c r="P2766" s="620"/>
      <c r="Q2766" s="635"/>
      <c r="R2766" s="619"/>
      <c r="S2766" s="635">
        <v>0</v>
      </c>
      <c r="T2766" s="683"/>
      <c r="U2766" s="665">
        <v>0</v>
      </c>
    </row>
    <row r="2767" spans="1:21" ht="14.4" customHeight="1" x14ac:dyDescent="0.3">
      <c r="A2767" s="618">
        <v>4</v>
      </c>
      <c r="B2767" s="619" t="s">
        <v>558</v>
      </c>
      <c r="C2767" s="619">
        <v>89301047</v>
      </c>
      <c r="D2767" s="681" t="s">
        <v>6247</v>
      </c>
      <c r="E2767" s="682" t="s">
        <v>3970</v>
      </c>
      <c r="F2767" s="619" t="s">
        <v>3936</v>
      </c>
      <c r="G2767" s="619" t="s">
        <v>4062</v>
      </c>
      <c r="H2767" s="619" t="s">
        <v>557</v>
      </c>
      <c r="I2767" s="619" t="s">
        <v>4126</v>
      </c>
      <c r="J2767" s="619" t="s">
        <v>3964</v>
      </c>
      <c r="K2767" s="619"/>
      <c r="L2767" s="620">
        <v>0</v>
      </c>
      <c r="M2767" s="620">
        <v>0</v>
      </c>
      <c r="N2767" s="619">
        <v>21</v>
      </c>
      <c r="O2767" s="683">
        <v>20.5</v>
      </c>
      <c r="P2767" s="620">
        <v>0</v>
      </c>
      <c r="Q2767" s="635"/>
      <c r="R2767" s="619">
        <v>17</v>
      </c>
      <c r="S2767" s="635">
        <v>0.80952380952380953</v>
      </c>
      <c r="T2767" s="683">
        <v>16.5</v>
      </c>
      <c r="U2767" s="665">
        <v>0.80487804878048785</v>
      </c>
    </row>
    <row r="2768" spans="1:21" ht="14.4" customHeight="1" x14ac:dyDescent="0.3">
      <c r="A2768" s="618">
        <v>4</v>
      </c>
      <c r="B2768" s="619" t="s">
        <v>558</v>
      </c>
      <c r="C2768" s="619">
        <v>89301047</v>
      </c>
      <c r="D2768" s="681" t="s">
        <v>6247</v>
      </c>
      <c r="E2768" s="682" t="s">
        <v>3973</v>
      </c>
      <c r="F2768" s="619" t="s">
        <v>3935</v>
      </c>
      <c r="G2768" s="619" t="s">
        <v>6181</v>
      </c>
      <c r="H2768" s="619" t="s">
        <v>557</v>
      </c>
      <c r="I2768" s="619" t="s">
        <v>6182</v>
      </c>
      <c r="J2768" s="619" t="s">
        <v>6183</v>
      </c>
      <c r="K2768" s="619" t="s">
        <v>1940</v>
      </c>
      <c r="L2768" s="620">
        <v>45.75</v>
      </c>
      <c r="M2768" s="620">
        <v>137.25</v>
      </c>
      <c r="N2768" s="619">
        <v>3</v>
      </c>
      <c r="O2768" s="683">
        <v>1</v>
      </c>
      <c r="P2768" s="620"/>
      <c r="Q2768" s="635">
        <v>0</v>
      </c>
      <c r="R2768" s="619"/>
      <c r="S2768" s="635">
        <v>0</v>
      </c>
      <c r="T2768" s="683"/>
      <c r="U2768" s="665">
        <v>0</v>
      </c>
    </row>
    <row r="2769" spans="1:21" ht="14.4" customHeight="1" x14ac:dyDescent="0.3">
      <c r="A2769" s="618">
        <v>4</v>
      </c>
      <c r="B2769" s="619" t="s">
        <v>558</v>
      </c>
      <c r="C2769" s="619">
        <v>89301047</v>
      </c>
      <c r="D2769" s="681" t="s">
        <v>6247</v>
      </c>
      <c r="E2769" s="682" t="s">
        <v>3973</v>
      </c>
      <c r="F2769" s="619" t="s">
        <v>3935</v>
      </c>
      <c r="G2769" s="619" t="s">
        <v>4345</v>
      </c>
      <c r="H2769" s="619" t="s">
        <v>557</v>
      </c>
      <c r="I2769" s="619" t="s">
        <v>1758</v>
      </c>
      <c r="J2769" s="619" t="s">
        <v>1759</v>
      </c>
      <c r="K2769" s="619" t="s">
        <v>1760</v>
      </c>
      <c r="L2769" s="620">
        <v>120.37</v>
      </c>
      <c r="M2769" s="620">
        <v>361.11</v>
      </c>
      <c r="N2769" s="619">
        <v>3</v>
      </c>
      <c r="O2769" s="683">
        <v>1</v>
      </c>
      <c r="P2769" s="620"/>
      <c r="Q2769" s="635">
        <v>0</v>
      </c>
      <c r="R2769" s="619"/>
      <c r="S2769" s="635">
        <v>0</v>
      </c>
      <c r="T2769" s="683"/>
      <c r="U2769" s="665">
        <v>0</v>
      </c>
    </row>
    <row r="2770" spans="1:21" ht="14.4" customHeight="1" x14ac:dyDescent="0.3">
      <c r="A2770" s="618">
        <v>4</v>
      </c>
      <c r="B2770" s="619" t="s">
        <v>558</v>
      </c>
      <c r="C2770" s="619">
        <v>89301047</v>
      </c>
      <c r="D2770" s="681" t="s">
        <v>6247</v>
      </c>
      <c r="E2770" s="682" t="s">
        <v>3973</v>
      </c>
      <c r="F2770" s="619" t="s">
        <v>3935</v>
      </c>
      <c r="G2770" s="619" t="s">
        <v>4290</v>
      </c>
      <c r="H2770" s="619" t="s">
        <v>557</v>
      </c>
      <c r="I2770" s="619" t="s">
        <v>6184</v>
      </c>
      <c r="J2770" s="619" t="s">
        <v>6185</v>
      </c>
      <c r="K2770" s="619" t="s">
        <v>6186</v>
      </c>
      <c r="L2770" s="620">
        <v>0</v>
      </c>
      <c r="M2770" s="620">
        <v>0</v>
      </c>
      <c r="N2770" s="619">
        <v>1</v>
      </c>
      <c r="O2770" s="683">
        <v>1</v>
      </c>
      <c r="P2770" s="620">
        <v>0</v>
      </c>
      <c r="Q2770" s="635"/>
      <c r="R2770" s="619">
        <v>1</v>
      </c>
      <c r="S2770" s="635">
        <v>1</v>
      </c>
      <c r="T2770" s="683">
        <v>1</v>
      </c>
      <c r="U2770" s="665">
        <v>1</v>
      </c>
    </row>
    <row r="2771" spans="1:21" ht="14.4" customHeight="1" x14ac:dyDescent="0.3">
      <c r="A2771" s="618">
        <v>4</v>
      </c>
      <c r="B2771" s="619" t="s">
        <v>558</v>
      </c>
      <c r="C2771" s="619">
        <v>89301047</v>
      </c>
      <c r="D2771" s="681" t="s">
        <v>6247</v>
      </c>
      <c r="E2771" s="682" t="s">
        <v>3973</v>
      </c>
      <c r="F2771" s="619" t="s">
        <v>3935</v>
      </c>
      <c r="G2771" s="619" t="s">
        <v>5431</v>
      </c>
      <c r="H2771" s="619" t="s">
        <v>557</v>
      </c>
      <c r="I2771" s="619" t="s">
        <v>5432</v>
      </c>
      <c r="J2771" s="619" t="s">
        <v>5433</v>
      </c>
      <c r="K2771" s="619" t="s">
        <v>5002</v>
      </c>
      <c r="L2771" s="620">
        <v>17.53</v>
      </c>
      <c r="M2771" s="620">
        <v>35.06</v>
      </c>
      <c r="N2771" s="619">
        <v>2</v>
      </c>
      <c r="O2771" s="683">
        <v>1</v>
      </c>
      <c r="P2771" s="620"/>
      <c r="Q2771" s="635">
        <v>0</v>
      </c>
      <c r="R2771" s="619"/>
      <c r="S2771" s="635">
        <v>0</v>
      </c>
      <c r="T2771" s="683"/>
      <c r="U2771" s="665">
        <v>0</v>
      </c>
    </row>
    <row r="2772" spans="1:21" ht="14.4" customHeight="1" x14ac:dyDescent="0.3">
      <c r="A2772" s="618">
        <v>4</v>
      </c>
      <c r="B2772" s="619" t="s">
        <v>558</v>
      </c>
      <c r="C2772" s="619">
        <v>89301047</v>
      </c>
      <c r="D2772" s="681" t="s">
        <v>6247</v>
      </c>
      <c r="E2772" s="682" t="s">
        <v>3973</v>
      </c>
      <c r="F2772" s="619" t="s">
        <v>3936</v>
      </c>
      <c r="G2772" s="619" t="s">
        <v>4062</v>
      </c>
      <c r="H2772" s="619" t="s">
        <v>557</v>
      </c>
      <c r="I2772" s="619" t="s">
        <v>4126</v>
      </c>
      <c r="J2772" s="619" t="s">
        <v>3964</v>
      </c>
      <c r="K2772" s="619"/>
      <c r="L2772" s="620">
        <v>0</v>
      </c>
      <c r="M2772" s="620">
        <v>0</v>
      </c>
      <c r="N2772" s="619">
        <v>2</v>
      </c>
      <c r="O2772" s="683">
        <v>2</v>
      </c>
      <c r="P2772" s="620">
        <v>0</v>
      </c>
      <c r="Q2772" s="635"/>
      <c r="R2772" s="619">
        <v>2</v>
      </c>
      <c r="S2772" s="635">
        <v>1</v>
      </c>
      <c r="T2772" s="683">
        <v>2</v>
      </c>
      <c r="U2772" s="665">
        <v>1</v>
      </c>
    </row>
    <row r="2773" spans="1:21" ht="14.4" customHeight="1" x14ac:dyDescent="0.3">
      <c r="A2773" s="618">
        <v>4</v>
      </c>
      <c r="B2773" s="619" t="s">
        <v>558</v>
      </c>
      <c r="C2773" s="619">
        <v>89301047</v>
      </c>
      <c r="D2773" s="681" t="s">
        <v>6247</v>
      </c>
      <c r="E2773" s="682" t="s">
        <v>3988</v>
      </c>
      <c r="F2773" s="619" t="s">
        <v>3935</v>
      </c>
      <c r="G2773" s="619" t="s">
        <v>4101</v>
      </c>
      <c r="H2773" s="619" t="s">
        <v>557</v>
      </c>
      <c r="I2773" s="619" t="s">
        <v>2223</v>
      </c>
      <c r="J2773" s="619" t="s">
        <v>4230</v>
      </c>
      <c r="K2773" s="619" t="s">
        <v>4103</v>
      </c>
      <c r="L2773" s="620">
        <v>0</v>
      </c>
      <c r="M2773" s="620">
        <v>0</v>
      </c>
      <c r="N2773" s="619">
        <v>1</v>
      </c>
      <c r="O2773" s="683">
        <v>1</v>
      </c>
      <c r="P2773" s="620">
        <v>0</v>
      </c>
      <c r="Q2773" s="635"/>
      <c r="R2773" s="619">
        <v>1</v>
      </c>
      <c r="S2773" s="635">
        <v>1</v>
      </c>
      <c r="T2773" s="683">
        <v>1</v>
      </c>
      <c r="U2773" s="665">
        <v>1</v>
      </c>
    </row>
    <row r="2774" spans="1:21" ht="14.4" customHeight="1" x14ac:dyDescent="0.3">
      <c r="A2774" s="618">
        <v>4</v>
      </c>
      <c r="B2774" s="619" t="s">
        <v>558</v>
      </c>
      <c r="C2774" s="619">
        <v>89301047</v>
      </c>
      <c r="D2774" s="681" t="s">
        <v>6247</v>
      </c>
      <c r="E2774" s="682" t="s">
        <v>3988</v>
      </c>
      <c r="F2774" s="619" t="s">
        <v>3936</v>
      </c>
      <c r="G2774" s="619" t="s">
        <v>4062</v>
      </c>
      <c r="H2774" s="619" t="s">
        <v>557</v>
      </c>
      <c r="I2774" s="619" t="s">
        <v>4126</v>
      </c>
      <c r="J2774" s="619" t="s">
        <v>3964</v>
      </c>
      <c r="K2774" s="619"/>
      <c r="L2774" s="620">
        <v>0</v>
      </c>
      <c r="M2774" s="620">
        <v>0</v>
      </c>
      <c r="N2774" s="619">
        <v>1</v>
      </c>
      <c r="O2774" s="683">
        <v>1</v>
      </c>
      <c r="P2774" s="620">
        <v>0</v>
      </c>
      <c r="Q2774" s="635"/>
      <c r="R2774" s="619">
        <v>1</v>
      </c>
      <c r="S2774" s="635">
        <v>1</v>
      </c>
      <c r="T2774" s="683">
        <v>1</v>
      </c>
      <c r="U2774" s="665">
        <v>1</v>
      </c>
    </row>
    <row r="2775" spans="1:21" ht="14.4" customHeight="1" x14ac:dyDescent="0.3">
      <c r="A2775" s="618">
        <v>4</v>
      </c>
      <c r="B2775" s="619" t="s">
        <v>558</v>
      </c>
      <c r="C2775" s="619">
        <v>89301048</v>
      </c>
      <c r="D2775" s="681" t="s">
        <v>6243</v>
      </c>
      <c r="E2775" s="682" t="s">
        <v>3960</v>
      </c>
      <c r="F2775" s="619" t="s">
        <v>3935</v>
      </c>
      <c r="G2775" s="619" t="s">
        <v>3997</v>
      </c>
      <c r="H2775" s="619" t="s">
        <v>557</v>
      </c>
      <c r="I2775" s="619" t="s">
        <v>6187</v>
      </c>
      <c r="J2775" s="619" t="s">
        <v>5795</v>
      </c>
      <c r="K2775" s="619" t="s">
        <v>3722</v>
      </c>
      <c r="L2775" s="620">
        <v>333.31</v>
      </c>
      <c r="M2775" s="620">
        <v>333.31</v>
      </c>
      <c r="N2775" s="619">
        <v>1</v>
      </c>
      <c r="O2775" s="683">
        <v>0.5</v>
      </c>
      <c r="P2775" s="620"/>
      <c r="Q2775" s="635">
        <v>0</v>
      </c>
      <c r="R2775" s="619"/>
      <c r="S2775" s="635">
        <v>0</v>
      </c>
      <c r="T2775" s="683"/>
      <c r="U2775" s="665">
        <v>0</v>
      </c>
    </row>
    <row r="2776" spans="1:21" ht="14.4" customHeight="1" x14ac:dyDescent="0.3">
      <c r="A2776" s="618">
        <v>4</v>
      </c>
      <c r="B2776" s="619" t="s">
        <v>558</v>
      </c>
      <c r="C2776" s="619">
        <v>89301048</v>
      </c>
      <c r="D2776" s="681" t="s">
        <v>6243</v>
      </c>
      <c r="E2776" s="682" t="s">
        <v>3960</v>
      </c>
      <c r="F2776" s="619" t="s">
        <v>3935</v>
      </c>
      <c r="G2776" s="619" t="s">
        <v>3997</v>
      </c>
      <c r="H2776" s="619" t="s">
        <v>1439</v>
      </c>
      <c r="I2776" s="619" t="s">
        <v>1793</v>
      </c>
      <c r="J2776" s="619" t="s">
        <v>3721</v>
      </c>
      <c r="K2776" s="619" t="s">
        <v>3722</v>
      </c>
      <c r="L2776" s="620">
        <v>333.31</v>
      </c>
      <c r="M2776" s="620">
        <v>5999.58</v>
      </c>
      <c r="N2776" s="619">
        <v>18</v>
      </c>
      <c r="O2776" s="683">
        <v>15.5</v>
      </c>
      <c r="P2776" s="620">
        <v>3999.72</v>
      </c>
      <c r="Q2776" s="635">
        <v>0.66666666666666663</v>
      </c>
      <c r="R2776" s="619">
        <v>12</v>
      </c>
      <c r="S2776" s="635">
        <v>0.66666666666666663</v>
      </c>
      <c r="T2776" s="683">
        <v>10</v>
      </c>
      <c r="U2776" s="665">
        <v>0.64516129032258063</v>
      </c>
    </row>
    <row r="2777" spans="1:21" ht="14.4" customHeight="1" x14ac:dyDescent="0.3">
      <c r="A2777" s="618">
        <v>4</v>
      </c>
      <c r="B2777" s="619" t="s">
        <v>558</v>
      </c>
      <c r="C2777" s="619">
        <v>89301048</v>
      </c>
      <c r="D2777" s="681" t="s">
        <v>6243</v>
      </c>
      <c r="E2777" s="682" t="s">
        <v>3960</v>
      </c>
      <c r="F2777" s="619" t="s">
        <v>3935</v>
      </c>
      <c r="G2777" s="619" t="s">
        <v>3997</v>
      </c>
      <c r="H2777" s="619" t="s">
        <v>1439</v>
      </c>
      <c r="I2777" s="619" t="s">
        <v>1828</v>
      </c>
      <c r="J2777" s="619" t="s">
        <v>3725</v>
      </c>
      <c r="K2777" s="619" t="s">
        <v>3726</v>
      </c>
      <c r="L2777" s="620">
        <v>333.31</v>
      </c>
      <c r="M2777" s="620">
        <v>666.62</v>
      </c>
      <c r="N2777" s="619">
        <v>2</v>
      </c>
      <c r="O2777" s="683">
        <v>2</v>
      </c>
      <c r="P2777" s="620"/>
      <c r="Q2777" s="635">
        <v>0</v>
      </c>
      <c r="R2777" s="619"/>
      <c r="S2777" s="635">
        <v>0</v>
      </c>
      <c r="T2777" s="683"/>
      <c r="U2777" s="665">
        <v>0</v>
      </c>
    </row>
    <row r="2778" spans="1:21" ht="14.4" customHeight="1" x14ac:dyDescent="0.3">
      <c r="A2778" s="618">
        <v>4</v>
      </c>
      <c r="B2778" s="619" t="s">
        <v>558</v>
      </c>
      <c r="C2778" s="619">
        <v>89301048</v>
      </c>
      <c r="D2778" s="681" t="s">
        <v>6243</v>
      </c>
      <c r="E2778" s="682" t="s">
        <v>3960</v>
      </c>
      <c r="F2778" s="619" t="s">
        <v>3935</v>
      </c>
      <c r="G2778" s="619" t="s">
        <v>6188</v>
      </c>
      <c r="H2778" s="619" t="s">
        <v>557</v>
      </c>
      <c r="I2778" s="619" t="s">
        <v>6189</v>
      </c>
      <c r="J2778" s="619" t="s">
        <v>6190</v>
      </c>
      <c r="K2778" s="619" t="s">
        <v>5092</v>
      </c>
      <c r="L2778" s="620">
        <v>67.040000000000006</v>
      </c>
      <c r="M2778" s="620">
        <v>67.040000000000006</v>
      </c>
      <c r="N2778" s="619">
        <v>1</v>
      </c>
      <c r="O2778" s="683">
        <v>0.5</v>
      </c>
      <c r="P2778" s="620">
        <v>67.040000000000006</v>
      </c>
      <c r="Q2778" s="635">
        <v>1</v>
      </c>
      <c r="R2778" s="619">
        <v>1</v>
      </c>
      <c r="S2778" s="635">
        <v>1</v>
      </c>
      <c r="T2778" s="683">
        <v>0.5</v>
      </c>
      <c r="U2778" s="665">
        <v>1</v>
      </c>
    </row>
    <row r="2779" spans="1:21" ht="14.4" customHeight="1" x14ac:dyDescent="0.3">
      <c r="A2779" s="618">
        <v>4</v>
      </c>
      <c r="B2779" s="619" t="s">
        <v>558</v>
      </c>
      <c r="C2779" s="619">
        <v>89301048</v>
      </c>
      <c r="D2779" s="681" t="s">
        <v>6243</v>
      </c>
      <c r="E2779" s="682" t="s">
        <v>3960</v>
      </c>
      <c r="F2779" s="619" t="s">
        <v>3935</v>
      </c>
      <c r="G2779" s="619" t="s">
        <v>4188</v>
      </c>
      <c r="H2779" s="619" t="s">
        <v>1439</v>
      </c>
      <c r="I2779" s="619" t="s">
        <v>2721</v>
      </c>
      <c r="J2779" s="619" t="s">
        <v>2722</v>
      </c>
      <c r="K2779" s="619" t="s">
        <v>3748</v>
      </c>
      <c r="L2779" s="620">
        <v>184.22</v>
      </c>
      <c r="M2779" s="620">
        <v>184.22</v>
      </c>
      <c r="N2779" s="619">
        <v>1</v>
      </c>
      <c r="O2779" s="683">
        <v>1</v>
      </c>
      <c r="P2779" s="620">
        <v>184.22</v>
      </c>
      <c r="Q2779" s="635">
        <v>1</v>
      </c>
      <c r="R2779" s="619">
        <v>1</v>
      </c>
      <c r="S2779" s="635">
        <v>1</v>
      </c>
      <c r="T2779" s="683">
        <v>1</v>
      </c>
      <c r="U2779" s="665">
        <v>1</v>
      </c>
    </row>
    <row r="2780" spans="1:21" ht="14.4" customHeight="1" x14ac:dyDescent="0.3">
      <c r="A2780" s="618">
        <v>4</v>
      </c>
      <c r="B2780" s="619" t="s">
        <v>558</v>
      </c>
      <c r="C2780" s="619">
        <v>89301048</v>
      </c>
      <c r="D2780" s="681" t="s">
        <v>6243</v>
      </c>
      <c r="E2780" s="682" t="s">
        <v>3960</v>
      </c>
      <c r="F2780" s="619" t="s">
        <v>3935</v>
      </c>
      <c r="G2780" s="619" t="s">
        <v>4071</v>
      </c>
      <c r="H2780" s="619" t="s">
        <v>1439</v>
      </c>
      <c r="I2780" s="619" t="s">
        <v>1529</v>
      </c>
      <c r="J2780" s="619" t="s">
        <v>1530</v>
      </c>
      <c r="K2780" s="619" t="s">
        <v>1500</v>
      </c>
      <c r="L2780" s="620">
        <v>137.74</v>
      </c>
      <c r="M2780" s="620">
        <v>137.74</v>
      </c>
      <c r="N2780" s="619">
        <v>1</v>
      </c>
      <c r="O2780" s="683">
        <v>0.5</v>
      </c>
      <c r="P2780" s="620">
        <v>137.74</v>
      </c>
      <c r="Q2780" s="635">
        <v>1</v>
      </c>
      <c r="R2780" s="619">
        <v>1</v>
      </c>
      <c r="S2780" s="635">
        <v>1</v>
      </c>
      <c r="T2780" s="683">
        <v>0.5</v>
      </c>
      <c r="U2780" s="665">
        <v>1</v>
      </c>
    </row>
    <row r="2781" spans="1:21" ht="14.4" customHeight="1" x14ac:dyDescent="0.3">
      <c r="A2781" s="618">
        <v>4</v>
      </c>
      <c r="B2781" s="619" t="s">
        <v>558</v>
      </c>
      <c r="C2781" s="619">
        <v>89301048</v>
      </c>
      <c r="D2781" s="681" t="s">
        <v>6243</v>
      </c>
      <c r="E2781" s="682" t="s">
        <v>3960</v>
      </c>
      <c r="F2781" s="619" t="s">
        <v>3935</v>
      </c>
      <c r="G2781" s="619" t="s">
        <v>4329</v>
      </c>
      <c r="H2781" s="619" t="s">
        <v>1439</v>
      </c>
      <c r="I2781" s="619" t="s">
        <v>6191</v>
      </c>
      <c r="J2781" s="619" t="s">
        <v>6192</v>
      </c>
      <c r="K2781" s="619" t="s">
        <v>3846</v>
      </c>
      <c r="L2781" s="620">
        <v>52.4</v>
      </c>
      <c r="M2781" s="620">
        <v>52.4</v>
      </c>
      <c r="N2781" s="619">
        <v>1</v>
      </c>
      <c r="O2781" s="683">
        <v>0.5</v>
      </c>
      <c r="P2781" s="620">
        <v>52.4</v>
      </c>
      <c r="Q2781" s="635">
        <v>1</v>
      </c>
      <c r="R2781" s="619">
        <v>1</v>
      </c>
      <c r="S2781" s="635">
        <v>1</v>
      </c>
      <c r="T2781" s="683">
        <v>0.5</v>
      </c>
      <c r="U2781" s="665">
        <v>1</v>
      </c>
    </row>
    <row r="2782" spans="1:21" ht="14.4" customHeight="1" x14ac:dyDescent="0.3">
      <c r="A2782" s="618">
        <v>4</v>
      </c>
      <c r="B2782" s="619" t="s">
        <v>558</v>
      </c>
      <c r="C2782" s="619">
        <v>89301048</v>
      </c>
      <c r="D2782" s="681" t="s">
        <v>6243</v>
      </c>
      <c r="E2782" s="682" t="s">
        <v>3960</v>
      </c>
      <c r="F2782" s="619" t="s">
        <v>3935</v>
      </c>
      <c r="G2782" s="619" t="s">
        <v>4329</v>
      </c>
      <c r="H2782" s="619" t="s">
        <v>1439</v>
      </c>
      <c r="I2782" s="619" t="s">
        <v>1805</v>
      </c>
      <c r="J2782" s="619" t="s">
        <v>1806</v>
      </c>
      <c r="K2782" s="619" t="s">
        <v>3748</v>
      </c>
      <c r="L2782" s="620">
        <v>69.86</v>
      </c>
      <c r="M2782" s="620">
        <v>69.86</v>
      </c>
      <c r="N2782" s="619">
        <v>1</v>
      </c>
      <c r="O2782" s="683">
        <v>0.5</v>
      </c>
      <c r="P2782" s="620">
        <v>69.86</v>
      </c>
      <c r="Q2782" s="635">
        <v>1</v>
      </c>
      <c r="R2782" s="619">
        <v>1</v>
      </c>
      <c r="S2782" s="635">
        <v>1</v>
      </c>
      <c r="T2782" s="683">
        <v>0.5</v>
      </c>
      <c r="U2782" s="665">
        <v>1</v>
      </c>
    </row>
    <row r="2783" spans="1:21" ht="14.4" customHeight="1" x14ac:dyDescent="0.3">
      <c r="A2783" s="618">
        <v>4</v>
      </c>
      <c r="B2783" s="619" t="s">
        <v>558</v>
      </c>
      <c r="C2783" s="619">
        <v>89301048</v>
      </c>
      <c r="D2783" s="681" t="s">
        <v>6243</v>
      </c>
      <c r="E2783" s="682" t="s">
        <v>3960</v>
      </c>
      <c r="F2783" s="619" t="s">
        <v>3935</v>
      </c>
      <c r="G2783" s="619" t="s">
        <v>4184</v>
      </c>
      <c r="H2783" s="619" t="s">
        <v>557</v>
      </c>
      <c r="I2783" s="619" t="s">
        <v>6193</v>
      </c>
      <c r="J2783" s="619" t="s">
        <v>6194</v>
      </c>
      <c r="K2783" s="619" t="s">
        <v>6195</v>
      </c>
      <c r="L2783" s="620">
        <v>56.52</v>
      </c>
      <c r="M2783" s="620">
        <v>56.52</v>
      </c>
      <c r="N2783" s="619">
        <v>1</v>
      </c>
      <c r="O2783" s="683">
        <v>0.5</v>
      </c>
      <c r="P2783" s="620">
        <v>56.52</v>
      </c>
      <c r="Q2783" s="635">
        <v>1</v>
      </c>
      <c r="R2783" s="619">
        <v>1</v>
      </c>
      <c r="S2783" s="635">
        <v>1</v>
      </c>
      <c r="T2783" s="683">
        <v>0.5</v>
      </c>
      <c r="U2783" s="665">
        <v>1</v>
      </c>
    </row>
    <row r="2784" spans="1:21" ht="14.4" customHeight="1" x14ac:dyDescent="0.3">
      <c r="A2784" s="618">
        <v>4</v>
      </c>
      <c r="B2784" s="619" t="s">
        <v>558</v>
      </c>
      <c r="C2784" s="619">
        <v>89301048</v>
      </c>
      <c r="D2784" s="681" t="s">
        <v>6243</v>
      </c>
      <c r="E2784" s="682" t="s">
        <v>3960</v>
      </c>
      <c r="F2784" s="619" t="s">
        <v>3935</v>
      </c>
      <c r="G2784" s="619" t="s">
        <v>6196</v>
      </c>
      <c r="H2784" s="619" t="s">
        <v>557</v>
      </c>
      <c r="I2784" s="619" t="s">
        <v>2058</v>
      </c>
      <c r="J2784" s="619" t="s">
        <v>6197</v>
      </c>
      <c r="K2784" s="619" t="s">
        <v>5628</v>
      </c>
      <c r="L2784" s="620">
        <v>0</v>
      </c>
      <c r="M2784" s="620">
        <v>0</v>
      </c>
      <c r="N2784" s="619">
        <v>1</v>
      </c>
      <c r="O2784" s="683">
        <v>1</v>
      </c>
      <c r="P2784" s="620">
        <v>0</v>
      </c>
      <c r="Q2784" s="635"/>
      <c r="R2784" s="619">
        <v>1</v>
      </c>
      <c r="S2784" s="635">
        <v>1</v>
      </c>
      <c r="T2784" s="683">
        <v>1</v>
      </c>
      <c r="U2784" s="665">
        <v>1</v>
      </c>
    </row>
    <row r="2785" spans="1:21" ht="14.4" customHeight="1" x14ac:dyDescent="0.3">
      <c r="A2785" s="618">
        <v>4</v>
      </c>
      <c r="B2785" s="619" t="s">
        <v>558</v>
      </c>
      <c r="C2785" s="619">
        <v>89301048</v>
      </c>
      <c r="D2785" s="681" t="s">
        <v>6243</v>
      </c>
      <c r="E2785" s="682" t="s">
        <v>3960</v>
      </c>
      <c r="F2785" s="619" t="s">
        <v>3935</v>
      </c>
      <c r="G2785" s="619" t="s">
        <v>4395</v>
      </c>
      <c r="H2785" s="619" t="s">
        <v>557</v>
      </c>
      <c r="I2785" s="619" t="s">
        <v>1735</v>
      </c>
      <c r="J2785" s="619" t="s">
        <v>1736</v>
      </c>
      <c r="K2785" s="619" t="s">
        <v>4396</v>
      </c>
      <c r="L2785" s="620">
        <v>50.27</v>
      </c>
      <c r="M2785" s="620">
        <v>50.27</v>
      </c>
      <c r="N2785" s="619">
        <v>1</v>
      </c>
      <c r="O2785" s="683">
        <v>1</v>
      </c>
      <c r="P2785" s="620"/>
      <c r="Q2785" s="635">
        <v>0</v>
      </c>
      <c r="R2785" s="619"/>
      <c r="S2785" s="635">
        <v>0</v>
      </c>
      <c r="T2785" s="683"/>
      <c r="U2785" s="665">
        <v>0</v>
      </c>
    </row>
    <row r="2786" spans="1:21" ht="14.4" customHeight="1" x14ac:dyDescent="0.3">
      <c r="A2786" s="618">
        <v>4</v>
      </c>
      <c r="B2786" s="619" t="s">
        <v>558</v>
      </c>
      <c r="C2786" s="619">
        <v>89301048</v>
      </c>
      <c r="D2786" s="681" t="s">
        <v>6243</v>
      </c>
      <c r="E2786" s="682" t="s">
        <v>3960</v>
      </c>
      <c r="F2786" s="619" t="s">
        <v>3935</v>
      </c>
      <c r="G2786" s="619" t="s">
        <v>4559</v>
      </c>
      <c r="H2786" s="619" t="s">
        <v>557</v>
      </c>
      <c r="I2786" s="619" t="s">
        <v>695</v>
      </c>
      <c r="J2786" s="619" t="s">
        <v>696</v>
      </c>
      <c r="K2786" s="619" t="s">
        <v>4560</v>
      </c>
      <c r="L2786" s="620">
        <v>26.17</v>
      </c>
      <c r="M2786" s="620">
        <v>26.17</v>
      </c>
      <c r="N2786" s="619">
        <v>1</v>
      </c>
      <c r="O2786" s="683">
        <v>0.5</v>
      </c>
      <c r="P2786" s="620"/>
      <c r="Q2786" s="635">
        <v>0</v>
      </c>
      <c r="R2786" s="619"/>
      <c r="S2786" s="635">
        <v>0</v>
      </c>
      <c r="T2786" s="683"/>
      <c r="U2786" s="665">
        <v>0</v>
      </c>
    </row>
    <row r="2787" spans="1:21" ht="14.4" customHeight="1" x14ac:dyDescent="0.3">
      <c r="A2787" s="618">
        <v>4</v>
      </c>
      <c r="B2787" s="619" t="s">
        <v>558</v>
      </c>
      <c r="C2787" s="619">
        <v>89301048</v>
      </c>
      <c r="D2787" s="681" t="s">
        <v>6243</v>
      </c>
      <c r="E2787" s="682" t="s">
        <v>3960</v>
      </c>
      <c r="F2787" s="619" t="s">
        <v>3935</v>
      </c>
      <c r="G2787" s="619" t="s">
        <v>6141</v>
      </c>
      <c r="H2787" s="619" t="s">
        <v>557</v>
      </c>
      <c r="I2787" s="619" t="s">
        <v>3200</v>
      </c>
      <c r="J2787" s="619" t="s">
        <v>6198</v>
      </c>
      <c r="K2787" s="619" t="s">
        <v>6199</v>
      </c>
      <c r="L2787" s="620">
        <v>0</v>
      </c>
      <c r="M2787" s="620">
        <v>0</v>
      </c>
      <c r="N2787" s="619">
        <v>1</v>
      </c>
      <c r="O2787" s="683">
        <v>0.5</v>
      </c>
      <c r="P2787" s="620">
        <v>0</v>
      </c>
      <c r="Q2787" s="635"/>
      <c r="R2787" s="619">
        <v>1</v>
      </c>
      <c r="S2787" s="635">
        <v>1</v>
      </c>
      <c r="T2787" s="683">
        <v>0.5</v>
      </c>
      <c r="U2787" s="665">
        <v>1</v>
      </c>
    </row>
    <row r="2788" spans="1:21" ht="14.4" customHeight="1" x14ac:dyDescent="0.3">
      <c r="A2788" s="618">
        <v>4</v>
      </c>
      <c r="B2788" s="619" t="s">
        <v>558</v>
      </c>
      <c r="C2788" s="619">
        <v>89301048</v>
      </c>
      <c r="D2788" s="681" t="s">
        <v>6243</v>
      </c>
      <c r="E2788" s="682" t="s">
        <v>3960</v>
      </c>
      <c r="F2788" s="619" t="s">
        <v>3935</v>
      </c>
      <c r="G2788" s="619" t="s">
        <v>3998</v>
      </c>
      <c r="H2788" s="619" t="s">
        <v>557</v>
      </c>
      <c r="I2788" s="619" t="s">
        <v>991</v>
      </c>
      <c r="J2788" s="619" t="s">
        <v>992</v>
      </c>
      <c r="K2788" s="619" t="s">
        <v>4072</v>
      </c>
      <c r="L2788" s="620">
        <v>0</v>
      </c>
      <c r="M2788" s="620">
        <v>0</v>
      </c>
      <c r="N2788" s="619">
        <v>5</v>
      </c>
      <c r="O2788" s="683">
        <v>3</v>
      </c>
      <c r="P2788" s="620">
        <v>0</v>
      </c>
      <c r="Q2788" s="635"/>
      <c r="R2788" s="619">
        <v>2</v>
      </c>
      <c r="S2788" s="635">
        <v>0.4</v>
      </c>
      <c r="T2788" s="683">
        <v>1</v>
      </c>
      <c r="U2788" s="665">
        <v>0.33333333333333331</v>
      </c>
    </row>
    <row r="2789" spans="1:21" ht="14.4" customHeight="1" x14ac:dyDescent="0.3">
      <c r="A2789" s="618">
        <v>4</v>
      </c>
      <c r="B2789" s="619" t="s">
        <v>558</v>
      </c>
      <c r="C2789" s="619">
        <v>89301048</v>
      </c>
      <c r="D2789" s="681" t="s">
        <v>6243</v>
      </c>
      <c r="E2789" s="682" t="s">
        <v>3960</v>
      </c>
      <c r="F2789" s="619" t="s">
        <v>3935</v>
      </c>
      <c r="G2789" s="619" t="s">
        <v>3998</v>
      </c>
      <c r="H2789" s="619" t="s">
        <v>557</v>
      </c>
      <c r="I2789" s="619" t="s">
        <v>991</v>
      </c>
      <c r="J2789" s="619" t="s">
        <v>992</v>
      </c>
      <c r="K2789" s="619" t="s">
        <v>993</v>
      </c>
      <c r="L2789" s="620">
        <v>0</v>
      </c>
      <c r="M2789" s="620">
        <v>0</v>
      </c>
      <c r="N2789" s="619">
        <v>4</v>
      </c>
      <c r="O2789" s="683">
        <v>3</v>
      </c>
      <c r="P2789" s="620">
        <v>0</v>
      </c>
      <c r="Q2789" s="635"/>
      <c r="R2789" s="619">
        <v>3</v>
      </c>
      <c r="S2789" s="635">
        <v>0.75</v>
      </c>
      <c r="T2789" s="683">
        <v>2.5</v>
      </c>
      <c r="U2789" s="665">
        <v>0.83333333333333337</v>
      </c>
    </row>
    <row r="2790" spans="1:21" ht="14.4" customHeight="1" x14ac:dyDescent="0.3">
      <c r="A2790" s="618">
        <v>4</v>
      </c>
      <c r="B2790" s="619" t="s">
        <v>558</v>
      </c>
      <c r="C2790" s="619">
        <v>89301048</v>
      </c>
      <c r="D2790" s="681" t="s">
        <v>6243</v>
      </c>
      <c r="E2790" s="682" t="s">
        <v>3960</v>
      </c>
      <c r="F2790" s="619" t="s">
        <v>3935</v>
      </c>
      <c r="G2790" s="619" t="s">
        <v>3998</v>
      </c>
      <c r="H2790" s="619" t="s">
        <v>557</v>
      </c>
      <c r="I2790" s="619" t="s">
        <v>6200</v>
      </c>
      <c r="J2790" s="619" t="s">
        <v>6201</v>
      </c>
      <c r="K2790" s="619" t="s">
        <v>6202</v>
      </c>
      <c r="L2790" s="620">
        <v>0</v>
      </c>
      <c r="M2790" s="620">
        <v>0</v>
      </c>
      <c r="N2790" s="619">
        <v>1</v>
      </c>
      <c r="O2790" s="683">
        <v>0.5</v>
      </c>
      <c r="P2790" s="620">
        <v>0</v>
      </c>
      <c r="Q2790" s="635"/>
      <c r="R2790" s="619">
        <v>1</v>
      </c>
      <c r="S2790" s="635">
        <v>1</v>
      </c>
      <c r="T2790" s="683">
        <v>0.5</v>
      </c>
      <c r="U2790" s="665">
        <v>1</v>
      </c>
    </row>
    <row r="2791" spans="1:21" ht="14.4" customHeight="1" x14ac:dyDescent="0.3">
      <c r="A2791" s="618">
        <v>4</v>
      </c>
      <c r="B2791" s="619" t="s">
        <v>558</v>
      </c>
      <c r="C2791" s="619">
        <v>89301048</v>
      </c>
      <c r="D2791" s="681" t="s">
        <v>6243</v>
      </c>
      <c r="E2791" s="682" t="s">
        <v>3960</v>
      </c>
      <c r="F2791" s="619" t="s">
        <v>3935</v>
      </c>
      <c r="G2791" s="619" t="s">
        <v>4397</v>
      </c>
      <c r="H2791" s="619" t="s">
        <v>557</v>
      </c>
      <c r="I2791" s="619" t="s">
        <v>860</v>
      </c>
      <c r="J2791" s="619" t="s">
        <v>861</v>
      </c>
      <c r="K2791" s="619" t="s">
        <v>5347</v>
      </c>
      <c r="L2791" s="620">
        <v>0</v>
      </c>
      <c r="M2791" s="620">
        <v>0</v>
      </c>
      <c r="N2791" s="619">
        <v>1</v>
      </c>
      <c r="O2791" s="683">
        <v>0.5</v>
      </c>
      <c r="P2791" s="620"/>
      <c r="Q2791" s="635"/>
      <c r="R2791" s="619"/>
      <c r="S2791" s="635">
        <v>0</v>
      </c>
      <c r="T2791" s="683"/>
      <c r="U2791" s="665">
        <v>0</v>
      </c>
    </row>
    <row r="2792" spans="1:21" ht="14.4" customHeight="1" x14ac:dyDescent="0.3">
      <c r="A2792" s="618">
        <v>4</v>
      </c>
      <c r="B2792" s="619" t="s">
        <v>558</v>
      </c>
      <c r="C2792" s="619">
        <v>89301048</v>
      </c>
      <c r="D2792" s="681" t="s">
        <v>6243</v>
      </c>
      <c r="E2792" s="682" t="s">
        <v>3960</v>
      </c>
      <c r="F2792" s="619" t="s">
        <v>3935</v>
      </c>
      <c r="G2792" s="619" t="s">
        <v>4193</v>
      </c>
      <c r="H2792" s="619" t="s">
        <v>1439</v>
      </c>
      <c r="I2792" s="619" t="s">
        <v>2731</v>
      </c>
      <c r="J2792" s="619" t="s">
        <v>2732</v>
      </c>
      <c r="K2792" s="619" t="s">
        <v>2733</v>
      </c>
      <c r="L2792" s="620">
        <v>154.01</v>
      </c>
      <c r="M2792" s="620">
        <v>2310.1499999999996</v>
      </c>
      <c r="N2792" s="619">
        <v>15</v>
      </c>
      <c r="O2792" s="683">
        <v>6</v>
      </c>
      <c r="P2792" s="620">
        <v>616.04</v>
      </c>
      <c r="Q2792" s="635">
        <v>0.26666666666666672</v>
      </c>
      <c r="R2792" s="619">
        <v>4</v>
      </c>
      <c r="S2792" s="635">
        <v>0.26666666666666666</v>
      </c>
      <c r="T2792" s="683">
        <v>1.5</v>
      </c>
      <c r="U2792" s="665">
        <v>0.25</v>
      </c>
    </row>
    <row r="2793" spans="1:21" ht="14.4" customHeight="1" x14ac:dyDescent="0.3">
      <c r="A2793" s="618">
        <v>4</v>
      </c>
      <c r="B2793" s="619" t="s">
        <v>558</v>
      </c>
      <c r="C2793" s="619">
        <v>89301048</v>
      </c>
      <c r="D2793" s="681" t="s">
        <v>6243</v>
      </c>
      <c r="E2793" s="682" t="s">
        <v>3960</v>
      </c>
      <c r="F2793" s="619" t="s">
        <v>3935</v>
      </c>
      <c r="G2793" s="619" t="s">
        <v>4337</v>
      </c>
      <c r="H2793" s="619" t="s">
        <v>557</v>
      </c>
      <c r="I2793" s="619" t="s">
        <v>2677</v>
      </c>
      <c r="J2793" s="619" t="s">
        <v>2678</v>
      </c>
      <c r="K2793" s="619" t="s">
        <v>4338</v>
      </c>
      <c r="L2793" s="620">
        <v>38.65</v>
      </c>
      <c r="M2793" s="620">
        <v>270.55</v>
      </c>
      <c r="N2793" s="619">
        <v>7</v>
      </c>
      <c r="O2793" s="683">
        <v>4.5</v>
      </c>
      <c r="P2793" s="620">
        <v>38.65</v>
      </c>
      <c r="Q2793" s="635">
        <v>0.14285714285714285</v>
      </c>
      <c r="R2793" s="619">
        <v>1</v>
      </c>
      <c r="S2793" s="635">
        <v>0.14285714285714285</v>
      </c>
      <c r="T2793" s="683">
        <v>0.5</v>
      </c>
      <c r="U2793" s="665">
        <v>0.1111111111111111</v>
      </c>
    </row>
    <row r="2794" spans="1:21" ht="14.4" customHeight="1" x14ac:dyDescent="0.3">
      <c r="A2794" s="618">
        <v>4</v>
      </c>
      <c r="B2794" s="619" t="s">
        <v>558</v>
      </c>
      <c r="C2794" s="619">
        <v>89301048</v>
      </c>
      <c r="D2794" s="681" t="s">
        <v>6243</v>
      </c>
      <c r="E2794" s="682" t="s">
        <v>3960</v>
      </c>
      <c r="F2794" s="619" t="s">
        <v>3935</v>
      </c>
      <c r="G2794" s="619" t="s">
        <v>4027</v>
      </c>
      <c r="H2794" s="619" t="s">
        <v>557</v>
      </c>
      <c r="I2794" s="619" t="s">
        <v>2106</v>
      </c>
      <c r="J2794" s="619" t="s">
        <v>4029</v>
      </c>
      <c r="K2794" s="619" t="s">
        <v>4105</v>
      </c>
      <c r="L2794" s="620">
        <v>36.78</v>
      </c>
      <c r="M2794" s="620">
        <v>183.9</v>
      </c>
      <c r="N2794" s="619">
        <v>5</v>
      </c>
      <c r="O2794" s="683">
        <v>4</v>
      </c>
      <c r="P2794" s="620">
        <v>36.78</v>
      </c>
      <c r="Q2794" s="635">
        <v>0.2</v>
      </c>
      <c r="R2794" s="619">
        <v>1</v>
      </c>
      <c r="S2794" s="635">
        <v>0.2</v>
      </c>
      <c r="T2794" s="683">
        <v>1</v>
      </c>
      <c r="U2794" s="665">
        <v>0.25</v>
      </c>
    </row>
    <row r="2795" spans="1:21" ht="14.4" customHeight="1" x14ac:dyDescent="0.3">
      <c r="A2795" s="618">
        <v>4</v>
      </c>
      <c r="B2795" s="619" t="s">
        <v>558</v>
      </c>
      <c r="C2795" s="619">
        <v>89301048</v>
      </c>
      <c r="D2795" s="681" t="s">
        <v>6243</v>
      </c>
      <c r="E2795" s="682" t="s">
        <v>3960</v>
      </c>
      <c r="F2795" s="619" t="s">
        <v>3935</v>
      </c>
      <c r="G2795" s="619" t="s">
        <v>4027</v>
      </c>
      <c r="H2795" s="619" t="s">
        <v>557</v>
      </c>
      <c r="I2795" s="619" t="s">
        <v>4028</v>
      </c>
      <c r="J2795" s="619" t="s">
        <v>4029</v>
      </c>
      <c r="K2795" s="619" t="s">
        <v>3758</v>
      </c>
      <c r="L2795" s="620">
        <v>0</v>
      </c>
      <c r="M2795" s="620">
        <v>0</v>
      </c>
      <c r="N2795" s="619">
        <v>1</v>
      </c>
      <c r="O2795" s="683">
        <v>0.5</v>
      </c>
      <c r="P2795" s="620">
        <v>0</v>
      </c>
      <c r="Q2795" s="635"/>
      <c r="R2795" s="619">
        <v>1</v>
      </c>
      <c r="S2795" s="635">
        <v>1</v>
      </c>
      <c r="T2795" s="683">
        <v>0.5</v>
      </c>
      <c r="U2795" s="665">
        <v>1</v>
      </c>
    </row>
    <row r="2796" spans="1:21" ht="14.4" customHeight="1" x14ac:dyDescent="0.3">
      <c r="A2796" s="618">
        <v>4</v>
      </c>
      <c r="B2796" s="619" t="s">
        <v>558</v>
      </c>
      <c r="C2796" s="619">
        <v>89301048</v>
      </c>
      <c r="D2796" s="681" t="s">
        <v>6243</v>
      </c>
      <c r="E2796" s="682" t="s">
        <v>3960</v>
      </c>
      <c r="F2796" s="619" t="s">
        <v>3935</v>
      </c>
      <c r="G2796" s="619" t="s">
        <v>4027</v>
      </c>
      <c r="H2796" s="619" t="s">
        <v>557</v>
      </c>
      <c r="I2796" s="619" t="s">
        <v>4566</v>
      </c>
      <c r="J2796" s="619" t="s">
        <v>4029</v>
      </c>
      <c r="K2796" s="619" t="s">
        <v>4567</v>
      </c>
      <c r="L2796" s="620">
        <v>0</v>
      </c>
      <c r="M2796" s="620">
        <v>0</v>
      </c>
      <c r="N2796" s="619">
        <v>2</v>
      </c>
      <c r="O2796" s="683">
        <v>1</v>
      </c>
      <c r="P2796" s="620">
        <v>0</v>
      </c>
      <c r="Q2796" s="635"/>
      <c r="R2796" s="619">
        <v>2</v>
      </c>
      <c r="S2796" s="635">
        <v>1</v>
      </c>
      <c r="T2796" s="683">
        <v>1</v>
      </c>
      <c r="U2796" s="665">
        <v>1</v>
      </c>
    </row>
    <row r="2797" spans="1:21" ht="14.4" customHeight="1" x14ac:dyDescent="0.3">
      <c r="A2797" s="618">
        <v>4</v>
      </c>
      <c r="B2797" s="619" t="s">
        <v>558</v>
      </c>
      <c r="C2797" s="619">
        <v>89301048</v>
      </c>
      <c r="D2797" s="681" t="s">
        <v>6243</v>
      </c>
      <c r="E2797" s="682" t="s">
        <v>3960</v>
      </c>
      <c r="F2797" s="619" t="s">
        <v>3935</v>
      </c>
      <c r="G2797" s="619" t="s">
        <v>6203</v>
      </c>
      <c r="H2797" s="619" t="s">
        <v>557</v>
      </c>
      <c r="I2797" s="619" t="s">
        <v>6204</v>
      </c>
      <c r="J2797" s="619" t="s">
        <v>6205</v>
      </c>
      <c r="K2797" s="619" t="s">
        <v>6206</v>
      </c>
      <c r="L2797" s="620">
        <v>1404.59</v>
      </c>
      <c r="M2797" s="620">
        <v>1404.59</v>
      </c>
      <c r="N2797" s="619">
        <v>1</v>
      </c>
      <c r="O2797" s="683">
        <v>0.5</v>
      </c>
      <c r="P2797" s="620"/>
      <c r="Q2797" s="635">
        <v>0</v>
      </c>
      <c r="R2797" s="619"/>
      <c r="S2797" s="635">
        <v>0</v>
      </c>
      <c r="T2797" s="683"/>
      <c r="U2797" s="665">
        <v>0</v>
      </c>
    </row>
    <row r="2798" spans="1:21" ht="14.4" customHeight="1" x14ac:dyDescent="0.3">
      <c r="A2798" s="618">
        <v>4</v>
      </c>
      <c r="B2798" s="619" t="s">
        <v>558</v>
      </c>
      <c r="C2798" s="619">
        <v>89301048</v>
      </c>
      <c r="D2798" s="681" t="s">
        <v>6243</v>
      </c>
      <c r="E2798" s="682" t="s">
        <v>3960</v>
      </c>
      <c r="F2798" s="619" t="s">
        <v>3935</v>
      </c>
      <c r="G2798" s="619" t="s">
        <v>4040</v>
      </c>
      <c r="H2798" s="619" t="s">
        <v>1439</v>
      </c>
      <c r="I2798" s="619" t="s">
        <v>2594</v>
      </c>
      <c r="J2798" s="619" t="s">
        <v>1481</v>
      </c>
      <c r="K2798" s="619" t="s">
        <v>2595</v>
      </c>
      <c r="L2798" s="620">
        <v>468.96</v>
      </c>
      <c r="M2798" s="620">
        <v>468.96</v>
      </c>
      <c r="N2798" s="619">
        <v>1</v>
      </c>
      <c r="O2798" s="683">
        <v>0.5</v>
      </c>
      <c r="P2798" s="620">
        <v>468.96</v>
      </c>
      <c r="Q2798" s="635">
        <v>1</v>
      </c>
      <c r="R2798" s="619">
        <v>1</v>
      </c>
      <c r="S2798" s="635">
        <v>1</v>
      </c>
      <c r="T2798" s="683">
        <v>0.5</v>
      </c>
      <c r="U2798" s="665">
        <v>1</v>
      </c>
    </row>
    <row r="2799" spans="1:21" ht="14.4" customHeight="1" x14ac:dyDescent="0.3">
      <c r="A2799" s="618">
        <v>4</v>
      </c>
      <c r="B2799" s="619" t="s">
        <v>558</v>
      </c>
      <c r="C2799" s="619">
        <v>89301048</v>
      </c>
      <c r="D2799" s="681" t="s">
        <v>6243</v>
      </c>
      <c r="E2799" s="682" t="s">
        <v>3960</v>
      </c>
      <c r="F2799" s="619" t="s">
        <v>3935</v>
      </c>
      <c r="G2799" s="619" t="s">
        <v>4040</v>
      </c>
      <c r="H2799" s="619" t="s">
        <v>1439</v>
      </c>
      <c r="I2799" s="619" t="s">
        <v>1627</v>
      </c>
      <c r="J2799" s="619" t="s">
        <v>1481</v>
      </c>
      <c r="K2799" s="619" t="s">
        <v>1628</v>
      </c>
      <c r="L2799" s="620">
        <v>625.29</v>
      </c>
      <c r="M2799" s="620">
        <v>8128.7699999999995</v>
      </c>
      <c r="N2799" s="619">
        <v>13</v>
      </c>
      <c r="O2799" s="683">
        <v>10.5</v>
      </c>
      <c r="P2799" s="620">
        <v>5002.32</v>
      </c>
      <c r="Q2799" s="635">
        <v>0.61538461538461542</v>
      </c>
      <c r="R2799" s="619">
        <v>8</v>
      </c>
      <c r="S2799" s="635">
        <v>0.61538461538461542</v>
      </c>
      <c r="T2799" s="683">
        <v>6.5</v>
      </c>
      <c r="U2799" s="665">
        <v>0.61904761904761907</v>
      </c>
    </row>
    <row r="2800" spans="1:21" ht="14.4" customHeight="1" x14ac:dyDescent="0.3">
      <c r="A2800" s="618">
        <v>4</v>
      </c>
      <c r="B2800" s="619" t="s">
        <v>558</v>
      </c>
      <c r="C2800" s="619">
        <v>89301048</v>
      </c>
      <c r="D2800" s="681" t="s">
        <v>6243</v>
      </c>
      <c r="E2800" s="682" t="s">
        <v>3960</v>
      </c>
      <c r="F2800" s="619" t="s">
        <v>3935</v>
      </c>
      <c r="G2800" s="619" t="s">
        <v>4040</v>
      </c>
      <c r="H2800" s="619" t="s">
        <v>1439</v>
      </c>
      <c r="I2800" s="619" t="s">
        <v>1480</v>
      </c>
      <c r="J2800" s="619" t="s">
        <v>1481</v>
      </c>
      <c r="K2800" s="619" t="s">
        <v>1482</v>
      </c>
      <c r="L2800" s="620">
        <v>937.93</v>
      </c>
      <c r="M2800" s="620">
        <v>3751.72</v>
      </c>
      <c r="N2800" s="619">
        <v>4</v>
      </c>
      <c r="O2800" s="683">
        <v>3</v>
      </c>
      <c r="P2800" s="620">
        <v>1875.86</v>
      </c>
      <c r="Q2800" s="635">
        <v>0.5</v>
      </c>
      <c r="R2800" s="619">
        <v>2</v>
      </c>
      <c r="S2800" s="635">
        <v>0.5</v>
      </c>
      <c r="T2800" s="683">
        <v>2</v>
      </c>
      <c r="U2800" s="665">
        <v>0.66666666666666663</v>
      </c>
    </row>
    <row r="2801" spans="1:21" ht="14.4" customHeight="1" x14ac:dyDescent="0.3">
      <c r="A2801" s="618">
        <v>4</v>
      </c>
      <c r="B2801" s="619" t="s">
        <v>558</v>
      </c>
      <c r="C2801" s="619">
        <v>89301048</v>
      </c>
      <c r="D2801" s="681" t="s">
        <v>6243</v>
      </c>
      <c r="E2801" s="682" t="s">
        <v>3960</v>
      </c>
      <c r="F2801" s="619" t="s">
        <v>3935</v>
      </c>
      <c r="G2801" s="619" t="s">
        <v>4040</v>
      </c>
      <c r="H2801" s="619" t="s">
        <v>1439</v>
      </c>
      <c r="I2801" s="619" t="s">
        <v>2496</v>
      </c>
      <c r="J2801" s="619" t="s">
        <v>1481</v>
      </c>
      <c r="K2801" s="619" t="s">
        <v>2497</v>
      </c>
      <c r="L2801" s="620">
        <v>1166.47</v>
      </c>
      <c r="M2801" s="620">
        <v>4665.88</v>
      </c>
      <c r="N2801" s="619">
        <v>4</v>
      </c>
      <c r="O2801" s="683">
        <v>3.5</v>
      </c>
      <c r="P2801" s="620">
        <v>3499.41</v>
      </c>
      <c r="Q2801" s="635">
        <v>0.75</v>
      </c>
      <c r="R2801" s="619">
        <v>3</v>
      </c>
      <c r="S2801" s="635">
        <v>0.75</v>
      </c>
      <c r="T2801" s="683">
        <v>2.5</v>
      </c>
      <c r="U2801" s="665">
        <v>0.7142857142857143</v>
      </c>
    </row>
    <row r="2802" spans="1:21" ht="14.4" customHeight="1" x14ac:dyDescent="0.3">
      <c r="A2802" s="618">
        <v>4</v>
      </c>
      <c r="B2802" s="619" t="s">
        <v>558</v>
      </c>
      <c r="C2802" s="619">
        <v>89301048</v>
      </c>
      <c r="D2802" s="681" t="s">
        <v>6243</v>
      </c>
      <c r="E2802" s="682" t="s">
        <v>3960</v>
      </c>
      <c r="F2802" s="619" t="s">
        <v>3935</v>
      </c>
      <c r="G2802" s="619" t="s">
        <v>4040</v>
      </c>
      <c r="H2802" s="619" t="s">
        <v>1439</v>
      </c>
      <c r="I2802" s="619" t="s">
        <v>4075</v>
      </c>
      <c r="J2802" s="619" t="s">
        <v>1481</v>
      </c>
      <c r="K2802" s="619" t="s">
        <v>3818</v>
      </c>
      <c r="L2802" s="620">
        <v>1458.07</v>
      </c>
      <c r="M2802" s="620">
        <v>2916.14</v>
      </c>
      <c r="N2802" s="619">
        <v>2</v>
      </c>
      <c r="O2802" s="683">
        <v>1.5</v>
      </c>
      <c r="P2802" s="620">
        <v>1458.07</v>
      </c>
      <c r="Q2802" s="635">
        <v>0.5</v>
      </c>
      <c r="R2802" s="619">
        <v>1</v>
      </c>
      <c r="S2802" s="635">
        <v>0.5</v>
      </c>
      <c r="T2802" s="683">
        <v>1</v>
      </c>
      <c r="U2802" s="665">
        <v>0.66666666666666663</v>
      </c>
    </row>
    <row r="2803" spans="1:21" ht="14.4" customHeight="1" x14ac:dyDescent="0.3">
      <c r="A2803" s="618">
        <v>4</v>
      </c>
      <c r="B2803" s="619" t="s">
        <v>558</v>
      </c>
      <c r="C2803" s="619">
        <v>89301048</v>
      </c>
      <c r="D2803" s="681" t="s">
        <v>6243</v>
      </c>
      <c r="E2803" s="682" t="s">
        <v>3960</v>
      </c>
      <c r="F2803" s="619" t="s">
        <v>3935</v>
      </c>
      <c r="G2803" s="619" t="s">
        <v>4093</v>
      </c>
      <c r="H2803" s="619" t="s">
        <v>1439</v>
      </c>
      <c r="I2803" s="619" t="s">
        <v>2727</v>
      </c>
      <c r="J2803" s="619" t="s">
        <v>2728</v>
      </c>
      <c r="K2803" s="619" t="s">
        <v>3844</v>
      </c>
      <c r="L2803" s="620">
        <v>69.86</v>
      </c>
      <c r="M2803" s="620">
        <v>69.86</v>
      </c>
      <c r="N2803" s="619">
        <v>1</v>
      </c>
      <c r="O2803" s="683">
        <v>1</v>
      </c>
      <c r="P2803" s="620"/>
      <c r="Q2803" s="635">
        <v>0</v>
      </c>
      <c r="R2803" s="619"/>
      <c r="S2803" s="635">
        <v>0</v>
      </c>
      <c r="T2803" s="683"/>
      <c r="U2803" s="665">
        <v>0</v>
      </c>
    </row>
    <row r="2804" spans="1:21" ht="14.4" customHeight="1" x14ac:dyDescent="0.3">
      <c r="A2804" s="618">
        <v>4</v>
      </c>
      <c r="B2804" s="619" t="s">
        <v>558</v>
      </c>
      <c r="C2804" s="619">
        <v>89301048</v>
      </c>
      <c r="D2804" s="681" t="s">
        <v>6243</v>
      </c>
      <c r="E2804" s="682" t="s">
        <v>3960</v>
      </c>
      <c r="F2804" s="619" t="s">
        <v>3935</v>
      </c>
      <c r="G2804" s="619" t="s">
        <v>5576</v>
      </c>
      <c r="H2804" s="619" t="s">
        <v>557</v>
      </c>
      <c r="I2804" s="619" t="s">
        <v>6207</v>
      </c>
      <c r="J2804" s="619" t="s">
        <v>6208</v>
      </c>
      <c r="K2804" s="619" t="s">
        <v>6209</v>
      </c>
      <c r="L2804" s="620">
        <v>0</v>
      </c>
      <c r="M2804" s="620">
        <v>0</v>
      </c>
      <c r="N2804" s="619">
        <v>1</v>
      </c>
      <c r="O2804" s="683">
        <v>0.5</v>
      </c>
      <c r="P2804" s="620"/>
      <c r="Q2804" s="635"/>
      <c r="R2804" s="619"/>
      <c r="S2804" s="635">
        <v>0</v>
      </c>
      <c r="T2804" s="683"/>
      <c r="U2804" s="665">
        <v>0</v>
      </c>
    </row>
    <row r="2805" spans="1:21" ht="14.4" customHeight="1" x14ac:dyDescent="0.3">
      <c r="A2805" s="618">
        <v>4</v>
      </c>
      <c r="B2805" s="619" t="s">
        <v>558</v>
      </c>
      <c r="C2805" s="619">
        <v>89301048</v>
      </c>
      <c r="D2805" s="681" t="s">
        <v>6243</v>
      </c>
      <c r="E2805" s="682" t="s">
        <v>3960</v>
      </c>
      <c r="F2805" s="619" t="s">
        <v>3935</v>
      </c>
      <c r="G2805" s="619" t="s">
        <v>5466</v>
      </c>
      <c r="H2805" s="619" t="s">
        <v>557</v>
      </c>
      <c r="I2805" s="619" t="s">
        <v>718</v>
      </c>
      <c r="J2805" s="619" t="s">
        <v>5467</v>
      </c>
      <c r="K2805" s="619" t="s">
        <v>5092</v>
      </c>
      <c r="L2805" s="620">
        <v>0</v>
      </c>
      <c r="M2805" s="620">
        <v>0</v>
      </c>
      <c r="N2805" s="619">
        <v>1</v>
      </c>
      <c r="O2805" s="683">
        <v>0.5</v>
      </c>
      <c r="P2805" s="620"/>
      <c r="Q2805" s="635"/>
      <c r="R2805" s="619"/>
      <c r="S2805" s="635">
        <v>0</v>
      </c>
      <c r="T2805" s="683"/>
      <c r="U2805" s="665">
        <v>0</v>
      </c>
    </row>
    <row r="2806" spans="1:21" ht="14.4" customHeight="1" x14ac:dyDescent="0.3">
      <c r="A2806" s="618">
        <v>4</v>
      </c>
      <c r="B2806" s="619" t="s">
        <v>558</v>
      </c>
      <c r="C2806" s="619">
        <v>89301048</v>
      </c>
      <c r="D2806" s="681" t="s">
        <v>6243</v>
      </c>
      <c r="E2806" s="682" t="s">
        <v>3960</v>
      </c>
      <c r="F2806" s="619" t="s">
        <v>3935</v>
      </c>
      <c r="G2806" s="619" t="s">
        <v>6210</v>
      </c>
      <c r="H2806" s="619" t="s">
        <v>557</v>
      </c>
      <c r="I2806" s="619" t="s">
        <v>6211</v>
      </c>
      <c r="J2806" s="619" t="s">
        <v>1022</v>
      </c>
      <c r="K2806" s="619" t="s">
        <v>6212</v>
      </c>
      <c r="L2806" s="620">
        <v>0</v>
      </c>
      <c r="M2806" s="620">
        <v>0</v>
      </c>
      <c r="N2806" s="619">
        <v>1</v>
      </c>
      <c r="O2806" s="683">
        <v>0.5</v>
      </c>
      <c r="P2806" s="620">
        <v>0</v>
      </c>
      <c r="Q2806" s="635"/>
      <c r="R2806" s="619">
        <v>1</v>
      </c>
      <c r="S2806" s="635">
        <v>1</v>
      </c>
      <c r="T2806" s="683">
        <v>0.5</v>
      </c>
      <c r="U2806" s="665">
        <v>1</v>
      </c>
    </row>
    <row r="2807" spans="1:21" ht="14.4" customHeight="1" x14ac:dyDescent="0.3">
      <c r="A2807" s="618">
        <v>4</v>
      </c>
      <c r="B2807" s="619" t="s">
        <v>558</v>
      </c>
      <c r="C2807" s="619">
        <v>89301048</v>
      </c>
      <c r="D2807" s="681" t="s">
        <v>6243</v>
      </c>
      <c r="E2807" s="682" t="s">
        <v>3960</v>
      </c>
      <c r="F2807" s="619" t="s">
        <v>3935</v>
      </c>
      <c r="G2807" s="619" t="s">
        <v>4080</v>
      </c>
      <c r="H2807" s="619" t="s">
        <v>557</v>
      </c>
      <c r="I2807" s="619" t="s">
        <v>2706</v>
      </c>
      <c r="J2807" s="619" t="s">
        <v>4081</v>
      </c>
      <c r="K2807" s="619" t="s">
        <v>4082</v>
      </c>
      <c r="L2807" s="620">
        <v>69.86</v>
      </c>
      <c r="M2807" s="620">
        <v>209.57999999999998</v>
      </c>
      <c r="N2807" s="619">
        <v>3</v>
      </c>
      <c r="O2807" s="683">
        <v>2</v>
      </c>
      <c r="P2807" s="620">
        <v>69.86</v>
      </c>
      <c r="Q2807" s="635">
        <v>0.33333333333333337</v>
      </c>
      <c r="R2807" s="619">
        <v>1</v>
      </c>
      <c r="S2807" s="635">
        <v>0.33333333333333331</v>
      </c>
      <c r="T2807" s="683">
        <v>1</v>
      </c>
      <c r="U2807" s="665">
        <v>0.5</v>
      </c>
    </row>
    <row r="2808" spans="1:21" ht="14.4" customHeight="1" x14ac:dyDescent="0.3">
      <c r="A2808" s="618">
        <v>4</v>
      </c>
      <c r="B2808" s="619" t="s">
        <v>558</v>
      </c>
      <c r="C2808" s="619">
        <v>89301048</v>
      </c>
      <c r="D2808" s="681" t="s">
        <v>6243</v>
      </c>
      <c r="E2808" s="682" t="s">
        <v>3960</v>
      </c>
      <c r="F2808" s="619" t="s">
        <v>3935</v>
      </c>
      <c r="G2808" s="619" t="s">
        <v>5380</v>
      </c>
      <c r="H2808" s="619" t="s">
        <v>557</v>
      </c>
      <c r="I2808" s="619" t="s">
        <v>6213</v>
      </c>
      <c r="J2808" s="619" t="s">
        <v>1245</v>
      </c>
      <c r="K2808" s="619" t="s">
        <v>6214</v>
      </c>
      <c r="L2808" s="620">
        <v>28.74</v>
      </c>
      <c r="M2808" s="620">
        <v>201.17999999999998</v>
      </c>
      <c r="N2808" s="619">
        <v>7</v>
      </c>
      <c r="O2808" s="683">
        <v>4</v>
      </c>
      <c r="P2808" s="620">
        <v>143.69999999999999</v>
      </c>
      <c r="Q2808" s="635">
        <v>0.7142857142857143</v>
      </c>
      <c r="R2808" s="619">
        <v>5</v>
      </c>
      <c r="S2808" s="635">
        <v>0.7142857142857143</v>
      </c>
      <c r="T2808" s="683">
        <v>3</v>
      </c>
      <c r="U2808" s="665">
        <v>0.75</v>
      </c>
    </row>
    <row r="2809" spans="1:21" ht="14.4" customHeight="1" x14ac:dyDescent="0.3">
      <c r="A2809" s="618">
        <v>4</v>
      </c>
      <c r="B2809" s="619" t="s">
        <v>558</v>
      </c>
      <c r="C2809" s="619">
        <v>89301048</v>
      </c>
      <c r="D2809" s="681" t="s">
        <v>6243</v>
      </c>
      <c r="E2809" s="682" t="s">
        <v>3960</v>
      </c>
      <c r="F2809" s="619" t="s">
        <v>3935</v>
      </c>
      <c r="G2809" s="619" t="s">
        <v>5120</v>
      </c>
      <c r="H2809" s="619" t="s">
        <v>1439</v>
      </c>
      <c r="I2809" s="619" t="s">
        <v>6215</v>
      </c>
      <c r="J2809" s="619" t="s">
        <v>1441</v>
      </c>
      <c r="K2809" s="619" t="s">
        <v>5523</v>
      </c>
      <c r="L2809" s="620">
        <v>75.86</v>
      </c>
      <c r="M2809" s="620">
        <v>75.86</v>
      </c>
      <c r="N2809" s="619">
        <v>1</v>
      </c>
      <c r="O2809" s="683">
        <v>1</v>
      </c>
      <c r="P2809" s="620">
        <v>75.86</v>
      </c>
      <c r="Q2809" s="635">
        <v>1</v>
      </c>
      <c r="R2809" s="619">
        <v>1</v>
      </c>
      <c r="S2809" s="635">
        <v>1</v>
      </c>
      <c r="T2809" s="683">
        <v>1</v>
      </c>
      <c r="U2809" s="665">
        <v>1</v>
      </c>
    </row>
    <row r="2810" spans="1:21" ht="14.4" customHeight="1" x14ac:dyDescent="0.3">
      <c r="A2810" s="618">
        <v>4</v>
      </c>
      <c r="B2810" s="619" t="s">
        <v>558</v>
      </c>
      <c r="C2810" s="619">
        <v>89301048</v>
      </c>
      <c r="D2810" s="681" t="s">
        <v>6243</v>
      </c>
      <c r="E2810" s="682" t="s">
        <v>3960</v>
      </c>
      <c r="F2810" s="619" t="s">
        <v>3935</v>
      </c>
      <c r="G2810" s="619" t="s">
        <v>6121</v>
      </c>
      <c r="H2810" s="619" t="s">
        <v>557</v>
      </c>
      <c r="I2810" s="619" t="s">
        <v>1281</v>
      </c>
      <c r="J2810" s="619" t="s">
        <v>1282</v>
      </c>
      <c r="K2810" s="619" t="s">
        <v>1351</v>
      </c>
      <c r="L2810" s="620">
        <v>145.38999999999999</v>
      </c>
      <c r="M2810" s="620">
        <v>581.55999999999995</v>
      </c>
      <c r="N2810" s="619">
        <v>4</v>
      </c>
      <c r="O2810" s="683">
        <v>3.5</v>
      </c>
      <c r="P2810" s="620">
        <v>290.77999999999997</v>
      </c>
      <c r="Q2810" s="635">
        <v>0.5</v>
      </c>
      <c r="R2810" s="619">
        <v>2</v>
      </c>
      <c r="S2810" s="635">
        <v>0.5</v>
      </c>
      <c r="T2810" s="683">
        <v>1.5</v>
      </c>
      <c r="U2810" s="665">
        <v>0.42857142857142855</v>
      </c>
    </row>
    <row r="2811" spans="1:21" ht="14.4" customHeight="1" x14ac:dyDescent="0.3">
      <c r="A2811" s="618">
        <v>4</v>
      </c>
      <c r="B2811" s="619" t="s">
        <v>558</v>
      </c>
      <c r="C2811" s="619">
        <v>89301048</v>
      </c>
      <c r="D2811" s="681" t="s">
        <v>6243</v>
      </c>
      <c r="E2811" s="682" t="s">
        <v>3960</v>
      </c>
      <c r="F2811" s="619" t="s">
        <v>3935</v>
      </c>
      <c r="G2811" s="619" t="s">
        <v>4012</v>
      </c>
      <c r="H2811" s="619" t="s">
        <v>557</v>
      </c>
      <c r="I2811" s="619" t="s">
        <v>837</v>
      </c>
      <c r="J2811" s="619" t="s">
        <v>4013</v>
      </c>
      <c r="K2811" s="619" t="s">
        <v>4014</v>
      </c>
      <c r="L2811" s="620">
        <v>0</v>
      </c>
      <c r="M2811" s="620">
        <v>0</v>
      </c>
      <c r="N2811" s="619">
        <v>25</v>
      </c>
      <c r="O2811" s="683">
        <v>20</v>
      </c>
      <c r="P2811" s="620">
        <v>0</v>
      </c>
      <c r="Q2811" s="635"/>
      <c r="R2811" s="619">
        <v>11</v>
      </c>
      <c r="S2811" s="635">
        <v>0.44</v>
      </c>
      <c r="T2811" s="683">
        <v>9</v>
      </c>
      <c r="U2811" s="665">
        <v>0.45</v>
      </c>
    </row>
    <row r="2812" spans="1:21" ht="14.4" customHeight="1" x14ac:dyDescent="0.3">
      <c r="A2812" s="618">
        <v>4</v>
      </c>
      <c r="B2812" s="619" t="s">
        <v>558</v>
      </c>
      <c r="C2812" s="619">
        <v>89301048</v>
      </c>
      <c r="D2812" s="681" t="s">
        <v>6243</v>
      </c>
      <c r="E2812" s="682" t="s">
        <v>3960</v>
      </c>
      <c r="F2812" s="619" t="s">
        <v>3935</v>
      </c>
      <c r="G2812" s="619" t="s">
        <v>4053</v>
      </c>
      <c r="H2812" s="619" t="s">
        <v>557</v>
      </c>
      <c r="I2812" s="619" t="s">
        <v>1743</v>
      </c>
      <c r="J2812" s="619" t="s">
        <v>1744</v>
      </c>
      <c r="K2812" s="619" t="s">
        <v>4054</v>
      </c>
      <c r="L2812" s="620">
        <v>38.99</v>
      </c>
      <c r="M2812" s="620">
        <v>38.99</v>
      </c>
      <c r="N2812" s="619">
        <v>1</v>
      </c>
      <c r="O2812" s="683">
        <v>1</v>
      </c>
      <c r="P2812" s="620">
        <v>38.99</v>
      </c>
      <c r="Q2812" s="635">
        <v>1</v>
      </c>
      <c r="R2812" s="619">
        <v>1</v>
      </c>
      <c r="S2812" s="635">
        <v>1</v>
      </c>
      <c r="T2812" s="683">
        <v>1</v>
      </c>
      <c r="U2812" s="665">
        <v>1</v>
      </c>
    </row>
    <row r="2813" spans="1:21" ht="14.4" customHeight="1" x14ac:dyDescent="0.3">
      <c r="A2813" s="618">
        <v>4</v>
      </c>
      <c r="B2813" s="619" t="s">
        <v>558</v>
      </c>
      <c r="C2813" s="619">
        <v>89301048</v>
      </c>
      <c r="D2813" s="681" t="s">
        <v>6243</v>
      </c>
      <c r="E2813" s="682" t="s">
        <v>3960</v>
      </c>
      <c r="F2813" s="619" t="s">
        <v>3935</v>
      </c>
      <c r="G2813" s="619" t="s">
        <v>4055</v>
      </c>
      <c r="H2813" s="619" t="s">
        <v>557</v>
      </c>
      <c r="I2813" s="619" t="s">
        <v>2680</v>
      </c>
      <c r="J2813" s="619" t="s">
        <v>1798</v>
      </c>
      <c r="K2813" s="619" t="s">
        <v>4056</v>
      </c>
      <c r="L2813" s="620">
        <v>194.73</v>
      </c>
      <c r="M2813" s="620">
        <v>389.46</v>
      </c>
      <c r="N2813" s="619">
        <v>2</v>
      </c>
      <c r="O2813" s="683">
        <v>0.5</v>
      </c>
      <c r="P2813" s="620">
        <v>389.46</v>
      </c>
      <c r="Q2813" s="635">
        <v>1</v>
      </c>
      <c r="R2813" s="619">
        <v>2</v>
      </c>
      <c r="S2813" s="635">
        <v>1</v>
      </c>
      <c r="T2813" s="683">
        <v>0.5</v>
      </c>
      <c r="U2813" s="665">
        <v>1</v>
      </c>
    </row>
    <row r="2814" spans="1:21" ht="14.4" customHeight="1" x14ac:dyDescent="0.3">
      <c r="A2814" s="618">
        <v>4</v>
      </c>
      <c r="B2814" s="619" t="s">
        <v>558</v>
      </c>
      <c r="C2814" s="619">
        <v>89301048</v>
      </c>
      <c r="D2814" s="681" t="s">
        <v>6243</v>
      </c>
      <c r="E2814" s="682" t="s">
        <v>3960</v>
      </c>
      <c r="F2814" s="619" t="s">
        <v>3935</v>
      </c>
      <c r="G2814" s="619" t="s">
        <v>6216</v>
      </c>
      <c r="H2814" s="619" t="s">
        <v>557</v>
      </c>
      <c r="I2814" s="619" t="s">
        <v>2695</v>
      </c>
      <c r="J2814" s="619" t="s">
        <v>2696</v>
      </c>
      <c r="K2814" s="619" t="s">
        <v>6217</v>
      </c>
      <c r="L2814" s="620">
        <v>38.65</v>
      </c>
      <c r="M2814" s="620">
        <v>38.65</v>
      </c>
      <c r="N2814" s="619">
        <v>1</v>
      </c>
      <c r="O2814" s="683">
        <v>0.5</v>
      </c>
      <c r="P2814" s="620">
        <v>38.65</v>
      </c>
      <c r="Q2814" s="635">
        <v>1</v>
      </c>
      <c r="R2814" s="619">
        <v>1</v>
      </c>
      <c r="S2814" s="635">
        <v>1</v>
      </c>
      <c r="T2814" s="683">
        <v>0.5</v>
      </c>
      <c r="U2814" s="665">
        <v>1</v>
      </c>
    </row>
    <row r="2815" spans="1:21" ht="14.4" customHeight="1" x14ac:dyDescent="0.3">
      <c r="A2815" s="618">
        <v>4</v>
      </c>
      <c r="B2815" s="619" t="s">
        <v>558</v>
      </c>
      <c r="C2815" s="619">
        <v>89301048</v>
      </c>
      <c r="D2815" s="681" t="s">
        <v>6243</v>
      </c>
      <c r="E2815" s="682" t="s">
        <v>3960</v>
      </c>
      <c r="F2815" s="619" t="s">
        <v>3935</v>
      </c>
      <c r="G2815" s="619" t="s">
        <v>4086</v>
      </c>
      <c r="H2815" s="619" t="s">
        <v>1439</v>
      </c>
      <c r="I2815" s="619" t="s">
        <v>3766</v>
      </c>
      <c r="J2815" s="619" t="s">
        <v>3767</v>
      </c>
      <c r="K2815" s="619" t="s">
        <v>3768</v>
      </c>
      <c r="L2815" s="620">
        <v>32.74</v>
      </c>
      <c r="M2815" s="620">
        <v>32.74</v>
      </c>
      <c r="N2815" s="619">
        <v>1</v>
      </c>
      <c r="O2815" s="683">
        <v>0.5</v>
      </c>
      <c r="P2815" s="620">
        <v>32.74</v>
      </c>
      <c r="Q2815" s="635">
        <v>1</v>
      </c>
      <c r="R2815" s="619">
        <v>1</v>
      </c>
      <c r="S2815" s="635">
        <v>1</v>
      </c>
      <c r="T2815" s="683">
        <v>0.5</v>
      </c>
      <c r="U2815" s="665">
        <v>1</v>
      </c>
    </row>
    <row r="2816" spans="1:21" ht="14.4" customHeight="1" x14ac:dyDescent="0.3">
      <c r="A2816" s="618">
        <v>4</v>
      </c>
      <c r="B2816" s="619" t="s">
        <v>558</v>
      </c>
      <c r="C2816" s="619">
        <v>89301048</v>
      </c>
      <c r="D2816" s="681" t="s">
        <v>6243</v>
      </c>
      <c r="E2816" s="682" t="s">
        <v>3960</v>
      </c>
      <c r="F2816" s="619" t="s">
        <v>3935</v>
      </c>
      <c r="G2816" s="619" t="s">
        <v>4122</v>
      </c>
      <c r="H2816" s="619" t="s">
        <v>557</v>
      </c>
      <c r="I2816" s="619" t="s">
        <v>4186</v>
      </c>
      <c r="J2816" s="619" t="s">
        <v>4187</v>
      </c>
      <c r="K2816" s="619" t="s">
        <v>4155</v>
      </c>
      <c r="L2816" s="620">
        <v>102.89</v>
      </c>
      <c r="M2816" s="620">
        <v>411.56</v>
      </c>
      <c r="N2816" s="619">
        <v>4</v>
      </c>
      <c r="O2816" s="683">
        <v>4</v>
      </c>
      <c r="P2816" s="620">
        <v>205.78</v>
      </c>
      <c r="Q2816" s="635">
        <v>0.5</v>
      </c>
      <c r="R2816" s="619">
        <v>2</v>
      </c>
      <c r="S2816" s="635">
        <v>0.5</v>
      </c>
      <c r="T2816" s="683">
        <v>2</v>
      </c>
      <c r="U2816" s="665">
        <v>0.5</v>
      </c>
    </row>
    <row r="2817" spans="1:21" ht="14.4" customHeight="1" x14ac:dyDescent="0.3">
      <c r="A2817" s="618">
        <v>4</v>
      </c>
      <c r="B2817" s="619" t="s">
        <v>558</v>
      </c>
      <c r="C2817" s="619">
        <v>89301048</v>
      </c>
      <c r="D2817" s="681" t="s">
        <v>6243</v>
      </c>
      <c r="E2817" s="682" t="s">
        <v>3960</v>
      </c>
      <c r="F2817" s="619" t="s">
        <v>3935</v>
      </c>
      <c r="G2817" s="619" t="s">
        <v>4122</v>
      </c>
      <c r="H2817" s="619" t="s">
        <v>557</v>
      </c>
      <c r="I2817" s="619" t="s">
        <v>5593</v>
      </c>
      <c r="J2817" s="619" t="s">
        <v>4187</v>
      </c>
      <c r="K2817" s="619" t="s">
        <v>1027</v>
      </c>
      <c r="L2817" s="620">
        <v>154.33000000000001</v>
      </c>
      <c r="M2817" s="620">
        <v>154.33000000000001</v>
      </c>
      <c r="N2817" s="619">
        <v>1</v>
      </c>
      <c r="O2817" s="683">
        <v>1</v>
      </c>
      <c r="P2817" s="620"/>
      <c r="Q2817" s="635">
        <v>0</v>
      </c>
      <c r="R2817" s="619"/>
      <c r="S2817" s="635">
        <v>0</v>
      </c>
      <c r="T2817" s="683"/>
      <c r="U2817" s="665">
        <v>0</v>
      </c>
    </row>
    <row r="2818" spans="1:21" ht="14.4" customHeight="1" x14ac:dyDescent="0.3">
      <c r="A2818" s="618">
        <v>4</v>
      </c>
      <c r="B2818" s="619" t="s">
        <v>558</v>
      </c>
      <c r="C2818" s="619">
        <v>89301048</v>
      </c>
      <c r="D2818" s="681" t="s">
        <v>6243</v>
      </c>
      <c r="E2818" s="682" t="s">
        <v>3960</v>
      </c>
      <c r="F2818" s="619" t="s">
        <v>3935</v>
      </c>
      <c r="G2818" s="619" t="s">
        <v>4138</v>
      </c>
      <c r="H2818" s="619" t="s">
        <v>557</v>
      </c>
      <c r="I2818" s="619" t="s">
        <v>5021</v>
      </c>
      <c r="J2818" s="619" t="s">
        <v>4623</v>
      </c>
      <c r="K2818" s="619" t="s">
        <v>935</v>
      </c>
      <c r="L2818" s="620">
        <v>0</v>
      </c>
      <c r="M2818" s="620">
        <v>0</v>
      </c>
      <c r="N2818" s="619">
        <v>1</v>
      </c>
      <c r="O2818" s="683">
        <v>0.5</v>
      </c>
      <c r="P2818" s="620">
        <v>0</v>
      </c>
      <c r="Q2818" s="635"/>
      <c r="R2818" s="619">
        <v>1</v>
      </c>
      <c r="S2818" s="635">
        <v>1</v>
      </c>
      <c r="T2818" s="683">
        <v>0.5</v>
      </c>
      <c r="U2818" s="665">
        <v>1</v>
      </c>
    </row>
    <row r="2819" spans="1:21" ht="14.4" customHeight="1" x14ac:dyDescent="0.3">
      <c r="A2819" s="618">
        <v>4</v>
      </c>
      <c r="B2819" s="619" t="s">
        <v>558</v>
      </c>
      <c r="C2819" s="619">
        <v>89301048</v>
      </c>
      <c r="D2819" s="681" t="s">
        <v>6243</v>
      </c>
      <c r="E2819" s="682" t="s">
        <v>3960</v>
      </c>
      <c r="F2819" s="619" t="s">
        <v>3937</v>
      </c>
      <c r="G2819" s="619" t="s">
        <v>4358</v>
      </c>
      <c r="H2819" s="619" t="s">
        <v>557</v>
      </c>
      <c r="I2819" s="619" t="s">
        <v>5713</v>
      </c>
      <c r="J2819" s="619" t="s">
        <v>4421</v>
      </c>
      <c r="K2819" s="619" t="s">
        <v>5714</v>
      </c>
      <c r="L2819" s="620">
        <v>566</v>
      </c>
      <c r="M2819" s="620">
        <v>1132</v>
      </c>
      <c r="N2819" s="619">
        <v>2</v>
      </c>
      <c r="O2819" s="683">
        <v>1</v>
      </c>
      <c r="P2819" s="620"/>
      <c r="Q2819" s="635">
        <v>0</v>
      </c>
      <c r="R2819" s="619"/>
      <c r="S2819" s="635">
        <v>0</v>
      </c>
      <c r="T2819" s="683"/>
      <c r="U2819" s="665">
        <v>0</v>
      </c>
    </row>
    <row r="2820" spans="1:21" ht="14.4" customHeight="1" x14ac:dyDescent="0.3">
      <c r="A2820" s="618">
        <v>4</v>
      </c>
      <c r="B2820" s="619" t="s">
        <v>558</v>
      </c>
      <c r="C2820" s="619">
        <v>89301048</v>
      </c>
      <c r="D2820" s="681" t="s">
        <v>6243</v>
      </c>
      <c r="E2820" s="682" t="s">
        <v>3960</v>
      </c>
      <c r="F2820" s="619" t="s">
        <v>3937</v>
      </c>
      <c r="G2820" s="619" t="s">
        <v>6218</v>
      </c>
      <c r="H2820" s="619" t="s">
        <v>557</v>
      </c>
      <c r="I2820" s="619" t="s">
        <v>6219</v>
      </c>
      <c r="J2820" s="619" t="s">
        <v>6220</v>
      </c>
      <c r="K2820" s="619" t="s">
        <v>6221</v>
      </c>
      <c r="L2820" s="620">
        <v>200</v>
      </c>
      <c r="M2820" s="620">
        <v>400</v>
      </c>
      <c r="N2820" s="619">
        <v>2</v>
      </c>
      <c r="O2820" s="683">
        <v>1</v>
      </c>
      <c r="P2820" s="620">
        <v>400</v>
      </c>
      <c r="Q2820" s="635">
        <v>1</v>
      </c>
      <c r="R2820" s="619">
        <v>2</v>
      </c>
      <c r="S2820" s="635">
        <v>1</v>
      </c>
      <c r="T2820" s="683">
        <v>1</v>
      </c>
      <c r="U2820" s="665">
        <v>1</v>
      </c>
    </row>
    <row r="2821" spans="1:21" ht="14.4" customHeight="1" x14ac:dyDescent="0.3">
      <c r="A2821" s="618">
        <v>4</v>
      </c>
      <c r="B2821" s="619" t="s">
        <v>558</v>
      </c>
      <c r="C2821" s="619">
        <v>89301048</v>
      </c>
      <c r="D2821" s="681" t="s">
        <v>6243</v>
      </c>
      <c r="E2821" s="682" t="s">
        <v>3966</v>
      </c>
      <c r="F2821" s="619" t="s">
        <v>3935</v>
      </c>
      <c r="G2821" s="619" t="s">
        <v>4098</v>
      </c>
      <c r="H2821" s="619" t="s">
        <v>1439</v>
      </c>
      <c r="I2821" s="619" t="s">
        <v>2562</v>
      </c>
      <c r="J2821" s="619" t="s">
        <v>2559</v>
      </c>
      <c r="K2821" s="619" t="s">
        <v>1864</v>
      </c>
      <c r="L2821" s="620">
        <v>60.92</v>
      </c>
      <c r="M2821" s="620">
        <v>121.84</v>
      </c>
      <c r="N2821" s="619">
        <v>2</v>
      </c>
      <c r="O2821" s="683">
        <v>1.5</v>
      </c>
      <c r="P2821" s="620">
        <v>121.84</v>
      </c>
      <c r="Q2821" s="635">
        <v>1</v>
      </c>
      <c r="R2821" s="619">
        <v>2</v>
      </c>
      <c r="S2821" s="635">
        <v>1</v>
      </c>
      <c r="T2821" s="683">
        <v>1.5</v>
      </c>
      <c r="U2821" s="665">
        <v>1</v>
      </c>
    </row>
    <row r="2822" spans="1:21" ht="14.4" customHeight="1" x14ac:dyDescent="0.3">
      <c r="A2822" s="618">
        <v>4</v>
      </c>
      <c r="B2822" s="619" t="s">
        <v>558</v>
      </c>
      <c r="C2822" s="619">
        <v>89301048</v>
      </c>
      <c r="D2822" s="681" t="s">
        <v>6243</v>
      </c>
      <c r="E2822" s="682" t="s">
        <v>3966</v>
      </c>
      <c r="F2822" s="619" t="s">
        <v>3935</v>
      </c>
      <c r="G2822" s="619" t="s">
        <v>3997</v>
      </c>
      <c r="H2822" s="619" t="s">
        <v>1439</v>
      </c>
      <c r="I2822" s="619" t="s">
        <v>1793</v>
      </c>
      <c r="J2822" s="619" t="s">
        <v>3721</v>
      </c>
      <c r="K2822" s="619" t="s">
        <v>3722</v>
      </c>
      <c r="L2822" s="620">
        <v>333.31</v>
      </c>
      <c r="M2822" s="620">
        <v>1999.8600000000001</v>
      </c>
      <c r="N2822" s="619">
        <v>6</v>
      </c>
      <c r="O2822" s="683">
        <v>5</v>
      </c>
      <c r="P2822" s="620">
        <v>999.93000000000006</v>
      </c>
      <c r="Q2822" s="635">
        <v>0.5</v>
      </c>
      <c r="R2822" s="619">
        <v>3</v>
      </c>
      <c r="S2822" s="635">
        <v>0.5</v>
      </c>
      <c r="T2822" s="683">
        <v>2.5</v>
      </c>
      <c r="U2822" s="665">
        <v>0.5</v>
      </c>
    </row>
    <row r="2823" spans="1:21" ht="14.4" customHeight="1" x14ac:dyDescent="0.3">
      <c r="A2823" s="618">
        <v>4</v>
      </c>
      <c r="B2823" s="619" t="s">
        <v>558</v>
      </c>
      <c r="C2823" s="619">
        <v>89301048</v>
      </c>
      <c r="D2823" s="681" t="s">
        <v>6243</v>
      </c>
      <c r="E2823" s="682" t="s">
        <v>3966</v>
      </c>
      <c r="F2823" s="619" t="s">
        <v>3935</v>
      </c>
      <c r="G2823" s="619" t="s">
        <v>3997</v>
      </c>
      <c r="H2823" s="619" t="s">
        <v>1439</v>
      </c>
      <c r="I2823" s="619" t="s">
        <v>1828</v>
      </c>
      <c r="J2823" s="619" t="s">
        <v>3725</v>
      </c>
      <c r="K2823" s="619" t="s">
        <v>3726</v>
      </c>
      <c r="L2823" s="620">
        <v>333.31</v>
      </c>
      <c r="M2823" s="620">
        <v>666.62</v>
      </c>
      <c r="N2823" s="619">
        <v>2</v>
      </c>
      <c r="O2823" s="683">
        <v>2</v>
      </c>
      <c r="P2823" s="620">
        <v>666.62</v>
      </c>
      <c r="Q2823" s="635">
        <v>1</v>
      </c>
      <c r="R2823" s="619">
        <v>2</v>
      </c>
      <c r="S2823" s="635">
        <v>1</v>
      </c>
      <c r="T2823" s="683">
        <v>2</v>
      </c>
      <c r="U2823" s="665">
        <v>1</v>
      </c>
    </row>
    <row r="2824" spans="1:21" ht="14.4" customHeight="1" x14ac:dyDescent="0.3">
      <c r="A2824" s="618">
        <v>4</v>
      </c>
      <c r="B2824" s="619" t="s">
        <v>558</v>
      </c>
      <c r="C2824" s="619">
        <v>89301048</v>
      </c>
      <c r="D2824" s="681" t="s">
        <v>6243</v>
      </c>
      <c r="E2824" s="682" t="s">
        <v>3966</v>
      </c>
      <c r="F2824" s="619" t="s">
        <v>3935</v>
      </c>
      <c r="G2824" s="619" t="s">
        <v>4274</v>
      </c>
      <c r="H2824" s="619" t="s">
        <v>557</v>
      </c>
      <c r="I2824" s="619" t="s">
        <v>904</v>
      </c>
      <c r="J2824" s="619" t="s">
        <v>4275</v>
      </c>
      <c r="K2824" s="619" t="s">
        <v>4276</v>
      </c>
      <c r="L2824" s="620">
        <v>0</v>
      </c>
      <c r="M2824" s="620">
        <v>0</v>
      </c>
      <c r="N2824" s="619">
        <v>1</v>
      </c>
      <c r="O2824" s="683">
        <v>0.5</v>
      </c>
      <c r="P2824" s="620">
        <v>0</v>
      </c>
      <c r="Q2824" s="635"/>
      <c r="R2824" s="619">
        <v>1</v>
      </c>
      <c r="S2824" s="635">
        <v>1</v>
      </c>
      <c r="T2824" s="683">
        <v>0.5</v>
      </c>
      <c r="U2824" s="665">
        <v>1</v>
      </c>
    </row>
    <row r="2825" spans="1:21" ht="14.4" customHeight="1" x14ac:dyDescent="0.3">
      <c r="A2825" s="618">
        <v>4</v>
      </c>
      <c r="B2825" s="619" t="s">
        <v>558</v>
      </c>
      <c r="C2825" s="619">
        <v>89301048</v>
      </c>
      <c r="D2825" s="681" t="s">
        <v>6243</v>
      </c>
      <c r="E2825" s="682" t="s">
        <v>3966</v>
      </c>
      <c r="F2825" s="619" t="s">
        <v>3935</v>
      </c>
      <c r="G2825" s="619" t="s">
        <v>4274</v>
      </c>
      <c r="H2825" s="619" t="s">
        <v>557</v>
      </c>
      <c r="I2825" s="619" t="s">
        <v>908</v>
      </c>
      <c r="J2825" s="619" t="s">
        <v>4509</v>
      </c>
      <c r="K2825" s="619" t="s">
        <v>2552</v>
      </c>
      <c r="L2825" s="620">
        <v>0</v>
      </c>
      <c r="M2825" s="620">
        <v>0</v>
      </c>
      <c r="N2825" s="619">
        <v>1</v>
      </c>
      <c r="O2825" s="683">
        <v>1</v>
      </c>
      <c r="P2825" s="620"/>
      <c r="Q2825" s="635"/>
      <c r="R2825" s="619"/>
      <c r="S2825" s="635">
        <v>0</v>
      </c>
      <c r="T2825" s="683"/>
      <c r="U2825" s="665">
        <v>0</v>
      </c>
    </row>
    <row r="2826" spans="1:21" ht="14.4" customHeight="1" x14ac:dyDescent="0.3">
      <c r="A2826" s="618">
        <v>4</v>
      </c>
      <c r="B2826" s="619" t="s">
        <v>558</v>
      </c>
      <c r="C2826" s="619">
        <v>89301048</v>
      </c>
      <c r="D2826" s="681" t="s">
        <v>6243</v>
      </c>
      <c r="E2826" s="682" t="s">
        <v>3966</v>
      </c>
      <c r="F2826" s="619" t="s">
        <v>3935</v>
      </c>
      <c r="G2826" s="619" t="s">
        <v>4329</v>
      </c>
      <c r="H2826" s="619" t="s">
        <v>1439</v>
      </c>
      <c r="I2826" s="619" t="s">
        <v>6191</v>
      </c>
      <c r="J2826" s="619" t="s">
        <v>6192</v>
      </c>
      <c r="K2826" s="619" t="s">
        <v>3846</v>
      </c>
      <c r="L2826" s="620">
        <v>52.4</v>
      </c>
      <c r="M2826" s="620">
        <v>157.19999999999999</v>
      </c>
      <c r="N2826" s="619">
        <v>3</v>
      </c>
      <c r="O2826" s="683">
        <v>0.5</v>
      </c>
      <c r="P2826" s="620"/>
      <c r="Q2826" s="635">
        <v>0</v>
      </c>
      <c r="R2826" s="619"/>
      <c r="S2826" s="635">
        <v>0</v>
      </c>
      <c r="T2826" s="683"/>
      <c r="U2826" s="665">
        <v>0</v>
      </c>
    </row>
    <row r="2827" spans="1:21" ht="14.4" customHeight="1" x14ac:dyDescent="0.3">
      <c r="A2827" s="618">
        <v>4</v>
      </c>
      <c r="B2827" s="619" t="s">
        <v>558</v>
      </c>
      <c r="C2827" s="619">
        <v>89301048</v>
      </c>
      <c r="D2827" s="681" t="s">
        <v>6243</v>
      </c>
      <c r="E2827" s="682" t="s">
        <v>3966</v>
      </c>
      <c r="F2827" s="619" t="s">
        <v>3935</v>
      </c>
      <c r="G2827" s="619" t="s">
        <v>4329</v>
      </c>
      <c r="H2827" s="619" t="s">
        <v>1439</v>
      </c>
      <c r="I2827" s="619" t="s">
        <v>1805</v>
      </c>
      <c r="J2827" s="619" t="s">
        <v>1806</v>
      </c>
      <c r="K2827" s="619" t="s">
        <v>3748</v>
      </c>
      <c r="L2827" s="620">
        <v>69.86</v>
      </c>
      <c r="M2827" s="620">
        <v>349.29999999999995</v>
      </c>
      <c r="N2827" s="619">
        <v>5</v>
      </c>
      <c r="O2827" s="683">
        <v>1.5</v>
      </c>
      <c r="P2827" s="620"/>
      <c r="Q2827" s="635">
        <v>0</v>
      </c>
      <c r="R2827" s="619"/>
      <c r="S2827" s="635">
        <v>0</v>
      </c>
      <c r="T2827" s="683"/>
      <c r="U2827" s="665">
        <v>0</v>
      </c>
    </row>
    <row r="2828" spans="1:21" ht="14.4" customHeight="1" x14ac:dyDescent="0.3">
      <c r="A2828" s="618">
        <v>4</v>
      </c>
      <c r="B2828" s="619" t="s">
        <v>558</v>
      </c>
      <c r="C2828" s="619">
        <v>89301048</v>
      </c>
      <c r="D2828" s="681" t="s">
        <v>6243</v>
      </c>
      <c r="E2828" s="682" t="s">
        <v>3966</v>
      </c>
      <c r="F2828" s="619" t="s">
        <v>3935</v>
      </c>
      <c r="G2828" s="619" t="s">
        <v>6222</v>
      </c>
      <c r="H2828" s="619" t="s">
        <v>557</v>
      </c>
      <c r="I2828" s="619" t="s">
        <v>2326</v>
      </c>
      <c r="J2828" s="619" t="s">
        <v>6223</v>
      </c>
      <c r="K2828" s="619" t="s">
        <v>827</v>
      </c>
      <c r="L2828" s="620">
        <v>33.36</v>
      </c>
      <c r="M2828" s="620">
        <v>33.36</v>
      </c>
      <c r="N2828" s="619">
        <v>1</v>
      </c>
      <c r="O2828" s="683">
        <v>0.5</v>
      </c>
      <c r="P2828" s="620">
        <v>33.36</v>
      </c>
      <c r="Q2828" s="635">
        <v>1</v>
      </c>
      <c r="R2828" s="619">
        <v>1</v>
      </c>
      <c r="S2828" s="635">
        <v>1</v>
      </c>
      <c r="T2828" s="683">
        <v>0.5</v>
      </c>
      <c r="U2828" s="665">
        <v>1</v>
      </c>
    </row>
    <row r="2829" spans="1:21" ht="14.4" customHeight="1" x14ac:dyDescent="0.3">
      <c r="A2829" s="618">
        <v>4</v>
      </c>
      <c r="B2829" s="619" t="s">
        <v>558</v>
      </c>
      <c r="C2829" s="619">
        <v>89301048</v>
      </c>
      <c r="D2829" s="681" t="s">
        <v>6243</v>
      </c>
      <c r="E2829" s="682" t="s">
        <v>3966</v>
      </c>
      <c r="F2829" s="619" t="s">
        <v>3935</v>
      </c>
      <c r="G2829" s="619" t="s">
        <v>4395</v>
      </c>
      <c r="H2829" s="619" t="s">
        <v>557</v>
      </c>
      <c r="I2829" s="619" t="s">
        <v>1735</v>
      </c>
      <c r="J2829" s="619" t="s">
        <v>1736</v>
      </c>
      <c r="K2829" s="619" t="s">
        <v>4396</v>
      </c>
      <c r="L2829" s="620">
        <v>31.64</v>
      </c>
      <c r="M2829" s="620">
        <v>63.28</v>
      </c>
      <c r="N2829" s="619">
        <v>2</v>
      </c>
      <c r="O2829" s="683">
        <v>1.5</v>
      </c>
      <c r="P2829" s="620">
        <v>31.64</v>
      </c>
      <c r="Q2829" s="635">
        <v>0.5</v>
      </c>
      <c r="R2829" s="619">
        <v>1</v>
      </c>
      <c r="S2829" s="635">
        <v>0.5</v>
      </c>
      <c r="T2829" s="683">
        <v>0.5</v>
      </c>
      <c r="U2829" s="665">
        <v>0.33333333333333331</v>
      </c>
    </row>
    <row r="2830" spans="1:21" ht="14.4" customHeight="1" x14ac:dyDescent="0.3">
      <c r="A2830" s="618">
        <v>4</v>
      </c>
      <c r="B2830" s="619" t="s">
        <v>558</v>
      </c>
      <c r="C2830" s="619">
        <v>89301048</v>
      </c>
      <c r="D2830" s="681" t="s">
        <v>6243</v>
      </c>
      <c r="E2830" s="682" t="s">
        <v>3966</v>
      </c>
      <c r="F2830" s="619" t="s">
        <v>3935</v>
      </c>
      <c r="G2830" s="619" t="s">
        <v>3998</v>
      </c>
      <c r="H2830" s="619" t="s">
        <v>557</v>
      </c>
      <c r="I2830" s="619" t="s">
        <v>991</v>
      </c>
      <c r="J2830" s="619" t="s">
        <v>992</v>
      </c>
      <c r="K2830" s="619" t="s">
        <v>993</v>
      </c>
      <c r="L2830" s="620">
        <v>0</v>
      </c>
      <c r="M2830" s="620">
        <v>0</v>
      </c>
      <c r="N2830" s="619">
        <v>9</v>
      </c>
      <c r="O2830" s="683">
        <v>4.5</v>
      </c>
      <c r="P2830" s="620">
        <v>0</v>
      </c>
      <c r="Q2830" s="635"/>
      <c r="R2830" s="619">
        <v>7</v>
      </c>
      <c r="S2830" s="635">
        <v>0.77777777777777779</v>
      </c>
      <c r="T2830" s="683">
        <v>3.5</v>
      </c>
      <c r="U2830" s="665">
        <v>0.77777777777777779</v>
      </c>
    </row>
    <row r="2831" spans="1:21" ht="14.4" customHeight="1" x14ac:dyDescent="0.3">
      <c r="A2831" s="618">
        <v>4</v>
      </c>
      <c r="B2831" s="619" t="s">
        <v>558</v>
      </c>
      <c r="C2831" s="619">
        <v>89301048</v>
      </c>
      <c r="D2831" s="681" t="s">
        <v>6243</v>
      </c>
      <c r="E2831" s="682" t="s">
        <v>3966</v>
      </c>
      <c r="F2831" s="619" t="s">
        <v>3935</v>
      </c>
      <c r="G2831" s="619" t="s">
        <v>4193</v>
      </c>
      <c r="H2831" s="619" t="s">
        <v>1439</v>
      </c>
      <c r="I2831" s="619" t="s">
        <v>2731</v>
      </c>
      <c r="J2831" s="619" t="s">
        <v>2732</v>
      </c>
      <c r="K2831" s="619" t="s">
        <v>2733</v>
      </c>
      <c r="L2831" s="620">
        <v>154.01</v>
      </c>
      <c r="M2831" s="620">
        <v>924.06</v>
      </c>
      <c r="N2831" s="619">
        <v>6</v>
      </c>
      <c r="O2831" s="683">
        <v>2</v>
      </c>
      <c r="P2831" s="620">
        <v>462.03</v>
      </c>
      <c r="Q2831" s="635">
        <v>0.5</v>
      </c>
      <c r="R2831" s="619">
        <v>3</v>
      </c>
      <c r="S2831" s="635">
        <v>0.5</v>
      </c>
      <c r="T2831" s="683">
        <v>1</v>
      </c>
      <c r="U2831" s="665">
        <v>0.5</v>
      </c>
    </row>
    <row r="2832" spans="1:21" ht="14.4" customHeight="1" x14ac:dyDescent="0.3">
      <c r="A2832" s="618">
        <v>4</v>
      </c>
      <c r="B2832" s="619" t="s">
        <v>558</v>
      </c>
      <c r="C2832" s="619">
        <v>89301048</v>
      </c>
      <c r="D2832" s="681" t="s">
        <v>6243</v>
      </c>
      <c r="E2832" s="682" t="s">
        <v>3966</v>
      </c>
      <c r="F2832" s="619" t="s">
        <v>3935</v>
      </c>
      <c r="G2832" s="619" t="s">
        <v>4337</v>
      </c>
      <c r="H2832" s="619" t="s">
        <v>557</v>
      </c>
      <c r="I2832" s="619" t="s">
        <v>2677</v>
      </c>
      <c r="J2832" s="619" t="s">
        <v>2678</v>
      </c>
      <c r="K2832" s="619" t="s">
        <v>4338</v>
      </c>
      <c r="L2832" s="620">
        <v>38.65</v>
      </c>
      <c r="M2832" s="620">
        <v>38.65</v>
      </c>
      <c r="N2832" s="619">
        <v>1</v>
      </c>
      <c r="O2832" s="683">
        <v>1</v>
      </c>
      <c r="P2832" s="620"/>
      <c r="Q2832" s="635">
        <v>0</v>
      </c>
      <c r="R2832" s="619"/>
      <c r="S2832" s="635">
        <v>0</v>
      </c>
      <c r="T2832" s="683"/>
      <c r="U2832" s="665">
        <v>0</v>
      </c>
    </row>
    <row r="2833" spans="1:21" ht="14.4" customHeight="1" x14ac:dyDescent="0.3">
      <c r="A2833" s="618">
        <v>4</v>
      </c>
      <c r="B2833" s="619" t="s">
        <v>558</v>
      </c>
      <c r="C2833" s="619">
        <v>89301048</v>
      </c>
      <c r="D2833" s="681" t="s">
        <v>6243</v>
      </c>
      <c r="E2833" s="682" t="s">
        <v>3966</v>
      </c>
      <c r="F2833" s="619" t="s">
        <v>3935</v>
      </c>
      <c r="G2833" s="619" t="s">
        <v>4027</v>
      </c>
      <c r="H2833" s="619" t="s">
        <v>557</v>
      </c>
      <c r="I2833" s="619" t="s">
        <v>2106</v>
      </c>
      <c r="J2833" s="619" t="s">
        <v>4029</v>
      </c>
      <c r="K2833" s="619" t="s">
        <v>4105</v>
      </c>
      <c r="L2833" s="620">
        <v>36.78</v>
      </c>
      <c r="M2833" s="620">
        <v>220.68</v>
      </c>
      <c r="N2833" s="619">
        <v>6</v>
      </c>
      <c r="O2833" s="683">
        <v>4.5</v>
      </c>
      <c r="P2833" s="620">
        <v>147.12</v>
      </c>
      <c r="Q2833" s="635">
        <v>0.66666666666666663</v>
      </c>
      <c r="R2833" s="619">
        <v>4</v>
      </c>
      <c r="S2833" s="635">
        <v>0.66666666666666663</v>
      </c>
      <c r="T2833" s="683">
        <v>3</v>
      </c>
      <c r="U2833" s="665">
        <v>0.66666666666666663</v>
      </c>
    </row>
    <row r="2834" spans="1:21" ht="14.4" customHeight="1" x14ac:dyDescent="0.3">
      <c r="A2834" s="618">
        <v>4</v>
      </c>
      <c r="B2834" s="619" t="s">
        <v>558</v>
      </c>
      <c r="C2834" s="619">
        <v>89301048</v>
      </c>
      <c r="D2834" s="681" t="s">
        <v>6243</v>
      </c>
      <c r="E2834" s="682" t="s">
        <v>3966</v>
      </c>
      <c r="F2834" s="619" t="s">
        <v>3935</v>
      </c>
      <c r="G2834" s="619" t="s">
        <v>4040</v>
      </c>
      <c r="H2834" s="619" t="s">
        <v>1439</v>
      </c>
      <c r="I2834" s="619" t="s">
        <v>2594</v>
      </c>
      <c r="J2834" s="619" t="s">
        <v>1481</v>
      </c>
      <c r="K2834" s="619" t="s">
        <v>2595</v>
      </c>
      <c r="L2834" s="620">
        <v>468.96</v>
      </c>
      <c r="M2834" s="620">
        <v>937.92</v>
      </c>
      <c r="N2834" s="619">
        <v>2</v>
      </c>
      <c r="O2834" s="683">
        <v>2</v>
      </c>
      <c r="P2834" s="620">
        <v>468.96</v>
      </c>
      <c r="Q2834" s="635">
        <v>0.5</v>
      </c>
      <c r="R2834" s="619">
        <v>1</v>
      </c>
      <c r="S2834" s="635">
        <v>0.5</v>
      </c>
      <c r="T2834" s="683">
        <v>1</v>
      </c>
      <c r="U2834" s="665">
        <v>0.5</v>
      </c>
    </row>
    <row r="2835" spans="1:21" ht="14.4" customHeight="1" x14ac:dyDescent="0.3">
      <c r="A2835" s="618">
        <v>4</v>
      </c>
      <c r="B2835" s="619" t="s">
        <v>558</v>
      </c>
      <c r="C2835" s="619">
        <v>89301048</v>
      </c>
      <c r="D2835" s="681" t="s">
        <v>6243</v>
      </c>
      <c r="E2835" s="682" t="s">
        <v>3966</v>
      </c>
      <c r="F2835" s="619" t="s">
        <v>3935</v>
      </c>
      <c r="G2835" s="619" t="s">
        <v>4040</v>
      </c>
      <c r="H2835" s="619" t="s">
        <v>1439</v>
      </c>
      <c r="I2835" s="619" t="s">
        <v>1627</v>
      </c>
      <c r="J2835" s="619" t="s">
        <v>1481</v>
      </c>
      <c r="K2835" s="619" t="s">
        <v>1628</v>
      </c>
      <c r="L2835" s="620">
        <v>625.29</v>
      </c>
      <c r="M2835" s="620">
        <v>2501.16</v>
      </c>
      <c r="N2835" s="619">
        <v>4</v>
      </c>
      <c r="O2835" s="683">
        <v>3.5</v>
      </c>
      <c r="P2835" s="620">
        <v>1250.58</v>
      </c>
      <c r="Q2835" s="635">
        <v>0.5</v>
      </c>
      <c r="R2835" s="619">
        <v>2</v>
      </c>
      <c r="S2835" s="635">
        <v>0.5</v>
      </c>
      <c r="T2835" s="683">
        <v>1.5</v>
      </c>
      <c r="U2835" s="665">
        <v>0.42857142857142855</v>
      </c>
    </row>
    <row r="2836" spans="1:21" ht="14.4" customHeight="1" x14ac:dyDescent="0.3">
      <c r="A2836" s="618">
        <v>4</v>
      </c>
      <c r="B2836" s="619" t="s">
        <v>558</v>
      </c>
      <c r="C2836" s="619">
        <v>89301048</v>
      </c>
      <c r="D2836" s="681" t="s">
        <v>6243</v>
      </c>
      <c r="E2836" s="682" t="s">
        <v>3966</v>
      </c>
      <c r="F2836" s="619" t="s">
        <v>3935</v>
      </c>
      <c r="G2836" s="619" t="s">
        <v>4040</v>
      </c>
      <c r="H2836" s="619" t="s">
        <v>1439</v>
      </c>
      <c r="I2836" s="619" t="s">
        <v>1480</v>
      </c>
      <c r="J2836" s="619" t="s">
        <v>1481</v>
      </c>
      <c r="K2836" s="619" t="s">
        <v>1482</v>
      </c>
      <c r="L2836" s="620">
        <v>937.93</v>
      </c>
      <c r="M2836" s="620">
        <v>937.93</v>
      </c>
      <c r="N2836" s="619">
        <v>1</v>
      </c>
      <c r="O2836" s="683">
        <v>0.5</v>
      </c>
      <c r="P2836" s="620">
        <v>937.93</v>
      </c>
      <c r="Q2836" s="635">
        <v>1</v>
      </c>
      <c r="R2836" s="619">
        <v>1</v>
      </c>
      <c r="S2836" s="635">
        <v>1</v>
      </c>
      <c r="T2836" s="683">
        <v>0.5</v>
      </c>
      <c r="U2836" s="665">
        <v>1</v>
      </c>
    </row>
    <row r="2837" spans="1:21" ht="14.4" customHeight="1" x14ac:dyDescent="0.3">
      <c r="A2837" s="618">
        <v>4</v>
      </c>
      <c r="B2837" s="619" t="s">
        <v>558</v>
      </c>
      <c r="C2837" s="619">
        <v>89301048</v>
      </c>
      <c r="D2837" s="681" t="s">
        <v>6243</v>
      </c>
      <c r="E2837" s="682" t="s">
        <v>3966</v>
      </c>
      <c r="F2837" s="619" t="s">
        <v>3935</v>
      </c>
      <c r="G2837" s="619" t="s">
        <v>4040</v>
      </c>
      <c r="H2837" s="619" t="s">
        <v>1439</v>
      </c>
      <c r="I2837" s="619" t="s">
        <v>4075</v>
      </c>
      <c r="J2837" s="619" t="s">
        <v>1481</v>
      </c>
      <c r="K2837" s="619" t="s">
        <v>3818</v>
      </c>
      <c r="L2837" s="620">
        <v>1458.07</v>
      </c>
      <c r="M2837" s="620">
        <v>1458.07</v>
      </c>
      <c r="N2837" s="619">
        <v>1</v>
      </c>
      <c r="O2837" s="683">
        <v>1</v>
      </c>
      <c r="P2837" s="620"/>
      <c r="Q2837" s="635">
        <v>0</v>
      </c>
      <c r="R2837" s="619"/>
      <c r="S2837" s="635">
        <v>0</v>
      </c>
      <c r="T2837" s="683"/>
      <c r="U2837" s="665">
        <v>0</v>
      </c>
    </row>
    <row r="2838" spans="1:21" ht="14.4" customHeight="1" x14ac:dyDescent="0.3">
      <c r="A2838" s="618">
        <v>4</v>
      </c>
      <c r="B2838" s="619" t="s">
        <v>558</v>
      </c>
      <c r="C2838" s="619">
        <v>89301048</v>
      </c>
      <c r="D2838" s="681" t="s">
        <v>6243</v>
      </c>
      <c r="E2838" s="682" t="s">
        <v>3966</v>
      </c>
      <c r="F2838" s="619" t="s">
        <v>3935</v>
      </c>
      <c r="G2838" s="619" t="s">
        <v>4040</v>
      </c>
      <c r="H2838" s="619" t="s">
        <v>1439</v>
      </c>
      <c r="I2838" s="619" t="s">
        <v>1525</v>
      </c>
      <c r="J2838" s="619" t="s">
        <v>1526</v>
      </c>
      <c r="K2838" s="619" t="s">
        <v>1482</v>
      </c>
      <c r="L2838" s="620">
        <v>1749.69</v>
      </c>
      <c r="M2838" s="620">
        <v>1749.69</v>
      </c>
      <c r="N2838" s="619">
        <v>1</v>
      </c>
      <c r="O2838" s="683">
        <v>0.5</v>
      </c>
      <c r="P2838" s="620">
        <v>1749.69</v>
      </c>
      <c r="Q2838" s="635">
        <v>1</v>
      </c>
      <c r="R2838" s="619">
        <v>1</v>
      </c>
      <c r="S2838" s="635">
        <v>1</v>
      </c>
      <c r="T2838" s="683">
        <v>0.5</v>
      </c>
      <c r="U2838" s="665">
        <v>1</v>
      </c>
    </row>
    <row r="2839" spans="1:21" ht="14.4" customHeight="1" x14ac:dyDescent="0.3">
      <c r="A2839" s="618">
        <v>4</v>
      </c>
      <c r="B2839" s="619" t="s">
        <v>558</v>
      </c>
      <c r="C2839" s="619">
        <v>89301048</v>
      </c>
      <c r="D2839" s="681" t="s">
        <v>6243</v>
      </c>
      <c r="E2839" s="682" t="s">
        <v>3966</v>
      </c>
      <c r="F2839" s="619" t="s">
        <v>3935</v>
      </c>
      <c r="G2839" s="619" t="s">
        <v>4040</v>
      </c>
      <c r="H2839" s="619" t="s">
        <v>1439</v>
      </c>
      <c r="I2839" s="619" t="s">
        <v>2515</v>
      </c>
      <c r="J2839" s="619" t="s">
        <v>1526</v>
      </c>
      <c r="K2839" s="619" t="s">
        <v>2497</v>
      </c>
      <c r="L2839" s="620">
        <v>2332.92</v>
      </c>
      <c r="M2839" s="620">
        <v>2332.92</v>
      </c>
      <c r="N2839" s="619">
        <v>1</v>
      </c>
      <c r="O2839" s="683">
        <v>1</v>
      </c>
      <c r="P2839" s="620">
        <v>2332.92</v>
      </c>
      <c r="Q2839" s="635">
        <v>1</v>
      </c>
      <c r="R2839" s="619">
        <v>1</v>
      </c>
      <c r="S2839" s="635">
        <v>1</v>
      </c>
      <c r="T2839" s="683">
        <v>1</v>
      </c>
      <c r="U2839" s="665">
        <v>1</v>
      </c>
    </row>
    <row r="2840" spans="1:21" ht="14.4" customHeight="1" x14ac:dyDescent="0.3">
      <c r="A2840" s="618">
        <v>4</v>
      </c>
      <c r="B2840" s="619" t="s">
        <v>558</v>
      </c>
      <c r="C2840" s="619">
        <v>89301048</v>
      </c>
      <c r="D2840" s="681" t="s">
        <v>6243</v>
      </c>
      <c r="E2840" s="682" t="s">
        <v>3966</v>
      </c>
      <c r="F2840" s="619" t="s">
        <v>3935</v>
      </c>
      <c r="G2840" s="619" t="s">
        <v>5466</v>
      </c>
      <c r="H2840" s="619" t="s">
        <v>557</v>
      </c>
      <c r="I2840" s="619" t="s">
        <v>718</v>
      </c>
      <c r="J2840" s="619" t="s">
        <v>719</v>
      </c>
      <c r="K2840" s="619" t="s">
        <v>5092</v>
      </c>
      <c r="L2840" s="620">
        <v>0</v>
      </c>
      <c r="M2840" s="620">
        <v>0</v>
      </c>
      <c r="N2840" s="619">
        <v>1</v>
      </c>
      <c r="O2840" s="683">
        <v>0.5</v>
      </c>
      <c r="P2840" s="620">
        <v>0</v>
      </c>
      <c r="Q2840" s="635"/>
      <c r="R2840" s="619">
        <v>1</v>
      </c>
      <c r="S2840" s="635">
        <v>1</v>
      </c>
      <c r="T2840" s="683">
        <v>0.5</v>
      </c>
      <c r="U2840" s="665">
        <v>1</v>
      </c>
    </row>
    <row r="2841" spans="1:21" ht="14.4" customHeight="1" x14ac:dyDescent="0.3">
      <c r="A2841" s="618">
        <v>4</v>
      </c>
      <c r="B2841" s="619" t="s">
        <v>558</v>
      </c>
      <c r="C2841" s="619">
        <v>89301048</v>
      </c>
      <c r="D2841" s="681" t="s">
        <v>6243</v>
      </c>
      <c r="E2841" s="682" t="s">
        <v>3966</v>
      </c>
      <c r="F2841" s="619" t="s">
        <v>3935</v>
      </c>
      <c r="G2841" s="619" t="s">
        <v>5380</v>
      </c>
      <c r="H2841" s="619" t="s">
        <v>557</v>
      </c>
      <c r="I2841" s="619" t="s">
        <v>6213</v>
      </c>
      <c r="J2841" s="619" t="s">
        <v>1245</v>
      </c>
      <c r="K2841" s="619" t="s">
        <v>6214</v>
      </c>
      <c r="L2841" s="620">
        <v>28.74</v>
      </c>
      <c r="M2841" s="620">
        <v>28.74</v>
      </c>
      <c r="N2841" s="619">
        <v>1</v>
      </c>
      <c r="O2841" s="683">
        <v>0.5</v>
      </c>
      <c r="P2841" s="620">
        <v>28.74</v>
      </c>
      <c r="Q2841" s="635">
        <v>1</v>
      </c>
      <c r="R2841" s="619">
        <v>1</v>
      </c>
      <c r="S2841" s="635">
        <v>1</v>
      </c>
      <c r="T2841" s="683">
        <v>0.5</v>
      </c>
      <c r="U2841" s="665">
        <v>1</v>
      </c>
    </row>
    <row r="2842" spans="1:21" ht="14.4" customHeight="1" x14ac:dyDescent="0.3">
      <c r="A2842" s="618">
        <v>4</v>
      </c>
      <c r="B2842" s="619" t="s">
        <v>558</v>
      </c>
      <c r="C2842" s="619">
        <v>89301048</v>
      </c>
      <c r="D2842" s="681" t="s">
        <v>6243</v>
      </c>
      <c r="E2842" s="682" t="s">
        <v>3966</v>
      </c>
      <c r="F2842" s="619" t="s">
        <v>3935</v>
      </c>
      <c r="G2842" s="619" t="s">
        <v>5380</v>
      </c>
      <c r="H2842" s="619" t="s">
        <v>557</v>
      </c>
      <c r="I2842" s="619" t="s">
        <v>5902</v>
      </c>
      <c r="J2842" s="619" t="s">
        <v>1245</v>
      </c>
      <c r="K2842" s="619" t="s">
        <v>1246</v>
      </c>
      <c r="L2842" s="620">
        <v>169</v>
      </c>
      <c r="M2842" s="620">
        <v>169</v>
      </c>
      <c r="N2842" s="619">
        <v>1</v>
      </c>
      <c r="O2842" s="683">
        <v>0.5</v>
      </c>
      <c r="P2842" s="620">
        <v>169</v>
      </c>
      <c r="Q2842" s="635">
        <v>1</v>
      </c>
      <c r="R2842" s="619">
        <v>1</v>
      </c>
      <c r="S2842" s="635">
        <v>1</v>
      </c>
      <c r="T2842" s="683">
        <v>0.5</v>
      </c>
      <c r="U2842" s="665">
        <v>1</v>
      </c>
    </row>
    <row r="2843" spans="1:21" ht="14.4" customHeight="1" x14ac:dyDescent="0.3">
      <c r="A2843" s="618">
        <v>4</v>
      </c>
      <c r="B2843" s="619" t="s">
        <v>558</v>
      </c>
      <c r="C2843" s="619">
        <v>89301048</v>
      </c>
      <c r="D2843" s="681" t="s">
        <v>6243</v>
      </c>
      <c r="E2843" s="682" t="s">
        <v>3966</v>
      </c>
      <c r="F2843" s="619" t="s">
        <v>3935</v>
      </c>
      <c r="G2843" s="619" t="s">
        <v>5495</v>
      </c>
      <c r="H2843" s="619" t="s">
        <v>1439</v>
      </c>
      <c r="I2843" s="619" t="s">
        <v>1587</v>
      </c>
      <c r="J2843" s="619" t="s">
        <v>1588</v>
      </c>
      <c r="K2843" s="619" t="s">
        <v>1319</v>
      </c>
      <c r="L2843" s="620">
        <v>101.16</v>
      </c>
      <c r="M2843" s="620">
        <v>202.32</v>
      </c>
      <c r="N2843" s="619">
        <v>2</v>
      </c>
      <c r="O2843" s="683">
        <v>1.5</v>
      </c>
      <c r="P2843" s="620">
        <v>202.32</v>
      </c>
      <c r="Q2843" s="635">
        <v>1</v>
      </c>
      <c r="R2843" s="619">
        <v>2</v>
      </c>
      <c r="S2843" s="635">
        <v>1</v>
      </c>
      <c r="T2843" s="683">
        <v>1.5</v>
      </c>
      <c r="U2843" s="665">
        <v>1</v>
      </c>
    </row>
    <row r="2844" spans="1:21" ht="14.4" customHeight="1" x14ac:dyDescent="0.3">
      <c r="A2844" s="618">
        <v>4</v>
      </c>
      <c r="B2844" s="619" t="s">
        <v>558</v>
      </c>
      <c r="C2844" s="619">
        <v>89301048</v>
      </c>
      <c r="D2844" s="681" t="s">
        <v>6243</v>
      </c>
      <c r="E2844" s="682" t="s">
        <v>3966</v>
      </c>
      <c r="F2844" s="619" t="s">
        <v>3935</v>
      </c>
      <c r="G2844" s="619" t="s">
        <v>4110</v>
      </c>
      <c r="H2844" s="619" t="s">
        <v>557</v>
      </c>
      <c r="I2844" s="619" t="s">
        <v>2093</v>
      </c>
      <c r="J2844" s="619" t="s">
        <v>2094</v>
      </c>
      <c r="K2844" s="619" t="s">
        <v>5848</v>
      </c>
      <c r="L2844" s="620">
        <v>112.13</v>
      </c>
      <c r="M2844" s="620">
        <v>224.26</v>
      </c>
      <c r="N2844" s="619">
        <v>2</v>
      </c>
      <c r="O2844" s="683">
        <v>1.5</v>
      </c>
      <c r="P2844" s="620">
        <v>112.13</v>
      </c>
      <c r="Q2844" s="635">
        <v>0.5</v>
      </c>
      <c r="R2844" s="619">
        <v>1</v>
      </c>
      <c r="S2844" s="635">
        <v>0.5</v>
      </c>
      <c r="T2844" s="683">
        <v>0.5</v>
      </c>
      <c r="U2844" s="665">
        <v>0.33333333333333331</v>
      </c>
    </row>
    <row r="2845" spans="1:21" ht="14.4" customHeight="1" x14ac:dyDescent="0.3">
      <c r="A2845" s="618">
        <v>4</v>
      </c>
      <c r="B2845" s="619" t="s">
        <v>558</v>
      </c>
      <c r="C2845" s="619">
        <v>89301048</v>
      </c>
      <c r="D2845" s="681" t="s">
        <v>6243</v>
      </c>
      <c r="E2845" s="682" t="s">
        <v>3966</v>
      </c>
      <c r="F2845" s="619" t="s">
        <v>3935</v>
      </c>
      <c r="G2845" s="619" t="s">
        <v>4012</v>
      </c>
      <c r="H2845" s="619" t="s">
        <v>557</v>
      </c>
      <c r="I2845" s="619" t="s">
        <v>837</v>
      </c>
      <c r="J2845" s="619" t="s">
        <v>4013</v>
      </c>
      <c r="K2845" s="619" t="s">
        <v>4014</v>
      </c>
      <c r="L2845" s="620">
        <v>0</v>
      </c>
      <c r="M2845" s="620">
        <v>0</v>
      </c>
      <c r="N2845" s="619">
        <v>6</v>
      </c>
      <c r="O2845" s="683">
        <v>5</v>
      </c>
      <c r="P2845" s="620">
        <v>0</v>
      </c>
      <c r="Q2845" s="635"/>
      <c r="R2845" s="619">
        <v>5</v>
      </c>
      <c r="S2845" s="635">
        <v>0.83333333333333337</v>
      </c>
      <c r="T2845" s="683">
        <v>4</v>
      </c>
      <c r="U2845" s="665">
        <v>0.8</v>
      </c>
    </row>
    <row r="2846" spans="1:21" ht="14.4" customHeight="1" x14ac:dyDescent="0.3">
      <c r="A2846" s="618">
        <v>4</v>
      </c>
      <c r="B2846" s="619" t="s">
        <v>558</v>
      </c>
      <c r="C2846" s="619">
        <v>89301048</v>
      </c>
      <c r="D2846" s="681" t="s">
        <v>6243</v>
      </c>
      <c r="E2846" s="682" t="s">
        <v>3966</v>
      </c>
      <c r="F2846" s="619" t="s">
        <v>3937</v>
      </c>
      <c r="G2846" s="619" t="s">
        <v>4358</v>
      </c>
      <c r="H2846" s="619" t="s">
        <v>557</v>
      </c>
      <c r="I2846" s="619" t="s">
        <v>5713</v>
      </c>
      <c r="J2846" s="619" t="s">
        <v>4421</v>
      </c>
      <c r="K2846" s="619" t="s">
        <v>5714</v>
      </c>
      <c r="L2846" s="620">
        <v>566</v>
      </c>
      <c r="M2846" s="620">
        <v>2264</v>
      </c>
      <c r="N2846" s="619">
        <v>4</v>
      </c>
      <c r="O2846" s="683">
        <v>2</v>
      </c>
      <c r="P2846" s="620"/>
      <c r="Q2846" s="635">
        <v>0</v>
      </c>
      <c r="R2846" s="619"/>
      <c r="S2846" s="635">
        <v>0</v>
      </c>
      <c r="T2846" s="683"/>
      <c r="U2846" s="665">
        <v>0</v>
      </c>
    </row>
    <row r="2847" spans="1:21" ht="14.4" customHeight="1" x14ac:dyDescent="0.3">
      <c r="A2847" s="618">
        <v>4</v>
      </c>
      <c r="B2847" s="619" t="s">
        <v>558</v>
      </c>
      <c r="C2847" s="619">
        <v>89301048</v>
      </c>
      <c r="D2847" s="681" t="s">
        <v>6243</v>
      </c>
      <c r="E2847" s="682" t="s">
        <v>3966</v>
      </c>
      <c r="F2847" s="619" t="s">
        <v>3937</v>
      </c>
      <c r="G2847" s="619" t="s">
        <v>6218</v>
      </c>
      <c r="H2847" s="619" t="s">
        <v>557</v>
      </c>
      <c r="I2847" s="619" t="s">
        <v>6219</v>
      </c>
      <c r="J2847" s="619" t="s">
        <v>6220</v>
      </c>
      <c r="K2847" s="619" t="s">
        <v>6221</v>
      </c>
      <c r="L2847" s="620">
        <v>200</v>
      </c>
      <c r="M2847" s="620">
        <v>400</v>
      </c>
      <c r="N2847" s="619">
        <v>2</v>
      </c>
      <c r="O2847" s="683">
        <v>1</v>
      </c>
      <c r="P2847" s="620"/>
      <c r="Q2847" s="635">
        <v>0</v>
      </c>
      <c r="R2847" s="619"/>
      <c r="S2847" s="635">
        <v>0</v>
      </c>
      <c r="T2847" s="683"/>
      <c r="U2847" s="665">
        <v>0</v>
      </c>
    </row>
    <row r="2848" spans="1:21" ht="14.4" customHeight="1" x14ac:dyDescent="0.3">
      <c r="A2848" s="618">
        <v>4</v>
      </c>
      <c r="B2848" s="619" t="s">
        <v>558</v>
      </c>
      <c r="C2848" s="619">
        <v>89301048</v>
      </c>
      <c r="D2848" s="681" t="s">
        <v>6243</v>
      </c>
      <c r="E2848" s="682" t="s">
        <v>3966</v>
      </c>
      <c r="F2848" s="619" t="s">
        <v>3937</v>
      </c>
      <c r="G2848" s="619" t="s">
        <v>6218</v>
      </c>
      <c r="H2848" s="619" t="s">
        <v>557</v>
      </c>
      <c r="I2848" s="619" t="s">
        <v>6224</v>
      </c>
      <c r="J2848" s="619" t="s">
        <v>6225</v>
      </c>
      <c r="K2848" s="619" t="s">
        <v>6226</v>
      </c>
      <c r="L2848" s="620">
        <v>200</v>
      </c>
      <c r="M2848" s="620">
        <v>400</v>
      </c>
      <c r="N2848" s="619">
        <v>2</v>
      </c>
      <c r="O2848" s="683">
        <v>1</v>
      </c>
      <c r="P2848" s="620"/>
      <c r="Q2848" s="635">
        <v>0</v>
      </c>
      <c r="R2848" s="619"/>
      <c r="S2848" s="635">
        <v>0</v>
      </c>
      <c r="T2848" s="683"/>
      <c r="U2848" s="665">
        <v>0</v>
      </c>
    </row>
    <row r="2849" spans="1:21" ht="14.4" customHeight="1" x14ac:dyDescent="0.3">
      <c r="A2849" s="618">
        <v>4</v>
      </c>
      <c r="B2849" s="619" t="s">
        <v>558</v>
      </c>
      <c r="C2849" s="619">
        <v>89301048</v>
      </c>
      <c r="D2849" s="681" t="s">
        <v>6243</v>
      </c>
      <c r="E2849" s="682" t="s">
        <v>3966</v>
      </c>
      <c r="F2849" s="619" t="s">
        <v>3937</v>
      </c>
      <c r="G2849" s="619" t="s">
        <v>4203</v>
      </c>
      <c r="H2849" s="619" t="s">
        <v>557</v>
      </c>
      <c r="I2849" s="619" t="s">
        <v>4483</v>
      </c>
      <c r="J2849" s="619" t="s">
        <v>4484</v>
      </c>
      <c r="K2849" s="619" t="s">
        <v>4485</v>
      </c>
      <c r="L2849" s="620">
        <v>378.48</v>
      </c>
      <c r="M2849" s="620">
        <v>378.48</v>
      </c>
      <c r="N2849" s="619">
        <v>1</v>
      </c>
      <c r="O2849" s="683">
        <v>1</v>
      </c>
      <c r="P2849" s="620">
        <v>378.48</v>
      </c>
      <c r="Q2849" s="635">
        <v>1</v>
      </c>
      <c r="R2849" s="619">
        <v>1</v>
      </c>
      <c r="S2849" s="635">
        <v>1</v>
      </c>
      <c r="T2849" s="683">
        <v>1</v>
      </c>
      <c r="U2849" s="665">
        <v>1</v>
      </c>
    </row>
    <row r="2850" spans="1:21" ht="14.4" customHeight="1" x14ac:dyDescent="0.3">
      <c r="A2850" s="618">
        <v>4</v>
      </c>
      <c r="B2850" s="619" t="s">
        <v>558</v>
      </c>
      <c r="C2850" s="619">
        <v>89301048</v>
      </c>
      <c r="D2850" s="681" t="s">
        <v>6243</v>
      </c>
      <c r="E2850" s="682" t="s">
        <v>3972</v>
      </c>
      <c r="F2850" s="619" t="s">
        <v>3935</v>
      </c>
      <c r="G2850" s="619" t="s">
        <v>3997</v>
      </c>
      <c r="H2850" s="619" t="s">
        <v>1439</v>
      </c>
      <c r="I2850" s="619" t="s">
        <v>1793</v>
      </c>
      <c r="J2850" s="619" t="s">
        <v>3721</v>
      </c>
      <c r="K2850" s="619" t="s">
        <v>3722</v>
      </c>
      <c r="L2850" s="620">
        <v>333.31</v>
      </c>
      <c r="M2850" s="620">
        <v>666.62</v>
      </c>
      <c r="N2850" s="619">
        <v>2</v>
      </c>
      <c r="O2850" s="683">
        <v>1</v>
      </c>
      <c r="P2850" s="620">
        <v>666.62</v>
      </c>
      <c r="Q2850" s="635">
        <v>1</v>
      </c>
      <c r="R2850" s="619">
        <v>2</v>
      </c>
      <c r="S2850" s="635">
        <v>1</v>
      </c>
      <c r="T2850" s="683">
        <v>1</v>
      </c>
      <c r="U2850" s="665">
        <v>1</v>
      </c>
    </row>
    <row r="2851" spans="1:21" ht="14.4" customHeight="1" x14ac:dyDescent="0.3">
      <c r="A2851" s="618">
        <v>4</v>
      </c>
      <c r="B2851" s="619" t="s">
        <v>558</v>
      </c>
      <c r="C2851" s="619">
        <v>89301048</v>
      </c>
      <c r="D2851" s="681" t="s">
        <v>6243</v>
      </c>
      <c r="E2851" s="682" t="s">
        <v>3972</v>
      </c>
      <c r="F2851" s="619" t="s">
        <v>3935</v>
      </c>
      <c r="G2851" s="619" t="s">
        <v>6141</v>
      </c>
      <c r="H2851" s="619" t="s">
        <v>557</v>
      </c>
      <c r="I2851" s="619" t="s">
        <v>1932</v>
      </c>
      <c r="J2851" s="619" t="s">
        <v>1933</v>
      </c>
      <c r="K2851" s="619" t="s">
        <v>6142</v>
      </c>
      <c r="L2851" s="620">
        <v>0</v>
      </c>
      <c r="M2851" s="620">
        <v>0</v>
      </c>
      <c r="N2851" s="619">
        <v>1</v>
      </c>
      <c r="O2851" s="683">
        <v>0.5</v>
      </c>
      <c r="P2851" s="620"/>
      <c r="Q2851" s="635"/>
      <c r="R2851" s="619"/>
      <c r="S2851" s="635">
        <v>0</v>
      </c>
      <c r="T2851" s="683"/>
      <c r="U2851" s="665">
        <v>0</v>
      </c>
    </row>
    <row r="2852" spans="1:21" ht="14.4" customHeight="1" x14ac:dyDescent="0.3">
      <c r="A2852" s="618">
        <v>4</v>
      </c>
      <c r="B2852" s="619" t="s">
        <v>558</v>
      </c>
      <c r="C2852" s="619">
        <v>89301048</v>
      </c>
      <c r="D2852" s="681" t="s">
        <v>6243</v>
      </c>
      <c r="E2852" s="682" t="s">
        <v>3972</v>
      </c>
      <c r="F2852" s="619" t="s">
        <v>3935</v>
      </c>
      <c r="G2852" s="619" t="s">
        <v>3998</v>
      </c>
      <c r="H2852" s="619" t="s">
        <v>557</v>
      </c>
      <c r="I2852" s="619" t="s">
        <v>991</v>
      </c>
      <c r="J2852" s="619" t="s">
        <v>992</v>
      </c>
      <c r="K2852" s="619" t="s">
        <v>4072</v>
      </c>
      <c r="L2852" s="620">
        <v>0</v>
      </c>
      <c r="M2852" s="620">
        <v>0</v>
      </c>
      <c r="N2852" s="619">
        <v>1</v>
      </c>
      <c r="O2852" s="683">
        <v>0.5</v>
      </c>
      <c r="P2852" s="620">
        <v>0</v>
      </c>
      <c r="Q2852" s="635"/>
      <c r="R2852" s="619">
        <v>1</v>
      </c>
      <c r="S2852" s="635">
        <v>1</v>
      </c>
      <c r="T2852" s="683">
        <v>0.5</v>
      </c>
      <c r="U2852" s="665">
        <v>1</v>
      </c>
    </row>
    <row r="2853" spans="1:21" ht="14.4" customHeight="1" x14ac:dyDescent="0.3">
      <c r="A2853" s="618">
        <v>4</v>
      </c>
      <c r="B2853" s="619" t="s">
        <v>558</v>
      </c>
      <c r="C2853" s="619">
        <v>89301048</v>
      </c>
      <c r="D2853" s="681" t="s">
        <v>6243</v>
      </c>
      <c r="E2853" s="682" t="s">
        <v>3972</v>
      </c>
      <c r="F2853" s="619" t="s">
        <v>3935</v>
      </c>
      <c r="G2853" s="619" t="s">
        <v>3998</v>
      </c>
      <c r="H2853" s="619" t="s">
        <v>557</v>
      </c>
      <c r="I2853" s="619" t="s">
        <v>991</v>
      </c>
      <c r="J2853" s="619" t="s">
        <v>992</v>
      </c>
      <c r="K2853" s="619" t="s">
        <v>993</v>
      </c>
      <c r="L2853" s="620">
        <v>0</v>
      </c>
      <c r="M2853" s="620">
        <v>0</v>
      </c>
      <c r="N2853" s="619">
        <v>1</v>
      </c>
      <c r="O2853" s="683">
        <v>0.5</v>
      </c>
      <c r="P2853" s="620"/>
      <c r="Q2853" s="635"/>
      <c r="R2853" s="619"/>
      <c r="S2853" s="635">
        <v>0</v>
      </c>
      <c r="T2853" s="683"/>
      <c r="U2853" s="665">
        <v>0</v>
      </c>
    </row>
    <row r="2854" spans="1:21" ht="14.4" customHeight="1" x14ac:dyDescent="0.3">
      <c r="A2854" s="618">
        <v>4</v>
      </c>
      <c r="B2854" s="619" t="s">
        <v>558</v>
      </c>
      <c r="C2854" s="619">
        <v>89301048</v>
      </c>
      <c r="D2854" s="681" t="s">
        <v>6243</v>
      </c>
      <c r="E2854" s="682" t="s">
        <v>3972</v>
      </c>
      <c r="F2854" s="619" t="s">
        <v>3935</v>
      </c>
      <c r="G2854" s="619" t="s">
        <v>4337</v>
      </c>
      <c r="H2854" s="619" t="s">
        <v>557</v>
      </c>
      <c r="I2854" s="619" t="s">
        <v>2677</v>
      </c>
      <c r="J2854" s="619" t="s">
        <v>2678</v>
      </c>
      <c r="K2854" s="619" t="s">
        <v>4338</v>
      </c>
      <c r="L2854" s="620">
        <v>38.65</v>
      </c>
      <c r="M2854" s="620">
        <v>77.3</v>
      </c>
      <c r="N2854" s="619">
        <v>2</v>
      </c>
      <c r="O2854" s="683">
        <v>1.5</v>
      </c>
      <c r="P2854" s="620"/>
      <c r="Q2854" s="635">
        <v>0</v>
      </c>
      <c r="R2854" s="619"/>
      <c r="S2854" s="635">
        <v>0</v>
      </c>
      <c r="T2854" s="683"/>
      <c r="U2854" s="665">
        <v>0</v>
      </c>
    </row>
    <row r="2855" spans="1:21" ht="14.4" customHeight="1" x14ac:dyDescent="0.3">
      <c r="A2855" s="618">
        <v>4</v>
      </c>
      <c r="B2855" s="619" t="s">
        <v>558</v>
      </c>
      <c r="C2855" s="619">
        <v>89301048</v>
      </c>
      <c r="D2855" s="681" t="s">
        <v>6243</v>
      </c>
      <c r="E2855" s="682" t="s">
        <v>3972</v>
      </c>
      <c r="F2855" s="619" t="s">
        <v>3935</v>
      </c>
      <c r="G2855" s="619" t="s">
        <v>4027</v>
      </c>
      <c r="H2855" s="619" t="s">
        <v>557</v>
      </c>
      <c r="I2855" s="619" t="s">
        <v>959</v>
      </c>
      <c r="J2855" s="619" t="s">
        <v>4029</v>
      </c>
      <c r="K2855" s="619" t="s">
        <v>4106</v>
      </c>
      <c r="L2855" s="620">
        <v>12.26</v>
      </c>
      <c r="M2855" s="620">
        <v>12.26</v>
      </c>
      <c r="N2855" s="619">
        <v>1</v>
      </c>
      <c r="O2855" s="683">
        <v>0.5</v>
      </c>
      <c r="P2855" s="620"/>
      <c r="Q2855" s="635">
        <v>0</v>
      </c>
      <c r="R2855" s="619"/>
      <c r="S2855" s="635">
        <v>0</v>
      </c>
      <c r="T2855" s="683"/>
      <c r="U2855" s="665">
        <v>0</v>
      </c>
    </row>
    <row r="2856" spans="1:21" ht="14.4" customHeight="1" x14ac:dyDescent="0.3">
      <c r="A2856" s="618">
        <v>4</v>
      </c>
      <c r="B2856" s="619" t="s">
        <v>558</v>
      </c>
      <c r="C2856" s="619">
        <v>89301048</v>
      </c>
      <c r="D2856" s="681" t="s">
        <v>6243</v>
      </c>
      <c r="E2856" s="682" t="s">
        <v>3972</v>
      </c>
      <c r="F2856" s="619" t="s">
        <v>3935</v>
      </c>
      <c r="G2856" s="619" t="s">
        <v>4040</v>
      </c>
      <c r="H2856" s="619" t="s">
        <v>1439</v>
      </c>
      <c r="I2856" s="619" t="s">
        <v>1627</v>
      </c>
      <c r="J2856" s="619" t="s">
        <v>1481</v>
      </c>
      <c r="K2856" s="619" t="s">
        <v>1628</v>
      </c>
      <c r="L2856" s="620">
        <v>625.29</v>
      </c>
      <c r="M2856" s="620">
        <v>1875.87</v>
      </c>
      <c r="N2856" s="619">
        <v>3</v>
      </c>
      <c r="O2856" s="683">
        <v>2.5</v>
      </c>
      <c r="P2856" s="620">
        <v>625.29</v>
      </c>
      <c r="Q2856" s="635">
        <v>0.33333333333333331</v>
      </c>
      <c r="R2856" s="619">
        <v>1</v>
      </c>
      <c r="S2856" s="635">
        <v>0.33333333333333331</v>
      </c>
      <c r="T2856" s="683">
        <v>1</v>
      </c>
      <c r="U2856" s="665">
        <v>0.4</v>
      </c>
    </row>
    <row r="2857" spans="1:21" ht="14.4" customHeight="1" x14ac:dyDescent="0.3">
      <c r="A2857" s="618">
        <v>4</v>
      </c>
      <c r="B2857" s="619" t="s">
        <v>558</v>
      </c>
      <c r="C2857" s="619">
        <v>89301048</v>
      </c>
      <c r="D2857" s="681" t="s">
        <v>6243</v>
      </c>
      <c r="E2857" s="682" t="s">
        <v>3972</v>
      </c>
      <c r="F2857" s="619" t="s">
        <v>3935</v>
      </c>
      <c r="G2857" s="619" t="s">
        <v>4040</v>
      </c>
      <c r="H2857" s="619" t="s">
        <v>1439</v>
      </c>
      <c r="I2857" s="619" t="s">
        <v>1480</v>
      </c>
      <c r="J2857" s="619" t="s">
        <v>1481</v>
      </c>
      <c r="K2857" s="619" t="s">
        <v>1482</v>
      </c>
      <c r="L2857" s="620">
        <v>937.93</v>
      </c>
      <c r="M2857" s="620">
        <v>937.93</v>
      </c>
      <c r="N2857" s="619">
        <v>1</v>
      </c>
      <c r="O2857" s="683">
        <v>1</v>
      </c>
      <c r="P2857" s="620">
        <v>937.93</v>
      </c>
      <c r="Q2857" s="635">
        <v>1</v>
      </c>
      <c r="R2857" s="619">
        <v>1</v>
      </c>
      <c r="S2857" s="635">
        <v>1</v>
      </c>
      <c r="T2857" s="683">
        <v>1</v>
      </c>
      <c r="U2857" s="665">
        <v>1</v>
      </c>
    </row>
    <row r="2858" spans="1:21" ht="14.4" customHeight="1" x14ac:dyDescent="0.3">
      <c r="A2858" s="618">
        <v>4</v>
      </c>
      <c r="B2858" s="619" t="s">
        <v>558</v>
      </c>
      <c r="C2858" s="619">
        <v>89301048</v>
      </c>
      <c r="D2858" s="681" t="s">
        <v>6243</v>
      </c>
      <c r="E2858" s="682" t="s">
        <v>3972</v>
      </c>
      <c r="F2858" s="619" t="s">
        <v>3935</v>
      </c>
      <c r="G2858" s="619" t="s">
        <v>5380</v>
      </c>
      <c r="H2858" s="619" t="s">
        <v>557</v>
      </c>
      <c r="I2858" s="619" t="s">
        <v>6213</v>
      </c>
      <c r="J2858" s="619" t="s">
        <v>1245</v>
      </c>
      <c r="K2858" s="619" t="s">
        <v>6214</v>
      </c>
      <c r="L2858" s="620">
        <v>28.74</v>
      </c>
      <c r="M2858" s="620">
        <v>28.74</v>
      </c>
      <c r="N2858" s="619">
        <v>1</v>
      </c>
      <c r="O2858" s="683">
        <v>1</v>
      </c>
      <c r="P2858" s="620">
        <v>28.74</v>
      </c>
      <c r="Q2858" s="635">
        <v>1</v>
      </c>
      <c r="R2858" s="619">
        <v>1</v>
      </c>
      <c r="S2858" s="635">
        <v>1</v>
      </c>
      <c r="T2858" s="683">
        <v>1</v>
      </c>
      <c r="U2858" s="665">
        <v>1</v>
      </c>
    </row>
    <row r="2859" spans="1:21" ht="14.4" customHeight="1" x14ac:dyDescent="0.3">
      <c r="A2859" s="618">
        <v>4</v>
      </c>
      <c r="B2859" s="619" t="s">
        <v>558</v>
      </c>
      <c r="C2859" s="619">
        <v>89301048</v>
      </c>
      <c r="D2859" s="681" t="s">
        <v>6243</v>
      </c>
      <c r="E2859" s="682" t="s">
        <v>3972</v>
      </c>
      <c r="F2859" s="619" t="s">
        <v>3935</v>
      </c>
      <c r="G2859" s="619" t="s">
        <v>4012</v>
      </c>
      <c r="H2859" s="619" t="s">
        <v>557</v>
      </c>
      <c r="I2859" s="619" t="s">
        <v>837</v>
      </c>
      <c r="J2859" s="619" t="s">
        <v>4013</v>
      </c>
      <c r="K2859" s="619" t="s">
        <v>4014</v>
      </c>
      <c r="L2859" s="620">
        <v>0</v>
      </c>
      <c r="M2859" s="620">
        <v>0</v>
      </c>
      <c r="N2859" s="619">
        <v>1</v>
      </c>
      <c r="O2859" s="683">
        <v>1</v>
      </c>
      <c r="P2859" s="620">
        <v>0</v>
      </c>
      <c r="Q2859" s="635"/>
      <c r="R2859" s="619">
        <v>1</v>
      </c>
      <c r="S2859" s="635">
        <v>1</v>
      </c>
      <c r="T2859" s="683">
        <v>1</v>
      </c>
      <c r="U2859" s="665">
        <v>1</v>
      </c>
    </row>
    <row r="2860" spans="1:21" ht="14.4" customHeight="1" x14ac:dyDescent="0.3">
      <c r="A2860" s="618">
        <v>4</v>
      </c>
      <c r="B2860" s="619" t="s">
        <v>558</v>
      </c>
      <c r="C2860" s="619">
        <v>89301048</v>
      </c>
      <c r="D2860" s="681" t="s">
        <v>6243</v>
      </c>
      <c r="E2860" s="682" t="s">
        <v>3972</v>
      </c>
      <c r="F2860" s="619" t="s">
        <v>3935</v>
      </c>
      <c r="G2860" s="619" t="s">
        <v>5931</v>
      </c>
      <c r="H2860" s="619" t="s">
        <v>557</v>
      </c>
      <c r="I2860" s="619" t="s">
        <v>2699</v>
      </c>
      <c r="J2860" s="619" t="s">
        <v>2700</v>
      </c>
      <c r="K2860" s="619" t="s">
        <v>1067</v>
      </c>
      <c r="L2860" s="620">
        <v>104.9</v>
      </c>
      <c r="M2860" s="620">
        <v>104.9</v>
      </c>
      <c r="N2860" s="619">
        <v>1</v>
      </c>
      <c r="O2860" s="683">
        <v>1</v>
      </c>
      <c r="P2860" s="620"/>
      <c r="Q2860" s="635">
        <v>0</v>
      </c>
      <c r="R2860" s="619"/>
      <c r="S2860" s="635">
        <v>0</v>
      </c>
      <c r="T2860" s="683"/>
      <c r="U2860" s="665">
        <v>0</v>
      </c>
    </row>
    <row r="2861" spans="1:21" ht="14.4" customHeight="1" x14ac:dyDescent="0.3">
      <c r="A2861" s="618">
        <v>4</v>
      </c>
      <c r="B2861" s="619" t="s">
        <v>558</v>
      </c>
      <c r="C2861" s="619">
        <v>89301048</v>
      </c>
      <c r="D2861" s="681" t="s">
        <v>6243</v>
      </c>
      <c r="E2861" s="682" t="s">
        <v>3972</v>
      </c>
      <c r="F2861" s="619" t="s">
        <v>3935</v>
      </c>
      <c r="G2861" s="619" t="s">
        <v>4086</v>
      </c>
      <c r="H2861" s="619" t="s">
        <v>1439</v>
      </c>
      <c r="I2861" s="619" t="s">
        <v>3766</v>
      </c>
      <c r="J2861" s="619" t="s">
        <v>3767</v>
      </c>
      <c r="K2861" s="619" t="s">
        <v>3768</v>
      </c>
      <c r="L2861" s="620">
        <v>32.74</v>
      </c>
      <c r="M2861" s="620">
        <v>32.74</v>
      </c>
      <c r="N2861" s="619">
        <v>1</v>
      </c>
      <c r="O2861" s="683">
        <v>0.5</v>
      </c>
      <c r="P2861" s="620"/>
      <c r="Q2861" s="635">
        <v>0</v>
      </c>
      <c r="R2861" s="619"/>
      <c r="S2861" s="635">
        <v>0</v>
      </c>
      <c r="T2861" s="683"/>
      <c r="U2861" s="665">
        <v>0</v>
      </c>
    </row>
    <row r="2862" spans="1:21" ht="14.4" customHeight="1" x14ac:dyDescent="0.3">
      <c r="A2862" s="618">
        <v>4</v>
      </c>
      <c r="B2862" s="619" t="s">
        <v>558</v>
      </c>
      <c r="C2862" s="619">
        <v>89301048</v>
      </c>
      <c r="D2862" s="681" t="s">
        <v>6243</v>
      </c>
      <c r="E2862" s="682" t="s">
        <v>3972</v>
      </c>
      <c r="F2862" s="619" t="s">
        <v>3935</v>
      </c>
      <c r="G2862" s="619" t="s">
        <v>4086</v>
      </c>
      <c r="H2862" s="619" t="s">
        <v>1439</v>
      </c>
      <c r="I2862" s="619" t="s">
        <v>2512</v>
      </c>
      <c r="J2862" s="619" t="s">
        <v>1522</v>
      </c>
      <c r="K2862" s="619" t="s">
        <v>3855</v>
      </c>
      <c r="L2862" s="620">
        <v>32.74</v>
      </c>
      <c r="M2862" s="620">
        <v>65.48</v>
      </c>
      <c r="N2862" s="619">
        <v>2</v>
      </c>
      <c r="O2862" s="683">
        <v>1.5</v>
      </c>
      <c r="P2862" s="620">
        <v>65.48</v>
      </c>
      <c r="Q2862" s="635">
        <v>1</v>
      </c>
      <c r="R2862" s="619">
        <v>2</v>
      </c>
      <c r="S2862" s="635">
        <v>1</v>
      </c>
      <c r="T2862" s="683">
        <v>1.5</v>
      </c>
      <c r="U2862" s="665">
        <v>1</v>
      </c>
    </row>
    <row r="2863" spans="1:21" ht="14.4" customHeight="1" x14ac:dyDescent="0.3">
      <c r="A2863" s="618">
        <v>4</v>
      </c>
      <c r="B2863" s="619" t="s">
        <v>558</v>
      </c>
      <c r="C2863" s="619">
        <v>89301048</v>
      </c>
      <c r="D2863" s="681" t="s">
        <v>6243</v>
      </c>
      <c r="E2863" s="682" t="s">
        <v>3972</v>
      </c>
      <c r="F2863" s="619" t="s">
        <v>3937</v>
      </c>
      <c r="G2863" s="619" t="s">
        <v>4203</v>
      </c>
      <c r="H2863" s="619" t="s">
        <v>557</v>
      </c>
      <c r="I2863" s="619" t="s">
        <v>4486</v>
      </c>
      <c r="J2863" s="619" t="s">
        <v>4487</v>
      </c>
      <c r="K2863" s="619" t="s">
        <v>4488</v>
      </c>
      <c r="L2863" s="620">
        <v>378.48</v>
      </c>
      <c r="M2863" s="620">
        <v>378.48</v>
      </c>
      <c r="N2863" s="619">
        <v>1</v>
      </c>
      <c r="O2863" s="683">
        <v>1</v>
      </c>
      <c r="P2863" s="620"/>
      <c r="Q2863" s="635">
        <v>0</v>
      </c>
      <c r="R2863" s="619"/>
      <c r="S2863" s="635">
        <v>0</v>
      </c>
      <c r="T2863" s="683"/>
      <c r="U2863" s="665">
        <v>0</v>
      </c>
    </row>
    <row r="2864" spans="1:21" ht="14.4" customHeight="1" x14ac:dyDescent="0.3">
      <c r="A2864" s="618">
        <v>4</v>
      </c>
      <c r="B2864" s="619" t="s">
        <v>558</v>
      </c>
      <c r="C2864" s="619">
        <v>89301048</v>
      </c>
      <c r="D2864" s="681" t="s">
        <v>6243</v>
      </c>
      <c r="E2864" s="682" t="s">
        <v>3975</v>
      </c>
      <c r="F2864" s="619" t="s">
        <v>3935</v>
      </c>
      <c r="G2864" s="619" t="s">
        <v>3997</v>
      </c>
      <c r="H2864" s="619" t="s">
        <v>1439</v>
      </c>
      <c r="I2864" s="619" t="s">
        <v>1793</v>
      </c>
      <c r="J2864" s="619" t="s">
        <v>3721</v>
      </c>
      <c r="K2864" s="619" t="s">
        <v>3722</v>
      </c>
      <c r="L2864" s="620">
        <v>333.31</v>
      </c>
      <c r="M2864" s="620">
        <v>333.31</v>
      </c>
      <c r="N2864" s="619">
        <v>1</v>
      </c>
      <c r="O2864" s="683">
        <v>1</v>
      </c>
      <c r="P2864" s="620"/>
      <c r="Q2864" s="635">
        <v>0</v>
      </c>
      <c r="R2864" s="619"/>
      <c r="S2864" s="635">
        <v>0</v>
      </c>
      <c r="T2864" s="683"/>
      <c r="U2864" s="665">
        <v>0</v>
      </c>
    </row>
    <row r="2865" spans="1:21" ht="14.4" customHeight="1" x14ac:dyDescent="0.3">
      <c r="A2865" s="618">
        <v>4</v>
      </c>
      <c r="B2865" s="619" t="s">
        <v>558</v>
      </c>
      <c r="C2865" s="619">
        <v>89301048</v>
      </c>
      <c r="D2865" s="681" t="s">
        <v>6243</v>
      </c>
      <c r="E2865" s="682" t="s">
        <v>3975</v>
      </c>
      <c r="F2865" s="619" t="s">
        <v>3935</v>
      </c>
      <c r="G2865" s="619" t="s">
        <v>4395</v>
      </c>
      <c r="H2865" s="619" t="s">
        <v>557</v>
      </c>
      <c r="I2865" s="619" t="s">
        <v>1735</v>
      </c>
      <c r="J2865" s="619" t="s">
        <v>1736</v>
      </c>
      <c r="K2865" s="619" t="s">
        <v>4396</v>
      </c>
      <c r="L2865" s="620">
        <v>31.64</v>
      </c>
      <c r="M2865" s="620">
        <v>94.92</v>
      </c>
      <c r="N2865" s="619">
        <v>3</v>
      </c>
      <c r="O2865" s="683">
        <v>0.5</v>
      </c>
      <c r="P2865" s="620"/>
      <c r="Q2865" s="635">
        <v>0</v>
      </c>
      <c r="R2865" s="619"/>
      <c r="S2865" s="635">
        <v>0</v>
      </c>
      <c r="T2865" s="683"/>
      <c r="U2865" s="665">
        <v>0</v>
      </c>
    </row>
    <row r="2866" spans="1:21" ht="14.4" customHeight="1" x14ac:dyDescent="0.3">
      <c r="A2866" s="618">
        <v>4</v>
      </c>
      <c r="B2866" s="619" t="s">
        <v>558</v>
      </c>
      <c r="C2866" s="619">
        <v>89301048</v>
      </c>
      <c r="D2866" s="681" t="s">
        <v>6243</v>
      </c>
      <c r="E2866" s="682" t="s">
        <v>3975</v>
      </c>
      <c r="F2866" s="619" t="s">
        <v>3935</v>
      </c>
      <c r="G2866" s="619" t="s">
        <v>4395</v>
      </c>
      <c r="H2866" s="619" t="s">
        <v>557</v>
      </c>
      <c r="I2866" s="619" t="s">
        <v>3170</v>
      </c>
      <c r="J2866" s="619" t="s">
        <v>1736</v>
      </c>
      <c r="K2866" s="619" t="s">
        <v>3171</v>
      </c>
      <c r="L2866" s="620">
        <v>56.48</v>
      </c>
      <c r="M2866" s="620">
        <v>112.96</v>
      </c>
      <c r="N2866" s="619">
        <v>2</v>
      </c>
      <c r="O2866" s="683">
        <v>1</v>
      </c>
      <c r="P2866" s="620"/>
      <c r="Q2866" s="635">
        <v>0</v>
      </c>
      <c r="R2866" s="619"/>
      <c r="S2866" s="635">
        <v>0</v>
      </c>
      <c r="T2866" s="683"/>
      <c r="U2866" s="665">
        <v>0</v>
      </c>
    </row>
    <row r="2867" spans="1:21" ht="14.4" customHeight="1" x14ac:dyDescent="0.3">
      <c r="A2867" s="618">
        <v>4</v>
      </c>
      <c r="B2867" s="619" t="s">
        <v>558</v>
      </c>
      <c r="C2867" s="619">
        <v>89301048</v>
      </c>
      <c r="D2867" s="681" t="s">
        <v>6243</v>
      </c>
      <c r="E2867" s="682" t="s">
        <v>3975</v>
      </c>
      <c r="F2867" s="619" t="s">
        <v>3935</v>
      </c>
      <c r="G2867" s="619" t="s">
        <v>5099</v>
      </c>
      <c r="H2867" s="619" t="s">
        <v>557</v>
      </c>
      <c r="I2867" s="619" t="s">
        <v>753</v>
      </c>
      <c r="J2867" s="619" t="s">
        <v>5100</v>
      </c>
      <c r="K2867" s="619" t="s">
        <v>5101</v>
      </c>
      <c r="L2867" s="620">
        <v>55.71</v>
      </c>
      <c r="M2867" s="620">
        <v>55.71</v>
      </c>
      <c r="N2867" s="619">
        <v>1</v>
      </c>
      <c r="O2867" s="683">
        <v>0.5</v>
      </c>
      <c r="P2867" s="620"/>
      <c r="Q2867" s="635">
        <v>0</v>
      </c>
      <c r="R2867" s="619"/>
      <c r="S2867" s="635">
        <v>0</v>
      </c>
      <c r="T2867" s="683"/>
      <c r="U2867" s="665">
        <v>0</v>
      </c>
    </row>
    <row r="2868" spans="1:21" ht="14.4" customHeight="1" x14ac:dyDescent="0.3">
      <c r="A2868" s="618">
        <v>4</v>
      </c>
      <c r="B2868" s="619" t="s">
        <v>558</v>
      </c>
      <c r="C2868" s="619">
        <v>89301048</v>
      </c>
      <c r="D2868" s="681" t="s">
        <v>6243</v>
      </c>
      <c r="E2868" s="682" t="s">
        <v>3975</v>
      </c>
      <c r="F2868" s="619" t="s">
        <v>3935</v>
      </c>
      <c r="G2868" s="619" t="s">
        <v>4337</v>
      </c>
      <c r="H2868" s="619" t="s">
        <v>557</v>
      </c>
      <c r="I2868" s="619" t="s">
        <v>2677</v>
      </c>
      <c r="J2868" s="619" t="s">
        <v>2678</v>
      </c>
      <c r="K2868" s="619" t="s">
        <v>4338</v>
      </c>
      <c r="L2868" s="620">
        <v>38.65</v>
      </c>
      <c r="M2868" s="620">
        <v>115.94999999999999</v>
      </c>
      <c r="N2868" s="619">
        <v>3</v>
      </c>
      <c r="O2868" s="683">
        <v>1</v>
      </c>
      <c r="P2868" s="620"/>
      <c r="Q2868" s="635">
        <v>0</v>
      </c>
      <c r="R2868" s="619"/>
      <c r="S2868" s="635">
        <v>0</v>
      </c>
      <c r="T2868" s="683"/>
      <c r="U2868" s="665">
        <v>0</v>
      </c>
    </row>
    <row r="2869" spans="1:21" ht="14.4" customHeight="1" x14ac:dyDescent="0.3">
      <c r="A2869" s="618">
        <v>4</v>
      </c>
      <c r="B2869" s="619" t="s">
        <v>558</v>
      </c>
      <c r="C2869" s="619">
        <v>89301048</v>
      </c>
      <c r="D2869" s="681" t="s">
        <v>6243</v>
      </c>
      <c r="E2869" s="682" t="s">
        <v>3975</v>
      </c>
      <c r="F2869" s="619" t="s">
        <v>3935</v>
      </c>
      <c r="G2869" s="619" t="s">
        <v>5576</v>
      </c>
      <c r="H2869" s="619" t="s">
        <v>1439</v>
      </c>
      <c r="I2869" s="619" t="s">
        <v>6227</v>
      </c>
      <c r="J2869" s="619" t="s">
        <v>6228</v>
      </c>
      <c r="K2869" s="619" t="s">
        <v>3264</v>
      </c>
      <c r="L2869" s="620">
        <v>977.15</v>
      </c>
      <c r="M2869" s="620">
        <v>977.15</v>
      </c>
      <c r="N2869" s="619">
        <v>1</v>
      </c>
      <c r="O2869" s="683">
        <v>0.5</v>
      </c>
      <c r="P2869" s="620"/>
      <c r="Q2869" s="635">
        <v>0</v>
      </c>
      <c r="R2869" s="619"/>
      <c r="S2869" s="635">
        <v>0</v>
      </c>
      <c r="T2869" s="683"/>
      <c r="U2869" s="665">
        <v>0</v>
      </c>
    </row>
    <row r="2870" spans="1:21" ht="14.4" customHeight="1" x14ac:dyDescent="0.3">
      <c r="A2870" s="618">
        <v>4</v>
      </c>
      <c r="B2870" s="619" t="s">
        <v>558</v>
      </c>
      <c r="C2870" s="619">
        <v>89301048</v>
      </c>
      <c r="D2870" s="681" t="s">
        <v>6243</v>
      </c>
      <c r="E2870" s="682" t="s">
        <v>3975</v>
      </c>
      <c r="F2870" s="619" t="s">
        <v>3935</v>
      </c>
      <c r="G2870" s="619" t="s">
        <v>4012</v>
      </c>
      <c r="H2870" s="619" t="s">
        <v>557</v>
      </c>
      <c r="I2870" s="619" t="s">
        <v>837</v>
      </c>
      <c r="J2870" s="619" t="s">
        <v>4013</v>
      </c>
      <c r="K2870" s="619" t="s">
        <v>4014</v>
      </c>
      <c r="L2870" s="620">
        <v>0</v>
      </c>
      <c r="M2870" s="620">
        <v>0</v>
      </c>
      <c r="N2870" s="619">
        <v>1</v>
      </c>
      <c r="O2870" s="683">
        <v>0.5</v>
      </c>
      <c r="P2870" s="620"/>
      <c r="Q2870" s="635"/>
      <c r="R2870" s="619"/>
      <c r="S2870" s="635">
        <v>0</v>
      </c>
      <c r="T2870" s="683"/>
      <c r="U2870" s="665">
        <v>0</v>
      </c>
    </row>
    <row r="2871" spans="1:21" ht="14.4" customHeight="1" x14ac:dyDescent="0.3">
      <c r="A2871" s="618">
        <v>4</v>
      </c>
      <c r="B2871" s="619" t="s">
        <v>558</v>
      </c>
      <c r="C2871" s="619">
        <v>89301048</v>
      </c>
      <c r="D2871" s="681" t="s">
        <v>6243</v>
      </c>
      <c r="E2871" s="682" t="s">
        <v>3983</v>
      </c>
      <c r="F2871" s="619" t="s">
        <v>3935</v>
      </c>
      <c r="G2871" s="619" t="s">
        <v>3997</v>
      </c>
      <c r="H2871" s="619" t="s">
        <v>1439</v>
      </c>
      <c r="I2871" s="619" t="s">
        <v>1793</v>
      </c>
      <c r="J2871" s="619" t="s">
        <v>3721</v>
      </c>
      <c r="K2871" s="619" t="s">
        <v>3722</v>
      </c>
      <c r="L2871" s="620">
        <v>333.31</v>
      </c>
      <c r="M2871" s="620">
        <v>666.62</v>
      </c>
      <c r="N2871" s="619">
        <v>2</v>
      </c>
      <c r="O2871" s="683">
        <v>1</v>
      </c>
      <c r="P2871" s="620">
        <v>333.31</v>
      </c>
      <c r="Q2871" s="635">
        <v>0.5</v>
      </c>
      <c r="R2871" s="619">
        <v>1</v>
      </c>
      <c r="S2871" s="635">
        <v>0.5</v>
      </c>
      <c r="T2871" s="683">
        <v>0.5</v>
      </c>
      <c r="U2871" s="665">
        <v>0.5</v>
      </c>
    </row>
    <row r="2872" spans="1:21" ht="14.4" customHeight="1" x14ac:dyDescent="0.3">
      <c r="A2872" s="618">
        <v>4</v>
      </c>
      <c r="B2872" s="619" t="s">
        <v>558</v>
      </c>
      <c r="C2872" s="619">
        <v>89301048</v>
      </c>
      <c r="D2872" s="681" t="s">
        <v>6243</v>
      </c>
      <c r="E2872" s="682" t="s">
        <v>3983</v>
      </c>
      <c r="F2872" s="619" t="s">
        <v>3935</v>
      </c>
      <c r="G2872" s="619" t="s">
        <v>3998</v>
      </c>
      <c r="H2872" s="619" t="s">
        <v>557</v>
      </c>
      <c r="I2872" s="619" t="s">
        <v>991</v>
      </c>
      <c r="J2872" s="619" t="s">
        <v>992</v>
      </c>
      <c r="K2872" s="619" t="s">
        <v>993</v>
      </c>
      <c r="L2872" s="620">
        <v>0</v>
      </c>
      <c r="M2872" s="620">
        <v>0</v>
      </c>
      <c r="N2872" s="619">
        <v>2</v>
      </c>
      <c r="O2872" s="683">
        <v>1</v>
      </c>
      <c r="P2872" s="620">
        <v>0</v>
      </c>
      <c r="Q2872" s="635"/>
      <c r="R2872" s="619">
        <v>1</v>
      </c>
      <c r="S2872" s="635">
        <v>0.5</v>
      </c>
      <c r="T2872" s="683">
        <v>0.5</v>
      </c>
      <c r="U2872" s="665">
        <v>0.5</v>
      </c>
    </row>
    <row r="2873" spans="1:21" ht="14.4" customHeight="1" x14ac:dyDescent="0.3">
      <c r="A2873" s="618">
        <v>4</v>
      </c>
      <c r="B2873" s="619" t="s">
        <v>558</v>
      </c>
      <c r="C2873" s="619">
        <v>89301048</v>
      </c>
      <c r="D2873" s="681" t="s">
        <v>6243</v>
      </c>
      <c r="E2873" s="682" t="s">
        <v>3983</v>
      </c>
      <c r="F2873" s="619" t="s">
        <v>3935</v>
      </c>
      <c r="G2873" s="619" t="s">
        <v>4027</v>
      </c>
      <c r="H2873" s="619" t="s">
        <v>557</v>
      </c>
      <c r="I2873" s="619" t="s">
        <v>959</v>
      </c>
      <c r="J2873" s="619" t="s">
        <v>4029</v>
      </c>
      <c r="K2873" s="619" t="s">
        <v>4106</v>
      </c>
      <c r="L2873" s="620">
        <v>12.26</v>
      </c>
      <c r="M2873" s="620">
        <v>12.26</v>
      </c>
      <c r="N2873" s="619">
        <v>1</v>
      </c>
      <c r="O2873" s="683">
        <v>0.5</v>
      </c>
      <c r="P2873" s="620"/>
      <c r="Q2873" s="635">
        <v>0</v>
      </c>
      <c r="R2873" s="619"/>
      <c r="S2873" s="635">
        <v>0</v>
      </c>
      <c r="T2873" s="683"/>
      <c r="U2873" s="665">
        <v>0</v>
      </c>
    </row>
    <row r="2874" spans="1:21" ht="14.4" customHeight="1" x14ac:dyDescent="0.3">
      <c r="A2874" s="618">
        <v>4</v>
      </c>
      <c r="B2874" s="619" t="s">
        <v>558</v>
      </c>
      <c r="C2874" s="619">
        <v>89301048</v>
      </c>
      <c r="D2874" s="681" t="s">
        <v>6243</v>
      </c>
      <c r="E2874" s="682" t="s">
        <v>3983</v>
      </c>
      <c r="F2874" s="619" t="s">
        <v>3935</v>
      </c>
      <c r="G2874" s="619" t="s">
        <v>4040</v>
      </c>
      <c r="H2874" s="619" t="s">
        <v>1439</v>
      </c>
      <c r="I2874" s="619" t="s">
        <v>1627</v>
      </c>
      <c r="J2874" s="619" t="s">
        <v>1481</v>
      </c>
      <c r="K2874" s="619" t="s">
        <v>1628</v>
      </c>
      <c r="L2874" s="620">
        <v>625.29</v>
      </c>
      <c r="M2874" s="620">
        <v>1250.58</v>
      </c>
      <c r="N2874" s="619">
        <v>2</v>
      </c>
      <c r="O2874" s="683">
        <v>1</v>
      </c>
      <c r="P2874" s="620"/>
      <c r="Q2874" s="635">
        <v>0</v>
      </c>
      <c r="R2874" s="619"/>
      <c r="S2874" s="635">
        <v>0</v>
      </c>
      <c r="T2874" s="683"/>
      <c r="U2874" s="665">
        <v>0</v>
      </c>
    </row>
    <row r="2875" spans="1:21" ht="14.4" customHeight="1" x14ac:dyDescent="0.3">
      <c r="A2875" s="618">
        <v>4</v>
      </c>
      <c r="B2875" s="619" t="s">
        <v>558</v>
      </c>
      <c r="C2875" s="619">
        <v>89301048</v>
      </c>
      <c r="D2875" s="681" t="s">
        <v>6243</v>
      </c>
      <c r="E2875" s="682" t="s">
        <v>3983</v>
      </c>
      <c r="F2875" s="619" t="s">
        <v>3935</v>
      </c>
      <c r="G2875" s="619" t="s">
        <v>5380</v>
      </c>
      <c r="H2875" s="619" t="s">
        <v>557</v>
      </c>
      <c r="I2875" s="619" t="s">
        <v>6213</v>
      </c>
      <c r="J2875" s="619" t="s">
        <v>1245</v>
      </c>
      <c r="K2875" s="619" t="s">
        <v>6214</v>
      </c>
      <c r="L2875" s="620">
        <v>28.74</v>
      </c>
      <c r="M2875" s="620">
        <v>57.48</v>
      </c>
      <c r="N2875" s="619">
        <v>2</v>
      </c>
      <c r="O2875" s="683">
        <v>1</v>
      </c>
      <c r="P2875" s="620"/>
      <c r="Q2875" s="635">
        <v>0</v>
      </c>
      <c r="R2875" s="619"/>
      <c r="S2875" s="635">
        <v>0</v>
      </c>
      <c r="T2875" s="683"/>
      <c r="U2875" s="665">
        <v>0</v>
      </c>
    </row>
    <row r="2876" spans="1:21" ht="14.4" customHeight="1" x14ac:dyDescent="0.3">
      <c r="A2876" s="618">
        <v>4</v>
      </c>
      <c r="B2876" s="619" t="s">
        <v>558</v>
      </c>
      <c r="C2876" s="619">
        <v>89301048</v>
      </c>
      <c r="D2876" s="681" t="s">
        <v>6243</v>
      </c>
      <c r="E2876" s="682" t="s">
        <v>3983</v>
      </c>
      <c r="F2876" s="619" t="s">
        <v>3935</v>
      </c>
      <c r="G2876" s="619" t="s">
        <v>4181</v>
      </c>
      <c r="H2876" s="619" t="s">
        <v>557</v>
      </c>
      <c r="I2876" s="619" t="s">
        <v>1349</v>
      </c>
      <c r="J2876" s="619" t="s">
        <v>1350</v>
      </c>
      <c r="K2876" s="619" t="s">
        <v>1351</v>
      </c>
      <c r="L2876" s="620">
        <v>75.459999999999994</v>
      </c>
      <c r="M2876" s="620">
        <v>75.459999999999994</v>
      </c>
      <c r="N2876" s="619">
        <v>1</v>
      </c>
      <c r="O2876" s="683">
        <v>1</v>
      </c>
      <c r="P2876" s="620">
        <v>75.459999999999994</v>
      </c>
      <c r="Q2876" s="635">
        <v>1</v>
      </c>
      <c r="R2876" s="619">
        <v>1</v>
      </c>
      <c r="S2876" s="635">
        <v>1</v>
      </c>
      <c r="T2876" s="683">
        <v>1</v>
      </c>
      <c r="U2876" s="665">
        <v>1</v>
      </c>
    </row>
    <row r="2877" spans="1:21" ht="14.4" customHeight="1" x14ac:dyDescent="0.3">
      <c r="A2877" s="618">
        <v>4</v>
      </c>
      <c r="B2877" s="619" t="s">
        <v>558</v>
      </c>
      <c r="C2877" s="619">
        <v>89301048</v>
      </c>
      <c r="D2877" s="681" t="s">
        <v>6243</v>
      </c>
      <c r="E2877" s="682" t="s">
        <v>3983</v>
      </c>
      <c r="F2877" s="619" t="s">
        <v>3935</v>
      </c>
      <c r="G2877" s="619" t="s">
        <v>4122</v>
      </c>
      <c r="H2877" s="619" t="s">
        <v>557</v>
      </c>
      <c r="I2877" s="619" t="s">
        <v>6229</v>
      </c>
      <c r="J2877" s="619" t="s">
        <v>4187</v>
      </c>
      <c r="K2877" s="619" t="s">
        <v>1431</v>
      </c>
      <c r="L2877" s="620">
        <v>51.44</v>
      </c>
      <c r="M2877" s="620">
        <v>154.32</v>
      </c>
      <c r="N2877" s="619">
        <v>3</v>
      </c>
      <c r="O2877" s="683">
        <v>2.5</v>
      </c>
      <c r="P2877" s="620"/>
      <c r="Q2877" s="635">
        <v>0</v>
      </c>
      <c r="R2877" s="619"/>
      <c r="S2877" s="635">
        <v>0</v>
      </c>
      <c r="T2877" s="683"/>
      <c r="U2877" s="665">
        <v>0</v>
      </c>
    </row>
    <row r="2878" spans="1:21" ht="14.4" customHeight="1" x14ac:dyDescent="0.3">
      <c r="A2878" s="618">
        <v>4</v>
      </c>
      <c r="B2878" s="619" t="s">
        <v>558</v>
      </c>
      <c r="C2878" s="619">
        <v>89301048</v>
      </c>
      <c r="D2878" s="681" t="s">
        <v>6243</v>
      </c>
      <c r="E2878" s="682" t="s">
        <v>3983</v>
      </c>
      <c r="F2878" s="619" t="s">
        <v>3935</v>
      </c>
      <c r="G2878" s="619" t="s">
        <v>4122</v>
      </c>
      <c r="H2878" s="619" t="s">
        <v>557</v>
      </c>
      <c r="I2878" s="619" t="s">
        <v>4186</v>
      </c>
      <c r="J2878" s="619" t="s">
        <v>4187</v>
      </c>
      <c r="K2878" s="619" t="s">
        <v>4155</v>
      </c>
      <c r="L2878" s="620">
        <v>102.89</v>
      </c>
      <c r="M2878" s="620">
        <v>102.89</v>
      </c>
      <c r="N2878" s="619">
        <v>1</v>
      </c>
      <c r="O2878" s="683">
        <v>1</v>
      </c>
      <c r="P2878" s="620"/>
      <c r="Q2878" s="635">
        <v>0</v>
      </c>
      <c r="R2878" s="619"/>
      <c r="S2878" s="635">
        <v>0</v>
      </c>
      <c r="T2878" s="683"/>
      <c r="U2878" s="665">
        <v>0</v>
      </c>
    </row>
    <row r="2879" spans="1:21" ht="14.4" customHeight="1" x14ac:dyDescent="0.3">
      <c r="A2879" s="618">
        <v>4</v>
      </c>
      <c r="B2879" s="619" t="s">
        <v>558</v>
      </c>
      <c r="C2879" s="619">
        <v>89301048</v>
      </c>
      <c r="D2879" s="681" t="s">
        <v>6243</v>
      </c>
      <c r="E2879" s="682" t="s">
        <v>3983</v>
      </c>
      <c r="F2879" s="619" t="s">
        <v>3935</v>
      </c>
      <c r="G2879" s="619" t="s">
        <v>4122</v>
      </c>
      <c r="H2879" s="619" t="s">
        <v>557</v>
      </c>
      <c r="I2879" s="619" t="s">
        <v>5593</v>
      </c>
      <c r="J2879" s="619" t="s">
        <v>4187</v>
      </c>
      <c r="K2879" s="619" t="s">
        <v>1027</v>
      </c>
      <c r="L2879" s="620">
        <v>154.33000000000001</v>
      </c>
      <c r="M2879" s="620">
        <v>462.99</v>
      </c>
      <c r="N2879" s="619">
        <v>3</v>
      </c>
      <c r="O2879" s="683">
        <v>2</v>
      </c>
      <c r="P2879" s="620"/>
      <c r="Q2879" s="635">
        <v>0</v>
      </c>
      <c r="R2879" s="619"/>
      <c r="S2879" s="635">
        <v>0</v>
      </c>
      <c r="T2879" s="683"/>
      <c r="U2879" s="665">
        <v>0</v>
      </c>
    </row>
    <row r="2880" spans="1:21" ht="14.4" customHeight="1" x14ac:dyDescent="0.3">
      <c r="A2880" s="618">
        <v>4</v>
      </c>
      <c r="B2880" s="619" t="s">
        <v>558</v>
      </c>
      <c r="C2880" s="619">
        <v>89301048</v>
      </c>
      <c r="D2880" s="681" t="s">
        <v>6243</v>
      </c>
      <c r="E2880" s="682" t="s">
        <v>3986</v>
      </c>
      <c r="F2880" s="619" t="s">
        <v>3935</v>
      </c>
      <c r="G2880" s="619" t="s">
        <v>4027</v>
      </c>
      <c r="H2880" s="619" t="s">
        <v>557</v>
      </c>
      <c r="I2880" s="619" t="s">
        <v>959</v>
      </c>
      <c r="J2880" s="619" t="s">
        <v>4029</v>
      </c>
      <c r="K2880" s="619" t="s">
        <v>4106</v>
      </c>
      <c r="L2880" s="620">
        <v>12.26</v>
      </c>
      <c r="M2880" s="620">
        <v>12.26</v>
      </c>
      <c r="N2880" s="619">
        <v>1</v>
      </c>
      <c r="O2880" s="683">
        <v>1</v>
      </c>
      <c r="P2880" s="620">
        <v>12.26</v>
      </c>
      <c r="Q2880" s="635">
        <v>1</v>
      </c>
      <c r="R2880" s="619">
        <v>1</v>
      </c>
      <c r="S2880" s="635">
        <v>1</v>
      </c>
      <c r="T2880" s="683">
        <v>1</v>
      </c>
      <c r="U2880" s="665">
        <v>1</v>
      </c>
    </row>
    <row r="2881" spans="1:21" ht="14.4" customHeight="1" x14ac:dyDescent="0.3">
      <c r="A2881" s="618">
        <v>4</v>
      </c>
      <c r="B2881" s="619" t="s">
        <v>558</v>
      </c>
      <c r="C2881" s="619">
        <v>89301048</v>
      </c>
      <c r="D2881" s="681" t="s">
        <v>6243</v>
      </c>
      <c r="E2881" s="682" t="s">
        <v>3986</v>
      </c>
      <c r="F2881" s="619" t="s">
        <v>3935</v>
      </c>
      <c r="G2881" s="619" t="s">
        <v>4177</v>
      </c>
      <c r="H2881" s="619" t="s">
        <v>557</v>
      </c>
      <c r="I2881" s="619" t="s">
        <v>3078</v>
      </c>
      <c r="J2881" s="619" t="s">
        <v>1452</v>
      </c>
      <c r="K2881" s="619" t="s">
        <v>5115</v>
      </c>
      <c r="L2881" s="620">
        <v>96.63</v>
      </c>
      <c r="M2881" s="620">
        <v>96.63</v>
      </c>
      <c r="N2881" s="619">
        <v>1</v>
      </c>
      <c r="O2881" s="683">
        <v>1</v>
      </c>
      <c r="P2881" s="620"/>
      <c r="Q2881" s="635">
        <v>0</v>
      </c>
      <c r="R2881" s="619"/>
      <c r="S2881" s="635">
        <v>0</v>
      </c>
      <c r="T2881" s="683"/>
      <c r="U2881" s="665">
        <v>0</v>
      </c>
    </row>
    <row r="2882" spans="1:21" ht="14.4" customHeight="1" x14ac:dyDescent="0.3">
      <c r="A2882" s="618">
        <v>4</v>
      </c>
      <c r="B2882" s="619" t="s">
        <v>558</v>
      </c>
      <c r="C2882" s="619">
        <v>89301048</v>
      </c>
      <c r="D2882" s="681" t="s">
        <v>6243</v>
      </c>
      <c r="E2882" s="682" t="s">
        <v>3986</v>
      </c>
      <c r="F2882" s="619" t="s">
        <v>3935</v>
      </c>
      <c r="G2882" s="619" t="s">
        <v>5380</v>
      </c>
      <c r="H2882" s="619" t="s">
        <v>557</v>
      </c>
      <c r="I2882" s="619" t="s">
        <v>6230</v>
      </c>
      <c r="J2882" s="619" t="s">
        <v>1245</v>
      </c>
      <c r="K2882" s="619" t="s">
        <v>6214</v>
      </c>
      <c r="L2882" s="620">
        <v>28.74</v>
      </c>
      <c r="M2882" s="620">
        <v>28.74</v>
      </c>
      <c r="N2882" s="619">
        <v>1</v>
      </c>
      <c r="O2882" s="683">
        <v>1</v>
      </c>
      <c r="P2882" s="620"/>
      <c r="Q2882" s="635">
        <v>0</v>
      </c>
      <c r="R2882" s="619"/>
      <c r="S2882" s="635">
        <v>0</v>
      </c>
      <c r="T2882" s="683"/>
      <c r="U2882" s="665">
        <v>0</v>
      </c>
    </row>
    <row r="2883" spans="1:21" ht="14.4" customHeight="1" x14ac:dyDescent="0.3">
      <c r="A2883" s="618">
        <v>4</v>
      </c>
      <c r="B2883" s="619" t="s">
        <v>558</v>
      </c>
      <c r="C2883" s="619">
        <v>89301048</v>
      </c>
      <c r="D2883" s="681" t="s">
        <v>6243</v>
      </c>
      <c r="E2883" s="682" t="s">
        <v>3986</v>
      </c>
      <c r="F2883" s="619" t="s">
        <v>3935</v>
      </c>
      <c r="G2883" s="619" t="s">
        <v>6121</v>
      </c>
      <c r="H2883" s="619" t="s">
        <v>557</v>
      </c>
      <c r="I2883" s="619" t="s">
        <v>1281</v>
      </c>
      <c r="J2883" s="619" t="s">
        <v>1282</v>
      </c>
      <c r="K2883" s="619" t="s">
        <v>1351</v>
      </c>
      <c r="L2883" s="620">
        <v>145.38999999999999</v>
      </c>
      <c r="M2883" s="620">
        <v>145.38999999999999</v>
      </c>
      <c r="N2883" s="619">
        <v>1</v>
      </c>
      <c r="O2883" s="683">
        <v>0.5</v>
      </c>
      <c r="P2883" s="620">
        <v>145.38999999999999</v>
      </c>
      <c r="Q2883" s="635">
        <v>1</v>
      </c>
      <c r="R2883" s="619">
        <v>1</v>
      </c>
      <c r="S2883" s="635">
        <v>1</v>
      </c>
      <c r="T2883" s="683">
        <v>0.5</v>
      </c>
      <c r="U2883" s="665">
        <v>1</v>
      </c>
    </row>
    <row r="2884" spans="1:21" ht="14.4" customHeight="1" x14ac:dyDescent="0.3">
      <c r="A2884" s="618">
        <v>4</v>
      </c>
      <c r="B2884" s="619" t="s">
        <v>558</v>
      </c>
      <c r="C2884" s="619">
        <v>89301048</v>
      </c>
      <c r="D2884" s="681" t="s">
        <v>6243</v>
      </c>
      <c r="E2884" s="682" t="s">
        <v>3986</v>
      </c>
      <c r="F2884" s="619" t="s">
        <v>3935</v>
      </c>
      <c r="G2884" s="619" t="s">
        <v>4053</v>
      </c>
      <c r="H2884" s="619" t="s">
        <v>557</v>
      </c>
      <c r="I2884" s="619" t="s">
        <v>3168</v>
      </c>
      <c r="J2884" s="619" t="s">
        <v>1790</v>
      </c>
      <c r="K2884" s="619" t="s">
        <v>4054</v>
      </c>
      <c r="L2884" s="620">
        <v>38.99</v>
      </c>
      <c r="M2884" s="620">
        <v>38.99</v>
      </c>
      <c r="N2884" s="619">
        <v>1</v>
      </c>
      <c r="O2884" s="683">
        <v>1</v>
      </c>
      <c r="P2884" s="620"/>
      <c r="Q2884" s="635">
        <v>0</v>
      </c>
      <c r="R2884" s="619"/>
      <c r="S2884" s="635">
        <v>0</v>
      </c>
      <c r="T2884" s="683"/>
      <c r="U2884" s="665">
        <v>0</v>
      </c>
    </row>
    <row r="2885" spans="1:21" ht="14.4" customHeight="1" x14ac:dyDescent="0.3">
      <c r="A2885" s="618">
        <v>4</v>
      </c>
      <c r="B2885" s="619" t="s">
        <v>558</v>
      </c>
      <c r="C2885" s="619">
        <v>89301048</v>
      </c>
      <c r="D2885" s="681" t="s">
        <v>6243</v>
      </c>
      <c r="E2885" s="682" t="s">
        <v>3986</v>
      </c>
      <c r="F2885" s="619" t="s">
        <v>3935</v>
      </c>
      <c r="G2885" s="619" t="s">
        <v>4055</v>
      </c>
      <c r="H2885" s="619" t="s">
        <v>557</v>
      </c>
      <c r="I2885" s="619" t="s">
        <v>2680</v>
      </c>
      <c r="J2885" s="619" t="s">
        <v>1798</v>
      </c>
      <c r="K2885" s="619" t="s">
        <v>4056</v>
      </c>
      <c r="L2885" s="620">
        <v>194.73</v>
      </c>
      <c r="M2885" s="620">
        <v>194.73</v>
      </c>
      <c r="N2885" s="619">
        <v>1</v>
      </c>
      <c r="O2885" s="683">
        <v>1</v>
      </c>
      <c r="P2885" s="620">
        <v>194.73</v>
      </c>
      <c r="Q2885" s="635">
        <v>1</v>
      </c>
      <c r="R2885" s="619">
        <v>1</v>
      </c>
      <c r="S2885" s="635">
        <v>1</v>
      </c>
      <c r="T2885" s="683">
        <v>1</v>
      </c>
      <c r="U2885" s="665">
        <v>1</v>
      </c>
    </row>
    <row r="2886" spans="1:21" ht="14.4" customHeight="1" x14ac:dyDescent="0.3">
      <c r="A2886" s="618">
        <v>4</v>
      </c>
      <c r="B2886" s="619" t="s">
        <v>558</v>
      </c>
      <c r="C2886" s="619">
        <v>89301048</v>
      </c>
      <c r="D2886" s="681" t="s">
        <v>6243</v>
      </c>
      <c r="E2886" s="682" t="s">
        <v>3986</v>
      </c>
      <c r="F2886" s="619" t="s">
        <v>3935</v>
      </c>
      <c r="G2886" s="619" t="s">
        <v>4122</v>
      </c>
      <c r="H2886" s="619" t="s">
        <v>557</v>
      </c>
      <c r="I2886" s="619" t="s">
        <v>4186</v>
      </c>
      <c r="J2886" s="619" t="s">
        <v>4187</v>
      </c>
      <c r="K2886" s="619" t="s">
        <v>4155</v>
      </c>
      <c r="L2886" s="620">
        <v>102.89</v>
      </c>
      <c r="M2886" s="620">
        <v>205.78</v>
      </c>
      <c r="N2886" s="619">
        <v>2</v>
      </c>
      <c r="O2886" s="683">
        <v>2</v>
      </c>
      <c r="P2886" s="620">
        <v>102.89</v>
      </c>
      <c r="Q2886" s="635">
        <v>0.5</v>
      </c>
      <c r="R2886" s="619">
        <v>1</v>
      </c>
      <c r="S2886" s="635">
        <v>0.5</v>
      </c>
      <c r="T2886" s="683">
        <v>1</v>
      </c>
      <c r="U2886" s="665">
        <v>0.5</v>
      </c>
    </row>
    <row r="2887" spans="1:21" ht="14.4" customHeight="1" x14ac:dyDescent="0.3">
      <c r="A2887" s="618">
        <v>4</v>
      </c>
      <c r="B2887" s="619" t="s">
        <v>558</v>
      </c>
      <c r="C2887" s="619">
        <v>89301048</v>
      </c>
      <c r="D2887" s="681" t="s">
        <v>6243</v>
      </c>
      <c r="E2887" s="682" t="s">
        <v>3986</v>
      </c>
      <c r="F2887" s="619" t="s">
        <v>3935</v>
      </c>
      <c r="G2887" s="619" t="s">
        <v>4122</v>
      </c>
      <c r="H2887" s="619" t="s">
        <v>557</v>
      </c>
      <c r="I2887" s="619" t="s">
        <v>5593</v>
      </c>
      <c r="J2887" s="619" t="s">
        <v>4187</v>
      </c>
      <c r="K2887" s="619" t="s">
        <v>1027</v>
      </c>
      <c r="L2887" s="620">
        <v>154.33000000000001</v>
      </c>
      <c r="M2887" s="620">
        <v>154.33000000000001</v>
      </c>
      <c r="N2887" s="619">
        <v>1</v>
      </c>
      <c r="O2887" s="683"/>
      <c r="P2887" s="620">
        <v>154.33000000000001</v>
      </c>
      <c r="Q2887" s="635">
        <v>1</v>
      </c>
      <c r="R2887" s="619">
        <v>1</v>
      </c>
      <c r="S2887" s="635">
        <v>1</v>
      </c>
      <c r="T2887" s="683"/>
      <c r="U2887" s="665"/>
    </row>
    <row r="2888" spans="1:21" ht="14.4" customHeight="1" x14ac:dyDescent="0.3">
      <c r="A2888" s="618">
        <v>4</v>
      </c>
      <c r="B2888" s="619" t="s">
        <v>558</v>
      </c>
      <c r="C2888" s="619">
        <v>89301048</v>
      </c>
      <c r="D2888" s="681" t="s">
        <v>6243</v>
      </c>
      <c r="E2888" s="682" t="s">
        <v>3986</v>
      </c>
      <c r="F2888" s="619" t="s">
        <v>3935</v>
      </c>
      <c r="G2888" s="619" t="s">
        <v>4138</v>
      </c>
      <c r="H2888" s="619" t="s">
        <v>557</v>
      </c>
      <c r="I2888" s="619" t="s">
        <v>6231</v>
      </c>
      <c r="J2888" s="619" t="s">
        <v>4229</v>
      </c>
      <c r="K2888" s="619" t="s">
        <v>935</v>
      </c>
      <c r="L2888" s="620">
        <v>0</v>
      </c>
      <c r="M2888" s="620">
        <v>0</v>
      </c>
      <c r="N2888" s="619">
        <v>1</v>
      </c>
      <c r="O2888" s="683">
        <v>0.5</v>
      </c>
      <c r="P2888" s="620">
        <v>0</v>
      </c>
      <c r="Q2888" s="635"/>
      <c r="R2888" s="619">
        <v>1</v>
      </c>
      <c r="S2888" s="635">
        <v>1</v>
      </c>
      <c r="T2888" s="683">
        <v>0.5</v>
      </c>
      <c r="U2888" s="665">
        <v>1</v>
      </c>
    </row>
    <row r="2889" spans="1:21" ht="14.4" customHeight="1" x14ac:dyDescent="0.3">
      <c r="A2889" s="618">
        <v>4</v>
      </c>
      <c r="B2889" s="619" t="s">
        <v>558</v>
      </c>
      <c r="C2889" s="619">
        <v>89301048</v>
      </c>
      <c r="D2889" s="681" t="s">
        <v>6243</v>
      </c>
      <c r="E2889" s="682" t="s">
        <v>3995</v>
      </c>
      <c r="F2889" s="619" t="s">
        <v>3935</v>
      </c>
      <c r="G2889" s="619" t="s">
        <v>6232</v>
      </c>
      <c r="H2889" s="619" t="s">
        <v>557</v>
      </c>
      <c r="I2889" s="619" t="s">
        <v>6233</v>
      </c>
      <c r="J2889" s="619" t="s">
        <v>6234</v>
      </c>
      <c r="K2889" s="619" t="s">
        <v>6235</v>
      </c>
      <c r="L2889" s="620">
        <v>0</v>
      </c>
      <c r="M2889" s="620">
        <v>0</v>
      </c>
      <c r="N2889" s="619">
        <v>1</v>
      </c>
      <c r="O2889" s="683">
        <v>0.5</v>
      </c>
      <c r="P2889" s="620"/>
      <c r="Q2889" s="635"/>
      <c r="R2889" s="619"/>
      <c r="S2889" s="635">
        <v>0</v>
      </c>
      <c r="T2889" s="683"/>
      <c r="U2889" s="665">
        <v>0</v>
      </c>
    </row>
    <row r="2890" spans="1:21" ht="14.4" customHeight="1" x14ac:dyDescent="0.3">
      <c r="A2890" s="618">
        <v>4</v>
      </c>
      <c r="B2890" s="619" t="s">
        <v>558</v>
      </c>
      <c r="C2890" s="619">
        <v>89301048</v>
      </c>
      <c r="D2890" s="681" t="s">
        <v>6243</v>
      </c>
      <c r="E2890" s="682" t="s">
        <v>3995</v>
      </c>
      <c r="F2890" s="619" t="s">
        <v>3935</v>
      </c>
      <c r="G2890" s="619" t="s">
        <v>3997</v>
      </c>
      <c r="H2890" s="619" t="s">
        <v>1439</v>
      </c>
      <c r="I2890" s="619" t="s">
        <v>1793</v>
      </c>
      <c r="J2890" s="619" t="s">
        <v>3721</v>
      </c>
      <c r="K2890" s="619" t="s">
        <v>3722</v>
      </c>
      <c r="L2890" s="620">
        <v>333.31</v>
      </c>
      <c r="M2890" s="620">
        <v>666.62</v>
      </c>
      <c r="N2890" s="619">
        <v>2</v>
      </c>
      <c r="O2890" s="683">
        <v>1.5</v>
      </c>
      <c r="P2890" s="620"/>
      <c r="Q2890" s="635">
        <v>0</v>
      </c>
      <c r="R2890" s="619"/>
      <c r="S2890" s="635">
        <v>0</v>
      </c>
      <c r="T2890" s="683"/>
      <c r="U2890" s="665">
        <v>0</v>
      </c>
    </row>
    <row r="2891" spans="1:21" ht="14.4" customHeight="1" x14ac:dyDescent="0.3">
      <c r="A2891" s="618">
        <v>4</v>
      </c>
      <c r="B2891" s="619" t="s">
        <v>558</v>
      </c>
      <c r="C2891" s="619">
        <v>89301048</v>
      </c>
      <c r="D2891" s="681" t="s">
        <v>6243</v>
      </c>
      <c r="E2891" s="682" t="s">
        <v>3995</v>
      </c>
      <c r="F2891" s="619" t="s">
        <v>3935</v>
      </c>
      <c r="G2891" s="619" t="s">
        <v>3997</v>
      </c>
      <c r="H2891" s="619" t="s">
        <v>1439</v>
      </c>
      <c r="I2891" s="619" t="s">
        <v>1828</v>
      </c>
      <c r="J2891" s="619" t="s">
        <v>3725</v>
      </c>
      <c r="K2891" s="619" t="s">
        <v>3726</v>
      </c>
      <c r="L2891" s="620">
        <v>333.31</v>
      </c>
      <c r="M2891" s="620">
        <v>666.62</v>
      </c>
      <c r="N2891" s="619">
        <v>2</v>
      </c>
      <c r="O2891" s="683">
        <v>1.5</v>
      </c>
      <c r="P2891" s="620"/>
      <c r="Q2891" s="635">
        <v>0</v>
      </c>
      <c r="R2891" s="619"/>
      <c r="S2891" s="635">
        <v>0</v>
      </c>
      <c r="T2891" s="683"/>
      <c r="U2891" s="665">
        <v>0</v>
      </c>
    </row>
    <row r="2892" spans="1:21" ht="14.4" customHeight="1" x14ac:dyDescent="0.3">
      <c r="A2892" s="618">
        <v>4</v>
      </c>
      <c r="B2892" s="619" t="s">
        <v>558</v>
      </c>
      <c r="C2892" s="619">
        <v>89301048</v>
      </c>
      <c r="D2892" s="681" t="s">
        <v>6243</v>
      </c>
      <c r="E2892" s="682" t="s">
        <v>3995</v>
      </c>
      <c r="F2892" s="619" t="s">
        <v>3935</v>
      </c>
      <c r="G2892" s="619" t="s">
        <v>6236</v>
      </c>
      <c r="H2892" s="619" t="s">
        <v>557</v>
      </c>
      <c r="I2892" s="619" t="s">
        <v>6237</v>
      </c>
      <c r="J2892" s="619" t="s">
        <v>6238</v>
      </c>
      <c r="K2892" s="619" t="s">
        <v>1362</v>
      </c>
      <c r="L2892" s="620">
        <v>0</v>
      </c>
      <c r="M2892" s="620">
        <v>0</v>
      </c>
      <c r="N2892" s="619">
        <v>1</v>
      </c>
      <c r="O2892" s="683">
        <v>0.5</v>
      </c>
      <c r="P2892" s="620"/>
      <c r="Q2892" s="635"/>
      <c r="R2892" s="619"/>
      <c r="S2892" s="635">
        <v>0</v>
      </c>
      <c r="T2892" s="683"/>
      <c r="U2892" s="665">
        <v>0</v>
      </c>
    </row>
    <row r="2893" spans="1:21" ht="14.4" customHeight="1" x14ac:dyDescent="0.3">
      <c r="A2893" s="618">
        <v>4</v>
      </c>
      <c r="B2893" s="619" t="s">
        <v>558</v>
      </c>
      <c r="C2893" s="619">
        <v>89301048</v>
      </c>
      <c r="D2893" s="681" t="s">
        <v>6243</v>
      </c>
      <c r="E2893" s="682" t="s">
        <v>3995</v>
      </c>
      <c r="F2893" s="619" t="s">
        <v>3935</v>
      </c>
      <c r="G2893" s="619" t="s">
        <v>4188</v>
      </c>
      <c r="H2893" s="619" t="s">
        <v>1439</v>
      </c>
      <c r="I2893" s="619" t="s">
        <v>2721</v>
      </c>
      <c r="J2893" s="619" t="s">
        <v>2722</v>
      </c>
      <c r="K2893" s="619" t="s">
        <v>3748</v>
      </c>
      <c r="L2893" s="620">
        <v>184.22</v>
      </c>
      <c r="M2893" s="620">
        <v>184.22</v>
      </c>
      <c r="N2893" s="619">
        <v>1</v>
      </c>
      <c r="O2893" s="683">
        <v>1</v>
      </c>
      <c r="P2893" s="620"/>
      <c r="Q2893" s="635">
        <v>0</v>
      </c>
      <c r="R2893" s="619"/>
      <c r="S2893" s="635">
        <v>0</v>
      </c>
      <c r="T2893" s="683"/>
      <c r="U2893" s="665">
        <v>0</v>
      </c>
    </row>
    <row r="2894" spans="1:21" ht="14.4" customHeight="1" x14ac:dyDescent="0.3">
      <c r="A2894" s="618">
        <v>4</v>
      </c>
      <c r="B2894" s="619" t="s">
        <v>558</v>
      </c>
      <c r="C2894" s="619">
        <v>89301048</v>
      </c>
      <c r="D2894" s="681" t="s">
        <v>6243</v>
      </c>
      <c r="E2894" s="682" t="s">
        <v>3995</v>
      </c>
      <c r="F2894" s="619" t="s">
        <v>3935</v>
      </c>
      <c r="G2894" s="619" t="s">
        <v>4395</v>
      </c>
      <c r="H2894" s="619" t="s">
        <v>557</v>
      </c>
      <c r="I2894" s="619" t="s">
        <v>1735</v>
      </c>
      <c r="J2894" s="619" t="s">
        <v>1736</v>
      </c>
      <c r="K2894" s="619" t="s">
        <v>4396</v>
      </c>
      <c r="L2894" s="620">
        <v>50.27</v>
      </c>
      <c r="M2894" s="620">
        <v>50.27</v>
      </c>
      <c r="N2894" s="619">
        <v>1</v>
      </c>
      <c r="O2894" s="683">
        <v>1</v>
      </c>
      <c r="P2894" s="620"/>
      <c r="Q2894" s="635">
        <v>0</v>
      </c>
      <c r="R2894" s="619"/>
      <c r="S2894" s="635">
        <v>0</v>
      </c>
      <c r="T2894" s="683"/>
      <c r="U2894" s="665">
        <v>0</v>
      </c>
    </row>
    <row r="2895" spans="1:21" ht="14.4" customHeight="1" x14ac:dyDescent="0.3">
      <c r="A2895" s="618">
        <v>4</v>
      </c>
      <c r="B2895" s="619" t="s">
        <v>558</v>
      </c>
      <c r="C2895" s="619">
        <v>89301048</v>
      </c>
      <c r="D2895" s="681" t="s">
        <v>6243</v>
      </c>
      <c r="E2895" s="682" t="s">
        <v>3995</v>
      </c>
      <c r="F2895" s="619" t="s">
        <v>3935</v>
      </c>
      <c r="G2895" s="619" t="s">
        <v>3998</v>
      </c>
      <c r="H2895" s="619" t="s">
        <v>557</v>
      </c>
      <c r="I2895" s="619" t="s">
        <v>991</v>
      </c>
      <c r="J2895" s="619" t="s">
        <v>992</v>
      </c>
      <c r="K2895" s="619" t="s">
        <v>4072</v>
      </c>
      <c r="L2895" s="620">
        <v>0</v>
      </c>
      <c r="M2895" s="620">
        <v>0</v>
      </c>
      <c r="N2895" s="619">
        <v>4</v>
      </c>
      <c r="O2895" s="683">
        <v>1</v>
      </c>
      <c r="P2895" s="620"/>
      <c r="Q2895" s="635"/>
      <c r="R2895" s="619"/>
      <c r="S2895" s="635">
        <v>0</v>
      </c>
      <c r="T2895" s="683"/>
      <c r="U2895" s="665">
        <v>0</v>
      </c>
    </row>
    <row r="2896" spans="1:21" ht="14.4" customHeight="1" x14ac:dyDescent="0.3">
      <c r="A2896" s="618">
        <v>4</v>
      </c>
      <c r="B2896" s="619" t="s">
        <v>558</v>
      </c>
      <c r="C2896" s="619">
        <v>89301048</v>
      </c>
      <c r="D2896" s="681" t="s">
        <v>6243</v>
      </c>
      <c r="E2896" s="682" t="s">
        <v>3995</v>
      </c>
      <c r="F2896" s="619" t="s">
        <v>3935</v>
      </c>
      <c r="G2896" s="619" t="s">
        <v>3998</v>
      </c>
      <c r="H2896" s="619" t="s">
        <v>557</v>
      </c>
      <c r="I2896" s="619" t="s">
        <v>991</v>
      </c>
      <c r="J2896" s="619" t="s">
        <v>992</v>
      </c>
      <c r="K2896" s="619" t="s">
        <v>993</v>
      </c>
      <c r="L2896" s="620">
        <v>0</v>
      </c>
      <c r="M2896" s="620">
        <v>0</v>
      </c>
      <c r="N2896" s="619">
        <v>1</v>
      </c>
      <c r="O2896" s="683">
        <v>1</v>
      </c>
      <c r="P2896" s="620">
        <v>0</v>
      </c>
      <c r="Q2896" s="635"/>
      <c r="R2896" s="619">
        <v>1</v>
      </c>
      <c r="S2896" s="635">
        <v>1</v>
      </c>
      <c r="T2896" s="683">
        <v>1</v>
      </c>
      <c r="U2896" s="665">
        <v>1</v>
      </c>
    </row>
    <row r="2897" spans="1:21" ht="14.4" customHeight="1" x14ac:dyDescent="0.3">
      <c r="A2897" s="618">
        <v>4</v>
      </c>
      <c r="B2897" s="619" t="s">
        <v>558</v>
      </c>
      <c r="C2897" s="619">
        <v>89301048</v>
      </c>
      <c r="D2897" s="681" t="s">
        <v>6243</v>
      </c>
      <c r="E2897" s="682" t="s">
        <v>3995</v>
      </c>
      <c r="F2897" s="619" t="s">
        <v>3935</v>
      </c>
      <c r="G2897" s="619" t="s">
        <v>4337</v>
      </c>
      <c r="H2897" s="619" t="s">
        <v>557</v>
      </c>
      <c r="I2897" s="619" t="s">
        <v>2677</v>
      </c>
      <c r="J2897" s="619" t="s">
        <v>2678</v>
      </c>
      <c r="K2897" s="619" t="s">
        <v>4338</v>
      </c>
      <c r="L2897" s="620">
        <v>38.65</v>
      </c>
      <c r="M2897" s="620">
        <v>270.54999999999995</v>
      </c>
      <c r="N2897" s="619">
        <v>7</v>
      </c>
      <c r="O2897" s="683">
        <v>2.5</v>
      </c>
      <c r="P2897" s="620"/>
      <c r="Q2897" s="635">
        <v>0</v>
      </c>
      <c r="R2897" s="619"/>
      <c r="S2897" s="635">
        <v>0</v>
      </c>
      <c r="T2897" s="683"/>
      <c r="U2897" s="665">
        <v>0</v>
      </c>
    </row>
    <row r="2898" spans="1:21" ht="14.4" customHeight="1" x14ac:dyDescent="0.3">
      <c r="A2898" s="618">
        <v>4</v>
      </c>
      <c r="B2898" s="619" t="s">
        <v>558</v>
      </c>
      <c r="C2898" s="619">
        <v>89301048</v>
      </c>
      <c r="D2898" s="681" t="s">
        <v>6243</v>
      </c>
      <c r="E2898" s="682" t="s">
        <v>3995</v>
      </c>
      <c r="F2898" s="619" t="s">
        <v>3935</v>
      </c>
      <c r="G2898" s="619" t="s">
        <v>4027</v>
      </c>
      <c r="H2898" s="619" t="s">
        <v>557</v>
      </c>
      <c r="I2898" s="619" t="s">
        <v>959</v>
      </c>
      <c r="J2898" s="619" t="s">
        <v>4029</v>
      </c>
      <c r="K2898" s="619" t="s">
        <v>4106</v>
      </c>
      <c r="L2898" s="620">
        <v>12.26</v>
      </c>
      <c r="M2898" s="620">
        <v>24.52</v>
      </c>
      <c r="N2898" s="619">
        <v>2</v>
      </c>
      <c r="O2898" s="683">
        <v>1</v>
      </c>
      <c r="P2898" s="620"/>
      <c r="Q2898" s="635">
        <v>0</v>
      </c>
      <c r="R2898" s="619"/>
      <c r="S2898" s="635">
        <v>0</v>
      </c>
      <c r="T2898" s="683"/>
      <c r="U2898" s="665">
        <v>0</v>
      </c>
    </row>
    <row r="2899" spans="1:21" ht="14.4" customHeight="1" x14ac:dyDescent="0.3">
      <c r="A2899" s="618">
        <v>4</v>
      </c>
      <c r="B2899" s="619" t="s">
        <v>558</v>
      </c>
      <c r="C2899" s="619">
        <v>89301048</v>
      </c>
      <c r="D2899" s="681" t="s">
        <v>6243</v>
      </c>
      <c r="E2899" s="682" t="s">
        <v>3995</v>
      </c>
      <c r="F2899" s="619" t="s">
        <v>3935</v>
      </c>
      <c r="G2899" s="619" t="s">
        <v>4134</v>
      </c>
      <c r="H2899" s="619" t="s">
        <v>1439</v>
      </c>
      <c r="I2899" s="619" t="s">
        <v>3152</v>
      </c>
      <c r="J2899" s="619" t="s">
        <v>3906</v>
      </c>
      <c r="K2899" s="619" t="s">
        <v>614</v>
      </c>
      <c r="L2899" s="620">
        <v>185.9</v>
      </c>
      <c r="M2899" s="620">
        <v>185.9</v>
      </c>
      <c r="N2899" s="619">
        <v>1</v>
      </c>
      <c r="O2899" s="683">
        <v>0.5</v>
      </c>
      <c r="P2899" s="620"/>
      <c r="Q2899" s="635">
        <v>0</v>
      </c>
      <c r="R2899" s="619"/>
      <c r="S2899" s="635">
        <v>0</v>
      </c>
      <c r="T2899" s="683"/>
      <c r="U2899" s="665">
        <v>0</v>
      </c>
    </row>
    <row r="2900" spans="1:21" ht="14.4" customHeight="1" x14ac:dyDescent="0.3">
      <c r="A2900" s="618">
        <v>4</v>
      </c>
      <c r="B2900" s="619" t="s">
        <v>558</v>
      </c>
      <c r="C2900" s="619">
        <v>89301048</v>
      </c>
      <c r="D2900" s="681" t="s">
        <v>6243</v>
      </c>
      <c r="E2900" s="682" t="s">
        <v>3995</v>
      </c>
      <c r="F2900" s="619" t="s">
        <v>3935</v>
      </c>
      <c r="G2900" s="619" t="s">
        <v>4040</v>
      </c>
      <c r="H2900" s="619" t="s">
        <v>1439</v>
      </c>
      <c r="I2900" s="619" t="s">
        <v>1627</v>
      </c>
      <c r="J2900" s="619" t="s">
        <v>1481</v>
      </c>
      <c r="K2900" s="619" t="s">
        <v>1628</v>
      </c>
      <c r="L2900" s="620">
        <v>625.29</v>
      </c>
      <c r="M2900" s="620">
        <v>1250.58</v>
      </c>
      <c r="N2900" s="619">
        <v>2</v>
      </c>
      <c r="O2900" s="683">
        <v>1.5</v>
      </c>
      <c r="P2900" s="620"/>
      <c r="Q2900" s="635">
        <v>0</v>
      </c>
      <c r="R2900" s="619"/>
      <c r="S2900" s="635">
        <v>0</v>
      </c>
      <c r="T2900" s="683"/>
      <c r="U2900" s="665">
        <v>0</v>
      </c>
    </row>
    <row r="2901" spans="1:21" ht="14.4" customHeight="1" x14ac:dyDescent="0.3">
      <c r="A2901" s="618">
        <v>4</v>
      </c>
      <c r="B2901" s="619" t="s">
        <v>558</v>
      </c>
      <c r="C2901" s="619">
        <v>89301048</v>
      </c>
      <c r="D2901" s="681" t="s">
        <v>6243</v>
      </c>
      <c r="E2901" s="682" t="s">
        <v>3995</v>
      </c>
      <c r="F2901" s="619" t="s">
        <v>3935</v>
      </c>
      <c r="G2901" s="619" t="s">
        <v>4006</v>
      </c>
      <c r="H2901" s="619" t="s">
        <v>557</v>
      </c>
      <c r="I2901" s="619" t="s">
        <v>4178</v>
      </c>
      <c r="J2901" s="619" t="s">
        <v>4043</v>
      </c>
      <c r="K2901" s="619" t="s">
        <v>773</v>
      </c>
      <c r="L2901" s="620">
        <v>397.65</v>
      </c>
      <c r="M2901" s="620">
        <v>397.65</v>
      </c>
      <c r="N2901" s="619">
        <v>1</v>
      </c>
      <c r="O2901" s="683">
        <v>0.5</v>
      </c>
      <c r="P2901" s="620"/>
      <c r="Q2901" s="635">
        <v>0</v>
      </c>
      <c r="R2901" s="619"/>
      <c r="S2901" s="635">
        <v>0</v>
      </c>
      <c r="T2901" s="683"/>
      <c r="U2901" s="665">
        <v>0</v>
      </c>
    </row>
    <row r="2902" spans="1:21" ht="14.4" customHeight="1" x14ac:dyDescent="0.3">
      <c r="A2902" s="618">
        <v>4</v>
      </c>
      <c r="B2902" s="619" t="s">
        <v>558</v>
      </c>
      <c r="C2902" s="619">
        <v>89301048</v>
      </c>
      <c r="D2902" s="681" t="s">
        <v>6243</v>
      </c>
      <c r="E2902" s="682" t="s">
        <v>3995</v>
      </c>
      <c r="F2902" s="619" t="s">
        <v>3935</v>
      </c>
      <c r="G2902" s="619" t="s">
        <v>4220</v>
      </c>
      <c r="H2902" s="619" t="s">
        <v>557</v>
      </c>
      <c r="I2902" s="619" t="s">
        <v>725</v>
      </c>
      <c r="J2902" s="619" t="s">
        <v>726</v>
      </c>
      <c r="K2902" s="619" t="s">
        <v>4221</v>
      </c>
      <c r="L2902" s="620">
        <v>0</v>
      </c>
      <c r="M2902" s="620">
        <v>0</v>
      </c>
      <c r="N2902" s="619">
        <v>1</v>
      </c>
      <c r="O2902" s="683">
        <v>1</v>
      </c>
      <c r="P2902" s="620"/>
      <c r="Q2902" s="635"/>
      <c r="R2902" s="619"/>
      <c r="S2902" s="635">
        <v>0</v>
      </c>
      <c r="T2902" s="683"/>
      <c r="U2902" s="665">
        <v>0</v>
      </c>
    </row>
    <row r="2903" spans="1:21" ht="14.4" customHeight="1" x14ac:dyDescent="0.3">
      <c r="A2903" s="618">
        <v>4</v>
      </c>
      <c r="B2903" s="619" t="s">
        <v>558</v>
      </c>
      <c r="C2903" s="619">
        <v>89301048</v>
      </c>
      <c r="D2903" s="681" t="s">
        <v>6243</v>
      </c>
      <c r="E2903" s="682" t="s">
        <v>3995</v>
      </c>
      <c r="F2903" s="619" t="s">
        <v>3935</v>
      </c>
      <c r="G2903" s="619" t="s">
        <v>5380</v>
      </c>
      <c r="H2903" s="619" t="s">
        <v>557</v>
      </c>
      <c r="I2903" s="619" t="s">
        <v>1244</v>
      </c>
      <c r="J2903" s="619" t="s">
        <v>1245</v>
      </c>
      <c r="K2903" s="619" t="s">
        <v>1246</v>
      </c>
      <c r="L2903" s="620">
        <v>169</v>
      </c>
      <c r="M2903" s="620">
        <v>169</v>
      </c>
      <c r="N2903" s="619">
        <v>1</v>
      </c>
      <c r="O2903" s="683">
        <v>0.5</v>
      </c>
      <c r="P2903" s="620"/>
      <c r="Q2903" s="635">
        <v>0</v>
      </c>
      <c r="R2903" s="619"/>
      <c r="S2903" s="635">
        <v>0</v>
      </c>
      <c r="T2903" s="683"/>
      <c r="U2903" s="665">
        <v>0</v>
      </c>
    </row>
    <row r="2904" spans="1:21" ht="14.4" customHeight="1" x14ac:dyDescent="0.3">
      <c r="A2904" s="618">
        <v>4</v>
      </c>
      <c r="B2904" s="619" t="s">
        <v>558</v>
      </c>
      <c r="C2904" s="619">
        <v>89301048</v>
      </c>
      <c r="D2904" s="681" t="s">
        <v>6243</v>
      </c>
      <c r="E2904" s="682" t="s">
        <v>3995</v>
      </c>
      <c r="F2904" s="619" t="s">
        <v>3935</v>
      </c>
      <c r="G2904" s="619" t="s">
        <v>5380</v>
      </c>
      <c r="H2904" s="619" t="s">
        <v>557</v>
      </c>
      <c r="I2904" s="619" t="s">
        <v>5902</v>
      </c>
      <c r="J2904" s="619" t="s">
        <v>1245</v>
      </c>
      <c r="K2904" s="619" t="s">
        <v>1246</v>
      </c>
      <c r="L2904" s="620">
        <v>169</v>
      </c>
      <c r="M2904" s="620">
        <v>169</v>
      </c>
      <c r="N2904" s="619">
        <v>1</v>
      </c>
      <c r="O2904" s="683">
        <v>0.5</v>
      </c>
      <c r="P2904" s="620"/>
      <c r="Q2904" s="635">
        <v>0</v>
      </c>
      <c r="R2904" s="619"/>
      <c r="S2904" s="635">
        <v>0</v>
      </c>
      <c r="T2904" s="683"/>
      <c r="U2904" s="665">
        <v>0</v>
      </c>
    </row>
    <row r="2905" spans="1:21" ht="14.4" customHeight="1" x14ac:dyDescent="0.3">
      <c r="A2905" s="618">
        <v>4</v>
      </c>
      <c r="B2905" s="619" t="s">
        <v>558</v>
      </c>
      <c r="C2905" s="619">
        <v>89301048</v>
      </c>
      <c r="D2905" s="681" t="s">
        <v>6243</v>
      </c>
      <c r="E2905" s="682" t="s">
        <v>3995</v>
      </c>
      <c r="F2905" s="619" t="s">
        <v>3935</v>
      </c>
      <c r="G2905" s="619" t="s">
        <v>4012</v>
      </c>
      <c r="H2905" s="619" t="s">
        <v>557</v>
      </c>
      <c r="I2905" s="619" t="s">
        <v>837</v>
      </c>
      <c r="J2905" s="619" t="s">
        <v>4013</v>
      </c>
      <c r="K2905" s="619" t="s">
        <v>4014</v>
      </c>
      <c r="L2905" s="620">
        <v>0</v>
      </c>
      <c r="M2905" s="620">
        <v>0</v>
      </c>
      <c r="N2905" s="619">
        <v>2</v>
      </c>
      <c r="O2905" s="683">
        <v>1.5</v>
      </c>
      <c r="P2905" s="620">
        <v>0</v>
      </c>
      <c r="Q2905" s="635"/>
      <c r="R2905" s="619">
        <v>1</v>
      </c>
      <c r="S2905" s="635">
        <v>0.5</v>
      </c>
      <c r="T2905" s="683">
        <v>0.5</v>
      </c>
      <c r="U2905" s="665">
        <v>0.33333333333333331</v>
      </c>
    </row>
    <row r="2906" spans="1:21" ht="14.4" customHeight="1" x14ac:dyDescent="0.3">
      <c r="A2906" s="618">
        <v>4</v>
      </c>
      <c r="B2906" s="619" t="s">
        <v>558</v>
      </c>
      <c r="C2906" s="619">
        <v>89301048</v>
      </c>
      <c r="D2906" s="681" t="s">
        <v>6243</v>
      </c>
      <c r="E2906" s="682" t="s">
        <v>3995</v>
      </c>
      <c r="F2906" s="619" t="s">
        <v>3935</v>
      </c>
      <c r="G2906" s="619" t="s">
        <v>4122</v>
      </c>
      <c r="H2906" s="619" t="s">
        <v>557</v>
      </c>
      <c r="I2906" s="619" t="s">
        <v>6239</v>
      </c>
      <c r="J2906" s="619" t="s">
        <v>2905</v>
      </c>
      <c r="K2906" s="619" t="s">
        <v>1431</v>
      </c>
      <c r="L2906" s="620">
        <v>20.329999999999998</v>
      </c>
      <c r="M2906" s="620">
        <v>20.329999999999998</v>
      </c>
      <c r="N2906" s="619">
        <v>1</v>
      </c>
      <c r="O2906" s="683">
        <v>1</v>
      </c>
      <c r="P2906" s="620"/>
      <c r="Q2906" s="635">
        <v>0</v>
      </c>
      <c r="R2906" s="619"/>
      <c r="S2906" s="635">
        <v>0</v>
      </c>
      <c r="T2906" s="683"/>
      <c r="U2906" s="665">
        <v>0</v>
      </c>
    </row>
    <row r="2907" spans="1:21" ht="14.4" customHeight="1" x14ac:dyDescent="0.3">
      <c r="A2907" s="618">
        <v>4</v>
      </c>
      <c r="B2907" s="619" t="s">
        <v>558</v>
      </c>
      <c r="C2907" s="619">
        <v>89301048</v>
      </c>
      <c r="D2907" s="681" t="s">
        <v>6243</v>
      </c>
      <c r="E2907" s="682" t="s">
        <v>3995</v>
      </c>
      <c r="F2907" s="619" t="s">
        <v>3935</v>
      </c>
      <c r="G2907" s="619" t="s">
        <v>4122</v>
      </c>
      <c r="H2907" s="619" t="s">
        <v>557</v>
      </c>
      <c r="I2907" s="619" t="s">
        <v>4186</v>
      </c>
      <c r="J2907" s="619" t="s">
        <v>4187</v>
      </c>
      <c r="K2907" s="619" t="s">
        <v>4155</v>
      </c>
      <c r="L2907" s="620">
        <v>102.89</v>
      </c>
      <c r="M2907" s="620">
        <v>102.89</v>
      </c>
      <c r="N2907" s="619">
        <v>1</v>
      </c>
      <c r="O2907" s="683">
        <v>1</v>
      </c>
      <c r="P2907" s="620">
        <v>102.89</v>
      </c>
      <c r="Q2907" s="635">
        <v>1</v>
      </c>
      <c r="R2907" s="619">
        <v>1</v>
      </c>
      <c r="S2907" s="635">
        <v>1</v>
      </c>
      <c r="T2907" s="683">
        <v>1</v>
      </c>
      <c r="U2907" s="665">
        <v>1</v>
      </c>
    </row>
    <row r="2908" spans="1:21" ht="14.4" customHeight="1" x14ac:dyDescent="0.3">
      <c r="A2908" s="618">
        <v>4</v>
      </c>
      <c r="B2908" s="619" t="s">
        <v>558</v>
      </c>
      <c r="C2908" s="619">
        <v>89301048</v>
      </c>
      <c r="D2908" s="681" t="s">
        <v>6243</v>
      </c>
      <c r="E2908" s="682" t="s">
        <v>3995</v>
      </c>
      <c r="F2908" s="619" t="s">
        <v>3935</v>
      </c>
      <c r="G2908" s="619" t="s">
        <v>4138</v>
      </c>
      <c r="H2908" s="619" t="s">
        <v>557</v>
      </c>
      <c r="I2908" s="619" t="s">
        <v>4622</v>
      </c>
      <c r="J2908" s="619" t="s">
        <v>4623</v>
      </c>
      <c r="K2908" s="619" t="s">
        <v>938</v>
      </c>
      <c r="L2908" s="620">
        <v>0</v>
      </c>
      <c r="M2908" s="620">
        <v>0</v>
      </c>
      <c r="N2908" s="619">
        <v>1</v>
      </c>
      <c r="O2908" s="683">
        <v>0.5</v>
      </c>
      <c r="P2908" s="620">
        <v>0</v>
      </c>
      <c r="Q2908" s="635"/>
      <c r="R2908" s="619">
        <v>1</v>
      </c>
      <c r="S2908" s="635">
        <v>1</v>
      </c>
      <c r="T2908" s="683">
        <v>0.5</v>
      </c>
      <c r="U2908" s="665">
        <v>1</v>
      </c>
    </row>
    <row r="2909" spans="1:21" ht="14.4" customHeight="1" x14ac:dyDescent="0.3">
      <c r="A2909" s="618">
        <v>4</v>
      </c>
      <c r="B2909" s="619" t="s">
        <v>558</v>
      </c>
      <c r="C2909" s="619">
        <v>89301048</v>
      </c>
      <c r="D2909" s="681" t="s">
        <v>6243</v>
      </c>
      <c r="E2909" s="682" t="s">
        <v>3995</v>
      </c>
      <c r="F2909" s="619" t="s">
        <v>3937</v>
      </c>
      <c r="G2909" s="619" t="s">
        <v>4423</v>
      </c>
      <c r="H2909" s="619" t="s">
        <v>557</v>
      </c>
      <c r="I2909" s="619" t="s">
        <v>4433</v>
      </c>
      <c r="J2909" s="619" t="s">
        <v>4434</v>
      </c>
      <c r="K2909" s="619" t="s">
        <v>4435</v>
      </c>
      <c r="L2909" s="620">
        <v>200</v>
      </c>
      <c r="M2909" s="620">
        <v>200</v>
      </c>
      <c r="N2909" s="619">
        <v>1</v>
      </c>
      <c r="O2909" s="683">
        <v>1</v>
      </c>
      <c r="P2909" s="620"/>
      <c r="Q2909" s="635">
        <v>0</v>
      </c>
      <c r="R2909" s="619"/>
      <c r="S2909" s="635">
        <v>0</v>
      </c>
      <c r="T2909" s="683"/>
      <c r="U2909" s="665">
        <v>0</v>
      </c>
    </row>
    <row r="2910" spans="1:21" ht="14.4" customHeight="1" x14ac:dyDescent="0.3">
      <c r="A2910" s="618">
        <v>4</v>
      </c>
      <c r="B2910" s="619" t="s">
        <v>558</v>
      </c>
      <c r="C2910" s="619">
        <v>89301048</v>
      </c>
      <c r="D2910" s="681" t="s">
        <v>6243</v>
      </c>
      <c r="E2910" s="682" t="s">
        <v>3995</v>
      </c>
      <c r="F2910" s="619" t="s">
        <v>3937</v>
      </c>
      <c r="G2910" s="619" t="s">
        <v>4423</v>
      </c>
      <c r="H2910" s="619" t="s">
        <v>557</v>
      </c>
      <c r="I2910" s="619" t="s">
        <v>6240</v>
      </c>
      <c r="J2910" s="619" t="s">
        <v>6241</v>
      </c>
      <c r="K2910" s="619" t="s">
        <v>6242</v>
      </c>
      <c r="L2910" s="620">
        <v>50</v>
      </c>
      <c r="M2910" s="620">
        <v>100</v>
      </c>
      <c r="N2910" s="619">
        <v>2</v>
      </c>
      <c r="O2910" s="683">
        <v>1</v>
      </c>
      <c r="P2910" s="620"/>
      <c r="Q2910" s="635">
        <v>0</v>
      </c>
      <c r="R2910" s="619"/>
      <c r="S2910" s="635">
        <v>0</v>
      </c>
      <c r="T2910" s="683"/>
      <c r="U2910" s="665">
        <v>0</v>
      </c>
    </row>
    <row r="2911" spans="1:21" ht="14.4" customHeight="1" x14ac:dyDescent="0.3">
      <c r="A2911" s="618">
        <v>4</v>
      </c>
      <c r="B2911" s="619" t="s">
        <v>558</v>
      </c>
      <c r="C2911" s="619">
        <v>89301048</v>
      </c>
      <c r="D2911" s="681" t="s">
        <v>6243</v>
      </c>
      <c r="E2911" s="682" t="s">
        <v>3995</v>
      </c>
      <c r="F2911" s="619" t="s">
        <v>3937</v>
      </c>
      <c r="G2911" s="619" t="s">
        <v>4203</v>
      </c>
      <c r="H2911" s="619" t="s">
        <v>557</v>
      </c>
      <c r="I2911" s="619" t="s">
        <v>4312</v>
      </c>
      <c r="J2911" s="619" t="s">
        <v>4313</v>
      </c>
      <c r="K2911" s="619" t="s">
        <v>4314</v>
      </c>
      <c r="L2911" s="620">
        <v>378.48</v>
      </c>
      <c r="M2911" s="620">
        <v>378.48</v>
      </c>
      <c r="N2911" s="619">
        <v>1</v>
      </c>
      <c r="O2911" s="683">
        <v>1</v>
      </c>
      <c r="P2911" s="620"/>
      <c r="Q2911" s="635">
        <v>0</v>
      </c>
      <c r="R2911" s="619"/>
      <c r="S2911" s="635">
        <v>0</v>
      </c>
      <c r="T2911" s="683"/>
      <c r="U2911" s="665">
        <v>0</v>
      </c>
    </row>
    <row r="2912" spans="1:21" ht="14.4" customHeight="1" x14ac:dyDescent="0.3">
      <c r="A2912" s="618">
        <v>4</v>
      </c>
      <c r="B2912" s="619" t="s">
        <v>558</v>
      </c>
      <c r="C2912" s="619">
        <v>89301048</v>
      </c>
      <c r="D2912" s="681" t="s">
        <v>6243</v>
      </c>
      <c r="E2912" s="682" t="s">
        <v>3996</v>
      </c>
      <c r="F2912" s="619" t="s">
        <v>3935</v>
      </c>
      <c r="G2912" s="619" t="s">
        <v>3997</v>
      </c>
      <c r="H2912" s="619" t="s">
        <v>1439</v>
      </c>
      <c r="I2912" s="619" t="s">
        <v>1793</v>
      </c>
      <c r="J2912" s="619" t="s">
        <v>3721</v>
      </c>
      <c r="K2912" s="619" t="s">
        <v>3722</v>
      </c>
      <c r="L2912" s="620">
        <v>333.31</v>
      </c>
      <c r="M2912" s="620">
        <v>999.93000000000006</v>
      </c>
      <c r="N2912" s="619">
        <v>3</v>
      </c>
      <c r="O2912" s="683">
        <v>2.5</v>
      </c>
      <c r="P2912" s="620"/>
      <c r="Q2912" s="635">
        <v>0</v>
      </c>
      <c r="R2912" s="619"/>
      <c r="S2912" s="635">
        <v>0</v>
      </c>
      <c r="T2912" s="683"/>
      <c r="U2912" s="665">
        <v>0</v>
      </c>
    </row>
    <row r="2913" spans="1:21" ht="14.4" customHeight="1" x14ac:dyDescent="0.3">
      <c r="A2913" s="618">
        <v>4</v>
      </c>
      <c r="B2913" s="619" t="s">
        <v>558</v>
      </c>
      <c r="C2913" s="619">
        <v>89301048</v>
      </c>
      <c r="D2913" s="681" t="s">
        <v>6243</v>
      </c>
      <c r="E2913" s="682" t="s">
        <v>3996</v>
      </c>
      <c r="F2913" s="619" t="s">
        <v>3935</v>
      </c>
      <c r="G2913" s="619" t="s">
        <v>3997</v>
      </c>
      <c r="H2913" s="619" t="s">
        <v>1439</v>
      </c>
      <c r="I2913" s="619" t="s">
        <v>1828</v>
      </c>
      <c r="J2913" s="619" t="s">
        <v>3725</v>
      </c>
      <c r="K2913" s="619" t="s">
        <v>3726</v>
      </c>
      <c r="L2913" s="620">
        <v>333.31</v>
      </c>
      <c r="M2913" s="620">
        <v>999.93000000000006</v>
      </c>
      <c r="N2913" s="619">
        <v>3</v>
      </c>
      <c r="O2913" s="683">
        <v>3</v>
      </c>
      <c r="P2913" s="620">
        <v>666.62</v>
      </c>
      <c r="Q2913" s="635">
        <v>0.66666666666666663</v>
      </c>
      <c r="R2913" s="619">
        <v>2</v>
      </c>
      <c r="S2913" s="635">
        <v>0.66666666666666663</v>
      </c>
      <c r="T2913" s="683">
        <v>2</v>
      </c>
      <c r="U2913" s="665">
        <v>0.66666666666666663</v>
      </c>
    </row>
    <row r="2914" spans="1:21" ht="14.4" customHeight="1" x14ac:dyDescent="0.3">
      <c r="A2914" s="618">
        <v>4</v>
      </c>
      <c r="B2914" s="619" t="s">
        <v>558</v>
      </c>
      <c r="C2914" s="619">
        <v>89301048</v>
      </c>
      <c r="D2914" s="681" t="s">
        <v>6243</v>
      </c>
      <c r="E2914" s="682" t="s">
        <v>3996</v>
      </c>
      <c r="F2914" s="619" t="s">
        <v>3935</v>
      </c>
      <c r="G2914" s="619" t="s">
        <v>4188</v>
      </c>
      <c r="H2914" s="619" t="s">
        <v>1439</v>
      </c>
      <c r="I2914" s="619" t="s">
        <v>2721</v>
      </c>
      <c r="J2914" s="619" t="s">
        <v>2722</v>
      </c>
      <c r="K2914" s="619" t="s">
        <v>3748</v>
      </c>
      <c r="L2914" s="620">
        <v>184.22</v>
      </c>
      <c r="M2914" s="620">
        <v>184.22</v>
      </c>
      <c r="N2914" s="619">
        <v>1</v>
      </c>
      <c r="O2914" s="683">
        <v>1</v>
      </c>
      <c r="P2914" s="620"/>
      <c r="Q2914" s="635">
        <v>0</v>
      </c>
      <c r="R2914" s="619"/>
      <c r="S2914" s="635">
        <v>0</v>
      </c>
      <c r="T2914" s="683"/>
      <c r="U2914" s="665">
        <v>0</v>
      </c>
    </row>
    <row r="2915" spans="1:21" ht="14.4" customHeight="1" x14ac:dyDescent="0.3">
      <c r="A2915" s="618">
        <v>4</v>
      </c>
      <c r="B2915" s="619" t="s">
        <v>558</v>
      </c>
      <c r="C2915" s="619">
        <v>89301048</v>
      </c>
      <c r="D2915" s="681" t="s">
        <v>6243</v>
      </c>
      <c r="E2915" s="682" t="s">
        <v>3996</v>
      </c>
      <c r="F2915" s="619" t="s">
        <v>3935</v>
      </c>
      <c r="G2915" s="619" t="s">
        <v>4184</v>
      </c>
      <c r="H2915" s="619" t="s">
        <v>557</v>
      </c>
      <c r="I2915" s="619" t="s">
        <v>5445</v>
      </c>
      <c r="J2915" s="619" t="s">
        <v>5446</v>
      </c>
      <c r="K2915" s="619" t="s">
        <v>5447</v>
      </c>
      <c r="L2915" s="620">
        <v>84.78</v>
      </c>
      <c r="M2915" s="620">
        <v>169.56</v>
      </c>
      <c r="N2915" s="619">
        <v>2</v>
      </c>
      <c r="O2915" s="683">
        <v>1</v>
      </c>
      <c r="P2915" s="620">
        <v>84.78</v>
      </c>
      <c r="Q2915" s="635">
        <v>0.5</v>
      </c>
      <c r="R2915" s="619">
        <v>1</v>
      </c>
      <c r="S2915" s="635">
        <v>0.5</v>
      </c>
      <c r="T2915" s="683">
        <v>0.5</v>
      </c>
      <c r="U2915" s="665">
        <v>0.5</v>
      </c>
    </row>
    <row r="2916" spans="1:21" ht="14.4" customHeight="1" x14ac:dyDescent="0.3">
      <c r="A2916" s="618">
        <v>4</v>
      </c>
      <c r="B2916" s="619" t="s">
        <v>558</v>
      </c>
      <c r="C2916" s="619">
        <v>89301048</v>
      </c>
      <c r="D2916" s="681" t="s">
        <v>6243</v>
      </c>
      <c r="E2916" s="682" t="s">
        <v>3996</v>
      </c>
      <c r="F2916" s="619" t="s">
        <v>3935</v>
      </c>
      <c r="G2916" s="619" t="s">
        <v>4395</v>
      </c>
      <c r="H2916" s="619" t="s">
        <v>557</v>
      </c>
      <c r="I2916" s="619" t="s">
        <v>1735</v>
      </c>
      <c r="J2916" s="619" t="s">
        <v>1736</v>
      </c>
      <c r="K2916" s="619" t="s">
        <v>4396</v>
      </c>
      <c r="L2916" s="620">
        <v>50.27</v>
      </c>
      <c r="M2916" s="620">
        <v>50.27</v>
      </c>
      <c r="N2916" s="619">
        <v>1</v>
      </c>
      <c r="O2916" s="683">
        <v>1</v>
      </c>
      <c r="P2916" s="620">
        <v>50.27</v>
      </c>
      <c r="Q2916" s="635">
        <v>1</v>
      </c>
      <c r="R2916" s="619">
        <v>1</v>
      </c>
      <c r="S2916" s="635">
        <v>1</v>
      </c>
      <c r="T2916" s="683">
        <v>1</v>
      </c>
      <c r="U2916" s="665">
        <v>1</v>
      </c>
    </row>
    <row r="2917" spans="1:21" ht="14.4" customHeight="1" x14ac:dyDescent="0.3">
      <c r="A2917" s="618">
        <v>4</v>
      </c>
      <c r="B2917" s="619" t="s">
        <v>558</v>
      </c>
      <c r="C2917" s="619">
        <v>89301048</v>
      </c>
      <c r="D2917" s="681" t="s">
        <v>6243</v>
      </c>
      <c r="E2917" s="682" t="s">
        <v>3996</v>
      </c>
      <c r="F2917" s="619" t="s">
        <v>3935</v>
      </c>
      <c r="G2917" s="619" t="s">
        <v>3998</v>
      </c>
      <c r="H2917" s="619" t="s">
        <v>557</v>
      </c>
      <c r="I2917" s="619" t="s">
        <v>991</v>
      </c>
      <c r="J2917" s="619" t="s">
        <v>992</v>
      </c>
      <c r="K2917" s="619" t="s">
        <v>4072</v>
      </c>
      <c r="L2917" s="620">
        <v>0</v>
      </c>
      <c r="M2917" s="620">
        <v>0</v>
      </c>
      <c r="N2917" s="619">
        <v>1</v>
      </c>
      <c r="O2917" s="683">
        <v>1</v>
      </c>
      <c r="P2917" s="620">
        <v>0</v>
      </c>
      <c r="Q2917" s="635"/>
      <c r="R2917" s="619">
        <v>1</v>
      </c>
      <c r="S2917" s="635">
        <v>1</v>
      </c>
      <c r="T2917" s="683">
        <v>1</v>
      </c>
      <c r="U2917" s="665">
        <v>1</v>
      </c>
    </row>
    <row r="2918" spans="1:21" ht="14.4" customHeight="1" x14ac:dyDescent="0.3">
      <c r="A2918" s="618">
        <v>4</v>
      </c>
      <c r="B2918" s="619" t="s">
        <v>558</v>
      </c>
      <c r="C2918" s="619">
        <v>89301048</v>
      </c>
      <c r="D2918" s="681" t="s">
        <v>6243</v>
      </c>
      <c r="E2918" s="682" t="s">
        <v>3996</v>
      </c>
      <c r="F2918" s="619" t="s">
        <v>3935</v>
      </c>
      <c r="G2918" s="619" t="s">
        <v>4337</v>
      </c>
      <c r="H2918" s="619" t="s">
        <v>557</v>
      </c>
      <c r="I2918" s="619" t="s">
        <v>2677</v>
      </c>
      <c r="J2918" s="619" t="s">
        <v>2678</v>
      </c>
      <c r="K2918" s="619" t="s">
        <v>4338</v>
      </c>
      <c r="L2918" s="620">
        <v>38.65</v>
      </c>
      <c r="M2918" s="620">
        <v>154.6</v>
      </c>
      <c r="N2918" s="619">
        <v>4</v>
      </c>
      <c r="O2918" s="683">
        <v>1</v>
      </c>
      <c r="P2918" s="620">
        <v>154.6</v>
      </c>
      <c r="Q2918" s="635">
        <v>1</v>
      </c>
      <c r="R2918" s="619">
        <v>4</v>
      </c>
      <c r="S2918" s="635">
        <v>1</v>
      </c>
      <c r="T2918" s="683">
        <v>1</v>
      </c>
      <c r="U2918" s="665">
        <v>1</v>
      </c>
    </row>
    <row r="2919" spans="1:21" ht="14.4" customHeight="1" x14ac:dyDescent="0.3">
      <c r="A2919" s="618">
        <v>4</v>
      </c>
      <c r="B2919" s="619" t="s">
        <v>558</v>
      </c>
      <c r="C2919" s="619">
        <v>89301048</v>
      </c>
      <c r="D2919" s="681" t="s">
        <v>6243</v>
      </c>
      <c r="E2919" s="682" t="s">
        <v>3996</v>
      </c>
      <c r="F2919" s="619" t="s">
        <v>3935</v>
      </c>
      <c r="G2919" s="619" t="s">
        <v>4027</v>
      </c>
      <c r="H2919" s="619" t="s">
        <v>557</v>
      </c>
      <c r="I2919" s="619" t="s">
        <v>4028</v>
      </c>
      <c r="J2919" s="619" t="s">
        <v>4029</v>
      </c>
      <c r="K2919" s="619" t="s">
        <v>3758</v>
      </c>
      <c r="L2919" s="620">
        <v>0</v>
      </c>
      <c r="M2919" s="620">
        <v>0</v>
      </c>
      <c r="N2919" s="619">
        <v>2</v>
      </c>
      <c r="O2919" s="683">
        <v>1</v>
      </c>
      <c r="P2919" s="620"/>
      <c r="Q2919" s="635"/>
      <c r="R2919" s="619"/>
      <c r="S2919" s="635">
        <v>0</v>
      </c>
      <c r="T2919" s="683"/>
      <c r="U2919" s="665">
        <v>0</v>
      </c>
    </row>
    <row r="2920" spans="1:21" ht="14.4" customHeight="1" x14ac:dyDescent="0.3">
      <c r="A2920" s="618">
        <v>4</v>
      </c>
      <c r="B2920" s="619" t="s">
        <v>558</v>
      </c>
      <c r="C2920" s="619">
        <v>89301048</v>
      </c>
      <c r="D2920" s="681" t="s">
        <v>6243</v>
      </c>
      <c r="E2920" s="682" t="s">
        <v>3996</v>
      </c>
      <c r="F2920" s="619" t="s">
        <v>3935</v>
      </c>
      <c r="G2920" s="619" t="s">
        <v>4040</v>
      </c>
      <c r="H2920" s="619" t="s">
        <v>1439</v>
      </c>
      <c r="I2920" s="619" t="s">
        <v>1627</v>
      </c>
      <c r="J2920" s="619" t="s">
        <v>1481</v>
      </c>
      <c r="K2920" s="619" t="s">
        <v>1628</v>
      </c>
      <c r="L2920" s="620">
        <v>625.29</v>
      </c>
      <c r="M2920" s="620">
        <v>1875.87</v>
      </c>
      <c r="N2920" s="619">
        <v>3</v>
      </c>
      <c r="O2920" s="683">
        <v>2.5</v>
      </c>
      <c r="P2920" s="620">
        <v>1875.87</v>
      </c>
      <c r="Q2920" s="635">
        <v>1</v>
      </c>
      <c r="R2920" s="619">
        <v>3</v>
      </c>
      <c r="S2920" s="635">
        <v>1</v>
      </c>
      <c r="T2920" s="683">
        <v>2.5</v>
      </c>
      <c r="U2920" s="665">
        <v>1</v>
      </c>
    </row>
    <row r="2921" spans="1:21" ht="14.4" customHeight="1" x14ac:dyDescent="0.3">
      <c r="A2921" s="618">
        <v>4</v>
      </c>
      <c r="B2921" s="619" t="s">
        <v>558</v>
      </c>
      <c r="C2921" s="619">
        <v>89301048</v>
      </c>
      <c r="D2921" s="681" t="s">
        <v>6243</v>
      </c>
      <c r="E2921" s="682" t="s">
        <v>3996</v>
      </c>
      <c r="F2921" s="619" t="s">
        <v>3935</v>
      </c>
      <c r="G2921" s="619" t="s">
        <v>4040</v>
      </c>
      <c r="H2921" s="619" t="s">
        <v>1439</v>
      </c>
      <c r="I2921" s="619" t="s">
        <v>1480</v>
      </c>
      <c r="J2921" s="619" t="s">
        <v>1481</v>
      </c>
      <c r="K2921" s="619" t="s">
        <v>1482</v>
      </c>
      <c r="L2921" s="620">
        <v>937.93</v>
      </c>
      <c r="M2921" s="620">
        <v>1875.86</v>
      </c>
      <c r="N2921" s="619">
        <v>2</v>
      </c>
      <c r="O2921" s="683">
        <v>1.5</v>
      </c>
      <c r="P2921" s="620">
        <v>937.93</v>
      </c>
      <c r="Q2921" s="635">
        <v>0.5</v>
      </c>
      <c r="R2921" s="619">
        <v>1</v>
      </c>
      <c r="S2921" s="635">
        <v>0.5</v>
      </c>
      <c r="T2921" s="683">
        <v>0.5</v>
      </c>
      <c r="U2921" s="665">
        <v>0.33333333333333331</v>
      </c>
    </row>
    <row r="2922" spans="1:21" ht="14.4" customHeight="1" x14ac:dyDescent="0.3">
      <c r="A2922" s="618">
        <v>4</v>
      </c>
      <c r="B2922" s="619" t="s">
        <v>558</v>
      </c>
      <c r="C2922" s="619">
        <v>89301048</v>
      </c>
      <c r="D2922" s="681" t="s">
        <v>6243</v>
      </c>
      <c r="E2922" s="682" t="s">
        <v>3996</v>
      </c>
      <c r="F2922" s="619" t="s">
        <v>3935</v>
      </c>
      <c r="G2922" s="619" t="s">
        <v>5380</v>
      </c>
      <c r="H2922" s="619" t="s">
        <v>557</v>
      </c>
      <c r="I2922" s="619" t="s">
        <v>6213</v>
      </c>
      <c r="J2922" s="619" t="s">
        <v>1245</v>
      </c>
      <c r="K2922" s="619" t="s">
        <v>6214</v>
      </c>
      <c r="L2922" s="620">
        <v>28.74</v>
      </c>
      <c r="M2922" s="620">
        <v>28.74</v>
      </c>
      <c r="N2922" s="619">
        <v>1</v>
      </c>
      <c r="O2922" s="683">
        <v>0.5</v>
      </c>
      <c r="P2922" s="620"/>
      <c r="Q2922" s="635">
        <v>0</v>
      </c>
      <c r="R2922" s="619"/>
      <c r="S2922" s="635">
        <v>0</v>
      </c>
      <c r="T2922" s="683"/>
      <c r="U2922" s="665">
        <v>0</v>
      </c>
    </row>
    <row r="2923" spans="1:21" ht="14.4" customHeight="1" x14ac:dyDescent="0.3">
      <c r="A2923" s="618">
        <v>4</v>
      </c>
      <c r="B2923" s="619" t="s">
        <v>558</v>
      </c>
      <c r="C2923" s="619">
        <v>89301048</v>
      </c>
      <c r="D2923" s="681" t="s">
        <v>6243</v>
      </c>
      <c r="E2923" s="682" t="s">
        <v>3996</v>
      </c>
      <c r="F2923" s="619" t="s">
        <v>3935</v>
      </c>
      <c r="G2923" s="619" t="s">
        <v>4012</v>
      </c>
      <c r="H2923" s="619" t="s">
        <v>557</v>
      </c>
      <c r="I2923" s="619" t="s">
        <v>837</v>
      </c>
      <c r="J2923" s="619" t="s">
        <v>4013</v>
      </c>
      <c r="K2923" s="619" t="s">
        <v>4014</v>
      </c>
      <c r="L2923" s="620">
        <v>0</v>
      </c>
      <c r="M2923" s="620">
        <v>0</v>
      </c>
      <c r="N2923" s="619">
        <v>2</v>
      </c>
      <c r="O2923" s="683">
        <v>1.5</v>
      </c>
      <c r="P2923" s="620">
        <v>0</v>
      </c>
      <c r="Q2923" s="635"/>
      <c r="R2923" s="619">
        <v>1</v>
      </c>
      <c r="S2923" s="635">
        <v>0.5</v>
      </c>
      <c r="T2923" s="683">
        <v>1</v>
      </c>
      <c r="U2923" s="665">
        <v>0.66666666666666663</v>
      </c>
    </row>
    <row r="2924" spans="1:21" ht="14.4" customHeight="1" x14ac:dyDescent="0.3">
      <c r="A2924" s="618">
        <v>4</v>
      </c>
      <c r="B2924" s="619" t="s">
        <v>558</v>
      </c>
      <c r="C2924" s="619">
        <v>89301048</v>
      </c>
      <c r="D2924" s="681" t="s">
        <v>6243</v>
      </c>
      <c r="E2924" s="682" t="s">
        <v>3996</v>
      </c>
      <c r="F2924" s="619" t="s">
        <v>3935</v>
      </c>
      <c r="G2924" s="619" t="s">
        <v>4053</v>
      </c>
      <c r="H2924" s="619" t="s">
        <v>557</v>
      </c>
      <c r="I2924" s="619" t="s">
        <v>3168</v>
      </c>
      <c r="J2924" s="619" t="s">
        <v>1790</v>
      </c>
      <c r="K2924" s="619" t="s">
        <v>4054</v>
      </c>
      <c r="L2924" s="620">
        <v>23.46</v>
      </c>
      <c r="M2924" s="620">
        <v>23.46</v>
      </c>
      <c r="N2924" s="619">
        <v>1</v>
      </c>
      <c r="O2924" s="683">
        <v>0.5</v>
      </c>
      <c r="P2924" s="620">
        <v>23.46</v>
      </c>
      <c r="Q2924" s="635">
        <v>1</v>
      </c>
      <c r="R2924" s="619">
        <v>1</v>
      </c>
      <c r="S2924" s="635">
        <v>1</v>
      </c>
      <c r="T2924" s="683">
        <v>0.5</v>
      </c>
      <c r="U2924" s="665">
        <v>1</v>
      </c>
    </row>
    <row r="2925" spans="1:21" ht="14.4" customHeight="1" x14ac:dyDescent="0.3">
      <c r="A2925" s="618">
        <v>4</v>
      </c>
      <c r="B2925" s="619" t="s">
        <v>558</v>
      </c>
      <c r="C2925" s="619">
        <v>89301048</v>
      </c>
      <c r="D2925" s="681" t="s">
        <v>6243</v>
      </c>
      <c r="E2925" s="682" t="s">
        <v>3996</v>
      </c>
      <c r="F2925" s="619" t="s">
        <v>3935</v>
      </c>
      <c r="G2925" s="619" t="s">
        <v>4055</v>
      </c>
      <c r="H2925" s="619" t="s">
        <v>557</v>
      </c>
      <c r="I2925" s="619" t="s">
        <v>2680</v>
      </c>
      <c r="J2925" s="619" t="s">
        <v>1798</v>
      </c>
      <c r="K2925" s="619" t="s">
        <v>4056</v>
      </c>
      <c r="L2925" s="620">
        <v>194.73</v>
      </c>
      <c r="M2925" s="620">
        <v>194.73</v>
      </c>
      <c r="N2925" s="619">
        <v>1</v>
      </c>
      <c r="O2925" s="683">
        <v>0.5</v>
      </c>
      <c r="P2925" s="620"/>
      <c r="Q2925" s="635">
        <v>0</v>
      </c>
      <c r="R2925" s="619"/>
      <c r="S2925" s="635">
        <v>0</v>
      </c>
      <c r="T2925" s="683"/>
      <c r="U2925" s="665">
        <v>0</v>
      </c>
    </row>
    <row r="2926" spans="1:21" ht="14.4" customHeight="1" x14ac:dyDescent="0.3">
      <c r="A2926" s="618">
        <v>4</v>
      </c>
      <c r="B2926" s="619" t="s">
        <v>558</v>
      </c>
      <c r="C2926" s="619">
        <v>89301048</v>
      </c>
      <c r="D2926" s="681" t="s">
        <v>6243</v>
      </c>
      <c r="E2926" s="682" t="s">
        <v>3996</v>
      </c>
      <c r="F2926" s="619" t="s">
        <v>3935</v>
      </c>
      <c r="G2926" s="619" t="s">
        <v>4086</v>
      </c>
      <c r="H2926" s="619" t="s">
        <v>1439</v>
      </c>
      <c r="I2926" s="619" t="s">
        <v>3766</v>
      </c>
      <c r="J2926" s="619" t="s">
        <v>3767</v>
      </c>
      <c r="K2926" s="619" t="s">
        <v>3768</v>
      </c>
      <c r="L2926" s="620">
        <v>32.74</v>
      </c>
      <c r="M2926" s="620">
        <v>130.96</v>
      </c>
      <c r="N2926" s="619">
        <v>4</v>
      </c>
      <c r="O2926" s="683">
        <v>3</v>
      </c>
      <c r="P2926" s="620">
        <v>65.48</v>
      </c>
      <c r="Q2926" s="635">
        <v>0.5</v>
      </c>
      <c r="R2926" s="619">
        <v>2</v>
      </c>
      <c r="S2926" s="635">
        <v>0.5</v>
      </c>
      <c r="T2926" s="683">
        <v>1.5</v>
      </c>
      <c r="U2926" s="665">
        <v>0.5</v>
      </c>
    </row>
    <row r="2927" spans="1:21" ht="14.4" customHeight="1" x14ac:dyDescent="0.3">
      <c r="A2927" s="618">
        <v>4</v>
      </c>
      <c r="B2927" s="619" t="s">
        <v>558</v>
      </c>
      <c r="C2927" s="619">
        <v>89301048</v>
      </c>
      <c r="D2927" s="681" t="s">
        <v>6243</v>
      </c>
      <c r="E2927" s="682" t="s">
        <v>3996</v>
      </c>
      <c r="F2927" s="619" t="s">
        <v>3935</v>
      </c>
      <c r="G2927" s="619" t="s">
        <v>4086</v>
      </c>
      <c r="H2927" s="619" t="s">
        <v>1439</v>
      </c>
      <c r="I2927" s="619" t="s">
        <v>1521</v>
      </c>
      <c r="J2927" s="619" t="s">
        <v>1522</v>
      </c>
      <c r="K2927" s="619" t="s">
        <v>3769</v>
      </c>
      <c r="L2927" s="620">
        <v>98.23</v>
      </c>
      <c r="M2927" s="620">
        <v>98.23</v>
      </c>
      <c r="N2927" s="619">
        <v>1</v>
      </c>
      <c r="O2927" s="683">
        <v>0.5</v>
      </c>
      <c r="P2927" s="620">
        <v>98.23</v>
      </c>
      <c r="Q2927" s="635">
        <v>1</v>
      </c>
      <c r="R2927" s="619">
        <v>1</v>
      </c>
      <c r="S2927" s="635">
        <v>1</v>
      </c>
      <c r="T2927" s="683">
        <v>0.5</v>
      </c>
      <c r="U2927" s="665">
        <v>1</v>
      </c>
    </row>
    <row r="2928" spans="1:21" ht="14.4" customHeight="1" thickBot="1" x14ac:dyDescent="0.35">
      <c r="A2928" s="624">
        <v>4</v>
      </c>
      <c r="B2928" s="625" t="s">
        <v>558</v>
      </c>
      <c r="C2928" s="625">
        <v>89301048</v>
      </c>
      <c r="D2928" s="684" t="s">
        <v>6243</v>
      </c>
      <c r="E2928" s="685" t="s">
        <v>3996</v>
      </c>
      <c r="F2928" s="625" t="s">
        <v>3937</v>
      </c>
      <c r="G2928" s="625" t="s">
        <v>4358</v>
      </c>
      <c r="H2928" s="625" t="s">
        <v>557</v>
      </c>
      <c r="I2928" s="625" t="s">
        <v>5713</v>
      </c>
      <c r="J2928" s="625" t="s">
        <v>4421</v>
      </c>
      <c r="K2928" s="625" t="s">
        <v>5714</v>
      </c>
      <c r="L2928" s="626">
        <v>566</v>
      </c>
      <c r="M2928" s="626">
        <v>1132</v>
      </c>
      <c r="N2928" s="625">
        <v>2</v>
      </c>
      <c r="O2928" s="686">
        <v>1</v>
      </c>
      <c r="P2928" s="626"/>
      <c r="Q2928" s="636">
        <v>0</v>
      </c>
      <c r="R2928" s="625"/>
      <c r="S2928" s="636">
        <v>0</v>
      </c>
      <c r="T2928" s="686"/>
      <c r="U2928" s="66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6248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0" t="s">
        <v>280</v>
      </c>
      <c r="B4" s="631" t="s">
        <v>17</v>
      </c>
      <c r="C4" s="632" t="s">
        <v>5</v>
      </c>
      <c r="D4" s="631" t="s">
        <v>17</v>
      </c>
      <c r="E4" s="632" t="s">
        <v>5</v>
      </c>
      <c r="F4" s="633" t="s">
        <v>17</v>
      </c>
    </row>
    <row r="5" spans="1:6" ht="14.4" customHeight="1" x14ac:dyDescent="0.3">
      <c r="A5" s="644" t="s">
        <v>3951</v>
      </c>
      <c r="B5" s="616">
        <v>15808.230000000003</v>
      </c>
      <c r="C5" s="634">
        <v>0.12022012556614738</v>
      </c>
      <c r="D5" s="616">
        <v>115685.80999999998</v>
      </c>
      <c r="E5" s="634">
        <v>0.87977987443385264</v>
      </c>
      <c r="F5" s="617">
        <v>131494.03999999998</v>
      </c>
    </row>
    <row r="6" spans="1:6" ht="14.4" customHeight="1" x14ac:dyDescent="0.3">
      <c r="A6" s="645" t="s">
        <v>3962</v>
      </c>
      <c r="B6" s="622">
        <v>13883.029999999999</v>
      </c>
      <c r="C6" s="635">
        <v>0.15533581801479843</v>
      </c>
      <c r="D6" s="622">
        <v>75491.27</v>
      </c>
      <c r="E6" s="635">
        <v>0.84466418198520155</v>
      </c>
      <c r="F6" s="623">
        <v>89374.3</v>
      </c>
    </row>
    <row r="7" spans="1:6" ht="14.4" customHeight="1" x14ac:dyDescent="0.3">
      <c r="A7" s="645" t="s">
        <v>3980</v>
      </c>
      <c r="B7" s="622">
        <v>10535.689999999999</v>
      </c>
      <c r="C7" s="635">
        <v>0.34092178436515691</v>
      </c>
      <c r="D7" s="622">
        <v>20367.849999999995</v>
      </c>
      <c r="E7" s="635">
        <v>0.65907821563484315</v>
      </c>
      <c r="F7" s="623">
        <v>30903.539999999994</v>
      </c>
    </row>
    <row r="8" spans="1:6" ht="14.4" customHeight="1" x14ac:dyDescent="0.3">
      <c r="A8" s="645" t="s">
        <v>3992</v>
      </c>
      <c r="B8" s="622">
        <v>8569.0600000000013</v>
      </c>
      <c r="C8" s="635">
        <v>0.55763826976514153</v>
      </c>
      <c r="D8" s="622">
        <v>6797.6400000000012</v>
      </c>
      <c r="E8" s="635">
        <v>0.44236173023485847</v>
      </c>
      <c r="F8" s="623">
        <v>15366.700000000003</v>
      </c>
    </row>
    <row r="9" spans="1:6" ht="14.4" customHeight="1" x14ac:dyDescent="0.3">
      <c r="A9" s="645" t="s">
        <v>3987</v>
      </c>
      <c r="B9" s="622">
        <v>7432.2900000000009</v>
      </c>
      <c r="C9" s="635">
        <v>0.40975173277643384</v>
      </c>
      <c r="D9" s="622">
        <v>10706.23</v>
      </c>
      <c r="E9" s="635">
        <v>0.59024826722356616</v>
      </c>
      <c r="F9" s="623">
        <v>18138.52</v>
      </c>
    </row>
    <row r="10" spans="1:6" ht="14.4" customHeight="1" x14ac:dyDescent="0.3">
      <c r="A10" s="645" t="s">
        <v>3978</v>
      </c>
      <c r="B10" s="622">
        <v>6472.57</v>
      </c>
      <c r="C10" s="635">
        <v>0.2531782375073684</v>
      </c>
      <c r="D10" s="622">
        <v>19092.699999999997</v>
      </c>
      <c r="E10" s="635">
        <v>0.74682176249263155</v>
      </c>
      <c r="F10" s="623">
        <v>25565.269999999997</v>
      </c>
    </row>
    <row r="11" spans="1:6" ht="14.4" customHeight="1" x14ac:dyDescent="0.3">
      <c r="A11" s="645" t="s">
        <v>3956</v>
      </c>
      <c r="B11" s="622">
        <v>6392.8100000000013</v>
      </c>
      <c r="C11" s="635">
        <v>0.49131016864743909</v>
      </c>
      <c r="D11" s="622">
        <v>6618.949999999998</v>
      </c>
      <c r="E11" s="635">
        <v>0.50868983135256096</v>
      </c>
      <c r="F11" s="623">
        <v>13011.759999999998</v>
      </c>
    </row>
    <row r="12" spans="1:6" ht="14.4" customHeight="1" x14ac:dyDescent="0.3">
      <c r="A12" s="645" t="s">
        <v>3979</v>
      </c>
      <c r="B12" s="622">
        <v>6001.7499999999991</v>
      </c>
      <c r="C12" s="635">
        <v>0.17702992644191598</v>
      </c>
      <c r="D12" s="622">
        <v>27900.71</v>
      </c>
      <c r="E12" s="635">
        <v>0.82297007355808394</v>
      </c>
      <c r="F12" s="623">
        <v>33902.46</v>
      </c>
    </row>
    <row r="13" spans="1:6" ht="14.4" customHeight="1" x14ac:dyDescent="0.3">
      <c r="A13" s="645" t="s">
        <v>3982</v>
      </c>
      <c r="B13" s="622">
        <v>4648.2</v>
      </c>
      <c r="C13" s="635">
        <v>3.2797635792986675E-2</v>
      </c>
      <c r="D13" s="622">
        <v>137075.43</v>
      </c>
      <c r="E13" s="635">
        <v>0.96720236420701322</v>
      </c>
      <c r="F13" s="623">
        <v>141723.63</v>
      </c>
    </row>
    <row r="14" spans="1:6" ht="14.4" customHeight="1" x14ac:dyDescent="0.3">
      <c r="A14" s="645" t="s">
        <v>3957</v>
      </c>
      <c r="B14" s="622">
        <v>1809.9399999999998</v>
      </c>
      <c r="C14" s="635">
        <v>9.2287280963409185E-2</v>
      </c>
      <c r="D14" s="622">
        <v>17802.079999999998</v>
      </c>
      <c r="E14" s="635">
        <v>0.9077127190365909</v>
      </c>
      <c r="F14" s="623">
        <v>19612.019999999997</v>
      </c>
    </row>
    <row r="15" spans="1:6" ht="14.4" customHeight="1" x14ac:dyDescent="0.3">
      <c r="A15" s="645" t="s">
        <v>3967</v>
      </c>
      <c r="B15" s="622">
        <v>1500.41</v>
      </c>
      <c r="C15" s="635">
        <v>0.12159298389495292</v>
      </c>
      <c r="D15" s="622">
        <v>10839.2</v>
      </c>
      <c r="E15" s="635">
        <v>0.87840701610504712</v>
      </c>
      <c r="F15" s="623">
        <v>12339.61</v>
      </c>
    </row>
    <row r="16" spans="1:6" ht="14.4" customHeight="1" x14ac:dyDescent="0.3">
      <c r="A16" s="645" t="s">
        <v>3971</v>
      </c>
      <c r="B16" s="622">
        <v>1428.6499999999999</v>
      </c>
      <c r="C16" s="635">
        <v>4.3132585337547623E-2</v>
      </c>
      <c r="D16" s="622">
        <v>31693.639999999996</v>
      </c>
      <c r="E16" s="635">
        <v>0.9568674146624524</v>
      </c>
      <c r="F16" s="623">
        <v>33122.289999999994</v>
      </c>
    </row>
    <row r="17" spans="1:6" ht="14.4" customHeight="1" x14ac:dyDescent="0.3">
      <c r="A17" s="645" t="s">
        <v>3952</v>
      </c>
      <c r="B17" s="622">
        <v>1213.8800000000001</v>
      </c>
      <c r="C17" s="635">
        <v>5.5485645669474913E-2</v>
      </c>
      <c r="D17" s="622">
        <v>20663.489999999994</v>
      </c>
      <c r="E17" s="635">
        <v>0.944514354330525</v>
      </c>
      <c r="F17" s="623">
        <v>21877.369999999995</v>
      </c>
    </row>
    <row r="18" spans="1:6" ht="14.4" customHeight="1" x14ac:dyDescent="0.3">
      <c r="A18" s="645" t="s">
        <v>3973</v>
      </c>
      <c r="B18" s="622">
        <v>1088.6199999999999</v>
      </c>
      <c r="C18" s="635">
        <v>0.2486415867454497</v>
      </c>
      <c r="D18" s="622">
        <v>3289.6499999999996</v>
      </c>
      <c r="E18" s="635">
        <v>0.75135841325455033</v>
      </c>
      <c r="F18" s="623">
        <v>4378.2699999999995</v>
      </c>
    </row>
    <row r="19" spans="1:6" ht="14.4" customHeight="1" x14ac:dyDescent="0.3">
      <c r="A19" s="645" t="s">
        <v>3991</v>
      </c>
      <c r="B19" s="622">
        <v>900.28</v>
      </c>
      <c r="C19" s="635">
        <v>1.5240521354894333E-2</v>
      </c>
      <c r="D19" s="622">
        <v>58171.19</v>
      </c>
      <c r="E19" s="635">
        <v>0.98475947864510571</v>
      </c>
      <c r="F19" s="623">
        <v>59071.47</v>
      </c>
    </row>
    <row r="20" spans="1:6" ht="14.4" customHeight="1" x14ac:dyDescent="0.3">
      <c r="A20" s="645" t="s">
        <v>3965</v>
      </c>
      <c r="B20" s="622">
        <v>763.65</v>
      </c>
      <c r="C20" s="635">
        <v>2.3517198520077925E-2</v>
      </c>
      <c r="D20" s="622">
        <v>31708.329999999998</v>
      </c>
      <c r="E20" s="635">
        <v>0.97648280147992206</v>
      </c>
      <c r="F20" s="623">
        <v>32471.98</v>
      </c>
    </row>
    <row r="21" spans="1:6" ht="14.4" customHeight="1" x14ac:dyDescent="0.3">
      <c r="A21" s="645" t="s">
        <v>3984</v>
      </c>
      <c r="B21" s="622">
        <v>719.78</v>
      </c>
      <c r="C21" s="635">
        <v>0.1572505942393736</v>
      </c>
      <c r="D21" s="622">
        <v>3857.5</v>
      </c>
      <c r="E21" s="635">
        <v>0.8427494057606264</v>
      </c>
      <c r="F21" s="623">
        <v>4577.28</v>
      </c>
    </row>
    <row r="22" spans="1:6" ht="14.4" customHeight="1" x14ac:dyDescent="0.3">
      <c r="A22" s="645" t="s">
        <v>3953</v>
      </c>
      <c r="B22" s="622">
        <v>666.75</v>
      </c>
      <c r="C22" s="635">
        <v>4.4622480762306571E-2</v>
      </c>
      <c r="D22" s="622">
        <v>14275.27</v>
      </c>
      <c r="E22" s="635">
        <v>0.95537751923769343</v>
      </c>
      <c r="F22" s="623">
        <v>14942.02</v>
      </c>
    </row>
    <row r="23" spans="1:6" ht="14.4" customHeight="1" x14ac:dyDescent="0.3">
      <c r="A23" s="645" t="s">
        <v>3993</v>
      </c>
      <c r="B23" s="622">
        <v>536.14</v>
      </c>
      <c r="C23" s="635">
        <v>6.5037514177751082E-2</v>
      </c>
      <c r="D23" s="622">
        <v>7707.4100000000017</v>
      </c>
      <c r="E23" s="635">
        <v>0.93496248582224895</v>
      </c>
      <c r="F23" s="623">
        <v>8243.5500000000011</v>
      </c>
    </row>
    <row r="24" spans="1:6" ht="14.4" customHeight="1" x14ac:dyDescent="0.3">
      <c r="A24" s="645" t="s">
        <v>3960</v>
      </c>
      <c r="B24" s="622">
        <v>333.31</v>
      </c>
      <c r="C24" s="635">
        <v>1.1161000555521879E-2</v>
      </c>
      <c r="D24" s="622">
        <v>29530.500000000011</v>
      </c>
      <c r="E24" s="635">
        <v>0.98883899944447806</v>
      </c>
      <c r="F24" s="623">
        <v>29863.810000000012</v>
      </c>
    </row>
    <row r="25" spans="1:6" ht="14.4" customHeight="1" x14ac:dyDescent="0.3">
      <c r="A25" s="645" t="s">
        <v>3961</v>
      </c>
      <c r="B25" s="622">
        <v>298.58</v>
      </c>
      <c r="C25" s="635">
        <v>3.3303440768105076E-2</v>
      </c>
      <c r="D25" s="622">
        <v>8666.86</v>
      </c>
      <c r="E25" s="635">
        <v>0.9666965592318949</v>
      </c>
      <c r="F25" s="623">
        <v>8965.44</v>
      </c>
    </row>
    <row r="26" spans="1:6" ht="14.4" customHeight="1" x14ac:dyDescent="0.3">
      <c r="A26" s="645" t="s">
        <v>3990</v>
      </c>
      <c r="B26" s="622">
        <v>259.23</v>
      </c>
      <c r="C26" s="635">
        <v>1.1875290892632676E-2</v>
      </c>
      <c r="D26" s="622">
        <v>21570.129999999997</v>
      </c>
      <c r="E26" s="635">
        <v>0.98812470910736738</v>
      </c>
      <c r="F26" s="623">
        <v>21829.359999999997</v>
      </c>
    </row>
    <row r="27" spans="1:6" ht="14.4" customHeight="1" x14ac:dyDescent="0.3">
      <c r="A27" s="645" t="s">
        <v>3985</v>
      </c>
      <c r="B27" s="622"/>
      <c r="C27" s="635">
        <v>0</v>
      </c>
      <c r="D27" s="622">
        <v>2599.3599999999997</v>
      </c>
      <c r="E27" s="635">
        <v>1</v>
      </c>
      <c r="F27" s="623">
        <v>2599.3599999999997</v>
      </c>
    </row>
    <row r="28" spans="1:6" ht="14.4" customHeight="1" x14ac:dyDescent="0.3">
      <c r="A28" s="645" t="s">
        <v>3968</v>
      </c>
      <c r="B28" s="622">
        <v>0</v>
      </c>
      <c r="C28" s="635">
        <v>0</v>
      </c>
      <c r="D28" s="622">
        <v>333.31</v>
      </c>
      <c r="E28" s="635">
        <v>1</v>
      </c>
      <c r="F28" s="623">
        <v>333.31</v>
      </c>
    </row>
    <row r="29" spans="1:6" ht="14.4" customHeight="1" x14ac:dyDescent="0.3">
      <c r="A29" s="645" t="s">
        <v>3988</v>
      </c>
      <c r="B29" s="622"/>
      <c r="C29" s="635">
        <v>0</v>
      </c>
      <c r="D29" s="622">
        <v>4512.16</v>
      </c>
      <c r="E29" s="635">
        <v>1</v>
      </c>
      <c r="F29" s="623">
        <v>4512.16</v>
      </c>
    </row>
    <row r="30" spans="1:6" ht="14.4" customHeight="1" x14ac:dyDescent="0.3">
      <c r="A30" s="645" t="s">
        <v>3955</v>
      </c>
      <c r="B30" s="622"/>
      <c r="C30" s="635">
        <v>0</v>
      </c>
      <c r="D30" s="622">
        <v>12332.280000000002</v>
      </c>
      <c r="E30" s="635">
        <v>1</v>
      </c>
      <c r="F30" s="623">
        <v>12332.280000000002</v>
      </c>
    </row>
    <row r="31" spans="1:6" ht="14.4" customHeight="1" x14ac:dyDescent="0.3">
      <c r="A31" s="645" t="s">
        <v>3969</v>
      </c>
      <c r="B31" s="622">
        <v>0</v>
      </c>
      <c r="C31" s="635"/>
      <c r="D31" s="622"/>
      <c r="E31" s="635"/>
      <c r="F31" s="623">
        <v>0</v>
      </c>
    </row>
    <row r="32" spans="1:6" ht="14.4" customHeight="1" x14ac:dyDescent="0.3">
      <c r="A32" s="645" t="s">
        <v>3966</v>
      </c>
      <c r="B32" s="622"/>
      <c r="C32" s="635">
        <v>0</v>
      </c>
      <c r="D32" s="622">
        <v>14338.89</v>
      </c>
      <c r="E32" s="635">
        <v>1</v>
      </c>
      <c r="F32" s="623">
        <v>14338.89</v>
      </c>
    </row>
    <row r="33" spans="1:6" ht="14.4" customHeight="1" x14ac:dyDescent="0.3">
      <c r="A33" s="645" t="s">
        <v>3970</v>
      </c>
      <c r="B33" s="622"/>
      <c r="C33" s="635">
        <v>0</v>
      </c>
      <c r="D33" s="622">
        <v>7525.7300000000005</v>
      </c>
      <c r="E33" s="635">
        <v>1</v>
      </c>
      <c r="F33" s="623">
        <v>7525.7300000000005</v>
      </c>
    </row>
    <row r="34" spans="1:6" ht="14.4" customHeight="1" x14ac:dyDescent="0.3">
      <c r="A34" s="645" t="s">
        <v>3989</v>
      </c>
      <c r="B34" s="622">
        <v>0</v>
      </c>
      <c r="C34" s="635">
        <v>0</v>
      </c>
      <c r="D34" s="622">
        <v>22602.81</v>
      </c>
      <c r="E34" s="635">
        <v>1</v>
      </c>
      <c r="F34" s="623">
        <v>22602.81</v>
      </c>
    </row>
    <row r="35" spans="1:6" ht="14.4" customHeight="1" x14ac:dyDescent="0.3">
      <c r="A35" s="645" t="s">
        <v>3975</v>
      </c>
      <c r="B35" s="622"/>
      <c r="C35" s="635">
        <v>0</v>
      </c>
      <c r="D35" s="622">
        <v>1310.46</v>
      </c>
      <c r="E35" s="635">
        <v>1</v>
      </c>
      <c r="F35" s="623">
        <v>1310.46</v>
      </c>
    </row>
    <row r="36" spans="1:6" ht="14.4" customHeight="1" x14ac:dyDescent="0.3">
      <c r="A36" s="645" t="s">
        <v>3954</v>
      </c>
      <c r="B36" s="622"/>
      <c r="C36" s="635">
        <v>0</v>
      </c>
      <c r="D36" s="622">
        <v>333.31</v>
      </c>
      <c r="E36" s="635">
        <v>1</v>
      </c>
      <c r="F36" s="623">
        <v>333.31</v>
      </c>
    </row>
    <row r="37" spans="1:6" ht="14.4" customHeight="1" x14ac:dyDescent="0.3">
      <c r="A37" s="645" t="s">
        <v>3959</v>
      </c>
      <c r="B37" s="622"/>
      <c r="C37" s="635">
        <v>0</v>
      </c>
      <c r="D37" s="622">
        <v>124.51</v>
      </c>
      <c r="E37" s="635">
        <v>1</v>
      </c>
      <c r="F37" s="623">
        <v>124.51</v>
      </c>
    </row>
    <row r="38" spans="1:6" ht="14.4" customHeight="1" x14ac:dyDescent="0.3">
      <c r="A38" s="645" t="s">
        <v>3972</v>
      </c>
      <c r="B38" s="622"/>
      <c r="C38" s="635">
        <v>0</v>
      </c>
      <c r="D38" s="622">
        <v>3578.6399999999994</v>
      </c>
      <c r="E38" s="635">
        <v>1</v>
      </c>
      <c r="F38" s="623">
        <v>3578.6399999999994</v>
      </c>
    </row>
    <row r="39" spans="1:6" ht="14.4" customHeight="1" x14ac:dyDescent="0.3">
      <c r="A39" s="645" t="s">
        <v>3995</v>
      </c>
      <c r="B39" s="622"/>
      <c r="C39" s="635">
        <v>0</v>
      </c>
      <c r="D39" s="622">
        <v>2953.9399999999996</v>
      </c>
      <c r="E39" s="635">
        <v>1</v>
      </c>
      <c r="F39" s="623">
        <v>2953.9399999999996</v>
      </c>
    </row>
    <row r="40" spans="1:6" ht="14.4" customHeight="1" x14ac:dyDescent="0.3">
      <c r="A40" s="645" t="s">
        <v>3963</v>
      </c>
      <c r="B40" s="622"/>
      <c r="C40" s="635">
        <v>0</v>
      </c>
      <c r="D40" s="622">
        <v>83.1</v>
      </c>
      <c r="E40" s="635">
        <v>1</v>
      </c>
      <c r="F40" s="623">
        <v>83.1</v>
      </c>
    </row>
    <row r="41" spans="1:6" ht="14.4" customHeight="1" x14ac:dyDescent="0.3">
      <c r="A41" s="645" t="s">
        <v>3996</v>
      </c>
      <c r="B41" s="622"/>
      <c r="C41" s="635">
        <v>0</v>
      </c>
      <c r="D41" s="622">
        <v>6165</v>
      </c>
      <c r="E41" s="635">
        <v>1</v>
      </c>
      <c r="F41" s="623">
        <v>6165</v>
      </c>
    </row>
    <row r="42" spans="1:6" ht="14.4" customHeight="1" x14ac:dyDescent="0.3">
      <c r="A42" s="645" t="s">
        <v>3981</v>
      </c>
      <c r="B42" s="622">
        <v>0</v>
      </c>
      <c r="C42" s="635">
        <v>0</v>
      </c>
      <c r="D42" s="622">
        <v>7509.2600000000011</v>
      </c>
      <c r="E42" s="635">
        <v>1</v>
      </c>
      <c r="F42" s="623">
        <v>7509.2600000000011</v>
      </c>
    </row>
    <row r="43" spans="1:6" ht="14.4" customHeight="1" x14ac:dyDescent="0.3">
      <c r="A43" s="645" t="s">
        <v>3994</v>
      </c>
      <c r="B43" s="622"/>
      <c r="C43" s="635">
        <v>0</v>
      </c>
      <c r="D43" s="622">
        <v>4943.6499999999996</v>
      </c>
      <c r="E43" s="635">
        <v>1</v>
      </c>
      <c r="F43" s="623">
        <v>4943.6499999999996</v>
      </c>
    </row>
    <row r="44" spans="1:6" ht="14.4" customHeight="1" x14ac:dyDescent="0.3">
      <c r="A44" s="645" t="s">
        <v>3964</v>
      </c>
      <c r="B44" s="622"/>
      <c r="C44" s="635">
        <v>0</v>
      </c>
      <c r="D44" s="622">
        <v>316.34999999999997</v>
      </c>
      <c r="E44" s="635">
        <v>1</v>
      </c>
      <c r="F44" s="623">
        <v>316.34999999999997</v>
      </c>
    </row>
    <row r="45" spans="1:6" ht="14.4" customHeight="1" thickBot="1" x14ac:dyDescent="0.35">
      <c r="A45" s="646" t="s">
        <v>3983</v>
      </c>
      <c r="B45" s="637"/>
      <c r="C45" s="638">
        <v>0</v>
      </c>
      <c r="D45" s="637">
        <v>1917.1999999999998</v>
      </c>
      <c r="E45" s="638">
        <v>1</v>
      </c>
      <c r="F45" s="639">
        <v>1917.1999999999998</v>
      </c>
    </row>
    <row r="46" spans="1:6" ht="14.4" customHeight="1" thickBot="1" x14ac:dyDescent="0.35">
      <c r="A46" s="640" t="s">
        <v>6</v>
      </c>
      <c r="B46" s="641">
        <v>91262.85</v>
      </c>
      <c r="C46" s="642">
        <v>0.10559717555468172</v>
      </c>
      <c r="D46" s="641">
        <v>772991.80000000016</v>
      </c>
      <c r="E46" s="642">
        <v>0.89440282444531849</v>
      </c>
      <c r="F46" s="643">
        <v>864254.65</v>
      </c>
    </row>
    <row r="47" spans="1:6" ht="14.4" customHeight="1" thickBot="1" x14ac:dyDescent="0.35"/>
    <row r="48" spans="1:6" ht="14.4" customHeight="1" x14ac:dyDescent="0.3">
      <c r="A48" s="644" t="s">
        <v>3602</v>
      </c>
      <c r="B48" s="616">
        <v>21256.55000000001</v>
      </c>
      <c r="C48" s="634">
        <v>0.20491365526772395</v>
      </c>
      <c r="D48" s="616">
        <v>82477.629999999932</v>
      </c>
      <c r="E48" s="634">
        <v>0.79508634473227613</v>
      </c>
      <c r="F48" s="617">
        <v>103734.17999999993</v>
      </c>
    </row>
    <row r="49" spans="1:6" ht="14.4" customHeight="1" x14ac:dyDescent="0.3">
      <c r="A49" s="645" t="s">
        <v>3551</v>
      </c>
      <c r="B49" s="622">
        <v>11793.949999999999</v>
      </c>
      <c r="C49" s="635">
        <v>0.73168454423068574</v>
      </c>
      <c r="D49" s="622">
        <v>4324.95</v>
      </c>
      <c r="E49" s="635">
        <v>0.26831545576931431</v>
      </c>
      <c r="F49" s="623">
        <v>16118.899999999998</v>
      </c>
    </row>
    <row r="50" spans="1:6" ht="14.4" customHeight="1" x14ac:dyDescent="0.3">
      <c r="A50" s="645" t="s">
        <v>6249</v>
      </c>
      <c r="B50" s="622">
        <v>9598.6400000000012</v>
      </c>
      <c r="C50" s="635">
        <v>0.83720946459846635</v>
      </c>
      <c r="D50" s="622">
        <v>1866.4</v>
      </c>
      <c r="E50" s="635">
        <v>0.16279053540153371</v>
      </c>
      <c r="F50" s="623">
        <v>11465.04</v>
      </c>
    </row>
    <row r="51" spans="1:6" ht="14.4" customHeight="1" x14ac:dyDescent="0.3">
      <c r="A51" s="645" t="s">
        <v>3583</v>
      </c>
      <c r="B51" s="622">
        <v>7960.44</v>
      </c>
      <c r="C51" s="635">
        <v>0.58243698358218443</v>
      </c>
      <c r="D51" s="622">
        <v>5707.0300000000007</v>
      </c>
      <c r="E51" s="635">
        <v>0.41756301641781546</v>
      </c>
      <c r="F51" s="623">
        <v>13667.470000000001</v>
      </c>
    </row>
    <row r="52" spans="1:6" ht="14.4" customHeight="1" x14ac:dyDescent="0.3">
      <c r="A52" s="645" t="s">
        <v>3601</v>
      </c>
      <c r="B52" s="622">
        <v>6616.67</v>
      </c>
      <c r="C52" s="635">
        <v>2.7720722229328122E-2</v>
      </c>
      <c r="D52" s="622">
        <v>232073.72000000003</v>
      </c>
      <c r="E52" s="635">
        <v>0.9722792777706718</v>
      </c>
      <c r="F52" s="623">
        <v>238690.39000000004</v>
      </c>
    </row>
    <row r="53" spans="1:6" ht="14.4" customHeight="1" x14ac:dyDescent="0.3">
      <c r="A53" s="645" t="s">
        <v>3621</v>
      </c>
      <c r="B53" s="622">
        <v>3931.39</v>
      </c>
      <c r="C53" s="635">
        <v>0.61657836873092497</v>
      </c>
      <c r="D53" s="622">
        <v>2444.75</v>
      </c>
      <c r="E53" s="635">
        <v>0.38342163126907508</v>
      </c>
      <c r="F53" s="623">
        <v>6376.1399999999994</v>
      </c>
    </row>
    <row r="54" spans="1:6" ht="14.4" customHeight="1" x14ac:dyDescent="0.3">
      <c r="A54" s="645" t="s">
        <v>6250</v>
      </c>
      <c r="B54" s="622">
        <v>3788.7999999999993</v>
      </c>
      <c r="C54" s="635">
        <v>0.76923545451038577</v>
      </c>
      <c r="D54" s="622">
        <v>1136.6100000000001</v>
      </c>
      <c r="E54" s="635">
        <v>0.23076454548961409</v>
      </c>
      <c r="F54" s="623">
        <v>4925.41</v>
      </c>
    </row>
    <row r="55" spans="1:6" ht="14.4" customHeight="1" x14ac:dyDescent="0.3">
      <c r="A55" s="645" t="s">
        <v>3554</v>
      </c>
      <c r="B55" s="622">
        <v>3188.7900000000004</v>
      </c>
      <c r="C55" s="635">
        <v>0.37499999999999994</v>
      </c>
      <c r="D55" s="622">
        <v>5314.6500000000024</v>
      </c>
      <c r="E55" s="635">
        <v>0.62500000000000011</v>
      </c>
      <c r="F55" s="623">
        <v>8503.4400000000023</v>
      </c>
    </row>
    <row r="56" spans="1:6" ht="14.4" customHeight="1" x14ac:dyDescent="0.3">
      <c r="A56" s="645" t="s">
        <v>3539</v>
      </c>
      <c r="B56" s="622">
        <v>2493.6600000000003</v>
      </c>
      <c r="C56" s="635">
        <v>0.8388535674639217</v>
      </c>
      <c r="D56" s="622">
        <v>479.04</v>
      </c>
      <c r="E56" s="635">
        <v>0.1611464325360783</v>
      </c>
      <c r="F56" s="623">
        <v>2972.7000000000003</v>
      </c>
    </row>
    <row r="57" spans="1:6" ht="14.4" customHeight="1" x14ac:dyDescent="0.3">
      <c r="A57" s="645" t="s">
        <v>3550</v>
      </c>
      <c r="B57" s="622">
        <v>1999.8600000000001</v>
      </c>
      <c r="C57" s="635">
        <v>2.0499139795879907E-2</v>
      </c>
      <c r="D57" s="622">
        <v>95558.379999999859</v>
      </c>
      <c r="E57" s="635">
        <v>0.97950086020412008</v>
      </c>
      <c r="F57" s="623">
        <v>97558.23999999986</v>
      </c>
    </row>
    <row r="58" spans="1:6" ht="14.4" customHeight="1" x14ac:dyDescent="0.3">
      <c r="A58" s="645" t="s">
        <v>6251</v>
      </c>
      <c r="B58" s="622">
        <v>1954.31</v>
      </c>
      <c r="C58" s="635">
        <v>0.66666780375648993</v>
      </c>
      <c r="D58" s="622">
        <v>977.15</v>
      </c>
      <c r="E58" s="635">
        <v>0.33333219624351007</v>
      </c>
      <c r="F58" s="623">
        <v>2931.46</v>
      </c>
    </row>
    <row r="59" spans="1:6" ht="14.4" customHeight="1" x14ac:dyDescent="0.3">
      <c r="A59" s="645" t="s">
        <v>3560</v>
      </c>
      <c r="B59" s="622">
        <v>1652.88</v>
      </c>
      <c r="C59" s="635">
        <v>0.79999999999999993</v>
      </c>
      <c r="D59" s="622">
        <v>413.22</v>
      </c>
      <c r="E59" s="635">
        <v>0.19999999999999998</v>
      </c>
      <c r="F59" s="623">
        <v>2066.1000000000004</v>
      </c>
    </row>
    <row r="60" spans="1:6" ht="14.4" customHeight="1" x14ac:dyDescent="0.3">
      <c r="A60" s="645" t="s">
        <v>3553</v>
      </c>
      <c r="B60" s="622">
        <v>1397.18</v>
      </c>
      <c r="C60" s="635">
        <v>0.52630825560896222</v>
      </c>
      <c r="D60" s="622">
        <v>1257.5</v>
      </c>
      <c r="E60" s="635">
        <v>0.47369174439103767</v>
      </c>
      <c r="F60" s="623">
        <v>2654.6800000000003</v>
      </c>
    </row>
    <row r="61" spans="1:6" ht="14.4" customHeight="1" x14ac:dyDescent="0.3">
      <c r="A61" s="645" t="s">
        <v>3577</v>
      </c>
      <c r="B61" s="622">
        <v>1389.19</v>
      </c>
      <c r="C61" s="635">
        <v>8.4187975916684074E-2</v>
      </c>
      <c r="D61" s="622">
        <v>15111.860000000002</v>
      </c>
      <c r="E61" s="635">
        <v>0.91581202408331586</v>
      </c>
      <c r="F61" s="623">
        <v>16501.050000000003</v>
      </c>
    </row>
    <row r="62" spans="1:6" ht="14.4" customHeight="1" x14ac:dyDescent="0.3">
      <c r="A62" s="645" t="s">
        <v>6252</v>
      </c>
      <c r="B62" s="622">
        <v>1071.6099999999999</v>
      </c>
      <c r="C62" s="635">
        <v>0.57400196045872587</v>
      </c>
      <c r="D62" s="622">
        <v>795.3</v>
      </c>
      <c r="E62" s="635">
        <v>0.42599803954127408</v>
      </c>
      <c r="F62" s="623">
        <v>1866.9099999999999</v>
      </c>
    </row>
    <row r="63" spans="1:6" ht="14.4" customHeight="1" x14ac:dyDescent="0.3">
      <c r="A63" s="645" t="s">
        <v>6253</v>
      </c>
      <c r="B63" s="622">
        <v>1050.3399999999999</v>
      </c>
      <c r="C63" s="635">
        <v>1</v>
      </c>
      <c r="D63" s="622"/>
      <c r="E63" s="635">
        <v>0</v>
      </c>
      <c r="F63" s="623">
        <v>1050.3399999999999</v>
      </c>
    </row>
    <row r="64" spans="1:6" ht="14.4" customHeight="1" x14ac:dyDescent="0.3">
      <c r="A64" s="645" t="s">
        <v>3575</v>
      </c>
      <c r="B64" s="622">
        <v>1043.78</v>
      </c>
      <c r="C64" s="635">
        <v>0.15205189500380939</v>
      </c>
      <c r="D64" s="622">
        <v>5820.85</v>
      </c>
      <c r="E64" s="635">
        <v>0.84794810499619067</v>
      </c>
      <c r="F64" s="623">
        <v>6864.63</v>
      </c>
    </row>
    <row r="65" spans="1:6" ht="14.4" customHeight="1" x14ac:dyDescent="0.3">
      <c r="A65" s="645" t="s">
        <v>3618</v>
      </c>
      <c r="B65" s="622">
        <v>922.89</v>
      </c>
      <c r="C65" s="635">
        <v>0.76690848353401653</v>
      </c>
      <c r="D65" s="622">
        <v>280.5</v>
      </c>
      <c r="E65" s="635">
        <v>0.23309151646598361</v>
      </c>
      <c r="F65" s="623">
        <v>1203.3899999999999</v>
      </c>
    </row>
    <row r="66" spans="1:6" ht="14.4" customHeight="1" x14ac:dyDescent="0.3">
      <c r="A66" s="645" t="s">
        <v>3606</v>
      </c>
      <c r="B66" s="622">
        <v>890.92000000000007</v>
      </c>
      <c r="C66" s="635">
        <v>1</v>
      </c>
      <c r="D66" s="622"/>
      <c r="E66" s="635">
        <v>0</v>
      </c>
      <c r="F66" s="623">
        <v>890.92000000000007</v>
      </c>
    </row>
    <row r="67" spans="1:6" ht="14.4" customHeight="1" x14ac:dyDescent="0.3">
      <c r="A67" s="645" t="s">
        <v>3537</v>
      </c>
      <c r="B67" s="622">
        <v>886.91</v>
      </c>
      <c r="C67" s="635">
        <v>1</v>
      </c>
      <c r="D67" s="622"/>
      <c r="E67" s="635">
        <v>0</v>
      </c>
      <c r="F67" s="623">
        <v>886.91</v>
      </c>
    </row>
    <row r="68" spans="1:6" ht="14.4" customHeight="1" x14ac:dyDescent="0.3">
      <c r="A68" s="645" t="s">
        <v>3547</v>
      </c>
      <c r="B68" s="622">
        <v>785.58</v>
      </c>
      <c r="C68" s="635">
        <v>7.9428295837491392E-2</v>
      </c>
      <c r="D68" s="622">
        <v>9104.85</v>
      </c>
      <c r="E68" s="635">
        <v>0.92057170416250866</v>
      </c>
      <c r="F68" s="623">
        <v>9890.43</v>
      </c>
    </row>
    <row r="69" spans="1:6" ht="14.4" customHeight="1" x14ac:dyDescent="0.3">
      <c r="A69" s="645" t="s">
        <v>3536</v>
      </c>
      <c r="B69" s="622">
        <v>763.09999999999991</v>
      </c>
      <c r="C69" s="635">
        <v>0.69819572536963825</v>
      </c>
      <c r="D69" s="622">
        <v>329.86</v>
      </c>
      <c r="E69" s="635">
        <v>0.30180427463036158</v>
      </c>
      <c r="F69" s="623">
        <v>1092.96</v>
      </c>
    </row>
    <row r="70" spans="1:6" ht="14.4" customHeight="1" x14ac:dyDescent="0.3">
      <c r="A70" s="645" t="s">
        <v>3627</v>
      </c>
      <c r="B70" s="622">
        <v>738.75</v>
      </c>
      <c r="C70" s="635">
        <v>0.66872148598739956</v>
      </c>
      <c r="D70" s="622">
        <v>365.96999999999997</v>
      </c>
      <c r="E70" s="635">
        <v>0.33127851401260044</v>
      </c>
      <c r="F70" s="623">
        <v>1104.72</v>
      </c>
    </row>
    <row r="71" spans="1:6" ht="14.4" customHeight="1" x14ac:dyDescent="0.3">
      <c r="A71" s="645" t="s">
        <v>3552</v>
      </c>
      <c r="B71" s="622">
        <v>604.79</v>
      </c>
      <c r="C71" s="635">
        <v>0.36845760656996113</v>
      </c>
      <c r="D71" s="622">
        <v>1036.6200000000001</v>
      </c>
      <c r="E71" s="635">
        <v>0.63154239343003882</v>
      </c>
      <c r="F71" s="623">
        <v>1641.41</v>
      </c>
    </row>
    <row r="72" spans="1:6" ht="14.4" customHeight="1" x14ac:dyDescent="0.3">
      <c r="A72" s="645" t="s">
        <v>3533</v>
      </c>
      <c r="B72" s="622">
        <v>549.48</v>
      </c>
      <c r="C72" s="635">
        <v>0.43916240409207163</v>
      </c>
      <c r="D72" s="622">
        <v>701.72</v>
      </c>
      <c r="E72" s="635">
        <v>0.56083759590792837</v>
      </c>
      <c r="F72" s="623">
        <v>1251.2</v>
      </c>
    </row>
    <row r="73" spans="1:6" ht="14.4" customHeight="1" x14ac:dyDescent="0.3">
      <c r="A73" s="645" t="s">
        <v>3543</v>
      </c>
      <c r="B73" s="622">
        <v>452.87</v>
      </c>
      <c r="C73" s="635">
        <v>0.78893089211365264</v>
      </c>
      <c r="D73" s="622">
        <v>121.16</v>
      </c>
      <c r="E73" s="635">
        <v>0.21106910788634742</v>
      </c>
      <c r="F73" s="623">
        <v>574.03</v>
      </c>
    </row>
    <row r="74" spans="1:6" ht="14.4" customHeight="1" x14ac:dyDescent="0.3">
      <c r="A74" s="645" t="s">
        <v>3541</v>
      </c>
      <c r="B74" s="622">
        <v>433.83</v>
      </c>
      <c r="C74" s="635">
        <v>0.41100679279603614</v>
      </c>
      <c r="D74" s="622">
        <v>621.70000000000005</v>
      </c>
      <c r="E74" s="635">
        <v>0.58899320720396398</v>
      </c>
      <c r="F74" s="623">
        <v>1055.53</v>
      </c>
    </row>
    <row r="75" spans="1:6" ht="14.4" customHeight="1" x14ac:dyDescent="0.3">
      <c r="A75" s="645" t="s">
        <v>3556</v>
      </c>
      <c r="B75" s="622">
        <v>403.5</v>
      </c>
      <c r="C75" s="635">
        <v>0.30264164529049098</v>
      </c>
      <c r="D75" s="622">
        <v>929.76</v>
      </c>
      <c r="E75" s="635">
        <v>0.69735835470950902</v>
      </c>
      <c r="F75" s="623">
        <v>1333.26</v>
      </c>
    </row>
    <row r="76" spans="1:6" ht="14.4" customHeight="1" x14ac:dyDescent="0.3">
      <c r="A76" s="645" t="s">
        <v>6254</v>
      </c>
      <c r="B76" s="622">
        <v>386.51</v>
      </c>
      <c r="C76" s="635">
        <v>0.2</v>
      </c>
      <c r="D76" s="622">
        <v>1546.04</v>
      </c>
      <c r="E76" s="635">
        <v>0.8</v>
      </c>
      <c r="F76" s="623">
        <v>1932.55</v>
      </c>
    </row>
    <row r="77" spans="1:6" ht="14.4" customHeight="1" x14ac:dyDescent="0.3">
      <c r="A77" s="645" t="s">
        <v>3542</v>
      </c>
      <c r="B77" s="622">
        <v>305.08</v>
      </c>
      <c r="C77" s="635">
        <v>0.2</v>
      </c>
      <c r="D77" s="622">
        <v>1220.32</v>
      </c>
      <c r="E77" s="635">
        <v>0.8</v>
      </c>
      <c r="F77" s="623">
        <v>1525.3999999999999</v>
      </c>
    </row>
    <row r="78" spans="1:6" ht="14.4" customHeight="1" x14ac:dyDescent="0.3">
      <c r="A78" s="645" t="s">
        <v>3544</v>
      </c>
      <c r="B78" s="622">
        <v>303.45999999999998</v>
      </c>
      <c r="C78" s="635">
        <v>0.21601190179594681</v>
      </c>
      <c r="D78" s="622">
        <v>1101.3700000000001</v>
      </c>
      <c r="E78" s="635">
        <v>0.78398809820405313</v>
      </c>
      <c r="F78" s="623">
        <v>1404.8300000000002</v>
      </c>
    </row>
    <row r="79" spans="1:6" ht="14.4" customHeight="1" x14ac:dyDescent="0.3">
      <c r="A79" s="645" t="s">
        <v>3568</v>
      </c>
      <c r="B79" s="622">
        <v>269.31</v>
      </c>
      <c r="C79" s="635">
        <v>0.86539203084832905</v>
      </c>
      <c r="D79" s="622">
        <v>41.89</v>
      </c>
      <c r="E79" s="635">
        <v>0.13460796915167095</v>
      </c>
      <c r="F79" s="623">
        <v>311.2</v>
      </c>
    </row>
    <row r="80" spans="1:6" ht="14.4" customHeight="1" x14ac:dyDescent="0.3">
      <c r="A80" s="645" t="s">
        <v>3612</v>
      </c>
      <c r="B80" s="622">
        <v>184.11999999999998</v>
      </c>
      <c r="C80" s="635">
        <v>0.63771127736215016</v>
      </c>
      <c r="D80" s="622">
        <v>104.6</v>
      </c>
      <c r="E80" s="635">
        <v>0.36228872263784984</v>
      </c>
      <c r="F80" s="623">
        <v>288.71999999999997</v>
      </c>
    </row>
    <row r="81" spans="1:6" ht="14.4" customHeight="1" x14ac:dyDescent="0.3">
      <c r="A81" s="645" t="s">
        <v>3565</v>
      </c>
      <c r="B81" s="622">
        <v>101.19</v>
      </c>
      <c r="C81" s="635">
        <v>1</v>
      </c>
      <c r="D81" s="622"/>
      <c r="E81" s="635">
        <v>0</v>
      </c>
      <c r="F81" s="623">
        <v>101.19</v>
      </c>
    </row>
    <row r="82" spans="1:6" ht="14.4" customHeight="1" x14ac:dyDescent="0.3">
      <c r="A82" s="645" t="s">
        <v>3538</v>
      </c>
      <c r="B82" s="622">
        <v>47.63</v>
      </c>
      <c r="C82" s="635">
        <v>0.2099810430719041</v>
      </c>
      <c r="D82" s="622">
        <v>179.2</v>
      </c>
      <c r="E82" s="635">
        <v>0.79001895692809598</v>
      </c>
      <c r="F82" s="623">
        <v>226.82999999999998</v>
      </c>
    </row>
    <row r="83" spans="1:6" ht="14.4" customHeight="1" x14ac:dyDescent="0.3">
      <c r="A83" s="645" t="s">
        <v>3567</v>
      </c>
      <c r="B83" s="622">
        <v>44.89</v>
      </c>
      <c r="C83" s="635">
        <v>0.17123784093076486</v>
      </c>
      <c r="D83" s="622">
        <v>217.26</v>
      </c>
      <c r="E83" s="635">
        <v>0.82876215906923523</v>
      </c>
      <c r="F83" s="623">
        <v>262.14999999999998</v>
      </c>
    </row>
    <row r="84" spans="1:6" ht="14.4" customHeight="1" x14ac:dyDescent="0.3">
      <c r="A84" s="645" t="s">
        <v>3592</v>
      </c>
      <c r="B84" s="622"/>
      <c r="C84" s="635"/>
      <c r="D84" s="622">
        <v>0</v>
      </c>
      <c r="E84" s="635"/>
      <c r="F84" s="623">
        <v>0</v>
      </c>
    </row>
    <row r="85" spans="1:6" ht="14.4" customHeight="1" x14ac:dyDescent="0.3">
      <c r="A85" s="645" t="s">
        <v>3610</v>
      </c>
      <c r="B85" s="622"/>
      <c r="C85" s="635">
        <v>0</v>
      </c>
      <c r="D85" s="622">
        <v>1793.46</v>
      </c>
      <c r="E85" s="635">
        <v>1</v>
      </c>
      <c r="F85" s="623">
        <v>1793.46</v>
      </c>
    </row>
    <row r="86" spans="1:6" ht="14.4" customHeight="1" x14ac:dyDescent="0.3">
      <c r="A86" s="645" t="s">
        <v>3584</v>
      </c>
      <c r="B86" s="622"/>
      <c r="C86" s="635">
        <v>0</v>
      </c>
      <c r="D86" s="622">
        <v>492.45</v>
      </c>
      <c r="E86" s="635">
        <v>1</v>
      </c>
      <c r="F86" s="623">
        <v>492.45</v>
      </c>
    </row>
    <row r="87" spans="1:6" ht="14.4" customHeight="1" x14ac:dyDescent="0.3">
      <c r="A87" s="645" t="s">
        <v>3593</v>
      </c>
      <c r="B87" s="622"/>
      <c r="C87" s="635">
        <v>0</v>
      </c>
      <c r="D87" s="622">
        <v>399.28</v>
      </c>
      <c r="E87" s="635">
        <v>1</v>
      </c>
      <c r="F87" s="623">
        <v>399.28</v>
      </c>
    </row>
    <row r="88" spans="1:6" ht="14.4" customHeight="1" x14ac:dyDescent="0.3">
      <c r="A88" s="645" t="s">
        <v>3588</v>
      </c>
      <c r="B88" s="622">
        <v>0</v>
      </c>
      <c r="C88" s="635">
        <v>0</v>
      </c>
      <c r="D88" s="622">
        <v>483.01</v>
      </c>
      <c r="E88" s="635">
        <v>1</v>
      </c>
      <c r="F88" s="623">
        <v>483.01</v>
      </c>
    </row>
    <row r="89" spans="1:6" ht="14.4" customHeight="1" x14ac:dyDescent="0.3">
      <c r="A89" s="645" t="s">
        <v>3546</v>
      </c>
      <c r="B89" s="622"/>
      <c r="C89" s="635">
        <v>0</v>
      </c>
      <c r="D89" s="622">
        <v>182.14</v>
      </c>
      <c r="E89" s="635">
        <v>1</v>
      </c>
      <c r="F89" s="623">
        <v>182.14</v>
      </c>
    </row>
    <row r="90" spans="1:6" ht="14.4" customHeight="1" x14ac:dyDescent="0.3">
      <c r="A90" s="645" t="s">
        <v>3614</v>
      </c>
      <c r="B90" s="622"/>
      <c r="C90" s="635">
        <v>0</v>
      </c>
      <c r="D90" s="622">
        <v>620.67999999999995</v>
      </c>
      <c r="E90" s="635">
        <v>1</v>
      </c>
      <c r="F90" s="623">
        <v>620.67999999999995</v>
      </c>
    </row>
    <row r="91" spans="1:6" ht="14.4" customHeight="1" x14ac:dyDescent="0.3">
      <c r="A91" s="645" t="s">
        <v>3561</v>
      </c>
      <c r="B91" s="622">
        <v>0</v>
      </c>
      <c r="C91" s="635">
        <v>0</v>
      </c>
      <c r="D91" s="622">
        <v>554.71</v>
      </c>
      <c r="E91" s="635">
        <v>1</v>
      </c>
      <c r="F91" s="623">
        <v>554.71</v>
      </c>
    </row>
    <row r="92" spans="1:6" ht="14.4" customHeight="1" x14ac:dyDescent="0.3">
      <c r="A92" s="645" t="s">
        <v>3566</v>
      </c>
      <c r="B92" s="622"/>
      <c r="C92" s="635">
        <v>0</v>
      </c>
      <c r="D92" s="622">
        <v>207.75</v>
      </c>
      <c r="E92" s="635">
        <v>1</v>
      </c>
      <c r="F92" s="623">
        <v>207.75</v>
      </c>
    </row>
    <row r="93" spans="1:6" ht="14.4" customHeight="1" x14ac:dyDescent="0.3">
      <c r="A93" s="645" t="s">
        <v>3596</v>
      </c>
      <c r="B93" s="622"/>
      <c r="C93" s="635">
        <v>0</v>
      </c>
      <c r="D93" s="622">
        <v>74989.270000000019</v>
      </c>
      <c r="E93" s="635">
        <v>1</v>
      </c>
      <c r="F93" s="623">
        <v>74989.270000000019</v>
      </c>
    </row>
    <row r="94" spans="1:6" ht="14.4" customHeight="1" x14ac:dyDescent="0.3">
      <c r="A94" s="645" t="s">
        <v>3571</v>
      </c>
      <c r="B94" s="622"/>
      <c r="C94" s="635">
        <v>0</v>
      </c>
      <c r="D94" s="622">
        <v>501.24</v>
      </c>
      <c r="E94" s="635">
        <v>1</v>
      </c>
      <c r="F94" s="623">
        <v>501.24</v>
      </c>
    </row>
    <row r="95" spans="1:6" ht="14.4" customHeight="1" x14ac:dyDescent="0.3">
      <c r="A95" s="645" t="s">
        <v>3535</v>
      </c>
      <c r="B95" s="622">
        <v>0</v>
      </c>
      <c r="C95" s="635"/>
      <c r="D95" s="622">
        <v>0</v>
      </c>
      <c r="E95" s="635"/>
      <c r="F95" s="623">
        <v>0</v>
      </c>
    </row>
    <row r="96" spans="1:6" ht="14.4" customHeight="1" x14ac:dyDescent="0.3">
      <c r="A96" s="645" t="s">
        <v>3589</v>
      </c>
      <c r="B96" s="622">
        <v>0</v>
      </c>
      <c r="C96" s="635">
        <v>0</v>
      </c>
      <c r="D96" s="622">
        <v>4997.5199999999995</v>
      </c>
      <c r="E96" s="635">
        <v>1</v>
      </c>
      <c r="F96" s="623">
        <v>4997.5199999999995</v>
      </c>
    </row>
    <row r="97" spans="1:6" ht="14.4" customHeight="1" x14ac:dyDescent="0.3">
      <c r="A97" s="645" t="s">
        <v>3605</v>
      </c>
      <c r="B97" s="622">
        <v>0</v>
      </c>
      <c r="C97" s="635">
        <v>0</v>
      </c>
      <c r="D97" s="622">
        <v>4329.1599999999989</v>
      </c>
      <c r="E97" s="635">
        <v>1</v>
      </c>
      <c r="F97" s="623">
        <v>4329.1599999999989</v>
      </c>
    </row>
    <row r="98" spans="1:6" ht="14.4" customHeight="1" x14ac:dyDescent="0.3">
      <c r="A98" s="645" t="s">
        <v>3591</v>
      </c>
      <c r="B98" s="622"/>
      <c r="C98" s="635">
        <v>0</v>
      </c>
      <c r="D98" s="622">
        <v>1011.28</v>
      </c>
      <c r="E98" s="635">
        <v>1</v>
      </c>
      <c r="F98" s="623">
        <v>1011.28</v>
      </c>
    </row>
    <row r="99" spans="1:6" ht="14.4" customHeight="1" x14ac:dyDescent="0.3">
      <c r="A99" s="645" t="s">
        <v>3619</v>
      </c>
      <c r="B99" s="622"/>
      <c r="C99" s="635">
        <v>0</v>
      </c>
      <c r="D99" s="622">
        <v>25050.159999999993</v>
      </c>
      <c r="E99" s="635">
        <v>1</v>
      </c>
      <c r="F99" s="623">
        <v>25050.159999999993</v>
      </c>
    </row>
    <row r="100" spans="1:6" ht="14.4" customHeight="1" x14ac:dyDescent="0.3">
      <c r="A100" s="645" t="s">
        <v>6255</v>
      </c>
      <c r="B100" s="622">
        <v>0</v>
      </c>
      <c r="C100" s="635"/>
      <c r="D100" s="622"/>
      <c r="E100" s="635"/>
      <c r="F100" s="623">
        <v>0</v>
      </c>
    </row>
    <row r="101" spans="1:6" ht="14.4" customHeight="1" x14ac:dyDescent="0.3">
      <c r="A101" s="645" t="s">
        <v>3573</v>
      </c>
      <c r="B101" s="622"/>
      <c r="C101" s="635">
        <v>0</v>
      </c>
      <c r="D101" s="622">
        <v>1113.6599999999999</v>
      </c>
      <c r="E101" s="635">
        <v>1</v>
      </c>
      <c r="F101" s="623">
        <v>1113.6599999999999</v>
      </c>
    </row>
    <row r="102" spans="1:6" ht="14.4" customHeight="1" x14ac:dyDescent="0.3">
      <c r="A102" s="645" t="s">
        <v>3628</v>
      </c>
      <c r="B102" s="622">
        <v>0</v>
      </c>
      <c r="C102" s="635">
        <v>0</v>
      </c>
      <c r="D102" s="622">
        <v>100557.25999999994</v>
      </c>
      <c r="E102" s="635">
        <v>1</v>
      </c>
      <c r="F102" s="623">
        <v>100557.25999999994</v>
      </c>
    </row>
    <row r="103" spans="1:6" ht="14.4" customHeight="1" x14ac:dyDescent="0.3">
      <c r="A103" s="645" t="s">
        <v>3532</v>
      </c>
      <c r="B103" s="622">
        <v>0</v>
      </c>
      <c r="C103" s="635">
        <v>0</v>
      </c>
      <c r="D103" s="622">
        <v>432.32</v>
      </c>
      <c r="E103" s="635">
        <v>1</v>
      </c>
      <c r="F103" s="623">
        <v>432.32</v>
      </c>
    </row>
    <row r="104" spans="1:6" ht="14.4" customHeight="1" x14ac:dyDescent="0.3">
      <c r="A104" s="645" t="s">
        <v>3578</v>
      </c>
      <c r="B104" s="622">
        <v>0</v>
      </c>
      <c r="C104" s="635">
        <v>0</v>
      </c>
      <c r="D104" s="622">
        <v>1724.56</v>
      </c>
      <c r="E104" s="635">
        <v>1</v>
      </c>
      <c r="F104" s="623">
        <v>1724.56</v>
      </c>
    </row>
    <row r="105" spans="1:6" ht="14.4" customHeight="1" x14ac:dyDescent="0.3">
      <c r="A105" s="645" t="s">
        <v>3569</v>
      </c>
      <c r="B105" s="622"/>
      <c r="C105" s="635">
        <v>0</v>
      </c>
      <c r="D105" s="622">
        <v>201.75</v>
      </c>
      <c r="E105" s="635">
        <v>1</v>
      </c>
      <c r="F105" s="623">
        <v>201.75</v>
      </c>
    </row>
    <row r="106" spans="1:6" ht="14.4" customHeight="1" x14ac:dyDescent="0.3">
      <c r="A106" s="645" t="s">
        <v>3624</v>
      </c>
      <c r="B106" s="622"/>
      <c r="C106" s="635">
        <v>0</v>
      </c>
      <c r="D106" s="622">
        <v>2559.5999999999995</v>
      </c>
      <c r="E106" s="635">
        <v>1</v>
      </c>
      <c r="F106" s="623">
        <v>2559.5999999999995</v>
      </c>
    </row>
    <row r="107" spans="1:6" ht="14.4" customHeight="1" x14ac:dyDescent="0.3">
      <c r="A107" s="645" t="s">
        <v>3540</v>
      </c>
      <c r="B107" s="622"/>
      <c r="C107" s="635">
        <v>0</v>
      </c>
      <c r="D107" s="622">
        <v>1022.64</v>
      </c>
      <c r="E107" s="635">
        <v>1</v>
      </c>
      <c r="F107" s="623">
        <v>1022.64</v>
      </c>
    </row>
    <row r="108" spans="1:6" ht="14.4" customHeight="1" x14ac:dyDescent="0.3">
      <c r="A108" s="645" t="s">
        <v>3594</v>
      </c>
      <c r="B108" s="622"/>
      <c r="C108" s="635">
        <v>0</v>
      </c>
      <c r="D108" s="622">
        <v>21789.61</v>
      </c>
      <c r="E108" s="635">
        <v>1</v>
      </c>
      <c r="F108" s="623">
        <v>21789.61</v>
      </c>
    </row>
    <row r="109" spans="1:6" ht="14.4" customHeight="1" x14ac:dyDescent="0.3">
      <c r="A109" s="645" t="s">
        <v>3600</v>
      </c>
      <c r="B109" s="622"/>
      <c r="C109" s="635">
        <v>0</v>
      </c>
      <c r="D109" s="622">
        <v>21833.899999999991</v>
      </c>
      <c r="E109" s="635">
        <v>1</v>
      </c>
      <c r="F109" s="623">
        <v>21833.899999999991</v>
      </c>
    </row>
    <row r="110" spans="1:6" ht="14.4" customHeight="1" x14ac:dyDescent="0.3">
      <c r="A110" s="645" t="s">
        <v>3587</v>
      </c>
      <c r="B110" s="622"/>
      <c r="C110" s="635">
        <v>0</v>
      </c>
      <c r="D110" s="622">
        <v>1222.0500000000002</v>
      </c>
      <c r="E110" s="635">
        <v>1</v>
      </c>
      <c r="F110" s="623">
        <v>1222.0500000000002</v>
      </c>
    </row>
    <row r="111" spans="1:6" ht="14.4" customHeight="1" x14ac:dyDescent="0.3">
      <c r="A111" s="645" t="s">
        <v>3623</v>
      </c>
      <c r="B111" s="622"/>
      <c r="C111" s="635">
        <v>0</v>
      </c>
      <c r="D111" s="622">
        <v>10798.650000000003</v>
      </c>
      <c r="E111" s="635">
        <v>1</v>
      </c>
      <c r="F111" s="623">
        <v>10798.650000000003</v>
      </c>
    </row>
    <row r="112" spans="1:6" ht="14.4" customHeight="1" x14ac:dyDescent="0.3">
      <c r="A112" s="645" t="s">
        <v>3599</v>
      </c>
      <c r="B112" s="622"/>
      <c r="C112" s="635">
        <v>0</v>
      </c>
      <c r="D112" s="622">
        <v>1475.29</v>
      </c>
      <c r="E112" s="635">
        <v>1</v>
      </c>
      <c r="F112" s="623">
        <v>1475.29</v>
      </c>
    </row>
    <row r="113" spans="1:6" ht="14.4" customHeight="1" x14ac:dyDescent="0.3">
      <c r="A113" s="645" t="s">
        <v>3626</v>
      </c>
      <c r="B113" s="622"/>
      <c r="C113" s="635">
        <v>0</v>
      </c>
      <c r="D113" s="622">
        <v>3443.5</v>
      </c>
      <c r="E113" s="635">
        <v>1</v>
      </c>
      <c r="F113" s="623">
        <v>3443.5</v>
      </c>
    </row>
    <row r="114" spans="1:6" ht="14.4" customHeight="1" x14ac:dyDescent="0.3">
      <c r="A114" s="645" t="s">
        <v>3607</v>
      </c>
      <c r="B114" s="622"/>
      <c r="C114" s="635">
        <v>0</v>
      </c>
      <c r="D114" s="622">
        <v>14479.449999999999</v>
      </c>
      <c r="E114" s="635">
        <v>1</v>
      </c>
      <c r="F114" s="623">
        <v>14479.449999999999</v>
      </c>
    </row>
    <row r="115" spans="1:6" ht="14.4" customHeight="1" x14ac:dyDescent="0.3">
      <c r="A115" s="645" t="s">
        <v>3625</v>
      </c>
      <c r="B115" s="622">
        <v>0</v>
      </c>
      <c r="C115" s="635">
        <v>0</v>
      </c>
      <c r="D115" s="622">
        <v>628.74</v>
      </c>
      <c r="E115" s="635">
        <v>1</v>
      </c>
      <c r="F115" s="623">
        <v>628.74</v>
      </c>
    </row>
    <row r="116" spans="1:6" ht="14.4" customHeight="1" x14ac:dyDescent="0.3">
      <c r="A116" s="645" t="s">
        <v>3562</v>
      </c>
      <c r="B116" s="622"/>
      <c r="C116" s="635">
        <v>0</v>
      </c>
      <c r="D116" s="622">
        <v>161.54</v>
      </c>
      <c r="E116" s="635">
        <v>1</v>
      </c>
      <c r="F116" s="623">
        <v>161.54</v>
      </c>
    </row>
    <row r="117" spans="1:6" ht="14.4" customHeight="1" thickBot="1" x14ac:dyDescent="0.35">
      <c r="A117" s="646" t="s">
        <v>3564</v>
      </c>
      <c r="B117" s="637">
        <v>0</v>
      </c>
      <c r="C117" s="638">
        <v>0</v>
      </c>
      <c r="D117" s="637">
        <v>273.31</v>
      </c>
      <c r="E117" s="638">
        <v>1</v>
      </c>
      <c r="F117" s="639">
        <v>273.31</v>
      </c>
    </row>
    <row r="118" spans="1:6" ht="14.4" customHeight="1" thickBot="1" x14ac:dyDescent="0.35">
      <c r="A118" s="640" t="s">
        <v>6</v>
      </c>
      <c r="B118" s="641">
        <v>91262.85</v>
      </c>
      <c r="C118" s="642">
        <v>0.10559717555468173</v>
      </c>
      <c r="D118" s="641">
        <v>772991.79999999958</v>
      </c>
      <c r="E118" s="642">
        <v>0.89440282444531793</v>
      </c>
      <c r="F118" s="643">
        <v>864254.64999999991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{7222D71D-5D86-4536-B44D-63C636AFEA31}</x14:id>
        </ext>
      </extLst>
    </cfRule>
  </conditionalFormatting>
  <conditionalFormatting sqref="F48:F11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{08AF2A9C-9E6A-426F-A65C-E0516E612381}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222D71D-5D86-4536-B44D-63C636AFEA3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F5:F45</xm:sqref>
        </x14:conditionalFormatting>
        <x14:conditionalFormatting xmlns:xm="http://schemas.microsoft.com/office/excel/2006/main">
          <x14:cfRule type="dataBar" id="{08AF2A9C-9E6A-426F-A65C-E0516E61238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F48:F117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62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548</v>
      </c>
      <c r="G3" s="56">
        <f>SUBTOTAL(9,G6:G1048576)</f>
        <v>91262.849999999977</v>
      </c>
      <c r="H3" s="57">
        <f>IF(M3=0,0,G3/M3)</f>
        <v>0.10559717555468164</v>
      </c>
      <c r="I3" s="56">
        <f>SUBTOTAL(9,I6:I1048576)</f>
        <v>2283</v>
      </c>
      <c r="J3" s="56">
        <f>SUBTOTAL(9,J6:J1048576)</f>
        <v>772991.80000000016</v>
      </c>
      <c r="K3" s="57">
        <f>IF(M3=0,0,J3/M3)</f>
        <v>0.89440282444531805</v>
      </c>
      <c r="L3" s="56">
        <f>SUBTOTAL(9,L6:L1048576)</f>
        <v>2831</v>
      </c>
      <c r="M3" s="58">
        <f>SUBTOTAL(9,M6:M1048576)</f>
        <v>864254.65000000037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0" t="s">
        <v>264</v>
      </c>
      <c r="B5" s="647" t="s">
        <v>259</v>
      </c>
      <c r="C5" s="647" t="s">
        <v>175</v>
      </c>
      <c r="D5" s="647" t="s">
        <v>260</v>
      </c>
      <c r="E5" s="647" t="s">
        <v>261</v>
      </c>
      <c r="F5" s="648" t="s">
        <v>31</v>
      </c>
      <c r="G5" s="648" t="s">
        <v>17</v>
      </c>
      <c r="H5" s="632" t="s">
        <v>262</v>
      </c>
      <c r="I5" s="631" t="s">
        <v>31</v>
      </c>
      <c r="J5" s="648" t="s">
        <v>17</v>
      </c>
      <c r="K5" s="632" t="s">
        <v>262</v>
      </c>
      <c r="L5" s="631" t="s">
        <v>31</v>
      </c>
      <c r="M5" s="649" t="s">
        <v>17</v>
      </c>
    </row>
    <row r="6" spans="1:13" ht="14.4" customHeight="1" x14ac:dyDescent="0.3">
      <c r="A6" s="612" t="s">
        <v>3951</v>
      </c>
      <c r="B6" s="613" t="s">
        <v>3636</v>
      </c>
      <c r="C6" s="613" t="s">
        <v>772</v>
      </c>
      <c r="D6" s="613" t="s">
        <v>769</v>
      </c>
      <c r="E6" s="613" t="s">
        <v>773</v>
      </c>
      <c r="F6" s="616"/>
      <c r="G6" s="616"/>
      <c r="H6" s="634">
        <v>0</v>
      </c>
      <c r="I6" s="616">
        <v>104</v>
      </c>
      <c r="J6" s="616">
        <v>63675.040000000015</v>
      </c>
      <c r="K6" s="634">
        <v>1</v>
      </c>
      <c r="L6" s="616">
        <v>104</v>
      </c>
      <c r="M6" s="617">
        <v>63675.040000000015</v>
      </c>
    </row>
    <row r="7" spans="1:13" ht="14.4" customHeight="1" x14ac:dyDescent="0.3">
      <c r="A7" s="618" t="s">
        <v>3951</v>
      </c>
      <c r="B7" s="619" t="s">
        <v>3639</v>
      </c>
      <c r="C7" s="619" t="s">
        <v>6077</v>
      </c>
      <c r="D7" s="619" t="s">
        <v>1878</v>
      </c>
      <c r="E7" s="619" t="s">
        <v>5473</v>
      </c>
      <c r="F7" s="622">
        <v>1</v>
      </c>
      <c r="G7" s="622">
        <v>441.82</v>
      </c>
      <c r="H7" s="635">
        <v>1</v>
      </c>
      <c r="I7" s="622"/>
      <c r="J7" s="622"/>
      <c r="K7" s="635">
        <v>0</v>
      </c>
      <c r="L7" s="622">
        <v>1</v>
      </c>
      <c r="M7" s="623">
        <v>441.82</v>
      </c>
    </row>
    <row r="8" spans="1:13" ht="14.4" customHeight="1" x14ac:dyDescent="0.3">
      <c r="A8" s="618" t="s">
        <v>3951</v>
      </c>
      <c r="B8" s="619" t="s">
        <v>3639</v>
      </c>
      <c r="C8" s="619" t="s">
        <v>6079</v>
      </c>
      <c r="D8" s="619" t="s">
        <v>6080</v>
      </c>
      <c r="E8" s="619" t="s">
        <v>6081</v>
      </c>
      <c r="F8" s="622">
        <v>1</v>
      </c>
      <c r="G8" s="622">
        <v>494.84</v>
      </c>
      <c r="H8" s="635">
        <v>1</v>
      </c>
      <c r="I8" s="622"/>
      <c r="J8" s="622"/>
      <c r="K8" s="635">
        <v>0</v>
      </c>
      <c r="L8" s="622">
        <v>1</v>
      </c>
      <c r="M8" s="623">
        <v>494.84</v>
      </c>
    </row>
    <row r="9" spans="1:13" ht="14.4" customHeight="1" x14ac:dyDescent="0.3">
      <c r="A9" s="618" t="s">
        <v>3951</v>
      </c>
      <c r="B9" s="619" t="s">
        <v>6256</v>
      </c>
      <c r="C9" s="619" t="s">
        <v>6071</v>
      </c>
      <c r="D9" s="619" t="s">
        <v>6072</v>
      </c>
      <c r="E9" s="619" t="s">
        <v>6073</v>
      </c>
      <c r="F9" s="622">
        <v>1</v>
      </c>
      <c r="G9" s="622">
        <v>629.78</v>
      </c>
      <c r="H9" s="635">
        <v>1</v>
      </c>
      <c r="I9" s="622"/>
      <c r="J9" s="622"/>
      <c r="K9" s="635">
        <v>0</v>
      </c>
      <c r="L9" s="622">
        <v>1</v>
      </c>
      <c r="M9" s="623">
        <v>629.78</v>
      </c>
    </row>
    <row r="10" spans="1:13" ht="14.4" customHeight="1" x14ac:dyDescent="0.3">
      <c r="A10" s="618" t="s">
        <v>3951</v>
      </c>
      <c r="B10" s="619" t="s">
        <v>6256</v>
      </c>
      <c r="C10" s="619" t="s">
        <v>879</v>
      </c>
      <c r="D10" s="619" t="s">
        <v>6257</v>
      </c>
      <c r="E10" s="619" t="s">
        <v>773</v>
      </c>
      <c r="F10" s="622"/>
      <c r="G10" s="622"/>
      <c r="H10" s="635">
        <v>0</v>
      </c>
      <c r="I10" s="622">
        <v>2</v>
      </c>
      <c r="J10" s="622">
        <v>795.3</v>
      </c>
      <c r="K10" s="635">
        <v>1</v>
      </c>
      <c r="L10" s="622">
        <v>2</v>
      </c>
      <c r="M10" s="623">
        <v>795.3</v>
      </c>
    </row>
    <row r="11" spans="1:13" ht="14.4" customHeight="1" x14ac:dyDescent="0.3">
      <c r="A11" s="618" t="s">
        <v>3951</v>
      </c>
      <c r="B11" s="619" t="s">
        <v>3643</v>
      </c>
      <c r="C11" s="619" t="s">
        <v>1650</v>
      </c>
      <c r="D11" s="619" t="s">
        <v>1651</v>
      </c>
      <c r="E11" s="619" t="s">
        <v>1652</v>
      </c>
      <c r="F11" s="622"/>
      <c r="G11" s="622"/>
      <c r="H11" s="635">
        <v>0</v>
      </c>
      <c r="I11" s="622">
        <v>164</v>
      </c>
      <c r="J11" s="622">
        <v>22964.920000000002</v>
      </c>
      <c r="K11" s="635">
        <v>1</v>
      </c>
      <c r="L11" s="622">
        <v>164</v>
      </c>
      <c r="M11" s="623">
        <v>22964.920000000002</v>
      </c>
    </row>
    <row r="12" spans="1:13" ht="14.4" customHeight="1" x14ac:dyDescent="0.3">
      <c r="A12" s="618" t="s">
        <v>3951</v>
      </c>
      <c r="B12" s="619" t="s">
        <v>3643</v>
      </c>
      <c r="C12" s="619" t="s">
        <v>4408</v>
      </c>
      <c r="D12" s="619" t="s">
        <v>4409</v>
      </c>
      <c r="E12" s="619" t="s">
        <v>4410</v>
      </c>
      <c r="F12" s="622">
        <v>72</v>
      </c>
      <c r="G12" s="622">
        <v>10082.160000000002</v>
      </c>
      <c r="H12" s="635">
        <v>1</v>
      </c>
      <c r="I12" s="622"/>
      <c r="J12" s="622"/>
      <c r="K12" s="635">
        <v>0</v>
      </c>
      <c r="L12" s="622">
        <v>72</v>
      </c>
      <c r="M12" s="623">
        <v>10082.160000000002</v>
      </c>
    </row>
    <row r="13" spans="1:13" ht="14.4" customHeight="1" x14ac:dyDescent="0.3">
      <c r="A13" s="618" t="s">
        <v>3951</v>
      </c>
      <c r="B13" s="619" t="s">
        <v>3643</v>
      </c>
      <c r="C13" s="619" t="s">
        <v>5077</v>
      </c>
      <c r="D13" s="619" t="s">
        <v>4409</v>
      </c>
      <c r="E13" s="619" t="s">
        <v>5078</v>
      </c>
      <c r="F13" s="622">
        <v>23</v>
      </c>
      <c r="G13" s="622">
        <v>3220.6900000000005</v>
      </c>
      <c r="H13" s="635">
        <v>1</v>
      </c>
      <c r="I13" s="622"/>
      <c r="J13" s="622"/>
      <c r="K13" s="635">
        <v>0</v>
      </c>
      <c r="L13" s="622">
        <v>23</v>
      </c>
      <c r="M13" s="623">
        <v>3220.6900000000005</v>
      </c>
    </row>
    <row r="14" spans="1:13" ht="14.4" customHeight="1" x14ac:dyDescent="0.3">
      <c r="A14" s="618" t="s">
        <v>3951</v>
      </c>
      <c r="B14" s="619" t="s">
        <v>3644</v>
      </c>
      <c r="C14" s="619" t="s">
        <v>1607</v>
      </c>
      <c r="D14" s="619" t="s">
        <v>1489</v>
      </c>
      <c r="E14" s="619" t="s">
        <v>1608</v>
      </c>
      <c r="F14" s="622"/>
      <c r="G14" s="622"/>
      <c r="H14" s="635"/>
      <c r="I14" s="622">
        <v>1</v>
      </c>
      <c r="J14" s="622">
        <v>0</v>
      </c>
      <c r="K14" s="635"/>
      <c r="L14" s="622">
        <v>1</v>
      </c>
      <c r="M14" s="623">
        <v>0</v>
      </c>
    </row>
    <row r="15" spans="1:13" ht="14.4" customHeight="1" x14ac:dyDescent="0.3">
      <c r="A15" s="618" t="s">
        <v>3951</v>
      </c>
      <c r="B15" s="619" t="s">
        <v>3821</v>
      </c>
      <c r="C15" s="619" t="s">
        <v>4326</v>
      </c>
      <c r="D15" s="619" t="s">
        <v>3109</v>
      </c>
      <c r="E15" s="619" t="s">
        <v>3676</v>
      </c>
      <c r="F15" s="622"/>
      <c r="G15" s="622"/>
      <c r="H15" s="635">
        <v>0</v>
      </c>
      <c r="I15" s="622">
        <v>4</v>
      </c>
      <c r="J15" s="622">
        <v>1082.76</v>
      </c>
      <c r="K15" s="635">
        <v>1</v>
      </c>
      <c r="L15" s="622">
        <v>4</v>
      </c>
      <c r="M15" s="623">
        <v>1082.76</v>
      </c>
    </row>
    <row r="16" spans="1:13" ht="14.4" customHeight="1" x14ac:dyDescent="0.3">
      <c r="A16" s="618" t="s">
        <v>3951</v>
      </c>
      <c r="B16" s="619" t="s">
        <v>3693</v>
      </c>
      <c r="C16" s="619" t="s">
        <v>6082</v>
      </c>
      <c r="D16" s="619" t="s">
        <v>594</v>
      </c>
      <c r="E16" s="619" t="s">
        <v>6083</v>
      </c>
      <c r="F16" s="622">
        <v>2</v>
      </c>
      <c r="G16" s="622">
        <v>938.94</v>
      </c>
      <c r="H16" s="635">
        <v>1</v>
      </c>
      <c r="I16" s="622"/>
      <c r="J16" s="622"/>
      <c r="K16" s="635">
        <v>0</v>
      </c>
      <c r="L16" s="622">
        <v>2</v>
      </c>
      <c r="M16" s="623">
        <v>938.94</v>
      </c>
    </row>
    <row r="17" spans="1:13" ht="14.4" customHeight="1" x14ac:dyDescent="0.3">
      <c r="A17" s="618" t="s">
        <v>3951</v>
      </c>
      <c r="B17" s="619" t="s">
        <v>3697</v>
      </c>
      <c r="C17" s="619" t="s">
        <v>5682</v>
      </c>
      <c r="D17" s="619" t="s">
        <v>1577</v>
      </c>
      <c r="E17" s="619" t="s">
        <v>5683</v>
      </c>
      <c r="F17" s="622"/>
      <c r="G17" s="622"/>
      <c r="H17" s="635">
        <v>0</v>
      </c>
      <c r="I17" s="622">
        <v>4</v>
      </c>
      <c r="J17" s="622">
        <v>4303.0200000000004</v>
      </c>
      <c r="K17" s="635">
        <v>1</v>
      </c>
      <c r="L17" s="622">
        <v>4</v>
      </c>
      <c r="M17" s="623">
        <v>4303.0200000000004</v>
      </c>
    </row>
    <row r="18" spans="1:13" ht="14.4" customHeight="1" x14ac:dyDescent="0.3">
      <c r="A18" s="618" t="s">
        <v>3951</v>
      </c>
      <c r="B18" s="619" t="s">
        <v>3720</v>
      </c>
      <c r="C18" s="619" t="s">
        <v>1793</v>
      </c>
      <c r="D18" s="619" t="s">
        <v>3721</v>
      </c>
      <c r="E18" s="619" t="s">
        <v>3722</v>
      </c>
      <c r="F18" s="622"/>
      <c r="G18" s="622"/>
      <c r="H18" s="635">
        <v>0</v>
      </c>
      <c r="I18" s="622">
        <v>29</v>
      </c>
      <c r="J18" s="622">
        <v>9665.9900000000016</v>
      </c>
      <c r="K18" s="635">
        <v>1</v>
      </c>
      <c r="L18" s="622">
        <v>29</v>
      </c>
      <c r="M18" s="623">
        <v>9665.9900000000016</v>
      </c>
    </row>
    <row r="19" spans="1:13" ht="14.4" customHeight="1" x14ac:dyDescent="0.3">
      <c r="A19" s="618" t="s">
        <v>3951</v>
      </c>
      <c r="B19" s="619" t="s">
        <v>3742</v>
      </c>
      <c r="C19" s="619" t="s">
        <v>1809</v>
      </c>
      <c r="D19" s="619" t="s">
        <v>1810</v>
      </c>
      <c r="E19" s="619" t="s">
        <v>3743</v>
      </c>
      <c r="F19" s="622"/>
      <c r="G19" s="622"/>
      <c r="H19" s="635">
        <v>0</v>
      </c>
      <c r="I19" s="622">
        <v>28</v>
      </c>
      <c r="J19" s="622">
        <v>7517.2000000000007</v>
      </c>
      <c r="K19" s="635">
        <v>1</v>
      </c>
      <c r="L19" s="622">
        <v>28</v>
      </c>
      <c r="M19" s="623">
        <v>7517.2000000000007</v>
      </c>
    </row>
    <row r="20" spans="1:13" ht="14.4" customHeight="1" x14ac:dyDescent="0.3">
      <c r="A20" s="618" t="s">
        <v>3951</v>
      </c>
      <c r="B20" s="619" t="s">
        <v>3841</v>
      </c>
      <c r="C20" s="619" t="s">
        <v>2731</v>
      </c>
      <c r="D20" s="619" t="s">
        <v>2732</v>
      </c>
      <c r="E20" s="619" t="s">
        <v>2733</v>
      </c>
      <c r="F20" s="622"/>
      <c r="G20" s="622"/>
      <c r="H20" s="635">
        <v>0</v>
      </c>
      <c r="I20" s="622">
        <v>3</v>
      </c>
      <c r="J20" s="622">
        <v>462.03</v>
      </c>
      <c r="K20" s="635">
        <v>1</v>
      </c>
      <c r="L20" s="622">
        <v>3</v>
      </c>
      <c r="M20" s="623">
        <v>462.03</v>
      </c>
    </row>
    <row r="21" spans="1:13" ht="14.4" customHeight="1" x14ac:dyDescent="0.3">
      <c r="A21" s="618" t="s">
        <v>3951</v>
      </c>
      <c r="B21" s="619" t="s">
        <v>3747</v>
      </c>
      <c r="C21" s="619" t="s">
        <v>1805</v>
      </c>
      <c r="D21" s="619" t="s">
        <v>1806</v>
      </c>
      <c r="E21" s="619" t="s">
        <v>3748</v>
      </c>
      <c r="F21" s="622"/>
      <c r="G21" s="622"/>
      <c r="H21" s="635">
        <v>0</v>
      </c>
      <c r="I21" s="622">
        <v>2</v>
      </c>
      <c r="J21" s="622">
        <v>139.72</v>
      </c>
      <c r="K21" s="635">
        <v>1</v>
      </c>
      <c r="L21" s="622">
        <v>2</v>
      </c>
      <c r="M21" s="623">
        <v>139.72</v>
      </c>
    </row>
    <row r="22" spans="1:13" ht="14.4" customHeight="1" x14ac:dyDescent="0.3">
      <c r="A22" s="618" t="s">
        <v>3951</v>
      </c>
      <c r="B22" s="619" t="s">
        <v>3751</v>
      </c>
      <c r="C22" s="619" t="s">
        <v>6075</v>
      </c>
      <c r="D22" s="619" t="s">
        <v>5050</v>
      </c>
      <c r="E22" s="619" t="s">
        <v>6076</v>
      </c>
      <c r="F22" s="622"/>
      <c r="G22" s="622"/>
      <c r="H22" s="635">
        <v>0</v>
      </c>
      <c r="I22" s="622">
        <v>6</v>
      </c>
      <c r="J22" s="622">
        <v>4693.32</v>
      </c>
      <c r="K22" s="635">
        <v>1</v>
      </c>
      <c r="L22" s="622">
        <v>6</v>
      </c>
      <c r="M22" s="623">
        <v>4693.32</v>
      </c>
    </row>
    <row r="23" spans="1:13" ht="14.4" customHeight="1" x14ac:dyDescent="0.3">
      <c r="A23" s="618" t="s">
        <v>3951</v>
      </c>
      <c r="B23" s="619" t="s">
        <v>6258</v>
      </c>
      <c r="C23" s="619" t="s">
        <v>4340</v>
      </c>
      <c r="D23" s="619" t="s">
        <v>4341</v>
      </c>
      <c r="E23" s="619" t="s">
        <v>4342</v>
      </c>
      <c r="F23" s="622"/>
      <c r="G23" s="622"/>
      <c r="H23" s="635">
        <v>0</v>
      </c>
      <c r="I23" s="622">
        <v>1</v>
      </c>
      <c r="J23" s="622">
        <v>386.51</v>
      </c>
      <c r="K23" s="635">
        <v>1</v>
      </c>
      <c r="L23" s="622">
        <v>1</v>
      </c>
      <c r="M23" s="623">
        <v>386.51</v>
      </c>
    </row>
    <row r="24" spans="1:13" ht="14.4" customHeight="1" x14ac:dyDescent="0.3">
      <c r="A24" s="618" t="s">
        <v>3952</v>
      </c>
      <c r="B24" s="619" t="s">
        <v>3636</v>
      </c>
      <c r="C24" s="619" t="s">
        <v>768</v>
      </c>
      <c r="D24" s="619" t="s">
        <v>769</v>
      </c>
      <c r="E24" s="619" t="s">
        <v>770</v>
      </c>
      <c r="F24" s="622"/>
      <c r="G24" s="622"/>
      <c r="H24" s="635">
        <v>0</v>
      </c>
      <c r="I24" s="622">
        <v>1</v>
      </c>
      <c r="J24" s="622">
        <v>190.48</v>
      </c>
      <c r="K24" s="635">
        <v>1</v>
      </c>
      <c r="L24" s="622">
        <v>1</v>
      </c>
      <c r="M24" s="623">
        <v>190.48</v>
      </c>
    </row>
    <row r="25" spans="1:13" ht="14.4" customHeight="1" x14ac:dyDescent="0.3">
      <c r="A25" s="618" t="s">
        <v>3952</v>
      </c>
      <c r="B25" s="619" t="s">
        <v>3636</v>
      </c>
      <c r="C25" s="619" t="s">
        <v>772</v>
      </c>
      <c r="D25" s="619" t="s">
        <v>769</v>
      </c>
      <c r="E25" s="619" t="s">
        <v>773</v>
      </c>
      <c r="F25" s="622"/>
      <c r="G25" s="622"/>
      <c r="H25" s="635">
        <v>0</v>
      </c>
      <c r="I25" s="622">
        <v>8</v>
      </c>
      <c r="J25" s="622">
        <v>4898.08</v>
      </c>
      <c r="K25" s="635">
        <v>1</v>
      </c>
      <c r="L25" s="622">
        <v>8</v>
      </c>
      <c r="M25" s="623">
        <v>4898.08</v>
      </c>
    </row>
    <row r="26" spans="1:13" ht="14.4" customHeight="1" x14ac:dyDescent="0.3">
      <c r="A26" s="618" t="s">
        <v>3952</v>
      </c>
      <c r="B26" s="619" t="s">
        <v>3643</v>
      </c>
      <c r="C26" s="619" t="s">
        <v>1650</v>
      </c>
      <c r="D26" s="619" t="s">
        <v>1651</v>
      </c>
      <c r="E26" s="619" t="s">
        <v>1652</v>
      </c>
      <c r="F26" s="622"/>
      <c r="G26" s="622"/>
      <c r="H26" s="635">
        <v>0</v>
      </c>
      <c r="I26" s="622">
        <v>5</v>
      </c>
      <c r="J26" s="622">
        <v>700.15000000000009</v>
      </c>
      <c r="K26" s="635">
        <v>1</v>
      </c>
      <c r="L26" s="622">
        <v>5</v>
      </c>
      <c r="M26" s="623">
        <v>700.15000000000009</v>
      </c>
    </row>
    <row r="27" spans="1:13" ht="14.4" customHeight="1" x14ac:dyDescent="0.3">
      <c r="A27" s="618" t="s">
        <v>3952</v>
      </c>
      <c r="B27" s="619" t="s">
        <v>3643</v>
      </c>
      <c r="C27" s="619" t="s">
        <v>4408</v>
      </c>
      <c r="D27" s="619" t="s">
        <v>4409</v>
      </c>
      <c r="E27" s="619" t="s">
        <v>4410</v>
      </c>
      <c r="F27" s="622">
        <v>3</v>
      </c>
      <c r="G27" s="622">
        <v>420.09000000000003</v>
      </c>
      <c r="H27" s="635">
        <v>1</v>
      </c>
      <c r="I27" s="622"/>
      <c r="J27" s="622"/>
      <c r="K27" s="635">
        <v>0</v>
      </c>
      <c r="L27" s="622">
        <v>3</v>
      </c>
      <c r="M27" s="623">
        <v>420.09000000000003</v>
      </c>
    </row>
    <row r="28" spans="1:13" ht="14.4" customHeight="1" x14ac:dyDescent="0.3">
      <c r="A28" s="618" t="s">
        <v>3952</v>
      </c>
      <c r="B28" s="619" t="s">
        <v>3813</v>
      </c>
      <c r="C28" s="619" t="s">
        <v>4016</v>
      </c>
      <c r="D28" s="619" t="s">
        <v>3814</v>
      </c>
      <c r="E28" s="619" t="s">
        <v>4017</v>
      </c>
      <c r="F28" s="622">
        <v>2</v>
      </c>
      <c r="G28" s="622">
        <v>0</v>
      </c>
      <c r="H28" s="635"/>
      <c r="I28" s="622"/>
      <c r="J28" s="622"/>
      <c r="K28" s="635"/>
      <c r="L28" s="622">
        <v>2</v>
      </c>
      <c r="M28" s="623">
        <v>0</v>
      </c>
    </row>
    <row r="29" spans="1:13" ht="14.4" customHeight="1" x14ac:dyDescent="0.3">
      <c r="A29" s="618" t="s">
        <v>3952</v>
      </c>
      <c r="B29" s="619" t="s">
        <v>3652</v>
      </c>
      <c r="C29" s="619" t="s">
        <v>1480</v>
      </c>
      <c r="D29" s="619" t="s">
        <v>1481</v>
      </c>
      <c r="E29" s="619" t="s">
        <v>1482</v>
      </c>
      <c r="F29" s="622"/>
      <c r="G29" s="622"/>
      <c r="H29" s="635">
        <v>0</v>
      </c>
      <c r="I29" s="622">
        <v>1</v>
      </c>
      <c r="J29" s="622">
        <v>937.93</v>
      </c>
      <c r="K29" s="635">
        <v>1</v>
      </c>
      <c r="L29" s="622">
        <v>1</v>
      </c>
      <c r="M29" s="623">
        <v>937.93</v>
      </c>
    </row>
    <row r="30" spans="1:13" ht="14.4" customHeight="1" x14ac:dyDescent="0.3">
      <c r="A30" s="618" t="s">
        <v>3952</v>
      </c>
      <c r="B30" s="619" t="s">
        <v>3652</v>
      </c>
      <c r="C30" s="619" t="s">
        <v>1525</v>
      </c>
      <c r="D30" s="619" t="s">
        <v>1526</v>
      </c>
      <c r="E30" s="619" t="s">
        <v>1482</v>
      </c>
      <c r="F30" s="622"/>
      <c r="G30" s="622"/>
      <c r="H30" s="635">
        <v>0</v>
      </c>
      <c r="I30" s="622">
        <v>1</v>
      </c>
      <c r="J30" s="622">
        <v>1749.69</v>
      </c>
      <c r="K30" s="635">
        <v>1</v>
      </c>
      <c r="L30" s="622">
        <v>1</v>
      </c>
      <c r="M30" s="623">
        <v>1749.69</v>
      </c>
    </row>
    <row r="31" spans="1:13" ht="14.4" customHeight="1" x14ac:dyDescent="0.3">
      <c r="A31" s="618" t="s">
        <v>3952</v>
      </c>
      <c r="B31" s="619" t="s">
        <v>3652</v>
      </c>
      <c r="C31" s="619" t="s">
        <v>2515</v>
      </c>
      <c r="D31" s="619" t="s">
        <v>1526</v>
      </c>
      <c r="E31" s="619" t="s">
        <v>2497</v>
      </c>
      <c r="F31" s="622"/>
      <c r="G31" s="622"/>
      <c r="H31" s="635">
        <v>0</v>
      </c>
      <c r="I31" s="622">
        <v>1</v>
      </c>
      <c r="J31" s="622">
        <v>2332.92</v>
      </c>
      <c r="K31" s="635">
        <v>1</v>
      </c>
      <c r="L31" s="622">
        <v>1</v>
      </c>
      <c r="M31" s="623">
        <v>2332.92</v>
      </c>
    </row>
    <row r="32" spans="1:13" ht="14.4" customHeight="1" x14ac:dyDescent="0.3">
      <c r="A32" s="618" t="s">
        <v>3952</v>
      </c>
      <c r="B32" s="619" t="s">
        <v>3654</v>
      </c>
      <c r="C32" s="619" t="s">
        <v>3111</v>
      </c>
      <c r="D32" s="619" t="s">
        <v>3112</v>
      </c>
      <c r="E32" s="619" t="s">
        <v>3113</v>
      </c>
      <c r="F32" s="622"/>
      <c r="G32" s="622"/>
      <c r="H32" s="635">
        <v>0</v>
      </c>
      <c r="I32" s="622">
        <v>2</v>
      </c>
      <c r="J32" s="622">
        <v>829.7</v>
      </c>
      <c r="K32" s="635">
        <v>1</v>
      </c>
      <c r="L32" s="622">
        <v>2</v>
      </c>
      <c r="M32" s="623">
        <v>829.7</v>
      </c>
    </row>
    <row r="33" spans="1:13" ht="14.4" customHeight="1" x14ac:dyDescent="0.3">
      <c r="A33" s="618" t="s">
        <v>3952</v>
      </c>
      <c r="B33" s="619" t="s">
        <v>3720</v>
      </c>
      <c r="C33" s="619" t="s">
        <v>1793</v>
      </c>
      <c r="D33" s="619" t="s">
        <v>3721</v>
      </c>
      <c r="E33" s="619" t="s">
        <v>3722</v>
      </c>
      <c r="F33" s="622"/>
      <c r="G33" s="622"/>
      <c r="H33" s="635">
        <v>0</v>
      </c>
      <c r="I33" s="622">
        <v>13</v>
      </c>
      <c r="J33" s="622">
        <v>4333.0300000000007</v>
      </c>
      <c r="K33" s="635">
        <v>1</v>
      </c>
      <c r="L33" s="622">
        <v>13</v>
      </c>
      <c r="M33" s="623">
        <v>4333.0300000000007</v>
      </c>
    </row>
    <row r="34" spans="1:13" ht="14.4" customHeight="1" x14ac:dyDescent="0.3">
      <c r="A34" s="618" t="s">
        <v>3952</v>
      </c>
      <c r="B34" s="619" t="s">
        <v>3720</v>
      </c>
      <c r="C34" s="619" t="s">
        <v>1828</v>
      </c>
      <c r="D34" s="619" t="s">
        <v>3725</v>
      </c>
      <c r="E34" s="619" t="s">
        <v>3726</v>
      </c>
      <c r="F34" s="622"/>
      <c r="G34" s="622"/>
      <c r="H34" s="635">
        <v>0</v>
      </c>
      <c r="I34" s="622">
        <v>1</v>
      </c>
      <c r="J34" s="622">
        <v>333.31</v>
      </c>
      <c r="K34" s="635">
        <v>1</v>
      </c>
      <c r="L34" s="622">
        <v>1</v>
      </c>
      <c r="M34" s="623">
        <v>333.31</v>
      </c>
    </row>
    <row r="35" spans="1:13" ht="14.4" customHeight="1" x14ac:dyDescent="0.3">
      <c r="A35" s="618" t="s">
        <v>3952</v>
      </c>
      <c r="B35" s="619" t="s">
        <v>3897</v>
      </c>
      <c r="C35" s="619" t="s">
        <v>4363</v>
      </c>
      <c r="D35" s="619" t="s">
        <v>4364</v>
      </c>
      <c r="E35" s="619" t="s">
        <v>3183</v>
      </c>
      <c r="F35" s="622">
        <v>2</v>
      </c>
      <c r="G35" s="622">
        <v>444.5</v>
      </c>
      <c r="H35" s="635">
        <v>1</v>
      </c>
      <c r="I35" s="622"/>
      <c r="J35" s="622"/>
      <c r="K35" s="635">
        <v>0</v>
      </c>
      <c r="L35" s="622">
        <v>2</v>
      </c>
      <c r="M35" s="623">
        <v>444.5</v>
      </c>
    </row>
    <row r="36" spans="1:13" ht="14.4" customHeight="1" x14ac:dyDescent="0.3">
      <c r="A36" s="618" t="s">
        <v>3952</v>
      </c>
      <c r="B36" s="619" t="s">
        <v>3897</v>
      </c>
      <c r="C36" s="619" t="s">
        <v>3181</v>
      </c>
      <c r="D36" s="619" t="s">
        <v>3182</v>
      </c>
      <c r="E36" s="619" t="s">
        <v>3183</v>
      </c>
      <c r="F36" s="622"/>
      <c r="G36" s="622"/>
      <c r="H36" s="635">
        <v>0</v>
      </c>
      <c r="I36" s="622">
        <v>1</v>
      </c>
      <c r="J36" s="622">
        <v>222.25</v>
      </c>
      <c r="K36" s="635">
        <v>1</v>
      </c>
      <c r="L36" s="622">
        <v>1</v>
      </c>
      <c r="M36" s="623">
        <v>222.25</v>
      </c>
    </row>
    <row r="37" spans="1:13" ht="14.4" customHeight="1" x14ac:dyDescent="0.3">
      <c r="A37" s="618" t="s">
        <v>3952</v>
      </c>
      <c r="B37" s="619" t="s">
        <v>3841</v>
      </c>
      <c r="C37" s="619" t="s">
        <v>2731</v>
      </c>
      <c r="D37" s="619" t="s">
        <v>2732</v>
      </c>
      <c r="E37" s="619" t="s">
        <v>2733</v>
      </c>
      <c r="F37" s="622"/>
      <c r="G37" s="622"/>
      <c r="H37" s="635">
        <v>0</v>
      </c>
      <c r="I37" s="622">
        <v>10</v>
      </c>
      <c r="J37" s="622">
        <v>1540.1</v>
      </c>
      <c r="K37" s="635">
        <v>1</v>
      </c>
      <c r="L37" s="622">
        <v>10</v>
      </c>
      <c r="M37" s="623">
        <v>1540.1</v>
      </c>
    </row>
    <row r="38" spans="1:13" ht="14.4" customHeight="1" x14ac:dyDescent="0.3">
      <c r="A38" s="618" t="s">
        <v>3952</v>
      </c>
      <c r="B38" s="619" t="s">
        <v>3745</v>
      </c>
      <c r="C38" s="619" t="s">
        <v>2727</v>
      </c>
      <c r="D38" s="619" t="s">
        <v>2728</v>
      </c>
      <c r="E38" s="619" t="s">
        <v>3844</v>
      </c>
      <c r="F38" s="622"/>
      <c r="G38" s="622"/>
      <c r="H38" s="635">
        <v>0</v>
      </c>
      <c r="I38" s="622">
        <v>1</v>
      </c>
      <c r="J38" s="622">
        <v>69.86</v>
      </c>
      <c r="K38" s="635">
        <v>1</v>
      </c>
      <c r="L38" s="622">
        <v>1</v>
      </c>
      <c r="M38" s="623">
        <v>69.86</v>
      </c>
    </row>
    <row r="39" spans="1:13" ht="14.4" customHeight="1" x14ac:dyDescent="0.3">
      <c r="A39" s="618" t="s">
        <v>3952</v>
      </c>
      <c r="B39" s="619" t="s">
        <v>3747</v>
      </c>
      <c r="C39" s="619" t="s">
        <v>4371</v>
      </c>
      <c r="D39" s="619" t="s">
        <v>4372</v>
      </c>
      <c r="E39" s="619" t="s">
        <v>4190</v>
      </c>
      <c r="F39" s="622">
        <v>1</v>
      </c>
      <c r="G39" s="622">
        <v>349.29</v>
      </c>
      <c r="H39" s="635">
        <v>1</v>
      </c>
      <c r="I39" s="622"/>
      <c r="J39" s="622"/>
      <c r="K39" s="635">
        <v>0</v>
      </c>
      <c r="L39" s="622">
        <v>1</v>
      </c>
      <c r="M39" s="623">
        <v>349.29</v>
      </c>
    </row>
    <row r="40" spans="1:13" ht="14.4" customHeight="1" x14ac:dyDescent="0.3">
      <c r="A40" s="618" t="s">
        <v>3952</v>
      </c>
      <c r="B40" s="619" t="s">
        <v>3765</v>
      </c>
      <c r="C40" s="619" t="s">
        <v>4201</v>
      </c>
      <c r="D40" s="619" t="s">
        <v>1522</v>
      </c>
      <c r="E40" s="619" t="s">
        <v>4202</v>
      </c>
      <c r="F40" s="622"/>
      <c r="G40" s="622"/>
      <c r="H40" s="635">
        <v>0</v>
      </c>
      <c r="I40" s="622">
        <v>1</v>
      </c>
      <c r="J40" s="622">
        <v>163.72999999999999</v>
      </c>
      <c r="K40" s="635">
        <v>1</v>
      </c>
      <c r="L40" s="622">
        <v>1</v>
      </c>
      <c r="M40" s="623">
        <v>163.72999999999999</v>
      </c>
    </row>
    <row r="41" spans="1:13" ht="14.4" customHeight="1" x14ac:dyDescent="0.3">
      <c r="A41" s="618" t="s">
        <v>3952</v>
      </c>
      <c r="B41" s="619" t="s">
        <v>3859</v>
      </c>
      <c r="C41" s="619" t="s">
        <v>4046</v>
      </c>
      <c r="D41" s="619" t="s">
        <v>4047</v>
      </c>
      <c r="E41" s="619" t="s">
        <v>4048</v>
      </c>
      <c r="F41" s="622"/>
      <c r="G41" s="622"/>
      <c r="H41" s="635">
        <v>0</v>
      </c>
      <c r="I41" s="622">
        <v>1</v>
      </c>
      <c r="J41" s="622">
        <v>1793.46</v>
      </c>
      <c r="K41" s="635">
        <v>1</v>
      </c>
      <c r="L41" s="622">
        <v>1</v>
      </c>
      <c r="M41" s="623">
        <v>1793.46</v>
      </c>
    </row>
    <row r="42" spans="1:13" ht="14.4" customHeight="1" x14ac:dyDescent="0.3">
      <c r="A42" s="618" t="s">
        <v>3952</v>
      </c>
      <c r="B42" s="619" t="s">
        <v>3791</v>
      </c>
      <c r="C42" s="619" t="s">
        <v>4114</v>
      </c>
      <c r="D42" s="619" t="s">
        <v>4115</v>
      </c>
      <c r="E42" s="619" t="s">
        <v>4116</v>
      </c>
      <c r="F42" s="622"/>
      <c r="G42" s="622"/>
      <c r="H42" s="635">
        <v>0</v>
      </c>
      <c r="I42" s="622">
        <v>6</v>
      </c>
      <c r="J42" s="622">
        <v>568.79999999999995</v>
      </c>
      <c r="K42" s="635">
        <v>1</v>
      </c>
      <c r="L42" s="622">
        <v>6</v>
      </c>
      <c r="M42" s="623">
        <v>568.79999999999995</v>
      </c>
    </row>
    <row r="43" spans="1:13" ht="14.4" customHeight="1" x14ac:dyDescent="0.3">
      <c r="A43" s="618" t="s">
        <v>3953</v>
      </c>
      <c r="B43" s="619" t="s">
        <v>3693</v>
      </c>
      <c r="C43" s="619" t="s">
        <v>4519</v>
      </c>
      <c r="D43" s="619" t="s">
        <v>1614</v>
      </c>
      <c r="E43" s="619" t="s">
        <v>4520</v>
      </c>
      <c r="F43" s="622"/>
      <c r="G43" s="622"/>
      <c r="H43" s="635">
        <v>0</v>
      </c>
      <c r="I43" s="622">
        <v>1</v>
      </c>
      <c r="J43" s="622">
        <v>479.04</v>
      </c>
      <c r="K43" s="635">
        <v>1</v>
      </c>
      <c r="L43" s="622">
        <v>1</v>
      </c>
      <c r="M43" s="623">
        <v>479.04</v>
      </c>
    </row>
    <row r="44" spans="1:13" ht="14.4" customHeight="1" x14ac:dyDescent="0.3">
      <c r="A44" s="618" t="s">
        <v>3953</v>
      </c>
      <c r="B44" s="619" t="s">
        <v>3720</v>
      </c>
      <c r="C44" s="619" t="s">
        <v>1793</v>
      </c>
      <c r="D44" s="619" t="s">
        <v>3721</v>
      </c>
      <c r="E44" s="619" t="s">
        <v>3722</v>
      </c>
      <c r="F44" s="622"/>
      <c r="G44" s="622"/>
      <c r="H44" s="635">
        <v>0</v>
      </c>
      <c r="I44" s="622">
        <v>3</v>
      </c>
      <c r="J44" s="622">
        <v>999.93000000000006</v>
      </c>
      <c r="K44" s="635">
        <v>1</v>
      </c>
      <c r="L44" s="622">
        <v>3</v>
      </c>
      <c r="M44" s="623">
        <v>999.93000000000006</v>
      </c>
    </row>
    <row r="45" spans="1:13" ht="14.4" customHeight="1" x14ac:dyDescent="0.3">
      <c r="A45" s="618" t="s">
        <v>3953</v>
      </c>
      <c r="B45" s="619" t="s">
        <v>3897</v>
      </c>
      <c r="C45" s="619" t="s">
        <v>4508</v>
      </c>
      <c r="D45" s="619" t="s">
        <v>4364</v>
      </c>
      <c r="E45" s="619" t="s">
        <v>3183</v>
      </c>
      <c r="F45" s="622">
        <v>2</v>
      </c>
      <c r="G45" s="622">
        <v>444.5</v>
      </c>
      <c r="H45" s="635">
        <v>1</v>
      </c>
      <c r="I45" s="622"/>
      <c r="J45" s="622"/>
      <c r="K45" s="635">
        <v>0</v>
      </c>
      <c r="L45" s="622">
        <v>2</v>
      </c>
      <c r="M45" s="623">
        <v>444.5</v>
      </c>
    </row>
    <row r="46" spans="1:13" ht="14.4" customHeight="1" x14ac:dyDescent="0.3">
      <c r="A46" s="618" t="s">
        <v>3953</v>
      </c>
      <c r="B46" s="619" t="s">
        <v>3897</v>
      </c>
      <c r="C46" s="619" t="s">
        <v>4363</v>
      </c>
      <c r="D46" s="619" t="s">
        <v>4364</v>
      </c>
      <c r="E46" s="619" t="s">
        <v>3183</v>
      </c>
      <c r="F46" s="622">
        <v>1</v>
      </c>
      <c r="G46" s="622">
        <v>222.25</v>
      </c>
      <c r="H46" s="635">
        <v>1</v>
      </c>
      <c r="I46" s="622"/>
      <c r="J46" s="622"/>
      <c r="K46" s="635">
        <v>0</v>
      </c>
      <c r="L46" s="622">
        <v>1</v>
      </c>
      <c r="M46" s="623">
        <v>222.25</v>
      </c>
    </row>
    <row r="47" spans="1:13" ht="14.4" customHeight="1" x14ac:dyDescent="0.3">
      <c r="A47" s="618" t="s">
        <v>3953</v>
      </c>
      <c r="B47" s="619" t="s">
        <v>3756</v>
      </c>
      <c r="C47" s="619" t="s">
        <v>1451</v>
      </c>
      <c r="D47" s="619" t="s">
        <v>1452</v>
      </c>
      <c r="E47" s="619" t="s">
        <v>3758</v>
      </c>
      <c r="F47" s="622"/>
      <c r="G47" s="622"/>
      <c r="H47" s="635">
        <v>0</v>
      </c>
      <c r="I47" s="622">
        <v>1</v>
      </c>
      <c r="J47" s="622">
        <v>96.63</v>
      </c>
      <c r="K47" s="635">
        <v>1</v>
      </c>
      <c r="L47" s="622">
        <v>1</v>
      </c>
      <c r="M47" s="623">
        <v>96.63</v>
      </c>
    </row>
    <row r="48" spans="1:13" ht="14.4" customHeight="1" x14ac:dyDescent="0.3">
      <c r="A48" s="618" t="s">
        <v>3953</v>
      </c>
      <c r="B48" s="619" t="s">
        <v>3794</v>
      </c>
      <c r="C48" s="619" t="s">
        <v>4065</v>
      </c>
      <c r="D48" s="619" t="s">
        <v>1709</v>
      </c>
      <c r="E48" s="619" t="s">
        <v>1712</v>
      </c>
      <c r="F48" s="622"/>
      <c r="G48" s="622"/>
      <c r="H48" s="635">
        <v>0</v>
      </c>
      <c r="I48" s="622">
        <v>9</v>
      </c>
      <c r="J48" s="622">
        <v>947.79</v>
      </c>
      <c r="K48" s="635">
        <v>1</v>
      </c>
      <c r="L48" s="622">
        <v>9</v>
      </c>
      <c r="M48" s="623">
        <v>947.79</v>
      </c>
    </row>
    <row r="49" spans="1:13" ht="14.4" customHeight="1" x14ac:dyDescent="0.3">
      <c r="A49" s="618" t="s">
        <v>3953</v>
      </c>
      <c r="B49" s="619" t="s">
        <v>3794</v>
      </c>
      <c r="C49" s="619" t="s">
        <v>4066</v>
      </c>
      <c r="D49" s="619" t="s">
        <v>4067</v>
      </c>
      <c r="E49" s="619" t="s">
        <v>1706</v>
      </c>
      <c r="F49" s="622"/>
      <c r="G49" s="622"/>
      <c r="H49" s="635">
        <v>0</v>
      </c>
      <c r="I49" s="622">
        <v>38</v>
      </c>
      <c r="J49" s="622">
        <v>2501.16</v>
      </c>
      <c r="K49" s="635">
        <v>1</v>
      </c>
      <c r="L49" s="622">
        <v>38</v>
      </c>
      <c r="M49" s="623">
        <v>2501.16</v>
      </c>
    </row>
    <row r="50" spans="1:13" ht="14.4" customHeight="1" x14ac:dyDescent="0.3">
      <c r="A50" s="618" t="s">
        <v>3953</v>
      </c>
      <c r="B50" s="619" t="s">
        <v>3794</v>
      </c>
      <c r="C50" s="619" t="s">
        <v>3160</v>
      </c>
      <c r="D50" s="619" t="s">
        <v>3161</v>
      </c>
      <c r="E50" s="619" t="s">
        <v>3162</v>
      </c>
      <c r="F50" s="622"/>
      <c r="G50" s="622"/>
      <c r="H50" s="635">
        <v>0</v>
      </c>
      <c r="I50" s="622">
        <v>8</v>
      </c>
      <c r="J50" s="622">
        <v>1516.48</v>
      </c>
      <c r="K50" s="635">
        <v>1</v>
      </c>
      <c r="L50" s="622">
        <v>8</v>
      </c>
      <c r="M50" s="623">
        <v>1516.48</v>
      </c>
    </row>
    <row r="51" spans="1:13" ht="14.4" customHeight="1" x14ac:dyDescent="0.3">
      <c r="A51" s="618" t="s">
        <v>3953</v>
      </c>
      <c r="B51" s="619" t="s">
        <v>3794</v>
      </c>
      <c r="C51" s="619" t="s">
        <v>2660</v>
      </c>
      <c r="D51" s="619" t="s">
        <v>2661</v>
      </c>
      <c r="E51" s="619" t="s">
        <v>1712</v>
      </c>
      <c r="F51" s="622"/>
      <c r="G51" s="622"/>
      <c r="H51" s="635">
        <v>0</v>
      </c>
      <c r="I51" s="622">
        <v>48</v>
      </c>
      <c r="J51" s="622">
        <v>7734.24</v>
      </c>
      <c r="K51" s="635">
        <v>1</v>
      </c>
      <c r="L51" s="622">
        <v>48</v>
      </c>
      <c r="M51" s="623">
        <v>7734.24</v>
      </c>
    </row>
    <row r="52" spans="1:13" ht="14.4" customHeight="1" x14ac:dyDescent="0.3">
      <c r="A52" s="618" t="s">
        <v>3954</v>
      </c>
      <c r="B52" s="619" t="s">
        <v>3720</v>
      </c>
      <c r="C52" s="619" t="s">
        <v>1793</v>
      </c>
      <c r="D52" s="619" t="s">
        <v>3721</v>
      </c>
      <c r="E52" s="619" t="s">
        <v>3722</v>
      </c>
      <c r="F52" s="622"/>
      <c r="G52" s="622"/>
      <c r="H52" s="635">
        <v>0</v>
      </c>
      <c r="I52" s="622">
        <v>1</v>
      </c>
      <c r="J52" s="622">
        <v>333.31</v>
      </c>
      <c r="K52" s="635">
        <v>1</v>
      </c>
      <c r="L52" s="622">
        <v>1</v>
      </c>
      <c r="M52" s="623">
        <v>333.31</v>
      </c>
    </row>
    <row r="53" spans="1:13" ht="14.4" customHeight="1" x14ac:dyDescent="0.3">
      <c r="A53" s="618" t="s">
        <v>3955</v>
      </c>
      <c r="B53" s="619" t="s">
        <v>3636</v>
      </c>
      <c r="C53" s="619" t="s">
        <v>772</v>
      </c>
      <c r="D53" s="619" t="s">
        <v>769</v>
      </c>
      <c r="E53" s="619" t="s">
        <v>773</v>
      </c>
      <c r="F53" s="622"/>
      <c r="G53" s="622"/>
      <c r="H53" s="635">
        <v>0</v>
      </c>
      <c r="I53" s="622">
        <v>14</v>
      </c>
      <c r="J53" s="622">
        <v>8571.6400000000012</v>
      </c>
      <c r="K53" s="635">
        <v>1</v>
      </c>
      <c r="L53" s="622">
        <v>14</v>
      </c>
      <c r="M53" s="623">
        <v>8571.6400000000012</v>
      </c>
    </row>
    <row r="54" spans="1:13" ht="14.4" customHeight="1" x14ac:dyDescent="0.3">
      <c r="A54" s="618" t="s">
        <v>3955</v>
      </c>
      <c r="B54" s="619" t="s">
        <v>3643</v>
      </c>
      <c r="C54" s="619" t="s">
        <v>1650</v>
      </c>
      <c r="D54" s="619" t="s">
        <v>1651</v>
      </c>
      <c r="E54" s="619" t="s">
        <v>1652</v>
      </c>
      <c r="F54" s="622"/>
      <c r="G54" s="622"/>
      <c r="H54" s="635">
        <v>0</v>
      </c>
      <c r="I54" s="622">
        <v>24</v>
      </c>
      <c r="J54" s="622">
        <v>3360.7200000000007</v>
      </c>
      <c r="K54" s="635">
        <v>1</v>
      </c>
      <c r="L54" s="622">
        <v>24</v>
      </c>
      <c r="M54" s="623">
        <v>3360.7200000000007</v>
      </c>
    </row>
    <row r="55" spans="1:13" ht="14.4" customHeight="1" x14ac:dyDescent="0.3">
      <c r="A55" s="618" t="s">
        <v>3955</v>
      </c>
      <c r="B55" s="619" t="s">
        <v>3742</v>
      </c>
      <c r="C55" s="619" t="s">
        <v>1809</v>
      </c>
      <c r="D55" s="619" t="s">
        <v>1810</v>
      </c>
      <c r="E55" s="619" t="s">
        <v>3743</v>
      </c>
      <c r="F55" s="622"/>
      <c r="G55" s="622"/>
      <c r="H55" s="635">
        <v>0</v>
      </c>
      <c r="I55" s="622">
        <v>1</v>
      </c>
      <c r="J55" s="622">
        <v>399.92</v>
      </c>
      <c r="K55" s="635">
        <v>1</v>
      </c>
      <c r="L55" s="622">
        <v>1</v>
      </c>
      <c r="M55" s="623">
        <v>399.92</v>
      </c>
    </row>
    <row r="56" spans="1:13" ht="14.4" customHeight="1" x14ac:dyDescent="0.3">
      <c r="A56" s="618" t="s">
        <v>3956</v>
      </c>
      <c r="B56" s="619" t="s">
        <v>3636</v>
      </c>
      <c r="C56" s="619" t="s">
        <v>4262</v>
      </c>
      <c r="D56" s="619" t="s">
        <v>4263</v>
      </c>
      <c r="E56" s="619" t="s">
        <v>4264</v>
      </c>
      <c r="F56" s="622">
        <v>5</v>
      </c>
      <c r="G56" s="622">
        <v>3401.45</v>
      </c>
      <c r="H56" s="635">
        <v>1</v>
      </c>
      <c r="I56" s="622"/>
      <c r="J56" s="622"/>
      <c r="K56" s="635">
        <v>0</v>
      </c>
      <c r="L56" s="622">
        <v>5</v>
      </c>
      <c r="M56" s="623">
        <v>3401.45</v>
      </c>
    </row>
    <row r="57" spans="1:13" ht="14.4" customHeight="1" x14ac:dyDescent="0.3">
      <c r="A57" s="618" t="s">
        <v>3956</v>
      </c>
      <c r="B57" s="619" t="s">
        <v>3636</v>
      </c>
      <c r="C57" s="619" t="s">
        <v>4178</v>
      </c>
      <c r="D57" s="619" t="s">
        <v>4043</v>
      </c>
      <c r="E57" s="619" t="s">
        <v>773</v>
      </c>
      <c r="F57" s="622"/>
      <c r="G57" s="622"/>
      <c r="H57" s="635">
        <v>0</v>
      </c>
      <c r="I57" s="622">
        <v>2</v>
      </c>
      <c r="J57" s="622">
        <v>1224.52</v>
      </c>
      <c r="K57" s="635">
        <v>1</v>
      </c>
      <c r="L57" s="622">
        <v>2</v>
      </c>
      <c r="M57" s="623">
        <v>1224.52</v>
      </c>
    </row>
    <row r="58" spans="1:13" ht="14.4" customHeight="1" x14ac:dyDescent="0.3">
      <c r="A58" s="618" t="s">
        <v>3956</v>
      </c>
      <c r="B58" s="619" t="s">
        <v>3636</v>
      </c>
      <c r="C58" s="619" t="s">
        <v>768</v>
      </c>
      <c r="D58" s="619" t="s">
        <v>769</v>
      </c>
      <c r="E58" s="619" t="s">
        <v>770</v>
      </c>
      <c r="F58" s="622"/>
      <c r="G58" s="622"/>
      <c r="H58" s="635">
        <v>0</v>
      </c>
      <c r="I58" s="622">
        <v>2</v>
      </c>
      <c r="J58" s="622">
        <v>380.96</v>
      </c>
      <c r="K58" s="635">
        <v>1</v>
      </c>
      <c r="L58" s="622">
        <v>2</v>
      </c>
      <c r="M58" s="623">
        <v>380.96</v>
      </c>
    </row>
    <row r="59" spans="1:13" ht="14.4" customHeight="1" x14ac:dyDescent="0.3">
      <c r="A59" s="618" t="s">
        <v>3956</v>
      </c>
      <c r="B59" s="619" t="s">
        <v>3636</v>
      </c>
      <c r="C59" s="619" t="s">
        <v>772</v>
      </c>
      <c r="D59" s="619" t="s">
        <v>769</v>
      </c>
      <c r="E59" s="619" t="s">
        <v>773</v>
      </c>
      <c r="F59" s="622"/>
      <c r="G59" s="622"/>
      <c r="H59" s="635">
        <v>0</v>
      </c>
      <c r="I59" s="622">
        <v>1</v>
      </c>
      <c r="J59" s="622">
        <v>612.26</v>
      </c>
      <c r="K59" s="635">
        <v>1</v>
      </c>
      <c r="L59" s="622">
        <v>1</v>
      </c>
      <c r="M59" s="623">
        <v>612.26</v>
      </c>
    </row>
    <row r="60" spans="1:13" ht="14.4" customHeight="1" x14ac:dyDescent="0.3">
      <c r="A60" s="618" t="s">
        <v>3956</v>
      </c>
      <c r="B60" s="619" t="s">
        <v>3643</v>
      </c>
      <c r="C60" s="619" t="s">
        <v>1650</v>
      </c>
      <c r="D60" s="619" t="s">
        <v>1651</v>
      </c>
      <c r="E60" s="619" t="s">
        <v>1652</v>
      </c>
      <c r="F60" s="622"/>
      <c r="G60" s="622"/>
      <c r="H60" s="635">
        <v>0</v>
      </c>
      <c r="I60" s="622">
        <v>6</v>
      </c>
      <c r="J60" s="622">
        <v>840.18</v>
      </c>
      <c r="K60" s="635">
        <v>1</v>
      </c>
      <c r="L60" s="622">
        <v>6</v>
      </c>
      <c r="M60" s="623">
        <v>840.18</v>
      </c>
    </row>
    <row r="61" spans="1:13" ht="14.4" customHeight="1" x14ac:dyDescent="0.3">
      <c r="A61" s="618" t="s">
        <v>3956</v>
      </c>
      <c r="B61" s="619" t="s">
        <v>3813</v>
      </c>
      <c r="C61" s="619" t="s">
        <v>4016</v>
      </c>
      <c r="D61" s="619" t="s">
        <v>3814</v>
      </c>
      <c r="E61" s="619" t="s">
        <v>4017</v>
      </c>
      <c r="F61" s="622">
        <v>1</v>
      </c>
      <c r="G61" s="622">
        <v>0</v>
      </c>
      <c r="H61" s="635"/>
      <c r="I61" s="622"/>
      <c r="J61" s="622"/>
      <c r="K61" s="635"/>
      <c r="L61" s="622">
        <v>1</v>
      </c>
      <c r="M61" s="623">
        <v>0</v>
      </c>
    </row>
    <row r="62" spans="1:13" ht="14.4" customHeight="1" x14ac:dyDescent="0.3">
      <c r="A62" s="618" t="s">
        <v>3956</v>
      </c>
      <c r="B62" s="619" t="s">
        <v>3912</v>
      </c>
      <c r="C62" s="619" t="s">
        <v>4602</v>
      </c>
      <c r="D62" s="619" t="s">
        <v>4603</v>
      </c>
      <c r="E62" s="619" t="s">
        <v>3913</v>
      </c>
      <c r="F62" s="622">
        <v>3</v>
      </c>
      <c r="G62" s="622">
        <v>502.14</v>
      </c>
      <c r="H62" s="635">
        <v>1</v>
      </c>
      <c r="I62" s="622"/>
      <c r="J62" s="622"/>
      <c r="K62" s="635">
        <v>0</v>
      </c>
      <c r="L62" s="622">
        <v>3</v>
      </c>
      <c r="M62" s="623">
        <v>502.14</v>
      </c>
    </row>
    <row r="63" spans="1:13" ht="14.4" customHeight="1" x14ac:dyDescent="0.3">
      <c r="A63" s="618" t="s">
        <v>3956</v>
      </c>
      <c r="B63" s="619" t="s">
        <v>3692</v>
      </c>
      <c r="C63" s="619" t="s">
        <v>4570</v>
      </c>
      <c r="D63" s="619" t="s">
        <v>4571</v>
      </c>
      <c r="E63" s="619" t="s">
        <v>4572</v>
      </c>
      <c r="F63" s="622">
        <v>1</v>
      </c>
      <c r="G63" s="622">
        <v>0</v>
      </c>
      <c r="H63" s="635"/>
      <c r="I63" s="622"/>
      <c r="J63" s="622"/>
      <c r="K63" s="635"/>
      <c r="L63" s="622">
        <v>1</v>
      </c>
      <c r="M63" s="623">
        <v>0</v>
      </c>
    </row>
    <row r="64" spans="1:13" ht="14.4" customHeight="1" x14ac:dyDescent="0.3">
      <c r="A64" s="618" t="s">
        <v>3956</v>
      </c>
      <c r="B64" s="619" t="s">
        <v>3707</v>
      </c>
      <c r="C64" s="619" t="s">
        <v>3100</v>
      </c>
      <c r="D64" s="619" t="s">
        <v>3101</v>
      </c>
      <c r="E64" s="619" t="s">
        <v>3887</v>
      </c>
      <c r="F64" s="622"/>
      <c r="G64" s="622"/>
      <c r="H64" s="635">
        <v>0</v>
      </c>
      <c r="I64" s="622">
        <v>1</v>
      </c>
      <c r="J64" s="622">
        <v>254.23</v>
      </c>
      <c r="K64" s="635">
        <v>1</v>
      </c>
      <c r="L64" s="622">
        <v>1</v>
      </c>
      <c r="M64" s="623">
        <v>254.23</v>
      </c>
    </row>
    <row r="65" spans="1:13" ht="14.4" customHeight="1" x14ac:dyDescent="0.3">
      <c r="A65" s="618" t="s">
        <v>3956</v>
      </c>
      <c r="B65" s="619" t="s">
        <v>3712</v>
      </c>
      <c r="C65" s="619" t="s">
        <v>2503</v>
      </c>
      <c r="D65" s="619" t="s">
        <v>1918</v>
      </c>
      <c r="E65" s="619" t="s">
        <v>3837</v>
      </c>
      <c r="F65" s="622"/>
      <c r="G65" s="622"/>
      <c r="H65" s="635">
        <v>0</v>
      </c>
      <c r="I65" s="622">
        <v>1</v>
      </c>
      <c r="J65" s="622">
        <v>50.57</v>
      </c>
      <c r="K65" s="635">
        <v>1</v>
      </c>
      <c r="L65" s="622">
        <v>1</v>
      </c>
      <c r="M65" s="623">
        <v>50.57</v>
      </c>
    </row>
    <row r="66" spans="1:13" ht="14.4" customHeight="1" x14ac:dyDescent="0.3">
      <c r="A66" s="618" t="s">
        <v>3956</v>
      </c>
      <c r="B66" s="619" t="s">
        <v>3720</v>
      </c>
      <c r="C66" s="619" t="s">
        <v>1793</v>
      </c>
      <c r="D66" s="619" t="s">
        <v>3721</v>
      </c>
      <c r="E66" s="619" t="s">
        <v>3722</v>
      </c>
      <c r="F66" s="622"/>
      <c r="G66" s="622"/>
      <c r="H66" s="635">
        <v>0</v>
      </c>
      <c r="I66" s="622">
        <v>2</v>
      </c>
      <c r="J66" s="622">
        <v>666.62</v>
      </c>
      <c r="K66" s="635">
        <v>1</v>
      </c>
      <c r="L66" s="622">
        <v>2</v>
      </c>
      <c r="M66" s="623">
        <v>666.62</v>
      </c>
    </row>
    <row r="67" spans="1:13" ht="14.4" customHeight="1" x14ac:dyDescent="0.3">
      <c r="A67" s="618" t="s">
        <v>3956</v>
      </c>
      <c r="B67" s="619" t="s">
        <v>3720</v>
      </c>
      <c r="C67" s="619" t="s">
        <v>1828</v>
      </c>
      <c r="D67" s="619" t="s">
        <v>3725</v>
      </c>
      <c r="E67" s="619" t="s">
        <v>3726</v>
      </c>
      <c r="F67" s="622"/>
      <c r="G67" s="622"/>
      <c r="H67" s="635">
        <v>0</v>
      </c>
      <c r="I67" s="622">
        <v>2</v>
      </c>
      <c r="J67" s="622">
        <v>666.62</v>
      </c>
      <c r="K67" s="635">
        <v>1</v>
      </c>
      <c r="L67" s="622">
        <v>2</v>
      </c>
      <c r="M67" s="623">
        <v>666.62</v>
      </c>
    </row>
    <row r="68" spans="1:13" ht="14.4" customHeight="1" x14ac:dyDescent="0.3">
      <c r="A68" s="618" t="s">
        <v>3956</v>
      </c>
      <c r="B68" s="619" t="s">
        <v>3897</v>
      </c>
      <c r="C68" s="619" t="s">
        <v>3181</v>
      </c>
      <c r="D68" s="619" t="s">
        <v>3182</v>
      </c>
      <c r="E68" s="619" t="s">
        <v>3183</v>
      </c>
      <c r="F68" s="622"/>
      <c r="G68" s="622"/>
      <c r="H68" s="635">
        <v>0</v>
      </c>
      <c r="I68" s="622">
        <v>1</v>
      </c>
      <c r="J68" s="622">
        <v>222.25</v>
      </c>
      <c r="K68" s="635">
        <v>1</v>
      </c>
      <c r="L68" s="622">
        <v>1</v>
      </c>
      <c r="M68" s="623">
        <v>222.25</v>
      </c>
    </row>
    <row r="69" spans="1:13" ht="14.4" customHeight="1" x14ac:dyDescent="0.3">
      <c r="A69" s="618" t="s">
        <v>3956</v>
      </c>
      <c r="B69" s="619" t="s">
        <v>3841</v>
      </c>
      <c r="C69" s="619" t="s">
        <v>2731</v>
      </c>
      <c r="D69" s="619" t="s">
        <v>2732</v>
      </c>
      <c r="E69" s="619" t="s">
        <v>2733</v>
      </c>
      <c r="F69" s="622"/>
      <c r="G69" s="622"/>
      <c r="H69" s="635">
        <v>0</v>
      </c>
      <c r="I69" s="622">
        <v>3</v>
      </c>
      <c r="J69" s="622">
        <v>462.03</v>
      </c>
      <c r="K69" s="635">
        <v>1</v>
      </c>
      <c r="L69" s="622">
        <v>3</v>
      </c>
      <c r="M69" s="623">
        <v>462.03</v>
      </c>
    </row>
    <row r="70" spans="1:13" ht="14.4" customHeight="1" x14ac:dyDescent="0.3">
      <c r="A70" s="618" t="s">
        <v>3956</v>
      </c>
      <c r="B70" s="619" t="s">
        <v>3756</v>
      </c>
      <c r="C70" s="619" t="s">
        <v>1451</v>
      </c>
      <c r="D70" s="619" t="s">
        <v>1452</v>
      </c>
      <c r="E70" s="619" t="s">
        <v>3758</v>
      </c>
      <c r="F70" s="622"/>
      <c r="G70" s="622"/>
      <c r="H70" s="635">
        <v>0</v>
      </c>
      <c r="I70" s="622">
        <v>1</v>
      </c>
      <c r="J70" s="622">
        <v>96.63</v>
      </c>
      <c r="K70" s="635">
        <v>1</v>
      </c>
      <c r="L70" s="622">
        <v>1</v>
      </c>
      <c r="M70" s="623">
        <v>96.63</v>
      </c>
    </row>
    <row r="71" spans="1:13" ht="14.4" customHeight="1" x14ac:dyDescent="0.3">
      <c r="A71" s="618" t="s">
        <v>3956</v>
      </c>
      <c r="B71" s="619" t="s">
        <v>3756</v>
      </c>
      <c r="C71" s="619" t="s">
        <v>4590</v>
      </c>
      <c r="D71" s="619" t="s">
        <v>1859</v>
      </c>
      <c r="E71" s="619" t="s">
        <v>4591</v>
      </c>
      <c r="F71" s="622">
        <v>1</v>
      </c>
      <c r="G71" s="622">
        <v>0</v>
      </c>
      <c r="H71" s="635"/>
      <c r="I71" s="622"/>
      <c r="J71" s="622"/>
      <c r="K71" s="635"/>
      <c r="L71" s="622">
        <v>1</v>
      </c>
      <c r="M71" s="623">
        <v>0</v>
      </c>
    </row>
    <row r="72" spans="1:13" ht="14.4" customHeight="1" x14ac:dyDescent="0.3">
      <c r="A72" s="618" t="s">
        <v>3956</v>
      </c>
      <c r="B72" s="619" t="s">
        <v>3756</v>
      </c>
      <c r="C72" s="619" t="s">
        <v>4592</v>
      </c>
      <c r="D72" s="619" t="s">
        <v>1859</v>
      </c>
      <c r="E72" s="619" t="s">
        <v>4593</v>
      </c>
      <c r="F72" s="622">
        <v>1</v>
      </c>
      <c r="G72" s="622">
        <v>0</v>
      </c>
      <c r="H72" s="635"/>
      <c r="I72" s="622"/>
      <c r="J72" s="622"/>
      <c r="K72" s="635"/>
      <c r="L72" s="622">
        <v>1</v>
      </c>
      <c r="M72" s="623">
        <v>0</v>
      </c>
    </row>
    <row r="73" spans="1:13" ht="14.4" customHeight="1" x14ac:dyDescent="0.3">
      <c r="A73" s="618" t="s">
        <v>3956</v>
      </c>
      <c r="B73" s="619" t="s">
        <v>3756</v>
      </c>
      <c r="C73" s="619" t="s">
        <v>1858</v>
      </c>
      <c r="D73" s="619" t="s">
        <v>1859</v>
      </c>
      <c r="E73" s="619" t="s">
        <v>3848</v>
      </c>
      <c r="F73" s="622">
        <v>4</v>
      </c>
      <c r="G73" s="622">
        <v>386.52</v>
      </c>
      <c r="H73" s="635">
        <v>1</v>
      </c>
      <c r="I73" s="622"/>
      <c r="J73" s="622"/>
      <c r="K73" s="635">
        <v>0</v>
      </c>
      <c r="L73" s="622">
        <v>4</v>
      </c>
      <c r="M73" s="623">
        <v>386.52</v>
      </c>
    </row>
    <row r="74" spans="1:13" ht="14.4" customHeight="1" x14ac:dyDescent="0.3">
      <c r="A74" s="618" t="s">
        <v>3956</v>
      </c>
      <c r="B74" s="619" t="s">
        <v>3756</v>
      </c>
      <c r="C74" s="619" t="s">
        <v>4594</v>
      </c>
      <c r="D74" s="619" t="s">
        <v>1452</v>
      </c>
      <c r="E74" s="619" t="s">
        <v>4595</v>
      </c>
      <c r="F74" s="622">
        <v>1</v>
      </c>
      <c r="G74" s="622">
        <v>0</v>
      </c>
      <c r="H74" s="635"/>
      <c r="I74" s="622"/>
      <c r="J74" s="622"/>
      <c r="K74" s="635"/>
      <c r="L74" s="622">
        <v>1</v>
      </c>
      <c r="M74" s="623">
        <v>0</v>
      </c>
    </row>
    <row r="75" spans="1:13" ht="14.4" customHeight="1" x14ac:dyDescent="0.3">
      <c r="A75" s="618" t="s">
        <v>3956</v>
      </c>
      <c r="B75" s="619" t="s">
        <v>3765</v>
      </c>
      <c r="C75" s="619" t="s">
        <v>4613</v>
      </c>
      <c r="D75" s="619" t="s">
        <v>4614</v>
      </c>
      <c r="E75" s="619" t="s">
        <v>1218</v>
      </c>
      <c r="F75" s="622">
        <v>1</v>
      </c>
      <c r="G75" s="622">
        <v>73.680000000000007</v>
      </c>
      <c r="H75" s="635">
        <v>1</v>
      </c>
      <c r="I75" s="622"/>
      <c r="J75" s="622"/>
      <c r="K75" s="635">
        <v>0</v>
      </c>
      <c r="L75" s="622">
        <v>1</v>
      </c>
      <c r="M75" s="623">
        <v>73.680000000000007</v>
      </c>
    </row>
    <row r="76" spans="1:13" ht="14.4" customHeight="1" x14ac:dyDescent="0.3">
      <c r="A76" s="618" t="s">
        <v>3956</v>
      </c>
      <c r="B76" s="619" t="s">
        <v>3765</v>
      </c>
      <c r="C76" s="619" t="s">
        <v>2617</v>
      </c>
      <c r="D76" s="619" t="s">
        <v>2618</v>
      </c>
      <c r="E76" s="619" t="s">
        <v>3851</v>
      </c>
      <c r="F76" s="622"/>
      <c r="G76" s="622"/>
      <c r="H76" s="635">
        <v>0</v>
      </c>
      <c r="I76" s="622">
        <v>2</v>
      </c>
      <c r="J76" s="622">
        <v>65.48</v>
      </c>
      <c r="K76" s="635">
        <v>1</v>
      </c>
      <c r="L76" s="622">
        <v>2</v>
      </c>
      <c r="M76" s="623">
        <v>65.48</v>
      </c>
    </row>
    <row r="77" spans="1:13" ht="14.4" customHeight="1" x14ac:dyDescent="0.3">
      <c r="A77" s="618" t="s">
        <v>3956</v>
      </c>
      <c r="B77" s="619" t="s">
        <v>3765</v>
      </c>
      <c r="C77" s="619" t="s">
        <v>4615</v>
      </c>
      <c r="D77" s="619" t="s">
        <v>4616</v>
      </c>
      <c r="E77" s="619" t="s">
        <v>4617</v>
      </c>
      <c r="F77" s="622">
        <v>2</v>
      </c>
      <c r="G77" s="622">
        <v>98.24</v>
      </c>
      <c r="H77" s="635">
        <v>1</v>
      </c>
      <c r="I77" s="622"/>
      <c r="J77" s="622"/>
      <c r="K77" s="635">
        <v>0</v>
      </c>
      <c r="L77" s="622">
        <v>2</v>
      </c>
      <c r="M77" s="623">
        <v>98.24</v>
      </c>
    </row>
    <row r="78" spans="1:13" ht="14.4" customHeight="1" x14ac:dyDescent="0.3">
      <c r="A78" s="618" t="s">
        <v>3956</v>
      </c>
      <c r="B78" s="619" t="s">
        <v>3765</v>
      </c>
      <c r="C78" s="619" t="s">
        <v>1521</v>
      </c>
      <c r="D78" s="619" t="s">
        <v>1522</v>
      </c>
      <c r="E78" s="619" t="s">
        <v>3769</v>
      </c>
      <c r="F78" s="622"/>
      <c r="G78" s="622"/>
      <c r="H78" s="635">
        <v>0</v>
      </c>
      <c r="I78" s="622">
        <v>2</v>
      </c>
      <c r="J78" s="622">
        <v>196.46</v>
      </c>
      <c r="K78" s="635">
        <v>1</v>
      </c>
      <c r="L78" s="622">
        <v>2</v>
      </c>
      <c r="M78" s="623">
        <v>196.46</v>
      </c>
    </row>
    <row r="79" spans="1:13" ht="14.4" customHeight="1" x14ac:dyDescent="0.3">
      <c r="A79" s="618" t="s">
        <v>3956</v>
      </c>
      <c r="B79" s="619" t="s">
        <v>3765</v>
      </c>
      <c r="C79" s="619" t="s">
        <v>4201</v>
      </c>
      <c r="D79" s="619" t="s">
        <v>1522</v>
      </c>
      <c r="E79" s="619" t="s">
        <v>4202</v>
      </c>
      <c r="F79" s="622"/>
      <c r="G79" s="622"/>
      <c r="H79" s="635">
        <v>0</v>
      </c>
      <c r="I79" s="622">
        <v>2</v>
      </c>
      <c r="J79" s="622">
        <v>415.06</v>
      </c>
      <c r="K79" s="635">
        <v>1</v>
      </c>
      <c r="L79" s="622">
        <v>2</v>
      </c>
      <c r="M79" s="623">
        <v>415.06</v>
      </c>
    </row>
    <row r="80" spans="1:13" ht="14.4" customHeight="1" x14ac:dyDescent="0.3">
      <c r="A80" s="618" t="s">
        <v>3956</v>
      </c>
      <c r="B80" s="619" t="s">
        <v>3774</v>
      </c>
      <c r="C80" s="619" t="s">
        <v>4523</v>
      </c>
      <c r="D80" s="619" t="s">
        <v>4524</v>
      </c>
      <c r="E80" s="619" t="s">
        <v>3778</v>
      </c>
      <c r="F80" s="622">
        <v>6</v>
      </c>
      <c r="G80" s="622">
        <v>64.38</v>
      </c>
      <c r="H80" s="635">
        <v>1</v>
      </c>
      <c r="I80" s="622"/>
      <c r="J80" s="622"/>
      <c r="K80" s="635">
        <v>0</v>
      </c>
      <c r="L80" s="622">
        <v>6</v>
      </c>
      <c r="M80" s="623">
        <v>64.38</v>
      </c>
    </row>
    <row r="81" spans="1:13" ht="14.4" customHeight="1" x14ac:dyDescent="0.3">
      <c r="A81" s="618" t="s">
        <v>3956</v>
      </c>
      <c r="B81" s="619" t="s">
        <v>3786</v>
      </c>
      <c r="C81" s="619" t="s">
        <v>4548</v>
      </c>
      <c r="D81" s="619" t="s">
        <v>3263</v>
      </c>
      <c r="E81" s="619" t="s">
        <v>4549</v>
      </c>
      <c r="F81" s="622">
        <v>1</v>
      </c>
      <c r="G81" s="622">
        <v>0</v>
      </c>
      <c r="H81" s="635"/>
      <c r="I81" s="622"/>
      <c r="J81" s="622"/>
      <c r="K81" s="635"/>
      <c r="L81" s="622">
        <v>1</v>
      </c>
      <c r="M81" s="623">
        <v>0</v>
      </c>
    </row>
    <row r="82" spans="1:13" ht="14.4" customHeight="1" x14ac:dyDescent="0.3">
      <c r="A82" s="618" t="s">
        <v>3956</v>
      </c>
      <c r="B82" s="619" t="s">
        <v>3791</v>
      </c>
      <c r="C82" s="619" t="s">
        <v>4114</v>
      </c>
      <c r="D82" s="619" t="s">
        <v>4115</v>
      </c>
      <c r="E82" s="619" t="s">
        <v>4116</v>
      </c>
      <c r="F82" s="622"/>
      <c r="G82" s="622"/>
      <c r="H82" s="635">
        <v>0</v>
      </c>
      <c r="I82" s="622">
        <v>2</v>
      </c>
      <c r="J82" s="622">
        <v>189.6</v>
      </c>
      <c r="K82" s="635">
        <v>1</v>
      </c>
      <c r="L82" s="622">
        <v>2</v>
      </c>
      <c r="M82" s="623">
        <v>189.6</v>
      </c>
    </row>
    <row r="83" spans="1:13" ht="14.4" customHeight="1" x14ac:dyDescent="0.3">
      <c r="A83" s="618" t="s">
        <v>3956</v>
      </c>
      <c r="B83" s="619" t="s">
        <v>6259</v>
      </c>
      <c r="C83" s="619" t="s">
        <v>4587</v>
      </c>
      <c r="D83" s="619" t="s">
        <v>4588</v>
      </c>
      <c r="E83" s="619" t="s">
        <v>4589</v>
      </c>
      <c r="F83" s="622">
        <v>1</v>
      </c>
      <c r="G83" s="622">
        <v>1866.4</v>
      </c>
      <c r="H83" s="635">
        <v>1</v>
      </c>
      <c r="I83" s="622"/>
      <c r="J83" s="622"/>
      <c r="K83" s="635">
        <v>0</v>
      </c>
      <c r="L83" s="622">
        <v>1</v>
      </c>
      <c r="M83" s="623">
        <v>1866.4</v>
      </c>
    </row>
    <row r="84" spans="1:13" ht="14.4" customHeight="1" x14ac:dyDescent="0.3">
      <c r="A84" s="618" t="s">
        <v>3956</v>
      </c>
      <c r="B84" s="619" t="s">
        <v>3792</v>
      </c>
      <c r="C84" s="619" t="s">
        <v>4534</v>
      </c>
      <c r="D84" s="619" t="s">
        <v>1530</v>
      </c>
      <c r="E84" s="619" t="s">
        <v>4535</v>
      </c>
      <c r="F84" s="622"/>
      <c r="G84" s="622"/>
      <c r="H84" s="635">
        <v>0</v>
      </c>
      <c r="I84" s="622">
        <v>1</v>
      </c>
      <c r="J84" s="622">
        <v>275.48</v>
      </c>
      <c r="K84" s="635">
        <v>1</v>
      </c>
      <c r="L84" s="622">
        <v>1</v>
      </c>
      <c r="M84" s="623">
        <v>275.48</v>
      </c>
    </row>
    <row r="85" spans="1:13" ht="14.4" customHeight="1" x14ac:dyDescent="0.3">
      <c r="A85" s="618" t="s">
        <v>3957</v>
      </c>
      <c r="B85" s="619" t="s">
        <v>3636</v>
      </c>
      <c r="C85" s="619" t="s">
        <v>1328</v>
      </c>
      <c r="D85" s="619" t="s">
        <v>769</v>
      </c>
      <c r="E85" s="619" t="s">
        <v>1329</v>
      </c>
      <c r="F85" s="622"/>
      <c r="G85" s="622"/>
      <c r="H85" s="635">
        <v>0</v>
      </c>
      <c r="I85" s="622">
        <v>1</v>
      </c>
      <c r="J85" s="622">
        <v>95.24</v>
      </c>
      <c r="K85" s="635">
        <v>1</v>
      </c>
      <c r="L85" s="622">
        <v>1</v>
      </c>
      <c r="M85" s="623">
        <v>95.24</v>
      </c>
    </row>
    <row r="86" spans="1:13" ht="14.4" customHeight="1" x14ac:dyDescent="0.3">
      <c r="A86" s="618" t="s">
        <v>3957</v>
      </c>
      <c r="B86" s="619" t="s">
        <v>3636</v>
      </c>
      <c r="C86" s="619" t="s">
        <v>772</v>
      </c>
      <c r="D86" s="619" t="s">
        <v>769</v>
      </c>
      <c r="E86" s="619" t="s">
        <v>773</v>
      </c>
      <c r="F86" s="622"/>
      <c r="G86" s="622"/>
      <c r="H86" s="635">
        <v>0</v>
      </c>
      <c r="I86" s="622">
        <v>2</v>
      </c>
      <c r="J86" s="622">
        <v>1224.52</v>
      </c>
      <c r="K86" s="635">
        <v>1</v>
      </c>
      <c r="L86" s="622">
        <v>2</v>
      </c>
      <c r="M86" s="623">
        <v>1224.52</v>
      </c>
    </row>
    <row r="87" spans="1:13" ht="14.4" customHeight="1" x14ac:dyDescent="0.3">
      <c r="A87" s="618" t="s">
        <v>3957</v>
      </c>
      <c r="B87" s="619" t="s">
        <v>3639</v>
      </c>
      <c r="C87" s="619" t="s">
        <v>4077</v>
      </c>
      <c r="D87" s="619" t="s">
        <v>4078</v>
      </c>
      <c r="E87" s="619" t="s">
        <v>4079</v>
      </c>
      <c r="F87" s="622"/>
      <c r="G87" s="622"/>
      <c r="H87" s="635"/>
      <c r="I87" s="622">
        <v>1</v>
      </c>
      <c r="J87" s="622">
        <v>0</v>
      </c>
      <c r="K87" s="635"/>
      <c r="L87" s="622">
        <v>1</v>
      </c>
      <c r="M87" s="623">
        <v>0</v>
      </c>
    </row>
    <row r="88" spans="1:13" ht="14.4" customHeight="1" x14ac:dyDescent="0.3">
      <c r="A88" s="618" t="s">
        <v>3957</v>
      </c>
      <c r="B88" s="619" t="s">
        <v>3643</v>
      </c>
      <c r="C88" s="619" t="s">
        <v>2523</v>
      </c>
      <c r="D88" s="619" t="s">
        <v>1651</v>
      </c>
      <c r="E88" s="619" t="s">
        <v>2524</v>
      </c>
      <c r="F88" s="622"/>
      <c r="G88" s="622"/>
      <c r="H88" s="635">
        <v>0</v>
      </c>
      <c r="I88" s="622">
        <v>2</v>
      </c>
      <c r="J88" s="622">
        <v>112.02</v>
      </c>
      <c r="K88" s="635">
        <v>1</v>
      </c>
      <c r="L88" s="622">
        <v>2</v>
      </c>
      <c r="M88" s="623">
        <v>112.02</v>
      </c>
    </row>
    <row r="89" spans="1:13" ht="14.4" customHeight="1" x14ac:dyDescent="0.3">
      <c r="A89" s="618" t="s">
        <v>3957</v>
      </c>
      <c r="B89" s="619" t="s">
        <v>3643</v>
      </c>
      <c r="C89" s="619" t="s">
        <v>1650</v>
      </c>
      <c r="D89" s="619" t="s">
        <v>1651</v>
      </c>
      <c r="E89" s="619" t="s">
        <v>1652</v>
      </c>
      <c r="F89" s="622"/>
      <c r="G89" s="622"/>
      <c r="H89" s="635">
        <v>0</v>
      </c>
      <c r="I89" s="622">
        <v>3</v>
      </c>
      <c r="J89" s="622">
        <v>420.09000000000003</v>
      </c>
      <c r="K89" s="635">
        <v>1</v>
      </c>
      <c r="L89" s="622">
        <v>3</v>
      </c>
      <c r="M89" s="623">
        <v>420.09000000000003</v>
      </c>
    </row>
    <row r="90" spans="1:13" ht="14.4" customHeight="1" x14ac:dyDescent="0.3">
      <c r="A90" s="618" t="s">
        <v>3957</v>
      </c>
      <c r="B90" s="619" t="s">
        <v>3644</v>
      </c>
      <c r="C90" s="619" t="s">
        <v>1488</v>
      </c>
      <c r="D90" s="619" t="s">
        <v>1489</v>
      </c>
      <c r="E90" s="619" t="s">
        <v>1490</v>
      </c>
      <c r="F90" s="622"/>
      <c r="G90" s="622"/>
      <c r="H90" s="635"/>
      <c r="I90" s="622">
        <v>2</v>
      </c>
      <c r="J90" s="622">
        <v>0</v>
      </c>
      <c r="K90" s="635"/>
      <c r="L90" s="622">
        <v>2</v>
      </c>
      <c r="M90" s="623">
        <v>0</v>
      </c>
    </row>
    <row r="91" spans="1:13" ht="14.4" customHeight="1" x14ac:dyDescent="0.3">
      <c r="A91" s="618" t="s">
        <v>3957</v>
      </c>
      <c r="B91" s="619" t="s">
        <v>3652</v>
      </c>
      <c r="C91" s="619" t="s">
        <v>1627</v>
      </c>
      <c r="D91" s="619" t="s">
        <v>1481</v>
      </c>
      <c r="E91" s="619" t="s">
        <v>1628</v>
      </c>
      <c r="F91" s="622"/>
      <c r="G91" s="622"/>
      <c r="H91" s="635">
        <v>0</v>
      </c>
      <c r="I91" s="622">
        <v>3</v>
      </c>
      <c r="J91" s="622">
        <v>1875.87</v>
      </c>
      <c r="K91" s="635">
        <v>1</v>
      </c>
      <c r="L91" s="622">
        <v>3</v>
      </c>
      <c r="M91" s="623">
        <v>1875.87</v>
      </c>
    </row>
    <row r="92" spans="1:13" ht="14.4" customHeight="1" x14ac:dyDescent="0.3">
      <c r="A92" s="618" t="s">
        <v>3957</v>
      </c>
      <c r="B92" s="619" t="s">
        <v>3652</v>
      </c>
      <c r="C92" s="619" t="s">
        <v>2496</v>
      </c>
      <c r="D92" s="619" t="s">
        <v>1481</v>
      </c>
      <c r="E92" s="619" t="s">
        <v>2497</v>
      </c>
      <c r="F92" s="622"/>
      <c r="G92" s="622"/>
      <c r="H92" s="635">
        <v>0</v>
      </c>
      <c r="I92" s="622">
        <v>1</v>
      </c>
      <c r="J92" s="622">
        <v>1166.47</v>
      </c>
      <c r="K92" s="635">
        <v>1</v>
      </c>
      <c r="L92" s="622">
        <v>1</v>
      </c>
      <c r="M92" s="623">
        <v>1166.47</v>
      </c>
    </row>
    <row r="93" spans="1:13" ht="14.4" customHeight="1" x14ac:dyDescent="0.3">
      <c r="A93" s="618" t="s">
        <v>3957</v>
      </c>
      <c r="B93" s="619" t="s">
        <v>3652</v>
      </c>
      <c r="C93" s="619" t="s">
        <v>4075</v>
      </c>
      <c r="D93" s="619" t="s">
        <v>1481</v>
      </c>
      <c r="E93" s="619" t="s">
        <v>3818</v>
      </c>
      <c r="F93" s="622"/>
      <c r="G93" s="622"/>
      <c r="H93" s="635">
        <v>0</v>
      </c>
      <c r="I93" s="622">
        <v>1</v>
      </c>
      <c r="J93" s="622">
        <v>1458.07</v>
      </c>
      <c r="K93" s="635">
        <v>1</v>
      </c>
      <c r="L93" s="622">
        <v>1</v>
      </c>
      <c r="M93" s="623">
        <v>1458.07</v>
      </c>
    </row>
    <row r="94" spans="1:13" ht="14.4" customHeight="1" x14ac:dyDescent="0.3">
      <c r="A94" s="618" t="s">
        <v>3957</v>
      </c>
      <c r="B94" s="619" t="s">
        <v>3663</v>
      </c>
      <c r="C94" s="619" t="s">
        <v>5013</v>
      </c>
      <c r="D94" s="619" t="s">
        <v>5014</v>
      </c>
      <c r="E94" s="619" t="s">
        <v>3769</v>
      </c>
      <c r="F94" s="622">
        <v>3</v>
      </c>
      <c r="G94" s="622">
        <v>134.67000000000002</v>
      </c>
      <c r="H94" s="635">
        <v>1</v>
      </c>
      <c r="I94" s="622"/>
      <c r="J94" s="622"/>
      <c r="K94" s="635">
        <v>0</v>
      </c>
      <c r="L94" s="622">
        <v>3</v>
      </c>
      <c r="M94" s="623">
        <v>134.67000000000002</v>
      </c>
    </row>
    <row r="95" spans="1:13" ht="14.4" customHeight="1" x14ac:dyDescent="0.3">
      <c r="A95" s="618" t="s">
        <v>3957</v>
      </c>
      <c r="B95" s="619" t="s">
        <v>3720</v>
      </c>
      <c r="C95" s="619" t="s">
        <v>4166</v>
      </c>
      <c r="D95" s="619" t="s">
        <v>3721</v>
      </c>
      <c r="E95" s="619" t="s">
        <v>4167</v>
      </c>
      <c r="F95" s="622">
        <v>2</v>
      </c>
      <c r="G95" s="622">
        <v>0</v>
      </c>
      <c r="H95" s="635"/>
      <c r="I95" s="622"/>
      <c r="J95" s="622"/>
      <c r="K95" s="635"/>
      <c r="L95" s="622">
        <v>2</v>
      </c>
      <c r="M95" s="623">
        <v>0</v>
      </c>
    </row>
    <row r="96" spans="1:13" ht="14.4" customHeight="1" x14ac:dyDescent="0.3">
      <c r="A96" s="618" t="s">
        <v>3957</v>
      </c>
      <c r="B96" s="619" t="s">
        <v>3720</v>
      </c>
      <c r="C96" s="619" t="s">
        <v>1793</v>
      </c>
      <c r="D96" s="619" t="s">
        <v>3721</v>
      </c>
      <c r="E96" s="619" t="s">
        <v>3722</v>
      </c>
      <c r="F96" s="622"/>
      <c r="G96" s="622"/>
      <c r="H96" s="635">
        <v>0</v>
      </c>
      <c r="I96" s="622">
        <v>19</v>
      </c>
      <c r="J96" s="622">
        <v>6332.89</v>
      </c>
      <c r="K96" s="635">
        <v>1</v>
      </c>
      <c r="L96" s="622">
        <v>19</v>
      </c>
      <c r="M96" s="623">
        <v>6332.89</v>
      </c>
    </row>
    <row r="97" spans="1:13" ht="14.4" customHeight="1" x14ac:dyDescent="0.3">
      <c r="A97" s="618" t="s">
        <v>3957</v>
      </c>
      <c r="B97" s="619" t="s">
        <v>3720</v>
      </c>
      <c r="C97" s="619" t="s">
        <v>4807</v>
      </c>
      <c r="D97" s="619" t="s">
        <v>4976</v>
      </c>
      <c r="E97" s="619" t="s">
        <v>4977</v>
      </c>
      <c r="F97" s="622"/>
      <c r="G97" s="622"/>
      <c r="H97" s="635">
        <v>0</v>
      </c>
      <c r="I97" s="622">
        <v>1</v>
      </c>
      <c r="J97" s="622">
        <v>333.31</v>
      </c>
      <c r="K97" s="635">
        <v>1</v>
      </c>
      <c r="L97" s="622">
        <v>1</v>
      </c>
      <c r="M97" s="623">
        <v>333.31</v>
      </c>
    </row>
    <row r="98" spans="1:13" ht="14.4" customHeight="1" x14ac:dyDescent="0.3">
      <c r="A98" s="618" t="s">
        <v>3957</v>
      </c>
      <c r="B98" s="619" t="s">
        <v>3720</v>
      </c>
      <c r="C98" s="619" t="s">
        <v>1828</v>
      </c>
      <c r="D98" s="619" t="s">
        <v>3725</v>
      </c>
      <c r="E98" s="619" t="s">
        <v>3726</v>
      </c>
      <c r="F98" s="622"/>
      <c r="G98" s="622"/>
      <c r="H98" s="635">
        <v>0</v>
      </c>
      <c r="I98" s="622">
        <v>1</v>
      </c>
      <c r="J98" s="622">
        <v>333.31</v>
      </c>
      <c r="K98" s="635">
        <v>1</v>
      </c>
      <c r="L98" s="622">
        <v>1</v>
      </c>
      <c r="M98" s="623">
        <v>333.31</v>
      </c>
    </row>
    <row r="99" spans="1:13" ht="14.4" customHeight="1" x14ac:dyDescent="0.3">
      <c r="A99" s="618" t="s">
        <v>3957</v>
      </c>
      <c r="B99" s="619" t="s">
        <v>3720</v>
      </c>
      <c r="C99" s="619" t="s">
        <v>1895</v>
      </c>
      <c r="D99" s="619" t="s">
        <v>1896</v>
      </c>
      <c r="E99" s="619" t="s">
        <v>3838</v>
      </c>
      <c r="F99" s="622">
        <v>1</v>
      </c>
      <c r="G99" s="622">
        <v>333.31</v>
      </c>
      <c r="H99" s="635">
        <v>1</v>
      </c>
      <c r="I99" s="622"/>
      <c r="J99" s="622"/>
      <c r="K99" s="635">
        <v>0</v>
      </c>
      <c r="L99" s="622">
        <v>1</v>
      </c>
      <c r="M99" s="623">
        <v>333.31</v>
      </c>
    </row>
    <row r="100" spans="1:13" ht="14.4" customHeight="1" x14ac:dyDescent="0.3">
      <c r="A100" s="618" t="s">
        <v>3957</v>
      </c>
      <c r="B100" s="619" t="s">
        <v>3733</v>
      </c>
      <c r="C100" s="619" t="s">
        <v>4984</v>
      </c>
      <c r="D100" s="619" t="s">
        <v>4985</v>
      </c>
      <c r="E100" s="619" t="s">
        <v>3846</v>
      </c>
      <c r="F100" s="622"/>
      <c r="G100" s="622"/>
      <c r="H100" s="635">
        <v>0</v>
      </c>
      <c r="I100" s="622">
        <v>1</v>
      </c>
      <c r="J100" s="622">
        <v>138.16</v>
      </c>
      <c r="K100" s="635">
        <v>1</v>
      </c>
      <c r="L100" s="622">
        <v>1</v>
      </c>
      <c r="M100" s="623">
        <v>138.16</v>
      </c>
    </row>
    <row r="101" spans="1:13" ht="14.4" customHeight="1" x14ac:dyDescent="0.3">
      <c r="A101" s="618" t="s">
        <v>3957</v>
      </c>
      <c r="B101" s="619" t="s">
        <v>3742</v>
      </c>
      <c r="C101" s="619" t="s">
        <v>6094</v>
      </c>
      <c r="D101" s="619" t="s">
        <v>6095</v>
      </c>
      <c r="E101" s="619" t="s">
        <v>6260</v>
      </c>
      <c r="F101" s="622"/>
      <c r="G101" s="622"/>
      <c r="H101" s="635">
        <v>0</v>
      </c>
      <c r="I101" s="622">
        <v>1</v>
      </c>
      <c r="J101" s="622">
        <v>399.92</v>
      </c>
      <c r="K101" s="635">
        <v>1</v>
      </c>
      <c r="L101" s="622">
        <v>1</v>
      </c>
      <c r="M101" s="623">
        <v>399.92</v>
      </c>
    </row>
    <row r="102" spans="1:13" ht="14.4" customHeight="1" x14ac:dyDescent="0.3">
      <c r="A102" s="618" t="s">
        <v>3957</v>
      </c>
      <c r="B102" s="619" t="s">
        <v>3742</v>
      </c>
      <c r="C102" s="619" t="s">
        <v>1809</v>
      </c>
      <c r="D102" s="619" t="s">
        <v>1810</v>
      </c>
      <c r="E102" s="619" t="s">
        <v>3743</v>
      </c>
      <c r="F102" s="622"/>
      <c r="G102" s="622"/>
      <c r="H102" s="635">
        <v>0</v>
      </c>
      <c r="I102" s="622">
        <v>2</v>
      </c>
      <c r="J102" s="622">
        <v>516.72</v>
      </c>
      <c r="K102" s="635">
        <v>1</v>
      </c>
      <c r="L102" s="622">
        <v>2</v>
      </c>
      <c r="M102" s="623">
        <v>516.72</v>
      </c>
    </row>
    <row r="103" spans="1:13" ht="14.4" customHeight="1" x14ac:dyDescent="0.3">
      <c r="A103" s="618" t="s">
        <v>3957</v>
      </c>
      <c r="B103" s="619" t="s">
        <v>3897</v>
      </c>
      <c r="C103" s="619" t="s">
        <v>4978</v>
      </c>
      <c r="D103" s="619" t="s">
        <v>4979</v>
      </c>
      <c r="E103" s="619" t="s">
        <v>3183</v>
      </c>
      <c r="F103" s="622">
        <v>1</v>
      </c>
      <c r="G103" s="622">
        <v>125.13</v>
      </c>
      <c r="H103" s="635">
        <v>1</v>
      </c>
      <c r="I103" s="622"/>
      <c r="J103" s="622"/>
      <c r="K103" s="635">
        <v>0</v>
      </c>
      <c r="L103" s="622">
        <v>1</v>
      </c>
      <c r="M103" s="623">
        <v>125.13</v>
      </c>
    </row>
    <row r="104" spans="1:13" ht="14.4" customHeight="1" x14ac:dyDescent="0.3">
      <c r="A104" s="618" t="s">
        <v>3957</v>
      </c>
      <c r="B104" s="619" t="s">
        <v>3897</v>
      </c>
      <c r="C104" s="619" t="s">
        <v>3181</v>
      </c>
      <c r="D104" s="619" t="s">
        <v>3182</v>
      </c>
      <c r="E104" s="619" t="s">
        <v>3183</v>
      </c>
      <c r="F104" s="622"/>
      <c r="G104" s="622"/>
      <c r="H104" s="635">
        <v>0</v>
      </c>
      <c r="I104" s="622">
        <v>1</v>
      </c>
      <c r="J104" s="622">
        <v>222.25</v>
      </c>
      <c r="K104" s="635">
        <v>1</v>
      </c>
      <c r="L104" s="622">
        <v>1</v>
      </c>
      <c r="M104" s="623">
        <v>222.25</v>
      </c>
    </row>
    <row r="105" spans="1:13" ht="14.4" customHeight="1" x14ac:dyDescent="0.3">
      <c r="A105" s="618" t="s">
        <v>3957</v>
      </c>
      <c r="B105" s="619" t="s">
        <v>3841</v>
      </c>
      <c r="C105" s="619" t="s">
        <v>2731</v>
      </c>
      <c r="D105" s="619" t="s">
        <v>2732</v>
      </c>
      <c r="E105" s="619" t="s">
        <v>2733</v>
      </c>
      <c r="F105" s="622"/>
      <c r="G105" s="622"/>
      <c r="H105" s="635">
        <v>0</v>
      </c>
      <c r="I105" s="622">
        <v>8</v>
      </c>
      <c r="J105" s="622">
        <v>1232.08</v>
      </c>
      <c r="K105" s="635">
        <v>1</v>
      </c>
      <c r="L105" s="622">
        <v>8</v>
      </c>
      <c r="M105" s="623">
        <v>1232.08</v>
      </c>
    </row>
    <row r="106" spans="1:13" ht="14.4" customHeight="1" x14ac:dyDescent="0.3">
      <c r="A106" s="618" t="s">
        <v>3957</v>
      </c>
      <c r="B106" s="619" t="s">
        <v>3841</v>
      </c>
      <c r="C106" s="619" t="s">
        <v>2735</v>
      </c>
      <c r="D106" s="619" t="s">
        <v>2739</v>
      </c>
      <c r="E106" s="619" t="s">
        <v>3842</v>
      </c>
      <c r="F106" s="622"/>
      <c r="G106" s="622"/>
      <c r="H106" s="635">
        <v>0</v>
      </c>
      <c r="I106" s="622">
        <v>1</v>
      </c>
      <c r="J106" s="622">
        <v>82.92</v>
      </c>
      <c r="K106" s="635">
        <v>1</v>
      </c>
      <c r="L106" s="622">
        <v>1</v>
      </c>
      <c r="M106" s="623">
        <v>82.92</v>
      </c>
    </row>
    <row r="107" spans="1:13" ht="14.4" customHeight="1" x14ac:dyDescent="0.3">
      <c r="A107" s="618" t="s">
        <v>3957</v>
      </c>
      <c r="B107" s="619" t="s">
        <v>3747</v>
      </c>
      <c r="C107" s="619" t="s">
        <v>4988</v>
      </c>
      <c r="D107" s="619" t="s">
        <v>4989</v>
      </c>
      <c r="E107" s="619" t="s">
        <v>4990</v>
      </c>
      <c r="F107" s="622">
        <v>1</v>
      </c>
      <c r="G107" s="622">
        <v>0</v>
      </c>
      <c r="H107" s="635"/>
      <c r="I107" s="622"/>
      <c r="J107" s="622"/>
      <c r="K107" s="635"/>
      <c r="L107" s="622">
        <v>1</v>
      </c>
      <c r="M107" s="623">
        <v>0</v>
      </c>
    </row>
    <row r="108" spans="1:13" ht="14.4" customHeight="1" x14ac:dyDescent="0.3">
      <c r="A108" s="618" t="s">
        <v>3957</v>
      </c>
      <c r="B108" s="619" t="s">
        <v>3747</v>
      </c>
      <c r="C108" s="619" t="s">
        <v>1805</v>
      </c>
      <c r="D108" s="619" t="s">
        <v>1806</v>
      </c>
      <c r="E108" s="619" t="s">
        <v>3748</v>
      </c>
      <c r="F108" s="622"/>
      <c r="G108" s="622"/>
      <c r="H108" s="635">
        <v>0</v>
      </c>
      <c r="I108" s="622">
        <v>1</v>
      </c>
      <c r="J108" s="622">
        <v>69.86</v>
      </c>
      <c r="K108" s="635">
        <v>1</v>
      </c>
      <c r="L108" s="622">
        <v>1</v>
      </c>
      <c r="M108" s="623">
        <v>69.86</v>
      </c>
    </row>
    <row r="109" spans="1:13" ht="14.4" customHeight="1" x14ac:dyDescent="0.3">
      <c r="A109" s="618" t="s">
        <v>3957</v>
      </c>
      <c r="B109" s="619" t="s">
        <v>3747</v>
      </c>
      <c r="C109" s="619" t="s">
        <v>4991</v>
      </c>
      <c r="D109" s="619" t="s">
        <v>4992</v>
      </c>
      <c r="E109" s="619" t="s">
        <v>3748</v>
      </c>
      <c r="F109" s="622">
        <v>1</v>
      </c>
      <c r="G109" s="622">
        <v>69.86</v>
      </c>
      <c r="H109" s="635">
        <v>1</v>
      </c>
      <c r="I109" s="622"/>
      <c r="J109" s="622"/>
      <c r="K109" s="635">
        <v>0</v>
      </c>
      <c r="L109" s="622">
        <v>1</v>
      </c>
      <c r="M109" s="623">
        <v>69.86</v>
      </c>
    </row>
    <row r="110" spans="1:13" ht="14.4" customHeight="1" x14ac:dyDescent="0.3">
      <c r="A110" s="618" t="s">
        <v>3957</v>
      </c>
      <c r="B110" s="619" t="s">
        <v>3756</v>
      </c>
      <c r="C110" s="619" t="s">
        <v>1451</v>
      </c>
      <c r="D110" s="619" t="s">
        <v>1452</v>
      </c>
      <c r="E110" s="619" t="s">
        <v>3758</v>
      </c>
      <c r="F110" s="622"/>
      <c r="G110" s="622"/>
      <c r="H110" s="635">
        <v>0</v>
      </c>
      <c r="I110" s="622">
        <v>1</v>
      </c>
      <c r="J110" s="622">
        <v>96.63</v>
      </c>
      <c r="K110" s="635">
        <v>1</v>
      </c>
      <c r="L110" s="622">
        <v>1</v>
      </c>
      <c r="M110" s="623">
        <v>96.63</v>
      </c>
    </row>
    <row r="111" spans="1:13" ht="14.4" customHeight="1" x14ac:dyDescent="0.3">
      <c r="A111" s="618" t="s">
        <v>3957</v>
      </c>
      <c r="B111" s="619" t="s">
        <v>3756</v>
      </c>
      <c r="C111" s="619" t="s">
        <v>1858</v>
      </c>
      <c r="D111" s="619" t="s">
        <v>1859</v>
      </c>
      <c r="E111" s="619" t="s">
        <v>3848</v>
      </c>
      <c r="F111" s="622">
        <v>1</v>
      </c>
      <c r="G111" s="622">
        <v>96.63</v>
      </c>
      <c r="H111" s="635">
        <v>1</v>
      </c>
      <c r="I111" s="622"/>
      <c r="J111" s="622"/>
      <c r="K111" s="635">
        <v>0</v>
      </c>
      <c r="L111" s="622">
        <v>1</v>
      </c>
      <c r="M111" s="623">
        <v>96.63</v>
      </c>
    </row>
    <row r="112" spans="1:13" ht="14.4" customHeight="1" x14ac:dyDescent="0.3">
      <c r="A112" s="618" t="s">
        <v>3957</v>
      </c>
      <c r="B112" s="619" t="s">
        <v>3765</v>
      </c>
      <c r="C112" s="619" t="s">
        <v>4087</v>
      </c>
      <c r="D112" s="619" t="s">
        <v>2618</v>
      </c>
      <c r="E112" s="619" t="s">
        <v>4088</v>
      </c>
      <c r="F112" s="622"/>
      <c r="G112" s="622"/>
      <c r="H112" s="635">
        <v>0</v>
      </c>
      <c r="I112" s="622">
        <v>1</v>
      </c>
      <c r="J112" s="622">
        <v>314.35000000000002</v>
      </c>
      <c r="K112" s="635">
        <v>1</v>
      </c>
      <c r="L112" s="622">
        <v>1</v>
      </c>
      <c r="M112" s="623">
        <v>314.35000000000002</v>
      </c>
    </row>
    <row r="113" spans="1:13" ht="14.4" customHeight="1" x14ac:dyDescent="0.3">
      <c r="A113" s="618" t="s">
        <v>3957</v>
      </c>
      <c r="B113" s="619" t="s">
        <v>6261</v>
      </c>
      <c r="C113" s="619" t="s">
        <v>4995</v>
      </c>
      <c r="D113" s="619" t="s">
        <v>4996</v>
      </c>
      <c r="E113" s="619" t="s">
        <v>2800</v>
      </c>
      <c r="F113" s="622">
        <v>2</v>
      </c>
      <c r="G113" s="622">
        <v>1050.3399999999999</v>
      </c>
      <c r="H113" s="635">
        <v>1</v>
      </c>
      <c r="I113" s="622"/>
      <c r="J113" s="622"/>
      <c r="K113" s="635">
        <v>0</v>
      </c>
      <c r="L113" s="622">
        <v>2</v>
      </c>
      <c r="M113" s="623">
        <v>1050.3399999999999</v>
      </c>
    </row>
    <row r="114" spans="1:13" ht="14.4" customHeight="1" x14ac:dyDescent="0.3">
      <c r="A114" s="618" t="s">
        <v>3957</v>
      </c>
      <c r="B114" s="619" t="s">
        <v>3792</v>
      </c>
      <c r="C114" s="619" t="s">
        <v>1529</v>
      </c>
      <c r="D114" s="619" t="s">
        <v>1530</v>
      </c>
      <c r="E114" s="619" t="s">
        <v>1500</v>
      </c>
      <c r="F114" s="622"/>
      <c r="G114" s="622"/>
      <c r="H114" s="635">
        <v>0</v>
      </c>
      <c r="I114" s="622">
        <v>1</v>
      </c>
      <c r="J114" s="622">
        <v>137.74</v>
      </c>
      <c r="K114" s="635">
        <v>1</v>
      </c>
      <c r="L114" s="622">
        <v>1</v>
      </c>
      <c r="M114" s="623">
        <v>137.74</v>
      </c>
    </row>
    <row r="115" spans="1:13" ht="14.4" customHeight="1" x14ac:dyDescent="0.3">
      <c r="A115" s="618" t="s">
        <v>3957</v>
      </c>
      <c r="B115" s="619" t="s">
        <v>3792</v>
      </c>
      <c r="C115" s="619" t="s">
        <v>4986</v>
      </c>
      <c r="D115" s="619" t="s">
        <v>1530</v>
      </c>
      <c r="E115" s="619" t="s">
        <v>4987</v>
      </c>
      <c r="F115" s="622"/>
      <c r="G115" s="622"/>
      <c r="H115" s="635">
        <v>0</v>
      </c>
      <c r="I115" s="622">
        <v>2</v>
      </c>
      <c r="J115" s="622">
        <v>826.44</v>
      </c>
      <c r="K115" s="635">
        <v>1</v>
      </c>
      <c r="L115" s="622">
        <v>2</v>
      </c>
      <c r="M115" s="623">
        <v>826.44</v>
      </c>
    </row>
    <row r="116" spans="1:13" ht="14.4" customHeight="1" x14ac:dyDescent="0.3">
      <c r="A116" s="618" t="s">
        <v>3957</v>
      </c>
      <c r="B116" s="619" t="s">
        <v>3793</v>
      </c>
      <c r="C116" s="619" t="s">
        <v>5008</v>
      </c>
      <c r="D116" s="619" t="s">
        <v>1566</v>
      </c>
      <c r="E116" s="619" t="s">
        <v>4375</v>
      </c>
      <c r="F116" s="622"/>
      <c r="G116" s="622"/>
      <c r="H116" s="635">
        <v>0</v>
      </c>
      <c r="I116" s="622">
        <v>1</v>
      </c>
      <c r="J116" s="622">
        <v>413.22</v>
      </c>
      <c r="K116" s="635">
        <v>1</v>
      </c>
      <c r="L116" s="622">
        <v>1</v>
      </c>
      <c r="M116" s="623">
        <v>413.22</v>
      </c>
    </row>
    <row r="117" spans="1:13" ht="14.4" customHeight="1" x14ac:dyDescent="0.3">
      <c r="A117" s="618" t="s">
        <v>3959</v>
      </c>
      <c r="B117" s="619" t="s">
        <v>3765</v>
      </c>
      <c r="C117" s="619" t="s">
        <v>1521</v>
      </c>
      <c r="D117" s="619" t="s">
        <v>1522</v>
      </c>
      <c r="E117" s="619" t="s">
        <v>3769</v>
      </c>
      <c r="F117" s="622"/>
      <c r="G117" s="622"/>
      <c r="H117" s="635">
        <v>0</v>
      </c>
      <c r="I117" s="622">
        <v>1</v>
      </c>
      <c r="J117" s="622">
        <v>124.51</v>
      </c>
      <c r="K117" s="635">
        <v>1</v>
      </c>
      <c r="L117" s="622">
        <v>1</v>
      </c>
      <c r="M117" s="623">
        <v>124.51</v>
      </c>
    </row>
    <row r="118" spans="1:13" ht="14.4" customHeight="1" x14ac:dyDescent="0.3">
      <c r="A118" s="618" t="s">
        <v>3960</v>
      </c>
      <c r="B118" s="619" t="s">
        <v>3652</v>
      </c>
      <c r="C118" s="619" t="s">
        <v>2594</v>
      </c>
      <c r="D118" s="619" t="s">
        <v>1481</v>
      </c>
      <c r="E118" s="619" t="s">
        <v>2595</v>
      </c>
      <c r="F118" s="622"/>
      <c r="G118" s="622"/>
      <c r="H118" s="635">
        <v>0</v>
      </c>
      <c r="I118" s="622">
        <v>1</v>
      </c>
      <c r="J118" s="622">
        <v>468.96</v>
      </c>
      <c r="K118" s="635">
        <v>1</v>
      </c>
      <c r="L118" s="622">
        <v>1</v>
      </c>
      <c r="M118" s="623">
        <v>468.96</v>
      </c>
    </row>
    <row r="119" spans="1:13" ht="14.4" customHeight="1" x14ac:dyDescent="0.3">
      <c r="A119" s="618" t="s">
        <v>3960</v>
      </c>
      <c r="B119" s="619" t="s">
        <v>3652</v>
      </c>
      <c r="C119" s="619" t="s">
        <v>1627</v>
      </c>
      <c r="D119" s="619" t="s">
        <v>1481</v>
      </c>
      <c r="E119" s="619" t="s">
        <v>1628</v>
      </c>
      <c r="F119" s="622"/>
      <c r="G119" s="622"/>
      <c r="H119" s="635">
        <v>0</v>
      </c>
      <c r="I119" s="622">
        <v>13</v>
      </c>
      <c r="J119" s="622">
        <v>8128.7699999999995</v>
      </c>
      <c r="K119" s="635">
        <v>1</v>
      </c>
      <c r="L119" s="622">
        <v>13</v>
      </c>
      <c r="M119" s="623">
        <v>8128.7699999999995</v>
      </c>
    </row>
    <row r="120" spans="1:13" ht="14.4" customHeight="1" x14ac:dyDescent="0.3">
      <c r="A120" s="618" t="s">
        <v>3960</v>
      </c>
      <c r="B120" s="619" t="s">
        <v>3652</v>
      </c>
      <c r="C120" s="619" t="s">
        <v>1480</v>
      </c>
      <c r="D120" s="619" t="s">
        <v>1481</v>
      </c>
      <c r="E120" s="619" t="s">
        <v>1482</v>
      </c>
      <c r="F120" s="622"/>
      <c r="G120" s="622"/>
      <c r="H120" s="635">
        <v>0</v>
      </c>
      <c r="I120" s="622">
        <v>4</v>
      </c>
      <c r="J120" s="622">
        <v>3751.72</v>
      </c>
      <c r="K120" s="635">
        <v>1</v>
      </c>
      <c r="L120" s="622">
        <v>4</v>
      </c>
      <c r="M120" s="623">
        <v>3751.72</v>
      </c>
    </row>
    <row r="121" spans="1:13" ht="14.4" customHeight="1" x14ac:dyDescent="0.3">
      <c r="A121" s="618" t="s">
        <v>3960</v>
      </c>
      <c r="B121" s="619" t="s">
        <v>3652</v>
      </c>
      <c r="C121" s="619" t="s">
        <v>2496</v>
      </c>
      <c r="D121" s="619" t="s">
        <v>1481</v>
      </c>
      <c r="E121" s="619" t="s">
        <v>2497</v>
      </c>
      <c r="F121" s="622"/>
      <c r="G121" s="622"/>
      <c r="H121" s="635">
        <v>0</v>
      </c>
      <c r="I121" s="622">
        <v>4</v>
      </c>
      <c r="J121" s="622">
        <v>4665.88</v>
      </c>
      <c r="K121" s="635">
        <v>1</v>
      </c>
      <c r="L121" s="622">
        <v>4</v>
      </c>
      <c r="M121" s="623">
        <v>4665.88</v>
      </c>
    </row>
    <row r="122" spans="1:13" ht="14.4" customHeight="1" x14ac:dyDescent="0.3">
      <c r="A122" s="618" t="s">
        <v>3960</v>
      </c>
      <c r="B122" s="619" t="s">
        <v>3652</v>
      </c>
      <c r="C122" s="619" t="s">
        <v>4075</v>
      </c>
      <c r="D122" s="619" t="s">
        <v>1481</v>
      </c>
      <c r="E122" s="619" t="s">
        <v>3818</v>
      </c>
      <c r="F122" s="622"/>
      <c r="G122" s="622"/>
      <c r="H122" s="635">
        <v>0</v>
      </c>
      <c r="I122" s="622">
        <v>2</v>
      </c>
      <c r="J122" s="622">
        <v>2916.14</v>
      </c>
      <c r="K122" s="635">
        <v>1</v>
      </c>
      <c r="L122" s="622">
        <v>2</v>
      </c>
      <c r="M122" s="623">
        <v>2916.14</v>
      </c>
    </row>
    <row r="123" spans="1:13" ht="14.4" customHeight="1" x14ac:dyDescent="0.3">
      <c r="A123" s="618" t="s">
        <v>3960</v>
      </c>
      <c r="B123" s="619" t="s">
        <v>3682</v>
      </c>
      <c r="C123" s="619" t="s">
        <v>6215</v>
      </c>
      <c r="D123" s="619" t="s">
        <v>1441</v>
      </c>
      <c r="E123" s="619" t="s">
        <v>5523</v>
      </c>
      <c r="F123" s="622"/>
      <c r="G123" s="622"/>
      <c r="H123" s="635">
        <v>0</v>
      </c>
      <c r="I123" s="622">
        <v>1</v>
      </c>
      <c r="J123" s="622">
        <v>75.86</v>
      </c>
      <c r="K123" s="635">
        <v>1</v>
      </c>
      <c r="L123" s="622">
        <v>1</v>
      </c>
      <c r="M123" s="623">
        <v>75.86</v>
      </c>
    </row>
    <row r="124" spans="1:13" ht="14.4" customHeight="1" x14ac:dyDescent="0.3">
      <c r="A124" s="618" t="s">
        <v>3960</v>
      </c>
      <c r="B124" s="619" t="s">
        <v>3720</v>
      </c>
      <c r="C124" s="619" t="s">
        <v>6187</v>
      </c>
      <c r="D124" s="619" t="s">
        <v>5795</v>
      </c>
      <c r="E124" s="619" t="s">
        <v>6262</v>
      </c>
      <c r="F124" s="622">
        <v>1</v>
      </c>
      <c r="G124" s="622">
        <v>333.31</v>
      </c>
      <c r="H124" s="635">
        <v>1</v>
      </c>
      <c r="I124" s="622"/>
      <c r="J124" s="622"/>
      <c r="K124" s="635">
        <v>0</v>
      </c>
      <c r="L124" s="622">
        <v>1</v>
      </c>
      <c r="M124" s="623">
        <v>333.31</v>
      </c>
    </row>
    <row r="125" spans="1:13" ht="14.4" customHeight="1" x14ac:dyDescent="0.3">
      <c r="A125" s="618" t="s">
        <v>3960</v>
      </c>
      <c r="B125" s="619" t="s">
        <v>3720</v>
      </c>
      <c r="C125" s="619" t="s">
        <v>1793</v>
      </c>
      <c r="D125" s="619" t="s">
        <v>3721</v>
      </c>
      <c r="E125" s="619" t="s">
        <v>3722</v>
      </c>
      <c r="F125" s="622"/>
      <c r="G125" s="622"/>
      <c r="H125" s="635">
        <v>0</v>
      </c>
      <c r="I125" s="622">
        <v>18</v>
      </c>
      <c r="J125" s="622">
        <v>5999.58</v>
      </c>
      <c r="K125" s="635">
        <v>1</v>
      </c>
      <c r="L125" s="622">
        <v>18</v>
      </c>
      <c r="M125" s="623">
        <v>5999.58</v>
      </c>
    </row>
    <row r="126" spans="1:13" ht="14.4" customHeight="1" x14ac:dyDescent="0.3">
      <c r="A126" s="618" t="s">
        <v>3960</v>
      </c>
      <c r="B126" s="619" t="s">
        <v>3720</v>
      </c>
      <c r="C126" s="619" t="s">
        <v>1828</v>
      </c>
      <c r="D126" s="619" t="s">
        <v>3725</v>
      </c>
      <c r="E126" s="619" t="s">
        <v>3726</v>
      </c>
      <c r="F126" s="622"/>
      <c r="G126" s="622"/>
      <c r="H126" s="635">
        <v>0</v>
      </c>
      <c r="I126" s="622">
        <v>2</v>
      </c>
      <c r="J126" s="622">
        <v>666.62</v>
      </c>
      <c r="K126" s="635">
        <v>1</v>
      </c>
      <c r="L126" s="622">
        <v>2</v>
      </c>
      <c r="M126" s="623">
        <v>666.62</v>
      </c>
    </row>
    <row r="127" spans="1:13" ht="14.4" customHeight="1" x14ac:dyDescent="0.3">
      <c r="A127" s="618" t="s">
        <v>3960</v>
      </c>
      <c r="B127" s="619" t="s">
        <v>3733</v>
      </c>
      <c r="C127" s="619" t="s">
        <v>2721</v>
      </c>
      <c r="D127" s="619" t="s">
        <v>2722</v>
      </c>
      <c r="E127" s="619" t="s">
        <v>3748</v>
      </c>
      <c r="F127" s="622"/>
      <c r="G127" s="622"/>
      <c r="H127" s="635">
        <v>0</v>
      </c>
      <c r="I127" s="622">
        <v>1</v>
      </c>
      <c r="J127" s="622">
        <v>184.22</v>
      </c>
      <c r="K127" s="635">
        <v>1</v>
      </c>
      <c r="L127" s="622">
        <v>1</v>
      </c>
      <c r="M127" s="623">
        <v>184.22</v>
      </c>
    </row>
    <row r="128" spans="1:13" ht="14.4" customHeight="1" x14ac:dyDescent="0.3">
      <c r="A128" s="618" t="s">
        <v>3960</v>
      </c>
      <c r="B128" s="619" t="s">
        <v>3841</v>
      </c>
      <c r="C128" s="619" t="s">
        <v>2731</v>
      </c>
      <c r="D128" s="619" t="s">
        <v>2732</v>
      </c>
      <c r="E128" s="619" t="s">
        <v>2733</v>
      </c>
      <c r="F128" s="622"/>
      <c r="G128" s="622"/>
      <c r="H128" s="635">
        <v>0</v>
      </c>
      <c r="I128" s="622">
        <v>15</v>
      </c>
      <c r="J128" s="622">
        <v>2310.1499999999996</v>
      </c>
      <c r="K128" s="635">
        <v>1</v>
      </c>
      <c r="L128" s="622">
        <v>15</v>
      </c>
      <c r="M128" s="623">
        <v>2310.1499999999996</v>
      </c>
    </row>
    <row r="129" spans="1:13" ht="14.4" customHeight="1" x14ac:dyDescent="0.3">
      <c r="A129" s="618" t="s">
        <v>3960</v>
      </c>
      <c r="B129" s="619" t="s">
        <v>3745</v>
      </c>
      <c r="C129" s="619" t="s">
        <v>2727</v>
      </c>
      <c r="D129" s="619" t="s">
        <v>2728</v>
      </c>
      <c r="E129" s="619" t="s">
        <v>3844</v>
      </c>
      <c r="F129" s="622"/>
      <c r="G129" s="622"/>
      <c r="H129" s="635">
        <v>0</v>
      </c>
      <c r="I129" s="622">
        <v>1</v>
      </c>
      <c r="J129" s="622">
        <v>69.86</v>
      </c>
      <c r="K129" s="635">
        <v>1</v>
      </c>
      <c r="L129" s="622">
        <v>1</v>
      </c>
      <c r="M129" s="623">
        <v>69.86</v>
      </c>
    </row>
    <row r="130" spans="1:13" ht="14.4" customHeight="1" x14ac:dyDescent="0.3">
      <c r="A130" s="618" t="s">
        <v>3960</v>
      </c>
      <c r="B130" s="619" t="s">
        <v>3747</v>
      </c>
      <c r="C130" s="619" t="s">
        <v>6191</v>
      </c>
      <c r="D130" s="619" t="s">
        <v>6192</v>
      </c>
      <c r="E130" s="619" t="s">
        <v>3846</v>
      </c>
      <c r="F130" s="622"/>
      <c r="G130" s="622"/>
      <c r="H130" s="635">
        <v>0</v>
      </c>
      <c r="I130" s="622">
        <v>1</v>
      </c>
      <c r="J130" s="622">
        <v>52.4</v>
      </c>
      <c r="K130" s="635">
        <v>1</v>
      </c>
      <c r="L130" s="622">
        <v>1</v>
      </c>
      <c r="M130" s="623">
        <v>52.4</v>
      </c>
    </row>
    <row r="131" spans="1:13" ht="14.4" customHeight="1" x14ac:dyDescent="0.3">
      <c r="A131" s="618" t="s">
        <v>3960</v>
      </c>
      <c r="B131" s="619" t="s">
        <v>3747</v>
      </c>
      <c r="C131" s="619" t="s">
        <v>1805</v>
      </c>
      <c r="D131" s="619" t="s">
        <v>1806</v>
      </c>
      <c r="E131" s="619" t="s">
        <v>3748</v>
      </c>
      <c r="F131" s="622"/>
      <c r="G131" s="622"/>
      <c r="H131" s="635">
        <v>0</v>
      </c>
      <c r="I131" s="622">
        <v>1</v>
      </c>
      <c r="J131" s="622">
        <v>69.86</v>
      </c>
      <c r="K131" s="635">
        <v>1</v>
      </c>
      <c r="L131" s="622">
        <v>1</v>
      </c>
      <c r="M131" s="623">
        <v>69.86</v>
      </c>
    </row>
    <row r="132" spans="1:13" ht="14.4" customHeight="1" x14ac:dyDescent="0.3">
      <c r="A132" s="618" t="s">
        <v>3960</v>
      </c>
      <c r="B132" s="619" t="s">
        <v>3765</v>
      </c>
      <c r="C132" s="619" t="s">
        <v>3766</v>
      </c>
      <c r="D132" s="619" t="s">
        <v>3767</v>
      </c>
      <c r="E132" s="619" t="s">
        <v>3768</v>
      </c>
      <c r="F132" s="622"/>
      <c r="G132" s="622"/>
      <c r="H132" s="635">
        <v>0</v>
      </c>
      <c r="I132" s="622">
        <v>1</v>
      </c>
      <c r="J132" s="622">
        <v>32.74</v>
      </c>
      <c r="K132" s="635">
        <v>1</v>
      </c>
      <c r="L132" s="622">
        <v>1</v>
      </c>
      <c r="M132" s="623">
        <v>32.74</v>
      </c>
    </row>
    <row r="133" spans="1:13" ht="14.4" customHeight="1" x14ac:dyDescent="0.3">
      <c r="A133" s="618" t="s">
        <v>3960</v>
      </c>
      <c r="B133" s="619" t="s">
        <v>6263</v>
      </c>
      <c r="C133" s="619" t="s">
        <v>6207</v>
      </c>
      <c r="D133" s="619" t="s">
        <v>6208</v>
      </c>
      <c r="E133" s="619" t="s">
        <v>6209</v>
      </c>
      <c r="F133" s="622">
        <v>1</v>
      </c>
      <c r="G133" s="622">
        <v>0</v>
      </c>
      <c r="H133" s="635"/>
      <c r="I133" s="622"/>
      <c r="J133" s="622"/>
      <c r="K133" s="635"/>
      <c r="L133" s="622">
        <v>1</v>
      </c>
      <c r="M133" s="623">
        <v>0</v>
      </c>
    </row>
    <row r="134" spans="1:13" ht="14.4" customHeight="1" x14ac:dyDescent="0.3">
      <c r="A134" s="618" t="s">
        <v>3960</v>
      </c>
      <c r="B134" s="619" t="s">
        <v>3792</v>
      </c>
      <c r="C134" s="619" t="s">
        <v>1529</v>
      </c>
      <c r="D134" s="619" t="s">
        <v>1530</v>
      </c>
      <c r="E134" s="619" t="s">
        <v>1500</v>
      </c>
      <c r="F134" s="622"/>
      <c r="G134" s="622"/>
      <c r="H134" s="635">
        <v>0</v>
      </c>
      <c r="I134" s="622">
        <v>1</v>
      </c>
      <c r="J134" s="622">
        <v>137.74</v>
      </c>
      <c r="K134" s="635">
        <v>1</v>
      </c>
      <c r="L134" s="622">
        <v>1</v>
      </c>
      <c r="M134" s="623">
        <v>137.74</v>
      </c>
    </row>
    <row r="135" spans="1:13" ht="14.4" customHeight="1" x14ac:dyDescent="0.3">
      <c r="A135" s="618" t="s">
        <v>3961</v>
      </c>
      <c r="B135" s="619" t="s">
        <v>3636</v>
      </c>
      <c r="C135" s="619" t="s">
        <v>1328</v>
      </c>
      <c r="D135" s="619" t="s">
        <v>769</v>
      </c>
      <c r="E135" s="619" t="s">
        <v>1329</v>
      </c>
      <c r="F135" s="622"/>
      <c r="G135" s="622"/>
      <c r="H135" s="635">
        <v>0</v>
      </c>
      <c r="I135" s="622">
        <v>1</v>
      </c>
      <c r="J135" s="622">
        <v>95.24</v>
      </c>
      <c r="K135" s="635">
        <v>1</v>
      </c>
      <c r="L135" s="622">
        <v>1</v>
      </c>
      <c r="M135" s="623">
        <v>95.24</v>
      </c>
    </row>
    <row r="136" spans="1:13" ht="14.4" customHeight="1" x14ac:dyDescent="0.3">
      <c r="A136" s="618" t="s">
        <v>3961</v>
      </c>
      <c r="B136" s="619" t="s">
        <v>3643</v>
      </c>
      <c r="C136" s="619" t="s">
        <v>2523</v>
      </c>
      <c r="D136" s="619" t="s">
        <v>1651</v>
      </c>
      <c r="E136" s="619" t="s">
        <v>2524</v>
      </c>
      <c r="F136" s="622"/>
      <c r="G136" s="622"/>
      <c r="H136" s="635">
        <v>0</v>
      </c>
      <c r="I136" s="622">
        <v>1</v>
      </c>
      <c r="J136" s="622">
        <v>56.01</v>
      </c>
      <c r="K136" s="635">
        <v>1</v>
      </c>
      <c r="L136" s="622">
        <v>1</v>
      </c>
      <c r="M136" s="623">
        <v>56.01</v>
      </c>
    </row>
    <row r="137" spans="1:13" ht="14.4" customHeight="1" x14ac:dyDescent="0.3">
      <c r="A137" s="618" t="s">
        <v>3961</v>
      </c>
      <c r="B137" s="619" t="s">
        <v>3652</v>
      </c>
      <c r="C137" s="619" t="s">
        <v>1627</v>
      </c>
      <c r="D137" s="619" t="s">
        <v>1481</v>
      </c>
      <c r="E137" s="619" t="s">
        <v>1628</v>
      </c>
      <c r="F137" s="622"/>
      <c r="G137" s="622"/>
      <c r="H137" s="635">
        <v>0</v>
      </c>
      <c r="I137" s="622">
        <v>1</v>
      </c>
      <c r="J137" s="622">
        <v>625.29</v>
      </c>
      <c r="K137" s="635">
        <v>1</v>
      </c>
      <c r="L137" s="622">
        <v>1</v>
      </c>
      <c r="M137" s="623">
        <v>625.29</v>
      </c>
    </row>
    <row r="138" spans="1:13" ht="14.4" customHeight="1" x14ac:dyDescent="0.3">
      <c r="A138" s="618" t="s">
        <v>3961</v>
      </c>
      <c r="B138" s="619" t="s">
        <v>3655</v>
      </c>
      <c r="C138" s="619" t="s">
        <v>1873</v>
      </c>
      <c r="D138" s="619" t="s">
        <v>3271</v>
      </c>
      <c r="E138" s="619" t="s">
        <v>3819</v>
      </c>
      <c r="F138" s="622">
        <v>1</v>
      </c>
      <c r="G138" s="622">
        <v>201.95</v>
      </c>
      <c r="H138" s="635">
        <v>1</v>
      </c>
      <c r="I138" s="622"/>
      <c r="J138" s="622"/>
      <c r="K138" s="635">
        <v>0</v>
      </c>
      <c r="L138" s="622">
        <v>1</v>
      </c>
      <c r="M138" s="623">
        <v>201.95</v>
      </c>
    </row>
    <row r="139" spans="1:13" ht="14.4" customHeight="1" x14ac:dyDescent="0.3">
      <c r="A139" s="618" t="s">
        <v>3961</v>
      </c>
      <c r="B139" s="619" t="s">
        <v>3720</v>
      </c>
      <c r="C139" s="619" t="s">
        <v>4166</v>
      </c>
      <c r="D139" s="619" t="s">
        <v>3721</v>
      </c>
      <c r="E139" s="619" t="s">
        <v>4167</v>
      </c>
      <c r="F139" s="622">
        <v>1</v>
      </c>
      <c r="G139" s="622">
        <v>0</v>
      </c>
      <c r="H139" s="635"/>
      <c r="I139" s="622"/>
      <c r="J139" s="622"/>
      <c r="K139" s="635"/>
      <c r="L139" s="622">
        <v>1</v>
      </c>
      <c r="M139" s="623">
        <v>0</v>
      </c>
    </row>
    <row r="140" spans="1:13" ht="14.4" customHeight="1" x14ac:dyDescent="0.3">
      <c r="A140" s="618" t="s">
        <v>3961</v>
      </c>
      <c r="B140" s="619" t="s">
        <v>3720</v>
      </c>
      <c r="C140" s="619" t="s">
        <v>1793</v>
      </c>
      <c r="D140" s="619" t="s">
        <v>3721</v>
      </c>
      <c r="E140" s="619" t="s">
        <v>3722</v>
      </c>
      <c r="F140" s="622"/>
      <c r="G140" s="622"/>
      <c r="H140" s="635">
        <v>0</v>
      </c>
      <c r="I140" s="622">
        <v>12</v>
      </c>
      <c r="J140" s="622">
        <v>3999.72</v>
      </c>
      <c r="K140" s="635">
        <v>1</v>
      </c>
      <c r="L140" s="622">
        <v>12</v>
      </c>
      <c r="M140" s="623">
        <v>3999.72</v>
      </c>
    </row>
    <row r="141" spans="1:13" ht="14.4" customHeight="1" x14ac:dyDescent="0.3">
      <c r="A141" s="618" t="s">
        <v>3961</v>
      </c>
      <c r="B141" s="619" t="s">
        <v>3897</v>
      </c>
      <c r="C141" s="619" t="s">
        <v>5045</v>
      </c>
      <c r="D141" s="619" t="s">
        <v>3182</v>
      </c>
      <c r="E141" s="619" t="s">
        <v>5046</v>
      </c>
      <c r="F141" s="622"/>
      <c r="G141" s="622"/>
      <c r="H141" s="635"/>
      <c r="I141" s="622">
        <v>1</v>
      </c>
      <c r="J141" s="622">
        <v>0</v>
      </c>
      <c r="K141" s="635"/>
      <c r="L141" s="622">
        <v>1</v>
      </c>
      <c r="M141" s="623">
        <v>0</v>
      </c>
    </row>
    <row r="142" spans="1:13" ht="14.4" customHeight="1" x14ac:dyDescent="0.3">
      <c r="A142" s="618" t="s">
        <v>3961</v>
      </c>
      <c r="B142" s="619" t="s">
        <v>3745</v>
      </c>
      <c r="C142" s="619" t="s">
        <v>2727</v>
      </c>
      <c r="D142" s="619" t="s">
        <v>2728</v>
      </c>
      <c r="E142" s="619" t="s">
        <v>3844</v>
      </c>
      <c r="F142" s="622"/>
      <c r="G142" s="622"/>
      <c r="H142" s="635">
        <v>0</v>
      </c>
      <c r="I142" s="622">
        <v>1</v>
      </c>
      <c r="J142" s="622">
        <v>69.86</v>
      </c>
      <c r="K142" s="635">
        <v>1</v>
      </c>
      <c r="L142" s="622">
        <v>1</v>
      </c>
      <c r="M142" s="623">
        <v>69.86</v>
      </c>
    </row>
    <row r="143" spans="1:13" ht="14.4" customHeight="1" x14ac:dyDescent="0.3">
      <c r="A143" s="618" t="s">
        <v>3961</v>
      </c>
      <c r="B143" s="619" t="s">
        <v>3751</v>
      </c>
      <c r="C143" s="619" t="s">
        <v>5049</v>
      </c>
      <c r="D143" s="619" t="s">
        <v>5050</v>
      </c>
      <c r="E143" s="619" t="s">
        <v>5051</v>
      </c>
      <c r="F143" s="622"/>
      <c r="G143" s="622"/>
      <c r="H143" s="635">
        <v>0</v>
      </c>
      <c r="I143" s="622">
        <v>1</v>
      </c>
      <c r="J143" s="622">
        <v>3127.19</v>
      </c>
      <c r="K143" s="635">
        <v>1</v>
      </c>
      <c r="L143" s="622">
        <v>1</v>
      </c>
      <c r="M143" s="623">
        <v>3127.19</v>
      </c>
    </row>
    <row r="144" spans="1:13" ht="14.4" customHeight="1" x14ac:dyDescent="0.3">
      <c r="A144" s="618" t="s">
        <v>3961</v>
      </c>
      <c r="B144" s="619" t="s">
        <v>3756</v>
      </c>
      <c r="C144" s="619" t="s">
        <v>1858</v>
      </c>
      <c r="D144" s="619" t="s">
        <v>1859</v>
      </c>
      <c r="E144" s="619" t="s">
        <v>3848</v>
      </c>
      <c r="F144" s="622">
        <v>1</v>
      </c>
      <c r="G144" s="622">
        <v>96.63</v>
      </c>
      <c r="H144" s="635">
        <v>1</v>
      </c>
      <c r="I144" s="622"/>
      <c r="J144" s="622"/>
      <c r="K144" s="635">
        <v>0</v>
      </c>
      <c r="L144" s="622">
        <v>1</v>
      </c>
      <c r="M144" s="623">
        <v>96.63</v>
      </c>
    </row>
    <row r="145" spans="1:13" ht="14.4" customHeight="1" x14ac:dyDescent="0.3">
      <c r="A145" s="618" t="s">
        <v>3961</v>
      </c>
      <c r="B145" s="619" t="s">
        <v>3765</v>
      </c>
      <c r="C145" s="619" t="s">
        <v>4087</v>
      </c>
      <c r="D145" s="619" t="s">
        <v>2618</v>
      </c>
      <c r="E145" s="619" t="s">
        <v>4088</v>
      </c>
      <c r="F145" s="622"/>
      <c r="G145" s="622"/>
      <c r="H145" s="635">
        <v>0</v>
      </c>
      <c r="I145" s="622">
        <v>1</v>
      </c>
      <c r="J145" s="622">
        <v>314.35000000000002</v>
      </c>
      <c r="K145" s="635">
        <v>1</v>
      </c>
      <c r="L145" s="622">
        <v>1</v>
      </c>
      <c r="M145" s="623">
        <v>314.35000000000002</v>
      </c>
    </row>
    <row r="146" spans="1:13" ht="14.4" customHeight="1" x14ac:dyDescent="0.3">
      <c r="A146" s="618" t="s">
        <v>3961</v>
      </c>
      <c r="B146" s="619" t="s">
        <v>3791</v>
      </c>
      <c r="C146" s="619" t="s">
        <v>4114</v>
      </c>
      <c r="D146" s="619" t="s">
        <v>4115</v>
      </c>
      <c r="E146" s="619" t="s">
        <v>4116</v>
      </c>
      <c r="F146" s="622"/>
      <c r="G146" s="622"/>
      <c r="H146" s="635">
        <v>0</v>
      </c>
      <c r="I146" s="622">
        <v>4</v>
      </c>
      <c r="J146" s="622">
        <v>379.2</v>
      </c>
      <c r="K146" s="635">
        <v>1</v>
      </c>
      <c r="L146" s="622">
        <v>4</v>
      </c>
      <c r="M146" s="623">
        <v>379.2</v>
      </c>
    </row>
    <row r="147" spans="1:13" ht="14.4" customHeight="1" x14ac:dyDescent="0.3">
      <c r="A147" s="618" t="s">
        <v>3961</v>
      </c>
      <c r="B147" s="619" t="s">
        <v>3793</v>
      </c>
      <c r="C147" s="619" t="s">
        <v>5054</v>
      </c>
      <c r="D147" s="619" t="s">
        <v>5055</v>
      </c>
      <c r="E147" s="619" t="s">
        <v>5056</v>
      </c>
      <c r="F147" s="622">
        <v>1</v>
      </c>
      <c r="G147" s="622">
        <v>0</v>
      </c>
      <c r="H147" s="635"/>
      <c r="I147" s="622"/>
      <c r="J147" s="622"/>
      <c r="K147" s="635"/>
      <c r="L147" s="622">
        <v>1</v>
      </c>
      <c r="M147" s="623">
        <v>0</v>
      </c>
    </row>
    <row r="148" spans="1:13" ht="14.4" customHeight="1" x14ac:dyDescent="0.3">
      <c r="A148" s="618" t="s">
        <v>3962</v>
      </c>
      <c r="B148" s="619" t="s">
        <v>3636</v>
      </c>
      <c r="C148" s="619" t="s">
        <v>772</v>
      </c>
      <c r="D148" s="619" t="s">
        <v>769</v>
      </c>
      <c r="E148" s="619" t="s">
        <v>773</v>
      </c>
      <c r="F148" s="622"/>
      <c r="G148" s="622"/>
      <c r="H148" s="635">
        <v>0</v>
      </c>
      <c r="I148" s="622">
        <v>52</v>
      </c>
      <c r="J148" s="622">
        <v>31837.520000000008</v>
      </c>
      <c r="K148" s="635">
        <v>1</v>
      </c>
      <c r="L148" s="622">
        <v>52</v>
      </c>
      <c r="M148" s="623">
        <v>31837.520000000008</v>
      </c>
    </row>
    <row r="149" spans="1:13" ht="14.4" customHeight="1" x14ac:dyDescent="0.3">
      <c r="A149" s="618" t="s">
        <v>3962</v>
      </c>
      <c r="B149" s="619" t="s">
        <v>3636</v>
      </c>
      <c r="C149" s="619" t="s">
        <v>5073</v>
      </c>
      <c r="D149" s="619" t="s">
        <v>5074</v>
      </c>
      <c r="E149" s="619" t="s">
        <v>5075</v>
      </c>
      <c r="F149" s="622">
        <v>1</v>
      </c>
      <c r="G149" s="622">
        <v>0</v>
      </c>
      <c r="H149" s="635"/>
      <c r="I149" s="622"/>
      <c r="J149" s="622"/>
      <c r="K149" s="635"/>
      <c r="L149" s="622">
        <v>1</v>
      </c>
      <c r="M149" s="623">
        <v>0</v>
      </c>
    </row>
    <row r="150" spans="1:13" ht="14.4" customHeight="1" x14ac:dyDescent="0.3">
      <c r="A150" s="618" t="s">
        <v>3962</v>
      </c>
      <c r="B150" s="619" t="s">
        <v>3639</v>
      </c>
      <c r="C150" s="619" t="s">
        <v>6111</v>
      </c>
      <c r="D150" s="619" t="s">
        <v>6112</v>
      </c>
      <c r="E150" s="619" t="s">
        <v>6113</v>
      </c>
      <c r="F150" s="622">
        <v>8</v>
      </c>
      <c r="G150" s="622">
        <v>5126.9600000000009</v>
      </c>
      <c r="H150" s="635">
        <v>1</v>
      </c>
      <c r="I150" s="622"/>
      <c r="J150" s="622"/>
      <c r="K150" s="635">
        <v>0</v>
      </c>
      <c r="L150" s="622">
        <v>8</v>
      </c>
      <c r="M150" s="623">
        <v>5126.9600000000009</v>
      </c>
    </row>
    <row r="151" spans="1:13" ht="14.4" customHeight="1" x14ac:dyDescent="0.3">
      <c r="A151" s="618" t="s">
        <v>3962</v>
      </c>
      <c r="B151" s="619" t="s">
        <v>3639</v>
      </c>
      <c r="C151" s="619" t="s">
        <v>6114</v>
      </c>
      <c r="D151" s="619" t="s">
        <v>6115</v>
      </c>
      <c r="E151" s="619" t="s">
        <v>6116</v>
      </c>
      <c r="F151" s="622">
        <v>2</v>
      </c>
      <c r="G151" s="622">
        <v>1261.06</v>
      </c>
      <c r="H151" s="635">
        <v>0.50551591437505006</v>
      </c>
      <c r="I151" s="622">
        <v>3</v>
      </c>
      <c r="J151" s="622">
        <v>1233.54</v>
      </c>
      <c r="K151" s="635">
        <v>0.49448408562494989</v>
      </c>
      <c r="L151" s="622">
        <v>5</v>
      </c>
      <c r="M151" s="623">
        <v>2494.6</v>
      </c>
    </row>
    <row r="152" spans="1:13" ht="14.4" customHeight="1" x14ac:dyDescent="0.3">
      <c r="A152" s="618" t="s">
        <v>3962</v>
      </c>
      <c r="B152" s="619" t="s">
        <v>3639</v>
      </c>
      <c r="C152" s="619" t="s">
        <v>6117</v>
      </c>
      <c r="D152" s="619" t="s">
        <v>4078</v>
      </c>
      <c r="E152" s="619" t="s">
        <v>6118</v>
      </c>
      <c r="F152" s="622"/>
      <c r="G152" s="622"/>
      <c r="H152" s="635">
        <v>0</v>
      </c>
      <c r="I152" s="622">
        <v>4</v>
      </c>
      <c r="J152" s="622">
        <v>371.16</v>
      </c>
      <c r="K152" s="635">
        <v>1</v>
      </c>
      <c r="L152" s="622">
        <v>4</v>
      </c>
      <c r="M152" s="623">
        <v>371.16</v>
      </c>
    </row>
    <row r="153" spans="1:13" ht="14.4" customHeight="1" x14ac:dyDescent="0.3">
      <c r="A153" s="618" t="s">
        <v>3962</v>
      </c>
      <c r="B153" s="619" t="s">
        <v>3640</v>
      </c>
      <c r="C153" s="619" t="s">
        <v>5067</v>
      </c>
      <c r="D153" s="619" t="s">
        <v>3641</v>
      </c>
      <c r="E153" s="619" t="s">
        <v>5068</v>
      </c>
      <c r="F153" s="622"/>
      <c r="G153" s="622"/>
      <c r="H153" s="635">
        <v>0</v>
      </c>
      <c r="I153" s="622">
        <v>38</v>
      </c>
      <c r="J153" s="622">
        <v>13150.659999999998</v>
      </c>
      <c r="K153" s="635">
        <v>1</v>
      </c>
      <c r="L153" s="622">
        <v>38</v>
      </c>
      <c r="M153" s="623">
        <v>13150.659999999998</v>
      </c>
    </row>
    <row r="154" spans="1:13" ht="14.4" customHeight="1" x14ac:dyDescent="0.3">
      <c r="A154" s="618" t="s">
        <v>3962</v>
      </c>
      <c r="B154" s="619" t="s">
        <v>3643</v>
      </c>
      <c r="C154" s="619" t="s">
        <v>1650</v>
      </c>
      <c r="D154" s="619" t="s">
        <v>1651</v>
      </c>
      <c r="E154" s="619" t="s">
        <v>1652</v>
      </c>
      <c r="F154" s="622"/>
      <c r="G154" s="622"/>
      <c r="H154" s="635">
        <v>0</v>
      </c>
      <c r="I154" s="622">
        <v>60</v>
      </c>
      <c r="J154" s="622">
        <v>8401.7999999999993</v>
      </c>
      <c r="K154" s="635">
        <v>1</v>
      </c>
      <c r="L154" s="622">
        <v>60</v>
      </c>
      <c r="M154" s="623">
        <v>8401.7999999999993</v>
      </c>
    </row>
    <row r="155" spans="1:13" ht="14.4" customHeight="1" x14ac:dyDescent="0.3">
      <c r="A155" s="618" t="s">
        <v>3962</v>
      </c>
      <c r="B155" s="619" t="s">
        <v>3643</v>
      </c>
      <c r="C155" s="619" t="s">
        <v>4408</v>
      </c>
      <c r="D155" s="619" t="s">
        <v>4409</v>
      </c>
      <c r="E155" s="619" t="s">
        <v>4410</v>
      </c>
      <c r="F155" s="622">
        <v>35</v>
      </c>
      <c r="G155" s="622">
        <v>4901.05</v>
      </c>
      <c r="H155" s="635">
        <v>1</v>
      </c>
      <c r="I155" s="622"/>
      <c r="J155" s="622"/>
      <c r="K155" s="635">
        <v>0</v>
      </c>
      <c r="L155" s="622">
        <v>35</v>
      </c>
      <c r="M155" s="623">
        <v>4901.05</v>
      </c>
    </row>
    <row r="156" spans="1:13" ht="14.4" customHeight="1" x14ac:dyDescent="0.3">
      <c r="A156" s="618" t="s">
        <v>3962</v>
      </c>
      <c r="B156" s="619" t="s">
        <v>3643</v>
      </c>
      <c r="C156" s="619" t="s">
        <v>5077</v>
      </c>
      <c r="D156" s="619" t="s">
        <v>4409</v>
      </c>
      <c r="E156" s="619" t="s">
        <v>5078</v>
      </c>
      <c r="F156" s="622">
        <v>16</v>
      </c>
      <c r="G156" s="622">
        <v>2240.48</v>
      </c>
      <c r="H156" s="635">
        <v>1</v>
      </c>
      <c r="I156" s="622"/>
      <c r="J156" s="622"/>
      <c r="K156" s="635">
        <v>0</v>
      </c>
      <c r="L156" s="622">
        <v>16</v>
      </c>
      <c r="M156" s="623">
        <v>2240.48</v>
      </c>
    </row>
    <row r="157" spans="1:13" ht="14.4" customHeight="1" x14ac:dyDescent="0.3">
      <c r="A157" s="618" t="s">
        <v>3962</v>
      </c>
      <c r="B157" s="619" t="s">
        <v>3643</v>
      </c>
      <c r="C157" s="619" t="s">
        <v>6119</v>
      </c>
      <c r="D157" s="619" t="s">
        <v>4409</v>
      </c>
      <c r="E157" s="619" t="s">
        <v>6120</v>
      </c>
      <c r="F157" s="622">
        <v>1</v>
      </c>
      <c r="G157" s="622">
        <v>0</v>
      </c>
      <c r="H157" s="635"/>
      <c r="I157" s="622"/>
      <c r="J157" s="622"/>
      <c r="K157" s="635"/>
      <c r="L157" s="622">
        <v>1</v>
      </c>
      <c r="M157" s="623">
        <v>0</v>
      </c>
    </row>
    <row r="158" spans="1:13" ht="14.4" customHeight="1" x14ac:dyDescent="0.3">
      <c r="A158" s="618" t="s">
        <v>3962</v>
      </c>
      <c r="B158" s="619" t="s">
        <v>3644</v>
      </c>
      <c r="C158" s="619" t="s">
        <v>1488</v>
      </c>
      <c r="D158" s="619" t="s">
        <v>1489</v>
      </c>
      <c r="E158" s="619" t="s">
        <v>1490</v>
      </c>
      <c r="F158" s="622"/>
      <c r="G158" s="622"/>
      <c r="H158" s="635"/>
      <c r="I158" s="622">
        <v>1</v>
      </c>
      <c r="J158" s="622">
        <v>0</v>
      </c>
      <c r="K158" s="635"/>
      <c r="L158" s="622">
        <v>1</v>
      </c>
      <c r="M158" s="623">
        <v>0</v>
      </c>
    </row>
    <row r="159" spans="1:13" ht="14.4" customHeight="1" x14ac:dyDescent="0.3">
      <c r="A159" s="618" t="s">
        <v>3962</v>
      </c>
      <c r="B159" s="619" t="s">
        <v>3663</v>
      </c>
      <c r="C159" s="619" t="s">
        <v>6104</v>
      </c>
      <c r="D159" s="619" t="s">
        <v>6105</v>
      </c>
      <c r="E159" s="619" t="s">
        <v>6106</v>
      </c>
      <c r="F159" s="622">
        <v>1</v>
      </c>
      <c r="G159" s="622">
        <v>200.07</v>
      </c>
      <c r="H159" s="635">
        <v>1</v>
      </c>
      <c r="I159" s="622"/>
      <c r="J159" s="622"/>
      <c r="K159" s="635">
        <v>0</v>
      </c>
      <c r="L159" s="622">
        <v>1</v>
      </c>
      <c r="M159" s="623">
        <v>200.07</v>
      </c>
    </row>
    <row r="160" spans="1:13" ht="14.4" customHeight="1" x14ac:dyDescent="0.3">
      <c r="A160" s="618" t="s">
        <v>3962</v>
      </c>
      <c r="B160" s="619" t="s">
        <v>3664</v>
      </c>
      <c r="C160" s="619" t="s">
        <v>1502</v>
      </c>
      <c r="D160" s="619" t="s">
        <v>1503</v>
      </c>
      <c r="E160" s="619" t="s">
        <v>1504</v>
      </c>
      <c r="F160" s="622"/>
      <c r="G160" s="622"/>
      <c r="H160" s="635">
        <v>0</v>
      </c>
      <c r="I160" s="622">
        <v>1</v>
      </c>
      <c r="J160" s="622">
        <v>41.89</v>
      </c>
      <c r="K160" s="635">
        <v>1</v>
      </c>
      <c r="L160" s="622">
        <v>1</v>
      </c>
      <c r="M160" s="623">
        <v>41.89</v>
      </c>
    </row>
    <row r="161" spans="1:13" ht="14.4" customHeight="1" x14ac:dyDescent="0.3">
      <c r="A161" s="618" t="s">
        <v>3962</v>
      </c>
      <c r="B161" s="619" t="s">
        <v>3666</v>
      </c>
      <c r="C161" s="619" t="s">
        <v>5756</v>
      </c>
      <c r="D161" s="619" t="s">
        <v>1580</v>
      </c>
      <c r="E161" s="619" t="s">
        <v>5757</v>
      </c>
      <c r="F161" s="622"/>
      <c r="G161" s="622"/>
      <c r="H161" s="635">
        <v>0</v>
      </c>
      <c r="I161" s="622">
        <v>1</v>
      </c>
      <c r="J161" s="622">
        <v>83.56</v>
      </c>
      <c r="K161" s="635">
        <v>1</v>
      </c>
      <c r="L161" s="622">
        <v>1</v>
      </c>
      <c r="M161" s="623">
        <v>83.56</v>
      </c>
    </row>
    <row r="162" spans="1:13" ht="14.4" customHeight="1" x14ac:dyDescent="0.3">
      <c r="A162" s="618" t="s">
        <v>3962</v>
      </c>
      <c r="B162" s="619" t="s">
        <v>3821</v>
      </c>
      <c r="C162" s="619" t="s">
        <v>4099</v>
      </c>
      <c r="D162" s="619" t="s">
        <v>2559</v>
      </c>
      <c r="E162" s="619" t="s">
        <v>1864</v>
      </c>
      <c r="F162" s="622"/>
      <c r="G162" s="622"/>
      <c r="H162" s="635"/>
      <c r="I162" s="622">
        <v>1</v>
      </c>
      <c r="J162" s="622">
        <v>0</v>
      </c>
      <c r="K162" s="635"/>
      <c r="L162" s="622">
        <v>1</v>
      </c>
      <c r="M162" s="623">
        <v>0</v>
      </c>
    </row>
    <row r="163" spans="1:13" ht="14.4" customHeight="1" x14ac:dyDescent="0.3">
      <c r="A163" s="618" t="s">
        <v>3962</v>
      </c>
      <c r="B163" s="619" t="s">
        <v>3687</v>
      </c>
      <c r="C163" s="619" t="s">
        <v>5076</v>
      </c>
      <c r="D163" s="619" t="s">
        <v>1563</v>
      </c>
      <c r="E163" s="619" t="s">
        <v>3155</v>
      </c>
      <c r="F163" s="622"/>
      <c r="G163" s="622"/>
      <c r="H163" s="635">
        <v>0</v>
      </c>
      <c r="I163" s="622">
        <v>1</v>
      </c>
      <c r="J163" s="622">
        <v>305.08</v>
      </c>
      <c r="K163" s="635">
        <v>1</v>
      </c>
      <c r="L163" s="622">
        <v>1</v>
      </c>
      <c r="M163" s="623">
        <v>305.08</v>
      </c>
    </row>
    <row r="164" spans="1:13" ht="14.4" customHeight="1" x14ac:dyDescent="0.3">
      <c r="A164" s="618" t="s">
        <v>3962</v>
      </c>
      <c r="B164" s="619" t="s">
        <v>3687</v>
      </c>
      <c r="C164" s="619" t="s">
        <v>5847</v>
      </c>
      <c r="D164" s="619" t="s">
        <v>1026</v>
      </c>
      <c r="E164" s="619" t="s">
        <v>4155</v>
      </c>
      <c r="F164" s="622">
        <v>5</v>
      </c>
      <c r="G164" s="622">
        <v>0</v>
      </c>
      <c r="H164" s="635"/>
      <c r="I164" s="622"/>
      <c r="J164" s="622"/>
      <c r="K164" s="635"/>
      <c r="L164" s="622">
        <v>5</v>
      </c>
      <c r="M164" s="623">
        <v>0</v>
      </c>
    </row>
    <row r="165" spans="1:13" ht="14.4" customHeight="1" x14ac:dyDescent="0.3">
      <c r="A165" s="618" t="s">
        <v>3962</v>
      </c>
      <c r="B165" s="619" t="s">
        <v>3720</v>
      </c>
      <c r="C165" s="619" t="s">
        <v>1793</v>
      </c>
      <c r="D165" s="619" t="s">
        <v>3721</v>
      </c>
      <c r="E165" s="619" t="s">
        <v>3722</v>
      </c>
      <c r="F165" s="622"/>
      <c r="G165" s="622"/>
      <c r="H165" s="635">
        <v>0</v>
      </c>
      <c r="I165" s="622">
        <v>2</v>
      </c>
      <c r="J165" s="622">
        <v>666.62</v>
      </c>
      <c r="K165" s="635">
        <v>1</v>
      </c>
      <c r="L165" s="622">
        <v>2</v>
      </c>
      <c r="M165" s="623">
        <v>666.62</v>
      </c>
    </row>
    <row r="166" spans="1:13" ht="14.4" customHeight="1" x14ac:dyDescent="0.3">
      <c r="A166" s="618" t="s">
        <v>3962</v>
      </c>
      <c r="B166" s="619" t="s">
        <v>3742</v>
      </c>
      <c r="C166" s="619" t="s">
        <v>1809</v>
      </c>
      <c r="D166" s="619" t="s">
        <v>1810</v>
      </c>
      <c r="E166" s="619" t="s">
        <v>3743</v>
      </c>
      <c r="F166" s="622"/>
      <c r="G166" s="622"/>
      <c r="H166" s="635">
        <v>0</v>
      </c>
      <c r="I166" s="622">
        <v>26</v>
      </c>
      <c r="J166" s="622">
        <v>8132.9600000000009</v>
      </c>
      <c r="K166" s="635">
        <v>1</v>
      </c>
      <c r="L166" s="622">
        <v>26</v>
      </c>
      <c r="M166" s="623">
        <v>8132.9600000000009</v>
      </c>
    </row>
    <row r="167" spans="1:13" ht="14.4" customHeight="1" x14ac:dyDescent="0.3">
      <c r="A167" s="618" t="s">
        <v>3962</v>
      </c>
      <c r="B167" s="619" t="s">
        <v>3897</v>
      </c>
      <c r="C167" s="619" t="s">
        <v>3181</v>
      </c>
      <c r="D167" s="619" t="s">
        <v>3182</v>
      </c>
      <c r="E167" s="619" t="s">
        <v>3183</v>
      </c>
      <c r="F167" s="622"/>
      <c r="G167" s="622"/>
      <c r="H167" s="635">
        <v>0</v>
      </c>
      <c r="I167" s="622">
        <v>1</v>
      </c>
      <c r="J167" s="622">
        <v>222.25</v>
      </c>
      <c r="K167" s="635">
        <v>1</v>
      </c>
      <c r="L167" s="622">
        <v>1</v>
      </c>
      <c r="M167" s="623">
        <v>222.25</v>
      </c>
    </row>
    <row r="168" spans="1:13" ht="14.4" customHeight="1" x14ac:dyDescent="0.3">
      <c r="A168" s="618" t="s">
        <v>3962</v>
      </c>
      <c r="B168" s="619" t="s">
        <v>3756</v>
      </c>
      <c r="C168" s="619" t="s">
        <v>5494</v>
      </c>
      <c r="D168" s="619" t="s">
        <v>1452</v>
      </c>
      <c r="E168" s="619" t="s">
        <v>4565</v>
      </c>
      <c r="F168" s="622"/>
      <c r="G168" s="622"/>
      <c r="H168" s="635">
        <v>0</v>
      </c>
      <c r="I168" s="622">
        <v>1</v>
      </c>
      <c r="J168" s="622">
        <v>193.26</v>
      </c>
      <c r="K168" s="635">
        <v>1</v>
      </c>
      <c r="L168" s="622">
        <v>1</v>
      </c>
      <c r="M168" s="623">
        <v>193.26</v>
      </c>
    </row>
    <row r="169" spans="1:13" ht="14.4" customHeight="1" x14ac:dyDescent="0.3">
      <c r="A169" s="618" t="s">
        <v>3962</v>
      </c>
      <c r="B169" s="619" t="s">
        <v>3759</v>
      </c>
      <c r="C169" s="619" t="s">
        <v>589</v>
      </c>
      <c r="D169" s="619" t="s">
        <v>3760</v>
      </c>
      <c r="E169" s="619" t="s">
        <v>3761</v>
      </c>
      <c r="F169" s="622">
        <v>1</v>
      </c>
      <c r="G169" s="622">
        <v>47.63</v>
      </c>
      <c r="H169" s="635">
        <v>1</v>
      </c>
      <c r="I169" s="622"/>
      <c r="J169" s="622"/>
      <c r="K169" s="635">
        <v>0</v>
      </c>
      <c r="L169" s="622">
        <v>1</v>
      </c>
      <c r="M169" s="623">
        <v>47.63</v>
      </c>
    </row>
    <row r="170" spans="1:13" ht="14.4" customHeight="1" x14ac:dyDescent="0.3">
      <c r="A170" s="618" t="s">
        <v>3962</v>
      </c>
      <c r="B170" s="619" t="s">
        <v>3765</v>
      </c>
      <c r="C170" s="619" t="s">
        <v>2617</v>
      </c>
      <c r="D170" s="619" t="s">
        <v>2618</v>
      </c>
      <c r="E170" s="619" t="s">
        <v>3851</v>
      </c>
      <c r="F170" s="622"/>
      <c r="G170" s="622"/>
      <c r="H170" s="635">
        <v>0</v>
      </c>
      <c r="I170" s="622">
        <v>2</v>
      </c>
      <c r="J170" s="622">
        <v>65.48</v>
      </c>
      <c r="K170" s="635">
        <v>1</v>
      </c>
      <c r="L170" s="622">
        <v>2</v>
      </c>
      <c r="M170" s="623">
        <v>65.48</v>
      </c>
    </row>
    <row r="171" spans="1:13" ht="14.4" customHeight="1" x14ac:dyDescent="0.3">
      <c r="A171" s="618" t="s">
        <v>3962</v>
      </c>
      <c r="B171" s="619" t="s">
        <v>3774</v>
      </c>
      <c r="C171" s="619" t="s">
        <v>5081</v>
      </c>
      <c r="D171" s="619" t="s">
        <v>5082</v>
      </c>
      <c r="E171" s="619" t="s">
        <v>5083</v>
      </c>
      <c r="F171" s="622"/>
      <c r="G171" s="622"/>
      <c r="H171" s="635">
        <v>0</v>
      </c>
      <c r="I171" s="622">
        <v>4</v>
      </c>
      <c r="J171" s="622">
        <v>65.08</v>
      </c>
      <c r="K171" s="635">
        <v>1</v>
      </c>
      <c r="L171" s="622">
        <v>4</v>
      </c>
      <c r="M171" s="623">
        <v>65.08</v>
      </c>
    </row>
    <row r="172" spans="1:13" ht="14.4" customHeight="1" x14ac:dyDescent="0.3">
      <c r="A172" s="618" t="s">
        <v>3962</v>
      </c>
      <c r="B172" s="619" t="s">
        <v>3774</v>
      </c>
      <c r="C172" s="619" t="s">
        <v>1539</v>
      </c>
      <c r="D172" s="619" t="s">
        <v>3775</v>
      </c>
      <c r="E172" s="619" t="s">
        <v>3776</v>
      </c>
      <c r="F172" s="622"/>
      <c r="G172" s="622"/>
      <c r="H172" s="635">
        <v>0</v>
      </c>
      <c r="I172" s="622">
        <v>1</v>
      </c>
      <c r="J172" s="622">
        <v>6.98</v>
      </c>
      <c r="K172" s="635">
        <v>1</v>
      </c>
      <c r="L172" s="622">
        <v>1</v>
      </c>
      <c r="M172" s="623">
        <v>6.98</v>
      </c>
    </row>
    <row r="173" spans="1:13" ht="14.4" customHeight="1" x14ac:dyDescent="0.3">
      <c r="A173" s="618" t="s">
        <v>3962</v>
      </c>
      <c r="B173" s="619" t="s">
        <v>3774</v>
      </c>
      <c r="C173" s="619" t="s">
        <v>5914</v>
      </c>
      <c r="D173" s="619" t="s">
        <v>5915</v>
      </c>
      <c r="E173" s="619" t="s">
        <v>3776</v>
      </c>
      <c r="F173" s="622">
        <v>17</v>
      </c>
      <c r="G173" s="622">
        <v>105.78</v>
      </c>
      <c r="H173" s="635">
        <v>1</v>
      </c>
      <c r="I173" s="622"/>
      <c r="J173" s="622"/>
      <c r="K173" s="635">
        <v>0</v>
      </c>
      <c r="L173" s="622">
        <v>17</v>
      </c>
      <c r="M173" s="623">
        <v>105.78</v>
      </c>
    </row>
    <row r="174" spans="1:13" ht="14.4" customHeight="1" x14ac:dyDescent="0.3">
      <c r="A174" s="618" t="s">
        <v>3962</v>
      </c>
      <c r="B174" s="619" t="s">
        <v>3791</v>
      </c>
      <c r="C174" s="619" t="s">
        <v>4114</v>
      </c>
      <c r="D174" s="619" t="s">
        <v>4115</v>
      </c>
      <c r="E174" s="619" t="s">
        <v>4116</v>
      </c>
      <c r="F174" s="622"/>
      <c r="G174" s="622"/>
      <c r="H174" s="635">
        <v>0</v>
      </c>
      <c r="I174" s="622">
        <v>1</v>
      </c>
      <c r="J174" s="622">
        <v>94.8</v>
      </c>
      <c r="K174" s="635">
        <v>1</v>
      </c>
      <c r="L174" s="622">
        <v>1</v>
      </c>
      <c r="M174" s="623">
        <v>94.8</v>
      </c>
    </row>
    <row r="175" spans="1:13" ht="14.4" customHeight="1" x14ac:dyDescent="0.3">
      <c r="A175" s="618" t="s">
        <v>3962</v>
      </c>
      <c r="B175" s="619" t="s">
        <v>3908</v>
      </c>
      <c r="C175" s="619" t="s">
        <v>3136</v>
      </c>
      <c r="D175" s="619" t="s">
        <v>3137</v>
      </c>
      <c r="E175" s="619" t="s">
        <v>3909</v>
      </c>
      <c r="F175" s="622"/>
      <c r="G175" s="622"/>
      <c r="H175" s="635">
        <v>0</v>
      </c>
      <c r="I175" s="622">
        <v>5</v>
      </c>
      <c r="J175" s="622">
        <v>9309.15</v>
      </c>
      <c r="K175" s="635">
        <v>1</v>
      </c>
      <c r="L175" s="622">
        <v>5</v>
      </c>
      <c r="M175" s="623">
        <v>9309.15</v>
      </c>
    </row>
    <row r="176" spans="1:13" ht="14.4" customHeight="1" x14ac:dyDescent="0.3">
      <c r="A176" s="618" t="s">
        <v>3962</v>
      </c>
      <c r="B176" s="619" t="s">
        <v>3908</v>
      </c>
      <c r="C176" s="619" t="s">
        <v>3418</v>
      </c>
      <c r="D176" s="619" t="s">
        <v>3419</v>
      </c>
      <c r="E176" s="619" t="s">
        <v>3924</v>
      </c>
      <c r="F176" s="622"/>
      <c r="G176" s="622"/>
      <c r="H176" s="635">
        <v>0</v>
      </c>
      <c r="I176" s="622">
        <v>1</v>
      </c>
      <c r="J176" s="622">
        <v>1309.48</v>
      </c>
      <c r="K176" s="635">
        <v>1</v>
      </c>
      <c r="L176" s="622">
        <v>1</v>
      </c>
      <c r="M176" s="623">
        <v>1309.48</v>
      </c>
    </row>
    <row r="177" spans="1:13" ht="14.4" customHeight="1" x14ac:dyDescent="0.3">
      <c r="A177" s="618" t="s">
        <v>3963</v>
      </c>
      <c r="B177" s="619" t="s">
        <v>3890</v>
      </c>
      <c r="C177" s="619" t="s">
        <v>4128</v>
      </c>
      <c r="D177" s="619" t="s">
        <v>4129</v>
      </c>
      <c r="E177" s="619" t="s">
        <v>4130</v>
      </c>
      <c r="F177" s="622"/>
      <c r="G177" s="622"/>
      <c r="H177" s="635">
        <v>0</v>
      </c>
      <c r="I177" s="622">
        <v>2</v>
      </c>
      <c r="J177" s="622">
        <v>83.1</v>
      </c>
      <c r="K177" s="635">
        <v>1</v>
      </c>
      <c r="L177" s="622">
        <v>2</v>
      </c>
      <c r="M177" s="623">
        <v>83.1</v>
      </c>
    </row>
    <row r="178" spans="1:13" ht="14.4" customHeight="1" x14ac:dyDescent="0.3">
      <c r="A178" s="618" t="s">
        <v>3964</v>
      </c>
      <c r="B178" s="619" t="s">
        <v>3636</v>
      </c>
      <c r="C178" s="619" t="s">
        <v>768</v>
      </c>
      <c r="D178" s="619" t="s">
        <v>769</v>
      </c>
      <c r="E178" s="619" t="s">
        <v>770</v>
      </c>
      <c r="F178" s="622"/>
      <c r="G178" s="622"/>
      <c r="H178" s="635">
        <v>0</v>
      </c>
      <c r="I178" s="622">
        <v>1</v>
      </c>
      <c r="J178" s="622">
        <v>190.48</v>
      </c>
      <c r="K178" s="635">
        <v>1</v>
      </c>
      <c r="L178" s="622">
        <v>1</v>
      </c>
      <c r="M178" s="623">
        <v>190.48</v>
      </c>
    </row>
    <row r="179" spans="1:13" ht="14.4" customHeight="1" x14ac:dyDescent="0.3">
      <c r="A179" s="618" t="s">
        <v>3964</v>
      </c>
      <c r="B179" s="619" t="s">
        <v>3643</v>
      </c>
      <c r="C179" s="619" t="s">
        <v>2523</v>
      </c>
      <c r="D179" s="619" t="s">
        <v>1651</v>
      </c>
      <c r="E179" s="619" t="s">
        <v>2524</v>
      </c>
      <c r="F179" s="622"/>
      <c r="G179" s="622"/>
      <c r="H179" s="635">
        <v>0</v>
      </c>
      <c r="I179" s="622">
        <v>1</v>
      </c>
      <c r="J179" s="622">
        <v>56.01</v>
      </c>
      <c r="K179" s="635">
        <v>1</v>
      </c>
      <c r="L179" s="622">
        <v>1</v>
      </c>
      <c r="M179" s="623">
        <v>56.01</v>
      </c>
    </row>
    <row r="180" spans="1:13" ht="14.4" customHeight="1" x14ac:dyDescent="0.3">
      <c r="A180" s="618" t="s">
        <v>3964</v>
      </c>
      <c r="B180" s="619" t="s">
        <v>3747</v>
      </c>
      <c r="C180" s="619" t="s">
        <v>1805</v>
      </c>
      <c r="D180" s="619" t="s">
        <v>1806</v>
      </c>
      <c r="E180" s="619" t="s">
        <v>3748</v>
      </c>
      <c r="F180" s="622"/>
      <c r="G180" s="622"/>
      <c r="H180" s="635">
        <v>0</v>
      </c>
      <c r="I180" s="622">
        <v>1</v>
      </c>
      <c r="J180" s="622">
        <v>69.86</v>
      </c>
      <c r="K180" s="635">
        <v>1</v>
      </c>
      <c r="L180" s="622">
        <v>1</v>
      </c>
      <c r="M180" s="623">
        <v>69.86</v>
      </c>
    </row>
    <row r="181" spans="1:13" ht="14.4" customHeight="1" x14ac:dyDescent="0.3">
      <c r="A181" s="618" t="s">
        <v>3965</v>
      </c>
      <c r="B181" s="619" t="s">
        <v>3632</v>
      </c>
      <c r="C181" s="619" t="s">
        <v>2529</v>
      </c>
      <c r="D181" s="619" t="s">
        <v>3800</v>
      </c>
      <c r="E181" s="619" t="s">
        <v>3801</v>
      </c>
      <c r="F181" s="622"/>
      <c r="G181" s="622"/>
      <c r="H181" s="635">
        <v>0</v>
      </c>
      <c r="I181" s="622">
        <v>3</v>
      </c>
      <c r="J181" s="622">
        <v>97.890000000000015</v>
      </c>
      <c r="K181" s="635">
        <v>1</v>
      </c>
      <c r="L181" s="622">
        <v>3</v>
      </c>
      <c r="M181" s="623">
        <v>97.890000000000015</v>
      </c>
    </row>
    <row r="182" spans="1:13" ht="14.4" customHeight="1" x14ac:dyDescent="0.3">
      <c r="A182" s="618" t="s">
        <v>3965</v>
      </c>
      <c r="B182" s="619" t="s">
        <v>3636</v>
      </c>
      <c r="C182" s="619" t="s">
        <v>4041</v>
      </c>
      <c r="D182" s="619" t="s">
        <v>769</v>
      </c>
      <c r="E182" s="619" t="s">
        <v>773</v>
      </c>
      <c r="F182" s="622">
        <v>1</v>
      </c>
      <c r="G182" s="622">
        <v>0</v>
      </c>
      <c r="H182" s="635"/>
      <c r="I182" s="622"/>
      <c r="J182" s="622"/>
      <c r="K182" s="635"/>
      <c r="L182" s="622">
        <v>1</v>
      </c>
      <c r="M182" s="623">
        <v>0</v>
      </c>
    </row>
    <row r="183" spans="1:13" ht="14.4" customHeight="1" x14ac:dyDescent="0.3">
      <c r="A183" s="618" t="s">
        <v>3965</v>
      </c>
      <c r="B183" s="619" t="s">
        <v>3636</v>
      </c>
      <c r="C183" s="619" t="s">
        <v>4178</v>
      </c>
      <c r="D183" s="619" t="s">
        <v>4043</v>
      </c>
      <c r="E183" s="619" t="s">
        <v>773</v>
      </c>
      <c r="F183" s="622"/>
      <c r="G183" s="622"/>
      <c r="H183" s="635">
        <v>0</v>
      </c>
      <c r="I183" s="622">
        <v>3</v>
      </c>
      <c r="J183" s="622">
        <v>1836.78</v>
      </c>
      <c r="K183" s="635">
        <v>1</v>
      </c>
      <c r="L183" s="622">
        <v>3</v>
      </c>
      <c r="M183" s="623">
        <v>1836.78</v>
      </c>
    </row>
    <row r="184" spans="1:13" ht="14.4" customHeight="1" x14ac:dyDescent="0.3">
      <c r="A184" s="618" t="s">
        <v>3965</v>
      </c>
      <c r="B184" s="619" t="s">
        <v>3636</v>
      </c>
      <c r="C184" s="619" t="s">
        <v>768</v>
      </c>
      <c r="D184" s="619" t="s">
        <v>769</v>
      </c>
      <c r="E184" s="619" t="s">
        <v>770</v>
      </c>
      <c r="F184" s="622"/>
      <c r="G184" s="622"/>
      <c r="H184" s="635">
        <v>0</v>
      </c>
      <c r="I184" s="622">
        <v>5</v>
      </c>
      <c r="J184" s="622">
        <v>952.39999999999986</v>
      </c>
      <c r="K184" s="635">
        <v>1</v>
      </c>
      <c r="L184" s="622">
        <v>5</v>
      </c>
      <c r="M184" s="623">
        <v>952.39999999999986</v>
      </c>
    </row>
    <row r="185" spans="1:13" ht="14.4" customHeight="1" x14ac:dyDescent="0.3">
      <c r="A185" s="618" t="s">
        <v>3965</v>
      </c>
      <c r="B185" s="619" t="s">
        <v>3636</v>
      </c>
      <c r="C185" s="619" t="s">
        <v>772</v>
      </c>
      <c r="D185" s="619" t="s">
        <v>769</v>
      </c>
      <c r="E185" s="619" t="s">
        <v>773</v>
      </c>
      <c r="F185" s="622"/>
      <c r="G185" s="622"/>
      <c r="H185" s="635">
        <v>0</v>
      </c>
      <c r="I185" s="622">
        <v>16</v>
      </c>
      <c r="J185" s="622">
        <v>9796.16</v>
      </c>
      <c r="K185" s="635">
        <v>1</v>
      </c>
      <c r="L185" s="622">
        <v>16</v>
      </c>
      <c r="M185" s="623">
        <v>9796.16</v>
      </c>
    </row>
    <row r="186" spans="1:13" ht="14.4" customHeight="1" x14ac:dyDescent="0.3">
      <c r="A186" s="618" t="s">
        <v>3965</v>
      </c>
      <c r="B186" s="619" t="s">
        <v>3640</v>
      </c>
      <c r="C186" s="619" t="s">
        <v>5067</v>
      </c>
      <c r="D186" s="619" t="s">
        <v>3641</v>
      </c>
      <c r="E186" s="619" t="s">
        <v>5068</v>
      </c>
      <c r="F186" s="622"/>
      <c r="G186" s="622"/>
      <c r="H186" s="635">
        <v>0</v>
      </c>
      <c r="I186" s="622">
        <v>1</v>
      </c>
      <c r="J186" s="622">
        <v>247.42</v>
      </c>
      <c r="K186" s="635">
        <v>1</v>
      </c>
      <c r="L186" s="622">
        <v>1</v>
      </c>
      <c r="M186" s="623">
        <v>247.42</v>
      </c>
    </row>
    <row r="187" spans="1:13" ht="14.4" customHeight="1" x14ac:dyDescent="0.3">
      <c r="A187" s="618" t="s">
        <v>3965</v>
      </c>
      <c r="B187" s="619" t="s">
        <v>3643</v>
      </c>
      <c r="C187" s="619" t="s">
        <v>2523</v>
      </c>
      <c r="D187" s="619" t="s">
        <v>1651</v>
      </c>
      <c r="E187" s="619" t="s">
        <v>2524</v>
      </c>
      <c r="F187" s="622"/>
      <c r="G187" s="622"/>
      <c r="H187" s="635">
        <v>0</v>
      </c>
      <c r="I187" s="622">
        <v>3</v>
      </c>
      <c r="J187" s="622">
        <v>168.03</v>
      </c>
      <c r="K187" s="635">
        <v>1</v>
      </c>
      <c r="L187" s="622">
        <v>3</v>
      </c>
      <c r="M187" s="623">
        <v>168.03</v>
      </c>
    </row>
    <row r="188" spans="1:13" ht="14.4" customHeight="1" x14ac:dyDescent="0.3">
      <c r="A188" s="618" t="s">
        <v>3965</v>
      </c>
      <c r="B188" s="619" t="s">
        <v>3643</v>
      </c>
      <c r="C188" s="619" t="s">
        <v>1650</v>
      </c>
      <c r="D188" s="619" t="s">
        <v>1651</v>
      </c>
      <c r="E188" s="619" t="s">
        <v>1652</v>
      </c>
      <c r="F188" s="622"/>
      <c r="G188" s="622"/>
      <c r="H188" s="635">
        <v>0</v>
      </c>
      <c r="I188" s="622">
        <v>51</v>
      </c>
      <c r="J188" s="622">
        <v>7141.5300000000007</v>
      </c>
      <c r="K188" s="635">
        <v>1</v>
      </c>
      <c r="L188" s="622">
        <v>51</v>
      </c>
      <c r="M188" s="623">
        <v>7141.5300000000007</v>
      </c>
    </row>
    <row r="189" spans="1:13" ht="14.4" customHeight="1" x14ac:dyDescent="0.3">
      <c r="A189" s="618" t="s">
        <v>3965</v>
      </c>
      <c r="B189" s="619" t="s">
        <v>3644</v>
      </c>
      <c r="C189" s="619" t="s">
        <v>1607</v>
      </c>
      <c r="D189" s="619" t="s">
        <v>1489</v>
      </c>
      <c r="E189" s="619" t="s">
        <v>1608</v>
      </c>
      <c r="F189" s="622"/>
      <c r="G189" s="622"/>
      <c r="H189" s="635"/>
      <c r="I189" s="622">
        <v>3</v>
      </c>
      <c r="J189" s="622">
        <v>0</v>
      </c>
      <c r="K189" s="635"/>
      <c r="L189" s="622">
        <v>3</v>
      </c>
      <c r="M189" s="623">
        <v>0</v>
      </c>
    </row>
    <row r="190" spans="1:13" ht="14.4" customHeight="1" x14ac:dyDescent="0.3">
      <c r="A190" s="618" t="s">
        <v>3965</v>
      </c>
      <c r="B190" s="619" t="s">
        <v>3644</v>
      </c>
      <c r="C190" s="619" t="s">
        <v>1488</v>
      </c>
      <c r="D190" s="619" t="s">
        <v>1489</v>
      </c>
      <c r="E190" s="619" t="s">
        <v>1490</v>
      </c>
      <c r="F190" s="622"/>
      <c r="G190" s="622"/>
      <c r="H190" s="635"/>
      <c r="I190" s="622">
        <v>12</v>
      </c>
      <c r="J190" s="622">
        <v>0</v>
      </c>
      <c r="K190" s="635"/>
      <c r="L190" s="622">
        <v>12</v>
      </c>
      <c r="M190" s="623">
        <v>0</v>
      </c>
    </row>
    <row r="191" spans="1:13" ht="14.4" customHeight="1" x14ac:dyDescent="0.3">
      <c r="A191" s="618" t="s">
        <v>3965</v>
      </c>
      <c r="B191" s="619" t="s">
        <v>3644</v>
      </c>
      <c r="C191" s="619" t="s">
        <v>4232</v>
      </c>
      <c r="D191" s="619" t="s">
        <v>4233</v>
      </c>
      <c r="E191" s="619" t="s">
        <v>4234</v>
      </c>
      <c r="F191" s="622">
        <v>1</v>
      </c>
      <c r="G191" s="622">
        <v>0</v>
      </c>
      <c r="H191" s="635"/>
      <c r="I191" s="622"/>
      <c r="J191" s="622"/>
      <c r="K191" s="635"/>
      <c r="L191" s="622">
        <v>1</v>
      </c>
      <c r="M191" s="623">
        <v>0</v>
      </c>
    </row>
    <row r="192" spans="1:13" ht="14.4" customHeight="1" x14ac:dyDescent="0.3">
      <c r="A192" s="618" t="s">
        <v>3965</v>
      </c>
      <c r="B192" s="619" t="s">
        <v>3644</v>
      </c>
      <c r="C192" s="619" t="s">
        <v>5106</v>
      </c>
      <c r="D192" s="619" t="s">
        <v>5107</v>
      </c>
      <c r="E192" s="619" t="s">
        <v>5108</v>
      </c>
      <c r="F192" s="622">
        <v>1</v>
      </c>
      <c r="G192" s="622">
        <v>0</v>
      </c>
      <c r="H192" s="635"/>
      <c r="I192" s="622"/>
      <c r="J192" s="622"/>
      <c r="K192" s="635"/>
      <c r="L192" s="622">
        <v>1</v>
      </c>
      <c r="M192" s="623">
        <v>0</v>
      </c>
    </row>
    <row r="193" spans="1:13" ht="14.4" customHeight="1" x14ac:dyDescent="0.3">
      <c r="A193" s="618" t="s">
        <v>3965</v>
      </c>
      <c r="B193" s="619" t="s">
        <v>3652</v>
      </c>
      <c r="C193" s="619" t="s">
        <v>1627</v>
      </c>
      <c r="D193" s="619" t="s">
        <v>1481</v>
      </c>
      <c r="E193" s="619" t="s">
        <v>1628</v>
      </c>
      <c r="F193" s="622"/>
      <c r="G193" s="622"/>
      <c r="H193" s="635">
        <v>0</v>
      </c>
      <c r="I193" s="622">
        <v>1</v>
      </c>
      <c r="J193" s="622">
        <v>625.29</v>
      </c>
      <c r="K193" s="635">
        <v>1</v>
      </c>
      <c r="L193" s="622">
        <v>1</v>
      </c>
      <c r="M193" s="623">
        <v>625.29</v>
      </c>
    </row>
    <row r="194" spans="1:13" ht="14.4" customHeight="1" x14ac:dyDescent="0.3">
      <c r="A194" s="618" t="s">
        <v>3965</v>
      </c>
      <c r="B194" s="619" t="s">
        <v>3652</v>
      </c>
      <c r="C194" s="619" t="s">
        <v>1480</v>
      </c>
      <c r="D194" s="619" t="s">
        <v>1481</v>
      </c>
      <c r="E194" s="619" t="s">
        <v>1482</v>
      </c>
      <c r="F194" s="622"/>
      <c r="G194" s="622"/>
      <c r="H194" s="635">
        <v>0</v>
      </c>
      <c r="I194" s="622">
        <v>1</v>
      </c>
      <c r="J194" s="622">
        <v>937.93</v>
      </c>
      <c r="K194" s="635">
        <v>1</v>
      </c>
      <c r="L194" s="622">
        <v>1</v>
      </c>
      <c r="M194" s="623">
        <v>937.93</v>
      </c>
    </row>
    <row r="195" spans="1:13" ht="14.4" customHeight="1" x14ac:dyDescent="0.3">
      <c r="A195" s="618" t="s">
        <v>3965</v>
      </c>
      <c r="B195" s="619" t="s">
        <v>3912</v>
      </c>
      <c r="C195" s="619" t="s">
        <v>4223</v>
      </c>
      <c r="D195" s="619" t="s">
        <v>4224</v>
      </c>
      <c r="E195" s="619" t="s">
        <v>3913</v>
      </c>
      <c r="F195" s="622">
        <v>2</v>
      </c>
      <c r="G195" s="622">
        <v>280.5</v>
      </c>
      <c r="H195" s="635">
        <v>1</v>
      </c>
      <c r="I195" s="622"/>
      <c r="J195" s="622"/>
      <c r="K195" s="635">
        <v>0</v>
      </c>
      <c r="L195" s="622">
        <v>2</v>
      </c>
      <c r="M195" s="623">
        <v>280.5</v>
      </c>
    </row>
    <row r="196" spans="1:13" ht="14.4" customHeight="1" x14ac:dyDescent="0.3">
      <c r="A196" s="618" t="s">
        <v>3965</v>
      </c>
      <c r="B196" s="619" t="s">
        <v>3682</v>
      </c>
      <c r="C196" s="619" t="s">
        <v>2489</v>
      </c>
      <c r="D196" s="619" t="s">
        <v>3826</v>
      </c>
      <c r="E196" s="619" t="s">
        <v>2487</v>
      </c>
      <c r="F196" s="622"/>
      <c r="G196" s="622"/>
      <c r="H196" s="635">
        <v>0</v>
      </c>
      <c r="I196" s="622">
        <v>1</v>
      </c>
      <c r="J196" s="622">
        <v>134.84</v>
      </c>
      <c r="K196" s="635">
        <v>1</v>
      </c>
      <c r="L196" s="622">
        <v>1</v>
      </c>
      <c r="M196" s="623">
        <v>134.84</v>
      </c>
    </row>
    <row r="197" spans="1:13" ht="14.4" customHeight="1" x14ac:dyDescent="0.3">
      <c r="A197" s="618" t="s">
        <v>3965</v>
      </c>
      <c r="B197" s="619" t="s">
        <v>3707</v>
      </c>
      <c r="C197" s="619" t="s">
        <v>3096</v>
      </c>
      <c r="D197" s="619" t="s">
        <v>3097</v>
      </c>
      <c r="E197" s="619" t="s">
        <v>1319</v>
      </c>
      <c r="F197" s="622"/>
      <c r="G197" s="622"/>
      <c r="H197" s="635">
        <v>0</v>
      </c>
      <c r="I197" s="622">
        <v>1</v>
      </c>
      <c r="J197" s="622">
        <v>38.130000000000003</v>
      </c>
      <c r="K197" s="635">
        <v>1</v>
      </c>
      <c r="L197" s="622">
        <v>1</v>
      </c>
      <c r="M197" s="623">
        <v>38.130000000000003</v>
      </c>
    </row>
    <row r="198" spans="1:13" ht="14.4" customHeight="1" x14ac:dyDescent="0.3">
      <c r="A198" s="618" t="s">
        <v>3965</v>
      </c>
      <c r="B198" s="619" t="s">
        <v>3720</v>
      </c>
      <c r="C198" s="619" t="s">
        <v>1793</v>
      </c>
      <c r="D198" s="619" t="s">
        <v>3721</v>
      </c>
      <c r="E198" s="619" t="s">
        <v>3722</v>
      </c>
      <c r="F198" s="622"/>
      <c r="G198" s="622"/>
      <c r="H198" s="635">
        <v>0</v>
      </c>
      <c r="I198" s="622">
        <v>15</v>
      </c>
      <c r="J198" s="622">
        <v>4999.6500000000005</v>
      </c>
      <c r="K198" s="635">
        <v>1</v>
      </c>
      <c r="L198" s="622">
        <v>15</v>
      </c>
      <c r="M198" s="623">
        <v>4999.6500000000005</v>
      </c>
    </row>
    <row r="199" spans="1:13" ht="14.4" customHeight="1" x14ac:dyDescent="0.3">
      <c r="A199" s="618" t="s">
        <v>3965</v>
      </c>
      <c r="B199" s="619" t="s">
        <v>3733</v>
      </c>
      <c r="C199" s="619" t="s">
        <v>2721</v>
      </c>
      <c r="D199" s="619" t="s">
        <v>2722</v>
      </c>
      <c r="E199" s="619" t="s">
        <v>3748</v>
      </c>
      <c r="F199" s="622"/>
      <c r="G199" s="622"/>
      <c r="H199" s="635">
        <v>0</v>
      </c>
      <c r="I199" s="622">
        <v>5</v>
      </c>
      <c r="J199" s="622">
        <v>921.09999999999991</v>
      </c>
      <c r="K199" s="635">
        <v>1</v>
      </c>
      <c r="L199" s="622">
        <v>5</v>
      </c>
      <c r="M199" s="623">
        <v>921.09999999999991</v>
      </c>
    </row>
    <row r="200" spans="1:13" ht="14.4" customHeight="1" x14ac:dyDescent="0.3">
      <c r="A200" s="618" t="s">
        <v>3965</v>
      </c>
      <c r="B200" s="619" t="s">
        <v>3742</v>
      </c>
      <c r="C200" s="619" t="s">
        <v>1809</v>
      </c>
      <c r="D200" s="619" t="s">
        <v>1810</v>
      </c>
      <c r="E200" s="619" t="s">
        <v>3743</v>
      </c>
      <c r="F200" s="622"/>
      <c r="G200" s="622"/>
      <c r="H200" s="635">
        <v>0</v>
      </c>
      <c r="I200" s="622">
        <v>3</v>
      </c>
      <c r="J200" s="622">
        <v>350.4</v>
      </c>
      <c r="K200" s="635">
        <v>1</v>
      </c>
      <c r="L200" s="622">
        <v>3</v>
      </c>
      <c r="M200" s="623">
        <v>350.4</v>
      </c>
    </row>
    <row r="201" spans="1:13" ht="14.4" customHeight="1" x14ac:dyDescent="0.3">
      <c r="A201" s="618" t="s">
        <v>3965</v>
      </c>
      <c r="B201" s="619" t="s">
        <v>3745</v>
      </c>
      <c r="C201" s="619" t="s">
        <v>5116</v>
      </c>
      <c r="D201" s="619" t="s">
        <v>2728</v>
      </c>
      <c r="E201" s="619" t="s">
        <v>5117</v>
      </c>
      <c r="F201" s="622">
        <v>1</v>
      </c>
      <c r="G201" s="622">
        <v>0</v>
      </c>
      <c r="H201" s="635"/>
      <c r="I201" s="622"/>
      <c r="J201" s="622"/>
      <c r="K201" s="635"/>
      <c r="L201" s="622">
        <v>1</v>
      </c>
      <c r="M201" s="623">
        <v>0</v>
      </c>
    </row>
    <row r="202" spans="1:13" ht="14.4" customHeight="1" x14ac:dyDescent="0.3">
      <c r="A202" s="618" t="s">
        <v>3965</v>
      </c>
      <c r="B202" s="619" t="s">
        <v>3756</v>
      </c>
      <c r="C202" s="619" t="s">
        <v>1858</v>
      </c>
      <c r="D202" s="619" t="s">
        <v>1859</v>
      </c>
      <c r="E202" s="619" t="s">
        <v>3848</v>
      </c>
      <c r="F202" s="622">
        <v>5</v>
      </c>
      <c r="G202" s="622">
        <v>483.15</v>
      </c>
      <c r="H202" s="635">
        <v>1</v>
      </c>
      <c r="I202" s="622"/>
      <c r="J202" s="622"/>
      <c r="K202" s="635">
        <v>0</v>
      </c>
      <c r="L202" s="622">
        <v>5</v>
      </c>
      <c r="M202" s="623">
        <v>483.15</v>
      </c>
    </row>
    <row r="203" spans="1:13" ht="14.4" customHeight="1" x14ac:dyDescent="0.3">
      <c r="A203" s="618" t="s">
        <v>3965</v>
      </c>
      <c r="B203" s="619" t="s">
        <v>3765</v>
      </c>
      <c r="C203" s="619" t="s">
        <v>2617</v>
      </c>
      <c r="D203" s="619" t="s">
        <v>2618</v>
      </c>
      <c r="E203" s="619" t="s">
        <v>3851</v>
      </c>
      <c r="F203" s="622"/>
      <c r="G203" s="622"/>
      <c r="H203" s="635">
        <v>0</v>
      </c>
      <c r="I203" s="622">
        <v>1</v>
      </c>
      <c r="J203" s="622">
        <v>32.74</v>
      </c>
      <c r="K203" s="635">
        <v>1</v>
      </c>
      <c r="L203" s="622">
        <v>1</v>
      </c>
      <c r="M203" s="623">
        <v>32.74</v>
      </c>
    </row>
    <row r="204" spans="1:13" ht="14.4" customHeight="1" x14ac:dyDescent="0.3">
      <c r="A204" s="618" t="s">
        <v>3965</v>
      </c>
      <c r="B204" s="619" t="s">
        <v>3765</v>
      </c>
      <c r="C204" s="619" t="s">
        <v>5131</v>
      </c>
      <c r="D204" s="619" t="s">
        <v>4183</v>
      </c>
      <c r="E204" s="619" t="s">
        <v>5132</v>
      </c>
      <c r="F204" s="622"/>
      <c r="G204" s="622"/>
      <c r="H204" s="635">
        <v>0</v>
      </c>
      <c r="I204" s="622">
        <v>1</v>
      </c>
      <c r="J204" s="622">
        <v>49.12</v>
      </c>
      <c r="K204" s="635">
        <v>1</v>
      </c>
      <c r="L204" s="622">
        <v>1</v>
      </c>
      <c r="M204" s="623">
        <v>49.12</v>
      </c>
    </row>
    <row r="205" spans="1:13" ht="14.4" customHeight="1" x14ac:dyDescent="0.3">
      <c r="A205" s="618" t="s">
        <v>3965</v>
      </c>
      <c r="B205" s="619" t="s">
        <v>3765</v>
      </c>
      <c r="C205" s="619" t="s">
        <v>4087</v>
      </c>
      <c r="D205" s="619" t="s">
        <v>2618</v>
      </c>
      <c r="E205" s="619" t="s">
        <v>4088</v>
      </c>
      <c r="F205" s="622"/>
      <c r="G205" s="622"/>
      <c r="H205" s="635">
        <v>0</v>
      </c>
      <c r="I205" s="622">
        <v>8</v>
      </c>
      <c r="J205" s="622">
        <v>2514.7900000000004</v>
      </c>
      <c r="K205" s="635">
        <v>1</v>
      </c>
      <c r="L205" s="622">
        <v>8</v>
      </c>
      <c r="M205" s="623">
        <v>2514.7900000000004</v>
      </c>
    </row>
    <row r="206" spans="1:13" ht="14.4" customHeight="1" x14ac:dyDescent="0.3">
      <c r="A206" s="618" t="s">
        <v>3965</v>
      </c>
      <c r="B206" s="619" t="s">
        <v>3774</v>
      </c>
      <c r="C206" s="619" t="s">
        <v>5081</v>
      </c>
      <c r="D206" s="619" t="s">
        <v>5082</v>
      </c>
      <c r="E206" s="619" t="s">
        <v>5083</v>
      </c>
      <c r="F206" s="622"/>
      <c r="G206" s="622"/>
      <c r="H206" s="635">
        <v>0</v>
      </c>
      <c r="I206" s="622">
        <v>2</v>
      </c>
      <c r="J206" s="622">
        <v>32.54</v>
      </c>
      <c r="K206" s="635">
        <v>1</v>
      </c>
      <c r="L206" s="622">
        <v>2</v>
      </c>
      <c r="M206" s="623">
        <v>32.54</v>
      </c>
    </row>
    <row r="207" spans="1:13" ht="14.4" customHeight="1" x14ac:dyDescent="0.3">
      <c r="A207" s="618" t="s">
        <v>3965</v>
      </c>
      <c r="B207" s="619" t="s">
        <v>3787</v>
      </c>
      <c r="C207" s="619" t="s">
        <v>2625</v>
      </c>
      <c r="D207" s="619" t="s">
        <v>617</v>
      </c>
      <c r="E207" s="619" t="s">
        <v>2626</v>
      </c>
      <c r="F207" s="622"/>
      <c r="G207" s="622"/>
      <c r="H207" s="635">
        <v>0</v>
      </c>
      <c r="I207" s="622">
        <v>1</v>
      </c>
      <c r="J207" s="622">
        <v>418.37</v>
      </c>
      <c r="K207" s="635">
        <v>1</v>
      </c>
      <c r="L207" s="622">
        <v>1</v>
      </c>
      <c r="M207" s="623">
        <v>418.37</v>
      </c>
    </row>
    <row r="208" spans="1:13" ht="14.4" customHeight="1" x14ac:dyDescent="0.3">
      <c r="A208" s="618" t="s">
        <v>3965</v>
      </c>
      <c r="B208" s="619" t="s">
        <v>3788</v>
      </c>
      <c r="C208" s="619" t="s">
        <v>2485</v>
      </c>
      <c r="D208" s="619" t="s">
        <v>2486</v>
      </c>
      <c r="E208" s="619" t="s">
        <v>2487</v>
      </c>
      <c r="F208" s="622"/>
      <c r="G208" s="622"/>
      <c r="H208" s="635"/>
      <c r="I208" s="622">
        <v>1</v>
      </c>
      <c r="J208" s="622">
        <v>0</v>
      </c>
      <c r="K208" s="635"/>
      <c r="L208" s="622">
        <v>1</v>
      </c>
      <c r="M208" s="623">
        <v>0</v>
      </c>
    </row>
    <row r="209" spans="1:13" ht="14.4" customHeight="1" x14ac:dyDescent="0.3">
      <c r="A209" s="618" t="s">
        <v>3965</v>
      </c>
      <c r="B209" s="619" t="s">
        <v>3788</v>
      </c>
      <c r="C209" s="619" t="s">
        <v>1444</v>
      </c>
      <c r="D209" s="619" t="s">
        <v>1445</v>
      </c>
      <c r="E209" s="619" t="s">
        <v>3789</v>
      </c>
      <c r="F209" s="622"/>
      <c r="G209" s="622"/>
      <c r="H209" s="635"/>
      <c r="I209" s="622">
        <v>2</v>
      </c>
      <c r="J209" s="622">
        <v>0</v>
      </c>
      <c r="K209" s="635"/>
      <c r="L209" s="622">
        <v>2</v>
      </c>
      <c r="M209" s="623">
        <v>0</v>
      </c>
    </row>
    <row r="210" spans="1:13" ht="14.4" customHeight="1" x14ac:dyDescent="0.3">
      <c r="A210" s="618" t="s">
        <v>3965</v>
      </c>
      <c r="B210" s="619" t="s">
        <v>3792</v>
      </c>
      <c r="C210" s="619" t="s">
        <v>4986</v>
      </c>
      <c r="D210" s="619" t="s">
        <v>1530</v>
      </c>
      <c r="E210" s="619" t="s">
        <v>4987</v>
      </c>
      <c r="F210" s="622"/>
      <c r="G210" s="622"/>
      <c r="H210" s="635">
        <v>0</v>
      </c>
      <c r="I210" s="622">
        <v>1</v>
      </c>
      <c r="J210" s="622">
        <v>413.22</v>
      </c>
      <c r="K210" s="635">
        <v>1</v>
      </c>
      <c r="L210" s="622">
        <v>1</v>
      </c>
      <c r="M210" s="623">
        <v>413.22</v>
      </c>
    </row>
    <row r="211" spans="1:13" ht="14.4" customHeight="1" x14ac:dyDescent="0.3">
      <c r="A211" s="618" t="s">
        <v>3966</v>
      </c>
      <c r="B211" s="619" t="s">
        <v>3652</v>
      </c>
      <c r="C211" s="619" t="s">
        <v>2594</v>
      </c>
      <c r="D211" s="619" t="s">
        <v>1481</v>
      </c>
      <c r="E211" s="619" t="s">
        <v>2595</v>
      </c>
      <c r="F211" s="622"/>
      <c r="G211" s="622"/>
      <c r="H211" s="635">
        <v>0</v>
      </c>
      <c r="I211" s="622">
        <v>2</v>
      </c>
      <c r="J211" s="622">
        <v>937.92</v>
      </c>
      <c r="K211" s="635">
        <v>1</v>
      </c>
      <c r="L211" s="622">
        <v>2</v>
      </c>
      <c r="M211" s="623">
        <v>937.92</v>
      </c>
    </row>
    <row r="212" spans="1:13" ht="14.4" customHeight="1" x14ac:dyDescent="0.3">
      <c r="A212" s="618" t="s">
        <v>3966</v>
      </c>
      <c r="B212" s="619" t="s">
        <v>3652</v>
      </c>
      <c r="C212" s="619" t="s">
        <v>1627</v>
      </c>
      <c r="D212" s="619" t="s">
        <v>1481</v>
      </c>
      <c r="E212" s="619" t="s">
        <v>1628</v>
      </c>
      <c r="F212" s="622"/>
      <c r="G212" s="622"/>
      <c r="H212" s="635">
        <v>0</v>
      </c>
      <c r="I212" s="622">
        <v>4</v>
      </c>
      <c r="J212" s="622">
        <v>2501.16</v>
      </c>
      <c r="K212" s="635">
        <v>1</v>
      </c>
      <c r="L212" s="622">
        <v>4</v>
      </c>
      <c r="M212" s="623">
        <v>2501.16</v>
      </c>
    </row>
    <row r="213" spans="1:13" ht="14.4" customHeight="1" x14ac:dyDescent="0.3">
      <c r="A213" s="618" t="s">
        <v>3966</v>
      </c>
      <c r="B213" s="619" t="s">
        <v>3652</v>
      </c>
      <c r="C213" s="619" t="s">
        <v>1480</v>
      </c>
      <c r="D213" s="619" t="s">
        <v>1481</v>
      </c>
      <c r="E213" s="619" t="s">
        <v>1482</v>
      </c>
      <c r="F213" s="622"/>
      <c r="G213" s="622"/>
      <c r="H213" s="635">
        <v>0</v>
      </c>
      <c r="I213" s="622">
        <v>1</v>
      </c>
      <c r="J213" s="622">
        <v>937.93</v>
      </c>
      <c r="K213" s="635">
        <v>1</v>
      </c>
      <c r="L213" s="622">
        <v>1</v>
      </c>
      <c r="M213" s="623">
        <v>937.93</v>
      </c>
    </row>
    <row r="214" spans="1:13" ht="14.4" customHeight="1" x14ac:dyDescent="0.3">
      <c r="A214" s="618" t="s">
        <v>3966</v>
      </c>
      <c r="B214" s="619" t="s">
        <v>3652</v>
      </c>
      <c r="C214" s="619" t="s">
        <v>4075</v>
      </c>
      <c r="D214" s="619" t="s">
        <v>1481</v>
      </c>
      <c r="E214" s="619" t="s">
        <v>3818</v>
      </c>
      <c r="F214" s="622"/>
      <c r="G214" s="622"/>
      <c r="H214" s="635">
        <v>0</v>
      </c>
      <c r="I214" s="622">
        <v>1</v>
      </c>
      <c r="J214" s="622">
        <v>1458.07</v>
      </c>
      <c r="K214" s="635">
        <v>1</v>
      </c>
      <c r="L214" s="622">
        <v>1</v>
      </c>
      <c r="M214" s="623">
        <v>1458.07</v>
      </c>
    </row>
    <row r="215" spans="1:13" ht="14.4" customHeight="1" x14ac:dyDescent="0.3">
      <c r="A215" s="618" t="s">
        <v>3966</v>
      </c>
      <c r="B215" s="619" t="s">
        <v>3652</v>
      </c>
      <c r="C215" s="619" t="s">
        <v>1525</v>
      </c>
      <c r="D215" s="619" t="s">
        <v>1526</v>
      </c>
      <c r="E215" s="619" t="s">
        <v>1482</v>
      </c>
      <c r="F215" s="622"/>
      <c r="G215" s="622"/>
      <c r="H215" s="635">
        <v>0</v>
      </c>
      <c r="I215" s="622">
        <v>1</v>
      </c>
      <c r="J215" s="622">
        <v>1749.69</v>
      </c>
      <c r="K215" s="635">
        <v>1</v>
      </c>
      <c r="L215" s="622">
        <v>1</v>
      </c>
      <c r="M215" s="623">
        <v>1749.69</v>
      </c>
    </row>
    <row r="216" spans="1:13" ht="14.4" customHeight="1" x14ac:dyDescent="0.3">
      <c r="A216" s="618" t="s">
        <v>3966</v>
      </c>
      <c r="B216" s="619" t="s">
        <v>3652</v>
      </c>
      <c r="C216" s="619" t="s">
        <v>2515</v>
      </c>
      <c r="D216" s="619" t="s">
        <v>1526</v>
      </c>
      <c r="E216" s="619" t="s">
        <v>2497</v>
      </c>
      <c r="F216" s="622"/>
      <c r="G216" s="622"/>
      <c r="H216" s="635">
        <v>0</v>
      </c>
      <c r="I216" s="622">
        <v>1</v>
      </c>
      <c r="J216" s="622">
        <v>2332.92</v>
      </c>
      <c r="K216" s="635">
        <v>1</v>
      </c>
      <c r="L216" s="622">
        <v>1</v>
      </c>
      <c r="M216" s="623">
        <v>2332.92</v>
      </c>
    </row>
    <row r="217" spans="1:13" ht="14.4" customHeight="1" x14ac:dyDescent="0.3">
      <c r="A217" s="618" t="s">
        <v>3966</v>
      </c>
      <c r="B217" s="619" t="s">
        <v>3821</v>
      </c>
      <c r="C217" s="619" t="s">
        <v>2562</v>
      </c>
      <c r="D217" s="619" t="s">
        <v>2559</v>
      </c>
      <c r="E217" s="619" t="s">
        <v>1864</v>
      </c>
      <c r="F217" s="622"/>
      <c r="G217" s="622"/>
      <c r="H217" s="635">
        <v>0</v>
      </c>
      <c r="I217" s="622">
        <v>2</v>
      </c>
      <c r="J217" s="622">
        <v>121.84</v>
      </c>
      <c r="K217" s="635">
        <v>1</v>
      </c>
      <c r="L217" s="622">
        <v>2</v>
      </c>
      <c r="M217" s="623">
        <v>121.84</v>
      </c>
    </row>
    <row r="218" spans="1:13" ht="14.4" customHeight="1" x14ac:dyDescent="0.3">
      <c r="A218" s="618" t="s">
        <v>3966</v>
      </c>
      <c r="B218" s="619" t="s">
        <v>3681</v>
      </c>
      <c r="C218" s="619" t="s">
        <v>1587</v>
      </c>
      <c r="D218" s="619" t="s">
        <v>1588</v>
      </c>
      <c r="E218" s="619" t="s">
        <v>1319</v>
      </c>
      <c r="F218" s="622"/>
      <c r="G218" s="622"/>
      <c r="H218" s="635">
        <v>0</v>
      </c>
      <c r="I218" s="622">
        <v>2</v>
      </c>
      <c r="J218" s="622">
        <v>202.32</v>
      </c>
      <c r="K218" s="635">
        <v>1</v>
      </c>
      <c r="L218" s="622">
        <v>2</v>
      </c>
      <c r="M218" s="623">
        <v>202.32</v>
      </c>
    </row>
    <row r="219" spans="1:13" ht="14.4" customHeight="1" x14ac:dyDescent="0.3">
      <c r="A219" s="618" t="s">
        <v>3966</v>
      </c>
      <c r="B219" s="619" t="s">
        <v>3720</v>
      </c>
      <c r="C219" s="619" t="s">
        <v>1793</v>
      </c>
      <c r="D219" s="619" t="s">
        <v>3721</v>
      </c>
      <c r="E219" s="619" t="s">
        <v>3722</v>
      </c>
      <c r="F219" s="622"/>
      <c r="G219" s="622"/>
      <c r="H219" s="635">
        <v>0</v>
      </c>
      <c r="I219" s="622">
        <v>6</v>
      </c>
      <c r="J219" s="622">
        <v>1999.8600000000001</v>
      </c>
      <c r="K219" s="635">
        <v>1</v>
      </c>
      <c r="L219" s="622">
        <v>6</v>
      </c>
      <c r="M219" s="623">
        <v>1999.8600000000001</v>
      </c>
    </row>
    <row r="220" spans="1:13" ht="14.4" customHeight="1" x14ac:dyDescent="0.3">
      <c r="A220" s="618" t="s">
        <v>3966</v>
      </c>
      <c r="B220" s="619" t="s">
        <v>3720</v>
      </c>
      <c r="C220" s="619" t="s">
        <v>1828</v>
      </c>
      <c r="D220" s="619" t="s">
        <v>3725</v>
      </c>
      <c r="E220" s="619" t="s">
        <v>3726</v>
      </c>
      <c r="F220" s="622"/>
      <c r="G220" s="622"/>
      <c r="H220" s="635">
        <v>0</v>
      </c>
      <c r="I220" s="622">
        <v>2</v>
      </c>
      <c r="J220" s="622">
        <v>666.62</v>
      </c>
      <c r="K220" s="635">
        <v>1</v>
      </c>
      <c r="L220" s="622">
        <v>2</v>
      </c>
      <c r="M220" s="623">
        <v>666.62</v>
      </c>
    </row>
    <row r="221" spans="1:13" ht="14.4" customHeight="1" x14ac:dyDescent="0.3">
      <c r="A221" s="618" t="s">
        <v>3966</v>
      </c>
      <c r="B221" s="619" t="s">
        <v>3841</v>
      </c>
      <c r="C221" s="619" t="s">
        <v>2731</v>
      </c>
      <c r="D221" s="619" t="s">
        <v>2732</v>
      </c>
      <c r="E221" s="619" t="s">
        <v>2733</v>
      </c>
      <c r="F221" s="622"/>
      <c r="G221" s="622"/>
      <c r="H221" s="635">
        <v>0</v>
      </c>
      <c r="I221" s="622">
        <v>6</v>
      </c>
      <c r="J221" s="622">
        <v>924.06</v>
      </c>
      <c r="K221" s="635">
        <v>1</v>
      </c>
      <c r="L221" s="622">
        <v>6</v>
      </c>
      <c r="M221" s="623">
        <v>924.06</v>
      </c>
    </row>
    <row r="222" spans="1:13" ht="14.4" customHeight="1" x14ac:dyDescent="0.3">
      <c r="A222" s="618" t="s">
        <v>3966</v>
      </c>
      <c r="B222" s="619" t="s">
        <v>3747</v>
      </c>
      <c r="C222" s="619" t="s">
        <v>6191</v>
      </c>
      <c r="D222" s="619" t="s">
        <v>6192</v>
      </c>
      <c r="E222" s="619" t="s">
        <v>3846</v>
      </c>
      <c r="F222" s="622"/>
      <c r="G222" s="622"/>
      <c r="H222" s="635">
        <v>0</v>
      </c>
      <c r="I222" s="622">
        <v>3</v>
      </c>
      <c r="J222" s="622">
        <v>157.19999999999999</v>
      </c>
      <c r="K222" s="635">
        <v>1</v>
      </c>
      <c r="L222" s="622">
        <v>3</v>
      </c>
      <c r="M222" s="623">
        <v>157.19999999999999</v>
      </c>
    </row>
    <row r="223" spans="1:13" ht="14.4" customHeight="1" x14ac:dyDescent="0.3">
      <c r="A223" s="618" t="s">
        <v>3966</v>
      </c>
      <c r="B223" s="619" t="s">
        <v>3747</v>
      </c>
      <c r="C223" s="619" t="s">
        <v>1805</v>
      </c>
      <c r="D223" s="619" t="s">
        <v>1806</v>
      </c>
      <c r="E223" s="619" t="s">
        <v>3748</v>
      </c>
      <c r="F223" s="622"/>
      <c r="G223" s="622"/>
      <c r="H223" s="635">
        <v>0</v>
      </c>
      <c r="I223" s="622">
        <v>5</v>
      </c>
      <c r="J223" s="622">
        <v>349.29999999999995</v>
      </c>
      <c r="K223" s="635">
        <v>1</v>
      </c>
      <c r="L223" s="622">
        <v>5</v>
      </c>
      <c r="M223" s="623">
        <v>349.29999999999995</v>
      </c>
    </row>
    <row r="224" spans="1:13" ht="14.4" customHeight="1" x14ac:dyDescent="0.3">
      <c r="A224" s="618" t="s">
        <v>3967</v>
      </c>
      <c r="B224" s="619" t="s">
        <v>3636</v>
      </c>
      <c r="C224" s="619" t="s">
        <v>772</v>
      </c>
      <c r="D224" s="619" t="s">
        <v>769</v>
      </c>
      <c r="E224" s="619" t="s">
        <v>773</v>
      </c>
      <c r="F224" s="622"/>
      <c r="G224" s="622"/>
      <c r="H224" s="635">
        <v>0</v>
      </c>
      <c r="I224" s="622">
        <v>2</v>
      </c>
      <c r="J224" s="622">
        <v>1224.52</v>
      </c>
      <c r="K224" s="635">
        <v>1</v>
      </c>
      <c r="L224" s="622">
        <v>2</v>
      </c>
      <c r="M224" s="623">
        <v>1224.52</v>
      </c>
    </row>
    <row r="225" spans="1:13" ht="14.4" customHeight="1" x14ac:dyDescent="0.3">
      <c r="A225" s="618" t="s">
        <v>3967</v>
      </c>
      <c r="B225" s="619" t="s">
        <v>3643</v>
      </c>
      <c r="C225" s="619" t="s">
        <v>1650</v>
      </c>
      <c r="D225" s="619" t="s">
        <v>1651</v>
      </c>
      <c r="E225" s="619" t="s">
        <v>1652</v>
      </c>
      <c r="F225" s="622"/>
      <c r="G225" s="622"/>
      <c r="H225" s="635">
        <v>0</v>
      </c>
      <c r="I225" s="622">
        <v>8</v>
      </c>
      <c r="J225" s="622">
        <v>1120.24</v>
      </c>
      <c r="K225" s="635">
        <v>1</v>
      </c>
      <c r="L225" s="622">
        <v>8</v>
      </c>
      <c r="M225" s="623">
        <v>1120.24</v>
      </c>
    </row>
    <row r="226" spans="1:13" ht="14.4" customHeight="1" x14ac:dyDescent="0.3">
      <c r="A226" s="618" t="s">
        <v>3967</v>
      </c>
      <c r="B226" s="619" t="s">
        <v>3644</v>
      </c>
      <c r="C226" s="619" t="s">
        <v>1607</v>
      </c>
      <c r="D226" s="619" t="s">
        <v>1489</v>
      </c>
      <c r="E226" s="619" t="s">
        <v>1608</v>
      </c>
      <c r="F226" s="622"/>
      <c r="G226" s="622"/>
      <c r="H226" s="635"/>
      <c r="I226" s="622">
        <v>1</v>
      </c>
      <c r="J226" s="622">
        <v>0</v>
      </c>
      <c r="K226" s="635"/>
      <c r="L226" s="622">
        <v>1</v>
      </c>
      <c r="M226" s="623">
        <v>0</v>
      </c>
    </row>
    <row r="227" spans="1:13" ht="14.4" customHeight="1" x14ac:dyDescent="0.3">
      <c r="A227" s="618" t="s">
        <v>3967</v>
      </c>
      <c r="B227" s="619" t="s">
        <v>3644</v>
      </c>
      <c r="C227" s="619" t="s">
        <v>1488</v>
      </c>
      <c r="D227" s="619" t="s">
        <v>1489</v>
      </c>
      <c r="E227" s="619" t="s">
        <v>1490</v>
      </c>
      <c r="F227" s="622"/>
      <c r="G227" s="622"/>
      <c r="H227" s="635"/>
      <c r="I227" s="622">
        <v>3</v>
      </c>
      <c r="J227" s="622">
        <v>0</v>
      </c>
      <c r="K227" s="635"/>
      <c r="L227" s="622">
        <v>3</v>
      </c>
      <c r="M227" s="623">
        <v>0</v>
      </c>
    </row>
    <row r="228" spans="1:13" ht="14.4" customHeight="1" x14ac:dyDescent="0.3">
      <c r="A228" s="618" t="s">
        <v>3967</v>
      </c>
      <c r="B228" s="619" t="s">
        <v>3647</v>
      </c>
      <c r="C228" s="619" t="s">
        <v>5370</v>
      </c>
      <c r="D228" s="619" t="s">
        <v>5371</v>
      </c>
      <c r="E228" s="619" t="s">
        <v>3875</v>
      </c>
      <c r="F228" s="622"/>
      <c r="G228" s="622"/>
      <c r="H228" s="635">
        <v>0</v>
      </c>
      <c r="I228" s="622">
        <v>9</v>
      </c>
      <c r="J228" s="622">
        <v>1036.6200000000001</v>
      </c>
      <c r="K228" s="635">
        <v>1</v>
      </c>
      <c r="L228" s="622">
        <v>9</v>
      </c>
      <c r="M228" s="623">
        <v>1036.6200000000001</v>
      </c>
    </row>
    <row r="229" spans="1:13" ht="14.4" customHeight="1" x14ac:dyDescent="0.3">
      <c r="A229" s="618" t="s">
        <v>3967</v>
      </c>
      <c r="B229" s="619" t="s">
        <v>3658</v>
      </c>
      <c r="C229" s="619" t="s">
        <v>5374</v>
      </c>
      <c r="D229" s="619" t="s">
        <v>5375</v>
      </c>
      <c r="E229" s="619" t="s">
        <v>5376</v>
      </c>
      <c r="F229" s="622">
        <v>1</v>
      </c>
      <c r="G229" s="622">
        <v>426.1</v>
      </c>
      <c r="H229" s="635">
        <v>1</v>
      </c>
      <c r="I229" s="622"/>
      <c r="J229" s="622"/>
      <c r="K229" s="635">
        <v>0</v>
      </c>
      <c r="L229" s="622">
        <v>1</v>
      </c>
      <c r="M229" s="623">
        <v>426.1</v>
      </c>
    </row>
    <row r="230" spans="1:13" ht="14.4" customHeight="1" x14ac:dyDescent="0.3">
      <c r="A230" s="618" t="s">
        <v>3967</v>
      </c>
      <c r="B230" s="619" t="s">
        <v>3658</v>
      </c>
      <c r="C230" s="619" t="s">
        <v>5377</v>
      </c>
      <c r="D230" s="619" t="s">
        <v>5375</v>
      </c>
      <c r="E230" s="619" t="s">
        <v>3659</v>
      </c>
      <c r="F230" s="622">
        <v>3</v>
      </c>
      <c r="G230" s="622">
        <v>391.32</v>
      </c>
      <c r="H230" s="635">
        <v>1</v>
      </c>
      <c r="I230" s="622"/>
      <c r="J230" s="622"/>
      <c r="K230" s="635">
        <v>0</v>
      </c>
      <c r="L230" s="622">
        <v>3</v>
      </c>
      <c r="M230" s="623">
        <v>391.32</v>
      </c>
    </row>
    <row r="231" spans="1:13" ht="14.4" customHeight="1" x14ac:dyDescent="0.3">
      <c r="A231" s="618" t="s">
        <v>3967</v>
      </c>
      <c r="B231" s="619" t="s">
        <v>3663</v>
      </c>
      <c r="C231" s="619" t="s">
        <v>5372</v>
      </c>
      <c r="D231" s="619" t="s">
        <v>5373</v>
      </c>
      <c r="E231" s="619" t="s">
        <v>1570</v>
      </c>
      <c r="F231" s="622"/>
      <c r="G231" s="622"/>
      <c r="H231" s="635">
        <v>0</v>
      </c>
      <c r="I231" s="622">
        <v>2</v>
      </c>
      <c r="J231" s="622">
        <v>266.14</v>
      </c>
      <c r="K231" s="635">
        <v>1</v>
      </c>
      <c r="L231" s="622">
        <v>2</v>
      </c>
      <c r="M231" s="623">
        <v>266.14</v>
      </c>
    </row>
    <row r="232" spans="1:13" ht="14.4" customHeight="1" x14ac:dyDescent="0.3">
      <c r="A232" s="618" t="s">
        <v>3967</v>
      </c>
      <c r="B232" s="619" t="s">
        <v>3665</v>
      </c>
      <c r="C232" s="619" t="s">
        <v>2762</v>
      </c>
      <c r="D232" s="619" t="s">
        <v>3879</v>
      </c>
      <c r="E232" s="619" t="s">
        <v>1079</v>
      </c>
      <c r="F232" s="622">
        <v>7</v>
      </c>
      <c r="G232" s="622">
        <v>314.23</v>
      </c>
      <c r="H232" s="635">
        <v>1</v>
      </c>
      <c r="I232" s="622"/>
      <c r="J232" s="622"/>
      <c r="K232" s="635">
        <v>0</v>
      </c>
      <c r="L232" s="622">
        <v>7</v>
      </c>
      <c r="M232" s="623">
        <v>314.23</v>
      </c>
    </row>
    <row r="233" spans="1:13" ht="14.4" customHeight="1" x14ac:dyDescent="0.3">
      <c r="A233" s="618" t="s">
        <v>3967</v>
      </c>
      <c r="B233" s="619" t="s">
        <v>3821</v>
      </c>
      <c r="C233" s="619" t="s">
        <v>4326</v>
      </c>
      <c r="D233" s="619" t="s">
        <v>3109</v>
      </c>
      <c r="E233" s="619" t="s">
        <v>3676</v>
      </c>
      <c r="F233" s="622"/>
      <c r="G233" s="622"/>
      <c r="H233" s="635">
        <v>0</v>
      </c>
      <c r="I233" s="622">
        <v>1</v>
      </c>
      <c r="J233" s="622">
        <v>270.69</v>
      </c>
      <c r="K233" s="635">
        <v>1</v>
      </c>
      <c r="L233" s="622">
        <v>1</v>
      </c>
      <c r="M233" s="623">
        <v>270.69</v>
      </c>
    </row>
    <row r="234" spans="1:13" ht="14.4" customHeight="1" x14ac:dyDescent="0.3">
      <c r="A234" s="618" t="s">
        <v>3967</v>
      </c>
      <c r="B234" s="619" t="s">
        <v>3673</v>
      </c>
      <c r="C234" s="619" t="s">
        <v>5325</v>
      </c>
      <c r="D234" s="619" t="s">
        <v>5326</v>
      </c>
      <c r="E234" s="619" t="s">
        <v>2560</v>
      </c>
      <c r="F234" s="622"/>
      <c r="G234" s="622"/>
      <c r="H234" s="635">
        <v>0</v>
      </c>
      <c r="I234" s="622">
        <v>2</v>
      </c>
      <c r="J234" s="622">
        <v>161.54</v>
      </c>
      <c r="K234" s="635">
        <v>1</v>
      </c>
      <c r="L234" s="622">
        <v>2</v>
      </c>
      <c r="M234" s="623">
        <v>161.54</v>
      </c>
    </row>
    <row r="235" spans="1:13" ht="14.4" customHeight="1" x14ac:dyDescent="0.3">
      <c r="A235" s="618" t="s">
        <v>3967</v>
      </c>
      <c r="B235" s="619" t="s">
        <v>3682</v>
      </c>
      <c r="C235" s="619" t="s">
        <v>2489</v>
      </c>
      <c r="D235" s="619" t="s">
        <v>3826</v>
      </c>
      <c r="E235" s="619" t="s">
        <v>2487</v>
      </c>
      <c r="F235" s="622"/>
      <c r="G235" s="622"/>
      <c r="H235" s="635">
        <v>0</v>
      </c>
      <c r="I235" s="622">
        <v>5</v>
      </c>
      <c r="J235" s="622">
        <v>674.17000000000007</v>
      </c>
      <c r="K235" s="635">
        <v>1</v>
      </c>
      <c r="L235" s="622">
        <v>5</v>
      </c>
      <c r="M235" s="623">
        <v>674.17000000000007</v>
      </c>
    </row>
    <row r="236" spans="1:13" ht="14.4" customHeight="1" x14ac:dyDescent="0.3">
      <c r="A236" s="618" t="s">
        <v>3967</v>
      </c>
      <c r="B236" s="619" t="s">
        <v>3682</v>
      </c>
      <c r="C236" s="619" t="s">
        <v>5383</v>
      </c>
      <c r="D236" s="619" t="s">
        <v>3683</v>
      </c>
      <c r="E236" s="619" t="s">
        <v>3789</v>
      </c>
      <c r="F236" s="622"/>
      <c r="G236" s="622"/>
      <c r="H236" s="635">
        <v>0</v>
      </c>
      <c r="I236" s="622">
        <v>2</v>
      </c>
      <c r="J236" s="622">
        <v>337.18</v>
      </c>
      <c r="K236" s="635">
        <v>1</v>
      </c>
      <c r="L236" s="622">
        <v>2</v>
      </c>
      <c r="M236" s="623">
        <v>337.18</v>
      </c>
    </row>
    <row r="237" spans="1:13" ht="14.4" customHeight="1" x14ac:dyDescent="0.3">
      <c r="A237" s="618" t="s">
        <v>3967</v>
      </c>
      <c r="B237" s="619" t="s">
        <v>3695</v>
      </c>
      <c r="C237" s="619" t="s">
        <v>5387</v>
      </c>
      <c r="D237" s="619" t="s">
        <v>1591</v>
      </c>
      <c r="E237" s="619" t="s">
        <v>1642</v>
      </c>
      <c r="F237" s="622"/>
      <c r="G237" s="622"/>
      <c r="H237" s="635">
        <v>0</v>
      </c>
      <c r="I237" s="622">
        <v>2</v>
      </c>
      <c r="J237" s="622">
        <v>994.25</v>
      </c>
      <c r="K237" s="635">
        <v>1</v>
      </c>
      <c r="L237" s="622">
        <v>2</v>
      </c>
      <c r="M237" s="623">
        <v>994.25</v>
      </c>
    </row>
    <row r="238" spans="1:13" ht="14.4" customHeight="1" x14ac:dyDescent="0.3">
      <c r="A238" s="618" t="s">
        <v>3967</v>
      </c>
      <c r="B238" s="619" t="s">
        <v>3712</v>
      </c>
      <c r="C238" s="619" t="s">
        <v>1089</v>
      </c>
      <c r="D238" s="619" t="s">
        <v>3713</v>
      </c>
      <c r="E238" s="619" t="s">
        <v>3714</v>
      </c>
      <c r="F238" s="622">
        <v>1</v>
      </c>
      <c r="G238" s="622">
        <v>108.46</v>
      </c>
      <c r="H238" s="635">
        <v>1</v>
      </c>
      <c r="I238" s="622"/>
      <c r="J238" s="622"/>
      <c r="K238" s="635">
        <v>0</v>
      </c>
      <c r="L238" s="622">
        <v>1</v>
      </c>
      <c r="M238" s="623">
        <v>108.46</v>
      </c>
    </row>
    <row r="239" spans="1:13" ht="14.4" customHeight="1" x14ac:dyDescent="0.3">
      <c r="A239" s="618" t="s">
        <v>3967</v>
      </c>
      <c r="B239" s="619" t="s">
        <v>3712</v>
      </c>
      <c r="C239" s="619" t="s">
        <v>5358</v>
      </c>
      <c r="D239" s="619" t="s">
        <v>5359</v>
      </c>
      <c r="E239" s="619" t="s">
        <v>3836</v>
      </c>
      <c r="F239" s="622">
        <v>2</v>
      </c>
      <c r="G239" s="622">
        <v>260.3</v>
      </c>
      <c r="H239" s="635">
        <v>1</v>
      </c>
      <c r="I239" s="622"/>
      <c r="J239" s="622"/>
      <c r="K239" s="635">
        <v>0</v>
      </c>
      <c r="L239" s="622">
        <v>2</v>
      </c>
      <c r="M239" s="623">
        <v>260.3</v>
      </c>
    </row>
    <row r="240" spans="1:13" ht="14.4" customHeight="1" x14ac:dyDescent="0.3">
      <c r="A240" s="618" t="s">
        <v>3967</v>
      </c>
      <c r="B240" s="619" t="s">
        <v>3720</v>
      </c>
      <c r="C240" s="619" t="s">
        <v>1793</v>
      </c>
      <c r="D240" s="619" t="s">
        <v>3721</v>
      </c>
      <c r="E240" s="619" t="s">
        <v>3722</v>
      </c>
      <c r="F240" s="622"/>
      <c r="G240" s="622"/>
      <c r="H240" s="635">
        <v>0</v>
      </c>
      <c r="I240" s="622">
        <v>6</v>
      </c>
      <c r="J240" s="622">
        <v>1999.8600000000001</v>
      </c>
      <c r="K240" s="635">
        <v>1</v>
      </c>
      <c r="L240" s="622">
        <v>6</v>
      </c>
      <c r="M240" s="623">
        <v>1999.8600000000001</v>
      </c>
    </row>
    <row r="241" spans="1:13" ht="14.4" customHeight="1" x14ac:dyDescent="0.3">
      <c r="A241" s="618" t="s">
        <v>3967</v>
      </c>
      <c r="B241" s="619" t="s">
        <v>3742</v>
      </c>
      <c r="C241" s="619" t="s">
        <v>1809</v>
      </c>
      <c r="D241" s="619" t="s">
        <v>1810</v>
      </c>
      <c r="E241" s="619" t="s">
        <v>3743</v>
      </c>
      <c r="F241" s="622"/>
      <c r="G241" s="622"/>
      <c r="H241" s="635">
        <v>0</v>
      </c>
      <c r="I241" s="622">
        <v>3</v>
      </c>
      <c r="J241" s="622">
        <v>1199.76</v>
      </c>
      <c r="K241" s="635">
        <v>1</v>
      </c>
      <c r="L241" s="622">
        <v>3</v>
      </c>
      <c r="M241" s="623">
        <v>1199.76</v>
      </c>
    </row>
    <row r="242" spans="1:13" ht="14.4" customHeight="1" x14ac:dyDescent="0.3">
      <c r="A242" s="618" t="s">
        <v>3967</v>
      </c>
      <c r="B242" s="619" t="s">
        <v>3897</v>
      </c>
      <c r="C242" s="619" t="s">
        <v>3181</v>
      </c>
      <c r="D242" s="619" t="s">
        <v>3182</v>
      </c>
      <c r="E242" s="619" t="s">
        <v>3183</v>
      </c>
      <c r="F242" s="622"/>
      <c r="G242" s="622"/>
      <c r="H242" s="635">
        <v>0</v>
      </c>
      <c r="I242" s="622">
        <v>1</v>
      </c>
      <c r="J242" s="622">
        <v>222.25</v>
      </c>
      <c r="K242" s="635">
        <v>1</v>
      </c>
      <c r="L242" s="622">
        <v>1</v>
      </c>
      <c r="M242" s="623">
        <v>222.25</v>
      </c>
    </row>
    <row r="243" spans="1:13" ht="14.4" customHeight="1" x14ac:dyDescent="0.3">
      <c r="A243" s="618" t="s">
        <v>3967</v>
      </c>
      <c r="B243" s="619" t="s">
        <v>3841</v>
      </c>
      <c r="C243" s="619" t="s">
        <v>2731</v>
      </c>
      <c r="D243" s="619" t="s">
        <v>2732</v>
      </c>
      <c r="E243" s="619" t="s">
        <v>2733</v>
      </c>
      <c r="F243" s="622"/>
      <c r="G243" s="622"/>
      <c r="H243" s="635">
        <v>0</v>
      </c>
      <c r="I243" s="622">
        <v>1</v>
      </c>
      <c r="J243" s="622">
        <v>154.01</v>
      </c>
      <c r="K243" s="635">
        <v>1</v>
      </c>
      <c r="L243" s="622">
        <v>1</v>
      </c>
      <c r="M243" s="623">
        <v>154.01</v>
      </c>
    </row>
    <row r="244" spans="1:13" ht="14.4" customHeight="1" x14ac:dyDescent="0.3">
      <c r="A244" s="618" t="s">
        <v>3967</v>
      </c>
      <c r="B244" s="619" t="s">
        <v>3759</v>
      </c>
      <c r="C244" s="619" t="s">
        <v>1568</v>
      </c>
      <c r="D244" s="619" t="s">
        <v>1569</v>
      </c>
      <c r="E244" s="619" t="s">
        <v>1570</v>
      </c>
      <c r="F244" s="622"/>
      <c r="G244" s="622"/>
      <c r="H244" s="635">
        <v>0</v>
      </c>
      <c r="I244" s="622">
        <v>2</v>
      </c>
      <c r="J244" s="622">
        <v>179.2</v>
      </c>
      <c r="K244" s="635">
        <v>1</v>
      </c>
      <c r="L244" s="622">
        <v>2</v>
      </c>
      <c r="M244" s="623">
        <v>179.2</v>
      </c>
    </row>
    <row r="245" spans="1:13" ht="14.4" customHeight="1" x14ac:dyDescent="0.3">
      <c r="A245" s="618" t="s">
        <v>3967</v>
      </c>
      <c r="B245" s="619" t="s">
        <v>3765</v>
      </c>
      <c r="C245" s="619" t="s">
        <v>2617</v>
      </c>
      <c r="D245" s="619" t="s">
        <v>2618</v>
      </c>
      <c r="E245" s="619" t="s">
        <v>3851</v>
      </c>
      <c r="F245" s="622"/>
      <c r="G245" s="622"/>
      <c r="H245" s="635">
        <v>0</v>
      </c>
      <c r="I245" s="622">
        <v>2</v>
      </c>
      <c r="J245" s="622">
        <v>65.48</v>
      </c>
      <c r="K245" s="635">
        <v>1</v>
      </c>
      <c r="L245" s="622">
        <v>2</v>
      </c>
      <c r="M245" s="623">
        <v>65.48</v>
      </c>
    </row>
    <row r="246" spans="1:13" ht="14.4" customHeight="1" x14ac:dyDescent="0.3">
      <c r="A246" s="618" t="s">
        <v>3967</v>
      </c>
      <c r="B246" s="619" t="s">
        <v>3765</v>
      </c>
      <c r="C246" s="619" t="s">
        <v>1521</v>
      </c>
      <c r="D246" s="619" t="s">
        <v>1522</v>
      </c>
      <c r="E246" s="619" t="s">
        <v>3769</v>
      </c>
      <c r="F246" s="622"/>
      <c r="G246" s="622"/>
      <c r="H246" s="635">
        <v>0</v>
      </c>
      <c r="I246" s="622">
        <v>1</v>
      </c>
      <c r="J246" s="622">
        <v>98.23</v>
      </c>
      <c r="K246" s="635">
        <v>1</v>
      </c>
      <c r="L246" s="622">
        <v>1</v>
      </c>
      <c r="M246" s="623">
        <v>98.23</v>
      </c>
    </row>
    <row r="247" spans="1:13" ht="14.4" customHeight="1" x14ac:dyDescent="0.3">
      <c r="A247" s="618" t="s">
        <v>3967</v>
      </c>
      <c r="B247" s="619" t="s">
        <v>3786</v>
      </c>
      <c r="C247" s="619" t="s">
        <v>1621</v>
      </c>
      <c r="D247" s="619" t="s">
        <v>1622</v>
      </c>
      <c r="E247" s="619" t="s">
        <v>1500</v>
      </c>
      <c r="F247" s="622"/>
      <c r="G247" s="622"/>
      <c r="H247" s="635">
        <v>0</v>
      </c>
      <c r="I247" s="622">
        <v>3</v>
      </c>
      <c r="J247" s="622">
        <v>697.31999999999994</v>
      </c>
      <c r="K247" s="635">
        <v>1</v>
      </c>
      <c r="L247" s="622">
        <v>3</v>
      </c>
      <c r="M247" s="623">
        <v>697.31999999999994</v>
      </c>
    </row>
    <row r="248" spans="1:13" ht="14.4" customHeight="1" x14ac:dyDescent="0.3">
      <c r="A248" s="618" t="s">
        <v>3967</v>
      </c>
      <c r="B248" s="619" t="s">
        <v>3792</v>
      </c>
      <c r="C248" s="619" t="s">
        <v>1529</v>
      </c>
      <c r="D248" s="619" t="s">
        <v>1530</v>
      </c>
      <c r="E248" s="619" t="s">
        <v>1500</v>
      </c>
      <c r="F248" s="622"/>
      <c r="G248" s="622"/>
      <c r="H248" s="635">
        <v>0</v>
      </c>
      <c r="I248" s="622">
        <v>1</v>
      </c>
      <c r="J248" s="622">
        <v>137.74</v>
      </c>
      <c r="K248" s="635">
        <v>1</v>
      </c>
      <c r="L248" s="622">
        <v>1</v>
      </c>
      <c r="M248" s="623">
        <v>137.74</v>
      </c>
    </row>
    <row r="249" spans="1:13" ht="14.4" customHeight="1" x14ac:dyDescent="0.3">
      <c r="A249" s="618" t="s">
        <v>3968</v>
      </c>
      <c r="B249" s="619" t="s">
        <v>3687</v>
      </c>
      <c r="C249" s="619" t="s">
        <v>4154</v>
      </c>
      <c r="D249" s="619" t="s">
        <v>3882</v>
      </c>
      <c r="E249" s="619" t="s">
        <v>4155</v>
      </c>
      <c r="F249" s="622">
        <v>1</v>
      </c>
      <c r="G249" s="622">
        <v>0</v>
      </c>
      <c r="H249" s="635"/>
      <c r="I249" s="622"/>
      <c r="J249" s="622"/>
      <c r="K249" s="635"/>
      <c r="L249" s="622">
        <v>1</v>
      </c>
      <c r="M249" s="623">
        <v>0</v>
      </c>
    </row>
    <row r="250" spans="1:13" ht="14.4" customHeight="1" x14ac:dyDescent="0.3">
      <c r="A250" s="618" t="s">
        <v>3968</v>
      </c>
      <c r="B250" s="619" t="s">
        <v>3720</v>
      </c>
      <c r="C250" s="619" t="s">
        <v>1793</v>
      </c>
      <c r="D250" s="619" t="s">
        <v>3721</v>
      </c>
      <c r="E250" s="619" t="s">
        <v>3722</v>
      </c>
      <c r="F250" s="622"/>
      <c r="G250" s="622"/>
      <c r="H250" s="635">
        <v>0</v>
      </c>
      <c r="I250" s="622">
        <v>1</v>
      </c>
      <c r="J250" s="622">
        <v>333.31</v>
      </c>
      <c r="K250" s="635">
        <v>1</v>
      </c>
      <c r="L250" s="622">
        <v>1</v>
      </c>
      <c r="M250" s="623">
        <v>333.31</v>
      </c>
    </row>
    <row r="251" spans="1:13" ht="14.4" customHeight="1" x14ac:dyDescent="0.3">
      <c r="A251" s="618" t="s">
        <v>3969</v>
      </c>
      <c r="B251" s="619" t="s">
        <v>3652</v>
      </c>
      <c r="C251" s="619" t="s">
        <v>4158</v>
      </c>
      <c r="D251" s="619" t="s">
        <v>1481</v>
      </c>
      <c r="E251" s="619" t="s">
        <v>4159</v>
      </c>
      <c r="F251" s="622">
        <v>1</v>
      </c>
      <c r="G251" s="622">
        <v>0</v>
      </c>
      <c r="H251" s="635"/>
      <c r="I251" s="622"/>
      <c r="J251" s="622"/>
      <c r="K251" s="635"/>
      <c r="L251" s="622">
        <v>1</v>
      </c>
      <c r="M251" s="623">
        <v>0</v>
      </c>
    </row>
    <row r="252" spans="1:13" ht="14.4" customHeight="1" x14ac:dyDescent="0.3">
      <c r="A252" s="618" t="s">
        <v>3970</v>
      </c>
      <c r="B252" s="619" t="s">
        <v>3636</v>
      </c>
      <c r="C252" s="619" t="s">
        <v>772</v>
      </c>
      <c r="D252" s="619" t="s">
        <v>769</v>
      </c>
      <c r="E252" s="619" t="s">
        <v>773</v>
      </c>
      <c r="F252" s="622"/>
      <c r="G252" s="622"/>
      <c r="H252" s="635">
        <v>0</v>
      </c>
      <c r="I252" s="622">
        <v>1</v>
      </c>
      <c r="J252" s="622">
        <v>612.26</v>
      </c>
      <c r="K252" s="635">
        <v>1</v>
      </c>
      <c r="L252" s="622">
        <v>1</v>
      </c>
      <c r="M252" s="623">
        <v>612.26</v>
      </c>
    </row>
    <row r="253" spans="1:13" ht="14.4" customHeight="1" x14ac:dyDescent="0.3">
      <c r="A253" s="618" t="s">
        <v>3970</v>
      </c>
      <c r="B253" s="619" t="s">
        <v>3652</v>
      </c>
      <c r="C253" s="619" t="s">
        <v>1627</v>
      </c>
      <c r="D253" s="619" t="s">
        <v>1481</v>
      </c>
      <c r="E253" s="619" t="s">
        <v>1628</v>
      </c>
      <c r="F253" s="622"/>
      <c r="G253" s="622"/>
      <c r="H253" s="635">
        <v>0</v>
      </c>
      <c r="I253" s="622">
        <v>1</v>
      </c>
      <c r="J253" s="622">
        <v>625.29</v>
      </c>
      <c r="K253" s="635">
        <v>1</v>
      </c>
      <c r="L253" s="622">
        <v>1</v>
      </c>
      <c r="M253" s="623">
        <v>625.29</v>
      </c>
    </row>
    <row r="254" spans="1:13" ht="14.4" customHeight="1" x14ac:dyDescent="0.3">
      <c r="A254" s="618" t="s">
        <v>3970</v>
      </c>
      <c r="B254" s="619" t="s">
        <v>3652</v>
      </c>
      <c r="C254" s="619" t="s">
        <v>2496</v>
      </c>
      <c r="D254" s="619" t="s">
        <v>1481</v>
      </c>
      <c r="E254" s="619" t="s">
        <v>2497</v>
      </c>
      <c r="F254" s="622"/>
      <c r="G254" s="622"/>
      <c r="H254" s="635">
        <v>0</v>
      </c>
      <c r="I254" s="622">
        <v>2</v>
      </c>
      <c r="J254" s="622">
        <v>2332.94</v>
      </c>
      <c r="K254" s="635">
        <v>1</v>
      </c>
      <c r="L254" s="622">
        <v>2</v>
      </c>
      <c r="M254" s="623">
        <v>2332.94</v>
      </c>
    </row>
    <row r="255" spans="1:13" ht="14.4" customHeight="1" x14ac:dyDescent="0.3">
      <c r="A255" s="618" t="s">
        <v>3970</v>
      </c>
      <c r="B255" s="619" t="s">
        <v>3720</v>
      </c>
      <c r="C255" s="619" t="s">
        <v>1793</v>
      </c>
      <c r="D255" s="619" t="s">
        <v>3721</v>
      </c>
      <c r="E255" s="619" t="s">
        <v>3722</v>
      </c>
      <c r="F255" s="622"/>
      <c r="G255" s="622"/>
      <c r="H255" s="635">
        <v>0</v>
      </c>
      <c r="I255" s="622">
        <v>10</v>
      </c>
      <c r="J255" s="622">
        <v>3333.1</v>
      </c>
      <c r="K255" s="635">
        <v>1</v>
      </c>
      <c r="L255" s="622">
        <v>10</v>
      </c>
      <c r="M255" s="623">
        <v>3333.1</v>
      </c>
    </row>
    <row r="256" spans="1:13" ht="14.4" customHeight="1" x14ac:dyDescent="0.3">
      <c r="A256" s="618" t="s">
        <v>3970</v>
      </c>
      <c r="B256" s="619" t="s">
        <v>3720</v>
      </c>
      <c r="C256" s="619" t="s">
        <v>5426</v>
      </c>
      <c r="D256" s="619" t="s">
        <v>5427</v>
      </c>
      <c r="E256" s="619" t="s">
        <v>5428</v>
      </c>
      <c r="F256" s="622"/>
      <c r="G256" s="622"/>
      <c r="H256" s="635">
        <v>0</v>
      </c>
      <c r="I256" s="622">
        <v>1</v>
      </c>
      <c r="J256" s="622">
        <v>152.36000000000001</v>
      </c>
      <c r="K256" s="635">
        <v>1</v>
      </c>
      <c r="L256" s="622">
        <v>1</v>
      </c>
      <c r="M256" s="623">
        <v>152.36000000000001</v>
      </c>
    </row>
    <row r="257" spans="1:13" ht="14.4" customHeight="1" x14ac:dyDescent="0.3">
      <c r="A257" s="618" t="s">
        <v>3970</v>
      </c>
      <c r="B257" s="619" t="s">
        <v>3742</v>
      </c>
      <c r="C257" s="619" t="s">
        <v>1809</v>
      </c>
      <c r="D257" s="619" t="s">
        <v>1810</v>
      </c>
      <c r="E257" s="619" t="s">
        <v>3743</v>
      </c>
      <c r="F257" s="622"/>
      <c r="G257" s="622"/>
      <c r="H257" s="635">
        <v>0</v>
      </c>
      <c r="I257" s="622">
        <v>1</v>
      </c>
      <c r="J257" s="622">
        <v>399.92</v>
      </c>
      <c r="K257" s="635">
        <v>1</v>
      </c>
      <c r="L257" s="622">
        <v>1</v>
      </c>
      <c r="M257" s="623">
        <v>399.92</v>
      </c>
    </row>
    <row r="258" spans="1:13" ht="14.4" customHeight="1" x14ac:dyDescent="0.3">
      <c r="A258" s="618" t="s">
        <v>3970</v>
      </c>
      <c r="B258" s="619" t="s">
        <v>3745</v>
      </c>
      <c r="C258" s="619" t="s">
        <v>2727</v>
      </c>
      <c r="D258" s="619" t="s">
        <v>2728</v>
      </c>
      <c r="E258" s="619" t="s">
        <v>3844</v>
      </c>
      <c r="F258" s="622"/>
      <c r="G258" s="622"/>
      <c r="H258" s="635">
        <v>0</v>
      </c>
      <c r="I258" s="622">
        <v>1</v>
      </c>
      <c r="J258" s="622">
        <v>69.86</v>
      </c>
      <c r="K258" s="635">
        <v>1</v>
      </c>
      <c r="L258" s="622">
        <v>1</v>
      </c>
      <c r="M258" s="623">
        <v>69.86</v>
      </c>
    </row>
    <row r="259" spans="1:13" ht="14.4" customHeight="1" x14ac:dyDescent="0.3">
      <c r="A259" s="618" t="s">
        <v>3971</v>
      </c>
      <c r="B259" s="619" t="s">
        <v>3632</v>
      </c>
      <c r="C259" s="619" t="s">
        <v>2529</v>
      </c>
      <c r="D259" s="619" t="s">
        <v>3800</v>
      </c>
      <c r="E259" s="619" t="s">
        <v>3801</v>
      </c>
      <c r="F259" s="622"/>
      <c r="G259" s="622"/>
      <c r="H259" s="635">
        <v>0</v>
      </c>
      <c r="I259" s="622">
        <v>3</v>
      </c>
      <c r="J259" s="622">
        <v>97.890000000000015</v>
      </c>
      <c r="K259" s="635">
        <v>1</v>
      </c>
      <c r="L259" s="622">
        <v>3</v>
      </c>
      <c r="M259" s="623">
        <v>97.890000000000015</v>
      </c>
    </row>
    <row r="260" spans="1:13" ht="14.4" customHeight="1" x14ac:dyDescent="0.3">
      <c r="A260" s="618" t="s">
        <v>3971</v>
      </c>
      <c r="B260" s="619" t="s">
        <v>3635</v>
      </c>
      <c r="C260" s="619" t="s">
        <v>1640</v>
      </c>
      <c r="D260" s="619" t="s">
        <v>1641</v>
      </c>
      <c r="E260" s="619" t="s">
        <v>1642</v>
      </c>
      <c r="F260" s="622"/>
      <c r="G260" s="622"/>
      <c r="H260" s="635">
        <v>0</v>
      </c>
      <c r="I260" s="622">
        <v>2</v>
      </c>
      <c r="J260" s="622">
        <v>350.86</v>
      </c>
      <c r="K260" s="635">
        <v>1</v>
      </c>
      <c r="L260" s="622">
        <v>2</v>
      </c>
      <c r="M260" s="623">
        <v>350.86</v>
      </c>
    </row>
    <row r="261" spans="1:13" ht="14.4" customHeight="1" x14ac:dyDescent="0.3">
      <c r="A261" s="618" t="s">
        <v>3971</v>
      </c>
      <c r="B261" s="619" t="s">
        <v>3636</v>
      </c>
      <c r="C261" s="619" t="s">
        <v>6132</v>
      </c>
      <c r="D261" s="619" t="s">
        <v>4263</v>
      </c>
      <c r="E261" s="619" t="s">
        <v>6133</v>
      </c>
      <c r="F261" s="622">
        <v>1</v>
      </c>
      <c r="G261" s="622">
        <v>0</v>
      </c>
      <c r="H261" s="635"/>
      <c r="I261" s="622"/>
      <c r="J261" s="622"/>
      <c r="K261" s="635"/>
      <c r="L261" s="622">
        <v>1</v>
      </c>
      <c r="M261" s="623">
        <v>0</v>
      </c>
    </row>
    <row r="262" spans="1:13" ht="14.4" customHeight="1" x14ac:dyDescent="0.3">
      <c r="A262" s="618" t="s">
        <v>3971</v>
      </c>
      <c r="B262" s="619" t="s">
        <v>3636</v>
      </c>
      <c r="C262" s="619" t="s">
        <v>772</v>
      </c>
      <c r="D262" s="619" t="s">
        <v>769</v>
      </c>
      <c r="E262" s="619" t="s">
        <v>773</v>
      </c>
      <c r="F262" s="622"/>
      <c r="G262" s="622"/>
      <c r="H262" s="635">
        <v>0</v>
      </c>
      <c r="I262" s="622">
        <v>21</v>
      </c>
      <c r="J262" s="622">
        <v>12857.46</v>
      </c>
      <c r="K262" s="635">
        <v>1</v>
      </c>
      <c r="L262" s="622">
        <v>21</v>
      </c>
      <c r="M262" s="623">
        <v>12857.46</v>
      </c>
    </row>
    <row r="263" spans="1:13" ht="14.4" customHeight="1" x14ac:dyDescent="0.3">
      <c r="A263" s="618" t="s">
        <v>3971</v>
      </c>
      <c r="B263" s="619" t="s">
        <v>3639</v>
      </c>
      <c r="C263" s="619" t="s">
        <v>5468</v>
      </c>
      <c r="D263" s="619" t="s">
        <v>1878</v>
      </c>
      <c r="E263" s="619" t="s">
        <v>5469</v>
      </c>
      <c r="F263" s="622">
        <v>1</v>
      </c>
      <c r="G263" s="622">
        <v>432.98</v>
      </c>
      <c r="H263" s="635">
        <v>1</v>
      </c>
      <c r="I263" s="622"/>
      <c r="J263" s="622"/>
      <c r="K263" s="635">
        <v>0</v>
      </c>
      <c r="L263" s="622">
        <v>1</v>
      </c>
      <c r="M263" s="623">
        <v>432.98</v>
      </c>
    </row>
    <row r="264" spans="1:13" ht="14.4" customHeight="1" x14ac:dyDescent="0.3">
      <c r="A264" s="618" t="s">
        <v>3971</v>
      </c>
      <c r="B264" s="619" t="s">
        <v>3639</v>
      </c>
      <c r="C264" s="619" t="s">
        <v>5470</v>
      </c>
      <c r="D264" s="619" t="s">
        <v>4078</v>
      </c>
      <c r="E264" s="619" t="s">
        <v>5471</v>
      </c>
      <c r="F264" s="622"/>
      <c r="G264" s="622"/>
      <c r="H264" s="635"/>
      <c r="I264" s="622">
        <v>1</v>
      </c>
      <c r="J264" s="622">
        <v>0</v>
      </c>
      <c r="K264" s="635"/>
      <c r="L264" s="622">
        <v>1</v>
      </c>
      <c r="M264" s="623">
        <v>0</v>
      </c>
    </row>
    <row r="265" spans="1:13" ht="14.4" customHeight="1" x14ac:dyDescent="0.3">
      <c r="A265" s="618" t="s">
        <v>3971</v>
      </c>
      <c r="B265" s="619" t="s">
        <v>3639</v>
      </c>
      <c r="C265" s="619" t="s">
        <v>5472</v>
      </c>
      <c r="D265" s="619" t="s">
        <v>4078</v>
      </c>
      <c r="E265" s="619" t="s">
        <v>5473</v>
      </c>
      <c r="F265" s="622">
        <v>1</v>
      </c>
      <c r="G265" s="622">
        <v>441.82</v>
      </c>
      <c r="H265" s="635">
        <v>0.20251551570822218</v>
      </c>
      <c r="I265" s="622">
        <v>6</v>
      </c>
      <c r="J265" s="622">
        <v>1739.84</v>
      </c>
      <c r="K265" s="635">
        <v>0.79748448429177787</v>
      </c>
      <c r="L265" s="622">
        <v>7</v>
      </c>
      <c r="M265" s="623">
        <v>2181.66</v>
      </c>
    </row>
    <row r="266" spans="1:13" ht="14.4" customHeight="1" x14ac:dyDescent="0.3">
      <c r="A266" s="618" t="s">
        <v>3971</v>
      </c>
      <c r="B266" s="619" t="s">
        <v>3640</v>
      </c>
      <c r="C266" s="619" t="s">
        <v>5067</v>
      </c>
      <c r="D266" s="619" t="s">
        <v>3641</v>
      </c>
      <c r="E266" s="619" t="s">
        <v>5068</v>
      </c>
      <c r="F266" s="622"/>
      <c r="G266" s="622"/>
      <c r="H266" s="635">
        <v>0</v>
      </c>
      <c r="I266" s="622">
        <v>8</v>
      </c>
      <c r="J266" s="622">
        <v>2544.06</v>
      </c>
      <c r="K266" s="635">
        <v>1</v>
      </c>
      <c r="L266" s="622">
        <v>8</v>
      </c>
      <c r="M266" s="623">
        <v>2544.06</v>
      </c>
    </row>
    <row r="267" spans="1:13" ht="14.4" customHeight="1" x14ac:dyDescent="0.3">
      <c r="A267" s="618" t="s">
        <v>3971</v>
      </c>
      <c r="B267" s="619" t="s">
        <v>6256</v>
      </c>
      <c r="C267" s="619" t="s">
        <v>5449</v>
      </c>
      <c r="D267" s="619" t="s">
        <v>5450</v>
      </c>
      <c r="E267" s="619" t="s">
        <v>5451</v>
      </c>
      <c r="F267" s="622">
        <v>1</v>
      </c>
      <c r="G267" s="622">
        <v>441.83</v>
      </c>
      <c r="H267" s="635">
        <v>1</v>
      </c>
      <c r="I267" s="622"/>
      <c r="J267" s="622"/>
      <c r="K267" s="635">
        <v>0</v>
      </c>
      <c r="L267" s="622">
        <v>1</v>
      </c>
      <c r="M267" s="623">
        <v>441.83</v>
      </c>
    </row>
    <row r="268" spans="1:13" ht="14.4" customHeight="1" x14ac:dyDescent="0.3">
      <c r="A268" s="618" t="s">
        <v>3971</v>
      </c>
      <c r="B268" s="619" t="s">
        <v>6256</v>
      </c>
      <c r="C268" s="619" t="s">
        <v>5452</v>
      </c>
      <c r="D268" s="619" t="s">
        <v>5450</v>
      </c>
      <c r="E268" s="619" t="s">
        <v>5453</v>
      </c>
      <c r="F268" s="622">
        <v>1</v>
      </c>
      <c r="G268" s="622">
        <v>0</v>
      </c>
      <c r="H268" s="635"/>
      <c r="I268" s="622"/>
      <c r="J268" s="622"/>
      <c r="K268" s="635"/>
      <c r="L268" s="622">
        <v>1</v>
      </c>
      <c r="M268" s="623">
        <v>0</v>
      </c>
    </row>
    <row r="269" spans="1:13" ht="14.4" customHeight="1" x14ac:dyDescent="0.3">
      <c r="A269" s="618" t="s">
        <v>3971</v>
      </c>
      <c r="B269" s="619" t="s">
        <v>3643</v>
      </c>
      <c r="C269" s="619" t="s">
        <v>2523</v>
      </c>
      <c r="D269" s="619" t="s">
        <v>1651</v>
      </c>
      <c r="E269" s="619" t="s">
        <v>2524</v>
      </c>
      <c r="F269" s="622"/>
      <c r="G269" s="622"/>
      <c r="H269" s="635">
        <v>0</v>
      </c>
      <c r="I269" s="622">
        <v>5</v>
      </c>
      <c r="J269" s="622">
        <v>280.05</v>
      </c>
      <c r="K269" s="635">
        <v>1</v>
      </c>
      <c r="L269" s="622">
        <v>5</v>
      </c>
      <c r="M269" s="623">
        <v>280.05</v>
      </c>
    </row>
    <row r="270" spans="1:13" ht="14.4" customHeight="1" x14ac:dyDescent="0.3">
      <c r="A270" s="618" t="s">
        <v>3971</v>
      </c>
      <c r="B270" s="619" t="s">
        <v>3643</v>
      </c>
      <c r="C270" s="619" t="s">
        <v>1650</v>
      </c>
      <c r="D270" s="619" t="s">
        <v>1651</v>
      </c>
      <c r="E270" s="619" t="s">
        <v>1652</v>
      </c>
      <c r="F270" s="622"/>
      <c r="G270" s="622"/>
      <c r="H270" s="635">
        <v>0</v>
      </c>
      <c r="I270" s="622">
        <v>32</v>
      </c>
      <c r="J270" s="622">
        <v>4480.96</v>
      </c>
      <c r="K270" s="635">
        <v>1</v>
      </c>
      <c r="L270" s="622">
        <v>32</v>
      </c>
      <c r="M270" s="623">
        <v>4480.96</v>
      </c>
    </row>
    <row r="271" spans="1:13" ht="14.4" customHeight="1" x14ac:dyDescent="0.3">
      <c r="A271" s="618" t="s">
        <v>3971</v>
      </c>
      <c r="B271" s="619" t="s">
        <v>3643</v>
      </c>
      <c r="C271" s="619" t="s">
        <v>5475</v>
      </c>
      <c r="D271" s="619" t="s">
        <v>4409</v>
      </c>
      <c r="E271" s="619" t="s">
        <v>5476</v>
      </c>
      <c r="F271" s="622">
        <v>2</v>
      </c>
      <c r="G271" s="622">
        <v>112.02</v>
      </c>
      <c r="H271" s="635">
        <v>1</v>
      </c>
      <c r="I271" s="622"/>
      <c r="J271" s="622"/>
      <c r="K271" s="635">
        <v>0</v>
      </c>
      <c r="L271" s="622">
        <v>2</v>
      </c>
      <c r="M271" s="623">
        <v>112.02</v>
      </c>
    </row>
    <row r="272" spans="1:13" ht="14.4" customHeight="1" x14ac:dyDescent="0.3">
      <c r="A272" s="618" t="s">
        <v>3971</v>
      </c>
      <c r="B272" s="619" t="s">
        <v>3813</v>
      </c>
      <c r="C272" s="619" t="s">
        <v>2586</v>
      </c>
      <c r="D272" s="619" t="s">
        <v>3814</v>
      </c>
      <c r="E272" s="619" t="s">
        <v>3815</v>
      </c>
      <c r="F272" s="622"/>
      <c r="G272" s="622"/>
      <c r="H272" s="635">
        <v>0</v>
      </c>
      <c r="I272" s="622">
        <v>8</v>
      </c>
      <c r="J272" s="622">
        <v>3331.6799999999994</v>
      </c>
      <c r="K272" s="635">
        <v>1</v>
      </c>
      <c r="L272" s="622">
        <v>8</v>
      </c>
      <c r="M272" s="623">
        <v>3331.6799999999994</v>
      </c>
    </row>
    <row r="273" spans="1:13" ht="14.4" customHeight="1" x14ac:dyDescent="0.3">
      <c r="A273" s="618" t="s">
        <v>3971</v>
      </c>
      <c r="B273" s="619" t="s">
        <v>3813</v>
      </c>
      <c r="C273" s="619" t="s">
        <v>4016</v>
      </c>
      <c r="D273" s="619" t="s">
        <v>3814</v>
      </c>
      <c r="E273" s="619" t="s">
        <v>4017</v>
      </c>
      <c r="F273" s="622">
        <v>3</v>
      </c>
      <c r="G273" s="622">
        <v>0</v>
      </c>
      <c r="H273" s="635"/>
      <c r="I273" s="622"/>
      <c r="J273" s="622"/>
      <c r="K273" s="635"/>
      <c r="L273" s="622">
        <v>3</v>
      </c>
      <c r="M273" s="623">
        <v>0</v>
      </c>
    </row>
    <row r="274" spans="1:13" ht="14.4" customHeight="1" x14ac:dyDescent="0.3">
      <c r="A274" s="618" t="s">
        <v>3971</v>
      </c>
      <c r="B274" s="619" t="s">
        <v>3652</v>
      </c>
      <c r="C274" s="619" t="s">
        <v>1627</v>
      </c>
      <c r="D274" s="619" t="s">
        <v>1481</v>
      </c>
      <c r="E274" s="619" t="s">
        <v>1628</v>
      </c>
      <c r="F274" s="622"/>
      <c r="G274" s="622"/>
      <c r="H274" s="635">
        <v>0</v>
      </c>
      <c r="I274" s="622">
        <v>1</v>
      </c>
      <c r="J274" s="622">
        <v>625.29</v>
      </c>
      <c r="K274" s="635">
        <v>1</v>
      </c>
      <c r="L274" s="622">
        <v>1</v>
      </c>
      <c r="M274" s="623">
        <v>625.29</v>
      </c>
    </row>
    <row r="275" spans="1:13" ht="14.4" customHeight="1" x14ac:dyDescent="0.3">
      <c r="A275" s="618" t="s">
        <v>3971</v>
      </c>
      <c r="B275" s="619" t="s">
        <v>3720</v>
      </c>
      <c r="C275" s="619" t="s">
        <v>4166</v>
      </c>
      <c r="D275" s="619" t="s">
        <v>3721</v>
      </c>
      <c r="E275" s="619" t="s">
        <v>4167</v>
      </c>
      <c r="F275" s="622">
        <v>1</v>
      </c>
      <c r="G275" s="622">
        <v>0</v>
      </c>
      <c r="H275" s="635"/>
      <c r="I275" s="622"/>
      <c r="J275" s="622"/>
      <c r="K275" s="635"/>
      <c r="L275" s="622">
        <v>1</v>
      </c>
      <c r="M275" s="623">
        <v>0</v>
      </c>
    </row>
    <row r="276" spans="1:13" ht="14.4" customHeight="1" x14ac:dyDescent="0.3">
      <c r="A276" s="618" t="s">
        <v>3971</v>
      </c>
      <c r="B276" s="619" t="s">
        <v>3720</v>
      </c>
      <c r="C276" s="619" t="s">
        <v>1793</v>
      </c>
      <c r="D276" s="619" t="s">
        <v>3721</v>
      </c>
      <c r="E276" s="619" t="s">
        <v>3722</v>
      </c>
      <c r="F276" s="622"/>
      <c r="G276" s="622"/>
      <c r="H276" s="635">
        <v>0</v>
      </c>
      <c r="I276" s="622">
        <v>5</v>
      </c>
      <c r="J276" s="622">
        <v>1666.55</v>
      </c>
      <c r="K276" s="635">
        <v>1</v>
      </c>
      <c r="L276" s="622">
        <v>5</v>
      </c>
      <c r="M276" s="623">
        <v>1666.55</v>
      </c>
    </row>
    <row r="277" spans="1:13" ht="14.4" customHeight="1" x14ac:dyDescent="0.3">
      <c r="A277" s="618" t="s">
        <v>3971</v>
      </c>
      <c r="B277" s="619" t="s">
        <v>3897</v>
      </c>
      <c r="C277" s="619" t="s">
        <v>3181</v>
      </c>
      <c r="D277" s="619" t="s">
        <v>3182</v>
      </c>
      <c r="E277" s="619" t="s">
        <v>3183</v>
      </c>
      <c r="F277" s="622"/>
      <c r="G277" s="622"/>
      <c r="H277" s="635">
        <v>0</v>
      </c>
      <c r="I277" s="622">
        <v>2</v>
      </c>
      <c r="J277" s="622">
        <v>444.5</v>
      </c>
      <c r="K277" s="635">
        <v>1</v>
      </c>
      <c r="L277" s="622">
        <v>2</v>
      </c>
      <c r="M277" s="623">
        <v>444.5</v>
      </c>
    </row>
    <row r="278" spans="1:13" ht="14.4" customHeight="1" x14ac:dyDescent="0.3">
      <c r="A278" s="618" t="s">
        <v>3971</v>
      </c>
      <c r="B278" s="619" t="s">
        <v>3756</v>
      </c>
      <c r="C278" s="619" t="s">
        <v>1451</v>
      </c>
      <c r="D278" s="619" t="s">
        <v>1452</v>
      </c>
      <c r="E278" s="619" t="s">
        <v>3758</v>
      </c>
      <c r="F278" s="622"/>
      <c r="G278" s="622"/>
      <c r="H278" s="635">
        <v>0</v>
      </c>
      <c r="I278" s="622">
        <v>1</v>
      </c>
      <c r="J278" s="622">
        <v>96.63</v>
      </c>
      <c r="K278" s="635">
        <v>1</v>
      </c>
      <c r="L278" s="622">
        <v>1</v>
      </c>
      <c r="M278" s="623">
        <v>96.63</v>
      </c>
    </row>
    <row r="279" spans="1:13" ht="14.4" customHeight="1" x14ac:dyDescent="0.3">
      <c r="A279" s="618" t="s">
        <v>3971</v>
      </c>
      <c r="B279" s="619" t="s">
        <v>3765</v>
      </c>
      <c r="C279" s="619" t="s">
        <v>3766</v>
      </c>
      <c r="D279" s="619" t="s">
        <v>3767</v>
      </c>
      <c r="E279" s="619" t="s">
        <v>3768</v>
      </c>
      <c r="F279" s="622"/>
      <c r="G279" s="622"/>
      <c r="H279" s="635">
        <v>0</v>
      </c>
      <c r="I279" s="622">
        <v>3</v>
      </c>
      <c r="J279" s="622">
        <v>114.6</v>
      </c>
      <c r="K279" s="635">
        <v>1</v>
      </c>
      <c r="L279" s="622">
        <v>3</v>
      </c>
      <c r="M279" s="623">
        <v>114.6</v>
      </c>
    </row>
    <row r="280" spans="1:13" ht="14.4" customHeight="1" x14ac:dyDescent="0.3">
      <c r="A280" s="618" t="s">
        <v>3971</v>
      </c>
      <c r="B280" s="619" t="s">
        <v>3765</v>
      </c>
      <c r="C280" s="619" t="s">
        <v>4182</v>
      </c>
      <c r="D280" s="619" t="s">
        <v>4183</v>
      </c>
      <c r="E280" s="619" t="s">
        <v>3854</v>
      </c>
      <c r="F280" s="622"/>
      <c r="G280" s="622"/>
      <c r="H280" s="635">
        <v>0</v>
      </c>
      <c r="I280" s="622">
        <v>2</v>
      </c>
      <c r="J280" s="622">
        <v>294.72000000000003</v>
      </c>
      <c r="K280" s="635">
        <v>1</v>
      </c>
      <c r="L280" s="622">
        <v>2</v>
      </c>
      <c r="M280" s="623">
        <v>294.72000000000003</v>
      </c>
    </row>
    <row r="281" spans="1:13" ht="14.4" customHeight="1" x14ac:dyDescent="0.3">
      <c r="A281" s="618" t="s">
        <v>3971</v>
      </c>
      <c r="B281" s="619" t="s">
        <v>3765</v>
      </c>
      <c r="C281" s="619" t="s">
        <v>1521</v>
      </c>
      <c r="D281" s="619" t="s">
        <v>1522</v>
      </c>
      <c r="E281" s="619" t="s">
        <v>3769</v>
      </c>
      <c r="F281" s="622"/>
      <c r="G281" s="622"/>
      <c r="H281" s="635">
        <v>0</v>
      </c>
      <c r="I281" s="622">
        <v>2</v>
      </c>
      <c r="J281" s="622">
        <v>249.02</v>
      </c>
      <c r="K281" s="635">
        <v>1</v>
      </c>
      <c r="L281" s="622">
        <v>2</v>
      </c>
      <c r="M281" s="623">
        <v>249.02</v>
      </c>
    </row>
    <row r="282" spans="1:13" ht="14.4" customHeight="1" x14ac:dyDescent="0.3">
      <c r="A282" s="618" t="s">
        <v>3971</v>
      </c>
      <c r="B282" s="619" t="s">
        <v>3765</v>
      </c>
      <c r="C282" s="619" t="s">
        <v>4087</v>
      </c>
      <c r="D282" s="619" t="s">
        <v>2618</v>
      </c>
      <c r="E282" s="619" t="s">
        <v>4088</v>
      </c>
      <c r="F282" s="622"/>
      <c r="G282" s="622"/>
      <c r="H282" s="635">
        <v>0</v>
      </c>
      <c r="I282" s="622">
        <v>5</v>
      </c>
      <c r="J282" s="622">
        <v>1571.73</v>
      </c>
      <c r="K282" s="635">
        <v>1</v>
      </c>
      <c r="L282" s="622">
        <v>5</v>
      </c>
      <c r="M282" s="623">
        <v>1571.73</v>
      </c>
    </row>
    <row r="283" spans="1:13" ht="14.4" customHeight="1" x14ac:dyDescent="0.3">
      <c r="A283" s="618" t="s">
        <v>3971</v>
      </c>
      <c r="B283" s="619" t="s">
        <v>3794</v>
      </c>
      <c r="C283" s="619" t="s">
        <v>3160</v>
      </c>
      <c r="D283" s="619" t="s">
        <v>3161</v>
      </c>
      <c r="E283" s="619" t="s">
        <v>3162</v>
      </c>
      <c r="F283" s="622"/>
      <c r="G283" s="622"/>
      <c r="H283" s="635">
        <v>0</v>
      </c>
      <c r="I283" s="622">
        <v>5</v>
      </c>
      <c r="J283" s="622">
        <v>947.8</v>
      </c>
      <c r="K283" s="635">
        <v>1</v>
      </c>
      <c r="L283" s="622">
        <v>5</v>
      </c>
      <c r="M283" s="623">
        <v>947.8</v>
      </c>
    </row>
    <row r="284" spans="1:13" ht="14.4" customHeight="1" x14ac:dyDescent="0.3">
      <c r="A284" s="618" t="s">
        <v>3972</v>
      </c>
      <c r="B284" s="619" t="s">
        <v>3652</v>
      </c>
      <c r="C284" s="619" t="s">
        <v>1627</v>
      </c>
      <c r="D284" s="619" t="s">
        <v>1481</v>
      </c>
      <c r="E284" s="619" t="s">
        <v>1628</v>
      </c>
      <c r="F284" s="622"/>
      <c r="G284" s="622"/>
      <c r="H284" s="635">
        <v>0</v>
      </c>
      <c r="I284" s="622">
        <v>3</v>
      </c>
      <c r="J284" s="622">
        <v>1875.87</v>
      </c>
      <c r="K284" s="635">
        <v>1</v>
      </c>
      <c r="L284" s="622">
        <v>3</v>
      </c>
      <c r="M284" s="623">
        <v>1875.87</v>
      </c>
    </row>
    <row r="285" spans="1:13" ht="14.4" customHeight="1" x14ac:dyDescent="0.3">
      <c r="A285" s="618" t="s">
        <v>3972</v>
      </c>
      <c r="B285" s="619" t="s">
        <v>3652</v>
      </c>
      <c r="C285" s="619" t="s">
        <v>1480</v>
      </c>
      <c r="D285" s="619" t="s">
        <v>1481</v>
      </c>
      <c r="E285" s="619" t="s">
        <v>1482</v>
      </c>
      <c r="F285" s="622"/>
      <c r="G285" s="622"/>
      <c r="H285" s="635">
        <v>0</v>
      </c>
      <c r="I285" s="622">
        <v>1</v>
      </c>
      <c r="J285" s="622">
        <v>937.93</v>
      </c>
      <c r="K285" s="635">
        <v>1</v>
      </c>
      <c r="L285" s="622">
        <v>1</v>
      </c>
      <c r="M285" s="623">
        <v>937.93</v>
      </c>
    </row>
    <row r="286" spans="1:13" ht="14.4" customHeight="1" x14ac:dyDescent="0.3">
      <c r="A286" s="618" t="s">
        <v>3972</v>
      </c>
      <c r="B286" s="619" t="s">
        <v>3720</v>
      </c>
      <c r="C286" s="619" t="s">
        <v>1793</v>
      </c>
      <c r="D286" s="619" t="s">
        <v>3721</v>
      </c>
      <c r="E286" s="619" t="s">
        <v>3722</v>
      </c>
      <c r="F286" s="622"/>
      <c r="G286" s="622"/>
      <c r="H286" s="635">
        <v>0</v>
      </c>
      <c r="I286" s="622">
        <v>2</v>
      </c>
      <c r="J286" s="622">
        <v>666.62</v>
      </c>
      <c r="K286" s="635">
        <v>1</v>
      </c>
      <c r="L286" s="622">
        <v>2</v>
      </c>
      <c r="M286" s="623">
        <v>666.62</v>
      </c>
    </row>
    <row r="287" spans="1:13" ht="14.4" customHeight="1" x14ac:dyDescent="0.3">
      <c r="A287" s="618" t="s">
        <v>3972</v>
      </c>
      <c r="B287" s="619" t="s">
        <v>3765</v>
      </c>
      <c r="C287" s="619" t="s">
        <v>3766</v>
      </c>
      <c r="D287" s="619" t="s">
        <v>3767</v>
      </c>
      <c r="E287" s="619" t="s">
        <v>3768</v>
      </c>
      <c r="F287" s="622"/>
      <c r="G287" s="622"/>
      <c r="H287" s="635">
        <v>0</v>
      </c>
      <c r="I287" s="622">
        <v>1</v>
      </c>
      <c r="J287" s="622">
        <v>32.74</v>
      </c>
      <c r="K287" s="635">
        <v>1</v>
      </c>
      <c r="L287" s="622">
        <v>1</v>
      </c>
      <c r="M287" s="623">
        <v>32.74</v>
      </c>
    </row>
    <row r="288" spans="1:13" ht="14.4" customHeight="1" x14ac:dyDescent="0.3">
      <c r="A288" s="618" t="s">
        <v>3972</v>
      </c>
      <c r="B288" s="619" t="s">
        <v>3765</v>
      </c>
      <c r="C288" s="619" t="s">
        <v>2512</v>
      </c>
      <c r="D288" s="619" t="s">
        <v>1522</v>
      </c>
      <c r="E288" s="619" t="s">
        <v>3855</v>
      </c>
      <c r="F288" s="622"/>
      <c r="G288" s="622"/>
      <c r="H288" s="635">
        <v>0</v>
      </c>
      <c r="I288" s="622">
        <v>2</v>
      </c>
      <c r="J288" s="622">
        <v>65.48</v>
      </c>
      <c r="K288" s="635">
        <v>1</v>
      </c>
      <c r="L288" s="622">
        <v>2</v>
      </c>
      <c r="M288" s="623">
        <v>65.48</v>
      </c>
    </row>
    <row r="289" spans="1:13" ht="14.4" customHeight="1" x14ac:dyDescent="0.3">
      <c r="A289" s="618" t="s">
        <v>3973</v>
      </c>
      <c r="B289" s="619" t="s">
        <v>3636</v>
      </c>
      <c r="C289" s="619" t="s">
        <v>772</v>
      </c>
      <c r="D289" s="619" t="s">
        <v>769</v>
      </c>
      <c r="E289" s="619" t="s">
        <v>773</v>
      </c>
      <c r="F289" s="622"/>
      <c r="G289" s="622"/>
      <c r="H289" s="635">
        <v>0</v>
      </c>
      <c r="I289" s="622">
        <v>1</v>
      </c>
      <c r="J289" s="622">
        <v>612.26</v>
      </c>
      <c r="K289" s="635">
        <v>1</v>
      </c>
      <c r="L289" s="622">
        <v>1</v>
      </c>
      <c r="M289" s="623">
        <v>612.26</v>
      </c>
    </row>
    <row r="290" spans="1:13" ht="14.4" customHeight="1" x14ac:dyDescent="0.3">
      <c r="A290" s="618" t="s">
        <v>3973</v>
      </c>
      <c r="B290" s="619" t="s">
        <v>3647</v>
      </c>
      <c r="C290" s="619" t="s">
        <v>5489</v>
      </c>
      <c r="D290" s="619" t="s">
        <v>2472</v>
      </c>
      <c r="E290" s="619" t="s">
        <v>6264</v>
      </c>
      <c r="F290" s="622">
        <v>3</v>
      </c>
      <c r="G290" s="622">
        <v>0</v>
      </c>
      <c r="H290" s="635"/>
      <c r="I290" s="622"/>
      <c r="J290" s="622"/>
      <c r="K290" s="635"/>
      <c r="L290" s="622">
        <v>3</v>
      </c>
      <c r="M290" s="623">
        <v>0</v>
      </c>
    </row>
    <row r="291" spans="1:13" ht="14.4" customHeight="1" x14ac:dyDescent="0.3">
      <c r="A291" s="618" t="s">
        <v>3973</v>
      </c>
      <c r="B291" s="619" t="s">
        <v>3647</v>
      </c>
      <c r="C291" s="619" t="s">
        <v>5491</v>
      </c>
      <c r="D291" s="619" t="s">
        <v>2472</v>
      </c>
      <c r="E291" s="619" t="s">
        <v>5492</v>
      </c>
      <c r="F291" s="622">
        <v>2</v>
      </c>
      <c r="G291" s="622">
        <v>0</v>
      </c>
      <c r="H291" s="635"/>
      <c r="I291" s="622"/>
      <c r="J291" s="622"/>
      <c r="K291" s="635"/>
      <c r="L291" s="622">
        <v>2</v>
      </c>
      <c r="M291" s="623">
        <v>0</v>
      </c>
    </row>
    <row r="292" spans="1:13" ht="14.4" customHeight="1" x14ac:dyDescent="0.3">
      <c r="A292" s="618" t="s">
        <v>3973</v>
      </c>
      <c r="B292" s="619" t="s">
        <v>3687</v>
      </c>
      <c r="C292" s="619" t="s">
        <v>5497</v>
      </c>
      <c r="D292" s="619" t="s">
        <v>3882</v>
      </c>
      <c r="E292" s="619" t="s">
        <v>4125</v>
      </c>
      <c r="F292" s="622">
        <v>1</v>
      </c>
      <c r="G292" s="622">
        <v>305.08</v>
      </c>
      <c r="H292" s="635">
        <v>1</v>
      </c>
      <c r="I292" s="622"/>
      <c r="J292" s="622"/>
      <c r="K292" s="635">
        <v>0</v>
      </c>
      <c r="L292" s="622">
        <v>1</v>
      </c>
      <c r="M292" s="623">
        <v>305.08</v>
      </c>
    </row>
    <row r="293" spans="1:13" ht="14.4" customHeight="1" x14ac:dyDescent="0.3">
      <c r="A293" s="618" t="s">
        <v>3973</v>
      </c>
      <c r="B293" s="619" t="s">
        <v>3697</v>
      </c>
      <c r="C293" s="619" t="s">
        <v>5503</v>
      </c>
      <c r="D293" s="619" t="s">
        <v>2580</v>
      </c>
      <c r="E293" s="619" t="s">
        <v>4987</v>
      </c>
      <c r="F293" s="622"/>
      <c r="G293" s="622"/>
      <c r="H293" s="635">
        <v>0</v>
      </c>
      <c r="I293" s="622">
        <v>3</v>
      </c>
      <c r="J293" s="622">
        <v>2290.87</v>
      </c>
      <c r="K293" s="635">
        <v>1</v>
      </c>
      <c r="L293" s="622">
        <v>3</v>
      </c>
      <c r="M293" s="623">
        <v>2290.87</v>
      </c>
    </row>
    <row r="294" spans="1:13" ht="14.4" customHeight="1" x14ac:dyDescent="0.3">
      <c r="A294" s="618" t="s">
        <v>3973</v>
      </c>
      <c r="B294" s="619" t="s">
        <v>3697</v>
      </c>
      <c r="C294" s="619" t="s">
        <v>5504</v>
      </c>
      <c r="D294" s="619" t="s">
        <v>2580</v>
      </c>
      <c r="E294" s="619" t="s">
        <v>4987</v>
      </c>
      <c r="F294" s="622">
        <v>2</v>
      </c>
      <c r="G294" s="622">
        <v>783.54</v>
      </c>
      <c r="H294" s="635">
        <v>1</v>
      </c>
      <c r="I294" s="622"/>
      <c r="J294" s="622"/>
      <c r="K294" s="635">
        <v>0</v>
      </c>
      <c r="L294" s="622">
        <v>2</v>
      </c>
      <c r="M294" s="623">
        <v>783.54</v>
      </c>
    </row>
    <row r="295" spans="1:13" ht="14.4" customHeight="1" x14ac:dyDescent="0.3">
      <c r="A295" s="618" t="s">
        <v>3973</v>
      </c>
      <c r="B295" s="619" t="s">
        <v>3756</v>
      </c>
      <c r="C295" s="619" t="s">
        <v>5494</v>
      </c>
      <c r="D295" s="619" t="s">
        <v>1452</v>
      </c>
      <c r="E295" s="619" t="s">
        <v>4565</v>
      </c>
      <c r="F295" s="622"/>
      <c r="G295" s="622"/>
      <c r="H295" s="635">
        <v>0</v>
      </c>
      <c r="I295" s="622">
        <v>2</v>
      </c>
      <c r="J295" s="622">
        <v>386.52</v>
      </c>
      <c r="K295" s="635">
        <v>1</v>
      </c>
      <c r="L295" s="622">
        <v>2</v>
      </c>
      <c r="M295" s="623">
        <v>386.52</v>
      </c>
    </row>
    <row r="296" spans="1:13" ht="14.4" customHeight="1" x14ac:dyDescent="0.3">
      <c r="A296" s="618" t="s">
        <v>3975</v>
      </c>
      <c r="B296" s="619" t="s">
        <v>3720</v>
      </c>
      <c r="C296" s="619" t="s">
        <v>1793</v>
      </c>
      <c r="D296" s="619" t="s">
        <v>3721</v>
      </c>
      <c r="E296" s="619" t="s">
        <v>3722</v>
      </c>
      <c r="F296" s="622"/>
      <c r="G296" s="622"/>
      <c r="H296" s="635">
        <v>0</v>
      </c>
      <c r="I296" s="622">
        <v>1</v>
      </c>
      <c r="J296" s="622">
        <v>333.31</v>
      </c>
      <c r="K296" s="635">
        <v>1</v>
      </c>
      <c r="L296" s="622">
        <v>1</v>
      </c>
      <c r="M296" s="623">
        <v>333.31</v>
      </c>
    </row>
    <row r="297" spans="1:13" ht="14.4" customHeight="1" x14ac:dyDescent="0.3">
      <c r="A297" s="618" t="s">
        <v>3975</v>
      </c>
      <c r="B297" s="619" t="s">
        <v>6263</v>
      </c>
      <c r="C297" s="619" t="s">
        <v>6227</v>
      </c>
      <c r="D297" s="619" t="s">
        <v>6228</v>
      </c>
      <c r="E297" s="619" t="s">
        <v>3264</v>
      </c>
      <c r="F297" s="622"/>
      <c r="G297" s="622"/>
      <c r="H297" s="635">
        <v>0</v>
      </c>
      <c r="I297" s="622">
        <v>1</v>
      </c>
      <c r="J297" s="622">
        <v>977.15</v>
      </c>
      <c r="K297" s="635">
        <v>1</v>
      </c>
      <c r="L297" s="622">
        <v>1</v>
      </c>
      <c r="M297" s="623">
        <v>977.15</v>
      </c>
    </row>
    <row r="298" spans="1:13" ht="14.4" customHeight="1" x14ac:dyDescent="0.3">
      <c r="A298" s="618" t="s">
        <v>3996</v>
      </c>
      <c r="B298" s="619" t="s">
        <v>3652</v>
      </c>
      <c r="C298" s="619" t="s">
        <v>1627</v>
      </c>
      <c r="D298" s="619" t="s">
        <v>1481</v>
      </c>
      <c r="E298" s="619" t="s">
        <v>1628</v>
      </c>
      <c r="F298" s="622"/>
      <c r="G298" s="622"/>
      <c r="H298" s="635">
        <v>0</v>
      </c>
      <c r="I298" s="622">
        <v>3</v>
      </c>
      <c r="J298" s="622">
        <v>1875.87</v>
      </c>
      <c r="K298" s="635">
        <v>1</v>
      </c>
      <c r="L298" s="622">
        <v>3</v>
      </c>
      <c r="M298" s="623">
        <v>1875.87</v>
      </c>
    </row>
    <row r="299" spans="1:13" ht="14.4" customHeight="1" x14ac:dyDescent="0.3">
      <c r="A299" s="618" t="s">
        <v>3996</v>
      </c>
      <c r="B299" s="619" t="s">
        <v>3652</v>
      </c>
      <c r="C299" s="619" t="s">
        <v>1480</v>
      </c>
      <c r="D299" s="619" t="s">
        <v>1481</v>
      </c>
      <c r="E299" s="619" t="s">
        <v>1482</v>
      </c>
      <c r="F299" s="622"/>
      <c r="G299" s="622"/>
      <c r="H299" s="635">
        <v>0</v>
      </c>
      <c r="I299" s="622">
        <v>2</v>
      </c>
      <c r="J299" s="622">
        <v>1875.86</v>
      </c>
      <c r="K299" s="635">
        <v>1</v>
      </c>
      <c r="L299" s="622">
        <v>2</v>
      </c>
      <c r="M299" s="623">
        <v>1875.86</v>
      </c>
    </row>
    <row r="300" spans="1:13" ht="14.4" customHeight="1" x14ac:dyDescent="0.3">
      <c r="A300" s="618" t="s">
        <v>3996</v>
      </c>
      <c r="B300" s="619" t="s">
        <v>3720</v>
      </c>
      <c r="C300" s="619" t="s">
        <v>1793</v>
      </c>
      <c r="D300" s="619" t="s">
        <v>3721</v>
      </c>
      <c r="E300" s="619" t="s">
        <v>3722</v>
      </c>
      <c r="F300" s="622"/>
      <c r="G300" s="622"/>
      <c r="H300" s="635">
        <v>0</v>
      </c>
      <c r="I300" s="622">
        <v>3</v>
      </c>
      <c r="J300" s="622">
        <v>999.93000000000006</v>
      </c>
      <c r="K300" s="635">
        <v>1</v>
      </c>
      <c r="L300" s="622">
        <v>3</v>
      </c>
      <c r="M300" s="623">
        <v>999.93000000000006</v>
      </c>
    </row>
    <row r="301" spans="1:13" ht="14.4" customHeight="1" x14ac:dyDescent="0.3">
      <c r="A301" s="618" t="s">
        <v>3996</v>
      </c>
      <c r="B301" s="619" t="s">
        <v>3720</v>
      </c>
      <c r="C301" s="619" t="s">
        <v>1828</v>
      </c>
      <c r="D301" s="619" t="s">
        <v>3725</v>
      </c>
      <c r="E301" s="619" t="s">
        <v>3726</v>
      </c>
      <c r="F301" s="622"/>
      <c r="G301" s="622"/>
      <c r="H301" s="635">
        <v>0</v>
      </c>
      <c r="I301" s="622">
        <v>3</v>
      </c>
      <c r="J301" s="622">
        <v>999.93000000000006</v>
      </c>
      <c r="K301" s="635">
        <v>1</v>
      </c>
      <c r="L301" s="622">
        <v>3</v>
      </c>
      <c r="M301" s="623">
        <v>999.93000000000006</v>
      </c>
    </row>
    <row r="302" spans="1:13" ht="14.4" customHeight="1" x14ac:dyDescent="0.3">
      <c r="A302" s="618" t="s">
        <v>3996</v>
      </c>
      <c r="B302" s="619" t="s">
        <v>3733</v>
      </c>
      <c r="C302" s="619" t="s">
        <v>2721</v>
      </c>
      <c r="D302" s="619" t="s">
        <v>2722</v>
      </c>
      <c r="E302" s="619" t="s">
        <v>3748</v>
      </c>
      <c r="F302" s="622"/>
      <c r="G302" s="622"/>
      <c r="H302" s="635">
        <v>0</v>
      </c>
      <c r="I302" s="622">
        <v>1</v>
      </c>
      <c r="J302" s="622">
        <v>184.22</v>
      </c>
      <c r="K302" s="635">
        <v>1</v>
      </c>
      <c r="L302" s="622">
        <v>1</v>
      </c>
      <c r="M302" s="623">
        <v>184.22</v>
      </c>
    </row>
    <row r="303" spans="1:13" ht="14.4" customHeight="1" x14ac:dyDescent="0.3">
      <c r="A303" s="618" t="s">
        <v>3996</v>
      </c>
      <c r="B303" s="619" t="s">
        <v>3765</v>
      </c>
      <c r="C303" s="619" t="s">
        <v>3766</v>
      </c>
      <c r="D303" s="619" t="s">
        <v>3767</v>
      </c>
      <c r="E303" s="619" t="s">
        <v>3768</v>
      </c>
      <c r="F303" s="622"/>
      <c r="G303" s="622"/>
      <c r="H303" s="635">
        <v>0</v>
      </c>
      <c r="I303" s="622">
        <v>4</v>
      </c>
      <c r="J303" s="622">
        <v>130.96</v>
      </c>
      <c r="K303" s="635">
        <v>1</v>
      </c>
      <c r="L303" s="622">
        <v>4</v>
      </c>
      <c r="M303" s="623">
        <v>130.96</v>
      </c>
    </row>
    <row r="304" spans="1:13" ht="14.4" customHeight="1" x14ac:dyDescent="0.3">
      <c r="A304" s="618" t="s">
        <v>3996</v>
      </c>
      <c r="B304" s="619" t="s">
        <v>3765</v>
      </c>
      <c r="C304" s="619" t="s">
        <v>1521</v>
      </c>
      <c r="D304" s="619" t="s">
        <v>1522</v>
      </c>
      <c r="E304" s="619" t="s">
        <v>3769</v>
      </c>
      <c r="F304" s="622"/>
      <c r="G304" s="622"/>
      <c r="H304" s="635">
        <v>0</v>
      </c>
      <c r="I304" s="622">
        <v>1</v>
      </c>
      <c r="J304" s="622">
        <v>98.23</v>
      </c>
      <c r="K304" s="635">
        <v>1</v>
      </c>
      <c r="L304" s="622">
        <v>1</v>
      </c>
      <c r="M304" s="623">
        <v>98.23</v>
      </c>
    </row>
    <row r="305" spans="1:13" ht="14.4" customHeight="1" x14ac:dyDescent="0.3">
      <c r="A305" s="618" t="s">
        <v>3978</v>
      </c>
      <c r="B305" s="619" t="s">
        <v>3632</v>
      </c>
      <c r="C305" s="619" t="s">
        <v>2529</v>
      </c>
      <c r="D305" s="619" t="s">
        <v>3800</v>
      </c>
      <c r="E305" s="619" t="s">
        <v>3801</v>
      </c>
      <c r="F305" s="622"/>
      <c r="G305" s="622"/>
      <c r="H305" s="635">
        <v>0</v>
      </c>
      <c r="I305" s="622">
        <v>2</v>
      </c>
      <c r="J305" s="622">
        <v>65.260000000000005</v>
      </c>
      <c r="K305" s="635">
        <v>1</v>
      </c>
      <c r="L305" s="622">
        <v>2</v>
      </c>
      <c r="M305" s="623">
        <v>65.260000000000005</v>
      </c>
    </row>
    <row r="306" spans="1:13" ht="14.4" customHeight="1" x14ac:dyDescent="0.3">
      <c r="A306" s="618" t="s">
        <v>3978</v>
      </c>
      <c r="B306" s="619" t="s">
        <v>3636</v>
      </c>
      <c r="C306" s="619" t="s">
        <v>768</v>
      </c>
      <c r="D306" s="619" t="s">
        <v>769</v>
      </c>
      <c r="E306" s="619" t="s">
        <v>770</v>
      </c>
      <c r="F306" s="622"/>
      <c r="G306" s="622"/>
      <c r="H306" s="635">
        <v>0</v>
      </c>
      <c r="I306" s="622">
        <v>2</v>
      </c>
      <c r="J306" s="622">
        <v>380.96</v>
      </c>
      <c r="K306" s="635">
        <v>1</v>
      </c>
      <c r="L306" s="622">
        <v>2</v>
      </c>
      <c r="M306" s="623">
        <v>380.96</v>
      </c>
    </row>
    <row r="307" spans="1:13" ht="14.4" customHeight="1" x14ac:dyDescent="0.3">
      <c r="A307" s="618" t="s">
        <v>3978</v>
      </c>
      <c r="B307" s="619" t="s">
        <v>3636</v>
      </c>
      <c r="C307" s="619" t="s">
        <v>772</v>
      </c>
      <c r="D307" s="619" t="s">
        <v>769</v>
      </c>
      <c r="E307" s="619" t="s">
        <v>773</v>
      </c>
      <c r="F307" s="622"/>
      <c r="G307" s="622"/>
      <c r="H307" s="635">
        <v>0</v>
      </c>
      <c r="I307" s="622">
        <v>3</v>
      </c>
      <c r="J307" s="622">
        <v>1836.78</v>
      </c>
      <c r="K307" s="635">
        <v>1</v>
      </c>
      <c r="L307" s="622">
        <v>3</v>
      </c>
      <c r="M307" s="623">
        <v>1836.78</v>
      </c>
    </row>
    <row r="308" spans="1:13" ht="14.4" customHeight="1" x14ac:dyDescent="0.3">
      <c r="A308" s="618" t="s">
        <v>3978</v>
      </c>
      <c r="B308" s="619" t="s">
        <v>3643</v>
      </c>
      <c r="C308" s="619" t="s">
        <v>1650</v>
      </c>
      <c r="D308" s="619" t="s">
        <v>1651</v>
      </c>
      <c r="E308" s="619" t="s">
        <v>1652</v>
      </c>
      <c r="F308" s="622"/>
      <c r="G308" s="622"/>
      <c r="H308" s="635">
        <v>0</v>
      </c>
      <c r="I308" s="622">
        <v>2</v>
      </c>
      <c r="J308" s="622">
        <v>280.06</v>
      </c>
      <c r="K308" s="635">
        <v>1</v>
      </c>
      <c r="L308" s="622">
        <v>2</v>
      </c>
      <c r="M308" s="623">
        <v>280.06</v>
      </c>
    </row>
    <row r="309" spans="1:13" ht="14.4" customHeight="1" x14ac:dyDescent="0.3">
      <c r="A309" s="618" t="s">
        <v>3978</v>
      </c>
      <c r="B309" s="619" t="s">
        <v>3644</v>
      </c>
      <c r="C309" s="619" t="s">
        <v>1488</v>
      </c>
      <c r="D309" s="619" t="s">
        <v>1489</v>
      </c>
      <c r="E309" s="619" t="s">
        <v>1490</v>
      </c>
      <c r="F309" s="622"/>
      <c r="G309" s="622"/>
      <c r="H309" s="635"/>
      <c r="I309" s="622">
        <v>1</v>
      </c>
      <c r="J309" s="622">
        <v>0</v>
      </c>
      <c r="K309" s="635"/>
      <c r="L309" s="622">
        <v>1</v>
      </c>
      <c r="M309" s="623">
        <v>0</v>
      </c>
    </row>
    <row r="310" spans="1:13" ht="14.4" customHeight="1" x14ac:dyDescent="0.3">
      <c r="A310" s="618" t="s">
        <v>3978</v>
      </c>
      <c r="B310" s="619" t="s">
        <v>3652</v>
      </c>
      <c r="C310" s="619" t="s">
        <v>1627</v>
      </c>
      <c r="D310" s="619" t="s">
        <v>1481</v>
      </c>
      <c r="E310" s="619" t="s">
        <v>1628</v>
      </c>
      <c r="F310" s="622"/>
      <c r="G310" s="622"/>
      <c r="H310" s="635">
        <v>0</v>
      </c>
      <c r="I310" s="622">
        <v>1</v>
      </c>
      <c r="J310" s="622">
        <v>625.29</v>
      </c>
      <c r="K310" s="635">
        <v>1</v>
      </c>
      <c r="L310" s="622">
        <v>1</v>
      </c>
      <c r="M310" s="623">
        <v>625.29</v>
      </c>
    </row>
    <row r="311" spans="1:13" ht="14.4" customHeight="1" x14ac:dyDescent="0.3">
      <c r="A311" s="618" t="s">
        <v>3978</v>
      </c>
      <c r="B311" s="619" t="s">
        <v>3652</v>
      </c>
      <c r="C311" s="619" t="s">
        <v>4196</v>
      </c>
      <c r="D311" s="619" t="s">
        <v>1481</v>
      </c>
      <c r="E311" s="619" t="s">
        <v>4197</v>
      </c>
      <c r="F311" s="622"/>
      <c r="G311" s="622"/>
      <c r="H311" s="635">
        <v>0</v>
      </c>
      <c r="I311" s="622">
        <v>2</v>
      </c>
      <c r="J311" s="622">
        <v>375.18</v>
      </c>
      <c r="K311" s="635">
        <v>1</v>
      </c>
      <c r="L311" s="622">
        <v>2</v>
      </c>
      <c r="M311" s="623">
        <v>375.18</v>
      </c>
    </row>
    <row r="312" spans="1:13" ht="14.4" customHeight="1" x14ac:dyDescent="0.3">
      <c r="A312" s="618" t="s">
        <v>3978</v>
      </c>
      <c r="B312" s="619" t="s">
        <v>3652</v>
      </c>
      <c r="C312" s="619" t="s">
        <v>2515</v>
      </c>
      <c r="D312" s="619" t="s">
        <v>1526</v>
      </c>
      <c r="E312" s="619" t="s">
        <v>2497</v>
      </c>
      <c r="F312" s="622"/>
      <c r="G312" s="622"/>
      <c r="H312" s="635">
        <v>0</v>
      </c>
      <c r="I312" s="622">
        <v>1</v>
      </c>
      <c r="J312" s="622">
        <v>2332.92</v>
      </c>
      <c r="K312" s="635">
        <v>1</v>
      </c>
      <c r="L312" s="622">
        <v>1</v>
      </c>
      <c r="M312" s="623">
        <v>2332.92</v>
      </c>
    </row>
    <row r="313" spans="1:13" ht="14.4" customHeight="1" x14ac:dyDescent="0.3">
      <c r="A313" s="618" t="s">
        <v>3978</v>
      </c>
      <c r="B313" s="619" t="s">
        <v>3654</v>
      </c>
      <c r="C313" s="619" t="s">
        <v>5524</v>
      </c>
      <c r="D313" s="619" t="s">
        <v>3964</v>
      </c>
      <c r="E313" s="619"/>
      <c r="F313" s="622">
        <v>2</v>
      </c>
      <c r="G313" s="622">
        <v>2985.16</v>
      </c>
      <c r="H313" s="635">
        <v>1</v>
      </c>
      <c r="I313" s="622"/>
      <c r="J313" s="622"/>
      <c r="K313" s="635">
        <v>0</v>
      </c>
      <c r="L313" s="622">
        <v>2</v>
      </c>
      <c r="M313" s="623">
        <v>2985.16</v>
      </c>
    </row>
    <row r="314" spans="1:13" ht="14.4" customHeight="1" x14ac:dyDescent="0.3">
      <c r="A314" s="618" t="s">
        <v>3978</v>
      </c>
      <c r="B314" s="619" t="s">
        <v>3654</v>
      </c>
      <c r="C314" s="619" t="s">
        <v>4279</v>
      </c>
      <c r="D314" s="619" t="s">
        <v>4280</v>
      </c>
      <c r="E314" s="619" t="s">
        <v>3113</v>
      </c>
      <c r="F314" s="622">
        <v>3</v>
      </c>
      <c r="G314" s="622">
        <v>1492.59</v>
      </c>
      <c r="H314" s="635">
        <v>1</v>
      </c>
      <c r="I314" s="622"/>
      <c r="J314" s="622"/>
      <c r="K314" s="635">
        <v>0</v>
      </c>
      <c r="L314" s="622">
        <v>3</v>
      </c>
      <c r="M314" s="623">
        <v>1492.59</v>
      </c>
    </row>
    <row r="315" spans="1:13" ht="14.4" customHeight="1" x14ac:dyDescent="0.3">
      <c r="A315" s="618" t="s">
        <v>3978</v>
      </c>
      <c r="B315" s="619" t="s">
        <v>3654</v>
      </c>
      <c r="C315" s="619" t="s">
        <v>5529</v>
      </c>
      <c r="D315" s="619" t="s">
        <v>4280</v>
      </c>
      <c r="E315" s="619" t="s">
        <v>5528</v>
      </c>
      <c r="F315" s="622">
        <v>1</v>
      </c>
      <c r="G315" s="622">
        <v>1492.58</v>
      </c>
      <c r="H315" s="635">
        <v>1</v>
      </c>
      <c r="I315" s="622"/>
      <c r="J315" s="622"/>
      <c r="K315" s="635">
        <v>0</v>
      </c>
      <c r="L315" s="622">
        <v>1</v>
      </c>
      <c r="M315" s="623">
        <v>1492.58</v>
      </c>
    </row>
    <row r="316" spans="1:13" ht="14.4" customHeight="1" x14ac:dyDescent="0.3">
      <c r="A316" s="618" t="s">
        <v>3978</v>
      </c>
      <c r="B316" s="619" t="s">
        <v>3663</v>
      </c>
      <c r="C316" s="619" t="s">
        <v>5013</v>
      </c>
      <c r="D316" s="619" t="s">
        <v>5014</v>
      </c>
      <c r="E316" s="619" t="s">
        <v>3769</v>
      </c>
      <c r="F316" s="622">
        <v>9</v>
      </c>
      <c r="G316" s="622">
        <v>404.01000000000005</v>
      </c>
      <c r="H316" s="635">
        <v>1</v>
      </c>
      <c r="I316" s="622"/>
      <c r="J316" s="622"/>
      <c r="K316" s="635">
        <v>0</v>
      </c>
      <c r="L316" s="622">
        <v>9</v>
      </c>
      <c r="M316" s="623">
        <v>404.01000000000005</v>
      </c>
    </row>
    <row r="317" spans="1:13" ht="14.4" customHeight="1" x14ac:dyDescent="0.3">
      <c r="A317" s="618" t="s">
        <v>3978</v>
      </c>
      <c r="B317" s="619" t="s">
        <v>3696</v>
      </c>
      <c r="C317" s="619" t="s">
        <v>5509</v>
      </c>
      <c r="D317" s="619" t="s">
        <v>3833</v>
      </c>
      <c r="E317" s="619" t="s">
        <v>3831</v>
      </c>
      <c r="F317" s="622"/>
      <c r="G317" s="622"/>
      <c r="H317" s="635">
        <v>0</v>
      </c>
      <c r="I317" s="622">
        <v>4</v>
      </c>
      <c r="J317" s="622">
        <v>4228.7700000000004</v>
      </c>
      <c r="K317" s="635">
        <v>1</v>
      </c>
      <c r="L317" s="622">
        <v>4</v>
      </c>
      <c r="M317" s="623">
        <v>4228.7700000000004</v>
      </c>
    </row>
    <row r="318" spans="1:13" ht="14.4" customHeight="1" x14ac:dyDescent="0.3">
      <c r="A318" s="618" t="s">
        <v>3978</v>
      </c>
      <c r="B318" s="619" t="s">
        <v>3720</v>
      </c>
      <c r="C318" s="619" t="s">
        <v>1793</v>
      </c>
      <c r="D318" s="619" t="s">
        <v>3721</v>
      </c>
      <c r="E318" s="619" t="s">
        <v>3722</v>
      </c>
      <c r="F318" s="622"/>
      <c r="G318" s="622"/>
      <c r="H318" s="635">
        <v>0</v>
      </c>
      <c r="I318" s="622">
        <v>6</v>
      </c>
      <c r="J318" s="622">
        <v>1999.8600000000001</v>
      </c>
      <c r="K318" s="635">
        <v>1</v>
      </c>
      <c r="L318" s="622">
        <v>6</v>
      </c>
      <c r="M318" s="623">
        <v>1999.8600000000001</v>
      </c>
    </row>
    <row r="319" spans="1:13" ht="14.4" customHeight="1" x14ac:dyDescent="0.3">
      <c r="A319" s="618" t="s">
        <v>3978</v>
      </c>
      <c r="B319" s="619" t="s">
        <v>3720</v>
      </c>
      <c r="C319" s="619" t="s">
        <v>1828</v>
      </c>
      <c r="D319" s="619" t="s">
        <v>3725</v>
      </c>
      <c r="E319" s="619" t="s">
        <v>3726</v>
      </c>
      <c r="F319" s="622"/>
      <c r="G319" s="622"/>
      <c r="H319" s="635">
        <v>0</v>
      </c>
      <c r="I319" s="622">
        <v>7</v>
      </c>
      <c r="J319" s="622">
        <v>2333.17</v>
      </c>
      <c r="K319" s="635">
        <v>1</v>
      </c>
      <c r="L319" s="622">
        <v>7</v>
      </c>
      <c r="M319" s="623">
        <v>2333.17</v>
      </c>
    </row>
    <row r="320" spans="1:13" ht="14.4" customHeight="1" x14ac:dyDescent="0.3">
      <c r="A320" s="618" t="s">
        <v>3978</v>
      </c>
      <c r="B320" s="619" t="s">
        <v>3733</v>
      </c>
      <c r="C320" s="619" t="s">
        <v>4984</v>
      </c>
      <c r="D320" s="619" t="s">
        <v>4985</v>
      </c>
      <c r="E320" s="619" t="s">
        <v>3846</v>
      </c>
      <c r="F320" s="622"/>
      <c r="G320" s="622"/>
      <c r="H320" s="635">
        <v>0</v>
      </c>
      <c r="I320" s="622">
        <v>1</v>
      </c>
      <c r="J320" s="622">
        <v>138.16</v>
      </c>
      <c r="K320" s="635">
        <v>1</v>
      </c>
      <c r="L320" s="622">
        <v>1</v>
      </c>
      <c r="M320" s="623">
        <v>138.16</v>
      </c>
    </row>
    <row r="321" spans="1:13" ht="14.4" customHeight="1" x14ac:dyDescent="0.3">
      <c r="A321" s="618" t="s">
        <v>3978</v>
      </c>
      <c r="B321" s="619" t="s">
        <v>3733</v>
      </c>
      <c r="C321" s="619" t="s">
        <v>2721</v>
      </c>
      <c r="D321" s="619" t="s">
        <v>2722</v>
      </c>
      <c r="E321" s="619" t="s">
        <v>3748</v>
      </c>
      <c r="F321" s="622"/>
      <c r="G321" s="622"/>
      <c r="H321" s="635">
        <v>0</v>
      </c>
      <c r="I321" s="622">
        <v>11</v>
      </c>
      <c r="J321" s="622">
        <v>2026.42</v>
      </c>
      <c r="K321" s="635">
        <v>1</v>
      </c>
      <c r="L321" s="622">
        <v>11</v>
      </c>
      <c r="M321" s="623">
        <v>2026.42</v>
      </c>
    </row>
    <row r="322" spans="1:13" ht="14.4" customHeight="1" x14ac:dyDescent="0.3">
      <c r="A322" s="618" t="s">
        <v>3978</v>
      </c>
      <c r="B322" s="619" t="s">
        <v>3841</v>
      </c>
      <c r="C322" s="619" t="s">
        <v>2731</v>
      </c>
      <c r="D322" s="619" t="s">
        <v>2732</v>
      </c>
      <c r="E322" s="619" t="s">
        <v>2733</v>
      </c>
      <c r="F322" s="622"/>
      <c r="G322" s="622"/>
      <c r="H322" s="635">
        <v>0</v>
      </c>
      <c r="I322" s="622">
        <v>3</v>
      </c>
      <c r="J322" s="622">
        <v>462.03</v>
      </c>
      <c r="K322" s="635">
        <v>1</v>
      </c>
      <c r="L322" s="622">
        <v>3</v>
      </c>
      <c r="M322" s="623">
        <v>462.03</v>
      </c>
    </row>
    <row r="323" spans="1:13" ht="14.4" customHeight="1" x14ac:dyDescent="0.3">
      <c r="A323" s="618" t="s">
        <v>3978</v>
      </c>
      <c r="B323" s="619" t="s">
        <v>3756</v>
      </c>
      <c r="C323" s="619" t="s">
        <v>5494</v>
      </c>
      <c r="D323" s="619" t="s">
        <v>1452</v>
      </c>
      <c r="E323" s="619" t="s">
        <v>4565</v>
      </c>
      <c r="F323" s="622"/>
      <c r="G323" s="622"/>
      <c r="H323" s="635">
        <v>0</v>
      </c>
      <c r="I323" s="622">
        <v>2</v>
      </c>
      <c r="J323" s="622">
        <v>386.52</v>
      </c>
      <c r="K323" s="635">
        <v>1</v>
      </c>
      <c r="L323" s="622">
        <v>2</v>
      </c>
      <c r="M323" s="623">
        <v>386.52</v>
      </c>
    </row>
    <row r="324" spans="1:13" ht="14.4" customHeight="1" x14ac:dyDescent="0.3">
      <c r="A324" s="618" t="s">
        <v>3978</v>
      </c>
      <c r="B324" s="619" t="s">
        <v>3756</v>
      </c>
      <c r="C324" s="619" t="s">
        <v>4592</v>
      </c>
      <c r="D324" s="619" t="s">
        <v>1859</v>
      </c>
      <c r="E324" s="619" t="s">
        <v>4593</v>
      </c>
      <c r="F324" s="622">
        <v>3</v>
      </c>
      <c r="G324" s="622">
        <v>0</v>
      </c>
      <c r="H324" s="635"/>
      <c r="I324" s="622"/>
      <c r="J324" s="622"/>
      <c r="K324" s="635"/>
      <c r="L324" s="622">
        <v>3</v>
      </c>
      <c r="M324" s="623">
        <v>0</v>
      </c>
    </row>
    <row r="325" spans="1:13" ht="14.4" customHeight="1" x14ac:dyDescent="0.3">
      <c r="A325" s="618" t="s">
        <v>3978</v>
      </c>
      <c r="B325" s="619" t="s">
        <v>3765</v>
      </c>
      <c r="C325" s="619" t="s">
        <v>4199</v>
      </c>
      <c r="D325" s="619" t="s">
        <v>4200</v>
      </c>
      <c r="E325" s="619" t="s">
        <v>3769</v>
      </c>
      <c r="F325" s="622">
        <v>1</v>
      </c>
      <c r="G325" s="622">
        <v>98.23</v>
      </c>
      <c r="H325" s="635">
        <v>1</v>
      </c>
      <c r="I325" s="622"/>
      <c r="J325" s="622"/>
      <c r="K325" s="635">
        <v>0</v>
      </c>
      <c r="L325" s="622">
        <v>1</v>
      </c>
      <c r="M325" s="623">
        <v>98.23</v>
      </c>
    </row>
    <row r="326" spans="1:13" ht="14.4" customHeight="1" x14ac:dyDescent="0.3">
      <c r="A326" s="618" t="s">
        <v>3978</v>
      </c>
      <c r="B326" s="619" t="s">
        <v>3765</v>
      </c>
      <c r="C326" s="619" t="s">
        <v>2617</v>
      </c>
      <c r="D326" s="619" t="s">
        <v>2618</v>
      </c>
      <c r="E326" s="619" t="s">
        <v>3851</v>
      </c>
      <c r="F326" s="622"/>
      <c r="G326" s="622"/>
      <c r="H326" s="635">
        <v>0</v>
      </c>
      <c r="I326" s="622">
        <v>2</v>
      </c>
      <c r="J326" s="622">
        <v>65.48</v>
      </c>
      <c r="K326" s="635">
        <v>1</v>
      </c>
      <c r="L326" s="622">
        <v>2</v>
      </c>
      <c r="M326" s="623">
        <v>65.48</v>
      </c>
    </row>
    <row r="327" spans="1:13" ht="14.4" customHeight="1" x14ac:dyDescent="0.3">
      <c r="A327" s="618" t="s">
        <v>3978</v>
      </c>
      <c r="B327" s="619" t="s">
        <v>3765</v>
      </c>
      <c r="C327" s="619" t="s">
        <v>4201</v>
      </c>
      <c r="D327" s="619" t="s">
        <v>1522</v>
      </c>
      <c r="E327" s="619" t="s">
        <v>4202</v>
      </c>
      <c r="F327" s="622"/>
      <c r="G327" s="622"/>
      <c r="H327" s="635">
        <v>0</v>
      </c>
      <c r="I327" s="622">
        <v>2</v>
      </c>
      <c r="J327" s="622">
        <v>415.06</v>
      </c>
      <c r="K327" s="635">
        <v>1</v>
      </c>
      <c r="L327" s="622">
        <v>2</v>
      </c>
      <c r="M327" s="623">
        <v>415.06</v>
      </c>
    </row>
    <row r="328" spans="1:13" ht="14.4" customHeight="1" x14ac:dyDescent="0.3">
      <c r="A328" s="618" t="s">
        <v>3978</v>
      </c>
      <c r="B328" s="619" t="s">
        <v>3765</v>
      </c>
      <c r="C328" s="619" t="s">
        <v>4087</v>
      </c>
      <c r="D328" s="619" t="s">
        <v>2618</v>
      </c>
      <c r="E328" s="619" t="s">
        <v>4088</v>
      </c>
      <c r="F328" s="622"/>
      <c r="G328" s="622"/>
      <c r="H328" s="635">
        <v>0</v>
      </c>
      <c r="I328" s="622">
        <v>1</v>
      </c>
      <c r="J328" s="622">
        <v>314.33999999999997</v>
      </c>
      <c r="K328" s="635">
        <v>1</v>
      </c>
      <c r="L328" s="622">
        <v>1</v>
      </c>
      <c r="M328" s="623">
        <v>314.33999999999997</v>
      </c>
    </row>
    <row r="329" spans="1:13" ht="14.4" customHeight="1" x14ac:dyDescent="0.3">
      <c r="A329" s="618" t="s">
        <v>3978</v>
      </c>
      <c r="B329" s="619" t="s">
        <v>3792</v>
      </c>
      <c r="C329" s="619" t="s">
        <v>4986</v>
      </c>
      <c r="D329" s="619" t="s">
        <v>1530</v>
      </c>
      <c r="E329" s="619" t="s">
        <v>4987</v>
      </c>
      <c r="F329" s="622"/>
      <c r="G329" s="622"/>
      <c r="H329" s="635">
        <v>0</v>
      </c>
      <c r="I329" s="622">
        <v>2</v>
      </c>
      <c r="J329" s="622">
        <v>826.44</v>
      </c>
      <c r="K329" s="635">
        <v>1</v>
      </c>
      <c r="L329" s="622">
        <v>2</v>
      </c>
      <c r="M329" s="623">
        <v>826.44</v>
      </c>
    </row>
    <row r="330" spans="1:13" ht="14.4" customHeight="1" x14ac:dyDescent="0.3">
      <c r="A330" s="618" t="s">
        <v>3979</v>
      </c>
      <c r="B330" s="619" t="s">
        <v>3636</v>
      </c>
      <c r="C330" s="619" t="s">
        <v>768</v>
      </c>
      <c r="D330" s="619" t="s">
        <v>769</v>
      </c>
      <c r="E330" s="619" t="s">
        <v>770</v>
      </c>
      <c r="F330" s="622"/>
      <c r="G330" s="622"/>
      <c r="H330" s="635">
        <v>0</v>
      </c>
      <c r="I330" s="622">
        <v>7</v>
      </c>
      <c r="J330" s="622">
        <v>1333.36</v>
      </c>
      <c r="K330" s="635">
        <v>1</v>
      </c>
      <c r="L330" s="622">
        <v>7</v>
      </c>
      <c r="M330" s="623">
        <v>1333.36</v>
      </c>
    </row>
    <row r="331" spans="1:13" ht="14.4" customHeight="1" x14ac:dyDescent="0.3">
      <c r="A331" s="618" t="s">
        <v>3979</v>
      </c>
      <c r="B331" s="619" t="s">
        <v>3636</v>
      </c>
      <c r="C331" s="619" t="s">
        <v>772</v>
      </c>
      <c r="D331" s="619" t="s">
        <v>769</v>
      </c>
      <c r="E331" s="619" t="s">
        <v>773</v>
      </c>
      <c r="F331" s="622"/>
      <c r="G331" s="622"/>
      <c r="H331" s="635">
        <v>0</v>
      </c>
      <c r="I331" s="622">
        <v>2</v>
      </c>
      <c r="J331" s="622">
        <v>1224.52</v>
      </c>
      <c r="K331" s="635">
        <v>1</v>
      </c>
      <c r="L331" s="622">
        <v>2</v>
      </c>
      <c r="M331" s="623">
        <v>1224.52</v>
      </c>
    </row>
    <row r="332" spans="1:13" ht="14.4" customHeight="1" x14ac:dyDescent="0.3">
      <c r="A332" s="618" t="s">
        <v>3979</v>
      </c>
      <c r="B332" s="619" t="s">
        <v>3640</v>
      </c>
      <c r="C332" s="619" t="s">
        <v>1473</v>
      </c>
      <c r="D332" s="619" t="s">
        <v>3641</v>
      </c>
      <c r="E332" s="619" t="s">
        <v>3642</v>
      </c>
      <c r="F332" s="622"/>
      <c r="G332" s="622"/>
      <c r="H332" s="635">
        <v>0</v>
      </c>
      <c r="I332" s="622">
        <v>3</v>
      </c>
      <c r="J332" s="622">
        <v>571.43999999999994</v>
      </c>
      <c r="K332" s="635">
        <v>1</v>
      </c>
      <c r="L332" s="622">
        <v>3</v>
      </c>
      <c r="M332" s="623">
        <v>571.43999999999994</v>
      </c>
    </row>
    <row r="333" spans="1:13" ht="14.4" customHeight="1" x14ac:dyDescent="0.3">
      <c r="A333" s="618" t="s">
        <v>3979</v>
      </c>
      <c r="B333" s="619" t="s">
        <v>3640</v>
      </c>
      <c r="C333" s="619" t="s">
        <v>5067</v>
      </c>
      <c r="D333" s="619" t="s">
        <v>3641</v>
      </c>
      <c r="E333" s="619" t="s">
        <v>5068</v>
      </c>
      <c r="F333" s="622"/>
      <c r="G333" s="622"/>
      <c r="H333" s="635">
        <v>0</v>
      </c>
      <c r="I333" s="622">
        <v>3</v>
      </c>
      <c r="J333" s="622">
        <v>1142.8799999999999</v>
      </c>
      <c r="K333" s="635">
        <v>1</v>
      </c>
      <c r="L333" s="622">
        <v>3</v>
      </c>
      <c r="M333" s="623">
        <v>1142.8799999999999</v>
      </c>
    </row>
    <row r="334" spans="1:13" ht="14.4" customHeight="1" x14ac:dyDescent="0.3">
      <c r="A334" s="618" t="s">
        <v>3979</v>
      </c>
      <c r="B334" s="619" t="s">
        <v>3643</v>
      </c>
      <c r="C334" s="619" t="s">
        <v>2523</v>
      </c>
      <c r="D334" s="619" t="s">
        <v>1651</v>
      </c>
      <c r="E334" s="619" t="s">
        <v>2524</v>
      </c>
      <c r="F334" s="622"/>
      <c r="G334" s="622"/>
      <c r="H334" s="635">
        <v>0</v>
      </c>
      <c r="I334" s="622">
        <v>2</v>
      </c>
      <c r="J334" s="622">
        <v>112.02</v>
      </c>
      <c r="K334" s="635">
        <v>1</v>
      </c>
      <c r="L334" s="622">
        <v>2</v>
      </c>
      <c r="M334" s="623">
        <v>112.02</v>
      </c>
    </row>
    <row r="335" spans="1:13" ht="14.4" customHeight="1" x14ac:dyDescent="0.3">
      <c r="A335" s="618" t="s">
        <v>3979</v>
      </c>
      <c r="B335" s="619" t="s">
        <v>3643</v>
      </c>
      <c r="C335" s="619" t="s">
        <v>1650</v>
      </c>
      <c r="D335" s="619" t="s">
        <v>1651</v>
      </c>
      <c r="E335" s="619" t="s">
        <v>1652</v>
      </c>
      <c r="F335" s="622"/>
      <c r="G335" s="622"/>
      <c r="H335" s="635">
        <v>0</v>
      </c>
      <c r="I335" s="622">
        <v>15</v>
      </c>
      <c r="J335" s="622">
        <v>2100.4499999999998</v>
      </c>
      <c r="K335" s="635">
        <v>1</v>
      </c>
      <c r="L335" s="622">
        <v>15</v>
      </c>
      <c r="M335" s="623">
        <v>2100.4499999999998</v>
      </c>
    </row>
    <row r="336" spans="1:13" ht="14.4" customHeight="1" x14ac:dyDescent="0.3">
      <c r="A336" s="618" t="s">
        <v>3979</v>
      </c>
      <c r="B336" s="619" t="s">
        <v>3644</v>
      </c>
      <c r="C336" s="619" t="s">
        <v>1607</v>
      </c>
      <c r="D336" s="619" t="s">
        <v>1489</v>
      </c>
      <c r="E336" s="619" t="s">
        <v>1608</v>
      </c>
      <c r="F336" s="622"/>
      <c r="G336" s="622"/>
      <c r="H336" s="635"/>
      <c r="I336" s="622">
        <v>3</v>
      </c>
      <c r="J336" s="622">
        <v>0</v>
      </c>
      <c r="K336" s="635"/>
      <c r="L336" s="622">
        <v>3</v>
      </c>
      <c r="M336" s="623">
        <v>0</v>
      </c>
    </row>
    <row r="337" spans="1:13" ht="14.4" customHeight="1" x14ac:dyDescent="0.3">
      <c r="A337" s="618" t="s">
        <v>3979</v>
      </c>
      <c r="B337" s="619" t="s">
        <v>3813</v>
      </c>
      <c r="C337" s="619" t="s">
        <v>2586</v>
      </c>
      <c r="D337" s="619" t="s">
        <v>3814</v>
      </c>
      <c r="E337" s="619" t="s">
        <v>3815</v>
      </c>
      <c r="F337" s="622"/>
      <c r="G337" s="622"/>
      <c r="H337" s="635">
        <v>0</v>
      </c>
      <c r="I337" s="622">
        <v>3</v>
      </c>
      <c r="J337" s="622">
        <v>1249.3799999999999</v>
      </c>
      <c r="K337" s="635">
        <v>1</v>
      </c>
      <c r="L337" s="622">
        <v>3</v>
      </c>
      <c r="M337" s="623">
        <v>1249.3799999999999</v>
      </c>
    </row>
    <row r="338" spans="1:13" ht="14.4" customHeight="1" x14ac:dyDescent="0.3">
      <c r="A338" s="618" t="s">
        <v>3979</v>
      </c>
      <c r="B338" s="619" t="s">
        <v>3652</v>
      </c>
      <c r="C338" s="619" t="s">
        <v>1627</v>
      </c>
      <c r="D338" s="619" t="s">
        <v>1481</v>
      </c>
      <c r="E338" s="619" t="s">
        <v>1628</v>
      </c>
      <c r="F338" s="622"/>
      <c r="G338" s="622"/>
      <c r="H338" s="635">
        <v>0</v>
      </c>
      <c r="I338" s="622">
        <v>3</v>
      </c>
      <c r="J338" s="622">
        <v>1875.87</v>
      </c>
      <c r="K338" s="635">
        <v>1</v>
      </c>
      <c r="L338" s="622">
        <v>3</v>
      </c>
      <c r="M338" s="623">
        <v>1875.87</v>
      </c>
    </row>
    <row r="339" spans="1:13" ht="14.4" customHeight="1" x14ac:dyDescent="0.3">
      <c r="A339" s="618" t="s">
        <v>3979</v>
      </c>
      <c r="B339" s="619" t="s">
        <v>3652</v>
      </c>
      <c r="C339" s="619" t="s">
        <v>1480</v>
      </c>
      <c r="D339" s="619" t="s">
        <v>1481</v>
      </c>
      <c r="E339" s="619" t="s">
        <v>1482</v>
      </c>
      <c r="F339" s="622"/>
      <c r="G339" s="622"/>
      <c r="H339" s="635">
        <v>0</v>
      </c>
      <c r="I339" s="622">
        <v>4</v>
      </c>
      <c r="J339" s="622">
        <v>3751.72</v>
      </c>
      <c r="K339" s="635">
        <v>1</v>
      </c>
      <c r="L339" s="622">
        <v>4</v>
      </c>
      <c r="M339" s="623">
        <v>3751.72</v>
      </c>
    </row>
    <row r="340" spans="1:13" ht="14.4" customHeight="1" x14ac:dyDescent="0.3">
      <c r="A340" s="618" t="s">
        <v>3979</v>
      </c>
      <c r="B340" s="619" t="s">
        <v>3652</v>
      </c>
      <c r="C340" s="619" t="s">
        <v>1525</v>
      </c>
      <c r="D340" s="619" t="s">
        <v>1526</v>
      </c>
      <c r="E340" s="619" t="s">
        <v>1482</v>
      </c>
      <c r="F340" s="622"/>
      <c r="G340" s="622"/>
      <c r="H340" s="635">
        <v>0</v>
      </c>
      <c r="I340" s="622">
        <v>1</v>
      </c>
      <c r="J340" s="622">
        <v>1749.69</v>
      </c>
      <c r="K340" s="635">
        <v>1</v>
      </c>
      <c r="L340" s="622">
        <v>1</v>
      </c>
      <c r="M340" s="623">
        <v>1749.69</v>
      </c>
    </row>
    <row r="341" spans="1:13" ht="14.4" customHeight="1" x14ac:dyDescent="0.3">
      <c r="A341" s="618" t="s">
        <v>3979</v>
      </c>
      <c r="B341" s="619" t="s">
        <v>3652</v>
      </c>
      <c r="C341" s="619" t="s">
        <v>2518</v>
      </c>
      <c r="D341" s="619" t="s">
        <v>1526</v>
      </c>
      <c r="E341" s="619" t="s">
        <v>3818</v>
      </c>
      <c r="F341" s="622"/>
      <c r="G341" s="622"/>
      <c r="H341" s="635">
        <v>0</v>
      </c>
      <c r="I341" s="622">
        <v>2</v>
      </c>
      <c r="J341" s="622">
        <v>5832.32</v>
      </c>
      <c r="K341" s="635">
        <v>1</v>
      </c>
      <c r="L341" s="622">
        <v>2</v>
      </c>
      <c r="M341" s="623">
        <v>5832.32</v>
      </c>
    </row>
    <row r="342" spans="1:13" ht="14.4" customHeight="1" x14ac:dyDescent="0.3">
      <c r="A342" s="618" t="s">
        <v>3979</v>
      </c>
      <c r="B342" s="619" t="s">
        <v>3912</v>
      </c>
      <c r="C342" s="619" t="s">
        <v>4223</v>
      </c>
      <c r="D342" s="619" t="s">
        <v>4224</v>
      </c>
      <c r="E342" s="619" t="s">
        <v>3913</v>
      </c>
      <c r="F342" s="622">
        <v>1</v>
      </c>
      <c r="G342" s="622">
        <v>140.25</v>
      </c>
      <c r="H342" s="635">
        <v>1</v>
      </c>
      <c r="I342" s="622"/>
      <c r="J342" s="622"/>
      <c r="K342" s="635">
        <v>0</v>
      </c>
      <c r="L342" s="622">
        <v>1</v>
      </c>
      <c r="M342" s="623">
        <v>140.25</v>
      </c>
    </row>
    <row r="343" spans="1:13" ht="14.4" customHeight="1" x14ac:dyDescent="0.3">
      <c r="A343" s="618" t="s">
        <v>3979</v>
      </c>
      <c r="B343" s="619" t="s">
        <v>3658</v>
      </c>
      <c r="C343" s="619" t="s">
        <v>4217</v>
      </c>
      <c r="D343" s="619" t="s">
        <v>4218</v>
      </c>
      <c r="E343" s="619" t="s">
        <v>4219</v>
      </c>
      <c r="F343" s="622">
        <v>1</v>
      </c>
      <c r="G343" s="622">
        <v>73.5</v>
      </c>
      <c r="H343" s="635">
        <v>1</v>
      </c>
      <c r="I343" s="622"/>
      <c r="J343" s="622"/>
      <c r="K343" s="635">
        <v>0</v>
      </c>
      <c r="L343" s="622">
        <v>1</v>
      </c>
      <c r="M343" s="623">
        <v>73.5</v>
      </c>
    </row>
    <row r="344" spans="1:13" ht="14.4" customHeight="1" x14ac:dyDescent="0.3">
      <c r="A344" s="618" t="s">
        <v>3979</v>
      </c>
      <c r="B344" s="619" t="s">
        <v>3663</v>
      </c>
      <c r="C344" s="619" t="s">
        <v>1599</v>
      </c>
      <c r="D344" s="619" t="s">
        <v>1600</v>
      </c>
      <c r="E344" s="619" t="s">
        <v>1601</v>
      </c>
      <c r="F344" s="622"/>
      <c r="G344" s="622"/>
      <c r="H344" s="635">
        <v>0</v>
      </c>
      <c r="I344" s="622">
        <v>1</v>
      </c>
      <c r="J344" s="622">
        <v>99.83</v>
      </c>
      <c r="K344" s="635">
        <v>1</v>
      </c>
      <c r="L344" s="622">
        <v>1</v>
      </c>
      <c r="M344" s="623">
        <v>99.83</v>
      </c>
    </row>
    <row r="345" spans="1:13" ht="14.4" customHeight="1" x14ac:dyDescent="0.3">
      <c r="A345" s="618" t="s">
        <v>3979</v>
      </c>
      <c r="B345" s="619" t="s">
        <v>3665</v>
      </c>
      <c r="C345" s="619" t="s">
        <v>2762</v>
      </c>
      <c r="D345" s="619" t="s">
        <v>3879</v>
      </c>
      <c r="E345" s="619" t="s">
        <v>1079</v>
      </c>
      <c r="F345" s="622">
        <v>1</v>
      </c>
      <c r="G345" s="622">
        <v>44.89</v>
      </c>
      <c r="H345" s="635">
        <v>1</v>
      </c>
      <c r="I345" s="622"/>
      <c r="J345" s="622"/>
      <c r="K345" s="635">
        <v>0</v>
      </c>
      <c r="L345" s="622">
        <v>1</v>
      </c>
      <c r="M345" s="623">
        <v>44.89</v>
      </c>
    </row>
    <row r="346" spans="1:13" ht="14.4" customHeight="1" x14ac:dyDescent="0.3">
      <c r="A346" s="618" t="s">
        <v>3979</v>
      </c>
      <c r="B346" s="619" t="s">
        <v>3684</v>
      </c>
      <c r="C346" s="619" t="s">
        <v>4226</v>
      </c>
      <c r="D346" s="619" t="s">
        <v>3685</v>
      </c>
      <c r="E346" s="619" t="s">
        <v>4227</v>
      </c>
      <c r="F346" s="622"/>
      <c r="G346" s="622"/>
      <c r="H346" s="635">
        <v>0</v>
      </c>
      <c r="I346" s="622">
        <v>1</v>
      </c>
      <c r="J346" s="622">
        <v>526.27</v>
      </c>
      <c r="K346" s="635">
        <v>1</v>
      </c>
      <c r="L346" s="622">
        <v>1</v>
      </c>
      <c r="M346" s="623">
        <v>526.27</v>
      </c>
    </row>
    <row r="347" spans="1:13" ht="14.4" customHeight="1" x14ac:dyDescent="0.3">
      <c r="A347" s="618" t="s">
        <v>3979</v>
      </c>
      <c r="B347" s="619" t="s">
        <v>3720</v>
      </c>
      <c r="C347" s="619" t="s">
        <v>1793</v>
      </c>
      <c r="D347" s="619" t="s">
        <v>3721</v>
      </c>
      <c r="E347" s="619" t="s">
        <v>3722</v>
      </c>
      <c r="F347" s="622"/>
      <c r="G347" s="622"/>
      <c r="H347" s="635">
        <v>0</v>
      </c>
      <c r="I347" s="622">
        <v>3</v>
      </c>
      <c r="J347" s="622">
        <v>999.93000000000006</v>
      </c>
      <c r="K347" s="635">
        <v>1</v>
      </c>
      <c r="L347" s="622">
        <v>3</v>
      </c>
      <c r="M347" s="623">
        <v>999.93000000000006</v>
      </c>
    </row>
    <row r="348" spans="1:13" ht="14.4" customHeight="1" x14ac:dyDescent="0.3">
      <c r="A348" s="618" t="s">
        <v>3979</v>
      </c>
      <c r="B348" s="619" t="s">
        <v>3720</v>
      </c>
      <c r="C348" s="619" t="s">
        <v>1828</v>
      </c>
      <c r="D348" s="619" t="s">
        <v>3725</v>
      </c>
      <c r="E348" s="619" t="s">
        <v>3726</v>
      </c>
      <c r="F348" s="622"/>
      <c r="G348" s="622"/>
      <c r="H348" s="635">
        <v>0</v>
      </c>
      <c r="I348" s="622">
        <v>9</v>
      </c>
      <c r="J348" s="622">
        <v>2999.7900000000004</v>
      </c>
      <c r="K348" s="635">
        <v>1</v>
      </c>
      <c r="L348" s="622">
        <v>9</v>
      </c>
      <c r="M348" s="623">
        <v>2999.7900000000004</v>
      </c>
    </row>
    <row r="349" spans="1:13" ht="14.4" customHeight="1" x14ac:dyDescent="0.3">
      <c r="A349" s="618" t="s">
        <v>3979</v>
      </c>
      <c r="B349" s="619" t="s">
        <v>3756</v>
      </c>
      <c r="C349" s="619" t="s">
        <v>1451</v>
      </c>
      <c r="D349" s="619" t="s">
        <v>1452</v>
      </c>
      <c r="E349" s="619" t="s">
        <v>3758</v>
      </c>
      <c r="F349" s="622"/>
      <c r="G349" s="622"/>
      <c r="H349" s="635">
        <v>0</v>
      </c>
      <c r="I349" s="622">
        <v>6</v>
      </c>
      <c r="J349" s="622">
        <v>579.78</v>
      </c>
      <c r="K349" s="635">
        <v>1</v>
      </c>
      <c r="L349" s="622">
        <v>6</v>
      </c>
      <c r="M349" s="623">
        <v>579.78</v>
      </c>
    </row>
    <row r="350" spans="1:13" ht="14.4" customHeight="1" x14ac:dyDescent="0.3">
      <c r="A350" s="618" t="s">
        <v>3979</v>
      </c>
      <c r="B350" s="619" t="s">
        <v>3765</v>
      </c>
      <c r="C350" s="619" t="s">
        <v>3766</v>
      </c>
      <c r="D350" s="619" t="s">
        <v>3767</v>
      </c>
      <c r="E350" s="619" t="s">
        <v>3768</v>
      </c>
      <c r="F350" s="622"/>
      <c r="G350" s="622"/>
      <c r="H350" s="635">
        <v>0</v>
      </c>
      <c r="I350" s="622">
        <v>4</v>
      </c>
      <c r="J350" s="622">
        <v>196.48</v>
      </c>
      <c r="K350" s="635">
        <v>1</v>
      </c>
      <c r="L350" s="622">
        <v>4</v>
      </c>
      <c r="M350" s="623">
        <v>196.48</v>
      </c>
    </row>
    <row r="351" spans="1:13" ht="14.4" customHeight="1" x14ac:dyDescent="0.3">
      <c r="A351" s="618" t="s">
        <v>3979</v>
      </c>
      <c r="B351" s="619" t="s">
        <v>6265</v>
      </c>
      <c r="C351" s="619" t="s">
        <v>5581</v>
      </c>
      <c r="D351" s="619" t="s">
        <v>5582</v>
      </c>
      <c r="E351" s="619" t="s">
        <v>5583</v>
      </c>
      <c r="F351" s="622">
        <v>3</v>
      </c>
      <c r="G351" s="622">
        <v>284.15999999999997</v>
      </c>
      <c r="H351" s="635">
        <v>1</v>
      </c>
      <c r="I351" s="622"/>
      <c r="J351" s="622"/>
      <c r="K351" s="635">
        <v>0</v>
      </c>
      <c r="L351" s="622">
        <v>3</v>
      </c>
      <c r="M351" s="623">
        <v>284.15999999999997</v>
      </c>
    </row>
    <row r="352" spans="1:13" ht="14.4" customHeight="1" x14ac:dyDescent="0.3">
      <c r="A352" s="618" t="s">
        <v>3979</v>
      </c>
      <c r="B352" s="619" t="s">
        <v>6265</v>
      </c>
      <c r="C352" s="619" t="s">
        <v>5584</v>
      </c>
      <c r="D352" s="619" t="s">
        <v>5585</v>
      </c>
      <c r="E352" s="619" t="s">
        <v>5586</v>
      </c>
      <c r="F352" s="622">
        <v>37</v>
      </c>
      <c r="G352" s="622">
        <v>3504.6399999999994</v>
      </c>
      <c r="H352" s="635">
        <v>1</v>
      </c>
      <c r="I352" s="622"/>
      <c r="J352" s="622"/>
      <c r="K352" s="635">
        <v>0</v>
      </c>
      <c r="L352" s="622">
        <v>37</v>
      </c>
      <c r="M352" s="623">
        <v>3504.6399999999994</v>
      </c>
    </row>
    <row r="353" spans="1:13" ht="14.4" customHeight="1" x14ac:dyDescent="0.3">
      <c r="A353" s="618" t="s">
        <v>3979</v>
      </c>
      <c r="B353" s="619" t="s">
        <v>6265</v>
      </c>
      <c r="C353" s="619" t="s">
        <v>5587</v>
      </c>
      <c r="D353" s="619" t="s">
        <v>5588</v>
      </c>
      <c r="E353" s="619" t="s">
        <v>5589</v>
      </c>
      <c r="F353" s="622"/>
      <c r="G353" s="622"/>
      <c r="H353" s="635">
        <v>0</v>
      </c>
      <c r="I353" s="622">
        <v>3</v>
      </c>
      <c r="J353" s="622">
        <v>94.710000000000008</v>
      </c>
      <c r="K353" s="635">
        <v>1</v>
      </c>
      <c r="L353" s="622">
        <v>3</v>
      </c>
      <c r="M353" s="623">
        <v>94.710000000000008</v>
      </c>
    </row>
    <row r="354" spans="1:13" ht="14.4" customHeight="1" x14ac:dyDescent="0.3">
      <c r="A354" s="618" t="s">
        <v>3979</v>
      </c>
      <c r="B354" s="619" t="s">
        <v>6265</v>
      </c>
      <c r="C354" s="619" t="s">
        <v>5590</v>
      </c>
      <c r="D354" s="619" t="s">
        <v>5591</v>
      </c>
      <c r="E354" s="619" t="s">
        <v>5592</v>
      </c>
      <c r="F354" s="622"/>
      <c r="G354" s="622"/>
      <c r="H354" s="635">
        <v>0</v>
      </c>
      <c r="I354" s="622">
        <v>10</v>
      </c>
      <c r="J354" s="622">
        <v>1041.9000000000001</v>
      </c>
      <c r="K354" s="635">
        <v>1</v>
      </c>
      <c r="L354" s="622">
        <v>10</v>
      </c>
      <c r="M354" s="623">
        <v>1041.9000000000001</v>
      </c>
    </row>
    <row r="355" spans="1:13" ht="14.4" customHeight="1" x14ac:dyDescent="0.3">
      <c r="A355" s="618" t="s">
        <v>3979</v>
      </c>
      <c r="B355" s="619" t="s">
        <v>6263</v>
      </c>
      <c r="C355" s="619" t="s">
        <v>5577</v>
      </c>
      <c r="D355" s="619" t="s">
        <v>5578</v>
      </c>
      <c r="E355" s="619" t="s">
        <v>5579</v>
      </c>
      <c r="F355" s="622">
        <v>1</v>
      </c>
      <c r="G355" s="622">
        <v>1954.31</v>
      </c>
      <c r="H355" s="635">
        <v>1</v>
      </c>
      <c r="I355" s="622"/>
      <c r="J355" s="622"/>
      <c r="K355" s="635">
        <v>0</v>
      </c>
      <c r="L355" s="622">
        <v>1</v>
      </c>
      <c r="M355" s="623">
        <v>1954.31</v>
      </c>
    </row>
    <row r="356" spans="1:13" ht="14.4" customHeight="1" x14ac:dyDescent="0.3">
      <c r="A356" s="618" t="s">
        <v>3979</v>
      </c>
      <c r="B356" s="619" t="s">
        <v>3787</v>
      </c>
      <c r="C356" s="619" t="s">
        <v>2625</v>
      </c>
      <c r="D356" s="619" t="s">
        <v>617</v>
      </c>
      <c r="E356" s="619" t="s">
        <v>2626</v>
      </c>
      <c r="F356" s="622"/>
      <c r="G356" s="622"/>
      <c r="H356" s="635">
        <v>0</v>
      </c>
      <c r="I356" s="622">
        <v>1</v>
      </c>
      <c r="J356" s="622">
        <v>418.37</v>
      </c>
      <c r="K356" s="635">
        <v>1</v>
      </c>
      <c r="L356" s="622">
        <v>1</v>
      </c>
      <c r="M356" s="623">
        <v>418.37</v>
      </c>
    </row>
    <row r="357" spans="1:13" ht="14.4" customHeight="1" x14ac:dyDescent="0.3">
      <c r="A357" s="618" t="s">
        <v>3980</v>
      </c>
      <c r="B357" s="619" t="s">
        <v>3632</v>
      </c>
      <c r="C357" s="619" t="s">
        <v>2529</v>
      </c>
      <c r="D357" s="619" t="s">
        <v>3800</v>
      </c>
      <c r="E357" s="619" t="s">
        <v>3801</v>
      </c>
      <c r="F357" s="622"/>
      <c r="G357" s="622"/>
      <c r="H357" s="635">
        <v>0</v>
      </c>
      <c r="I357" s="622">
        <v>6</v>
      </c>
      <c r="J357" s="622">
        <v>195.78000000000003</v>
      </c>
      <c r="K357" s="635">
        <v>1</v>
      </c>
      <c r="L357" s="622">
        <v>6</v>
      </c>
      <c r="M357" s="623">
        <v>195.78000000000003</v>
      </c>
    </row>
    <row r="358" spans="1:13" ht="14.4" customHeight="1" x14ac:dyDescent="0.3">
      <c r="A358" s="618" t="s">
        <v>3980</v>
      </c>
      <c r="B358" s="619" t="s">
        <v>3635</v>
      </c>
      <c r="C358" s="619" t="s">
        <v>5609</v>
      </c>
      <c r="D358" s="619" t="s">
        <v>5610</v>
      </c>
      <c r="E358" s="619" t="s">
        <v>5611</v>
      </c>
      <c r="F358" s="622">
        <v>6</v>
      </c>
      <c r="G358" s="622">
        <v>549.48</v>
      </c>
      <c r="H358" s="635">
        <v>1</v>
      </c>
      <c r="I358" s="622"/>
      <c r="J358" s="622"/>
      <c r="K358" s="635">
        <v>0</v>
      </c>
      <c r="L358" s="622">
        <v>6</v>
      </c>
      <c r="M358" s="623">
        <v>549.48</v>
      </c>
    </row>
    <row r="359" spans="1:13" ht="14.4" customHeight="1" x14ac:dyDescent="0.3">
      <c r="A359" s="618" t="s">
        <v>3980</v>
      </c>
      <c r="B359" s="619" t="s">
        <v>3636</v>
      </c>
      <c r="C359" s="619" t="s">
        <v>4262</v>
      </c>
      <c r="D359" s="619" t="s">
        <v>4263</v>
      </c>
      <c r="E359" s="619" t="s">
        <v>4264</v>
      </c>
      <c r="F359" s="622">
        <v>4</v>
      </c>
      <c r="G359" s="622">
        <v>2721.16</v>
      </c>
      <c r="H359" s="635">
        <v>1</v>
      </c>
      <c r="I359" s="622"/>
      <c r="J359" s="622"/>
      <c r="K359" s="635">
        <v>0</v>
      </c>
      <c r="L359" s="622">
        <v>4</v>
      </c>
      <c r="M359" s="623">
        <v>2721.16</v>
      </c>
    </row>
    <row r="360" spans="1:13" ht="14.4" customHeight="1" x14ac:dyDescent="0.3">
      <c r="A360" s="618" t="s">
        <v>3980</v>
      </c>
      <c r="B360" s="619" t="s">
        <v>3636</v>
      </c>
      <c r="C360" s="619" t="s">
        <v>4178</v>
      </c>
      <c r="D360" s="619" t="s">
        <v>4043</v>
      </c>
      <c r="E360" s="619" t="s">
        <v>773</v>
      </c>
      <c r="F360" s="622"/>
      <c r="G360" s="622"/>
      <c r="H360" s="635">
        <v>0</v>
      </c>
      <c r="I360" s="622">
        <v>4</v>
      </c>
      <c r="J360" s="622">
        <v>2449.04</v>
      </c>
      <c r="K360" s="635">
        <v>1</v>
      </c>
      <c r="L360" s="622">
        <v>4</v>
      </c>
      <c r="M360" s="623">
        <v>2449.04</v>
      </c>
    </row>
    <row r="361" spans="1:13" ht="14.4" customHeight="1" x14ac:dyDescent="0.3">
      <c r="A361" s="618" t="s">
        <v>3980</v>
      </c>
      <c r="B361" s="619" t="s">
        <v>3636</v>
      </c>
      <c r="C361" s="619" t="s">
        <v>5668</v>
      </c>
      <c r="D361" s="619" t="s">
        <v>5669</v>
      </c>
      <c r="E361" s="619" t="s">
        <v>5670</v>
      </c>
      <c r="F361" s="622">
        <v>2</v>
      </c>
      <c r="G361" s="622">
        <v>494.06</v>
      </c>
      <c r="H361" s="635">
        <v>1</v>
      </c>
      <c r="I361" s="622"/>
      <c r="J361" s="622"/>
      <c r="K361" s="635">
        <v>0</v>
      </c>
      <c r="L361" s="622">
        <v>2</v>
      </c>
      <c r="M361" s="623">
        <v>494.06</v>
      </c>
    </row>
    <row r="362" spans="1:13" ht="14.4" customHeight="1" x14ac:dyDescent="0.3">
      <c r="A362" s="618" t="s">
        <v>3980</v>
      </c>
      <c r="B362" s="619" t="s">
        <v>3636</v>
      </c>
      <c r="C362" s="619" t="s">
        <v>772</v>
      </c>
      <c r="D362" s="619" t="s">
        <v>769</v>
      </c>
      <c r="E362" s="619" t="s">
        <v>773</v>
      </c>
      <c r="F362" s="622"/>
      <c r="G362" s="622"/>
      <c r="H362" s="635">
        <v>0</v>
      </c>
      <c r="I362" s="622">
        <v>5</v>
      </c>
      <c r="J362" s="622">
        <v>3061.3</v>
      </c>
      <c r="K362" s="635">
        <v>1</v>
      </c>
      <c r="L362" s="622">
        <v>5</v>
      </c>
      <c r="M362" s="623">
        <v>3061.3</v>
      </c>
    </row>
    <row r="363" spans="1:13" ht="14.4" customHeight="1" x14ac:dyDescent="0.3">
      <c r="A363" s="618" t="s">
        <v>3980</v>
      </c>
      <c r="B363" s="619" t="s">
        <v>3643</v>
      </c>
      <c r="C363" s="619" t="s">
        <v>1650</v>
      </c>
      <c r="D363" s="619" t="s">
        <v>1651</v>
      </c>
      <c r="E363" s="619" t="s">
        <v>1652</v>
      </c>
      <c r="F363" s="622"/>
      <c r="G363" s="622"/>
      <c r="H363" s="635">
        <v>0</v>
      </c>
      <c r="I363" s="622">
        <v>10</v>
      </c>
      <c r="J363" s="622">
        <v>1400.3</v>
      </c>
      <c r="K363" s="635">
        <v>1</v>
      </c>
      <c r="L363" s="622">
        <v>10</v>
      </c>
      <c r="M363" s="623">
        <v>1400.3</v>
      </c>
    </row>
    <row r="364" spans="1:13" ht="14.4" customHeight="1" x14ac:dyDescent="0.3">
      <c r="A364" s="618" t="s">
        <v>3980</v>
      </c>
      <c r="B364" s="619" t="s">
        <v>3644</v>
      </c>
      <c r="C364" s="619" t="s">
        <v>1488</v>
      </c>
      <c r="D364" s="619" t="s">
        <v>1489</v>
      </c>
      <c r="E364" s="619" t="s">
        <v>1490</v>
      </c>
      <c r="F364" s="622"/>
      <c r="G364" s="622"/>
      <c r="H364" s="635"/>
      <c r="I364" s="622">
        <v>2</v>
      </c>
      <c r="J364" s="622">
        <v>0</v>
      </c>
      <c r="K364" s="635"/>
      <c r="L364" s="622">
        <v>2</v>
      </c>
      <c r="M364" s="623">
        <v>0</v>
      </c>
    </row>
    <row r="365" spans="1:13" ht="14.4" customHeight="1" x14ac:dyDescent="0.3">
      <c r="A365" s="618" t="s">
        <v>3980</v>
      </c>
      <c r="B365" s="619" t="s">
        <v>3647</v>
      </c>
      <c r="C365" s="619" t="s">
        <v>5649</v>
      </c>
      <c r="D365" s="619" t="s">
        <v>4261</v>
      </c>
      <c r="E365" s="619" t="s">
        <v>5650</v>
      </c>
      <c r="F365" s="622">
        <v>1</v>
      </c>
      <c r="G365" s="622">
        <v>0</v>
      </c>
      <c r="H365" s="635"/>
      <c r="I365" s="622"/>
      <c r="J365" s="622"/>
      <c r="K365" s="635"/>
      <c r="L365" s="622">
        <v>1</v>
      </c>
      <c r="M365" s="623">
        <v>0</v>
      </c>
    </row>
    <row r="366" spans="1:13" ht="14.4" customHeight="1" x14ac:dyDescent="0.3">
      <c r="A366" s="618" t="s">
        <v>3980</v>
      </c>
      <c r="B366" s="619" t="s">
        <v>3647</v>
      </c>
      <c r="C366" s="619" t="s">
        <v>5651</v>
      </c>
      <c r="D366" s="619" t="s">
        <v>5652</v>
      </c>
      <c r="E366" s="619" t="s">
        <v>5653</v>
      </c>
      <c r="F366" s="622">
        <v>2</v>
      </c>
      <c r="G366" s="622">
        <v>345.56</v>
      </c>
      <c r="H366" s="635">
        <v>1</v>
      </c>
      <c r="I366" s="622"/>
      <c r="J366" s="622"/>
      <c r="K366" s="635">
        <v>0</v>
      </c>
      <c r="L366" s="622">
        <v>2</v>
      </c>
      <c r="M366" s="623">
        <v>345.56</v>
      </c>
    </row>
    <row r="367" spans="1:13" ht="14.4" customHeight="1" x14ac:dyDescent="0.3">
      <c r="A367" s="618" t="s">
        <v>3980</v>
      </c>
      <c r="B367" s="619" t="s">
        <v>3647</v>
      </c>
      <c r="C367" s="619" t="s">
        <v>5654</v>
      </c>
      <c r="D367" s="619" t="s">
        <v>3874</v>
      </c>
      <c r="E367" s="619" t="s">
        <v>5650</v>
      </c>
      <c r="F367" s="622">
        <v>1</v>
      </c>
      <c r="G367" s="622">
        <v>0</v>
      </c>
      <c r="H367" s="635"/>
      <c r="I367" s="622"/>
      <c r="J367" s="622"/>
      <c r="K367" s="635"/>
      <c r="L367" s="622">
        <v>1</v>
      </c>
      <c r="M367" s="623">
        <v>0</v>
      </c>
    </row>
    <row r="368" spans="1:13" ht="14.4" customHeight="1" x14ac:dyDescent="0.3">
      <c r="A368" s="618" t="s">
        <v>3980</v>
      </c>
      <c r="B368" s="619" t="s">
        <v>3812</v>
      </c>
      <c r="C368" s="619" t="s">
        <v>2554</v>
      </c>
      <c r="D368" s="619" t="s">
        <v>2555</v>
      </c>
      <c r="E368" s="619" t="s">
        <v>2556</v>
      </c>
      <c r="F368" s="622"/>
      <c r="G368" s="622"/>
      <c r="H368" s="635">
        <v>0</v>
      </c>
      <c r="I368" s="622">
        <v>2</v>
      </c>
      <c r="J368" s="622">
        <v>98.44</v>
      </c>
      <c r="K368" s="635">
        <v>1</v>
      </c>
      <c r="L368" s="622">
        <v>2</v>
      </c>
      <c r="M368" s="623">
        <v>98.44</v>
      </c>
    </row>
    <row r="369" spans="1:13" ht="14.4" customHeight="1" x14ac:dyDescent="0.3">
      <c r="A369" s="618" t="s">
        <v>3980</v>
      </c>
      <c r="B369" s="619" t="s">
        <v>3812</v>
      </c>
      <c r="C369" s="619" t="s">
        <v>2550</v>
      </c>
      <c r="D369" s="619" t="s">
        <v>2551</v>
      </c>
      <c r="E369" s="619" t="s">
        <v>2552</v>
      </c>
      <c r="F369" s="622"/>
      <c r="G369" s="622"/>
      <c r="H369" s="635">
        <v>0</v>
      </c>
      <c r="I369" s="622">
        <v>3</v>
      </c>
      <c r="J369" s="622">
        <v>174.87</v>
      </c>
      <c r="K369" s="635">
        <v>1</v>
      </c>
      <c r="L369" s="622">
        <v>3</v>
      </c>
      <c r="M369" s="623">
        <v>174.87</v>
      </c>
    </row>
    <row r="370" spans="1:13" ht="14.4" customHeight="1" x14ac:dyDescent="0.3">
      <c r="A370" s="618" t="s">
        <v>3980</v>
      </c>
      <c r="B370" s="619" t="s">
        <v>3812</v>
      </c>
      <c r="C370" s="619" t="s">
        <v>5613</v>
      </c>
      <c r="D370" s="619" t="s">
        <v>2551</v>
      </c>
      <c r="E370" s="619" t="s">
        <v>5614</v>
      </c>
      <c r="F370" s="622">
        <v>2</v>
      </c>
      <c r="G370" s="622">
        <v>0</v>
      </c>
      <c r="H370" s="635"/>
      <c r="I370" s="622"/>
      <c r="J370" s="622"/>
      <c r="K370" s="635"/>
      <c r="L370" s="622">
        <v>2</v>
      </c>
      <c r="M370" s="623">
        <v>0</v>
      </c>
    </row>
    <row r="371" spans="1:13" ht="14.4" customHeight="1" x14ac:dyDescent="0.3">
      <c r="A371" s="618" t="s">
        <v>3980</v>
      </c>
      <c r="B371" s="619" t="s">
        <v>3652</v>
      </c>
      <c r="C371" s="619" t="s">
        <v>1480</v>
      </c>
      <c r="D371" s="619" t="s">
        <v>1481</v>
      </c>
      <c r="E371" s="619" t="s">
        <v>1482</v>
      </c>
      <c r="F371" s="622"/>
      <c r="G371" s="622"/>
      <c r="H371" s="635">
        <v>0</v>
      </c>
      <c r="I371" s="622">
        <v>1</v>
      </c>
      <c r="J371" s="622">
        <v>937.93</v>
      </c>
      <c r="K371" s="635">
        <v>1</v>
      </c>
      <c r="L371" s="622">
        <v>1</v>
      </c>
      <c r="M371" s="623">
        <v>937.93</v>
      </c>
    </row>
    <row r="372" spans="1:13" ht="14.4" customHeight="1" x14ac:dyDescent="0.3">
      <c r="A372" s="618" t="s">
        <v>3980</v>
      </c>
      <c r="B372" s="619" t="s">
        <v>3654</v>
      </c>
      <c r="C372" s="619" t="s">
        <v>5524</v>
      </c>
      <c r="D372" s="619" t="s">
        <v>3964</v>
      </c>
      <c r="E372" s="619"/>
      <c r="F372" s="622">
        <v>1</v>
      </c>
      <c r="G372" s="622">
        <v>1492.58</v>
      </c>
      <c r="H372" s="635">
        <v>1</v>
      </c>
      <c r="I372" s="622"/>
      <c r="J372" s="622"/>
      <c r="K372" s="635">
        <v>0</v>
      </c>
      <c r="L372" s="622">
        <v>1</v>
      </c>
      <c r="M372" s="623">
        <v>1492.58</v>
      </c>
    </row>
    <row r="373" spans="1:13" ht="14.4" customHeight="1" x14ac:dyDescent="0.3">
      <c r="A373" s="618" t="s">
        <v>3980</v>
      </c>
      <c r="B373" s="619" t="s">
        <v>3655</v>
      </c>
      <c r="C373" s="619" t="s">
        <v>1873</v>
      </c>
      <c r="D373" s="619" t="s">
        <v>3271</v>
      </c>
      <c r="E373" s="619" t="s">
        <v>3819</v>
      </c>
      <c r="F373" s="622">
        <v>2</v>
      </c>
      <c r="G373" s="622">
        <v>250.92</v>
      </c>
      <c r="H373" s="635">
        <v>1</v>
      </c>
      <c r="I373" s="622"/>
      <c r="J373" s="622"/>
      <c r="K373" s="635">
        <v>0</v>
      </c>
      <c r="L373" s="622">
        <v>2</v>
      </c>
      <c r="M373" s="623">
        <v>250.92</v>
      </c>
    </row>
    <row r="374" spans="1:13" ht="14.4" customHeight="1" x14ac:dyDescent="0.3">
      <c r="A374" s="618" t="s">
        <v>3980</v>
      </c>
      <c r="B374" s="619" t="s">
        <v>3655</v>
      </c>
      <c r="C374" s="619" t="s">
        <v>5595</v>
      </c>
      <c r="D374" s="619" t="s">
        <v>3271</v>
      </c>
      <c r="E374" s="619" t="s">
        <v>3657</v>
      </c>
      <c r="F374" s="622">
        <v>2</v>
      </c>
      <c r="G374" s="622">
        <v>0</v>
      </c>
      <c r="H374" s="635"/>
      <c r="I374" s="622"/>
      <c r="J374" s="622"/>
      <c r="K374" s="635"/>
      <c r="L374" s="622">
        <v>2</v>
      </c>
      <c r="M374" s="623">
        <v>0</v>
      </c>
    </row>
    <row r="375" spans="1:13" ht="14.4" customHeight="1" x14ac:dyDescent="0.3">
      <c r="A375" s="618" t="s">
        <v>3980</v>
      </c>
      <c r="B375" s="619" t="s">
        <v>3662</v>
      </c>
      <c r="C375" s="619" t="s">
        <v>1866</v>
      </c>
      <c r="D375" s="619" t="s">
        <v>1867</v>
      </c>
      <c r="E375" s="619" t="s">
        <v>1141</v>
      </c>
      <c r="F375" s="622">
        <v>3</v>
      </c>
      <c r="G375" s="622">
        <v>101.19</v>
      </c>
      <c r="H375" s="635">
        <v>1</v>
      </c>
      <c r="I375" s="622"/>
      <c r="J375" s="622"/>
      <c r="K375" s="635">
        <v>0</v>
      </c>
      <c r="L375" s="622">
        <v>3</v>
      </c>
      <c r="M375" s="623">
        <v>101.19</v>
      </c>
    </row>
    <row r="376" spans="1:13" ht="14.4" customHeight="1" x14ac:dyDescent="0.3">
      <c r="A376" s="618" t="s">
        <v>3980</v>
      </c>
      <c r="B376" s="619" t="s">
        <v>3662</v>
      </c>
      <c r="C376" s="619" t="s">
        <v>5616</v>
      </c>
      <c r="D376" s="619" t="s">
        <v>1867</v>
      </c>
      <c r="E376" s="619" t="s">
        <v>2127</v>
      </c>
      <c r="F376" s="622">
        <v>2</v>
      </c>
      <c r="G376" s="622">
        <v>0</v>
      </c>
      <c r="H376" s="635"/>
      <c r="I376" s="622"/>
      <c r="J376" s="622"/>
      <c r="K376" s="635"/>
      <c r="L376" s="622">
        <v>2</v>
      </c>
      <c r="M376" s="623">
        <v>0</v>
      </c>
    </row>
    <row r="377" spans="1:13" ht="14.4" customHeight="1" x14ac:dyDescent="0.3">
      <c r="A377" s="618" t="s">
        <v>3980</v>
      </c>
      <c r="B377" s="619" t="s">
        <v>3665</v>
      </c>
      <c r="C377" s="619" t="s">
        <v>5599</v>
      </c>
      <c r="D377" s="619" t="s">
        <v>1496</v>
      </c>
      <c r="E377" s="619" t="s">
        <v>4375</v>
      </c>
      <c r="F377" s="622">
        <v>3</v>
      </c>
      <c r="G377" s="622">
        <v>403.98</v>
      </c>
      <c r="H377" s="635">
        <v>1</v>
      </c>
      <c r="I377" s="622"/>
      <c r="J377" s="622"/>
      <c r="K377" s="635">
        <v>0</v>
      </c>
      <c r="L377" s="622">
        <v>3</v>
      </c>
      <c r="M377" s="623">
        <v>403.98</v>
      </c>
    </row>
    <row r="378" spans="1:13" ht="14.4" customHeight="1" x14ac:dyDescent="0.3">
      <c r="A378" s="618" t="s">
        <v>3980</v>
      </c>
      <c r="B378" s="619" t="s">
        <v>3665</v>
      </c>
      <c r="C378" s="619" t="s">
        <v>1495</v>
      </c>
      <c r="D378" s="619" t="s">
        <v>1496</v>
      </c>
      <c r="E378" s="619" t="s">
        <v>1079</v>
      </c>
      <c r="F378" s="622"/>
      <c r="G378" s="622"/>
      <c r="H378" s="635">
        <v>0</v>
      </c>
      <c r="I378" s="622">
        <v>2</v>
      </c>
      <c r="J378" s="622">
        <v>89.78</v>
      </c>
      <c r="K378" s="635">
        <v>1</v>
      </c>
      <c r="L378" s="622">
        <v>2</v>
      </c>
      <c r="M378" s="623">
        <v>89.78</v>
      </c>
    </row>
    <row r="379" spans="1:13" ht="14.4" customHeight="1" x14ac:dyDescent="0.3">
      <c r="A379" s="618" t="s">
        <v>3980</v>
      </c>
      <c r="B379" s="619" t="s">
        <v>3666</v>
      </c>
      <c r="C379" s="619" t="s">
        <v>5634</v>
      </c>
      <c r="D379" s="619" t="s">
        <v>5635</v>
      </c>
      <c r="E379" s="619" t="s">
        <v>1585</v>
      </c>
      <c r="F379" s="622">
        <v>1</v>
      </c>
      <c r="G379" s="622">
        <v>44.89</v>
      </c>
      <c r="H379" s="635">
        <v>1</v>
      </c>
      <c r="I379" s="622"/>
      <c r="J379" s="622"/>
      <c r="K379" s="635">
        <v>0</v>
      </c>
      <c r="L379" s="622">
        <v>1</v>
      </c>
      <c r="M379" s="623">
        <v>44.89</v>
      </c>
    </row>
    <row r="380" spans="1:13" ht="14.4" customHeight="1" x14ac:dyDescent="0.3">
      <c r="A380" s="618" t="s">
        <v>3980</v>
      </c>
      <c r="B380" s="619" t="s">
        <v>3681</v>
      </c>
      <c r="C380" s="619" t="s">
        <v>5496</v>
      </c>
      <c r="D380" s="619" t="s">
        <v>2104</v>
      </c>
      <c r="E380" s="619" t="s">
        <v>4375</v>
      </c>
      <c r="F380" s="622">
        <v>1</v>
      </c>
      <c r="G380" s="622">
        <v>303.45999999999998</v>
      </c>
      <c r="H380" s="635">
        <v>1</v>
      </c>
      <c r="I380" s="622"/>
      <c r="J380" s="622"/>
      <c r="K380" s="635">
        <v>0</v>
      </c>
      <c r="L380" s="622">
        <v>1</v>
      </c>
      <c r="M380" s="623">
        <v>303.45999999999998</v>
      </c>
    </row>
    <row r="381" spans="1:13" ht="14.4" customHeight="1" x14ac:dyDescent="0.3">
      <c r="A381" s="618" t="s">
        <v>3980</v>
      </c>
      <c r="B381" s="619" t="s">
        <v>3687</v>
      </c>
      <c r="C381" s="619" t="s">
        <v>5076</v>
      </c>
      <c r="D381" s="619" t="s">
        <v>1563</v>
      </c>
      <c r="E381" s="619" t="s">
        <v>3155</v>
      </c>
      <c r="F381" s="622"/>
      <c r="G381" s="622"/>
      <c r="H381" s="635">
        <v>0</v>
      </c>
      <c r="I381" s="622">
        <v>3</v>
      </c>
      <c r="J381" s="622">
        <v>915.24</v>
      </c>
      <c r="K381" s="635">
        <v>1</v>
      </c>
      <c r="L381" s="622">
        <v>3</v>
      </c>
      <c r="M381" s="623">
        <v>915.24</v>
      </c>
    </row>
    <row r="382" spans="1:13" ht="14.4" customHeight="1" x14ac:dyDescent="0.3">
      <c r="A382" s="618" t="s">
        <v>3980</v>
      </c>
      <c r="B382" s="619" t="s">
        <v>3687</v>
      </c>
      <c r="C382" s="619" t="s">
        <v>5671</v>
      </c>
      <c r="D382" s="619" t="s">
        <v>1563</v>
      </c>
      <c r="E382" s="619" t="s">
        <v>2127</v>
      </c>
      <c r="F382" s="622">
        <v>1</v>
      </c>
      <c r="G382" s="622">
        <v>0</v>
      </c>
      <c r="H382" s="635"/>
      <c r="I382" s="622"/>
      <c r="J382" s="622"/>
      <c r="K382" s="635"/>
      <c r="L382" s="622">
        <v>1</v>
      </c>
      <c r="M382" s="623">
        <v>0</v>
      </c>
    </row>
    <row r="383" spans="1:13" ht="14.4" customHeight="1" x14ac:dyDescent="0.3">
      <c r="A383" s="618" t="s">
        <v>3980</v>
      </c>
      <c r="B383" s="619" t="s">
        <v>3827</v>
      </c>
      <c r="C383" s="619" t="s">
        <v>2526</v>
      </c>
      <c r="D383" s="619" t="s">
        <v>3830</v>
      </c>
      <c r="E383" s="619" t="s">
        <v>1027</v>
      </c>
      <c r="F383" s="622"/>
      <c r="G383" s="622"/>
      <c r="H383" s="635">
        <v>0</v>
      </c>
      <c r="I383" s="622">
        <v>2</v>
      </c>
      <c r="J383" s="622">
        <v>149.74</v>
      </c>
      <c r="K383" s="635">
        <v>1</v>
      </c>
      <c r="L383" s="622">
        <v>2</v>
      </c>
      <c r="M383" s="623">
        <v>149.74</v>
      </c>
    </row>
    <row r="384" spans="1:13" ht="14.4" customHeight="1" x14ac:dyDescent="0.3">
      <c r="A384" s="618" t="s">
        <v>3980</v>
      </c>
      <c r="B384" s="619" t="s">
        <v>3827</v>
      </c>
      <c r="C384" s="619" t="s">
        <v>5626</v>
      </c>
      <c r="D384" s="619" t="s">
        <v>3830</v>
      </c>
      <c r="E384" s="619" t="s">
        <v>3019</v>
      </c>
      <c r="F384" s="622"/>
      <c r="G384" s="622"/>
      <c r="H384" s="635">
        <v>0</v>
      </c>
      <c r="I384" s="622">
        <v>1</v>
      </c>
      <c r="J384" s="622">
        <v>249.54</v>
      </c>
      <c r="K384" s="635">
        <v>1</v>
      </c>
      <c r="L384" s="622">
        <v>1</v>
      </c>
      <c r="M384" s="623">
        <v>249.54</v>
      </c>
    </row>
    <row r="385" spans="1:13" ht="14.4" customHeight="1" x14ac:dyDescent="0.3">
      <c r="A385" s="618" t="s">
        <v>3980</v>
      </c>
      <c r="B385" s="619" t="s">
        <v>3692</v>
      </c>
      <c r="C385" s="619" t="s">
        <v>5641</v>
      </c>
      <c r="D385" s="619" t="s">
        <v>5642</v>
      </c>
      <c r="E385" s="619" t="s">
        <v>5643</v>
      </c>
      <c r="F385" s="622"/>
      <c r="G385" s="622"/>
      <c r="H385" s="635">
        <v>0</v>
      </c>
      <c r="I385" s="622">
        <v>4</v>
      </c>
      <c r="J385" s="622">
        <v>1724.56</v>
      </c>
      <c r="K385" s="635">
        <v>1</v>
      </c>
      <c r="L385" s="622">
        <v>4</v>
      </c>
      <c r="M385" s="623">
        <v>1724.56</v>
      </c>
    </row>
    <row r="386" spans="1:13" ht="14.4" customHeight="1" x14ac:dyDescent="0.3">
      <c r="A386" s="618" t="s">
        <v>3980</v>
      </c>
      <c r="B386" s="619" t="s">
        <v>3694</v>
      </c>
      <c r="C386" s="619" t="s">
        <v>5645</v>
      </c>
      <c r="D386" s="619" t="s">
        <v>1467</v>
      </c>
      <c r="E386" s="619" t="s">
        <v>4125</v>
      </c>
      <c r="F386" s="622"/>
      <c r="G386" s="622"/>
      <c r="H386" s="635">
        <v>0</v>
      </c>
      <c r="I386" s="622">
        <v>1</v>
      </c>
      <c r="J386" s="622">
        <v>250.62</v>
      </c>
      <c r="K386" s="635">
        <v>1</v>
      </c>
      <c r="L386" s="622">
        <v>1</v>
      </c>
      <c r="M386" s="623">
        <v>250.62</v>
      </c>
    </row>
    <row r="387" spans="1:13" ht="14.4" customHeight="1" x14ac:dyDescent="0.3">
      <c r="A387" s="618" t="s">
        <v>3980</v>
      </c>
      <c r="B387" s="619" t="s">
        <v>3697</v>
      </c>
      <c r="C387" s="619" t="s">
        <v>5682</v>
      </c>
      <c r="D387" s="619" t="s">
        <v>1577</v>
      </c>
      <c r="E387" s="619" t="s">
        <v>5683</v>
      </c>
      <c r="F387" s="622"/>
      <c r="G387" s="622"/>
      <c r="H387" s="635">
        <v>0</v>
      </c>
      <c r="I387" s="622">
        <v>3</v>
      </c>
      <c r="J387" s="622">
        <v>3200.8199999999997</v>
      </c>
      <c r="K387" s="635">
        <v>1</v>
      </c>
      <c r="L387" s="622">
        <v>3</v>
      </c>
      <c r="M387" s="623">
        <v>3200.8199999999997</v>
      </c>
    </row>
    <row r="388" spans="1:13" ht="14.4" customHeight="1" x14ac:dyDescent="0.3">
      <c r="A388" s="618" t="s">
        <v>3980</v>
      </c>
      <c r="B388" s="619" t="s">
        <v>3697</v>
      </c>
      <c r="C388" s="619" t="s">
        <v>5680</v>
      </c>
      <c r="D388" s="619" t="s">
        <v>1577</v>
      </c>
      <c r="E388" s="619" t="s">
        <v>5681</v>
      </c>
      <c r="F388" s="622">
        <v>1</v>
      </c>
      <c r="G388" s="622">
        <v>0</v>
      </c>
      <c r="H388" s="635"/>
      <c r="I388" s="622"/>
      <c r="J388" s="622"/>
      <c r="K388" s="635"/>
      <c r="L388" s="622">
        <v>1</v>
      </c>
      <c r="M388" s="623">
        <v>0</v>
      </c>
    </row>
    <row r="389" spans="1:13" ht="14.4" customHeight="1" x14ac:dyDescent="0.3">
      <c r="A389" s="618" t="s">
        <v>3980</v>
      </c>
      <c r="B389" s="619" t="s">
        <v>3712</v>
      </c>
      <c r="C389" s="619" t="s">
        <v>2950</v>
      </c>
      <c r="D389" s="619" t="s">
        <v>3888</v>
      </c>
      <c r="E389" s="619" t="s">
        <v>3889</v>
      </c>
      <c r="F389" s="622">
        <v>1</v>
      </c>
      <c r="G389" s="622">
        <v>65.069999999999993</v>
      </c>
      <c r="H389" s="635">
        <v>1</v>
      </c>
      <c r="I389" s="622"/>
      <c r="J389" s="622"/>
      <c r="K389" s="635">
        <v>0</v>
      </c>
      <c r="L389" s="622">
        <v>1</v>
      </c>
      <c r="M389" s="623">
        <v>65.069999999999993</v>
      </c>
    </row>
    <row r="390" spans="1:13" ht="14.4" customHeight="1" x14ac:dyDescent="0.3">
      <c r="A390" s="618" t="s">
        <v>3980</v>
      </c>
      <c r="B390" s="619" t="s">
        <v>3720</v>
      </c>
      <c r="C390" s="619" t="s">
        <v>1793</v>
      </c>
      <c r="D390" s="619" t="s">
        <v>3721</v>
      </c>
      <c r="E390" s="619" t="s">
        <v>3722</v>
      </c>
      <c r="F390" s="622"/>
      <c r="G390" s="622"/>
      <c r="H390" s="635">
        <v>0</v>
      </c>
      <c r="I390" s="622">
        <v>8</v>
      </c>
      <c r="J390" s="622">
        <v>2666.48</v>
      </c>
      <c r="K390" s="635">
        <v>1</v>
      </c>
      <c r="L390" s="622">
        <v>8</v>
      </c>
      <c r="M390" s="623">
        <v>2666.48</v>
      </c>
    </row>
    <row r="391" spans="1:13" ht="14.4" customHeight="1" x14ac:dyDescent="0.3">
      <c r="A391" s="618" t="s">
        <v>3980</v>
      </c>
      <c r="B391" s="619" t="s">
        <v>3897</v>
      </c>
      <c r="C391" s="619" t="s">
        <v>4508</v>
      </c>
      <c r="D391" s="619" t="s">
        <v>4364</v>
      </c>
      <c r="E391" s="619" t="s">
        <v>3183</v>
      </c>
      <c r="F391" s="622">
        <v>3</v>
      </c>
      <c r="G391" s="622">
        <v>666.75</v>
      </c>
      <c r="H391" s="635">
        <v>1</v>
      </c>
      <c r="I391" s="622"/>
      <c r="J391" s="622"/>
      <c r="K391" s="635">
        <v>0</v>
      </c>
      <c r="L391" s="622">
        <v>3</v>
      </c>
      <c r="M391" s="623">
        <v>666.75</v>
      </c>
    </row>
    <row r="392" spans="1:13" ht="14.4" customHeight="1" x14ac:dyDescent="0.3">
      <c r="A392" s="618" t="s">
        <v>3980</v>
      </c>
      <c r="B392" s="619" t="s">
        <v>3897</v>
      </c>
      <c r="C392" s="619" t="s">
        <v>4363</v>
      </c>
      <c r="D392" s="619" t="s">
        <v>4364</v>
      </c>
      <c r="E392" s="619" t="s">
        <v>3183</v>
      </c>
      <c r="F392" s="622">
        <v>2</v>
      </c>
      <c r="G392" s="622">
        <v>444.5</v>
      </c>
      <c r="H392" s="635">
        <v>1</v>
      </c>
      <c r="I392" s="622"/>
      <c r="J392" s="622"/>
      <c r="K392" s="635">
        <v>0</v>
      </c>
      <c r="L392" s="622">
        <v>2</v>
      </c>
      <c r="M392" s="623">
        <v>444.5</v>
      </c>
    </row>
    <row r="393" spans="1:13" ht="14.4" customHeight="1" x14ac:dyDescent="0.3">
      <c r="A393" s="618" t="s">
        <v>3980</v>
      </c>
      <c r="B393" s="619" t="s">
        <v>3747</v>
      </c>
      <c r="C393" s="619" t="s">
        <v>5600</v>
      </c>
      <c r="D393" s="619" t="s">
        <v>4372</v>
      </c>
      <c r="E393" s="619" t="s">
        <v>3748</v>
      </c>
      <c r="F393" s="622">
        <v>2</v>
      </c>
      <c r="G393" s="622">
        <v>139.72</v>
      </c>
      <c r="H393" s="635">
        <v>1</v>
      </c>
      <c r="I393" s="622"/>
      <c r="J393" s="622"/>
      <c r="K393" s="635">
        <v>0</v>
      </c>
      <c r="L393" s="622">
        <v>2</v>
      </c>
      <c r="M393" s="623">
        <v>139.72</v>
      </c>
    </row>
    <row r="394" spans="1:13" ht="14.4" customHeight="1" x14ac:dyDescent="0.3">
      <c r="A394" s="618" t="s">
        <v>3980</v>
      </c>
      <c r="B394" s="619" t="s">
        <v>6258</v>
      </c>
      <c r="C394" s="619" t="s">
        <v>4340</v>
      </c>
      <c r="D394" s="619" t="s">
        <v>4341</v>
      </c>
      <c r="E394" s="619" t="s">
        <v>4342</v>
      </c>
      <c r="F394" s="622"/>
      <c r="G394" s="622"/>
      <c r="H394" s="635">
        <v>0</v>
      </c>
      <c r="I394" s="622">
        <v>3</v>
      </c>
      <c r="J394" s="622">
        <v>1159.53</v>
      </c>
      <c r="K394" s="635">
        <v>1</v>
      </c>
      <c r="L394" s="622">
        <v>3</v>
      </c>
      <c r="M394" s="623">
        <v>1159.53</v>
      </c>
    </row>
    <row r="395" spans="1:13" ht="14.4" customHeight="1" x14ac:dyDescent="0.3">
      <c r="A395" s="618" t="s">
        <v>3980</v>
      </c>
      <c r="B395" s="619" t="s">
        <v>6258</v>
      </c>
      <c r="C395" s="619" t="s">
        <v>5646</v>
      </c>
      <c r="D395" s="619" t="s">
        <v>4341</v>
      </c>
      <c r="E395" s="619" t="s">
        <v>5647</v>
      </c>
      <c r="F395" s="622">
        <v>1</v>
      </c>
      <c r="G395" s="622">
        <v>0</v>
      </c>
      <c r="H395" s="635"/>
      <c r="I395" s="622"/>
      <c r="J395" s="622"/>
      <c r="K395" s="635"/>
      <c r="L395" s="622">
        <v>1</v>
      </c>
      <c r="M395" s="623">
        <v>0</v>
      </c>
    </row>
    <row r="396" spans="1:13" ht="14.4" customHeight="1" x14ac:dyDescent="0.3">
      <c r="A396" s="618" t="s">
        <v>3980</v>
      </c>
      <c r="B396" s="619" t="s">
        <v>6258</v>
      </c>
      <c r="C396" s="619" t="s">
        <v>5648</v>
      </c>
      <c r="D396" s="619" t="s">
        <v>4341</v>
      </c>
      <c r="E396" s="619" t="s">
        <v>4342</v>
      </c>
      <c r="F396" s="622">
        <v>1</v>
      </c>
      <c r="G396" s="622">
        <v>386.51</v>
      </c>
      <c r="H396" s="635">
        <v>1</v>
      </c>
      <c r="I396" s="622"/>
      <c r="J396" s="622"/>
      <c r="K396" s="635">
        <v>0</v>
      </c>
      <c r="L396" s="622">
        <v>1</v>
      </c>
      <c r="M396" s="623">
        <v>386.51</v>
      </c>
    </row>
    <row r="397" spans="1:13" ht="14.4" customHeight="1" x14ac:dyDescent="0.3">
      <c r="A397" s="618" t="s">
        <v>3980</v>
      </c>
      <c r="B397" s="619" t="s">
        <v>3756</v>
      </c>
      <c r="C397" s="619" t="s">
        <v>5662</v>
      </c>
      <c r="D397" s="619" t="s">
        <v>5663</v>
      </c>
      <c r="E397" s="619" t="s">
        <v>3758</v>
      </c>
      <c r="F397" s="622">
        <v>2</v>
      </c>
      <c r="G397" s="622">
        <v>0</v>
      </c>
      <c r="H397" s="635"/>
      <c r="I397" s="622"/>
      <c r="J397" s="622"/>
      <c r="K397" s="635"/>
      <c r="L397" s="622">
        <v>2</v>
      </c>
      <c r="M397" s="623">
        <v>0</v>
      </c>
    </row>
    <row r="398" spans="1:13" ht="14.4" customHeight="1" x14ac:dyDescent="0.3">
      <c r="A398" s="618" t="s">
        <v>3980</v>
      </c>
      <c r="B398" s="619" t="s">
        <v>3756</v>
      </c>
      <c r="C398" s="619" t="s">
        <v>1451</v>
      </c>
      <c r="D398" s="619" t="s">
        <v>1452</v>
      </c>
      <c r="E398" s="619" t="s">
        <v>3758</v>
      </c>
      <c r="F398" s="622"/>
      <c r="G398" s="622"/>
      <c r="H398" s="635">
        <v>0</v>
      </c>
      <c r="I398" s="622">
        <v>3</v>
      </c>
      <c r="J398" s="622">
        <v>289.89</v>
      </c>
      <c r="K398" s="635">
        <v>1</v>
      </c>
      <c r="L398" s="622">
        <v>3</v>
      </c>
      <c r="M398" s="623">
        <v>289.89</v>
      </c>
    </row>
    <row r="399" spans="1:13" ht="14.4" customHeight="1" x14ac:dyDescent="0.3">
      <c r="A399" s="618" t="s">
        <v>3980</v>
      </c>
      <c r="B399" s="619" t="s">
        <v>3756</v>
      </c>
      <c r="C399" s="619" t="s">
        <v>5494</v>
      </c>
      <c r="D399" s="619" t="s">
        <v>1452</v>
      </c>
      <c r="E399" s="619" t="s">
        <v>4565</v>
      </c>
      <c r="F399" s="622"/>
      <c r="G399" s="622"/>
      <c r="H399" s="635">
        <v>0</v>
      </c>
      <c r="I399" s="622">
        <v>4</v>
      </c>
      <c r="J399" s="622">
        <v>773.04</v>
      </c>
      <c r="K399" s="635">
        <v>1</v>
      </c>
      <c r="L399" s="622">
        <v>4</v>
      </c>
      <c r="M399" s="623">
        <v>773.04</v>
      </c>
    </row>
    <row r="400" spans="1:13" ht="14.4" customHeight="1" x14ac:dyDescent="0.3">
      <c r="A400" s="618" t="s">
        <v>3980</v>
      </c>
      <c r="B400" s="619" t="s">
        <v>3756</v>
      </c>
      <c r="C400" s="619" t="s">
        <v>1858</v>
      </c>
      <c r="D400" s="619" t="s">
        <v>1859</v>
      </c>
      <c r="E400" s="619" t="s">
        <v>3848</v>
      </c>
      <c r="F400" s="622">
        <v>22</v>
      </c>
      <c r="G400" s="622">
        <v>2125.86</v>
      </c>
      <c r="H400" s="635">
        <v>1</v>
      </c>
      <c r="I400" s="622"/>
      <c r="J400" s="622"/>
      <c r="K400" s="635">
        <v>0</v>
      </c>
      <c r="L400" s="622">
        <v>22</v>
      </c>
      <c r="M400" s="623">
        <v>2125.86</v>
      </c>
    </row>
    <row r="401" spans="1:13" ht="14.4" customHeight="1" x14ac:dyDescent="0.3">
      <c r="A401" s="618" t="s">
        <v>3980</v>
      </c>
      <c r="B401" s="619" t="s">
        <v>3783</v>
      </c>
      <c r="C401" s="619" t="s">
        <v>1644</v>
      </c>
      <c r="D401" s="619" t="s">
        <v>3784</v>
      </c>
      <c r="E401" s="619" t="s">
        <v>3785</v>
      </c>
      <c r="F401" s="622"/>
      <c r="G401" s="622"/>
      <c r="H401" s="635">
        <v>0</v>
      </c>
      <c r="I401" s="622">
        <v>1</v>
      </c>
      <c r="J401" s="622">
        <v>201.75</v>
      </c>
      <c r="K401" s="635">
        <v>1</v>
      </c>
      <c r="L401" s="622">
        <v>1</v>
      </c>
      <c r="M401" s="623">
        <v>201.75</v>
      </c>
    </row>
    <row r="402" spans="1:13" ht="14.4" customHeight="1" x14ac:dyDescent="0.3">
      <c r="A402" s="618" t="s">
        <v>3980</v>
      </c>
      <c r="B402" s="619" t="s">
        <v>3791</v>
      </c>
      <c r="C402" s="619" t="s">
        <v>4114</v>
      </c>
      <c r="D402" s="619" t="s">
        <v>4115</v>
      </c>
      <c r="E402" s="619" t="s">
        <v>4116</v>
      </c>
      <c r="F402" s="622"/>
      <c r="G402" s="622"/>
      <c r="H402" s="635">
        <v>0</v>
      </c>
      <c r="I402" s="622">
        <v>4</v>
      </c>
      <c r="J402" s="622">
        <v>379.2</v>
      </c>
      <c r="K402" s="635">
        <v>1</v>
      </c>
      <c r="L402" s="622">
        <v>4</v>
      </c>
      <c r="M402" s="623">
        <v>379.2</v>
      </c>
    </row>
    <row r="403" spans="1:13" ht="14.4" customHeight="1" x14ac:dyDescent="0.3">
      <c r="A403" s="618" t="s">
        <v>3981</v>
      </c>
      <c r="B403" s="619" t="s">
        <v>3636</v>
      </c>
      <c r="C403" s="619" t="s">
        <v>772</v>
      </c>
      <c r="D403" s="619" t="s">
        <v>769</v>
      </c>
      <c r="E403" s="619" t="s">
        <v>773</v>
      </c>
      <c r="F403" s="622"/>
      <c r="G403" s="622"/>
      <c r="H403" s="635">
        <v>0</v>
      </c>
      <c r="I403" s="622">
        <v>4</v>
      </c>
      <c r="J403" s="622">
        <v>2449.04</v>
      </c>
      <c r="K403" s="635">
        <v>1</v>
      </c>
      <c r="L403" s="622">
        <v>4</v>
      </c>
      <c r="M403" s="623">
        <v>2449.04</v>
      </c>
    </row>
    <row r="404" spans="1:13" ht="14.4" customHeight="1" x14ac:dyDescent="0.3">
      <c r="A404" s="618" t="s">
        <v>3981</v>
      </c>
      <c r="B404" s="619" t="s">
        <v>3644</v>
      </c>
      <c r="C404" s="619" t="s">
        <v>1607</v>
      </c>
      <c r="D404" s="619" t="s">
        <v>1489</v>
      </c>
      <c r="E404" s="619" t="s">
        <v>1608</v>
      </c>
      <c r="F404" s="622"/>
      <c r="G404" s="622"/>
      <c r="H404" s="635"/>
      <c r="I404" s="622">
        <v>3</v>
      </c>
      <c r="J404" s="622">
        <v>0</v>
      </c>
      <c r="K404" s="635"/>
      <c r="L404" s="622">
        <v>3</v>
      </c>
      <c r="M404" s="623">
        <v>0</v>
      </c>
    </row>
    <row r="405" spans="1:13" ht="14.4" customHeight="1" x14ac:dyDescent="0.3">
      <c r="A405" s="618" t="s">
        <v>3981</v>
      </c>
      <c r="B405" s="619" t="s">
        <v>3644</v>
      </c>
      <c r="C405" s="619" t="s">
        <v>1488</v>
      </c>
      <c r="D405" s="619" t="s">
        <v>1489</v>
      </c>
      <c r="E405" s="619" t="s">
        <v>1490</v>
      </c>
      <c r="F405" s="622"/>
      <c r="G405" s="622"/>
      <c r="H405" s="635"/>
      <c r="I405" s="622">
        <v>2</v>
      </c>
      <c r="J405" s="622">
        <v>0</v>
      </c>
      <c r="K405" s="635"/>
      <c r="L405" s="622">
        <v>2</v>
      </c>
      <c r="M405" s="623">
        <v>0</v>
      </c>
    </row>
    <row r="406" spans="1:13" ht="14.4" customHeight="1" x14ac:dyDescent="0.3">
      <c r="A406" s="618" t="s">
        <v>3981</v>
      </c>
      <c r="B406" s="619" t="s">
        <v>3644</v>
      </c>
      <c r="C406" s="619" t="s">
        <v>4232</v>
      </c>
      <c r="D406" s="619" t="s">
        <v>4233</v>
      </c>
      <c r="E406" s="619" t="s">
        <v>4234</v>
      </c>
      <c r="F406" s="622">
        <v>1</v>
      </c>
      <c r="G406" s="622">
        <v>0</v>
      </c>
      <c r="H406" s="635"/>
      <c r="I406" s="622"/>
      <c r="J406" s="622"/>
      <c r="K406" s="635"/>
      <c r="L406" s="622">
        <v>1</v>
      </c>
      <c r="M406" s="623">
        <v>0</v>
      </c>
    </row>
    <row r="407" spans="1:13" ht="14.4" customHeight="1" x14ac:dyDescent="0.3">
      <c r="A407" s="618" t="s">
        <v>3981</v>
      </c>
      <c r="B407" s="619" t="s">
        <v>3652</v>
      </c>
      <c r="C407" s="619" t="s">
        <v>1525</v>
      </c>
      <c r="D407" s="619" t="s">
        <v>1526</v>
      </c>
      <c r="E407" s="619" t="s">
        <v>1482</v>
      </c>
      <c r="F407" s="622"/>
      <c r="G407" s="622"/>
      <c r="H407" s="635">
        <v>0</v>
      </c>
      <c r="I407" s="622">
        <v>1</v>
      </c>
      <c r="J407" s="622">
        <v>1749.69</v>
      </c>
      <c r="K407" s="635">
        <v>1</v>
      </c>
      <c r="L407" s="622">
        <v>1</v>
      </c>
      <c r="M407" s="623">
        <v>1749.69</v>
      </c>
    </row>
    <row r="408" spans="1:13" ht="14.4" customHeight="1" x14ac:dyDescent="0.3">
      <c r="A408" s="618" t="s">
        <v>3981</v>
      </c>
      <c r="B408" s="619" t="s">
        <v>3652</v>
      </c>
      <c r="C408" s="619" t="s">
        <v>4237</v>
      </c>
      <c r="D408" s="619" t="s">
        <v>1526</v>
      </c>
      <c r="E408" s="619" t="s">
        <v>4238</v>
      </c>
      <c r="F408" s="622"/>
      <c r="G408" s="622"/>
      <c r="H408" s="635">
        <v>0</v>
      </c>
      <c r="I408" s="622">
        <v>3</v>
      </c>
      <c r="J408" s="622">
        <v>1399.74</v>
      </c>
      <c r="K408" s="635">
        <v>1</v>
      </c>
      <c r="L408" s="622">
        <v>3</v>
      </c>
      <c r="M408" s="623">
        <v>1399.74</v>
      </c>
    </row>
    <row r="409" spans="1:13" ht="14.4" customHeight="1" x14ac:dyDescent="0.3">
      <c r="A409" s="618" t="s">
        <v>3981</v>
      </c>
      <c r="B409" s="619" t="s">
        <v>3665</v>
      </c>
      <c r="C409" s="619" t="s">
        <v>1498</v>
      </c>
      <c r="D409" s="619" t="s">
        <v>1499</v>
      </c>
      <c r="E409" s="619" t="s">
        <v>1500</v>
      </c>
      <c r="F409" s="622"/>
      <c r="G409" s="622"/>
      <c r="H409" s="635">
        <v>0</v>
      </c>
      <c r="I409" s="622">
        <v>1</v>
      </c>
      <c r="J409" s="622">
        <v>60.02</v>
      </c>
      <c r="K409" s="635">
        <v>1</v>
      </c>
      <c r="L409" s="622">
        <v>1</v>
      </c>
      <c r="M409" s="623">
        <v>60.02</v>
      </c>
    </row>
    <row r="410" spans="1:13" ht="14.4" customHeight="1" x14ac:dyDescent="0.3">
      <c r="A410" s="618" t="s">
        <v>3981</v>
      </c>
      <c r="B410" s="619" t="s">
        <v>3720</v>
      </c>
      <c r="C410" s="619" t="s">
        <v>1793</v>
      </c>
      <c r="D410" s="619" t="s">
        <v>3721</v>
      </c>
      <c r="E410" s="619" t="s">
        <v>3722</v>
      </c>
      <c r="F410" s="622"/>
      <c r="G410" s="622"/>
      <c r="H410" s="635">
        <v>0</v>
      </c>
      <c r="I410" s="622">
        <v>5</v>
      </c>
      <c r="J410" s="622">
        <v>1666.5500000000002</v>
      </c>
      <c r="K410" s="635">
        <v>1</v>
      </c>
      <c r="L410" s="622">
        <v>5</v>
      </c>
      <c r="M410" s="623">
        <v>1666.5500000000002</v>
      </c>
    </row>
    <row r="411" spans="1:13" ht="14.4" customHeight="1" x14ac:dyDescent="0.3">
      <c r="A411" s="618" t="s">
        <v>3981</v>
      </c>
      <c r="B411" s="619" t="s">
        <v>3733</v>
      </c>
      <c r="C411" s="619" t="s">
        <v>2721</v>
      </c>
      <c r="D411" s="619" t="s">
        <v>2722</v>
      </c>
      <c r="E411" s="619" t="s">
        <v>3748</v>
      </c>
      <c r="F411" s="622"/>
      <c r="G411" s="622"/>
      <c r="H411" s="635">
        <v>0</v>
      </c>
      <c r="I411" s="622">
        <v>1</v>
      </c>
      <c r="J411" s="622">
        <v>184.22</v>
      </c>
      <c r="K411" s="635">
        <v>1</v>
      </c>
      <c r="L411" s="622">
        <v>1</v>
      </c>
      <c r="M411" s="623">
        <v>184.22</v>
      </c>
    </row>
    <row r="412" spans="1:13" ht="14.4" customHeight="1" x14ac:dyDescent="0.3">
      <c r="A412" s="618" t="s">
        <v>3981</v>
      </c>
      <c r="B412" s="619" t="s">
        <v>3792</v>
      </c>
      <c r="C412" s="619" t="s">
        <v>2521</v>
      </c>
      <c r="D412" s="619" t="s">
        <v>1530</v>
      </c>
      <c r="E412" s="619" t="s">
        <v>935</v>
      </c>
      <c r="F412" s="622"/>
      <c r="G412" s="622"/>
      <c r="H412" s="635"/>
      <c r="I412" s="622">
        <v>1</v>
      </c>
      <c r="J412" s="622">
        <v>0</v>
      </c>
      <c r="K412" s="635"/>
      <c r="L412" s="622">
        <v>1</v>
      </c>
      <c r="M412" s="623">
        <v>0</v>
      </c>
    </row>
    <row r="413" spans="1:13" ht="14.4" customHeight="1" x14ac:dyDescent="0.3">
      <c r="A413" s="618" t="s">
        <v>3982</v>
      </c>
      <c r="B413" s="619" t="s">
        <v>3632</v>
      </c>
      <c r="C413" s="619" t="s">
        <v>2529</v>
      </c>
      <c r="D413" s="619" t="s">
        <v>3800</v>
      </c>
      <c r="E413" s="619" t="s">
        <v>3801</v>
      </c>
      <c r="F413" s="622"/>
      <c r="G413" s="622"/>
      <c r="H413" s="635">
        <v>0</v>
      </c>
      <c r="I413" s="622">
        <v>1</v>
      </c>
      <c r="J413" s="622">
        <v>32.630000000000003</v>
      </c>
      <c r="K413" s="635">
        <v>1</v>
      </c>
      <c r="L413" s="622">
        <v>1</v>
      </c>
      <c r="M413" s="623">
        <v>32.630000000000003</v>
      </c>
    </row>
    <row r="414" spans="1:13" ht="14.4" customHeight="1" x14ac:dyDescent="0.3">
      <c r="A414" s="618" t="s">
        <v>3982</v>
      </c>
      <c r="B414" s="619" t="s">
        <v>3635</v>
      </c>
      <c r="C414" s="619" t="s">
        <v>6139</v>
      </c>
      <c r="D414" s="619" t="s">
        <v>6140</v>
      </c>
      <c r="E414" s="619" t="s">
        <v>3831</v>
      </c>
      <c r="F414" s="622"/>
      <c r="G414" s="622"/>
      <c r="H414" s="635">
        <v>0</v>
      </c>
      <c r="I414" s="622">
        <v>1</v>
      </c>
      <c r="J414" s="622">
        <v>350.86</v>
      </c>
      <c r="K414" s="635">
        <v>1</v>
      </c>
      <c r="L414" s="622">
        <v>1</v>
      </c>
      <c r="M414" s="623">
        <v>350.86</v>
      </c>
    </row>
    <row r="415" spans="1:13" ht="14.4" customHeight="1" x14ac:dyDescent="0.3">
      <c r="A415" s="618" t="s">
        <v>3982</v>
      </c>
      <c r="B415" s="619" t="s">
        <v>3636</v>
      </c>
      <c r="C415" s="619" t="s">
        <v>1328</v>
      </c>
      <c r="D415" s="619" t="s">
        <v>769</v>
      </c>
      <c r="E415" s="619" t="s">
        <v>1329</v>
      </c>
      <c r="F415" s="622"/>
      <c r="G415" s="622"/>
      <c r="H415" s="635">
        <v>0</v>
      </c>
      <c r="I415" s="622">
        <v>1</v>
      </c>
      <c r="J415" s="622">
        <v>95.24</v>
      </c>
      <c r="K415" s="635">
        <v>1</v>
      </c>
      <c r="L415" s="622">
        <v>1</v>
      </c>
      <c r="M415" s="623">
        <v>95.24</v>
      </c>
    </row>
    <row r="416" spans="1:13" ht="14.4" customHeight="1" x14ac:dyDescent="0.3">
      <c r="A416" s="618" t="s">
        <v>3982</v>
      </c>
      <c r="B416" s="619" t="s">
        <v>3636</v>
      </c>
      <c r="C416" s="619" t="s">
        <v>768</v>
      </c>
      <c r="D416" s="619" t="s">
        <v>769</v>
      </c>
      <c r="E416" s="619" t="s">
        <v>770</v>
      </c>
      <c r="F416" s="622"/>
      <c r="G416" s="622"/>
      <c r="H416" s="635">
        <v>0</v>
      </c>
      <c r="I416" s="622">
        <v>11</v>
      </c>
      <c r="J416" s="622">
        <v>2095.2799999999997</v>
      </c>
      <c r="K416" s="635">
        <v>1</v>
      </c>
      <c r="L416" s="622">
        <v>11</v>
      </c>
      <c r="M416" s="623">
        <v>2095.2799999999997</v>
      </c>
    </row>
    <row r="417" spans="1:13" ht="14.4" customHeight="1" x14ac:dyDescent="0.3">
      <c r="A417" s="618" t="s">
        <v>3982</v>
      </c>
      <c r="B417" s="619" t="s">
        <v>3636</v>
      </c>
      <c r="C417" s="619" t="s">
        <v>772</v>
      </c>
      <c r="D417" s="619" t="s">
        <v>769</v>
      </c>
      <c r="E417" s="619" t="s">
        <v>773</v>
      </c>
      <c r="F417" s="622"/>
      <c r="G417" s="622"/>
      <c r="H417" s="635">
        <v>0</v>
      </c>
      <c r="I417" s="622">
        <v>25</v>
      </c>
      <c r="J417" s="622">
        <v>15306.5</v>
      </c>
      <c r="K417" s="635">
        <v>1</v>
      </c>
      <c r="L417" s="622">
        <v>25</v>
      </c>
      <c r="M417" s="623">
        <v>15306.5</v>
      </c>
    </row>
    <row r="418" spans="1:13" ht="14.4" customHeight="1" x14ac:dyDescent="0.3">
      <c r="A418" s="618" t="s">
        <v>3982</v>
      </c>
      <c r="B418" s="619" t="s">
        <v>3639</v>
      </c>
      <c r="C418" s="619" t="s">
        <v>6114</v>
      </c>
      <c r="D418" s="619" t="s">
        <v>6115</v>
      </c>
      <c r="E418" s="619" t="s">
        <v>6116</v>
      </c>
      <c r="F418" s="622">
        <v>5</v>
      </c>
      <c r="G418" s="622">
        <v>3152.6499999999996</v>
      </c>
      <c r="H418" s="635">
        <v>0.76278834568092402</v>
      </c>
      <c r="I418" s="622">
        <v>2</v>
      </c>
      <c r="J418" s="622">
        <v>980.41</v>
      </c>
      <c r="K418" s="635">
        <v>0.23721165431907595</v>
      </c>
      <c r="L418" s="622">
        <v>7</v>
      </c>
      <c r="M418" s="623">
        <v>4133.0599999999995</v>
      </c>
    </row>
    <row r="419" spans="1:13" ht="14.4" customHeight="1" x14ac:dyDescent="0.3">
      <c r="A419" s="618" t="s">
        <v>3982</v>
      </c>
      <c r="B419" s="619" t="s">
        <v>3639</v>
      </c>
      <c r="C419" s="619" t="s">
        <v>6147</v>
      </c>
      <c r="D419" s="619" t="s">
        <v>6115</v>
      </c>
      <c r="E419" s="619" t="s">
        <v>6148</v>
      </c>
      <c r="F419" s="622"/>
      <c r="G419" s="622"/>
      <c r="H419" s="635"/>
      <c r="I419" s="622">
        <v>1</v>
      </c>
      <c r="J419" s="622">
        <v>0</v>
      </c>
      <c r="K419" s="635"/>
      <c r="L419" s="622">
        <v>1</v>
      </c>
      <c r="M419" s="623">
        <v>0</v>
      </c>
    </row>
    <row r="420" spans="1:13" ht="14.4" customHeight="1" x14ac:dyDescent="0.3">
      <c r="A420" s="618" t="s">
        <v>3982</v>
      </c>
      <c r="B420" s="619" t="s">
        <v>3640</v>
      </c>
      <c r="C420" s="619" t="s">
        <v>5067</v>
      </c>
      <c r="D420" s="619" t="s">
        <v>3641</v>
      </c>
      <c r="E420" s="619" t="s">
        <v>5068</v>
      </c>
      <c r="F420" s="622"/>
      <c r="G420" s="622"/>
      <c r="H420" s="635">
        <v>0</v>
      </c>
      <c r="I420" s="622">
        <v>10</v>
      </c>
      <c r="J420" s="622">
        <v>3141.8999999999996</v>
      </c>
      <c r="K420" s="635">
        <v>1</v>
      </c>
      <c r="L420" s="622">
        <v>10</v>
      </c>
      <c r="M420" s="623">
        <v>3141.8999999999996</v>
      </c>
    </row>
    <row r="421" spans="1:13" ht="14.4" customHeight="1" x14ac:dyDescent="0.3">
      <c r="A421" s="618" t="s">
        <v>3982</v>
      </c>
      <c r="B421" s="619" t="s">
        <v>3643</v>
      </c>
      <c r="C421" s="619" t="s">
        <v>1650</v>
      </c>
      <c r="D421" s="619" t="s">
        <v>1651</v>
      </c>
      <c r="E421" s="619" t="s">
        <v>1652</v>
      </c>
      <c r="F421" s="622"/>
      <c r="G421" s="622"/>
      <c r="H421" s="635">
        <v>0</v>
      </c>
      <c r="I421" s="622">
        <v>95</v>
      </c>
      <c r="J421" s="622">
        <v>13302.85</v>
      </c>
      <c r="K421" s="635">
        <v>1</v>
      </c>
      <c r="L421" s="622">
        <v>95</v>
      </c>
      <c r="M421" s="623">
        <v>13302.85</v>
      </c>
    </row>
    <row r="422" spans="1:13" ht="14.4" customHeight="1" x14ac:dyDescent="0.3">
      <c r="A422" s="618" t="s">
        <v>3982</v>
      </c>
      <c r="B422" s="619" t="s">
        <v>3643</v>
      </c>
      <c r="C422" s="619" t="s">
        <v>4408</v>
      </c>
      <c r="D422" s="619" t="s">
        <v>4409</v>
      </c>
      <c r="E422" s="619" t="s">
        <v>4410</v>
      </c>
      <c r="F422" s="622">
        <v>2</v>
      </c>
      <c r="G422" s="622">
        <v>280.06</v>
      </c>
      <c r="H422" s="635">
        <v>1</v>
      </c>
      <c r="I422" s="622"/>
      <c r="J422" s="622"/>
      <c r="K422" s="635">
        <v>0</v>
      </c>
      <c r="L422" s="622">
        <v>2</v>
      </c>
      <c r="M422" s="623">
        <v>280.06</v>
      </c>
    </row>
    <row r="423" spans="1:13" ht="14.4" customHeight="1" x14ac:dyDescent="0.3">
      <c r="A423" s="618" t="s">
        <v>3982</v>
      </c>
      <c r="B423" s="619" t="s">
        <v>3644</v>
      </c>
      <c r="C423" s="619" t="s">
        <v>1488</v>
      </c>
      <c r="D423" s="619" t="s">
        <v>1489</v>
      </c>
      <c r="E423" s="619" t="s">
        <v>1490</v>
      </c>
      <c r="F423" s="622"/>
      <c r="G423" s="622"/>
      <c r="H423" s="635"/>
      <c r="I423" s="622">
        <v>2</v>
      </c>
      <c r="J423" s="622">
        <v>0</v>
      </c>
      <c r="K423" s="635"/>
      <c r="L423" s="622">
        <v>2</v>
      </c>
      <c r="M423" s="623">
        <v>0</v>
      </c>
    </row>
    <row r="424" spans="1:13" ht="14.4" customHeight="1" x14ac:dyDescent="0.3">
      <c r="A424" s="618" t="s">
        <v>3982</v>
      </c>
      <c r="B424" s="619" t="s">
        <v>3808</v>
      </c>
      <c r="C424" s="619" t="s">
        <v>4255</v>
      </c>
      <c r="D424" s="619" t="s">
        <v>4256</v>
      </c>
      <c r="E424" s="619" t="s">
        <v>2353</v>
      </c>
      <c r="F424" s="622">
        <v>1</v>
      </c>
      <c r="G424" s="622">
        <v>886.91</v>
      </c>
      <c r="H424" s="635">
        <v>1</v>
      </c>
      <c r="I424" s="622"/>
      <c r="J424" s="622"/>
      <c r="K424" s="635">
        <v>0</v>
      </c>
      <c r="L424" s="622">
        <v>1</v>
      </c>
      <c r="M424" s="623">
        <v>886.91</v>
      </c>
    </row>
    <row r="425" spans="1:13" ht="14.4" customHeight="1" x14ac:dyDescent="0.3">
      <c r="A425" s="618" t="s">
        <v>3982</v>
      </c>
      <c r="B425" s="619" t="s">
        <v>3813</v>
      </c>
      <c r="C425" s="619" t="s">
        <v>2586</v>
      </c>
      <c r="D425" s="619" t="s">
        <v>3814</v>
      </c>
      <c r="E425" s="619" t="s">
        <v>3815</v>
      </c>
      <c r="F425" s="622"/>
      <c r="G425" s="622"/>
      <c r="H425" s="635">
        <v>0</v>
      </c>
      <c r="I425" s="622">
        <v>1</v>
      </c>
      <c r="J425" s="622">
        <v>416.46</v>
      </c>
      <c r="K425" s="635">
        <v>1</v>
      </c>
      <c r="L425" s="622">
        <v>1</v>
      </c>
      <c r="M425" s="623">
        <v>416.46</v>
      </c>
    </row>
    <row r="426" spans="1:13" ht="14.4" customHeight="1" x14ac:dyDescent="0.3">
      <c r="A426" s="618" t="s">
        <v>3982</v>
      </c>
      <c r="B426" s="619" t="s">
        <v>3649</v>
      </c>
      <c r="C426" s="619" t="s">
        <v>4270</v>
      </c>
      <c r="D426" s="619" t="s">
        <v>4271</v>
      </c>
      <c r="E426" s="619" t="s">
        <v>4272</v>
      </c>
      <c r="F426" s="622"/>
      <c r="G426" s="622"/>
      <c r="H426" s="635">
        <v>0</v>
      </c>
      <c r="I426" s="622">
        <v>1</v>
      </c>
      <c r="J426" s="622">
        <v>156.25</v>
      </c>
      <c r="K426" s="635">
        <v>1</v>
      </c>
      <c r="L426" s="622">
        <v>1</v>
      </c>
      <c r="M426" s="623">
        <v>156.25</v>
      </c>
    </row>
    <row r="427" spans="1:13" ht="14.4" customHeight="1" x14ac:dyDescent="0.3">
      <c r="A427" s="618" t="s">
        <v>3982</v>
      </c>
      <c r="B427" s="619" t="s">
        <v>3652</v>
      </c>
      <c r="C427" s="619" t="s">
        <v>1627</v>
      </c>
      <c r="D427" s="619" t="s">
        <v>1481</v>
      </c>
      <c r="E427" s="619" t="s">
        <v>1628</v>
      </c>
      <c r="F427" s="622"/>
      <c r="G427" s="622"/>
      <c r="H427" s="635">
        <v>0</v>
      </c>
      <c r="I427" s="622">
        <v>1</v>
      </c>
      <c r="J427" s="622">
        <v>625.29</v>
      </c>
      <c r="K427" s="635">
        <v>1</v>
      </c>
      <c r="L427" s="622">
        <v>1</v>
      </c>
      <c r="M427" s="623">
        <v>625.29</v>
      </c>
    </row>
    <row r="428" spans="1:13" ht="14.4" customHeight="1" x14ac:dyDescent="0.3">
      <c r="A428" s="618" t="s">
        <v>3982</v>
      </c>
      <c r="B428" s="619" t="s">
        <v>3652</v>
      </c>
      <c r="C428" s="619" t="s">
        <v>4196</v>
      </c>
      <c r="D428" s="619" t="s">
        <v>1481</v>
      </c>
      <c r="E428" s="619" t="s">
        <v>4197</v>
      </c>
      <c r="F428" s="622"/>
      <c r="G428" s="622"/>
      <c r="H428" s="635">
        <v>0</v>
      </c>
      <c r="I428" s="622">
        <v>2</v>
      </c>
      <c r="J428" s="622">
        <v>375.18</v>
      </c>
      <c r="K428" s="635">
        <v>1</v>
      </c>
      <c r="L428" s="622">
        <v>2</v>
      </c>
      <c r="M428" s="623">
        <v>375.18</v>
      </c>
    </row>
    <row r="429" spans="1:13" ht="14.4" customHeight="1" x14ac:dyDescent="0.3">
      <c r="A429" s="618" t="s">
        <v>3982</v>
      </c>
      <c r="B429" s="619" t="s">
        <v>3652</v>
      </c>
      <c r="C429" s="619" t="s">
        <v>1480</v>
      </c>
      <c r="D429" s="619" t="s">
        <v>1481</v>
      </c>
      <c r="E429" s="619" t="s">
        <v>1482</v>
      </c>
      <c r="F429" s="622"/>
      <c r="G429" s="622"/>
      <c r="H429" s="635">
        <v>0</v>
      </c>
      <c r="I429" s="622">
        <v>2</v>
      </c>
      <c r="J429" s="622">
        <v>1875.86</v>
      </c>
      <c r="K429" s="635">
        <v>1</v>
      </c>
      <c r="L429" s="622">
        <v>2</v>
      </c>
      <c r="M429" s="623">
        <v>1875.86</v>
      </c>
    </row>
    <row r="430" spans="1:13" ht="14.4" customHeight="1" x14ac:dyDescent="0.3">
      <c r="A430" s="618" t="s">
        <v>3982</v>
      </c>
      <c r="B430" s="619" t="s">
        <v>3652</v>
      </c>
      <c r="C430" s="619" t="s">
        <v>2496</v>
      </c>
      <c r="D430" s="619" t="s">
        <v>1481</v>
      </c>
      <c r="E430" s="619" t="s">
        <v>2497</v>
      </c>
      <c r="F430" s="622"/>
      <c r="G430" s="622"/>
      <c r="H430" s="635">
        <v>0</v>
      </c>
      <c r="I430" s="622">
        <v>2</v>
      </c>
      <c r="J430" s="622">
        <v>2332.94</v>
      </c>
      <c r="K430" s="635">
        <v>1</v>
      </c>
      <c r="L430" s="622">
        <v>2</v>
      </c>
      <c r="M430" s="623">
        <v>2332.94</v>
      </c>
    </row>
    <row r="431" spans="1:13" ht="14.4" customHeight="1" x14ac:dyDescent="0.3">
      <c r="A431" s="618" t="s">
        <v>3982</v>
      </c>
      <c r="B431" s="619" t="s">
        <v>3666</v>
      </c>
      <c r="C431" s="619" t="s">
        <v>1579</v>
      </c>
      <c r="D431" s="619" t="s">
        <v>1580</v>
      </c>
      <c r="E431" s="619" t="s">
        <v>1581</v>
      </c>
      <c r="F431" s="622"/>
      <c r="G431" s="622"/>
      <c r="H431" s="635">
        <v>0</v>
      </c>
      <c r="I431" s="622">
        <v>2</v>
      </c>
      <c r="J431" s="622">
        <v>50.14</v>
      </c>
      <c r="K431" s="635">
        <v>1</v>
      </c>
      <c r="L431" s="622">
        <v>2</v>
      </c>
      <c r="M431" s="623">
        <v>50.14</v>
      </c>
    </row>
    <row r="432" spans="1:13" ht="14.4" customHeight="1" x14ac:dyDescent="0.3">
      <c r="A432" s="618" t="s">
        <v>3982</v>
      </c>
      <c r="B432" s="619" t="s">
        <v>3666</v>
      </c>
      <c r="C432" s="619" t="s">
        <v>5756</v>
      </c>
      <c r="D432" s="619" t="s">
        <v>1580</v>
      </c>
      <c r="E432" s="619" t="s">
        <v>5757</v>
      </c>
      <c r="F432" s="622"/>
      <c r="G432" s="622"/>
      <c r="H432" s="635">
        <v>0</v>
      </c>
      <c r="I432" s="622">
        <v>1</v>
      </c>
      <c r="J432" s="622">
        <v>83.56</v>
      </c>
      <c r="K432" s="635">
        <v>1</v>
      </c>
      <c r="L432" s="622">
        <v>1</v>
      </c>
      <c r="M432" s="623">
        <v>83.56</v>
      </c>
    </row>
    <row r="433" spans="1:13" ht="14.4" customHeight="1" x14ac:dyDescent="0.3">
      <c r="A433" s="618" t="s">
        <v>3982</v>
      </c>
      <c r="B433" s="619" t="s">
        <v>3712</v>
      </c>
      <c r="C433" s="619" t="s">
        <v>2503</v>
      </c>
      <c r="D433" s="619" t="s">
        <v>1918</v>
      </c>
      <c r="E433" s="619" t="s">
        <v>3837</v>
      </c>
      <c r="F433" s="622"/>
      <c r="G433" s="622"/>
      <c r="H433" s="635">
        <v>0</v>
      </c>
      <c r="I433" s="622">
        <v>1</v>
      </c>
      <c r="J433" s="622">
        <v>50.57</v>
      </c>
      <c r="K433" s="635">
        <v>1</v>
      </c>
      <c r="L433" s="622">
        <v>1</v>
      </c>
      <c r="M433" s="623">
        <v>50.57</v>
      </c>
    </row>
    <row r="434" spans="1:13" ht="14.4" customHeight="1" x14ac:dyDescent="0.3">
      <c r="A434" s="618" t="s">
        <v>3982</v>
      </c>
      <c r="B434" s="619" t="s">
        <v>3720</v>
      </c>
      <c r="C434" s="619" t="s">
        <v>1793</v>
      </c>
      <c r="D434" s="619" t="s">
        <v>3721</v>
      </c>
      <c r="E434" s="619" t="s">
        <v>3722</v>
      </c>
      <c r="F434" s="622"/>
      <c r="G434" s="622"/>
      <c r="H434" s="635">
        <v>0</v>
      </c>
      <c r="I434" s="622">
        <v>32</v>
      </c>
      <c r="J434" s="622">
        <v>10665.92</v>
      </c>
      <c r="K434" s="635">
        <v>1</v>
      </c>
      <c r="L434" s="622">
        <v>32</v>
      </c>
      <c r="M434" s="623">
        <v>10665.92</v>
      </c>
    </row>
    <row r="435" spans="1:13" ht="14.4" customHeight="1" x14ac:dyDescent="0.3">
      <c r="A435" s="618" t="s">
        <v>3982</v>
      </c>
      <c r="B435" s="619" t="s">
        <v>3733</v>
      </c>
      <c r="C435" s="619" t="s">
        <v>2721</v>
      </c>
      <c r="D435" s="619" t="s">
        <v>2722</v>
      </c>
      <c r="E435" s="619" t="s">
        <v>3748</v>
      </c>
      <c r="F435" s="622"/>
      <c r="G435" s="622"/>
      <c r="H435" s="635">
        <v>0</v>
      </c>
      <c r="I435" s="622">
        <v>2</v>
      </c>
      <c r="J435" s="622">
        <v>368.44</v>
      </c>
      <c r="K435" s="635">
        <v>1</v>
      </c>
      <c r="L435" s="622">
        <v>2</v>
      </c>
      <c r="M435" s="623">
        <v>368.44</v>
      </c>
    </row>
    <row r="436" spans="1:13" ht="14.4" customHeight="1" x14ac:dyDescent="0.3">
      <c r="A436" s="618" t="s">
        <v>3982</v>
      </c>
      <c r="B436" s="619" t="s">
        <v>3742</v>
      </c>
      <c r="C436" s="619" t="s">
        <v>1809</v>
      </c>
      <c r="D436" s="619" t="s">
        <v>1810</v>
      </c>
      <c r="E436" s="619" t="s">
        <v>3743</v>
      </c>
      <c r="F436" s="622"/>
      <c r="G436" s="622"/>
      <c r="H436" s="635">
        <v>0</v>
      </c>
      <c r="I436" s="622">
        <v>11</v>
      </c>
      <c r="J436" s="622">
        <v>2700.4</v>
      </c>
      <c r="K436" s="635">
        <v>1</v>
      </c>
      <c r="L436" s="622">
        <v>11</v>
      </c>
      <c r="M436" s="623">
        <v>2700.4</v>
      </c>
    </row>
    <row r="437" spans="1:13" ht="14.4" customHeight="1" x14ac:dyDescent="0.3">
      <c r="A437" s="618" t="s">
        <v>3982</v>
      </c>
      <c r="B437" s="619" t="s">
        <v>3841</v>
      </c>
      <c r="C437" s="619" t="s">
        <v>2731</v>
      </c>
      <c r="D437" s="619" t="s">
        <v>2732</v>
      </c>
      <c r="E437" s="619" t="s">
        <v>2733</v>
      </c>
      <c r="F437" s="622"/>
      <c r="G437" s="622"/>
      <c r="H437" s="635">
        <v>0</v>
      </c>
      <c r="I437" s="622">
        <v>12</v>
      </c>
      <c r="J437" s="622">
        <v>1848.12</v>
      </c>
      <c r="K437" s="635">
        <v>1</v>
      </c>
      <c r="L437" s="622">
        <v>12</v>
      </c>
      <c r="M437" s="623">
        <v>1848.12</v>
      </c>
    </row>
    <row r="438" spans="1:13" ht="14.4" customHeight="1" x14ac:dyDescent="0.3">
      <c r="A438" s="618" t="s">
        <v>3982</v>
      </c>
      <c r="B438" s="619" t="s">
        <v>3841</v>
      </c>
      <c r="C438" s="619" t="s">
        <v>5758</v>
      </c>
      <c r="D438" s="619" t="s">
        <v>5759</v>
      </c>
      <c r="E438" s="619" t="s">
        <v>5760</v>
      </c>
      <c r="F438" s="622"/>
      <c r="G438" s="622"/>
      <c r="H438" s="635">
        <v>0</v>
      </c>
      <c r="I438" s="622">
        <v>2</v>
      </c>
      <c r="J438" s="622">
        <v>154.02000000000001</v>
      </c>
      <c r="K438" s="635">
        <v>1</v>
      </c>
      <c r="L438" s="622">
        <v>2</v>
      </c>
      <c r="M438" s="623">
        <v>154.02000000000001</v>
      </c>
    </row>
    <row r="439" spans="1:13" ht="14.4" customHeight="1" x14ac:dyDescent="0.3">
      <c r="A439" s="618" t="s">
        <v>3982</v>
      </c>
      <c r="B439" s="619" t="s">
        <v>3841</v>
      </c>
      <c r="C439" s="619" t="s">
        <v>5761</v>
      </c>
      <c r="D439" s="619" t="s">
        <v>2732</v>
      </c>
      <c r="E439" s="619" t="s">
        <v>2733</v>
      </c>
      <c r="F439" s="622"/>
      <c r="G439" s="622"/>
      <c r="H439" s="635">
        <v>0</v>
      </c>
      <c r="I439" s="622">
        <v>2</v>
      </c>
      <c r="J439" s="622">
        <v>286.36</v>
      </c>
      <c r="K439" s="635">
        <v>1</v>
      </c>
      <c r="L439" s="622">
        <v>2</v>
      </c>
      <c r="M439" s="623">
        <v>286.36</v>
      </c>
    </row>
    <row r="440" spans="1:13" ht="14.4" customHeight="1" x14ac:dyDescent="0.3">
      <c r="A440" s="618" t="s">
        <v>3982</v>
      </c>
      <c r="B440" s="619" t="s">
        <v>3745</v>
      </c>
      <c r="C440" s="619" t="s">
        <v>2727</v>
      </c>
      <c r="D440" s="619" t="s">
        <v>2728</v>
      </c>
      <c r="E440" s="619" t="s">
        <v>3844</v>
      </c>
      <c r="F440" s="622"/>
      <c r="G440" s="622"/>
      <c r="H440" s="635">
        <v>0</v>
      </c>
      <c r="I440" s="622">
        <v>4</v>
      </c>
      <c r="J440" s="622">
        <v>279.44</v>
      </c>
      <c r="K440" s="635">
        <v>1</v>
      </c>
      <c r="L440" s="622">
        <v>4</v>
      </c>
      <c r="M440" s="623">
        <v>279.44</v>
      </c>
    </row>
    <row r="441" spans="1:13" ht="14.4" customHeight="1" x14ac:dyDescent="0.3">
      <c r="A441" s="618" t="s">
        <v>3982</v>
      </c>
      <c r="B441" s="619" t="s">
        <v>3747</v>
      </c>
      <c r="C441" s="619" t="s">
        <v>4988</v>
      </c>
      <c r="D441" s="619" t="s">
        <v>4989</v>
      </c>
      <c r="E441" s="619" t="s">
        <v>4990</v>
      </c>
      <c r="F441" s="622">
        <v>1</v>
      </c>
      <c r="G441" s="622">
        <v>0</v>
      </c>
      <c r="H441" s="635"/>
      <c r="I441" s="622"/>
      <c r="J441" s="622"/>
      <c r="K441" s="635"/>
      <c r="L441" s="622">
        <v>1</v>
      </c>
      <c r="M441" s="623">
        <v>0</v>
      </c>
    </row>
    <row r="442" spans="1:13" ht="14.4" customHeight="1" x14ac:dyDescent="0.3">
      <c r="A442" s="618" t="s">
        <v>3982</v>
      </c>
      <c r="B442" s="619" t="s">
        <v>3747</v>
      </c>
      <c r="C442" s="619" t="s">
        <v>1805</v>
      </c>
      <c r="D442" s="619" t="s">
        <v>1806</v>
      </c>
      <c r="E442" s="619" t="s">
        <v>3748</v>
      </c>
      <c r="F442" s="622"/>
      <c r="G442" s="622"/>
      <c r="H442" s="635">
        <v>0</v>
      </c>
      <c r="I442" s="622">
        <v>3</v>
      </c>
      <c r="J442" s="622">
        <v>209.57999999999998</v>
      </c>
      <c r="K442" s="635">
        <v>1</v>
      </c>
      <c r="L442" s="622">
        <v>3</v>
      </c>
      <c r="M442" s="623">
        <v>209.57999999999998</v>
      </c>
    </row>
    <row r="443" spans="1:13" ht="14.4" customHeight="1" x14ac:dyDescent="0.3">
      <c r="A443" s="618" t="s">
        <v>3982</v>
      </c>
      <c r="B443" s="619" t="s">
        <v>3751</v>
      </c>
      <c r="C443" s="619" t="s">
        <v>5049</v>
      </c>
      <c r="D443" s="619" t="s">
        <v>5050</v>
      </c>
      <c r="E443" s="619" t="s">
        <v>5051</v>
      </c>
      <c r="F443" s="622"/>
      <c r="G443" s="622"/>
      <c r="H443" s="635">
        <v>0</v>
      </c>
      <c r="I443" s="622">
        <v>20</v>
      </c>
      <c r="J443" s="622">
        <v>67168.760000000009</v>
      </c>
      <c r="K443" s="635">
        <v>1</v>
      </c>
      <c r="L443" s="622">
        <v>20</v>
      </c>
      <c r="M443" s="623">
        <v>67168.760000000009</v>
      </c>
    </row>
    <row r="444" spans="1:13" ht="14.4" customHeight="1" x14ac:dyDescent="0.3">
      <c r="A444" s="618" t="s">
        <v>3982</v>
      </c>
      <c r="B444" s="619" t="s">
        <v>3756</v>
      </c>
      <c r="C444" s="619" t="s">
        <v>5494</v>
      </c>
      <c r="D444" s="619" t="s">
        <v>1452</v>
      </c>
      <c r="E444" s="619" t="s">
        <v>4565</v>
      </c>
      <c r="F444" s="622"/>
      <c r="G444" s="622"/>
      <c r="H444" s="635">
        <v>0</v>
      </c>
      <c r="I444" s="622">
        <v>2</v>
      </c>
      <c r="J444" s="622">
        <v>386.52</v>
      </c>
      <c r="K444" s="635">
        <v>1</v>
      </c>
      <c r="L444" s="622">
        <v>2</v>
      </c>
      <c r="M444" s="623">
        <v>386.52</v>
      </c>
    </row>
    <row r="445" spans="1:13" ht="14.4" customHeight="1" x14ac:dyDescent="0.3">
      <c r="A445" s="618" t="s">
        <v>3982</v>
      </c>
      <c r="B445" s="619" t="s">
        <v>3765</v>
      </c>
      <c r="C445" s="619" t="s">
        <v>4201</v>
      </c>
      <c r="D445" s="619" t="s">
        <v>1522</v>
      </c>
      <c r="E445" s="619" t="s">
        <v>4202</v>
      </c>
      <c r="F445" s="622"/>
      <c r="G445" s="622"/>
      <c r="H445" s="635">
        <v>0</v>
      </c>
      <c r="I445" s="622">
        <v>1</v>
      </c>
      <c r="J445" s="622">
        <v>163.72999999999999</v>
      </c>
      <c r="K445" s="635">
        <v>1</v>
      </c>
      <c r="L445" s="622">
        <v>1</v>
      </c>
      <c r="M445" s="623">
        <v>163.72999999999999</v>
      </c>
    </row>
    <row r="446" spans="1:13" ht="14.4" customHeight="1" x14ac:dyDescent="0.3">
      <c r="A446" s="618" t="s">
        <v>3982</v>
      </c>
      <c r="B446" s="619" t="s">
        <v>3765</v>
      </c>
      <c r="C446" s="619" t="s">
        <v>6155</v>
      </c>
      <c r="D446" s="619" t="s">
        <v>6156</v>
      </c>
      <c r="E446" s="619" t="s">
        <v>6157</v>
      </c>
      <c r="F446" s="622">
        <v>4</v>
      </c>
      <c r="G446" s="622">
        <v>0</v>
      </c>
      <c r="H446" s="635"/>
      <c r="I446" s="622"/>
      <c r="J446" s="622"/>
      <c r="K446" s="635"/>
      <c r="L446" s="622">
        <v>4</v>
      </c>
      <c r="M446" s="623">
        <v>0</v>
      </c>
    </row>
    <row r="447" spans="1:13" ht="14.4" customHeight="1" x14ac:dyDescent="0.3">
      <c r="A447" s="618" t="s">
        <v>3982</v>
      </c>
      <c r="B447" s="619" t="s">
        <v>3765</v>
      </c>
      <c r="C447" s="619" t="s">
        <v>6158</v>
      </c>
      <c r="D447" s="619" t="s">
        <v>6156</v>
      </c>
      <c r="E447" s="619" t="s">
        <v>6159</v>
      </c>
      <c r="F447" s="622">
        <v>7</v>
      </c>
      <c r="G447" s="622">
        <v>328.58</v>
      </c>
      <c r="H447" s="635">
        <v>1</v>
      </c>
      <c r="I447" s="622"/>
      <c r="J447" s="622"/>
      <c r="K447" s="635">
        <v>0</v>
      </c>
      <c r="L447" s="622">
        <v>7</v>
      </c>
      <c r="M447" s="623">
        <v>328.58</v>
      </c>
    </row>
    <row r="448" spans="1:13" ht="14.4" customHeight="1" x14ac:dyDescent="0.3">
      <c r="A448" s="618" t="s">
        <v>3982</v>
      </c>
      <c r="B448" s="619" t="s">
        <v>3780</v>
      </c>
      <c r="C448" s="619" t="s">
        <v>6134</v>
      </c>
      <c r="D448" s="619" t="s">
        <v>2610</v>
      </c>
      <c r="E448" s="619" t="s">
        <v>6135</v>
      </c>
      <c r="F448" s="622"/>
      <c r="G448" s="622"/>
      <c r="H448" s="635">
        <v>0</v>
      </c>
      <c r="I448" s="622">
        <v>1</v>
      </c>
      <c r="J448" s="622">
        <v>432.32</v>
      </c>
      <c r="K448" s="635">
        <v>1</v>
      </c>
      <c r="L448" s="622">
        <v>1</v>
      </c>
      <c r="M448" s="623">
        <v>432.32</v>
      </c>
    </row>
    <row r="449" spans="1:13" ht="14.4" customHeight="1" x14ac:dyDescent="0.3">
      <c r="A449" s="618" t="s">
        <v>3982</v>
      </c>
      <c r="B449" s="619" t="s">
        <v>3791</v>
      </c>
      <c r="C449" s="619" t="s">
        <v>4114</v>
      </c>
      <c r="D449" s="619" t="s">
        <v>4115</v>
      </c>
      <c r="E449" s="619" t="s">
        <v>4116</v>
      </c>
      <c r="F449" s="622"/>
      <c r="G449" s="622"/>
      <c r="H449" s="635">
        <v>0</v>
      </c>
      <c r="I449" s="622">
        <v>6</v>
      </c>
      <c r="J449" s="622">
        <v>568.79999999999995</v>
      </c>
      <c r="K449" s="635">
        <v>1</v>
      </c>
      <c r="L449" s="622">
        <v>6</v>
      </c>
      <c r="M449" s="623">
        <v>568.79999999999995</v>
      </c>
    </row>
    <row r="450" spans="1:13" ht="14.4" customHeight="1" x14ac:dyDescent="0.3">
      <c r="A450" s="618" t="s">
        <v>3982</v>
      </c>
      <c r="B450" s="619" t="s">
        <v>3908</v>
      </c>
      <c r="C450" s="619" t="s">
        <v>3136</v>
      </c>
      <c r="D450" s="619" t="s">
        <v>3137</v>
      </c>
      <c r="E450" s="619" t="s">
        <v>3909</v>
      </c>
      <c r="F450" s="622"/>
      <c r="G450" s="622"/>
      <c r="H450" s="635">
        <v>0</v>
      </c>
      <c r="I450" s="622">
        <v>4</v>
      </c>
      <c r="J450" s="622">
        <v>7447.32</v>
      </c>
      <c r="K450" s="635">
        <v>1</v>
      </c>
      <c r="L450" s="622">
        <v>4</v>
      </c>
      <c r="M450" s="623">
        <v>7447.32</v>
      </c>
    </row>
    <row r="451" spans="1:13" ht="14.4" customHeight="1" x14ac:dyDescent="0.3">
      <c r="A451" s="618" t="s">
        <v>3982</v>
      </c>
      <c r="B451" s="619" t="s">
        <v>6259</v>
      </c>
      <c r="C451" s="619" t="s">
        <v>6143</v>
      </c>
      <c r="D451" s="619" t="s">
        <v>6144</v>
      </c>
      <c r="E451" s="619" t="s">
        <v>6007</v>
      </c>
      <c r="F451" s="622"/>
      <c r="G451" s="622"/>
      <c r="H451" s="635">
        <v>0</v>
      </c>
      <c r="I451" s="622">
        <v>1</v>
      </c>
      <c r="J451" s="622">
        <v>1866.4</v>
      </c>
      <c r="K451" s="635">
        <v>1</v>
      </c>
      <c r="L451" s="622">
        <v>1</v>
      </c>
      <c r="M451" s="623">
        <v>1866.4</v>
      </c>
    </row>
    <row r="452" spans="1:13" ht="14.4" customHeight="1" x14ac:dyDescent="0.3">
      <c r="A452" s="618" t="s">
        <v>3982</v>
      </c>
      <c r="B452" s="619" t="s">
        <v>3792</v>
      </c>
      <c r="C452" s="619" t="s">
        <v>4534</v>
      </c>
      <c r="D452" s="619" t="s">
        <v>1530</v>
      </c>
      <c r="E452" s="619" t="s">
        <v>4535</v>
      </c>
      <c r="F452" s="622"/>
      <c r="G452" s="622"/>
      <c r="H452" s="635">
        <v>0</v>
      </c>
      <c r="I452" s="622">
        <v>2</v>
      </c>
      <c r="J452" s="622">
        <v>550.96</v>
      </c>
      <c r="K452" s="635">
        <v>1</v>
      </c>
      <c r="L452" s="622">
        <v>2</v>
      </c>
      <c r="M452" s="623">
        <v>550.96</v>
      </c>
    </row>
    <row r="453" spans="1:13" ht="14.4" customHeight="1" x14ac:dyDescent="0.3">
      <c r="A453" s="618" t="s">
        <v>3982</v>
      </c>
      <c r="B453" s="619" t="s">
        <v>3792</v>
      </c>
      <c r="C453" s="619" t="s">
        <v>2521</v>
      </c>
      <c r="D453" s="619" t="s">
        <v>1530</v>
      </c>
      <c r="E453" s="619" t="s">
        <v>935</v>
      </c>
      <c r="F453" s="622"/>
      <c r="G453" s="622"/>
      <c r="H453" s="635"/>
      <c r="I453" s="622">
        <v>1</v>
      </c>
      <c r="J453" s="622">
        <v>0</v>
      </c>
      <c r="K453" s="635"/>
      <c r="L453" s="622">
        <v>1</v>
      </c>
      <c r="M453" s="623">
        <v>0</v>
      </c>
    </row>
    <row r="454" spans="1:13" ht="14.4" customHeight="1" x14ac:dyDescent="0.3">
      <c r="A454" s="618" t="s">
        <v>3982</v>
      </c>
      <c r="B454" s="619" t="s">
        <v>3792</v>
      </c>
      <c r="C454" s="619" t="s">
        <v>1529</v>
      </c>
      <c r="D454" s="619" t="s">
        <v>1530</v>
      </c>
      <c r="E454" s="619" t="s">
        <v>1500</v>
      </c>
      <c r="F454" s="622"/>
      <c r="G454" s="622"/>
      <c r="H454" s="635">
        <v>0</v>
      </c>
      <c r="I454" s="622">
        <v>1</v>
      </c>
      <c r="J454" s="622">
        <v>137.74</v>
      </c>
      <c r="K454" s="635">
        <v>1</v>
      </c>
      <c r="L454" s="622">
        <v>1</v>
      </c>
      <c r="M454" s="623">
        <v>137.74</v>
      </c>
    </row>
    <row r="455" spans="1:13" ht="14.4" customHeight="1" x14ac:dyDescent="0.3">
      <c r="A455" s="618" t="s">
        <v>3982</v>
      </c>
      <c r="B455" s="619" t="s">
        <v>3794</v>
      </c>
      <c r="C455" s="619" t="s">
        <v>3160</v>
      </c>
      <c r="D455" s="619" t="s">
        <v>3161</v>
      </c>
      <c r="E455" s="619" t="s">
        <v>3162</v>
      </c>
      <c r="F455" s="622"/>
      <c r="G455" s="622"/>
      <c r="H455" s="635">
        <v>0</v>
      </c>
      <c r="I455" s="622">
        <v>3</v>
      </c>
      <c r="J455" s="622">
        <v>568.68000000000006</v>
      </c>
      <c r="K455" s="635">
        <v>1</v>
      </c>
      <c r="L455" s="622">
        <v>3</v>
      </c>
      <c r="M455" s="623">
        <v>568.68000000000006</v>
      </c>
    </row>
    <row r="456" spans="1:13" ht="14.4" customHeight="1" x14ac:dyDescent="0.3">
      <c r="A456" s="618" t="s">
        <v>3983</v>
      </c>
      <c r="B456" s="619" t="s">
        <v>3652</v>
      </c>
      <c r="C456" s="619" t="s">
        <v>1627</v>
      </c>
      <c r="D456" s="619" t="s">
        <v>1481</v>
      </c>
      <c r="E456" s="619" t="s">
        <v>1628</v>
      </c>
      <c r="F456" s="622"/>
      <c r="G456" s="622"/>
      <c r="H456" s="635">
        <v>0</v>
      </c>
      <c r="I456" s="622">
        <v>2</v>
      </c>
      <c r="J456" s="622">
        <v>1250.58</v>
      </c>
      <c r="K456" s="635">
        <v>1</v>
      </c>
      <c r="L456" s="622">
        <v>2</v>
      </c>
      <c r="M456" s="623">
        <v>1250.58</v>
      </c>
    </row>
    <row r="457" spans="1:13" ht="14.4" customHeight="1" x14ac:dyDescent="0.3">
      <c r="A457" s="618" t="s">
        <v>3983</v>
      </c>
      <c r="B457" s="619" t="s">
        <v>3720</v>
      </c>
      <c r="C457" s="619" t="s">
        <v>1793</v>
      </c>
      <c r="D457" s="619" t="s">
        <v>3721</v>
      </c>
      <c r="E457" s="619" t="s">
        <v>3722</v>
      </c>
      <c r="F457" s="622"/>
      <c r="G457" s="622"/>
      <c r="H457" s="635">
        <v>0</v>
      </c>
      <c r="I457" s="622">
        <v>2</v>
      </c>
      <c r="J457" s="622">
        <v>666.62</v>
      </c>
      <c r="K457" s="635">
        <v>1</v>
      </c>
      <c r="L457" s="622">
        <v>2</v>
      </c>
      <c r="M457" s="623">
        <v>666.62</v>
      </c>
    </row>
    <row r="458" spans="1:13" ht="14.4" customHeight="1" x14ac:dyDescent="0.3">
      <c r="A458" s="618" t="s">
        <v>3984</v>
      </c>
      <c r="B458" s="619" t="s">
        <v>3636</v>
      </c>
      <c r="C458" s="619" t="s">
        <v>768</v>
      </c>
      <c r="D458" s="619" t="s">
        <v>769</v>
      </c>
      <c r="E458" s="619" t="s">
        <v>770</v>
      </c>
      <c r="F458" s="622"/>
      <c r="G458" s="622"/>
      <c r="H458" s="635">
        <v>0</v>
      </c>
      <c r="I458" s="622">
        <v>1</v>
      </c>
      <c r="J458" s="622">
        <v>190.48</v>
      </c>
      <c r="K458" s="635">
        <v>1</v>
      </c>
      <c r="L458" s="622">
        <v>1</v>
      </c>
      <c r="M458" s="623">
        <v>190.48</v>
      </c>
    </row>
    <row r="459" spans="1:13" ht="14.4" customHeight="1" x14ac:dyDescent="0.3">
      <c r="A459" s="618" t="s">
        <v>3984</v>
      </c>
      <c r="B459" s="619" t="s">
        <v>3636</v>
      </c>
      <c r="C459" s="619" t="s">
        <v>772</v>
      </c>
      <c r="D459" s="619" t="s">
        <v>769</v>
      </c>
      <c r="E459" s="619" t="s">
        <v>773</v>
      </c>
      <c r="F459" s="622"/>
      <c r="G459" s="622"/>
      <c r="H459" s="635">
        <v>0</v>
      </c>
      <c r="I459" s="622">
        <v>1</v>
      </c>
      <c r="J459" s="622">
        <v>612.26</v>
      </c>
      <c r="K459" s="635">
        <v>1</v>
      </c>
      <c r="L459" s="622">
        <v>1</v>
      </c>
      <c r="M459" s="623">
        <v>612.26</v>
      </c>
    </row>
    <row r="460" spans="1:13" ht="14.4" customHeight="1" x14ac:dyDescent="0.3">
      <c r="A460" s="618" t="s">
        <v>3984</v>
      </c>
      <c r="B460" s="619" t="s">
        <v>3643</v>
      </c>
      <c r="C460" s="619" t="s">
        <v>1650</v>
      </c>
      <c r="D460" s="619" t="s">
        <v>1651</v>
      </c>
      <c r="E460" s="619" t="s">
        <v>1652</v>
      </c>
      <c r="F460" s="622"/>
      <c r="G460" s="622"/>
      <c r="H460" s="635">
        <v>0</v>
      </c>
      <c r="I460" s="622">
        <v>1</v>
      </c>
      <c r="J460" s="622">
        <v>140.03</v>
      </c>
      <c r="K460" s="635">
        <v>1</v>
      </c>
      <c r="L460" s="622">
        <v>1</v>
      </c>
      <c r="M460" s="623">
        <v>140.03</v>
      </c>
    </row>
    <row r="461" spans="1:13" ht="14.4" customHeight="1" x14ac:dyDescent="0.3">
      <c r="A461" s="618" t="s">
        <v>3984</v>
      </c>
      <c r="B461" s="619" t="s">
        <v>3652</v>
      </c>
      <c r="C461" s="619" t="s">
        <v>1627</v>
      </c>
      <c r="D461" s="619" t="s">
        <v>1481</v>
      </c>
      <c r="E461" s="619" t="s">
        <v>1628</v>
      </c>
      <c r="F461" s="622"/>
      <c r="G461" s="622"/>
      <c r="H461" s="635">
        <v>0</v>
      </c>
      <c r="I461" s="622">
        <v>1</v>
      </c>
      <c r="J461" s="622">
        <v>625.29</v>
      </c>
      <c r="K461" s="635">
        <v>1</v>
      </c>
      <c r="L461" s="622">
        <v>1</v>
      </c>
      <c r="M461" s="623">
        <v>625.29</v>
      </c>
    </row>
    <row r="462" spans="1:13" ht="14.4" customHeight="1" x14ac:dyDescent="0.3">
      <c r="A462" s="618" t="s">
        <v>3984</v>
      </c>
      <c r="B462" s="619" t="s">
        <v>3652</v>
      </c>
      <c r="C462" s="619" t="s">
        <v>1480</v>
      </c>
      <c r="D462" s="619" t="s">
        <v>1481</v>
      </c>
      <c r="E462" s="619" t="s">
        <v>1482</v>
      </c>
      <c r="F462" s="622"/>
      <c r="G462" s="622"/>
      <c r="H462" s="635">
        <v>0</v>
      </c>
      <c r="I462" s="622">
        <v>1</v>
      </c>
      <c r="J462" s="622">
        <v>937.93</v>
      </c>
      <c r="K462" s="635">
        <v>1</v>
      </c>
      <c r="L462" s="622">
        <v>1</v>
      </c>
      <c r="M462" s="623">
        <v>937.93</v>
      </c>
    </row>
    <row r="463" spans="1:13" ht="14.4" customHeight="1" x14ac:dyDescent="0.3">
      <c r="A463" s="618" t="s">
        <v>3984</v>
      </c>
      <c r="B463" s="619" t="s">
        <v>3654</v>
      </c>
      <c r="C463" s="619" t="s">
        <v>4279</v>
      </c>
      <c r="D463" s="619" t="s">
        <v>4280</v>
      </c>
      <c r="E463" s="619" t="s">
        <v>3113</v>
      </c>
      <c r="F463" s="622">
        <v>1</v>
      </c>
      <c r="G463" s="622">
        <v>497.53</v>
      </c>
      <c r="H463" s="635">
        <v>1</v>
      </c>
      <c r="I463" s="622"/>
      <c r="J463" s="622"/>
      <c r="K463" s="635">
        <v>0</v>
      </c>
      <c r="L463" s="622">
        <v>1</v>
      </c>
      <c r="M463" s="623">
        <v>497.53</v>
      </c>
    </row>
    <row r="464" spans="1:13" ht="14.4" customHeight="1" x14ac:dyDescent="0.3">
      <c r="A464" s="618" t="s">
        <v>3984</v>
      </c>
      <c r="B464" s="619" t="s">
        <v>3912</v>
      </c>
      <c r="C464" s="619" t="s">
        <v>3411</v>
      </c>
      <c r="D464" s="619" t="s">
        <v>3412</v>
      </c>
      <c r="E464" s="619" t="s">
        <v>3913</v>
      </c>
      <c r="F464" s="622"/>
      <c r="G464" s="622"/>
      <c r="H464" s="635">
        <v>0</v>
      </c>
      <c r="I464" s="622">
        <v>2</v>
      </c>
      <c r="J464" s="622">
        <v>280.5</v>
      </c>
      <c r="K464" s="635">
        <v>1</v>
      </c>
      <c r="L464" s="622">
        <v>2</v>
      </c>
      <c r="M464" s="623">
        <v>280.5</v>
      </c>
    </row>
    <row r="465" spans="1:13" ht="14.4" customHeight="1" x14ac:dyDescent="0.3">
      <c r="A465" s="618" t="s">
        <v>3984</v>
      </c>
      <c r="B465" s="619" t="s">
        <v>3655</v>
      </c>
      <c r="C465" s="619" t="s">
        <v>1455</v>
      </c>
      <c r="D465" s="619" t="s">
        <v>1456</v>
      </c>
      <c r="E465" s="619" t="s">
        <v>3656</v>
      </c>
      <c r="F465" s="622"/>
      <c r="G465" s="622"/>
      <c r="H465" s="635">
        <v>0</v>
      </c>
      <c r="I465" s="622">
        <v>1</v>
      </c>
      <c r="J465" s="622">
        <v>121.16</v>
      </c>
      <c r="K465" s="635">
        <v>1</v>
      </c>
      <c r="L465" s="622">
        <v>1</v>
      </c>
      <c r="M465" s="623">
        <v>121.16</v>
      </c>
    </row>
    <row r="466" spans="1:13" ht="14.4" customHeight="1" x14ac:dyDescent="0.3">
      <c r="A466" s="618" t="s">
        <v>3984</v>
      </c>
      <c r="B466" s="619" t="s">
        <v>3684</v>
      </c>
      <c r="C466" s="619" t="s">
        <v>1630</v>
      </c>
      <c r="D466" s="619" t="s">
        <v>3685</v>
      </c>
      <c r="E466" s="619" t="s">
        <v>3686</v>
      </c>
      <c r="F466" s="622"/>
      <c r="G466" s="622"/>
      <c r="H466" s="635">
        <v>0</v>
      </c>
      <c r="I466" s="622">
        <v>1</v>
      </c>
      <c r="J466" s="622">
        <v>94.41</v>
      </c>
      <c r="K466" s="635">
        <v>1</v>
      </c>
      <c r="L466" s="622">
        <v>1</v>
      </c>
      <c r="M466" s="623">
        <v>94.41</v>
      </c>
    </row>
    <row r="467" spans="1:13" ht="14.4" customHeight="1" x14ac:dyDescent="0.3">
      <c r="A467" s="618" t="s">
        <v>3984</v>
      </c>
      <c r="B467" s="619" t="s">
        <v>3695</v>
      </c>
      <c r="C467" s="619" t="s">
        <v>1590</v>
      </c>
      <c r="D467" s="619" t="s">
        <v>1591</v>
      </c>
      <c r="E467" s="619" t="s">
        <v>993</v>
      </c>
      <c r="F467" s="622"/>
      <c r="G467" s="622"/>
      <c r="H467" s="635">
        <v>0</v>
      </c>
      <c r="I467" s="622">
        <v>1</v>
      </c>
      <c r="J467" s="622">
        <v>119.41</v>
      </c>
      <c r="K467" s="635">
        <v>1</v>
      </c>
      <c r="L467" s="622">
        <v>1</v>
      </c>
      <c r="M467" s="623">
        <v>119.41</v>
      </c>
    </row>
    <row r="468" spans="1:13" ht="14.4" customHeight="1" x14ac:dyDescent="0.3">
      <c r="A468" s="618" t="s">
        <v>3984</v>
      </c>
      <c r="B468" s="619" t="s">
        <v>3712</v>
      </c>
      <c r="C468" s="619" t="s">
        <v>1492</v>
      </c>
      <c r="D468" s="619" t="s">
        <v>1493</v>
      </c>
      <c r="E468" s="619" t="s">
        <v>3715</v>
      </c>
      <c r="F468" s="622"/>
      <c r="G468" s="622"/>
      <c r="H468" s="635">
        <v>0</v>
      </c>
      <c r="I468" s="622">
        <v>2</v>
      </c>
      <c r="J468" s="622">
        <v>173.52</v>
      </c>
      <c r="K468" s="635">
        <v>1</v>
      </c>
      <c r="L468" s="622">
        <v>2</v>
      </c>
      <c r="M468" s="623">
        <v>173.52</v>
      </c>
    </row>
    <row r="469" spans="1:13" ht="14.4" customHeight="1" x14ac:dyDescent="0.3">
      <c r="A469" s="618" t="s">
        <v>3984</v>
      </c>
      <c r="B469" s="619" t="s">
        <v>3720</v>
      </c>
      <c r="C469" s="619" t="s">
        <v>5789</v>
      </c>
      <c r="D469" s="619" t="s">
        <v>5790</v>
      </c>
      <c r="E469" s="619" t="s">
        <v>5791</v>
      </c>
      <c r="F469" s="622"/>
      <c r="G469" s="622"/>
      <c r="H469" s="635">
        <v>0</v>
      </c>
      <c r="I469" s="622">
        <v>1</v>
      </c>
      <c r="J469" s="622">
        <v>79.36</v>
      </c>
      <c r="K469" s="635">
        <v>1</v>
      </c>
      <c r="L469" s="622">
        <v>1</v>
      </c>
      <c r="M469" s="623">
        <v>79.36</v>
      </c>
    </row>
    <row r="470" spans="1:13" ht="14.4" customHeight="1" x14ac:dyDescent="0.3">
      <c r="A470" s="618" t="s">
        <v>3984</v>
      </c>
      <c r="B470" s="619" t="s">
        <v>3897</v>
      </c>
      <c r="C470" s="619" t="s">
        <v>4508</v>
      </c>
      <c r="D470" s="619" t="s">
        <v>4364</v>
      </c>
      <c r="E470" s="619" t="s">
        <v>3183</v>
      </c>
      <c r="F470" s="622">
        <v>1</v>
      </c>
      <c r="G470" s="622">
        <v>222.25</v>
      </c>
      <c r="H470" s="635">
        <v>1</v>
      </c>
      <c r="I470" s="622"/>
      <c r="J470" s="622"/>
      <c r="K470" s="635">
        <v>0</v>
      </c>
      <c r="L470" s="622">
        <v>1</v>
      </c>
      <c r="M470" s="623">
        <v>222.25</v>
      </c>
    </row>
    <row r="471" spans="1:13" ht="14.4" customHeight="1" x14ac:dyDescent="0.3">
      <c r="A471" s="618" t="s">
        <v>3984</v>
      </c>
      <c r="B471" s="619" t="s">
        <v>3756</v>
      </c>
      <c r="C471" s="619" t="s">
        <v>1451</v>
      </c>
      <c r="D471" s="619" t="s">
        <v>1452</v>
      </c>
      <c r="E471" s="619" t="s">
        <v>3758</v>
      </c>
      <c r="F471" s="622"/>
      <c r="G471" s="622"/>
      <c r="H471" s="635">
        <v>0</v>
      </c>
      <c r="I471" s="622">
        <v>1</v>
      </c>
      <c r="J471" s="622">
        <v>96.63</v>
      </c>
      <c r="K471" s="635">
        <v>1</v>
      </c>
      <c r="L471" s="622">
        <v>1</v>
      </c>
      <c r="M471" s="623">
        <v>96.63</v>
      </c>
    </row>
    <row r="472" spans="1:13" ht="14.4" customHeight="1" x14ac:dyDescent="0.3">
      <c r="A472" s="618" t="s">
        <v>3984</v>
      </c>
      <c r="B472" s="619" t="s">
        <v>3756</v>
      </c>
      <c r="C472" s="619" t="s">
        <v>5494</v>
      </c>
      <c r="D472" s="619" t="s">
        <v>1452</v>
      </c>
      <c r="E472" s="619" t="s">
        <v>4565</v>
      </c>
      <c r="F472" s="622"/>
      <c r="G472" s="622"/>
      <c r="H472" s="635">
        <v>0</v>
      </c>
      <c r="I472" s="622">
        <v>2</v>
      </c>
      <c r="J472" s="622">
        <v>386.52</v>
      </c>
      <c r="K472" s="635">
        <v>1</v>
      </c>
      <c r="L472" s="622">
        <v>2</v>
      </c>
      <c r="M472" s="623">
        <v>386.52</v>
      </c>
    </row>
    <row r="473" spans="1:13" ht="14.4" customHeight="1" x14ac:dyDescent="0.3">
      <c r="A473" s="618" t="s">
        <v>3985</v>
      </c>
      <c r="B473" s="619" t="s">
        <v>3636</v>
      </c>
      <c r="C473" s="619" t="s">
        <v>772</v>
      </c>
      <c r="D473" s="619" t="s">
        <v>769</v>
      </c>
      <c r="E473" s="619" t="s">
        <v>773</v>
      </c>
      <c r="F473" s="622"/>
      <c r="G473" s="622"/>
      <c r="H473" s="635">
        <v>0</v>
      </c>
      <c r="I473" s="622">
        <v>1</v>
      </c>
      <c r="J473" s="622">
        <v>612.26</v>
      </c>
      <c r="K473" s="635">
        <v>1</v>
      </c>
      <c r="L473" s="622">
        <v>1</v>
      </c>
      <c r="M473" s="623">
        <v>612.26</v>
      </c>
    </row>
    <row r="474" spans="1:13" ht="14.4" customHeight="1" x14ac:dyDescent="0.3">
      <c r="A474" s="618" t="s">
        <v>3985</v>
      </c>
      <c r="B474" s="619" t="s">
        <v>3652</v>
      </c>
      <c r="C474" s="619" t="s">
        <v>2496</v>
      </c>
      <c r="D474" s="619" t="s">
        <v>1481</v>
      </c>
      <c r="E474" s="619" t="s">
        <v>2497</v>
      </c>
      <c r="F474" s="622"/>
      <c r="G474" s="622"/>
      <c r="H474" s="635">
        <v>0</v>
      </c>
      <c r="I474" s="622">
        <v>1</v>
      </c>
      <c r="J474" s="622">
        <v>1166.47</v>
      </c>
      <c r="K474" s="635">
        <v>1</v>
      </c>
      <c r="L474" s="622">
        <v>1</v>
      </c>
      <c r="M474" s="623">
        <v>1166.47</v>
      </c>
    </row>
    <row r="475" spans="1:13" ht="14.4" customHeight="1" x14ac:dyDescent="0.3">
      <c r="A475" s="618" t="s">
        <v>3985</v>
      </c>
      <c r="B475" s="619" t="s">
        <v>3720</v>
      </c>
      <c r="C475" s="619" t="s">
        <v>1793</v>
      </c>
      <c r="D475" s="619" t="s">
        <v>3721</v>
      </c>
      <c r="E475" s="619" t="s">
        <v>3722</v>
      </c>
      <c r="F475" s="622"/>
      <c r="G475" s="622"/>
      <c r="H475" s="635">
        <v>0</v>
      </c>
      <c r="I475" s="622">
        <v>1</v>
      </c>
      <c r="J475" s="622">
        <v>333.31</v>
      </c>
      <c r="K475" s="635">
        <v>1</v>
      </c>
      <c r="L475" s="622">
        <v>1</v>
      </c>
      <c r="M475" s="623">
        <v>333.31</v>
      </c>
    </row>
    <row r="476" spans="1:13" ht="14.4" customHeight="1" x14ac:dyDescent="0.3">
      <c r="A476" s="618" t="s">
        <v>3985</v>
      </c>
      <c r="B476" s="619" t="s">
        <v>3720</v>
      </c>
      <c r="C476" s="619" t="s">
        <v>1828</v>
      </c>
      <c r="D476" s="619" t="s">
        <v>3725</v>
      </c>
      <c r="E476" s="619" t="s">
        <v>3726</v>
      </c>
      <c r="F476" s="622"/>
      <c r="G476" s="622"/>
      <c r="H476" s="635">
        <v>0</v>
      </c>
      <c r="I476" s="622">
        <v>1</v>
      </c>
      <c r="J476" s="622">
        <v>333.31</v>
      </c>
      <c r="K476" s="635">
        <v>1</v>
      </c>
      <c r="L476" s="622">
        <v>1</v>
      </c>
      <c r="M476" s="623">
        <v>333.31</v>
      </c>
    </row>
    <row r="477" spans="1:13" ht="14.4" customHeight="1" x14ac:dyDescent="0.3">
      <c r="A477" s="618" t="s">
        <v>3985</v>
      </c>
      <c r="B477" s="619" t="s">
        <v>3841</v>
      </c>
      <c r="C477" s="619" t="s">
        <v>2731</v>
      </c>
      <c r="D477" s="619" t="s">
        <v>2732</v>
      </c>
      <c r="E477" s="619" t="s">
        <v>2733</v>
      </c>
      <c r="F477" s="622"/>
      <c r="G477" s="622"/>
      <c r="H477" s="635">
        <v>0</v>
      </c>
      <c r="I477" s="622">
        <v>1</v>
      </c>
      <c r="J477" s="622">
        <v>154.01</v>
      </c>
      <c r="K477" s="635">
        <v>1</v>
      </c>
      <c r="L477" s="622">
        <v>1</v>
      </c>
      <c r="M477" s="623">
        <v>154.01</v>
      </c>
    </row>
    <row r="478" spans="1:13" ht="14.4" customHeight="1" x14ac:dyDescent="0.3">
      <c r="A478" s="618" t="s">
        <v>3987</v>
      </c>
      <c r="B478" s="619" t="s">
        <v>3632</v>
      </c>
      <c r="C478" s="619" t="s">
        <v>2529</v>
      </c>
      <c r="D478" s="619" t="s">
        <v>3800</v>
      </c>
      <c r="E478" s="619" t="s">
        <v>3801</v>
      </c>
      <c r="F478" s="622"/>
      <c r="G478" s="622"/>
      <c r="H478" s="635">
        <v>0</v>
      </c>
      <c r="I478" s="622">
        <v>2</v>
      </c>
      <c r="J478" s="622">
        <v>65.260000000000005</v>
      </c>
      <c r="K478" s="635">
        <v>1</v>
      </c>
      <c r="L478" s="622">
        <v>2</v>
      </c>
      <c r="M478" s="623">
        <v>65.260000000000005</v>
      </c>
    </row>
    <row r="479" spans="1:13" ht="14.4" customHeight="1" x14ac:dyDescent="0.3">
      <c r="A479" s="618" t="s">
        <v>3987</v>
      </c>
      <c r="B479" s="619" t="s">
        <v>3636</v>
      </c>
      <c r="C479" s="619" t="s">
        <v>4178</v>
      </c>
      <c r="D479" s="619" t="s">
        <v>4043</v>
      </c>
      <c r="E479" s="619" t="s">
        <v>773</v>
      </c>
      <c r="F479" s="622"/>
      <c r="G479" s="622"/>
      <c r="H479" s="635">
        <v>0</v>
      </c>
      <c r="I479" s="622">
        <v>5</v>
      </c>
      <c r="J479" s="622">
        <v>3061.3</v>
      </c>
      <c r="K479" s="635">
        <v>1</v>
      </c>
      <c r="L479" s="622">
        <v>5</v>
      </c>
      <c r="M479" s="623">
        <v>3061.3</v>
      </c>
    </row>
    <row r="480" spans="1:13" ht="14.4" customHeight="1" x14ac:dyDescent="0.3">
      <c r="A480" s="618" t="s">
        <v>3987</v>
      </c>
      <c r="B480" s="619" t="s">
        <v>3643</v>
      </c>
      <c r="C480" s="619" t="s">
        <v>2523</v>
      </c>
      <c r="D480" s="619" t="s">
        <v>1651</v>
      </c>
      <c r="E480" s="619" t="s">
        <v>2524</v>
      </c>
      <c r="F480" s="622"/>
      <c r="G480" s="622"/>
      <c r="H480" s="635">
        <v>0</v>
      </c>
      <c r="I480" s="622">
        <v>2</v>
      </c>
      <c r="J480" s="622">
        <v>112.02</v>
      </c>
      <c r="K480" s="635">
        <v>1</v>
      </c>
      <c r="L480" s="622">
        <v>2</v>
      </c>
      <c r="M480" s="623">
        <v>112.02</v>
      </c>
    </row>
    <row r="481" spans="1:13" ht="14.4" customHeight="1" x14ac:dyDescent="0.3">
      <c r="A481" s="618" t="s">
        <v>3987</v>
      </c>
      <c r="B481" s="619" t="s">
        <v>3643</v>
      </c>
      <c r="C481" s="619" t="s">
        <v>1650</v>
      </c>
      <c r="D481" s="619" t="s">
        <v>1651</v>
      </c>
      <c r="E481" s="619" t="s">
        <v>1652</v>
      </c>
      <c r="F481" s="622"/>
      <c r="G481" s="622"/>
      <c r="H481" s="635">
        <v>0</v>
      </c>
      <c r="I481" s="622">
        <v>3</v>
      </c>
      <c r="J481" s="622">
        <v>420.09000000000003</v>
      </c>
      <c r="K481" s="635">
        <v>1</v>
      </c>
      <c r="L481" s="622">
        <v>3</v>
      </c>
      <c r="M481" s="623">
        <v>420.09000000000003</v>
      </c>
    </row>
    <row r="482" spans="1:13" ht="14.4" customHeight="1" x14ac:dyDescent="0.3">
      <c r="A482" s="618" t="s">
        <v>3987</v>
      </c>
      <c r="B482" s="619" t="s">
        <v>3644</v>
      </c>
      <c r="C482" s="619" t="s">
        <v>5823</v>
      </c>
      <c r="D482" s="619" t="s">
        <v>5107</v>
      </c>
      <c r="E482" s="619" t="s">
        <v>5824</v>
      </c>
      <c r="F482" s="622">
        <v>2</v>
      </c>
      <c r="G482" s="622">
        <v>0</v>
      </c>
      <c r="H482" s="635"/>
      <c r="I482" s="622"/>
      <c r="J482" s="622"/>
      <c r="K482" s="635"/>
      <c r="L482" s="622">
        <v>2</v>
      </c>
      <c r="M482" s="623">
        <v>0</v>
      </c>
    </row>
    <row r="483" spans="1:13" ht="14.4" customHeight="1" x14ac:dyDescent="0.3">
      <c r="A483" s="618" t="s">
        <v>3987</v>
      </c>
      <c r="B483" s="619" t="s">
        <v>3687</v>
      </c>
      <c r="C483" s="619" t="s">
        <v>5847</v>
      </c>
      <c r="D483" s="619" t="s">
        <v>1026</v>
      </c>
      <c r="E483" s="619" t="s">
        <v>4155</v>
      </c>
      <c r="F483" s="622">
        <v>1</v>
      </c>
      <c r="G483" s="622">
        <v>0</v>
      </c>
      <c r="H483" s="635"/>
      <c r="I483" s="622"/>
      <c r="J483" s="622"/>
      <c r="K483" s="635"/>
      <c r="L483" s="622">
        <v>1</v>
      </c>
      <c r="M483" s="623">
        <v>0</v>
      </c>
    </row>
    <row r="484" spans="1:13" ht="14.4" customHeight="1" x14ac:dyDescent="0.3">
      <c r="A484" s="618" t="s">
        <v>3987</v>
      </c>
      <c r="B484" s="619" t="s">
        <v>3712</v>
      </c>
      <c r="C484" s="619" t="s">
        <v>5834</v>
      </c>
      <c r="D484" s="619" t="s">
        <v>1493</v>
      </c>
      <c r="E484" s="619" t="s">
        <v>5835</v>
      </c>
      <c r="F484" s="622">
        <v>3</v>
      </c>
      <c r="G484" s="622">
        <v>0</v>
      </c>
      <c r="H484" s="635"/>
      <c r="I484" s="622"/>
      <c r="J484" s="622"/>
      <c r="K484" s="635"/>
      <c r="L484" s="622">
        <v>3</v>
      </c>
      <c r="M484" s="623">
        <v>0</v>
      </c>
    </row>
    <row r="485" spans="1:13" ht="14.4" customHeight="1" x14ac:dyDescent="0.3">
      <c r="A485" s="618" t="s">
        <v>3987</v>
      </c>
      <c r="B485" s="619" t="s">
        <v>3712</v>
      </c>
      <c r="C485" s="619" t="s">
        <v>1492</v>
      </c>
      <c r="D485" s="619" t="s">
        <v>1493</v>
      </c>
      <c r="E485" s="619" t="s">
        <v>3715</v>
      </c>
      <c r="F485" s="622"/>
      <c r="G485" s="622"/>
      <c r="H485" s="635">
        <v>0</v>
      </c>
      <c r="I485" s="622">
        <v>4</v>
      </c>
      <c r="J485" s="622">
        <v>347.04</v>
      </c>
      <c r="K485" s="635">
        <v>1</v>
      </c>
      <c r="L485" s="622">
        <v>4</v>
      </c>
      <c r="M485" s="623">
        <v>347.04</v>
      </c>
    </row>
    <row r="486" spans="1:13" ht="14.4" customHeight="1" x14ac:dyDescent="0.3">
      <c r="A486" s="618" t="s">
        <v>3987</v>
      </c>
      <c r="B486" s="619" t="s">
        <v>3720</v>
      </c>
      <c r="C486" s="619" t="s">
        <v>5794</v>
      </c>
      <c r="D486" s="619" t="s">
        <v>5795</v>
      </c>
      <c r="E486" s="619" t="s">
        <v>3722</v>
      </c>
      <c r="F486" s="622">
        <v>2</v>
      </c>
      <c r="G486" s="622">
        <v>666.62</v>
      </c>
      <c r="H486" s="635">
        <v>1</v>
      </c>
      <c r="I486" s="622"/>
      <c r="J486" s="622"/>
      <c r="K486" s="635">
        <v>0</v>
      </c>
      <c r="L486" s="622">
        <v>2</v>
      </c>
      <c r="M486" s="623">
        <v>666.62</v>
      </c>
    </row>
    <row r="487" spans="1:13" ht="14.4" customHeight="1" x14ac:dyDescent="0.3">
      <c r="A487" s="618" t="s">
        <v>3987</v>
      </c>
      <c r="B487" s="619" t="s">
        <v>3720</v>
      </c>
      <c r="C487" s="619" t="s">
        <v>4166</v>
      </c>
      <c r="D487" s="619" t="s">
        <v>3721</v>
      </c>
      <c r="E487" s="619" t="s">
        <v>4167</v>
      </c>
      <c r="F487" s="622">
        <v>2</v>
      </c>
      <c r="G487" s="622">
        <v>0</v>
      </c>
      <c r="H487" s="635"/>
      <c r="I487" s="622"/>
      <c r="J487" s="622"/>
      <c r="K487" s="635"/>
      <c r="L487" s="622">
        <v>2</v>
      </c>
      <c r="M487" s="623">
        <v>0</v>
      </c>
    </row>
    <row r="488" spans="1:13" ht="14.4" customHeight="1" x14ac:dyDescent="0.3">
      <c r="A488" s="618" t="s">
        <v>3987</v>
      </c>
      <c r="B488" s="619" t="s">
        <v>3720</v>
      </c>
      <c r="C488" s="619" t="s">
        <v>1793</v>
      </c>
      <c r="D488" s="619" t="s">
        <v>3721</v>
      </c>
      <c r="E488" s="619" t="s">
        <v>3722</v>
      </c>
      <c r="F488" s="622"/>
      <c r="G488" s="622"/>
      <c r="H488" s="635">
        <v>0</v>
      </c>
      <c r="I488" s="622">
        <v>4</v>
      </c>
      <c r="J488" s="622">
        <v>1333.24</v>
      </c>
      <c r="K488" s="635">
        <v>1</v>
      </c>
      <c r="L488" s="622">
        <v>4</v>
      </c>
      <c r="M488" s="623">
        <v>1333.24</v>
      </c>
    </row>
    <row r="489" spans="1:13" ht="14.4" customHeight="1" x14ac:dyDescent="0.3">
      <c r="A489" s="618" t="s">
        <v>3987</v>
      </c>
      <c r="B489" s="619" t="s">
        <v>3720</v>
      </c>
      <c r="C489" s="619" t="s">
        <v>1895</v>
      </c>
      <c r="D489" s="619" t="s">
        <v>1896</v>
      </c>
      <c r="E489" s="619" t="s">
        <v>3838</v>
      </c>
      <c r="F489" s="622">
        <v>2</v>
      </c>
      <c r="G489" s="622">
        <v>666.62</v>
      </c>
      <c r="H489" s="635">
        <v>1</v>
      </c>
      <c r="I489" s="622"/>
      <c r="J489" s="622"/>
      <c r="K489" s="635">
        <v>0</v>
      </c>
      <c r="L489" s="622">
        <v>2</v>
      </c>
      <c r="M489" s="623">
        <v>666.62</v>
      </c>
    </row>
    <row r="490" spans="1:13" ht="14.4" customHeight="1" x14ac:dyDescent="0.3">
      <c r="A490" s="618" t="s">
        <v>3987</v>
      </c>
      <c r="B490" s="619" t="s">
        <v>3733</v>
      </c>
      <c r="C490" s="619" t="s">
        <v>5802</v>
      </c>
      <c r="D490" s="619" t="s">
        <v>2722</v>
      </c>
      <c r="E490" s="619" t="s">
        <v>3743</v>
      </c>
      <c r="F490" s="622">
        <v>2</v>
      </c>
      <c r="G490" s="622">
        <v>0</v>
      </c>
      <c r="H490" s="635"/>
      <c r="I490" s="622"/>
      <c r="J490" s="622"/>
      <c r="K490" s="635"/>
      <c r="L490" s="622">
        <v>2</v>
      </c>
      <c r="M490" s="623">
        <v>0</v>
      </c>
    </row>
    <row r="491" spans="1:13" ht="14.4" customHeight="1" x14ac:dyDescent="0.3">
      <c r="A491" s="618" t="s">
        <v>3987</v>
      </c>
      <c r="B491" s="619" t="s">
        <v>3897</v>
      </c>
      <c r="C491" s="619" t="s">
        <v>5800</v>
      </c>
      <c r="D491" s="619" t="s">
        <v>5801</v>
      </c>
      <c r="E491" s="619" t="s">
        <v>3183</v>
      </c>
      <c r="F491" s="622">
        <v>3</v>
      </c>
      <c r="G491" s="622">
        <v>666.75</v>
      </c>
      <c r="H491" s="635">
        <v>1</v>
      </c>
      <c r="I491" s="622"/>
      <c r="J491" s="622"/>
      <c r="K491" s="635">
        <v>0</v>
      </c>
      <c r="L491" s="622">
        <v>3</v>
      </c>
      <c r="M491" s="623">
        <v>666.75</v>
      </c>
    </row>
    <row r="492" spans="1:13" ht="14.4" customHeight="1" x14ac:dyDescent="0.3">
      <c r="A492" s="618" t="s">
        <v>3987</v>
      </c>
      <c r="B492" s="619" t="s">
        <v>3897</v>
      </c>
      <c r="C492" s="619" t="s">
        <v>4978</v>
      </c>
      <c r="D492" s="619" t="s">
        <v>4979</v>
      </c>
      <c r="E492" s="619" t="s">
        <v>3183</v>
      </c>
      <c r="F492" s="622">
        <v>2</v>
      </c>
      <c r="G492" s="622">
        <v>250.26</v>
      </c>
      <c r="H492" s="635">
        <v>1</v>
      </c>
      <c r="I492" s="622"/>
      <c r="J492" s="622"/>
      <c r="K492" s="635">
        <v>0</v>
      </c>
      <c r="L492" s="622">
        <v>2</v>
      </c>
      <c r="M492" s="623">
        <v>250.26</v>
      </c>
    </row>
    <row r="493" spans="1:13" ht="14.4" customHeight="1" x14ac:dyDescent="0.3">
      <c r="A493" s="618" t="s">
        <v>3987</v>
      </c>
      <c r="B493" s="619" t="s">
        <v>3897</v>
      </c>
      <c r="C493" s="619" t="s">
        <v>3181</v>
      </c>
      <c r="D493" s="619" t="s">
        <v>3182</v>
      </c>
      <c r="E493" s="619" t="s">
        <v>3183</v>
      </c>
      <c r="F493" s="622"/>
      <c r="G493" s="622"/>
      <c r="H493" s="635">
        <v>0</v>
      </c>
      <c r="I493" s="622">
        <v>2</v>
      </c>
      <c r="J493" s="622">
        <v>444.5</v>
      </c>
      <c r="K493" s="635">
        <v>1</v>
      </c>
      <c r="L493" s="622">
        <v>2</v>
      </c>
      <c r="M493" s="623">
        <v>444.5</v>
      </c>
    </row>
    <row r="494" spans="1:13" ht="14.4" customHeight="1" x14ac:dyDescent="0.3">
      <c r="A494" s="618" t="s">
        <v>3987</v>
      </c>
      <c r="B494" s="619" t="s">
        <v>3841</v>
      </c>
      <c r="C494" s="619" t="s">
        <v>5761</v>
      </c>
      <c r="D494" s="619" t="s">
        <v>2732</v>
      </c>
      <c r="E494" s="619" t="s">
        <v>2733</v>
      </c>
      <c r="F494" s="622"/>
      <c r="G494" s="622"/>
      <c r="H494" s="635">
        <v>0</v>
      </c>
      <c r="I494" s="622">
        <v>2</v>
      </c>
      <c r="J494" s="622">
        <v>286.36</v>
      </c>
      <c r="K494" s="635">
        <v>1</v>
      </c>
      <c r="L494" s="622">
        <v>2</v>
      </c>
      <c r="M494" s="623">
        <v>286.36</v>
      </c>
    </row>
    <row r="495" spans="1:13" ht="14.4" customHeight="1" x14ac:dyDescent="0.3">
      <c r="A495" s="618" t="s">
        <v>3987</v>
      </c>
      <c r="B495" s="619" t="s">
        <v>3747</v>
      </c>
      <c r="C495" s="619" t="s">
        <v>5600</v>
      </c>
      <c r="D495" s="619" t="s">
        <v>4372</v>
      </c>
      <c r="E495" s="619" t="s">
        <v>3748</v>
      </c>
      <c r="F495" s="622">
        <v>3</v>
      </c>
      <c r="G495" s="622">
        <v>209.57999999999998</v>
      </c>
      <c r="H495" s="635">
        <v>1</v>
      </c>
      <c r="I495" s="622"/>
      <c r="J495" s="622"/>
      <c r="K495" s="635">
        <v>0</v>
      </c>
      <c r="L495" s="622">
        <v>3</v>
      </c>
      <c r="M495" s="623">
        <v>209.57999999999998</v>
      </c>
    </row>
    <row r="496" spans="1:13" ht="14.4" customHeight="1" x14ac:dyDescent="0.3">
      <c r="A496" s="618" t="s">
        <v>3987</v>
      </c>
      <c r="B496" s="619" t="s">
        <v>3747</v>
      </c>
      <c r="C496" s="619" t="s">
        <v>1805</v>
      </c>
      <c r="D496" s="619" t="s">
        <v>1806</v>
      </c>
      <c r="E496" s="619" t="s">
        <v>3748</v>
      </c>
      <c r="F496" s="622"/>
      <c r="G496" s="622"/>
      <c r="H496" s="635">
        <v>0</v>
      </c>
      <c r="I496" s="622">
        <v>2</v>
      </c>
      <c r="J496" s="622">
        <v>139.72</v>
      </c>
      <c r="K496" s="635">
        <v>1</v>
      </c>
      <c r="L496" s="622">
        <v>2</v>
      </c>
      <c r="M496" s="623">
        <v>139.72</v>
      </c>
    </row>
    <row r="497" spans="1:13" ht="14.4" customHeight="1" x14ac:dyDescent="0.3">
      <c r="A497" s="618" t="s">
        <v>3987</v>
      </c>
      <c r="B497" s="619" t="s">
        <v>3756</v>
      </c>
      <c r="C497" s="619" t="s">
        <v>5494</v>
      </c>
      <c r="D497" s="619" t="s">
        <v>1452</v>
      </c>
      <c r="E497" s="619" t="s">
        <v>4565</v>
      </c>
      <c r="F497" s="622"/>
      <c r="G497" s="622"/>
      <c r="H497" s="635">
        <v>0</v>
      </c>
      <c r="I497" s="622">
        <v>4</v>
      </c>
      <c r="J497" s="622">
        <v>773.04</v>
      </c>
      <c r="K497" s="635">
        <v>1</v>
      </c>
      <c r="L497" s="622">
        <v>4</v>
      </c>
      <c r="M497" s="623">
        <v>773.04</v>
      </c>
    </row>
    <row r="498" spans="1:13" ht="14.4" customHeight="1" x14ac:dyDescent="0.3">
      <c r="A498" s="618" t="s">
        <v>3987</v>
      </c>
      <c r="B498" s="619" t="s">
        <v>3765</v>
      </c>
      <c r="C498" s="619" t="s">
        <v>5852</v>
      </c>
      <c r="D498" s="619" t="s">
        <v>5853</v>
      </c>
      <c r="E498" s="619" t="s">
        <v>5854</v>
      </c>
      <c r="F498" s="622">
        <v>4</v>
      </c>
      <c r="G498" s="622">
        <v>0</v>
      </c>
      <c r="H498" s="635"/>
      <c r="I498" s="622"/>
      <c r="J498" s="622"/>
      <c r="K498" s="635"/>
      <c r="L498" s="622">
        <v>4</v>
      </c>
      <c r="M498" s="623">
        <v>0</v>
      </c>
    </row>
    <row r="499" spans="1:13" ht="14.4" customHeight="1" x14ac:dyDescent="0.3">
      <c r="A499" s="618" t="s">
        <v>3987</v>
      </c>
      <c r="B499" s="619" t="s">
        <v>6266</v>
      </c>
      <c r="C499" s="619" t="s">
        <v>5829</v>
      </c>
      <c r="D499" s="619" t="s">
        <v>5830</v>
      </c>
      <c r="E499" s="619" t="s">
        <v>5831</v>
      </c>
      <c r="F499" s="622">
        <v>1</v>
      </c>
      <c r="G499" s="622">
        <v>0</v>
      </c>
      <c r="H499" s="635"/>
      <c r="I499" s="622"/>
      <c r="J499" s="622"/>
      <c r="K499" s="635"/>
      <c r="L499" s="622">
        <v>1</v>
      </c>
      <c r="M499" s="623">
        <v>0</v>
      </c>
    </row>
    <row r="500" spans="1:13" ht="14.4" customHeight="1" x14ac:dyDescent="0.3">
      <c r="A500" s="618" t="s">
        <v>3987</v>
      </c>
      <c r="B500" s="619" t="s">
        <v>3780</v>
      </c>
      <c r="C500" s="619" t="s">
        <v>4285</v>
      </c>
      <c r="D500" s="619" t="s">
        <v>2565</v>
      </c>
      <c r="E500" s="619" t="s">
        <v>4286</v>
      </c>
      <c r="F500" s="622">
        <v>1</v>
      </c>
      <c r="G500" s="622">
        <v>0</v>
      </c>
      <c r="H500" s="635"/>
      <c r="I500" s="622"/>
      <c r="J500" s="622"/>
      <c r="K500" s="635"/>
      <c r="L500" s="622">
        <v>1</v>
      </c>
      <c r="M500" s="623">
        <v>0</v>
      </c>
    </row>
    <row r="501" spans="1:13" ht="14.4" customHeight="1" x14ac:dyDescent="0.3">
      <c r="A501" s="618" t="s">
        <v>3987</v>
      </c>
      <c r="B501" s="619" t="s">
        <v>3908</v>
      </c>
      <c r="C501" s="619" t="s">
        <v>3136</v>
      </c>
      <c r="D501" s="619" t="s">
        <v>3137</v>
      </c>
      <c r="E501" s="619" t="s">
        <v>3909</v>
      </c>
      <c r="F501" s="622"/>
      <c r="G501" s="622"/>
      <c r="H501" s="635">
        <v>0</v>
      </c>
      <c r="I501" s="622">
        <v>2</v>
      </c>
      <c r="J501" s="622">
        <v>3723.66</v>
      </c>
      <c r="K501" s="635">
        <v>1</v>
      </c>
      <c r="L501" s="622">
        <v>2</v>
      </c>
      <c r="M501" s="623">
        <v>3723.66</v>
      </c>
    </row>
    <row r="502" spans="1:13" ht="14.4" customHeight="1" x14ac:dyDescent="0.3">
      <c r="A502" s="618" t="s">
        <v>3987</v>
      </c>
      <c r="B502" s="619" t="s">
        <v>6259</v>
      </c>
      <c r="C502" s="619" t="s">
        <v>4587</v>
      </c>
      <c r="D502" s="619" t="s">
        <v>4588</v>
      </c>
      <c r="E502" s="619" t="s">
        <v>4589</v>
      </c>
      <c r="F502" s="622">
        <v>2</v>
      </c>
      <c r="G502" s="622">
        <v>3732.8</v>
      </c>
      <c r="H502" s="635">
        <v>1</v>
      </c>
      <c r="I502" s="622"/>
      <c r="J502" s="622"/>
      <c r="K502" s="635">
        <v>0</v>
      </c>
      <c r="L502" s="622">
        <v>2</v>
      </c>
      <c r="M502" s="623">
        <v>3732.8</v>
      </c>
    </row>
    <row r="503" spans="1:13" ht="14.4" customHeight="1" x14ac:dyDescent="0.3">
      <c r="A503" s="618" t="s">
        <v>3987</v>
      </c>
      <c r="B503" s="619" t="s">
        <v>3793</v>
      </c>
      <c r="C503" s="619" t="s">
        <v>5832</v>
      </c>
      <c r="D503" s="619" t="s">
        <v>5833</v>
      </c>
      <c r="E503" s="619" t="s">
        <v>4375</v>
      </c>
      <c r="F503" s="622">
        <v>3</v>
      </c>
      <c r="G503" s="622">
        <v>1239.6600000000001</v>
      </c>
      <c r="H503" s="635">
        <v>1</v>
      </c>
      <c r="I503" s="622"/>
      <c r="J503" s="622"/>
      <c r="K503" s="635">
        <v>0</v>
      </c>
      <c r="L503" s="622">
        <v>3</v>
      </c>
      <c r="M503" s="623">
        <v>1239.6600000000001</v>
      </c>
    </row>
    <row r="504" spans="1:13" ht="14.4" customHeight="1" x14ac:dyDescent="0.3">
      <c r="A504" s="618" t="s">
        <v>3994</v>
      </c>
      <c r="B504" s="619" t="s">
        <v>3643</v>
      </c>
      <c r="C504" s="619" t="s">
        <v>1650</v>
      </c>
      <c r="D504" s="619" t="s">
        <v>1651</v>
      </c>
      <c r="E504" s="619" t="s">
        <v>1652</v>
      </c>
      <c r="F504" s="622"/>
      <c r="G504" s="622"/>
      <c r="H504" s="635">
        <v>0</v>
      </c>
      <c r="I504" s="622">
        <v>1</v>
      </c>
      <c r="J504" s="622">
        <v>140.03</v>
      </c>
      <c r="K504" s="635">
        <v>1</v>
      </c>
      <c r="L504" s="622">
        <v>1</v>
      </c>
      <c r="M504" s="623">
        <v>140.03</v>
      </c>
    </row>
    <row r="505" spans="1:13" ht="14.4" customHeight="1" x14ac:dyDescent="0.3">
      <c r="A505" s="618" t="s">
        <v>3994</v>
      </c>
      <c r="B505" s="619" t="s">
        <v>3652</v>
      </c>
      <c r="C505" s="619" t="s">
        <v>1480</v>
      </c>
      <c r="D505" s="619" t="s">
        <v>1481</v>
      </c>
      <c r="E505" s="619" t="s">
        <v>1482</v>
      </c>
      <c r="F505" s="622"/>
      <c r="G505" s="622"/>
      <c r="H505" s="635">
        <v>0</v>
      </c>
      <c r="I505" s="622">
        <v>1</v>
      </c>
      <c r="J505" s="622">
        <v>937.93</v>
      </c>
      <c r="K505" s="635">
        <v>1</v>
      </c>
      <c r="L505" s="622">
        <v>1</v>
      </c>
      <c r="M505" s="623">
        <v>937.93</v>
      </c>
    </row>
    <row r="506" spans="1:13" ht="14.4" customHeight="1" x14ac:dyDescent="0.3">
      <c r="A506" s="618" t="s">
        <v>3994</v>
      </c>
      <c r="B506" s="619" t="s">
        <v>3652</v>
      </c>
      <c r="C506" s="619" t="s">
        <v>2496</v>
      </c>
      <c r="D506" s="619" t="s">
        <v>1481</v>
      </c>
      <c r="E506" s="619" t="s">
        <v>2497</v>
      </c>
      <c r="F506" s="622"/>
      <c r="G506" s="622"/>
      <c r="H506" s="635">
        <v>0</v>
      </c>
      <c r="I506" s="622">
        <v>1</v>
      </c>
      <c r="J506" s="622">
        <v>1166.47</v>
      </c>
      <c r="K506" s="635">
        <v>1</v>
      </c>
      <c r="L506" s="622">
        <v>1</v>
      </c>
      <c r="M506" s="623">
        <v>1166.47</v>
      </c>
    </row>
    <row r="507" spans="1:13" ht="14.4" customHeight="1" x14ac:dyDescent="0.3">
      <c r="A507" s="618" t="s">
        <v>3994</v>
      </c>
      <c r="B507" s="619" t="s">
        <v>3720</v>
      </c>
      <c r="C507" s="619" t="s">
        <v>1793</v>
      </c>
      <c r="D507" s="619" t="s">
        <v>3721</v>
      </c>
      <c r="E507" s="619" t="s">
        <v>3722</v>
      </c>
      <c r="F507" s="622"/>
      <c r="G507" s="622"/>
      <c r="H507" s="635">
        <v>0</v>
      </c>
      <c r="I507" s="622">
        <v>7</v>
      </c>
      <c r="J507" s="622">
        <v>2333.17</v>
      </c>
      <c r="K507" s="635">
        <v>1</v>
      </c>
      <c r="L507" s="622">
        <v>7</v>
      </c>
      <c r="M507" s="623">
        <v>2333.17</v>
      </c>
    </row>
    <row r="508" spans="1:13" ht="14.4" customHeight="1" x14ac:dyDescent="0.3">
      <c r="A508" s="618" t="s">
        <v>3994</v>
      </c>
      <c r="B508" s="619" t="s">
        <v>3720</v>
      </c>
      <c r="C508" s="619" t="s">
        <v>1828</v>
      </c>
      <c r="D508" s="619" t="s">
        <v>3725</v>
      </c>
      <c r="E508" s="619" t="s">
        <v>3726</v>
      </c>
      <c r="F508" s="622"/>
      <c r="G508" s="622"/>
      <c r="H508" s="635">
        <v>0</v>
      </c>
      <c r="I508" s="622">
        <v>1</v>
      </c>
      <c r="J508" s="622">
        <v>333.31</v>
      </c>
      <c r="K508" s="635">
        <v>1</v>
      </c>
      <c r="L508" s="622">
        <v>1</v>
      </c>
      <c r="M508" s="623">
        <v>333.31</v>
      </c>
    </row>
    <row r="509" spans="1:13" ht="14.4" customHeight="1" x14ac:dyDescent="0.3">
      <c r="A509" s="618" t="s">
        <v>3994</v>
      </c>
      <c r="B509" s="619" t="s">
        <v>3765</v>
      </c>
      <c r="C509" s="619" t="s">
        <v>3766</v>
      </c>
      <c r="D509" s="619" t="s">
        <v>3767</v>
      </c>
      <c r="E509" s="619" t="s">
        <v>3768</v>
      </c>
      <c r="F509" s="622"/>
      <c r="G509" s="622"/>
      <c r="H509" s="635">
        <v>0</v>
      </c>
      <c r="I509" s="622">
        <v>1</v>
      </c>
      <c r="J509" s="622">
        <v>32.74</v>
      </c>
      <c r="K509" s="635">
        <v>1</v>
      </c>
      <c r="L509" s="622">
        <v>1</v>
      </c>
      <c r="M509" s="623">
        <v>32.74</v>
      </c>
    </row>
    <row r="510" spans="1:13" ht="14.4" customHeight="1" x14ac:dyDescent="0.3">
      <c r="A510" s="618" t="s">
        <v>3995</v>
      </c>
      <c r="B510" s="619" t="s">
        <v>3652</v>
      </c>
      <c r="C510" s="619" t="s">
        <v>1627</v>
      </c>
      <c r="D510" s="619" t="s">
        <v>1481</v>
      </c>
      <c r="E510" s="619" t="s">
        <v>1628</v>
      </c>
      <c r="F510" s="622"/>
      <c r="G510" s="622"/>
      <c r="H510" s="635">
        <v>0</v>
      </c>
      <c r="I510" s="622">
        <v>2</v>
      </c>
      <c r="J510" s="622">
        <v>1250.58</v>
      </c>
      <c r="K510" s="635">
        <v>1</v>
      </c>
      <c r="L510" s="622">
        <v>2</v>
      </c>
      <c r="M510" s="623">
        <v>1250.58</v>
      </c>
    </row>
    <row r="511" spans="1:13" ht="14.4" customHeight="1" x14ac:dyDescent="0.3">
      <c r="A511" s="618" t="s">
        <v>3995</v>
      </c>
      <c r="B511" s="619" t="s">
        <v>3720</v>
      </c>
      <c r="C511" s="619" t="s">
        <v>1793</v>
      </c>
      <c r="D511" s="619" t="s">
        <v>3721</v>
      </c>
      <c r="E511" s="619" t="s">
        <v>3722</v>
      </c>
      <c r="F511" s="622"/>
      <c r="G511" s="622"/>
      <c r="H511" s="635">
        <v>0</v>
      </c>
      <c r="I511" s="622">
        <v>2</v>
      </c>
      <c r="J511" s="622">
        <v>666.62</v>
      </c>
      <c r="K511" s="635">
        <v>1</v>
      </c>
      <c r="L511" s="622">
        <v>2</v>
      </c>
      <c r="M511" s="623">
        <v>666.62</v>
      </c>
    </row>
    <row r="512" spans="1:13" ht="14.4" customHeight="1" x14ac:dyDescent="0.3">
      <c r="A512" s="618" t="s">
        <v>3995</v>
      </c>
      <c r="B512" s="619" t="s">
        <v>3720</v>
      </c>
      <c r="C512" s="619" t="s">
        <v>1828</v>
      </c>
      <c r="D512" s="619" t="s">
        <v>3725</v>
      </c>
      <c r="E512" s="619" t="s">
        <v>3726</v>
      </c>
      <c r="F512" s="622"/>
      <c r="G512" s="622"/>
      <c r="H512" s="635">
        <v>0</v>
      </c>
      <c r="I512" s="622">
        <v>2</v>
      </c>
      <c r="J512" s="622">
        <v>666.62</v>
      </c>
      <c r="K512" s="635">
        <v>1</v>
      </c>
      <c r="L512" s="622">
        <v>2</v>
      </c>
      <c r="M512" s="623">
        <v>666.62</v>
      </c>
    </row>
    <row r="513" spans="1:13" ht="14.4" customHeight="1" x14ac:dyDescent="0.3">
      <c r="A513" s="618" t="s">
        <v>3995</v>
      </c>
      <c r="B513" s="619" t="s">
        <v>3733</v>
      </c>
      <c r="C513" s="619" t="s">
        <v>2721</v>
      </c>
      <c r="D513" s="619" t="s">
        <v>2722</v>
      </c>
      <c r="E513" s="619" t="s">
        <v>3748</v>
      </c>
      <c r="F513" s="622"/>
      <c r="G513" s="622"/>
      <c r="H513" s="635">
        <v>0</v>
      </c>
      <c r="I513" s="622">
        <v>1</v>
      </c>
      <c r="J513" s="622">
        <v>184.22</v>
      </c>
      <c r="K513" s="635">
        <v>1</v>
      </c>
      <c r="L513" s="622">
        <v>1</v>
      </c>
      <c r="M513" s="623">
        <v>184.22</v>
      </c>
    </row>
    <row r="514" spans="1:13" ht="14.4" customHeight="1" x14ac:dyDescent="0.3">
      <c r="A514" s="618" t="s">
        <v>3995</v>
      </c>
      <c r="B514" s="619" t="s">
        <v>3787</v>
      </c>
      <c r="C514" s="619" t="s">
        <v>3152</v>
      </c>
      <c r="D514" s="619" t="s">
        <v>3906</v>
      </c>
      <c r="E514" s="619" t="s">
        <v>614</v>
      </c>
      <c r="F514" s="622"/>
      <c r="G514" s="622"/>
      <c r="H514" s="635">
        <v>0</v>
      </c>
      <c r="I514" s="622">
        <v>1</v>
      </c>
      <c r="J514" s="622">
        <v>185.9</v>
      </c>
      <c r="K514" s="635">
        <v>1</v>
      </c>
      <c r="L514" s="622">
        <v>1</v>
      </c>
      <c r="M514" s="623">
        <v>185.9</v>
      </c>
    </row>
    <row r="515" spans="1:13" ht="14.4" customHeight="1" x14ac:dyDescent="0.3">
      <c r="A515" s="618" t="s">
        <v>3988</v>
      </c>
      <c r="B515" s="619" t="s">
        <v>3652</v>
      </c>
      <c r="C515" s="619" t="s">
        <v>1627</v>
      </c>
      <c r="D515" s="619" t="s">
        <v>1481</v>
      </c>
      <c r="E515" s="619" t="s">
        <v>1628</v>
      </c>
      <c r="F515" s="622"/>
      <c r="G515" s="622"/>
      <c r="H515" s="635">
        <v>0</v>
      </c>
      <c r="I515" s="622">
        <v>1</v>
      </c>
      <c r="J515" s="622">
        <v>625.29</v>
      </c>
      <c r="K515" s="635">
        <v>1</v>
      </c>
      <c r="L515" s="622">
        <v>1</v>
      </c>
      <c r="M515" s="623">
        <v>625.29</v>
      </c>
    </row>
    <row r="516" spans="1:13" ht="14.4" customHeight="1" x14ac:dyDescent="0.3">
      <c r="A516" s="618" t="s">
        <v>3988</v>
      </c>
      <c r="B516" s="619" t="s">
        <v>3652</v>
      </c>
      <c r="C516" s="619" t="s">
        <v>4237</v>
      </c>
      <c r="D516" s="619" t="s">
        <v>1526</v>
      </c>
      <c r="E516" s="619" t="s">
        <v>4238</v>
      </c>
      <c r="F516" s="622"/>
      <c r="G516" s="622"/>
      <c r="H516" s="635">
        <v>0</v>
      </c>
      <c r="I516" s="622">
        <v>2</v>
      </c>
      <c r="J516" s="622">
        <v>933.16</v>
      </c>
      <c r="K516" s="635">
        <v>1</v>
      </c>
      <c r="L516" s="622">
        <v>2</v>
      </c>
      <c r="M516" s="623">
        <v>933.16</v>
      </c>
    </row>
    <row r="517" spans="1:13" ht="14.4" customHeight="1" x14ac:dyDescent="0.3">
      <c r="A517" s="618" t="s">
        <v>3988</v>
      </c>
      <c r="B517" s="619" t="s">
        <v>3720</v>
      </c>
      <c r="C517" s="619" t="s">
        <v>1793</v>
      </c>
      <c r="D517" s="619" t="s">
        <v>3721</v>
      </c>
      <c r="E517" s="619" t="s">
        <v>3722</v>
      </c>
      <c r="F517" s="622"/>
      <c r="G517" s="622"/>
      <c r="H517" s="635">
        <v>0</v>
      </c>
      <c r="I517" s="622">
        <v>6</v>
      </c>
      <c r="J517" s="622">
        <v>1999.8600000000001</v>
      </c>
      <c r="K517" s="635">
        <v>1</v>
      </c>
      <c r="L517" s="622">
        <v>6</v>
      </c>
      <c r="M517" s="623">
        <v>1999.8600000000001</v>
      </c>
    </row>
    <row r="518" spans="1:13" ht="14.4" customHeight="1" x14ac:dyDescent="0.3">
      <c r="A518" s="618" t="s">
        <v>3988</v>
      </c>
      <c r="B518" s="619" t="s">
        <v>3742</v>
      </c>
      <c r="C518" s="619" t="s">
        <v>1809</v>
      </c>
      <c r="D518" s="619" t="s">
        <v>1810</v>
      </c>
      <c r="E518" s="619" t="s">
        <v>3743</v>
      </c>
      <c r="F518" s="622"/>
      <c r="G518" s="622"/>
      <c r="H518" s="635">
        <v>0</v>
      </c>
      <c r="I518" s="622">
        <v>2</v>
      </c>
      <c r="J518" s="622">
        <v>799.84</v>
      </c>
      <c r="K518" s="635">
        <v>1</v>
      </c>
      <c r="L518" s="622">
        <v>2</v>
      </c>
      <c r="M518" s="623">
        <v>799.84</v>
      </c>
    </row>
    <row r="519" spans="1:13" ht="14.4" customHeight="1" x14ac:dyDescent="0.3">
      <c r="A519" s="618" t="s">
        <v>3988</v>
      </c>
      <c r="B519" s="619" t="s">
        <v>3841</v>
      </c>
      <c r="C519" s="619" t="s">
        <v>2731</v>
      </c>
      <c r="D519" s="619" t="s">
        <v>2732</v>
      </c>
      <c r="E519" s="619" t="s">
        <v>2733</v>
      </c>
      <c r="F519" s="622"/>
      <c r="G519" s="622"/>
      <c r="H519" s="635">
        <v>0</v>
      </c>
      <c r="I519" s="622">
        <v>1</v>
      </c>
      <c r="J519" s="622">
        <v>154.01</v>
      </c>
      <c r="K519" s="635">
        <v>1</v>
      </c>
      <c r="L519" s="622">
        <v>1</v>
      </c>
      <c r="M519" s="623">
        <v>154.01</v>
      </c>
    </row>
    <row r="520" spans="1:13" ht="14.4" customHeight="1" x14ac:dyDescent="0.3">
      <c r="A520" s="618" t="s">
        <v>3989</v>
      </c>
      <c r="B520" s="619" t="s">
        <v>3632</v>
      </c>
      <c r="C520" s="619" t="s">
        <v>6170</v>
      </c>
      <c r="D520" s="619" t="s">
        <v>3802</v>
      </c>
      <c r="E520" s="619" t="s">
        <v>6171</v>
      </c>
      <c r="F520" s="622">
        <v>1</v>
      </c>
      <c r="G520" s="622">
        <v>0</v>
      </c>
      <c r="H520" s="635"/>
      <c r="I520" s="622"/>
      <c r="J520" s="622"/>
      <c r="K520" s="635"/>
      <c r="L520" s="622">
        <v>1</v>
      </c>
      <c r="M520" s="623">
        <v>0</v>
      </c>
    </row>
    <row r="521" spans="1:13" ht="14.4" customHeight="1" x14ac:dyDescent="0.3">
      <c r="A521" s="618" t="s">
        <v>3989</v>
      </c>
      <c r="B521" s="619" t="s">
        <v>3636</v>
      </c>
      <c r="C521" s="619" t="s">
        <v>772</v>
      </c>
      <c r="D521" s="619" t="s">
        <v>769</v>
      </c>
      <c r="E521" s="619" t="s">
        <v>773</v>
      </c>
      <c r="F521" s="622"/>
      <c r="G521" s="622"/>
      <c r="H521" s="635">
        <v>0</v>
      </c>
      <c r="I521" s="622">
        <v>13</v>
      </c>
      <c r="J521" s="622">
        <v>7959.38</v>
      </c>
      <c r="K521" s="635">
        <v>1</v>
      </c>
      <c r="L521" s="622">
        <v>13</v>
      </c>
      <c r="M521" s="623">
        <v>7959.38</v>
      </c>
    </row>
    <row r="522" spans="1:13" ht="14.4" customHeight="1" x14ac:dyDescent="0.3">
      <c r="A522" s="618" t="s">
        <v>3989</v>
      </c>
      <c r="B522" s="619" t="s">
        <v>6256</v>
      </c>
      <c r="C522" s="619" t="s">
        <v>6166</v>
      </c>
      <c r="D522" s="619" t="s">
        <v>6072</v>
      </c>
      <c r="E522" s="619" t="s">
        <v>6167</v>
      </c>
      <c r="F522" s="622">
        <v>2</v>
      </c>
      <c r="G522" s="622">
        <v>0</v>
      </c>
      <c r="H522" s="635"/>
      <c r="I522" s="622"/>
      <c r="J522" s="622"/>
      <c r="K522" s="635"/>
      <c r="L522" s="622">
        <v>2</v>
      </c>
      <c r="M522" s="623">
        <v>0</v>
      </c>
    </row>
    <row r="523" spans="1:13" ht="14.4" customHeight="1" x14ac:dyDescent="0.3">
      <c r="A523" s="618" t="s">
        <v>3989</v>
      </c>
      <c r="B523" s="619" t="s">
        <v>6256</v>
      </c>
      <c r="C523" s="619" t="s">
        <v>6168</v>
      </c>
      <c r="D523" s="619" t="s">
        <v>6072</v>
      </c>
      <c r="E523" s="619" t="s">
        <v>6169</v>
      </c>
      <c r="F523" s="622">
        <v>2</v>
      </c>
      <c r="G523" s="622">
        <v>0</v>
      </c>
      <c r="H523" s="635"/>
      <c r="I523" s="622"/>
      <c r="J523" s="622"/>
      <c r="K523" s="635"/>
      <c r="L523" s="622">
        <v>2</v>
      </c>
      <c r="M523" s="623">
        <v>0</v>
      </c>
    </row>
    <row r="524" spans="1:13" ht="14.4" customHeight="1" x14ac:dyDescent="0.3">
      <c r="A524" s="618" t="s">
        <v>3989</v>
      </c>
      <c r="B524" s="619" t="s">
        <v>3643</v>
      </c>
      <c r="C524" s="619" t="s">
        <v>1650</v>
      </c>
      <c r="D524" s="619" t="s">
        <v>1651</v>
      </c>
      <c r="E524" s="619" t="s">
        <v>1652</v>
      </c>
      <c r="F524" s="622"/>
      <c r="G524" s="622"/>
      <c r="H524" s="635">
        <v>0</v>
      </c>
      <c r="I524" s="622">
        <v>52</v>
      </c>
      <c r="J524" s="622">
        <v>7281.56</v>
      </c>
      <c r="K524" s="635">
        <v>1</v>
      </c>
      <c r="L524" s="622">
        <v>52</v>
      </c>
      <c r="M524" s="623">
        <v>7281.56</v>
      </c>
    </row>
    <row r="525" spans="1:13" ht="14.4" customHeight="1" x14ac:dyDescent="0.3">
      <c r="A525" s="618" t="s">
        <v>3989</v>
      </c>
      <c r="B525" s="619" t="s">
        <v>3649</v>
      </c>
      <c r="C525" s="619" t="s">
        <v>6174</v>
      </c>
      <c r="D525" s="619" t="s">
        <v>6175</v>
      </c>
      <c r="E525" s="619" t="s">
        <v>2560</v>
      </c>
      <c r="F525" s="622"/>
      <c r="G525" s="622"/>
      <c r="H525" s="635">
        <v>0</v>
      </c>
      <c r="I525" s="622">
        <v>2</v>
      </c>
      <c r="J525" s="622">
        <v>386.28</v>
      </c>
      <c r="K525" s="635">
        <v>1</v>
      </c>
      <c r="L525" s="622">
        <v>2</v>
      </c>
      <c r="M525" s="623">
        <v>386.28</v>
      </c>
    </row>
    <row r="526" spans="1:13" ht="14.4" customHeight="1" x14ac:dyDescent="0.3">
      <c r="A526" s="618" t="s">
        <v>3989</v>
      </c>
      <c r="B526" s="619" t="s">
        <v>3652</v>
      </c>
      <c r="C526" s="619" t="s">
        <v>2594</v>
      </c>
      <c r="D526" s="619" t="s">
        <v>1481</v>
      </c>
      <c r="E526" s="619" t="s">
        <v>2595</v>
      </c>
      <c r="F526" s="622"/>
      <c r="G526" s="622"/>
      <c r="H526" s="635">
        <v>0</v>
      </c>
      <c r="I526" s="622">
        <v>1</v>
      </c>
      <c r="J526" s="622">
        <v>468.96</v>
      </c>
      <c r="K526" s="635">
        <v>1</v>
      </c>
      <c r="L526" s="622">
        <v>1</v>
      </c>
      <c r="M526" s="623">
        <v>468.96</v>
      </c>
    </row>
    <row r="527" spans="1:13" ht="14.4" customHeight="1" x14ac:dyDescent="0.3">
      <c r="A527" s="618" t="s">
        <v>3989</v>
      </c>
      <c r="B527" s="619" t="s">
        <v>3652</v>
      </c>
      <c r="C527" s="619" t="s">
        <v>1627</v>
      </c>
      <c r="D527" s="619" t="s">
        <v>1481</v>
      </c>
      <c r="E527" s="619" t="s">
        <v>1628</v>
      </c>
      <c r="F527" s="622"/>
      <c r="G527" s="622"/>
      <c r="H527" s="635">
        <v>0</v>
      </c>
      <c r="I527" s="622">
        <v>1</v>
      </c>
      <c r="J527" s="622">
        <v>625.29</v>
      </c>
      <c r="K527" s="635">
        <v>1</v>
      </c>
      <c r="L527" s="622">
        <v>1</v>
      </c>
      <c r="M527" s="623">
        <v>625.29</v>
      </c>
    </row>
    <row r="528" spans="1:13" ht="14.4" customHeight="1" x14ac:dyDescent="0.3">
      <c r="A528" s="618" t="s">
        <v>3989</v>
      </c>
      <c r="B528" s="619" t="s">
        <v>3652</v>
      </c>
      <c r="C528" s="619" t="s">
        <v>2496</v>
      </c>
      <c r="D528" s="619" t="s">
        <v>1481</v>
      </c>
      <c r="E528" s="619" t="s">
        <v>2497</v>
      </c>
      <c r="F528" s="622"/>
      <c r="G528" s="622"/>
      <c r="H528" s="635">
        <v>0</v>
      </c>
      <c r="I528" s="622">
        <v>2</v>
      </c>
      <c r="J528" s="622">
        <v>2332.94</v>
      </c>
      <c r="K528" s="635">
        <v>1</v>
      </c>
      <c r="L528" s="622">
        <v>2</v>
      </c>
      <c r="M528" s="623">
        <v>2332.94</v>
      </c>
    </row>
    <row r="529" spans="1:13" ht="14.4" customHeight="1" x14ac:dyDescent="0.3">
      <c r="A529" s="618" t="s">
        <v>3989</v>
      </c>
      <c r="B529" s="619" t="s">
        <v>3652</v>
      </c>
      <c r="C529" s="619" t="s">
        <v>4075</v>
      </c>
      <c r="D529" s="619" t="s">
        <v>1481</v>
      </c>
      <c r="E529" s="619" t="s">
        <v>3818</v>
      </c>
      <c r="F529" s="622"/>
      <c r="G529" s="622"/>
      <c r="H529" s="635">
        <v>0</v>
      </c>
      <c r="I529" s="622">
        <v>2</v>
      </c>
      <c r="J529" s="622">
        <v>2916.14</v>
      </c>
      <c r="K529" s="635">
        <v>1</v>
      </c>
      <c r="L529" s="622">
        <v>2</v>
      </c>
      <c r="M529" s="623">
        <v>2916.14</v>
      </c>
    </row>
    <row r="530" spans="1:13" ht="14.4" customHeight="1" x14ac:dyDescent="0.3">
      <c r="A530" s="618" t="s">
        <v>3989</v>
      </c>
      <c r="B530" s="619" t="s">
        <v>3890</v>
      </c>
      <c r="C530" s="619" t="s">
        <v>4128</v>
      </c>
      <c r="D530" s="619" t="s">
        <v>4129</v>
      </c>
      <c r="E530" s="619" t="s">
        <v>4130</v>
      </c>
      <c r="F530" s="622"/>
      <c r="G530" s="622"/>
      <c r="H530" s="635">
        <v>0</v>
      </c>
      <c r="I530" s="622">
        <v>3</v>
      </c>
      <c r="J530" s="622">
        <v>124.64999999999999</v>
      </c>
      <c r="K530" s="635">
        <v>1</v>
      </c>
      <c r="L530" s="622">
        <v>3</v>
      </c>
      <c r="M530" s="623">
        <v>124.64999999999999</v>
      </c>
    </row>
    <row r="531" spans="1:13" ht="14.4" customHeight="1" x14ac:dyDescent="0.3">
      <c r="A531" s="618" t="s">
        <v>3989</v>
      </c>
      <c r="B531" s="619" t="s">
        <v>3756</v>
      </c>
      <c r="C531" s="619" t="s">
        <v>5494</v>
      </c>
      <c r="D531" s="619" t="s">
        <v>1452</v>
      </c>
      <c r="E531" s="619" t="s">
        <v>4565</v>
      </c>
      <c r="F531" s="622"/>
      <c r="G531" s="622"/>
      <c r="H531" s="635">
        <v>0</v>
      </c>
      <c r="I531" s="622">
        <v>1</v>
      </c>
      <c r="J531" s="622">
        <v>193.26</v>
      </c>
      <c r="K531" s="635">
        <v>1</v>
      </c>
      <c r="L531" s="622">
        <v>1</v>
      </c>
      <c r="M531" s="623">
        <v>193.26</v>
      </c>
    </row>
    <row r="532" spans="1:13" ht="14.4" customHeight="1" x14ac:dyDescent="0.3">
      <c r="A532" s="618" t="s">
        <v>3989</v>
      </c>
      <c r="B532" s="619" t="s">
        <v>3765</v>
      </c>
      <c r="C532" s="619" t="s">
        <v>4087</v>
      </c>
      <c r="D532" s="619" t="s">
        <v>2618</v>
      </c>
      <c r="E532" s="619" t="s">
        <v>4088</v>
      </c>
      <c r="F532" s="622"/>
      <c r="G532" s="622"/>
      <c r="H532" s="635">
        <v>0</v>
      </c>
      <c r="I532" s="622">
        <v>1</v>
      </c>
      <c r="J532" s="622">
        <v>314.35000000000002</v>
      </c>
      <c r="K532" s="635">
        <v>1</v>
      </c>
      <c r="L532" s="622">
        <v>1</v>
      </c>
      <c r="M532" s="623">
        <v>314.35000000000002</v>
      </c>
    </row>
    <row r="533" spans="1:13" ht="14.4" customHeight="1" x14ac:dyDescent="0.3">
      <c r="A533" s="618" t="s">
        <v>3989</v>
      </c>
      <c r="B533" s="619" t="s">
        <v>3765</v>
      </c>
      <c r="C533" s="619" t="s">
        <v>6172</v>
      </c>
      <c r="D533" s="619" t="s">
        <v>6173</v>
      </c>
      <c r="E533" s="619" t="s">
        <v>6106</v>
      </c>
      <c r="F533" s="622">
        <v>3</v>
      </c>
      <c r="G533" s="622">
        <v>0</v>
      </c>
      <c r="H533" s="635"/>
      <c r="I533" s="622"/>
      <c r="J533" s="622"/>
      <c r="K533" s="635"/>
      <c r="L533" s="622">
        <v>3</v>
      </c>
      <c r="M533" s="623">
        <v>0</v>
      </c>
    </row>
    <row r="534" spans="1:13" ht="14.4" customHeight="1" x14ac:dyDescent="0.3">
      <c r="A534" s="618" t="s">
        <v>3989</v>
      </c>
      <c r="B534" s="619" t="s">
        <v>3780</v>
      </c>
      <c r="C534" s="619" t="s">
        <v>6165</v>
      </c>
      <c r="D534" s="619" t="s">
        <v>2766</v>
      </c>
      <c r="E534" s="619" t="s">
        <v>5683</v>
      </c>
      <c r="F534" s="622">
        <v>2</v>
      </c>
      <c r="G534" s="622">
        <v>0</v>
      </c>
      <c r="H534" s="635"/>
      <c r="I534" s="622"/>
      <c r="J534" s="622"/>
      <c r="K534" s="635"/>
      <c r="L534" s="622">
        <v>2</v>
      </c>
      <c r="M534" s="623">
        <v>0</v>
      </c>
    </row>
    <row r="535" spans="1:13" ht="14.4" customHeight="1" x14ac:dyDescent="0.3">
      <c r="A535" s="618" t="s">
        <v>3990</v>
      </c>
      <c r="B535" s="619" t="s">
        <v>3636</v>
      </c>
      <c r="C535" s="619" t="s">
        <v>772</v>
      </c>
      <c r="D535" s="619" t="s">
        <v>769</v>
      </c>
      <c r="E535" s="619" t="s">
        <v>773</v>
      </c>
      <c r="F535" s="622"/>
      <c r="G535" s="622"/>
      <c r="H535" s="635">
        <v>0</v>
      </c>
      <c r="I535" s="622">
        <v>5</v>
      </c>
      <c r="J535" s="622">
        <v>3061.3</v>
      </c>
      <c r="K535" s="635">
        <v>1</v>
      </c>
      <c r="L535" s="622">
        <v>5</v>
      </c>
      <c r="M535" s="623">
        <v>3061.3</v>
      </c>
    </row>
    <row r="536" spans="1:13" ht="14.4" customHeight="1" x14ac:dyDescent="0.3">
      <c r="A536" s="618" t="s">
        <v>3990</v>
      </c>
      <c r="B536" s="619" t="s">
        <v>3640</v>
      </c>
      <c r="C536" s="619" t="s">
        <v>2540</v>
      </c>
      <c r="D536" s="619" t="s">
        <v>2541</v>
      </c>
      <c r="E536" s="619" t="s">
        <v>2542</v>
      </c>
      <c r="F536" s="622"/>
      <c r="G536" s="622"/>
      <c r="H536" s="635">
        <v>0</v>
      </c>
      <c r="I536" s="622">
        <v>3</v>
      </c>
      <c r="J536" s="622">
        <v>447.78</v>
      </c>
      <c r="K536" s="635">
        <v>1</v>
      </c>
      <c r="L536" s="622">
        <v>3</v>
      </c>
      <c r="M536" s="623">
        <v>447.78</v>
      </c>
    </row>
    <row r="537" spans="1:13" ht="14.4" customHeight="1" x14ac:dyDescent="0.3">
      <c r="A537" s="618" t="s">
        <v>3990</v>
      </c>
      <c r="B537" s="619" t="s">
        <v>3640</v>
      </c>
      <c r="C537" s="619" t="s">
        <v>5067</v>
      </c>
      <c r="D537" s="619" t="s">
        <v>3641</v>
      </c>
      <c r="E537" s="619" t="s">
        <v>5068</v>
      </c>
      <c r="F537" s="622"/>
      <c r="G537" s="622"/>
      <c r="H537" s="635">
        <v>0</v>
      </c>
      <c r="I537" s="622">
        <v>3</v>
      </c>
      <c r="J537" s="622">
        <v>587.76</v>
      </c>
      <c r="K537" s="635">
        <v>1</v>
      </c>
      <c r="L537" s="622">
        <v>3</v>
      </c>
      <c r="M537" s="623">
        <v>587.76</v>
      </c>
    </row>
    <row r="538" spans="1:13" ht="14.4" customHeight="1" x14ac:dyDescent="0.3">
      <c r="A538" s="618" t="s">
        <v>3990</v>
      </c>
      <c r="B538" s="619" t="s">
        <v>3643</v>
      </c>
      <c r="C538" s="619" t="s">
        <v>2523</v>
      </c>
      <c r="D538" s="619" t="s">
        <v>1651</v>
      </c>
      <c r="E538" s="619" t="s">
        <v>2524</v>
      </c>
      <c r="F538" s="622"/>
      <c r="G538" s="622"/>
      <c r="H538" s="635">
        <v>0</v>
      </c>
      <c r="I538" s="622">
        <v>3</v>
      </c>
      <c r="J538" s="622">
        <v>168.03</v>
      </c>
      <c r="K538" s="635">
        <v>1</v>
      </c>
      <c r="L538" s="622">
        <v>3</v>
      </c>
      <c r="M538" s="623">
        <v>168.03</v>
      </c>
    </row>
    <row r="539" spans="1:13" ht="14.4" customHeight="1" x14ac:dyDescent="0.3">
      <c r="A539" s="618" t="s">
        <v>3990</v>
      </c>
      <c r="B539" s="619" t="s">
        <v>3643</v>
      </c>
      <c r="C539" s="619" t="s">
        <v>1650</v>
      </c>
      <c r="D539" s="619" t="s">
        <v>1651</v>
      </c>
      <c r="E539" s="619" t="s">
        <v>1652</v>
      </c>
      <c r="F539" s="622"/>
      <c r="G539" s="622"/>
      <c r="H539" s="635">
        <v>0</v>
      </c>
      <c r="I539" s="622">
        <v>14</v>
      </c>
      <c r="J539" s="622">
        <v>1960.4200000000003</v>
      </c>
      <c r="K539" s="635">
        <v>1</v>
      </c>
      <c r="L539" s="622">
        <v>14</v>
      </c>
      <c r="M539" s="623">
        <v>1960.4200000000003</v>
      </c>
    </row>
    <row r="540" spans="1:13" ht="14.4" customHeight="1" x14ac:dyDescent="0.3">
      <c r="A540" s="618" t="s">
        <v>3990</v>
      </c>
      <c r="B540" s="619" t="s">
        <v>3647</v>
      </c>
      <c r="C540" s="619" t="s">
        <v>5896</v>
      </c>
      <c r="D540" s="619" t="s">
        <v>5897</v>
      </c>
      <c r="E540" s="619" t="s">
        <v>5898</v>
      </c>
      <c r="F540" s="622">
        <v>3</v>
      </c>
      <c r="G540" s="622">
        <v>0</v>
      </c>
      <c r="H540" s="635"/>
      <c r="I540" s="622"/>
      <c r="J540" s="622"/>
      <c r="K540" s="635"/>
      <c r="L540" s="622">
        <v>3</v>
      </c>
      <c r="M540" s="623">
        <v>0</v>
      </c>
    </row>
    <row r="541" spans="1:13" ht="14.4" customHeight="1" x14ac:dyDescent="0.3">
      <c r="A541" s="618" t="s">
        <v>3990</v>
      </c>
      <c r="B541" s="619" t="s">
        <v>3647</v>
      </c>
      <c r="C541" s="619" t="s">
        <v>5899</v>
      </c>
      <c r="D541" s="619" t="s">
        <v>5900</v>
      </c>
      <c r="E541" s="619" t="s">
        <v>5901</v>
      </c>
      <c r="F541" s="622">
        <v>3</v>
      </c>
      <c r="G541" s="622">
        <v>259.23</v>
      </c>
      <c r="H541" s="635">
        <v>1</v>
      </c>
      <c r="I541" s="622"/>
      <c r="J541" s="622"/>
      <c r="K541" s="635">
        <v>0</v>
      </c>
      <c r="L541" s="622">
        <v>3</v>
      </c>
      <c r="M541" s="623">
        <v>259.23</v>
      </c>
    </row>
    <row r="542" spans="1:13" ht="14.4" customHeight="1" x14ac:dyDescent="0.3">
      <c r="A542" s="618" t="s">
        <v>3990</v>
      </c>
      <c r="B542" s="619" t="s">
        <v>3654</v>
      </c>
      <c r="C542" s="619" t="s">
        <v>3111</v>
      </c>
      <c r="D542" s="619" t="s">
        <v>3112</v>
      </c>
      <c r="E542" s="619" t="s">
        <v>3113</v>
      </c>
      <c r="F542" s="622"/>
      <c r="G542" s="622"/>
      <c r="H542" s="635">
        <v>0</v>
      </c>
      <c r="I542" s="622">
        <v>14</v>
      </c>
      <c r="J542" s="622">
        <v>4877.33</v>
      </c>
      <c r="K542" s="635">
        <v>1</v>
      </c>
      <c r="L542" s="622">
        <v>14</v>
      </c>
      <c r="M542" s="623">
        <v>4877.33</v>
      </c>
    </row>
    <row r="543" spans="1:13" ht="14.4" customHeight="1" x14ac:dyDescent="0.3">
      <c r="A543" s="618" t="s">
        <v>3990</v>
      </c>
      <c r="B543" s="619" t="s">
        <v>3665</v>
      </c>
      <c r="C543" s="619" t="s">
        <v>1498</v>
      </c>
      <c r="D543" s="619" t="s">
        <v>1499</v>
      </c>
      <c r="E543" s="619" t="s">
        <v>1500</v>
      </c>
      <c r="F543" s="622"/>
      <c r="G543" s="622"/>
      <c r="H543" s="635">
        <v>0</v>
      </c>
      <c r="I543" s="622">
        <v>3</v>
      </c>
      <c r="J543" s="622">
        <v>180.06</v>
      </c>
      <c r="K543" s="635">
        <v>1</v>
      </c>
      <c r="L543" s="622">
        <v>3</v>
      </c>
      <c r="M543" s="623">
        <v>180.06</v>
      </c>
    </row>
    <row r="544" spans="1:13" ht="14.4" customHeight="1" x14ac:dyDescent="0.3">
      <c r="A544" s="618" t="s">
        <v>3990</v>
      </c>
      <c r="B544" s="619" t="s">
        <v>3681</v>
      </c>
      <c r="C544" s="619" t="s">
        <v>5903</v>
      </c>
      <c r="D544" s="619" t="s">
        <v>2838</v>
      </c>
      <c r="E544" s="619" t="s">
        <v>5904</v>
      </c>
      <c r="F544" s="622">
        <v>1</v>
      </c>
      <c r="G544" s="622">
        <v>0</v>
      </c>
      <c r="H544" s="635"/>
      <c r="I544" s="622"/>
      <c r="J544" s="622"/>
      <c r="K544" s="635"/>
      <c r="L544" s="622">
        <v>1</v>
      </c>
      <c r="M544" s="623">
        <v>0</v>
      </c>
    </row>
    <row r="545" spans="1:13" ht="14.4" customHeight="1" x14ac:dyDescent="0.3">
      <c r="A545" s="618" t="s">
        <v>3990</v>
      </c>
      <c r="B545" s="619" t="s">
        <v>3681</v>
      </c>
      <c r="C545" s="619" t="s">
        <v>5905</v>
      </c>
      <c r="D545" s="619" t="s">
        <v>1588</v>
      </c>
      <c r="E545" s="619" t="s">
        <v>5906</v>
      </c>
      <c r="F545" s="622"/>
      <c r="G545" s="622"/>
      <c r="H545" s="635">
        <v>0</v>
      </c>
      <c r="I545" s="622">
        <v>3</v>
      </c>
      <c r="J545" s="622">
        <v>899.05000000000007</v>
      </c>
      <c r="K545" s="635">
        <v>1</v>
      </c>
      <c r="L545" s="622">
        <v>3</v>
      </c>
      <c r="M545" s="623">
        <v>899.05000000000007</v>
      </c>
    </row>
    <row r="546" spans="1:13" ht="14.4" customHeight="1" x14ac:dyDescent="0.3">
      <c r="A546" s="618" t="s">
        <v>3990</v>
      </c>
      <c r="B546" s="619" t="s">
        <v>3696</v>
      </c>
      <c r="C546" s="619" t="s">
        <v>1546</v>
      </c>
      <c r="D546" s="619" t="s">
        <v>1547</v>
      </c>
      <c r="E546" s="619" t="s">
        <v>1642</v>
      </c>
      <c r="F546" s="622"/>
      <c r="G546" s="622"/>
      <c r="H546" s="635">
        <v>0</v>
      </c>
      <c r="I546" s="622">
        <v>2</v>
      </c>
      <c r="J546" s="622">
        <v>1592.08</v>
      </c>
      <c r="K546" s="635">
        <v>1</v>
      </c>
      <c r="L546" s="622">
        <v>2</v>
      </c>
      <c r="M546" s="623">
        <v>1592.08</v>
      </c>
    </row>
    <row r="547" spans="1:13" ht="14.4" customHeight="1" x14ac:dyDescent="0.3">
      <c r="A547" s="618" t="s">
        <v>3990</v>
      </c>
      <c r="B547" s="619" t="s">
        <v>3697</v>
      </c>
      <c r="C547" s="619" t="s">
        <v>2579</v>
      </c>
      <c r="D547" s="619" t="s">
        <v>2580</v>
      </c>
      <c r="E547" s="619" t="s">
        <v>1500</v>
      </c>
      <c r="F547" s="622"/>
      <c r="G547" s="622"/>
      <c r="H547" s="635">
        <v>0</v>
      </c>
      <c r="I547" s="622">
        <v>10</v>
      </c>
      <c r="J547" s="622">
        <v>2063.44</v>
      </c>
      <c r="K547" s="635">
        <v>1</v>
      </c>
      <c r="L547" s="622">
        <v>10</v>
      </c>
      <c r="M547" s="623">
        <v>2063.44</v>
      </c>
    </row>
    <row r="548" spans="1:13" ht="14.4" customHeight="1" x14ac:dyDescent="0.3">
      <c r="A548" s="618" t="s">
        <v>3990</v>
      </c>
      <c r="B548" s="619" t="s">
        <v>3720</v>
      </c>
      <c r="C548" s="619" t="s">
        <v>1793</v>
      </c>
      <c r="D548" s="619" t="s">
        <v>3721</v>
      </c>
      <c r="E548" s="619" t="s">
        <v>3722</v>
      </c>
      <c r="F548" s="622"/>
      <c r="G548" s="622"/>
      <c r="H548" s="635">
        <v>0</v>
      </c>
      <c r="I548" s="622">
        <v>16</v>
      </c>
      <c r="J548" s="622">
        <v>5332.96</v>
      </c>
      <c r="K548" s="635">
        <v>1</v>
      </c>
      <c r="L548" s="622">
        <v>16</v>
      </c>
      <c r="M548" s="623">
        <v>5332.96</v>
      </c>
    </row>
    <row r="549" spans="1:13" ht="14.4" customHeight="1" x14ac:dyDescent="0.3">
      <c r="A549" s="618" t="s">
        <v>3990</v>
      </c>
      <c r="B549" s="619" t="s">
        <v>3742</v>
      </c>
      <c r="C549" s="619" t="s">
        <v>1809</v>
      </c>
      <c r="D549" s="619" t="s">
        <v>1810</v>
      </c>
      <c r="E549" s="619" t="s">
        <v>3743</v>
      </c>
      <c r="F549" s="622"/>
      <c r="G549" s="622"/>
      <c r="H549" s="635">
        <v>0</v>
      </c>
      <c r="I549" s="622">
        <v>1</v>
      </c>
      <c r="J549" s="622">
        <v>399.92</v>
      </c>
      <c r="K549" s="635">
        <v>1</v>
      </c>
      <c r="L549" s="622">
        <v>1</v>
      </c>
      <c r="M549" s="623">
        <v>399.92</v>
      </c>
    </row>
    <row r="550" spans="1:13" ht="14.4" customHeight="1" x14ac:dyDescent="0.3">
      <c r="A550" s="618" t="s">
        <v>3991</v>
      </c>
      <c r="B550" s="619" t="s">
        <v>3636</v>
      </c>
      <c r="C550" s="619" t="s">
        <v>768</v>
      </c>
      <c r="D550" s="619" t="s">
        <v>769</v>
      </c>
      <c r="E550" s="619" t="s">
        <v>770</v>
      </c>
      <c r="F550" s="622"/>
      <c r="G550" s="622"/>
      <c r="H550" s="635">
        <v>0</v>
      </c>
      <c r="I550" s="622">
        <v>1</v>
      </c>
      <c r="J550" s="622">
        <v>190.48</v>
      </c>
      <c r="K550" s="635">
        <v>1</v>
      </c>
      <c r="L550" s="622">
        <v>1</v>
      </c>
      <c r="M550" s="623">
        <v>190.48</v>
      </c>
    </row>
    <row r="551" spans="1:13" ht="14.4" customHeight="1" x14ac:dyDescent="0.3">
      <c r="A551" s="618" t="s">
        <v>3991</v>
      </c>
      <c r="B551" s="619" t="s">
        <v>3636</v>
      </c>
      <c r="C551" s="619" t="s">
        <v>772</v>
      </c>
      <c r="D551" s="619" t="s">
        <v>769</v>
      </c>
      <c r="E551" s="619" t="s">
        <v>773</v>
      </c>
      <c r="F551" s="622"/>
      <c r="G551" s="622"/>
      <c r="H551" s="635">
        <v>0</v>
      </c>
      <c r="I551" s="622">
        <v>73</v>
      </c>
      <c r="J551" s="622">
        <v>44694.98000000001</v>
      </c>
      <c r="K551" s="635">
        <v>1</v>
      </c>
      <c r="L551" s="622">
        <v>73</v>
      </c>
      <c r="M551" s="623">
        <v>44694.98000000001</v>
      </c>
    </row>
    <row r="552" spans="1:13" ht="14.4" customHeight="1" x14ac:dyDescent="0.3">
      <c r="A552" s="618" t="s">
        <v>3991</v>
      </c>
      <c r="B552" s="619" t="s">
        <v>3639</v>
      </c>
      <c r="C552" s="619" t="s">
        <v>5472</v>
      </c>
      <c r="D552" s="619" t="s">
        <v>4078</v>
      </c>
      <c r="E552" s="619" t="s">
        <v>5473</v>
      </c>
      <c r="F552" s="622">
        <v>1</v>
      </c>
      <c r="G552" s="622">
        <v>441.82</v>
      </c>
      <c r="H552" s="635">
        <v>1</v>
      </c>
      <c r="I552" s="622"/>
      <c r="J552" s="622"/>
      <c r="K552" s="635">
        <v>0</v>
      </c>
      <c r="L552" s="622">
        <v>1</v>
      </c>
      <c r="M552" s="623">
        <v>441.82</v>
      </c>
    </row>
    <row r="553" spans="1:13" ht="14.4" customHeight="1" x14ac:dyDescent="0.3">
      <c r="A553" s="618" t="s">
        <v>3991</v>
      </c>
      <c r="B553" s="619" t="s">
        <v>3643</v>
      </c>
      <c r="C553" s="619" t="s">
        <v>1650</v>
      </c>
      <c r="D553" s="619" t="s">
        <v>1651</v>
      </c>
      <c r="E553" s="619" t="s">
        <v>1652</v>
      </c>
      <c r="F553" s="622"/>
      <c r="G553" s="622"/>
      <c r="H553" s="635">
        <v>0</v>
      </c>
      <c r="I553" s="622">
        <v>35</v>
      </c>
      <c r="J553" s="622">
        <v>4901.05</v>
      </c>
      <c r="K553" s="635">
        <v>1</v>
      </c>
      <c r="L553" s="622">
        <v>35</v>
      </c>
      <c r="M553" s="623">
        <v>4901.05</v>
      </c>
    </row>
    <row r="554" spans="1:13" ht="14.4" customHeight="1" x14ac:dyDescent="0.3">
      <c r="A554" s="618" t="s">
        <v>3991</v>
      </c>
      <c r="B554" s="619" t="s">
        <v>3644</v>
      </c>
      <c r="C554" s="619" t="s">
        <v>1607</v>
      </c>
      <c r="D554" s="619" t="s">
        <v>1489</v>
      </c>
      <c r="E554" s="619" t="s">
        <v>1608</v>
      </c>
      <c r="F554" s="622"/>
      <c r="G554" s="622"/>
      <c r="H554" s="635"/>
      <c r="I554" s="622">
        <v>6</v>
      </c>
      <c r="J554" s="622">
        <v>0</v>
      </c>
      <c r="K554" s="635"/>
      <c r="L554" s="622">
        <v>6</v>
      </c>
      <c r="M554" s="623">
        <v>0</v>
      </c>
    </row>
    <row r="555" spans="1:13" ht="14.4" customHeight="1" x14ac:dyDescent="0.3">
      <c r="A555" s="618" t="s">
        <v>3991</v>
      </c>
      <c r="B555" s="619" t="s">
        <v>3644</v>
      </c>
      <c r="C555" s="619" t="s">
        <v>1488</v>
      </c>
      <c r="D555" s="619" t="s">
        <v>1489</v>
      </c>
      <c r="E555" s="619" t="s">
        <v>1490</v>
      </c>
      <c r="F555" s="622"/>
      <c r="G555" s="622"/>
      <c r="H555" s="635"/>
      <c r="I555" s="622">
        <v>1</v>
      </c>
      <c r="J555" s="622">
        <v>0</v>
      </c>
      <c r="K555" s="635"/>
      <c r="L555" s="622">
        <v>1</v>
      </c>
      <c r="M555" s="623">
        <v>0</v>
      </c>
    </row>
    <row r="556" spans="1:13" ht="14.4" customHeight="1" x14ac:dyDescent="0.3">
      <c r="A556" s="618" t="s">
        <v>3991</v>
      </c>
      <c r="B556" s="619" t="s">
        <v>3652</v>
      </c>
      <c r="C556" s="619" t="s">
        <v>2515</v>
      </c>
      <c r="D556" s="619" t="s">
        <v>1526</v>
      </c>
      <c r="E556" s="619" t="s">
        <v>2497</v>
      </c>
      <c r="F556" s="622"/>
      <c r="G556" s="622"/>
      <c r="H556" s="635">
        <v>0</v>
      </c>
      <c r="I556" s="622">
        <v>1</v>
      </c>
      <c r="J556" s="622">
        <v>2332.92</v>
      </c>
      <c r="K556" s="635">
        <v>1</v>
      </c>
      <c r="L556" s="622">
        <v>1</v>
      </c>
      <c r="M556" s="623">
        <v>2332.92</v>
      </c>
    </row>
    <row r="557" spans="1:13" ht="14.4" customHeight="1" x14ac:dyDescent="0.3">
      <c r="A557" s="618" t="s">
        <v>3991</v>
      </c>
      <c r="B557" s="619" t="s">
        <v>3702</v>
      </c>
      <c r="C557" s="619" t="s">
        <v>4305</v>
      </c>
      <c r="D557" s="619" t="s">
        <v>1463</v>
      </c>
      <c r="E557" s="619" t="s">
        <v>4306</v>
      </c>
      <c r="F557" s="622"/>
      <c r="G557" s="622"/>
      <c r="H557" s="635">
        <v>0</v>
      </c>
      <c r="I557" s="622">
        <v>1</v>
      </c>
      <c r="J557" s="622">
        <v>492.45</v>
      </c>
      <c r="K557" s="635">
        <v>1</v>
      </c>
      <c r="L557" s="622">
        <v>1</v>
      </c>
      <c r="M557" s="623">
        <v>492.45</v>
      </c>
    </row>
    <row r="558" spans="1:13" ht="14.4" customHeight="1" x14ac:dyDescent="0.3">
      <c r="A558" s="618" t="s">
        <v>3991</v>
      </c>
      <c r="B558" s="619" t="s">
        <v>3720</v>
      </c>
      <c r="C558" s="619" t="s">
        <v>1793</v>
      </c>
      <c r="D558" s="619" t="s">
        <v>3721</v>
      </c>
      <c r="E558" s="619" t="s">
        <v>3722</v>
      </c>
      <c r="F558" s="622"/>
      <c r="G558" s="622"/>
      <c r="H558" s="635">
        <v>0</v>
      </c>
      <c r="I558" s="622">
        <v>4</v>
      </c>
      <c r="J558" s="622">
        <v>1333.24</v>
      </c>
      <c r="K558" s="635">
        <v>1</v>
      </c>
      <c r="L558" s="622">
        <v>4</v>
      </c>
      <c r="M558" s="623">
        <v>1333.24</v>
      </c>
    </row>
    <row r="559" spans="1:13" ht="14.4" customHeight="1" x14ac:dyDescent="0.3">
      <c r="A559" s="618" t="s">
        <v>3991</v>
      </c>
      <c r="B559" s="619" t="s">
        <v>3720</v>
      </c>
      <c r="C559" s="619" t="s">
        <v>1828</v>
      </c>
      <c r="D559" s="619" t="s">
        <v>3725</v>
      </c>
      <c r="E559" s="619" t="s">
        <v>3726</v>
      </c>
      <c r="F559" s="622"/>
      <c r="G559" s="622"/>
      <c r="H559" s="635">
        <v>0</v>
      </c>
      <c r="I559" s="622">
        <v>2</v>
      </c>
      <c r="J559" s="622">
        <v>666.62</v>
      </c>
      <c r="K559" s="635">
        <v>1</v>
      </c>
      <c r="L559" s="622">
        <v>2</v>
      </c>
      <c r="M559" s="623">
        <v>666.62</v>
      </c>
    </row>
    <row r="560" spans="1:13" ht="14.4" customHeight="1" x14ac:dyDescent="0.3">
      <c r="A560" s="618" t="s">
        <v>3991</v>
      </c>
      <c r="B560" s="619" t="s">
        <v>3742</v>
      </c>
      <c r="C560" s="619" t="s">
        <v>1809</v>
      </c>
      <c r="D560" s="619" t="s">
        <v>1810</v>
      </c>
      <c r="E560" s="619" t="s">
        <v>3743</v>
      </c>
      <c r="F560" s="622"/>
      <c r="G560" s="622"/>
      <c r="H560" s="635">
        <v>0</v>
      </c>
      <c r="I560" s="622">
        <v>6</v>
      </c>
      <c r="J560" s="622">
        <v>1833.28</v>
      </c>
      <c r="K560" s="635">
        <v>1</v>
      </c>
      <c r="L560" s="622">
        <v>6</v>
      </c>
      <c r="M560" s="623">
        <v>1833.28</v>
      </c>
    </row>
    <row r="561" spans="1:13" ht="14.4" customHeight="1" x14ac:dyDescent="0.3">
      <c r="A561" s="618" t="s">
        <v>3991</v>
      </c>
      <c r="B561" s="619" t="s">
        <v>3897</v>
      </c>
      <c r="C561" s="619" t="s">
        <v>4508</v>
      </c>
      <c r="D561" s="619" t="s">
        <v>4364</v>
      </c>
      <c r="E561" s="619" t="s">
        <v>3183</v>
      </c>
      <c r="F561" s="622">
        <v>2</v>
      </c>
      <c r="G561" s="622">
        <v>444.5</v>
      </c>
      <c r="H561" s="635">
        <v>1</v>
      </c>
      <c r="I561" s="622"/>
      <c r="J561" s="622"/>
      <c r="K561" s="635">
        <v>0</v>
      </c>
      <c r="L561" s="622">
        <v>2</v>
      </c>
      <c r="M561" s="623">
        <v>444.5</v>
      </c>
    </row>
    <row r="562" spans="1:13" ht="14.4" customHeight="1" x14ac:dyDescent="0.3">
      <c r="A562" s="618" t="s">
        <v>3991</v>
      </c>
      <c r="B562" s="619" t="s">
        <v>3897</v>
      </c>
      <c r="C562" s="619" t="s">
        <v>3181</v>
      </c>
      <c r="D562" s="619" t="s">
        <v>3182</v>
      </c>
      <c r="E562" s="619" t="s">
        <v>3183</v>
      </c>
      <c r="F562" s="622"/>
      <c r="G562" s="622"/>
      <c r="H562" s="635">
        <v>0</v>
      </c>
      <c r="I562" s="622">
        <v>2</v>
      </c>
      <c r="J562" s="622">
        <v>444.5</v>
      </c>
      <c r="K562" s="635">
        <v>1</v>
      </c>
      <c r="L562" s="622">
        <v>2</v>
      </c>
      <c r="M562" s="623">
        <v>444.5</v>
      </c>
    </row>
    <row r="563" spans="1:13" ht="14.4" customHeight="1" x14ac:dyDescent="0.3">
      <c r="A563" s="618" t="s">
        <v>3991</v>
      </c>
      <c r="B563" s="619" t="s">
        <v>3756</v>
      </c>
      <c r="C563" s="619" t="s">
        <v>1451</v>
      </c>
      <c r="D563" s="619" t="s">
        <v>1452</v>
      </c>
      <c r="E563" s="619" t="s">
        <v>3758</v>
      </c>
      <c r="F563" s="622"/>
      <c r="G563" s="622"/>
      <c r="H563" s="635">
        <v>0</v>
      </c>
      <c r="I563" s="622">
        <v>2</v>
      </c>
      <c r="J563" s="622">
        <v>193.26</v>
      </c>
      <c r="K563" s="635">
        <v>1</v>
      </c>
      <c r="L563" s="622">
        <v>2</v>
      </c>
      <c r="M563" s="623">
        <v>193.26</v>
      </c>
    </row>
    <row r="564" spans="1:13" ht="14.4" customHeight="1" x14ac:dyDescent="0.3">
      <c r="A564" s="618" t="s">
        <v>3991</v>
      </c>
      <c r="B564" s="619" t="s">
        <v>3765</v>
      </c>
      <c r="C564" s="619" t="s">
        <v>2617</v>
      </c>
      <c r="D564" s="619" t="s">
        <v>2618</v>
      </c>
      <c r="E564" s="619" t="s">
        <v>3851</v>
      </c>
      <c r="F564" s="622"/>
      <c r="G564" s="622"/>
      <c r="H564" s="635">
        <v>0</v>
      </c>
      <c r="I564" s="622">
        <v>1</v>
      </c>
      <c r="J564" s="622">
        <v>32.74</v>
      </c>
      <c r="K564" s="635">
        <v>1</v>
      </c>
      <c r="L564" s="622">
        <v>1</v>
      </c>
      <c r="M564" s="623">
        <v>32.74</v>
      </c>
    </row>
    <row r="565" spans="1:13" ht="14.4" customHeight="1" x14ac:dyDescent="0.3">
      <c r="A565" s="618" t="s">
        <v>3991</v>
      </c>
      <c r="B565" s="619" t="s">
        <v>3765</v>
      </c>
      <c r="C565" s="619" t="s">
        <v>4182</v>
      </c>
      <c r="D565" s="619" t="s">
        <v>4183</v>
      </c>
      <c r="E565" s="619" t="s">
        <v>3854</v>
      </c>
      <c r="F565" s="622"/>
      <c r="G565" s="622"/>
      <c r="H565" s="635">
        <v>0</v>
      </c>
      <c r="I565" s="622">
        <v>1</v>
      </c>
      <c r="J565" s="622">
        <v>147.36000000000001</v>
      </c>
      <c r="K565" s="635">
        <v>1</v>
      </c>
      <c r="L565" s="622">
        <v>1</v>
      </c>
      <c r="M565" s="623">
        <v>147.36000000000001</v>
      </c>
    </row>
    <row r="566" spans="1:13" ht="14.4" customHeight="1" x14ac:dyDescent="0.3">
      <c r="A566" s="618" t="s">
        <v>3991</v>
      </c>
      <c r="B566" s="619" t="s">
        <v>3765</v>
      </c>
      <c r="C566" s="619" t="s">
        <v>1521</v>
      </c>
      <c r="D566" s="619" t="s">
        <v>1522</v>
      </c>
      <c r="E566" s="619" t="s">
        <v>3769</v>
      </c>
      <c r="F566" s="622"/>
      <c r="G566" s="622"/>
      <c r="H566" s="635">
        <v>0</v>
      </c>
      <c r="I566" s="622">
        <v>1</v>
      </c>
      <c r="J566" s="622">
        <v>98.23</v>
      </c>
      <c r="K566" s="635">
        <v>1</v>
      </c>
      <c r="L566" s="622">
        <v>1</v>
      </c>
      <c r="M566" s="623">
        <v>98.23</v>
      </c>
    </row>
    <row r="567" spans="1:13" ht="14.4" customHeight="1" x14ac:dyDescent="0.3">
      <c r="A567" s="618" t="s">
        <v>3991</v>
      </c>
      <c r="B567" s="619" t="s">
        <v>3765</v>
      </c>
      <c r="C567" s="619" t="s">
        <v>4087</v>
      </c>
      <c r="D567" s="619" t="s">
        <v>2618</v>
      </c>
      <c r="E567" s="619" t="s">
        <v>4088</v>
      </c>
      <c r="F567" s="622"/>
      <c r="G567" s="622"/>
      <c r="H567" s="635">
        <v>0</v>
      </c>
      <c r="I567" s="622">
        <v>1</v>
      </c>
      <c r="J567" s="622">
        <v>314.33999999999997</v>
      </c>
      <c r="K567" s="635">
        <v>1</v>
      </c>
      <c r="L567" s="622">
        <v>1</v>
      </c>
      <c r="M567" s="623">
        <v>314.33999999999997</v>
      </c>
    </row>
    <row r="568" spans="1:13" ht="14.4" customHeight="1" x14ac:dyDescent="0.3">
      <c r="A568" s="618" t="s">
        <v>3991</v>
      </c>
      <c r="B568" s="619" t="s">
        <v>3774</v>
      </c>
      <c r="C568" s="619" t="s">
        <v>5914</v>
      </c>
      <c r="D568" s="619" t="s">
        <v>5915</v>
      </c>
      <c r="E568" s="619" t="s">
        <v>3776</v>
      </c>
      <c r="F568" s="622">
        <v>2</v>
      </c>
      <c r="G568" s="622">
        <v>13.96</v>
      </c>
      <c r="H568" s="635">
        <v>1</v>
      </c>
      <c r="I568" s="622"/>
      <c r="J568" s="622"/>
      <c r="K568" s="635">
        <v>0</v>
      </c>
      <c r="L568" s="622">
        <v>2</v>
      </c>
      <c r="M568" s="623">
        <v>13.96</v>
      </c>
    </row>
    <row r="569" spans="1:13" ht="14.4" customHeight="1" x14ac:dyDescent="0.3">
      <c r="A569" s="618" t="s">
        <v>3991</v>
      </c>
      <c r="B569" s="619" t="s">
        <v>3786</v>
      </c>
      <c r="C569" s="619" t="s">
        <v>1621</v>
      </c>
      <c r="D569" s="619" t="s">
        <v>1622</v>
      </c>
      <c r="E569" s="619" t="s">
        <v>1500</v>
      </c>
      <c r="F569" s="622"/>
      <c r="G569" s="622"/>
      <c r="H569" s="635">
        <v>0</v>
      </c>
      <c r="I569" s="622">
        <v>1</v>
      </c>
      <c r="J569" s="622">
        <v>232.44</v>
      </c>
      <c r="K569" s="635">
        <v>1</v>
      </c>
      <c r="L569" s="622">
        <v>1</v>
      </c>
      <c r="M569" s="623">
        <v>232.44</v>
      </c>
    </row>
    <row r="570" spans="1:13" ht="14.4" customHeight="1" x14ac:dyDescent="0.3">
      <c r="A570" s="618" t="s">
        <v>3991</v>
      </c>
      <c r="B570" s="619" t="s">
        <v>3794</v>
      </c>
      <c r="C570" s="619" t="s">
        <v>3438</v>
      </c>
      <c r="D570" s="619" t="s">
        <v>3930</v>
      </c>
      <c r="E570" s="619" t="s">
        <v>1697</v>
      </c>
      <c r="F570" s="622"/>
      <c r="G570" s="622"/>
      <c r="H570" s="635">
        <v>0</v>
      </c>
      <c r="I570" s="622">
        <v>10</v>
      </c>
      <c r="J570" s="622">
        <v>263.29999999999995</v>
      </c>
      <c r="K570" s="635">
        <v>1</v>
      </c>
      <c r="L570" s="622">
        <v>10</v>
      </c>
      <c r="M570" s="623">
        <v>263.29999999999995</v>
      </c>
    </row>
    <row r="571" spans="1:13" ht="14.4" customHeight="1" x14ac:dyDescent="0.3">
      <c r="A571" s="618" t="s">
        <v>3992</v>
      </c>
      <c r="B571" s="619" t="s">
        <v>3649</v>
      </c>
      <c r="C571" s="619" t="s">
        <v>4270</v>
      </c>
      <c r="D571" s="619" t="s">
        <v>4271</v>
      </c>
      <c r="E571" s="619" t="s">
        <v>4272</v>
      </c>
      <c r="F571" s="622"/>
      <c r="G571" s="622"/>
      <c r="H571" s="635">
        <v>0</v>
      </c>
      <c r="I571" s="622">
        <v>1</v>
      </c>
      <c r="J571" s="622">
        <v>156.25</v>
      </c>
      <c r="K571" s="635">
        <v>1</v>
      </c>
      <c r="L571" s="622">
        <v>1</v>
      </c>
      <c r="M571" s="623">
        <v>156.25</v>
      </c>
    </row>
    <row r="572" spans="1:13" ht="14.4" customHeight="1" x14ac:dyDescent="0.3">
      <c r="A572" s="618" t="s">
        <v>3992</v>
      </c>
      <c r="B572" s="619" t="s">
        <v>3652</v>
      </c>
      <c r="C572" s="619" t="s">
        <v>1627</v>
      </c>
      <c r="D572" s="619" t="s">
        <v>1481</v>
      </c>
      <c r="E572" s="619" t="s">
        <v>1628</v>
      </c>
      <c r="F572" s="622"/>
      <c r="G572" s="622"/>
      <c r="H572" s="635">
        <v>0</v>
      </c>
      <c r="I572" s="622">
        <v>1</v>
      </c>
      <c r="J572" s="622">
        <v>625.29</v>
      </c>
      <c r="K572" s="635">
        <v>1</v>
      </c>
      <c r="L572" s="622">
        <v>1</v>
      </c>
      <c r="M572" s="623">
        <v>625.29</v>
      </c>
    </row>
    <row r="573" spans="1:13" ht="14.4" customHeight="1" x14ac:dyDescent="0.3">
      <c r="A573" s="618" t="s">
        <v>3992</v>
      </c>
      <c r="B573" s="619" t="s">
        <v>3652</v>
      </c>
      <c r="C573" s="619" t="s">
        <v>1480</v>
      </c>
      <c r="D573" s="619" t="s">
        <v>1481</v>
      </c>
      <c r="E573" s="619" t="s">
        <v>1482</v>
      </c>
      <c r="F573" s="622"/>
      <c r="G573" s="622"/>
      <c r="H573" s="635">
        <v>0</v>
      </c>
      <c r="I573" s="622">
        <v>2</v>
      </c>
      <c r="J573" s="622">
        <v>1875.86</v>
      </c>
      <c r="K573" s="635">
        <v>1</v>
      </c>
      <c r="L573" s="622">
        <v>2</v>
      </c>
      <c r="M573" s="623">
        <v>1875.86</v>
      </c>
    </row>
    <row r="574" spans="1:13" ht="14.4" customHeight="1" x14ac:dyDescent="0.3">
      <c r="A574" s="618" t="s">
        <v>3992</v>
      </c>
      <c r="B574" s="619" t="s">
        <v>3664</v>
      </c>
      <c r="C574" s="619" t="s">
        <v>5973</v>
      </c>
      <c r="D574" s="619" t="s">
        <v>5974</v>
      </c>
      <c r="E574" s="619" t="s">
        <v>5971</v>
      </c>
      <c r="F574" s="622">
        <v>3</v>
      </c>
      <c r="G574" s="622">
        <v>269.31</v>
      </c>
      <c r="H574" s="635">
        <v>1</v>
      </c>
      <c r="I574" s="622"/>
      <c r="J574" s="622"/>
      <c r="K574" s="635">
        <v>0</v>
      </c>
      <c r="L574" s="622">
        <v>3</v>
      </c>
      <c r="M574" s="623">
        <v>269.31</v>
      </c>
    </row>
    <row r="575" spans="1:13" ht="14.4" customHeight="1" x14ac:dyDescent="0.3">
      <c r="A575" s="618" t="s">
        <v>3992</v>
      </c>
      <c r="B575" s="619" t="s">
        <v>3693</v>
      </c>
      <c r="C575" s="619" t="s">
        <v>6015</v>
      </c>
      <c r="D575" s="619" t="s">
        <v>6016</v>
      </c>
      <c r="E575" s="619" t="s">
        <v>6017</v>
      </c>
      <c r="F575" s="622">
        <v>2</v>
      </c>
      <c r="G575" s="622">
        <v>646.86</v>
      </c>
      <c r="H575" s="635">
        <v>1</v>
      </c>
      <c r="I575" s="622"/>
      <c r="J575" s="622"/>
      <c r="K575" s="635">
        <v>0</v>
      </c>
      <c r="L575" s="622">
        <v>2</v>
      </c>
      <c r="M575" s="623">
        <v>646.86</v>
      </c>
    </row>
    <row r="576" spans="1:13" ht="14.4" customHeight="1" x14ac:dyDescent="0.3">
      <c r="A576" s="618" t="s">
        <v>3992</v>
      </c>
      <c r="B576" s="619" t="s">
        <v>3693</v>
      </c>
      <c r="C576" s="619" t="s">
        <v>6018</v>
      </c>
      <c r="D576" s="619" t="s">
        <v>6016</v>
      </c>
      <c r="E576" s="619" t="s">
        <v>6019</v>
      </c>
      <c r="F576" s="622">
        <v>1</v>
      </c>
      <c r="G576" s="622">
        <v>352.18</v>
      </c>
      <c r="H576" s="635">
        <v>1</v>
      </c>
      <c r="I576" s="622"/>
      <c r="J576" s="622"/>
      <c r="K576" s="635">
        <v>0</v>
      </c>
      <c r="L576" s="622">
        <v>1</v>
      </c>
      <c r="M576" s="623">
        <v>352.18</v>
      </c>
    </row>
    <row r="577" spans="1:13" ht="14.4" customHeight="1" x14ac:dyDescent="0.3">
      <c r="A577" s="618" t="s">
        <v>3992</v>
      </c>
      <c r="B577" s="619" t="s">
        <v>3693</v>
      </c>
      <c r="C577" s="619" t="s">
        <v>6020</v>
      </c>
      <c r="D577" s="619" t="s">
        <v>6021</v>
      </c>
      <c r="E577" s="619" t="s">
        <v>1615</v>
      </c>
      <c r="F577" s="622">
        <v>2</v>
      </c>
      <c r="G577" s="622">
        <v>287.42</v>
      </c>
      <c r="H577" s="635">
        <v>1</v>
      </c>
      <c r="I577" s="622"/>
      <c r="J577" s="622"/>
      <c r="K577" s="635">
        <v>0</v>
      </c>
      <c r="L577" s="622">
        <v>2</v>
      </c>
      <c r="M577" s="623">
        <v>287.42</v>
      </c>
    </row>
    <row r="578" spans="1:13" ht="14.4" customHeight="1" x14ac:dyDescent="0.3">
      <c r="A578" s="618" t="s">
        <v>3992</v>
      </c>
      <c r="B578" s="619" t="s">
        <v>3693</v>
      </c>
      <c r="C578" s="619" t="s">
        <v>6022</v>
      </c>
      <c r="D578" s="619" t="s">
        <v>6021</v>
      </c>
      <c r="E578" s="619" t="s">
        <v>6023</v>
      </c>
      <c r="F578" s="622">
        <v>1</v>
      </c>
      <c r="G578" s="622">
        <v>268.26</v>
      </c>
      <c r="H578" s="635">
        <v>1</v>
      </c>
      <c r="I578" s="622"/>
      <c r="J578" s="622"/>
      <c r="K578" s="635">
        <v>0</v>
      </c>
      <c r="L578" s="622">
        <v>1</v>
      </c>
      <c r="M578" s="623">
        <v>268.26</v>
      </c>
    </row>
    <row r="579" spans="1:13" ht="14.4" customHeight="1" x14ac:dyDescent="0.3">
      <c r="A579" s="618" t="s">
        <v>3992</v>
      </c>
      <c r="B579" s="619" t="s">
        <v>3694</v>
      </c>
      <c r="C579" s="619" t="s">
        <v>5645</v>
      </c>
      <c r="D579" s="619" t="s">
        <v>1467</v>
      </c>
      <c r="E579" s="619" t="s">
        <v>4125</v>
      </c>
      <c r="F579" s="622"/>
      <c r="G579" s="622"/>
      <c r="H579" s="635">
        <v>0</v>
      </c>
      <c r="I579" s="622">
        <v>1</v>
      </c>
      <c r="J579" s="622">
        <v>250.62</v>
      </c>
      <c r="K579" s="635">
        <v>1</v>
      </c>
      <c r="L579" s="622">
        <v>1</v>
      </c>
      <c r="M579" s="623">
        <v>250.62</v>
      </c>
    </row>
    <row r="580" spans="1:13" ht="14.4" customHeight="1" x14ac:dyDescent="0.3">
      <c r="A580" s="618" t="s">
        <v>3992</v>
      </c>
      <c r="B580" s="619" t="s">
        <v>3696</v>
      </c>
      <c r="C580" s="619" t="s">
        <v>5966</v>
      </c>
      <c r="D580" s="619" t="s">
        <v>5967</v>
      </c>
      <c r="E580" s="619" t="s">
        <v>1500</v>
      </c>
      <c r="F580" s="622">
        <v>1</v>
      </c>
      <c r="G580" s="622">
        <v>196.76</v>
      </c>
      <c r="H580" s="635">
        <v>1</v>
      </c>
      <c r="I580" s="622"/>
      <c r="J580" s="622"/>
      <c r="K580" s="635">
        <v>0</v>
      </c>
      <c r="L580" s="622">
        <v>1</v>
      </c>
      <c r="M580" s="623">
        <v>196.76</v>
      </c>
    </row>
    <row r="581" spans="1:13" ht="14.4" customHeight="1" x14ac:dyDescent="0.3">
      <c r="A581" s="618" t="s">
        <v>3992</v>
      </c>
      <c r="B581" s="619" t="s">
        <v>3696</v>
      </c>
      <c r="C581" s="619" t="s">
        <v>5968</v>
      </c>
      <c r="D581" s="619" t="s">
        <v>5969</v>
      </c>
      <c r="E581" s="619" t="s">
        <v>5683</v>
      </c>
      <c r="F581" s="622">
        <v>1</v>
      </c>
      <c r="G581" s="622">
        <v>716.43</v>
      </c>
      <c r="H581" s="635">
        <v>1</v>
      </c>
      <c r="I581" s="622"/>
      <c r="J581" s="622"/>
      <c r="K581" s="635">
        <v>0</v>
      </c>
      <c r="L581" s="622">
        <v>1</v>
      </c>
      <c r="M581" s="623">
        <v>716.43</v>
      </c>
    </row>
    <row r="582" spans="1:13" ht="14.4" customHeight="1" x14ac:dyDescent="0.3">
      <c r="A582" s="618" t="s">
        <v>3992</v>
      </c>
      <c r="B582" s="619" t="s">
        <v>3696</v>
      </c>
      <c r="C582" s="619" t="s">
        <v>5970</v>
      </c>
      <c r="D582" s="619" t="s">
        <v>5969</v>
      </c>
      <c r="E582" s="619" t="s">
        <v>5971</v>
      </c>
      <c r="F582" s="622">
        <v>1</v>
      </c>
      <c r="G582" s="622">
        <v>0</v>
      </c>
      <c r="H582" s="635"/>
      <c r="I582" s="622"/>
      <c r="J582" s="622"/>
      <c r="K582" s="635"/>
      <c r="L582" s="622">
        <v>1</v>
      </c>
      <c r="M582" s="623">
        <v>0</v>
      </c>
    </row>
    <row r="583" spans="1:13" ht="14.4" customHeight="1" x14ac:dyDescent="0.3">
      <c r="A583" s="618" t="s">
        <v>3992</v>
      </c>
      <c r="B583" s="619" t="s">
        <v>3696</v>
      </c>
      <c r="C583" s="619" t="s">
        <v>5972</v>
      </c>
      <c r="D583" s="619" t="s">
        <v>5969</v>
      </c>
      <c r="E583" s="619" t="s">
        <v>993</v>
      </c>
      <c r="F583" s="622">
        <v>1</v>
      </c>
      <c r="G583" s="622">
        <v>130.59</v>
      </c>
      <c r="H583" s="635">
        <v>1</v>
      </c>
      <c r="I583" s="622"/>
      <c r="J583" s="622"/>
      <c r="K583" s="635">
        <v>0</v>
      </c>
      <c r="L583" s="622">
        <v>1</v>
      </c>
      <c r="M583" s="623">
        <v>130.59</v>
      </c>
    </row>
    <row r="584" spans="1:13" ht="14.4" customHeight="1" x14ac:dyDescent="0.3">
      <c r="A584" s="618" t="s">
        <v>3992</v>
      </c>
      <c r="B584" s="619" t="s">
        <v>3697</v>
      </c>
      <c r="C584" s="619" t="s">
        <v>5682</v>
      </c>
      <c r="D584" s="619" t="s">
        <v>1577</v>
      </c>
      <c r="E584" s="619" t="s">
        <v>5683</v>
      </c>
      <c r="F584" s="622"/>
      <c r="G584" s="622"/>
      <c r="H584" s="635">
        <v>0</v>
      </c>
      <c r="I584" s="622">
        <v>3</v>
      </c>
      <c r="J584" s="622">
        <v>3253.71</v>
      </c>
      <c r="K584" s="635">
        <v>1</v>
      </c>
      <c r="L584" s="622">
        <v>3</v>
      </c>
      <c r="M584" s="623">
        <v>3253.71</v>
      </c>
    </row>
    <row r="585" spans="1:13" ht="14.4" customHeight="1" x14ac:dyDescent="0.3">
      <c r="A585" s="618" t="s">
        <v>3992</v>
      </c>
      <c r="B585" s="619" t="s">
        <v>3697</v>
      </c>
      <c r="C585" s="619" t="s">
        <v>6014</v>
      </c>
      <c r="D585" s="619" t="s">
        <v>1577</v>
      </c>
      <c r="E585" s="619" t="s">
        <v>5683</v>
      </c>
      <c r="F585" s="622">
        <v>1</v>
      </c>
      <c r="G585" s="622">
        <v>605.65</v>
      </c>
      <c r="H585" s="635">
        <v>1</v>
      </c>
      <c r="I585" s="622"/>
      <c r="J585" s="622"/>
      <c r="K585" s="635">
        <v>0</v>
      </c>
      <c r="L585" s="622">
        <v>1</v>
      </c>
      <c r="M585" s="623">
        <v>605.65</v>
      </c>
    </row>
    <row r="586" spans="1:13" ht="14.4" customHeight="1" x14ac:dyDescent="0.3">
      <c r="A586" s="618" t="s">
        <v>3992</v>
      </c>
      <c r="B586" s="619" t="s">
        <v>3707</v>
      </c>
      <c r="C586" s="619" t="s">
        <v>3096</v>
      </c>
      <c r="D586" s="619" t="s">
        <v>3097</v>
      </c>
      <c r="E586" s="619" t="s">
        <v>1319</v>
      </c>
      <c r="F586" s="622"/>
      <c r="G586" s="622"/>
      <c r="H586" s="635">
        <v>0</v>
      </c>
      <c r="I586" s="622">
        <v>5</v>
      </c>
      <c r="J586" s="622">
        <v>190.65000000000003</v>
      </c>
      <c r="K586" s="635">
        <v>1</v>
      </c>
      <c r="L586" s="622">
        <v>5</v>
      </c>
      <c r="M586" s="623">
        <v>190.65000000000003</v>
      </c>
    </row>
    <row r="587" spans="1:13" ht="14.4" customHeight="1" x14ac:dyDescent="0.3">
      <c r="A587" s="618" t="s">
        <v>3992</v>
      </c>
      <c r="B587" s="619" t="s">
        <v>3707</v>
      </c>
      <c r="C587" s="619" t="s">
        <v>5995</v>
      </c>
      <c r="D587" s="619" t="s">
        <v>3097</v>
      </c>
      <c r="E587" s="619" t="s">
        <v>5906</v>
      </c>
      <c r="F587" s="622">
        <v>2</v>
      </c>
      <c r="G587" s="622">
        <v>0</v>
      </c>
      <c r="H587" s="635"/>
      <c r="I587" s="622"/>
      <c r="J587" s="622"/>
      <c r="K587" s="635"/>
      <c r="L587" s="622">
        <v>2</v>
      </c>
      <c r="M587" s="623">
        <v>0</v>
      </c>
    </row>
    <row r="588" spans="1:13" ht="14.4" customHeight="1" x14ac:dyDescent="0.3">
      <c r="A588" s="618" t="s">
        <v>3992</v>
      </c>
      <c r="B588" s="619" t="s">
        <v>3745</v>
      </c>
      <c r="C588" s="619" t="s">
        <v>2727</v>
      </c>
      <c r="D588" s="619" t="s">
        <v>2728</v>
      </c>
      <c r="E588" s="619" t="s">
        <v>3844</v>
      </c>
      <c r="F588" s="622"/>
      <c r="G588" s="622"/>
      <c r="H588" s="635">
        <v>0</v>
      </c>
      <c r="I588" s="622">
        <v>1</v>
      </c>
      <c r="J588" s="622">
        <v>69.86</v>
      </c>
      <c r="K588" s="635">
        <v>1</v>
      </c>
      <c r="L588" s="622">
        <v>1</v>
      </c>
      <c r="M588" s="623">
        <v>69.86</v>
      </c>
    </row>
    <row r="589" spans="1:13" ht="14.4" customHeight="1" x14ac:dyDescent="0.3">
      <c r="A589" s="618" t="s">
        <v>3992</v>
      </c>
      <c r="B589" s="619" t="s">
        <v>3747</v>
      </c>
      <c r="C589" s="619" t="s">
        <v>5600</v>
      </c>
      <c r="D589" s="619" t="s">
        <v>4372</v>
      </c>
      <c r="E589" s="619" t="s">
        <v>3748</v>
      </c>
      <c r="F589" s="622">
        <v>4</v>
      </c>
      <c r="G589" s="622">
        <v>279.44</v>
      </c>
      <c r="H589" s="635">
        <v>1</v>
      </c>
      <c r="I589" s="622"/>
      <c r="J589" s="622"/>
      <c r="K589" s="635">
        <v>0</v>
      </c>
      <c r="L589" s="622">
        <v>4</v>
      </c>
      <c r="M589" s="623">
        <v>279.44</v>
      </c>
    </row>
    <row r="590" spans="1:13" ht="14.4" customHeight="1" x14ac:dyDescent="0.3">
      <c r="A590" s="618" t="s">
        <v>3992</v>
      </c>
      <c r="B590" s="619" t="s">
        <v>3756</v>
      </c>
      <c r="C590" s="619" t="s">
        <v>5494</v>
      </c>
      <c r="D590" s="619" t="s">
        <v>1452</v>
      </c>
      <c r="E590" s="619" t="s">
        <v>4565</v>
      </c>
      <c r="F590" s="622"/>
      <c r="G590" s="622"/>
      <c r="H590" s="635">
        <v>0</v>
      </c>
      <c r="I590" s="622">
        <v>1</v>
      </c>
      <c r="J590" s="622">
        <v>193.26</v>
      </c>
      <c r="K590" s="635">
        <v>1</v>
      </c>
      <c r="L590" s="622">
        <v>1</v>
      </c>
      <c r="M590" s="623">
        <v>193.26</v>
      </c>
    </row>
    <row r="591" spans="1:13" ht="14.4" customHeight="1" x14ac:dyDescent="0.3">
      <c r="A591" s="618" t="s">
        <v>3992</v>
      </c>
      <c r="B591" s="619" t="s">
        <v>3858</v>
      </c>
      <c r="C591" s="619" t="s">
        <v>5981</v>
      </c>
      <c r="D591" s="619" t="s">
        <v>5982</v>
      </c>
      <c r="E591" s="619" t="s">
        <v>5983</v>
      </c>
      <c r="F591" s="622"/>
      <c r="G591" s="622"/>
      <c r="H591" s="635">
        <v>0</v>
      </c>
      <c r="I591" s="622">
        <v>2</v>
      </c>
      <c r="J591" s="622">
        <v>182.14</v>
      </c>
      <c r="K591" s="635">
        <v>1</v>
      </c>
      <c r="L591" s="622">
        <v>2</v>
      </c>
      <c r="M591" s="623">
        <v>182.14</v>
      </c>
    </row>
    <row r="592" spans="1:13" ht="14.4" customHeight="1" x14ac:dyDescent="0.3">
      <c r="A592" s="618" t="s">
        <v>3992</v>
      </c>
      <c r="B592" s="619" t="s">
        <v>3786</v>
      </c>
      <c r="C592" s="619" t="s">
        <v>5975</v>
      </c>
      <c r="D592" s="619" t="s">
        <v>3263</v>
      </c>
      <c r="E592" s="619" t="s">
        <v>5976</v>
      </c>
      <c r="F592" s="622">
        <v>2</v>
      </c>
      <c r="G592" s="622">
        <v>0</v>
      </c>
      <c r="H592" s="635"/>
      <c r="I592" s="622"/>
      <c r="J592" s="622"/>
      <c r="K592" s="635"/>
      <c r="L592" s="622">
        <v>2</v>
      </c>
      <c r="M592" s="623">
        <v>0</v>
      </c>
    </row>
    <row r="593" spans="1:13" ht="14.4" customHeight="1" x14ac:dyDescent="0.3">
      <c r="A593" s="618" t="s">
        <v>3992</v>
      </c>
      <c r="B593" s="619" t="s">
        <v>3786</v>
      </c>
      <c r="C593" s="619" t="s">
        <v>5977</v>
      </c>
      <c r="D593" s="619" t="s">
        <v>3263</v>
      </c>
      <c r="E593" s="619" t="s">
        <v>5978</v>
      </c>
      <c r="F593" s="622">
        <v>2</v>
      </c>
      <c r="G593" s="622">
        <v>0</v>
      </c>
      <c r="H593" s="635"/>
      <c r="I593" s="622"/>
      <c r="J593" s="622"/>
      <c r="K593" s="635"/>
      <c r="L593" s="622">
        <v>2</v>
      </c>
      <c r="M593" s="623">
        <v>0</v>
      </c>
    </row>
    <row r="594" spans="1:13" ht="14.4" customHeight="1" x14ac:dyDescent="0.3">
      <c r="A594" s="618" t="s">
        <v>3992</v>
      </c>
      <c r="B594" s="619" t="s">
        <v>3786</v>
      </c>
      <c r="C594" s="619" t="s">
        <v>3262</v>
      </c>
      <c r="D594" s="619" t="s">
        <v>3263</v>
      </c>
      <c r="E594" s="619" t="s">
        <v>3922</v>
      </c>
      <c r="F594" s="622">
        <v>2</v>
      </c>
      <c r="G594" s="622">
        <v>403.5</v>
      </c>
      <c r="H594" s="635">
        <v>1</v>
      </c>
      <c r="I594" s="622"/>
      <c r="J594" s="622"/>
      <c r="K594" s="635">
        <v>0</v>
      </c>
      <c r="L594" s="622">
        <v>2</v>
      </c>
      <c r="M594" s="623">
        <v>403.5</v>
      </c>
    </row>
    <row r="595" spans="1:13" ht="14.4" customHeight="1" x14ac:dyDescent="0.3">
      <c r="A595" s="618" t="s">
        <v>3992</v>
      </c>
      <c r="B595" s="619" t="s">
        <v>6259</v>
      </c>
      <c r="C595" s="619" t="s">
        <v>6005</v>
      </c>
      <c r="D595" s="619" t="s">
        <v>6006</v>
      </c>
      <c r="E595" s="619" t="s">
        <v>6007</v>
      </c>
      <c r="F595" s="622">
        <v>1</v>
      </c>
      <c r="G595" s="622">
        <v>1866.4</v>
      </c>
      <c r="H595" s="635">
        <v>1</v>
      </c>
      <c r="I595" s="622"/>
      <c r="J595" s="622"/>
      <c r="K595" s="635">
        <v>0</v>
      </c>
      <c r="L595" s="622">
        <v>1</v>
      </c>
      <c r="M595" s="623">
        <v>1866.4</v>
      </c>
    </row>
    <row r="596" spans="1:13" ht="14.4" customHeight="1" x14ac:dyDescent="0.3">
      <c r="A596" s="618" t="s">
        <v>3992</v>
      </c>
      <c r="B596" s="619" t="s">
        <v>6259</v>
      </c>
      <c r="C596" s="619" t="s">
        <v>6008</v>
      </c>
      <c r="D596" s="619" t="s">
        <v>6006</v>
      </c>
      <c r="E596" s="619" t="s">
        <v>3264</v>
      </c>
      <c r="F596" s="622">
        <v>3</v>
      </c>
      <c r="G596" s="622">
        <v>1599.78</v>
      </c>
      <c r="H596" s="635">
        <v>1</v>
      </c>
      <c r="I596" s="622"/>
      <c r="J596" s="622"/>
      <c r="K596" s="635">
        <v>0</v>
      </c>
      <c r="L596" s="622">
        <v>3</v>
      </c>
      <c r="M596" s="623">
        <v>1599.78</v>
      </c>
    </row>
    <row r="597" spans="1:13" ht="14.4" customHeight="1" x14ac:dyDescent="0.3">
      <c r="A597" s="618" t="s">
        <v>3992</v>
      </c>
      <c r="B597" s="619" t="s">
        <v>6259</v>
      </c>
      <c r="C597" s="619" t="s">
        <v>6009</v>
      </c>
      <c r="D597" s="619" t="s">
        <v>6006</v>
      </c>
      <c r="E597" s="619" t="s">
        <v>3264</v>
      </c>
      <c r="F597" s="622">
        <v>1</v>
      </c>
      <c r="G597" s="622">
        <v>533.26</v>
      </c>
      <c r="H597" s="635">
        <v>1</v>
      </c>
      <c r="I597" s="622"/>
      <c r="J597" s="622"/>
      <c r="K597" s="635">
        <v>0</v>
      </c>
      <c r="L597" s="622">
        <v>1</v>
      </c>
      <c r="M597" s="623">
        <v>533.26</v>
      </c>
    </row>
    <row r="598" spans="1:13" ht="14.4" customHeight="1" x14ac:dyDescent="0.3">
      <c r="A598" s="618" t="s">
        <v>3992</v>
      </c>
      <c r="B598" s="619" t="s">
        <v>3793</v>
      </c>
      <c r="C598" s="619" t="s">
        <v>5987</v>
      </c>
      <c r="D598" s="619" t="s">
        <v>5055</v>
      </c>
      <c r="E598" s="619" t="s">
        <v>5988</v>
      </c>
      <c r="F598" s="622">
        <v>2</v>
      </c>
      <c r="G598" s="622">
        <v>0</v>
      </c>
      <c r="H598" s="635"/>
      <c r="I598" s="622"/>
      <c r="J598" s="622"/>
      <c r="K598" s="635"/>
      <c r="L598" s="622">
        <v>2</v>
      </c>
      <c r="M598" s="623">
        <v>0</v>
      </c>
    </row>
    <row r="599" spans="1:13" ht="14.4" customHeight="1" x14ac:dyDescent="0.3">
      <c r="A599" s="618" t="s">
        <v>3992</v>
      </c>
      <c r="B599" s="619" t="s">
        <v>3793</v>
      </c>
      <c r="C599" s="619" t="s">
        <v>5989</v>
      </c>
      <c r="D599" s="619" t="s">
        <v>5055</v>
      </c>
      <c r="E599" s="619" t="s">
        <v>5990</v>
      </c>
      <c r="F599" s="622">
        <v>1</v>
      </c>
      <c r="G599" s="622">
        <v>0</v>
      </c>
      <c r="H599" s="635"/>
      <c r="I599" s="622"/>
      <c r="J599" s="622"/>
      <c r="K599" s="635"/>
      <c r="L599" s="622">
        <v>1</v>
      </c>
      <c r="M599" s="623">
        <v>0</v>
      </c>
    </row>
    <row r="600" spans="1:13" ht="14.4" customHeight="1" x14ac:dyDescent="0.3">
      <c r="A600" s="618" t="s">
        <v>3992</v>
      </c>
      <c r="B600" s="619" t="s">
        <v>3793</v>
      </c>
      <c r="C600" s="619" t="s">
        <v>5054</v>
      </c>
      <c r="D600" s="619" t="s">
        <v>5055</v>
      </c>
      <c r="E600" s="619" t="s">
        <v>5056</v>
      </c>
      <c r="F600" s="622">
        <v>1</v>
      </c>
      <c r="G600" s="622">
        <v>0</v>
      </c>
      <c r="H600" s="635"/>
      <c r="I600" s="622"/>
      <c r="J600" s="622"/>
      <c r="K600" s="635"/>
      <c r="L600" s="622">
        <v>1</v>
      </c>
      <c r="M600" s="623">
        <v>0</v>
      </c>
    </row>
    <row r="601" spans="1:13" ht="14.4" customHeight="1" x14ac:dyDescent="0.3">
      <c r="A601" s="618" t="s">
        <v>3992</v>
      </c>
      <c r="B601" s="619" t="s">
        <v>3793</v>
      </c>
      <c r="C601" s="619" t="s">
        <v>5991</v>
      </c>
      <c r="D601" s="619" t="s">
        <v>5055</v>
      </c>
      <c r="E601" s="619" t="s">
        <v>5992</v>
      </c>
      <c r="F601" s="622">
        <v>2</v>
      </c>
      <c r="G601" s="622">
        <v>0</v>
      </c>
      <c r="H601" s="635"/>
      <c r="I601" s="622"/>
      <c r="J601" s="622"/>
      <c r="K601" s="635"/>
      <c r="L601" s="622">
        <v>2</v>
      </c>
      <c r="M601" s="623">
        <v>0</v>
      </c>
    </row>
    <row r="602" spans="1:13" ht="14.4" customHeight="1" x14ac:dyDescent="0.3">
      <c r="A602" s="618" t="s">
        <v>3992</v>
      </c>
      <c r="B602" s="619" t="s">
        <v>3793</v>
      </c>
      <c r="C602" s="619" t="s">
        <v>5993</v>
      </c>
      <c r="D602" s="619" t="s">
        <v>5055</v>
      </c>
      <c r="E602" s="619" t="s">
        <v>5994</v>
      </c>
      <c r="F602" s="622">
        <v>1</v>
      </c>
      <c r="G602" s="622">
        <v>413.22</v>
      </c>
      <c r="H602" s="635">
        <v>1</v>
      </c>
      <c r="I602" s="622"/>
      <c r="J602" s="622"/>
      <c r="K602" s="635">
        <v>0</v>
      </c>
      <c r="L602" s="622">
        <v>1</v>
      </c>
      <c r="M602" s="623">
        <v>413.22</v>
      </c>
    </row>
    <row r="603" spans="1:13" ht="14.4" customHeight="1" x14ac:dyDescent="0.3">
      <c r="A603" s="618" t="s">
        <v>3993</v>
      </c>
      <c r="B603" s="619" t="s">
        <v>3636</v>
      </c>
      <c r="C603" s="619" t="s">
        <v>4310</v>
      </c>
      <c r="D603" s="619" t="s">
        <v>4311</v>
      </c>
      <c r="E603" s="619" t="s">
        <v>2172</v>
      </c>
      <c r="F603" s="622">
        <v>1</v>
      </c>
      <c r="G603" s="622">
        <v>0</v>
      </c>
      <c r="H603" s="635"/>
      <c r="I603" s="622"/>
      <c r="J603" s="622"/>
      <c r="K603" s="635"/>
      <c r="L603" s="622">
        <v>1</v>
      </c>
      <c r="M603" s="623">
        <v>0</v>
      </c>
    </row>
    <row r="604" spans="1:13" ht="14.4" customHeight="1" x14ac:dyDescent="0.3">
      <c r="A604" s="618" t="s">
        <v>3993</v>
      </c>
      <c r="B604" s="619" t="s">
        <v>3636</v>
      </c>
      <c r="C604" s="619" t="s">
        <v>1328</v>
      </c>
      <c r="D604" s="619" t="s">
        <v>769</v>
      </c>
      <c r="E604" s="619" t="s">
        <v>1329</v>
      </c>
      <c r="F604" s="622"/>
      <c r="G604" s="622"/>
      <c r="H604" s="635">
        <v>0</v>
      </c>
      <c r="I604" s="622">
        <v>2</v>
      </c>
      <c r="J604" s="622">
        <v>190.48</v>
      </c>
      <c r="K604" s="635">
        <v>1</v>
      </c>
      <c r="L604" s="622">
        <v>2</v>
      </c>
      <c r="M604" s="623">
        <v>190.48</v>
      </c>
    </row>
    <row r="605" spans="1:13" ht="14.4" customHeight="1" x14ac:dyDescent="0.3">
      <c r="A605" s="618" t="s">
        <v>3993</v>
      </c>
      <c r="B605" s="619" t="s">
        <v>3636</v>
      </c>
      <c r="C605" s="619" t="s">
        <v>768</v>
      </c>
      <c r="D605" s="619" t="s">
        <v>769</v>
      </c>
      <c r="E605" s="619" t="s">
        <v>770</v>
      </c>
      <c r="F605" s="622"/>
      <c r="G605" s="622"/>
      <c r="H605" s="635">
        <v>0</v>
      </c>
      <c r="I605" s="622">
        <v>2</v>
      </c>
      <c r="J605" s="622">
        <v>380.96</v>
      </c>
      <c r="K605" s="635">
        <v>1</v>
      </c>
      <c r="L605" s="622">
        <v>2</v>
      </c>
      <c r="M605" s="623">
        <v>380.96</v>
      </c>
    </row>
    <row r="606" spans="1:13" ht="14.4" customHeight="1" x14ac:dyDescent="0.3">
      <c r="A606" s="618" t="s">
        <v>3993</v>
      </c>
      <c r="B606" s="619" t="s">
        <v>3643</v>
      </c>
      <c r="C606" s="619" t="s">
        <v>2523</v>
      </c>
      <c r="D606" s="619" t="s">
        <v>1651</v>
      </c>
      <c r="E606" s="619" t="s">
        <v>2524</v>
      </c>
      <c r="F606" s="622"/>
      <c r="G606" s="622"/>
      <c r="H606" s="635">
        <v>0</v>
      </c>
      <c r="I606" s="622">
        <v>1</v>
      </c>
      <c r="J606" s="622">
        <v>56.01</v>
      </c>
      <c r="K606" s="635">
        <v>1</v>
      </c>
      <c r="L606" s="622">
        <v>1</v>
      </c>
      <c r="M606" s="623">
        <v>56.01</v>
      </c>
    </row>
    <row r="607" spans="1:13" ht="14.4" customHeight="1" x14ac:dyDescent="0.3">
      <c r="A607" s="618" t="s">
        <v>3993</v>
      </c>
      <c r="B607" s="619" t="s">
        <v>3649</v>
      </c>
      <c r="C607" s="619" t="s">
        <v>4270</v>
      </c>
      <c r="D607" s="619" t="s">
        <v>4271</v>
      </c>
      <c r="E607" s="619" t="s">
        <v>4272</v>
      </c>
      <c r="F607" s="622"/>
      <c r="G607" s="622"/>
      <c r="H607" s="635">
        <v>0</v>
      </c>
      <c r="I607" s="622">
        <v>2</v>
      </c>
      <c r="J607" s="622">
        <v>312.5</v>
      </c>
      <c r="K607" s="635">
        <v>1</v>
      </c>
      <c r="L607" s="622">
        <v>2</v>
      </c>
      <c r="M607" s="623">
        <v>312.5</v>
      </c>
    </row>
    <row r="608" spans="1:13" ht="14.4" customHeight="1" x14ac:dyDescent="0.3">
      <c r="A608" s="618" t="s">
        <v>3993</v>
      </c>
      <c r="B608" s="619" t="s">
        <v>3652</v>
      </c>
      <c r="C608" s="619" t="s">
        <v>1627</v>
      </c>
      <c r="D608" s="619" t="s">
        <v>1481</v>
      </c>
      <c r="E608" s="619" t="s">
        <v>1628</v>
      </c>
      <c r="F608" s="622"/>
      <c r="G608" s="622"/>
      <c r="H608" s="635">
        <v>0</v>
      </c>
      <c r="I608" s="622">
        <v>2</v>
      </c>
      <c r="J608" s="622">
        <v>1250.58</v>
      </c>
      <c r="K608" s="635">
        <v>1</v>
      </c>
      <c r="L608" s="622">
        <v>2</v>
      </c>
      <c r="M608" s="623">
        <v>1250.58</v>
      </c>
    </row>
    <row r="609" spans="1:13" ht="14.4" customHeight="1" x14ac:dyDescent="0.3">
      <c r="A609" s="618" t="s">
        <v>3993</v>
      </c>
      <c r="B609" s="619" t="s">
        <v>3652</v>
      </c>
      <c r="C609" s="619" t="s">
        <v>4196</v>
      </c>
      <c r="D609" s="619" t="s">
        <v>1481</v>
      </c>
      <c r="E609" s="619" t="s">
        <v>4197</v>
      </c>
      <c r="F609" s="622"/>
      <c r="G609" s="622"/>
      <c r="H609" s="635">
        <v>0</v>
      </c>
      <c r="I609" s="622">
        <v>4</v>
      </c>
      <c r="J609" s="622">
        <v>750.36</v>
      </c>
      <c r="K609" s="635">
        <v>1</v>
      </c>
      <c r="L609" s="622">
        <v>4</v>
      </c>
      <c r="M609" s="623">
        <v>750.36</v>
      </c>
    </row>
    <row r="610" spans="1:13" ht="14.4" customHeight="1" x14ac:dyDescent="0.3">
      <c r="A610" s="618" t="s">
        <v>3993</v>
      </c>
      <c r="B610" s="619" t="s">
        <v>3652</v>
      </c>
      <c r="C610" s="619" t="s">
        <v>1480</v>
      </c>
      <c r="D610" s="619" t="s">
        <v>1481</v>
      </c>
      <c r="E610" s="619" t="s">
        <v>1482</v>
      </c>
      <c r="F610" s="622"/>
      <c r="G610" s="622"/>
      <c r="H610" s="635">
        <v>0</v>
      </c>
      <c r="I610" s="622">
        <v>1</v>
      </c>
      <c r="J610" s="622">
        <v>937.93</v>
      </c>
      <c r="K610" s="635">
        <v>1</v>
      </c>
      <c r="L610" s="622">
        <v>1</v>
      </c>
      <c r="M610" s="623">
        <v>937.93</v>
      </c>
    </row>
    <row r="611" spans="1:13" ht="14.4" customHeight="1" x14ac:dyDescent="0.3">
      <c r="A611" s="618" t="s">
        <v>3993</v>
      </c>
      <c r="B611" s="619" t="s">
        <v>3687</v>
      </c>
      <c r="C611" s="619" t="s">
        <v>6035</v>
      </c>
      <c r="D611" s="619" t="s">
        <v>1026</v>
      </c>
      <c r="E611" s="619" t="s">
        <v>751</v>
      </c>
      <c r="F611" s="622">
        <v>1</v>
      </c>
      <c r="G611" s="622">
        <v>0</v>
      </c>
      <c r="H611" s="635"/>
      <c r="I611" s="622"/>
      <c r="J611" s="622"/>
      <c r="K611" s="635"/>
      <c r="L611" s="622">
        <v>1</v>
      </c>
      <c r="M611" s="623">
        <v>0</v>
      </c>
    </row>
    <row r="612" spans="1:13" ht="14.4" customHeight="1" x14ac:dyDescent="0.3">
      <c r="A612" s="618" t="s">
        <v>3993</v>
      </c>
      <c r="B612" s="619" t="s">
        <v>3707</v>
      </c>
      <c r="C612" s="619" t="s">
        <v>6033</v>
      </c>
      <c r="D612" s="619" t="s">
        <v>3097</v>
      </c>
      <c r="E612" s="619" t="s">
        <v>1319</v>
      </c>
      <c r="F612" s="622">
        <v>2</v>
      </c>
      <c r="G612" s="622">
        <v>0</v>
      </c>
      <c r="H612" s="635"/>
      <c r="I612" s="622"/>
      <c r="J612" s="622"/>
      <c r="K612" s="635"/>
      <c r="L612" s="622">
        <v>2</v>
      </c>
      <c r="M612" s="623">
        <v>0</v>
      </c>
    </row>
    <row r="613" spans="1:13" ht="14.4" customHeight="1" x14ac:dyDescent="0.3">
      <c r="A613" s="618" t="s">
        <v>3993</v>
      </c>
      <c r="B613" s="619" t="s">
        <v>3720</v>
      </c>
      <c r="C613" s="619" t="s">
        <v>4166</v>
      </c>
      <c r="D613" s="619" t="s">
        <v>3721</v>
      </c>
      <c r="E613" s="619" t="s">
        <v>4167</v>
      </c>
      <c r="F613" s="622">
        <v>2</v>
      </c>
      <c r="G613" s="622">
        <v>0</v>
      </c>
      <c r="H613" s="635"/>
      <c r="I613" s="622"/>
      <c r="J613" s="622"/>
      <c r="K613" s="635"/>
      <c r="L613" s="622">
        <v>2</v>
      </c>
      <c r="M613" s="623">
        <v>0</v>
      </c>
    </row>
    <row r="614" spans="1:13" ht="14.4" customHeight="1" x14ac:dyDescent="0.3">
      <c r="A614" s="618" t="s">
        <v>3993</v>
      </c>
      <c r="B614" s="619" t="s">
        <v>3720</v>
      </c>
      <c r="C614" s="619" t="s">
        <v>1793</v>
      </c>
      <c r="D614" s="619" t="s">
        <v>3721</v>
      </c>
      <c r="E614" s="619" t="s">
        <v>3722</v>
      </c>
      <c r="F614" s="622"/>
      <c r="G614" s="622"/>
      <c r="H614" s="635">
        <v>0</v>
      </c>
      <c r="I614" s="622">
        <v>8</v>
      </c>
      <c r="J614" s="622">
        <v>2666.48</v>
      </c>
      <c r="K614" s="635">
        <v>1</v>
      </c>
      <c r="L614" s="622">
        <v>8</v>
      </c>
      <c r="M614" s="623">
        <v>2666.48</v>
      </c>
    </row>
    <row r="615" spans="1:13" ht="14.4" customHeight="1" x14ac:dyDescent="0.3">
      <c r="A615" s="618" t="s">
        <v>3993</v>
      </c>
      <c r="B615" s="619" t="s">
        <v>3733</v>
      </c>
      <c r="C615" s="619" t="s">
        <v>6029</v>
      </c>
      <c r="D615" s="619" t="s">
        <v>4985</v>
      </c>
      <c r="E615" s="619" t="s">
        <v>3896</v>
      </c>
      <c r="F615" s="622">
        <v>2</v>
      </c>
      <c r="G615" s="622">
        <v>0</v>
      </c>
      <c r="H615" s="635"/>
      <c r="I615" s="622"/>
      <c r="J615" s="622"/>
      <c r="K615" s="635"/>
      <c r="L615" s="622">
        <v>2</v>
      </c>
      <c r="M615" s="623">
        <v>0</v>
      </c>
    </row>
    <row r="616" spans="1:13" ht="14.4" customHeight="1" x14ac:dyDescent="0.3">
      <c r="A616" s="618" t="s">
        <v>3993</v>
      </c>
      <c r="B616" s="619" t="s">
        <v>3742</v>
      </c>
      <c r="C616" s="619" t="s">
        <v>1809</v>
      </c>
      <c r="D616" s="619" t="s">
        <v>1810</v>
      </c>
      <c r="E616" s="619" t="s">
        <v>3743</v>
      </c>
      <c r="F616" s="622"/>
      <c r="G616" s="622"/>
      <c r="H616" s="635">
        <v>0</v>
      </c>
      <c r="I616" s="622">
        <v>1</v>
      </c>
      <c r="J616" s="622">
        <v>399.92</v>
      </c>
      <c r="K616" s="635">
        <v>1</v>
      </c>
      <c r="L616" s="622">
        <v>1</v>
      </c>
      <c r="M616" s="623">
        <v>399.92</v>
      </c>
    </row>
    <row r="617" spans="1:13" ht="14.4" customHeight="1" x14ac:dyDescent="0.3">
      <c r="A617" s="618" t="s">
        <v>3993</v>
      </c>
      <c r="B617" s="619" t="s">
        <v>3841</v>
      </c>
      <c r="C617" s="619" t="s">
        <v>5761</v>
      </c>
      <c r="D617" s="619" t="s">
        <v>2732</v>
      </c>
      <c r="E617" s="619" t="s">
        <v>2733</v>
      </c>
      <c r="F617" s="622"/>
      <c r="G617" s="622"/>
      <c r="H617" s="635">
        <v>0</v>
      </c>
      <c r="I617" s="622">
        <v>2</v>
      </c>
      <c r="J617" s="622">
        <v>286.36</v>
      </c>
      <c r="K617" s="635">
        <v>1</v>
      </c>
      <c r="L617" s="622">
        <v>2</v>
      </c>
      <c r="M617" s="623">
        <v>286.36</v>
      </c>
    </row>
    <row r="618" spans="1:13" ht="14.4" customHeight="1" x14ac:dyDescent="0.3">
      <c r="A618" s="618" t="s">
        <v>3993</v>
      </c>
      <c r="B618" s="619" t="s">
        <v>3747</v>
      </c>
      <c r="C618" s="619" t="s">
        <v>4371</v>
      </c>
      <c r="D618" s="619" t="s">
        <v>4372</v>
      </c>
      <c r="E618" s="619" t="s">
        <v>4190</v>
      </c>
      <c r="F618" s="622">
        <v>1</v>
      </c>
      <c r="G618" s="622">
        <v>349.29</v>
      </c>
      <c r="H618" s="635">
        <v>1</v>
      </c>
      <c r="I618" s="622"/>
      <c r="J618" s="622"/>
      <c r="K618" s="635">
        <v>0</v>
      </c>
      <c r="L618" s="622">
        <v>1</v>
      </c>
      <c r="M618" s="623">
        <v>349.29</v>
      </c>
    </row>
    <row r="619" spans="1:13" ht="14.4" customHeight="1" x14ac:dyDescent="0.3">
      <c r="A619" s="618" t="s">
        <v>3993</v>
      </c>
      <c r="B619" s="619" t="s">
        <v>3756</v>
      </c>
      <c r="C619" s="619" t="s">
        <v>1451</v>
      </c>
      <c r="D619" s="619" t="s">
        <v>1452</v>
      </c>
      <c r="E619" s="619" t="s">
        <v>3758</v>
      </c>
      <c r="F619" s="622"/>
      <c r="G619" s="622"/>
      <c r="H619" s="635">
        <v>0</v>
      </c>
      <c r="I619" s="622">
        <v>1</v>
      </c>
      <c r="J619" s="622">
        <v>96.63</v>
      </c>
      <c r="K619" s="635">
        <v>1</v>
      </c>
      <c r="L619" s="622">
        <v>1</v>
      </c>
      <c r="M619" s="623">
        <v>96.63</v>
      </c>
    </row>
    <row r="620" spans="1:13" ht="14.4" customHeight="1" x14ac:dyDescent="0.3">
      <c r="A620" s="618" t="s">
        <v>3993</v>
      </c>
      <c r="B620" s="619" t="s">
        <v>3765</v>
      </c>
      <c r="C620" s="619" t="s">
        <v>6040</v>
      </c>
      <c r="D620" s="619" t="s">
        <v>6041</v>
      </c>
      <c r="E620" s="619" t="s">
        <v>3769</v>
      </c>
      <c r="F620" s="622">
        <v>1</v>
      </c>
      <c r="G620" s="622">
        <v>186.85</v>
      </c>
      <c r="H620" s="635">
        <v>1</v>
      </c>
      <c r="I620" s="622"/>
      <c r="J620" s="622"/>
      <c r="K620" s="635">
        <v>0</v>
      </c>
      <c r="L620" s="622">
        <v>1</v>
      </c>
      <c r="M620" s="623">
        <v>186.85</v>
      </c>
    </row>
    <row r="621" spans="1:13" ht="14.4" customHeight="1" thickBot="1" x14ac:dyDescent="0.35">
      <c r="A621" s="624" t="s">
        <v>3993</v>
      </c>
      <c r="B621" s="625" t="s">
        <v>3791</v>
      </c>
      <c r="C621" s="625" t="s">
        <v>4114</v>
      </c>
      <c r="D621" s="625" t="s">
        <v>4115</v>
      </c>
      <c r="E621" s="625" t="s">
        <v>4116</v>
      </c>
      <c r="F621" s="628"/>
      <c r="G621" s="628"/>
      <c r="H621" s="636">
        <v>0</v>
      </c>
      <c r="I621" s="628">
        <v>4</v>
      </c>
      <c r="J621" s="628">
        <v>379.2</v>
      </c>
      <c r="K621" s="636">
        <v>1</v>
      </c>
      <c r="L621" s="628">
        <v>4</v>
      </c>
      <c r="M621" s="629">
        <v>379.2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88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03" t="s">
        <v>556</v>
      </c>
      <c r="B4" s="604" t="s">
        <v>557</v>
      </c>
      <c r="C4" s="605" t="s">
        <v>558</v>
      </c>
      <c r="D4" s="605" t="s">
        <v>557</v>
      </c>
      <c r="E4" s="605" t="s">
        <v>557</v>
      </c>
      <c r="F4" s="606" t="s">
        <v>557</v>
      </c>
      <c r="G4" s="605" t="s">
        <v>557</v>
      </c>
      <c r="H4" s="605" t="s">
        <v>157</v>
      </c>
    </row>
    <row r="5" spans="1:8" ht="14.4" customHeight="1" x14ac:dyDescent="0.3">
      <c r="A5" s="603" t="s">
        <v>556</v>
      </c>
      <c r="B5" s="604" t="s">
        <v>6267</v>
      </c>
      <c r="C5" s="605" t="s">
        <v>6268</v>
      </c>
      <c r="D5" s="605">
        <v>76520.753978805515</v>
      </c>
      <c r="E5" s="605">
        <v>75185.624939272675</v>
      </c>
      <c r="F5" s="606">
        <v>0.98255206633349901</v>
      </c>
      <c r="G5" s="605">
        <v>-1335.1290395328397</v>
      </c>
      <c r="H5" s="605" t="s">
        <v>2</v>
      </c>
    </row>
    <row r="6" spans="1:8" ht="14.4" customHeight="1" x14ac:dyDescent="0.3">
      <c r="A6" s="603" t="s">
        <v>556</v>
      </c>
      <c r="B6" s="604" t="s">
        <v>6269</v>
      </c>
      <c r="C6" s="605" t="s">
        <v>6270</v>
      </c>
      <c r="D6" s="605">
        <v>815470.51613614208</v>
      </c>
      <c r="E6" s="605">
        <v>898139.55000000144</v>
      </c>
      <c r="F6" s="606">
        <v>1.1013758710192998</v>
      </c>
      <c r="G6" s="605">
        <v>82669.033863859368</v>
      </c>
      <c r="H6" s="605" t="s">
        <v>2</v>
      </c>
    </row>
    <row r="7" spans="1:8" ht="14.4" customHeight="1" x14ac:dyDescent="0.3">
      <c r="A7" s="603" t="s">
        <v>556</v>
      </c>
      <c r="B7" s="604" t="s">
        <v>6271</v>
      </c>
      <c r="C7" s="605" t="s">
        <v>6272</v>
      </c>
      <c r="D7" s="605">
        <v>3903758.7477927022</v>
      </c>
      <c r="E7" s="605">
        <v>4254745.18</v>
      </c>
      <c r="F7" s="606">
        <v>1.0899098676130423</v>
      </c>
      <c r="G7" s="605">
        <v>350986.43220729753</v>
      </c>
      <c r="H7" s="605" t="s">
        <v>2</v>
      </c>
    </row>
    <row r="8" spans="1:8" ht="14.4" customHeight="1" x14ac:dyDescent="0.3">
      <c r="A8" s="603" t="s">
        <v>556</v>
      </c>
      <c r="B8" s="604" t="s">
        <v>6273</v>
      </c>
      <c r="C8" s="605" t="s">
        <v>6274</v>
      </c>
      <c r="D8" s="605">
        <v>5699.6845876730904</v>
      </c>
      <c r="E8" s="605">
        <v>3658.1300000000006</v>
      </c>
      <c r="F8" s="606">
        <v>0.64181270800696022</v>
      </c>
      <c r="G8" s="605">
        <v>-2041.5545876730898</v>
      </c>
      <c r="H8" s="605" t="s">
        <v>2</v>
      </c>
    </row>
    <row r="9" spans="1:8" ht="14.4" customHeight="1" x14ac:dyDescent="0.3">
      <c r="A9" s="603" t="s">
        <v>556</v>
      </c>
      <c r="B9" s="604" t="s">
        <v>6275</v>
      </c>
      <c r="C9" s="605" t="s">
        <v>6276</v>
      </c>
      <c r="D9" s="605">
        <v>251893.87758489299</v>
      </c>
      <c r="E9" s="605">
        <v>286141.41000000009</v>
      </c>
      <c r="F9" s="606">
        <v>1.135960162047071</v>
      </c>
      <c r="G9" s="605">
        <v>34247.532415107096</v>
      </c>
      <c r="H9" s="605" t="s">
        <v>2</v>
      </c>
    </row>
    <row r="10" spans="1:8" ht="14.4" customHeight="1" x14ac:dyDescent="0.3">
      <c r="A10" s="603" t="s">
        <v>556</v>
      </c>
      <c r="B10" s="604" t="s">
        <v>6277</v>
      </c>
      <c r="C10" s="605" t="s">
        <v>6278</v>
      </c>
      <c r="D10" s="605">
        <v>31997.999999985299</v>
      </c>
      <c r="E10" s="605">
        <v>24208.16</v>
      </c>
      <c r="F10" s="606">
        <v>0.75655228451812995</v>
      </c>
      <c r="G10" s="605">
        <v>-7789.8399999852991</v>
      </c>
      <c r="H10" s="605" t="s">
        <v>2</v>
      </c>
    </row>
    <row r="11" spans="1:8" ht="14.4" customHeight="1" x14ac:dyDescent="0.3">
      <c r="A11" s="603" t="s">
        <v>556</v>
      </c>
      <c r="B11" s="604" t="s">
        <v>6279</v>
      </c>
      <c r="C11" s="605" t="s">
        <v>6280</v>
      </c>
      <c r="D11" s="605">
        <v>249999.50898008459</v>
      </c>
      <c r="E11" s="605">
        <v>332509.79999999993</v>
      </c>
      <c r="F11" s="606">
        <v>1.3300418123080724</v>
      </c>
      <c r="G11" s="605">
        <v>82510.291019915341</v>
      </c>
      <c r="H11" s="605" t="s">
        <v>2</v>
      </c>
    </row>
    <row r="12" spans="1:8" ht="14.4" customHeight="1" x14ac:dyDescent="0.3">
      <c r="A12" s="603" t="s">
        <v>556</v>
      </c>
      <c r="B12" s="604" t="s">
        <v>6281</v>
      </c>
      <c r="C12" s="605" t="s">
        <v>6282</v>
      </c>
      <c r="D12" s="605" t="s">
        <v>557</v>
      </c>
      <c r="E12" s="605">
        <v>6591.23</v>
      </c>
      <c r="F12" s="606" t="s">
        <v>557</v>
      </c>
      <c r="G12" s="605">
        <v>6591.23</v>
      </c>
      <c r="H12" s="605" t="s">
        <v>2</v>
      </c>
    </row>
    <row r="13" spans="1:8" ht="14.4" customHeight="1" x14ac:dyDescent="0.3">
      <c r="A13" s="603" t="s">
        <v>556</v>
      </c>
      <c r="B13" s="604" t="s">
        <v>6283</v>
      </c>
      <c r="C13" s="605" t="s">
        <v>6284</v>
      </c>
      <c r="D13" s="605">
        <v>9855414.0190557241</v>
      </c>
      <c r="E13" s="605">
        <v>11147462.059999997</v>
      </c>
      <c r="F13" s="606">
        <v>1.1311003310917289</v>
      </c>
      <c r="G13" s="605">
        <v>1292048.0409442727</v>
      </c>
      <c r="H13" s="605" t="s">
        <v>2</v>
      </c>
    </row>
    <row r="14" spans="1:8" ht="14.4" customHeight="1" x14ac:dyDescent="0.3">
      <c r="A14" s="603" t="s">
        <v>556</v>
      </c>
      <c r="B14" s="604" t="s">
        <v>6285</v>
      </c>
      <c r="C14" s="605" t="s">
        <v>6286</v>
      </c>
      <c r="D14" s="605">
        <v>161168.58257810539</v>
      </c>
      <c r="E14" s="605">
        <v>137093.20000000001</v>
      </c>
      <c r="F14" s="606">
        <v>0.85061987768963609</v>
      </c>
      <c r="G14" s="605">
        <v>-24075.382578105375</v>
      </c>
      <c r="H14" s="605" t="s">
        <v>2</v>
      </c>
    </row>
    <row r="15" spans="1:8" ht="14.4" customHeight="1" x14ac:dyDescent="0.3">
      <c r="A15" s="603" t="s">
        <v>556</v>
      </c>
      <c r="B15" s="604" t="s">
        <v>6287</v>
      </c>
      <c r="C15" s="605" t="s">
        <v>6288</v>
      </c>
      <c r="D15" s="605">
        <v>144003.54308845397</v>
      </c>
      <c r="E15" s="605">
        <v>86255.83</v>
      </c>
      <c r="F15" s="606">
        <v>0.59898408157233662</v>
      </c>
      <c r="G15" s="605">
        <v>-57747.713088453966</v>
      </c>
      <c r="H15" s="605" t="s">
        <v>2</v>
      </c>
    </row>
    <row r="16" spans="1:8" ht="14.4" customHeight="1" x14ac:dyDescent="0.3">
      <c r="A16" s="603" t="s">
        <v>556</v>
      </c>
      <c r="B16" s="604" t="s">
        <v>6289</v>
      </c>
      <c r="C16" s="605" t="s">
        <v>6290</v>
      </c>
      <c r="D16" s="605">
        <v>52111.139397746949</v>
      </c>
      <c r="E16" s="605">
        <v>31770.41</v>
      </c>
      <c r="F16" s="606">
        <v>0.60966638548251761</v>
      </c>
      <c r="G16" s="605">
        <v>-20340.729397746949</v>
      </c>
      <c r="H16" s="605" t="s">
        <v>2</v>
      </c>
    </row>
    <row r="17" spans="1:8" ht="14.4" customHeight="1" x14ac:dyDescent="0.3">
      <c r="A17" s="603" t="s">
        <v>556</v>
      </c>
      <c r="B17" s="604" t="s">
        <v>6291</v>
      </c>
      <c r="C17" s="605" t="s">
        <v>6292</v>
      </c>
      <c r="D17" s="605">
        <v>251360.90517421407</v>
      </c>
      <c r="E17" s="605">
        <v>214269.55000000005</v>
      </c>
      <c r="F17" s="606">
        <v>0.85243785166787722</v>
      </c>
      <c r="G17" s="605">
        <v>-37091.355174214026</v>
      </c>
      <c r="H17" s="605" t="s">
        <v>2</v>
      </c>
    </row>
    <row r="18" spans="1:8" ht="14.4" customHeight="1" x14ac:dyDescent="0.3">
      <c r="A18" s="603" t="s">
        <v>556</v>
      </c>
      <c r="B18" s="604" t="s">
        <v>6</v>
      </c>
      <c r="C18" s="605" t="s">
        <v>558</v>
      </c>
      <c r="D18" s="605">
        <v>15803430.459410911</v>
      </c>
      <c r="E18" s="605">
        <v>17498030.134939268</v>
      </c>
      <c r="F18" s="606">
        <v>1.1072298625213506</v>
      </c>
      <c r="G18" s="605">
        <v>1694599.6755283568</v>
      </c>
      <c r="H18" s="605" t="s">
        <v>571</v>
      </c>
    </row>
    <row r="20" spans="1:8" ht="14.4" customHeight="1" x14ac:dyDescent="0.3">
      <c r="A20" s="603" t="s">
        <v>556</v>
      </c>
      <c r="B20" s="604" t="s">
        <v>557</v>
      </c>
      <c r="C20" s="605" t="s">
        <v>558</v>
      </c>
      <c r="D20" s="605" t="s">
        <v>557</v>
      </c>
      <c r="E20" s="605" t="s">
        <v>557</v>
      </c>
      <c r="F20" s="606" t="s">
        <v>557</v>
      </c>
      <c r="G20" s="605" t="s">
        <v>557</v>
      </c>
      <c r="H20" s="605" t="s">
        <v>157</v>
      </c>
    </row>
    <row r="21" spans="1:8" ht="14.4" customHeight="1" x14ac:dyDescent="0.3">
      <c r="A21" s="603" t="s">
        <v>572</v>
      </c>
      <c r="B21" s="604" t="s">
        <v>6267</v>
      </c>
      <c r="C21" s="605" t="s">
        <v>6268</v>
      </c>
      <c r="D21" s="605">
        <v>18653.789666526402</v>
      </c>
      <c r="E21" s="605">
        <v>14204.325087320198</v>
      </c>
      <c r="F21" s="606">
        <v>0.76147127963007866</v>
      </c>
      <c r="G21" s="605">
        <v>-4449.4645792062038</v>
      </c>
      <c r="H21" s="605" t="s">
        <v>2</v>
      </c>
    </row>
    <row r="22" spans="1:8" ht="14.4" customHeight="1" x14ac:dyDescent="0.3">
      <c r="A22" s="603" t="s">
        <v>572</v>
      </c>
      <c r="B22" s="604" t="s">
        <v>6269</v>
      </c>
      <c r="C22" s="605" t="s">
        <v>6270</v>
      </c>
      <c r="D22" s="605">
        <v>106604.75887003199</v>
      </c>
      <c r="E22" s="605">
        <v>82365.939999999973</v>
      </c>
      <c r="F22" s="606">
        <v>0.77262911030470072</v>
      </c>
      <c r="G22" s="605">
        <v>-24238.818870032017</v>
      </c>
      <c r="H22" s="605" t="s">
        <v>2</v>
      </c>
    </row>
    <row r="23" spans="1:8" ht="14.4" customHeight="1" x14ac:dyDescent="0.3">
      <c r="A23" s="603" t="s">
        <v>572</v>
      </c>
      <c r="B23" s="604" t="s">
        <v>6271</v>
      </c>
      <c r="C23" s="605" t="s">
        <v>6272</v>
      </c>
      <c r="D23" s="605">
        <v>221191.45300737201</v>
      </c>
      <c r="E23" s="605">
        <v>208857.74000000005</v>
      </c>
      <c r="F23" s="606">
        <v>0.94423964922839543</v>
      </c>
      <c r="G23" s="605">
        <v>-12333.71300737196</v>
      </c>
      <c r="H23" s="605" t="s">
        <v>2</v>
      </c>
    </row>
    <row r="24" spans="1:8" ht="14.4" customHeight="1" x14ac:dyDescent="0.3">
      <c r="A24" s="603" t="s">
        <v>572</v>
      </c>
      <c r="B24" s="604" t="s">
        <v>6279</v>
      </c>
      <c r="C24" s="605" t="s">
        <v>6280</v>
      </c>
      <c r="D24" s="605">
        <v>36188.090428365402</v>
      </c>
      <c r="E24" s="605">
        <v>48233.3</v>
      </c>
      <c r="F24" s="606">
        <v>1.3328501014851333</v>
      </c>
      <c r="G24" s="605">
        <v>12045.209571634601</v>
      </c>
      <c r="H24" s="605" t="s">
        <v>2</v>
      </c>
    </row>
    <row r="25" spans="1:8" ht="14.4" customHeight="1" x14ac:dyDescent="0.3">
      <c r="A25" s="603" t="s">
        <v>572</v>
      </c>
      <c r="B25" s="604" t="s">
        <v>6285</v>
      </c>
      <c r="C25" s="605" t="s">
        <v>6286</v>
      </c>
      <c r="D25" s="605">
        <v>25016.968213515502</v>
      </c>
      <c r="E25" s="605">
        <v>26608.7</v>
      </c>
      <c r="F25" s="606">
        <v>1.0636260866184641</v>
      </c>
      <c r="G25" s="605">
        <v>1591.731786484499</v>
      </c>
      <c r="H25" s="605" t="s">
        <v>2</v>
      </c>
    </row>
    <row r="26" spans="1:8" ht="14.4" customHeight="1" x14ac:dyDescent="0.3">
      <c r="A26" s="603" t="s">
        <v>572</v>
      </c>
      <c r="B26" s="604" t="s">
        <v>6289</v>
      </c>
      <c r="C26" s="605" t="s">
        <v>6290</v>
      </c>
      <c r="D26" s="605">
        <v>4750.7222949699299</v>
      </c>
      <c r="E26" s="605">
        <v>4726</v>
      </c>
      <c r="F26" s="606">
        <v>0.99479609763843579</v>
      </c>
      <c r="G26" s="605">
        <v>-24.722294969929862</v>
      </c>
      <c r="H26" s="605" t="s">
        <v>2</v>
      </c>
    </row>
    <row r="27" spans="1:8" ht="14.4" customHeight="1" x14ac:dyDescent="0.3">
      <c r="A27" s="603" t="s">
        <v>572</v>
      </c>
      <c r="B27" s="604" t="s">
        <v>6291</v>
      </c>
      <c r="C27" s="605" t="s">
        <v>6292</v>
      </c>
      <c r="D27" s="605">
        <v>35879.606148964303</v>
      </c>
      <c r="E27" s="605">
        <v>31399.200000000004</v>
      </c>
      <c r="F27" s="606">
        <v>0.87512666303073039</v>
      </c>
      <c r="G27" s="605">
        <v>-4480.4061489642991</v>
      </c>
      <c r="H27" s="605" t="s">
        <v>2</v>
      </c>
    </row>
    <row r="28" spans="1:8" ht="14.4" customHeight="1" x14ac:dyDescent="0.3">
      <c r="A28" s="603" t="s">
        <v>572</v>
      </c>
      <c r="B28" s="604" t="s">
        <v>6</v>
      </c>
      <c r="C28" s="605" t="s">
        <v>573</v>
      </c>
      <c r="D28" s="605">
        <v>448285.38862974552</v>
      </c>
      <c r="E28" s="605">
        <v>416395.20508732024</v>
      </c>
      <c r="F28" s="606">
        <v>0.92886187158608358</v>
      </c>
      <c r="G28" s="605">
        <v>-31890.183542425279</v>
      </c>
      <c r="H28" s="605" t="s">
        <v>574</v>
      </c>
    </row>
    <row r="29" spans="1:8" ht="14.4" customHeight="1" x14ac:dyDescent="0.3">
      <c r="A29" s="603" t="s">
        <v>557</v>
      </c>
      <c r="B29" s="604" t="s">
        <v>557</v>
      </c>
      <c r="C29" s="605" t="s">
        <v>557</v>
      </c>
      <c r="D29" s="605" t="s">
        <v>557</v>
      </c>
      <c r="E29" s="605" t="s">
        <v>557</v>
      </c>
      <c r="F29" s="606" t="s">
        <v>557</v>
      </c>
      <c r="G29" s="605" t="s">
        <v>557</v>
      </c>
      <c r="H29" s="605" t="s">
        <v>575</v>
      </c>
    </row>
    <row r="30" spans="1:8" ht="14.4" customHeight="1" x14ac:dyDescent="0.3">
      <c r="A30" s="603" t="s">
        <v>576</v>
      </c>
      <c r="B30" s="604" t="s">
        <v>6267</v>
      </c>
      <c r="C30" s="605" t="s">
        <v>6268</v>
      </c>
      <c r="D30" s="605">
        <v>11940.814826342101</v>
      </c>
      <c r="E30" s="605">
        <v>8671.2277845672834</v>
      </c>
      <c r="F30" s="606">
        <v>0.72618392552559086</v>
      </c>
      <c r="G30" s="605">
        <v>-3269.5870417748174</v>
      </c>
      <c r="H30" s="605" t="s">
        <v>2</v>
      </c>
    </row>
    <row r="31" spans="1:8" ht="14.4" customHeight="1" x14ac:dyDescent="0.3">
      <c r="A31" s="603" t="s">
        <v>576</v>
      </c>
      <c r="B31" s="604" t="s">
        <v>6269</v>
      </c>
      <c r="C31" s="605" t="s">
        <v>6270</v>
      </c>
      <c r="D31" s="605">
        <v>161115.640262837</v>
      </c>
      <c r="E31" s="605">
        <v>200053.13</v>
      </c>
      <c r="F31" s="606">
        <v>1.2416741768436763</v>
      </c>
      <c r="G31" s="605">
        <v>38937.489737163007</v>
      </c>
      <c r="H31" s="605" t="s">
        <v>2</v>
      </c>
    </row>
    <row r="32" spans="1:8" ht="14.4" customHeight="1" x14ac:dyDescent="0.3">
      <c r="A32" s="603" t="s">
        <v>576</v>
      </c>
      <c r="B32" s="604" t="s">
        <v>6271</v>
      </c>
      <c r="C32" s="605" t="s">
        <v>6272</v>
      </c>
      <c r="D32" s="605">
        <v>199999.856274277</v>
      </c>
      <c r="E32" s="605">
        <v>250045.60999999993</v>
      </c>
      <c r="F32" s="606">
        <v>1.2502289484502973</v>
      </c>
      <c r="G32" s="605">
        <v>50045.753725722927</v>
      </c>
      <c r="H32" s="605" t="s">
        <v>2</v>
      </c>
    </row>
    <row r="33" spans="1:8" ht="14.4" customHeight="1" x14ac:dyDescent="0.3">
      <c r="A33" s="603" t="s">
        <v>576</v>
      </c>
      <c r="B33" s="604" t="s">
        <v>6279</v>
      </c>
      <c r="C33" s="605" t="s">
        <v>6280</v>
      </c>
      <c r="D33" s="605">
        <v>40864.545440207301</v>
      </c>
      <c r="E33" s="605">
        <v>70421.319999999992</v>
      </c>
      <c r="F33" s="606">
        <v>1.7232865125843611</v>
      </c>
      <c r="G33" s="605">
        <v>29556.774559792691</v>
      </c>
      <c r="H33" s="605" t="s">
        <v>2</v>
      </c>
    </row>
    <row r="34" spans="1:8" ht="14.4" customHeight="1" x14ac:dyDescent="0.3">
      <c r="A34" s="603" t="s">
        <v>576</v>
      </c>
      <c r="B34" s="604" t="s">
        <v>6285</v>
      </c>
      <c r="C34" s="605" t="s">
        <v>6286</v>
      </c>
      <c r="D34" s="605">
        <v>38000.367133484797</v>
      </c>
      <c r="E34" s="605">
        <v>31125</v>
      </c>
      <c r="F34" s="606">
        <v>0.81907103398939463</v>
      </c>
      <c r="G34" s="605">
        <v>-6875.3671334847968</v>
      </c>
      <c r="H34" s="605" t="s">
        <v>2</v>
      </c>
    </row>
    <row r="35" spans="1:8" ht="14.4" customHeight="1" x14ac:dyDescent="0.3">
      <c r="A35" s="603" t="s">
        <v>576</v>
      </c>
      <c r="B35" s="604" t="s">
        <v>6289</v>
      </c>
      <c r="C35" s="605" t="s">
        <v>6290</v>
      </c>
      <c r="D35" s="605">
        <v>8155.3762019855903</v>
      </c>
      <c r="E35" s="605">
        <v>6399</v>
      </c>
      <c r="F35" s="606">
        <v>0.78463578399265443</v>
      </c>
      <c r="G35" s="605">
        <v>-1756.3762019855903</v>
      </c>
      <c r="H35" s="605" t="s">
        <v>2</v>
      </c>
    </row>
    <row r="36" spans="1:8" ht="14.4" customHeight="1" x14ac:dyDescent="0.3">
      <c r="A36" s="603" t="s">
        <v>576</v>
      </c>
      <c r="B36" s="604" t="s">
        <v>6291</v>
      </c>
      <c r="C36" s="605" t="s">
        <v>6292</v>
      </c>
      <c r="D36" s="605">
        <v>31116.697858560699</v>
      </c>
      <c r="E36" s="605">
        <v>27856.400000000001</v>
      </c>
      <c r="F36" s="606">
        <v>0.89522352682215156</v>
      </c>
      <c r="G36" s="605">
        <v>-3260.2978585606979</v>
      </c>
      <c r="H36" s="605" t="s">
        <v>2</v>
      </c>
    </row>
    <row r="37" spans="1:8" ht="14.4" customHeight="1" x14ac:dyDescent="0.3">
      <c r="A37" s="603" t="s">
        <v>576</v>
      </c>
      <c r="B37" s="604" t="s">
        <v>6</v>
      </c>
      <c r="C37" s="605" t="s">
        <v>577</v>
      </c>
      <c r="D37" s="605">
        <v>491193.29799769446</v>
      </c>
      <c r="E37" s="605">
        <v>594571.68778456724</v>
      </c>
      <c r="F37" s="606">
        <v>1.2104637628572814</v>
      </c>
      <c r="G37" s="605">
        <v>103378.38978687278</v>
      </c>
      <c r="H37" s="605" t="s">
        <v>574</v>
      </c>
    </row>
    <row r="38" spans="1:8" ht="14.4" customHeight="1" x14ac:dyDescent="0.3">
      <c r="A38" s="603" t="s">
        <v>557</v>
      </c>
      <c r="B38" s="604" t="s">
        <v>557</v>
      </c>
      <c r="C38" s="605" t="s">
        <v>557</v>
      </c>
      <c r="D38" s="605" t="s">
        <v>557</v>
      </c>
      <c r="E38" s="605" t="s">
        <v>557</v>
      </c>
      <c r="F38" s="606" t="s">
        <v>557</v>
      </c>
      <c r="G38" s="605" t="s">
        <v>557</v>
      </c>
      <c r="H38" s="605" t="s">
        <v>575</v>
      </c>
    </row>
    <row r="39" spans="1:8" ht="14.4" customHeight="1" x14ac:dyDescent="0.3">
      <c r="A39" s="603" t="s">
        <v>578</v>
      </c>
      <c r="B39" s="604" t="s">
        <v>6267</v>
      </c>
      <c r="C39" s="605" t="s">
        <v>6268</v>
      </c>
      <c r="D39" s="605">
        <v>11940.814826342101</v>
      </c>
      <c r="E39" s="605">
        <v>14536.002380884478</v>
      </c>
      <c r="F39" s="606">
        <v>1.2173375596460343</v>
      </c>
      <c r="G39" s="605">
        <v>2595.1875545423773</v>
      </c>
      <c r="H39" s="605" t="s">
        <v>2</v>
      </c>
    </row>
    <row r="40" spans="1:8" ht="14.4" customHeight="1" x14ac:dyDescent="0.3">
      <c r="A40" s="603" t="s">
        <v>578</v>
      </c>
      <c r="B40" s="604" t="s">
        <v>6269</v>
      </c>
      <c r="C40" s="605" t="s">
        <v>6270</v>
      </c>
      <c r="D40" s="605">
        <v>230785.84614265201</v>
      </c>
      <c r="E40" s="605">
        <v>317968.50000000017</v>
      </c>
      <c r="F40" s="606">
        <v>1.3777643010371585</v>
      </c>
      <c r="G40" s="605">
        <v>87182.653857348167</v>
      </c>
      <c r="H40" s="605" t="s">
        <v>2</v>
      </c>
    </row>
    <row r="41" spans="1:8" ht="14.4" customHeight="1" x14ac:dyDescent="0.3">
      <c r="A41" s="603" t="s">
        <v>578</v>
      </c>
      <c r="B41" s="604" t="s">
        <v>6271</v>
      </c>
      <c r="C41" s="605" t="s">
        <v>6272</v>
      </c>
      <c r="D41" s="605">
        <v>196874.82759927804</v>
      </c>
      <c r="E41" s="605">
        <v>177867.4</v>
      </c>
      <c r="F41" s="606">
        <v>0.90345425145988678</v>
      </c>
      <c r="G41" s="605">
        <v>-19007.427599278046</v>
      </c>
      <c r="H41" s="605" t="s">
        <v>2</v>
      </c>
    </row>
    <row r="42" spans="1:8" ht="14.4" customHeight="1" x14ac:dyDescent="0.3">
      <c r="A42" s="603" t="s">
        <v>578</v>
      </c>
      <c r="B42" s="604" t="s">
        <v>6273</v>
      </c>
      <c r="C42" s="605" t="s">
        <v>6274</v>
      </c>
      <c r="D42" s="605">
        <v>0</v>
      </c>
      <c r="E42" s="605">
        <v>365.42</v>
      </c>
      <c r="F42" s="606" t="s">
        <v>557</v>
      </c>
      <c r="G42" s="605">
        <v>365.42</v>
      </c>
      <c r="H42" s="605" t="s">
        <v>2</v>
      </c>
    </row>
    <row r="43" spans="1:8" ht="14.4" customHeight="1" x14ac:dyDescent="0.3">
      <c r="A43" s="603" t="s">
        <v>578</v>
      </c>
      <c r="B43" s="604" t="s">
        <v>6279</v>
      </c>
      <c r="C43" s="605" t="s">
        <v>6280</v>
      </c>
      <c r="D43" s="605">
        <v>71866.000841900095</v>
      </c>
      <c r="E43" s="605">
        <v>134340.16000000003</v>
      </c>
      <c r="F43" s="606">
        <v>1.869314535750201</v>
      </c>
      <c r="G43" s="605">
        <v>62474.159158099937</v>
      </c>
      <c r="H43" s="605" t="s">
        <v>2</v>
      </c>
    </row>
    <row r="44" spans="1:8" ht="14.4" customHeight="1" x14ac:dyDescent="0.3">
      <c r="A44" s="603" t="s">
        <v>578</v>
      </c>
      <c r="B44" s="604" t="s">
        <v>6285</v>
      </c>
      <c r="C44" s="605" t="s">
        <v>6286</v>
      </c>
      <c r="D44" s="605">
        <v>34650.500246392599</v>
      </c>
      <c r="E44" s="605">
        <v>19165</v>
      </c>
      <c r="F44" s="606">
        <v>0.55309446800830053</v>
      </c>
      <c r="G44" s="605">
        <v>-15485.500246392599</v>
      </c>
      <c r="H44" s="605" t="s">
        <v>2</v>
      </c>
    </row>
    <row r="45" spans="1:8" ht="14.4" customHeight="1" x14ac:dyDescent="0.3">
      <c r="A45" s="603" t="s">
        <v>578</v>
      </c>
      <c r="B45" s="604" t="s">
        <v>6289</v>
      </c>
      <c r="C45" s="605" t="s">
        <v>6290</v>
      </c>
      <c r="D45" s="605">
        <v>5700.8211473947304</v>
      </c>
      <c r="E45" s="605">
        <v>10828.82</v>
      </c>
      <c r="F45" s="606">
        <v>1.8995193359028215</v>
      </c>
      <c r="G45" s="605">
        <v>5127.9988526052693</v>
      </c>
      <c r="H45" s="605" t="s">
        <v>2</v>
      </c>
    </row>
    <row r="46" spans="1:8" ht="14.4" customHeight="1" x14ac:dyDescent="0.3">
      <c r="A46" s="603" t="s">
        <v>578</v>
      </c>
      <c r="B46" s="604" t="s">
        <v>6291</v>
      </c>
      <c r="C46" s="605" t="s">
        <v>6292</v>
      </c>
      <c r="D46" s="605">
        <v>64033.724697595091</v>
      </c>
      <c r="E46" s="605">
        <v>42605</v>
      </c>
      <c r="F46" s="606">
        <v>0.66535251855496258</v>
      </c>
      <c r="G46" s="605">
        <v>-21428.724697595091</v>
      </c>
      <c r="H46" s="605" t="s">
        <v>2</v>
      </c>
    </row>
    <row r="47" spans="1:8" ht="14.4" customHeight="1" x14ac:dyDescent="0.3">
      <c r="A47" s="603" t="s">
        <v>578</v>
      </c>
      <c r="B47" s="604" t="s">
        <v>6</v>
      </c>
      <c r="C47" s="605" t="s">
        <v>579</v>
      </c>
      <c r="D47" s="605">
        <v>615852.53550155461</v>
      </c>
      <c r="E47" s="605">
        <v>717676.30238088465</v>
      </c>
      <c r="F47" s="606">
        <v>1.1653379031660624</v>
      </c>
      <c r="G47" s="605">
        <v>101823.76687933004</v>
      </c>
      <c r="H47" s="605" t="s">
        <v>574</v>
      </c>
    </row>
    <row r="48" spans="1:8" ht="14.4" customHeight="1" x14ac:dyDescent="0.3">
      <c r="A48" s="603" t="s">
        <v>557</v>
      </c>
      <c r="B48" s="604" t="s">
        <v>557</v>
      </c>
      <c r="C48" s="605" t="s">
        <v>557</v>
      </c>
      <c r="D48" s="605" t="s">
        <v>557</v>
      </c>
      <c r="E48" s="605" t="s">
        <v>557</v>
      </c>
      <c r="F48" s="606" t="s">
        <v>557</v>
      </c>
      <c r="G48" s="605" t="s">
        <v>557</v>
      </c>
      <c r="H48" s="605" t="s">
        <v>575</v>
      </c>
    </row>
    <row r="49" spans="1:8" ht="14.4" customHeight="1" x14ac:dyDescent="0.3">
      <c r="A49" s="603" t="s">
        <v>580</v>
      </c>
      <c r="B49" s="604" t="s">
        <v>6269</v>
      </c>
      <c r="C49" s="605" t="s">
        <v>6270</v>
      </c>
      <c r="D49" s="605">
        <v>88481.211611372302</v>
      </c>
      <c r="E49" s="605">
        <v>83397.58</v>
      </c>
      <c r="F49" s="606">
        <v>0.94254563744334041</v>
      </c>
      <c r="G49" s="605">
        <v>-5083.6316113723005</v>
      </c>
      <c r="H49" s="605" t="s">
        <v>2</v>
      </c>
    </row>
    <row r="50" spans="1:8" ht="14.4" customHeight="1" x14ac:dyDescent="0.3">
      <c r="A50" s="603" t="s">
        <v>580</v>
      </c>
      <c r="B50" s="604" t="s">
        <v>6271</v>
      </c>
      <c r="C50" s="605" t="s">
        <v>6272</v>
      </c>
      <c r="D50" s="605">
        <v>53249.95984845081</v>
      </c>
      <c r="E50" s="605">
        <v>55534.64</v>
      </c>
      <c r="F50" s="606">
        <v>1.0429048239294711</v>
      </c>
      <c r="G50" s="605">
        <v>2284.6801515491898</v>
      </c>
      <c r="H50" s="605" t="s">
        <v>2</v>
      </c>
    </row>
    <row r="51" spans="1:8" ht="14.4" customHeight="1" x14ac:dyDescent="0.3">
      <c r="A51" s="603" t="s">
        <v>580</v>
      </c>
      <c r="B51" s="604" t="s">
        <v>6287</v>
      </c>
      <c r="C51" s="605" t="s">
        <v>6288</v>
      </c>
      <c r="D51" s="605">
        <v>38851.987957346297</v>
      </c>
      <c r="E51" s="605">
        <v>38762.349999999991</v>
      </c>
      <c r="F51" s="606">
        <v>0.99769283472843873</v>
      </c>
      <c r="G51" s="605">
        <v>-89.637957346305484</v>
      </c>
      <c r="H51" s="605" t="s">
        <v>2</v>
      </c>
    </row>
    <row r="52" spans="1:8" ht="14.4" customHeight="1" x14ac:dyDescent="0.3">
      <c r="A52" s="603" t="s">
        <v>580</v>
      </c>
      <c r="B52" s="604" t="s">
        <v>6289</v>
      </c>
      <c r="C52" s="605" t="s">
        <v>6290</v>
      </c>
      <c r="D52" s="605">
        <v>5000</v>
      </c>
      <c r="E52" s="605">
        <v>270</v>
      </c>
      <c r="F52" s="606">
        <v>5.3999999999999999E-2</v>
      </c>
      <c r="G52" s="605">
        <v>-4730</v>
      </c>
      <c r="H52" s="605" t="s">
        <v>2</v>
      </c>
    </row>
    <row r="53" spans="1:8" ht="14.4" customHeight="1" x14ac:dyDescent="0.3">
      <c r="A53" s="603" t="s">
        <v>580</v>
      </c>
      <c r="B53" s="604" t="s">
        <v>6291</v>
      </c>
      <c r="C53" s="605" t="s">
        <v>6292</v>
      </c>
      <c r="D53" s="605">
        <v>20202.462693477701</v>
      </c>
      <c r="E53" s="605">
        <v>29796.95</v>
      </c>
      <c r="F53" s="606">
        <v>1.4749167194165813</v>
      </c>
      <c r="G53" s="605">
        <v>9594.4873065223001</v>
      </c>
      <c r="H53" s="605" t="s">
        <v>2</v>
      </c>
    </row>
    <row r="54" spans="1:8" ht="14.4" customHeight="1" x14ac:dyDescent="0.3">
      <c r="A54" s="603" t="s">
        <v>580</v>
      </c>
      <c r="B54" s="604" t="s">
        <v>6</v>
      </c>
      <c r="C54" s="605" t="s">
        <v>581</v>
      </c>
      <c r="D54" s="605">
        <v>205785.62211064706</v>
      </c>
      <c r="E54" s="605">
        <v>207761.52000000002</v>
      </c>
      <c r="F54" s="606">
        <v>1.0096017295527602</v>
      </c>
      <c r="G54" s="605">
        <v>1975.8978893529566</v>
      </c>
      <c r="H54" s="605" t="s">
        <v>574</v>
      </c>
    </row>
    <row r="55" spans="1:8" ht="14.4" customHeight="1" x14ac:dyDescent="0.3">
      <c r="A55" s="603" t="s">
        <v>557</v>
      </c>
      <c r="B55" s="604" t="s">
        <v>557</v>
      </c>
      <c r="C55" s="605" t="s">
        <v>557</v>
      </c>
      <c r="D55" s="605" t="s">
        <v>557</v>
      </c>
      <c r="E55" s="605" t="s">
        <v>557</v>
      </c>
      <c r="F55" s="606" t="s">
        <v>557</v>
      </c>
      <c r="G55" s="605" t="s">
        <v>557</v>
      </c>
      <c r="H55" s="605" t="s">
        <v>575</v>
      </c>
    </row>
    <row r="56" spans="1:8" ht="14.4" customHeight="1" x14ac:dyDescent="0.3">
      <c r="A56" s="603" t="s">
        <v>582</v>
      </c>
      <c r="B56" s="604" t="s">
        <v>6267</v>
      </c>
      <c r="C56" s="605" t="s">
        <v>6268</v>
      </c>
      <c r="D56" s="605">
        <v>30311.229020721297</v>
      </c>
      <c r="E56" s="605">
        <v>35312.929686500705</v>
      </c>
      <c r="F56" s="606">
        <v>1.1650114768477438</v>
      </c>
      <c r="G56" s="605">
        <v>5001.7006657794082</v>
      </c>
      <c r="H56" s="605" t="s">
        <v>2</v>
      </c>
    </row>
    <row r="57" spans="1:8" ht="14.4" customHeight="1" x14ac:dyDescent="0.3">
      <c r="A57" s="603" t="s">
        <v>582</v>
      </c>
      <c r="B57" s="604" t="s">
        <v>6269</v>
      </c>
      <c r="C57" s="605" t="s">
        <v>6270</v>
      </c>
      <c r="D57" s="605">
        <v>218477.10282543403</v>
      </c>
      <c r="E57" s="605">
        <v>189567.85</v>
      </c>
      <c r="F57" s="606">
        <v>0.8676783404230104</v>
      </c>
      <c r="G57" s="605">
        <v>-28909.252825434029</v>
      </c>
      <c r="H57" s="605" t="s">
        <v>2</v>
      </c>
    </row>
    <row r="58" spans="1:8" ht="14.4" customHeight="1" x14ac:dyDescent="0.3">
      <c r="A58" s="603" t="s">
        <v>582</v>
      </c>
      <c r="B58" s="604" t="s">
        <v>6271</v>
      </c>
      <c r="C58" s="605" t="s">
        <v>6272</v>
      </c>
      <c r="D58" s="605">
        <v>558149.52359472099</v>
      </c>
      <c r="E58" s="605">
        <v>558409.89000000025</v>
      </c>
      <c r="F58" s="606">
        <v>1.0004664814611008</v>
      </c>
      <c r="G58" s="605">
        <v>260.3664052792592</v>
      </c>
      <c r="H58" s="605" t="s">
        <v>2</v>
      </c>
    </row>
    <row r="59" spans="1:8" ht="14.4" customHeight="1" x14ac:dyDescent="0.3">
      <c r="A59" s="603" t="s">
        <v>582</v>
      </c>
      <c r="B59" s="604" t="s">
        <v>6273</v>
      </c>
      <c r="C59" s="605" t="s">
        <v>6274</v>
      </c>
      <c r="D59" s="605">
        <v>5699.6845876730904</v>
      </c>
      <c r="E59" s="605">
        <v>3292.71</v>
      </c>
      <c r="F59" s="606">
        <v>0.57770038839013316</v>
      </c>
      <c r="G59" s="605">
        <v>-2406.9745876730904</v>
      </c>
      <c r="H59" s="605" t="s">
        <v>2</v>
      </c>
    </row>
    <row r="60" spans="1:8" ht="14.4" customHeight="1" x14ac:dyDescent="0.3">
      <c r="A60" s="603" t="s">
        <v>582</v>
      </c>
      <c r="B60" s="604" t="s">
        <v>6279</v>
      </c>
      <c r="C60" s="605" t="s">
        <v>6280</v>
      </c>
      <c r="D60" s="605">
        <v>74337.608310974101</v>
      </c>
      <c r="E60" s="605">
        <v>77032.100000000006</v>
      </c>
      <c r="F60" s="606">
        <v>1.0362466825372445</v>
      </c>
      <c r="G60" s="605">
        <v>2694.4916890259046</v>
      </c>
      <c r="H60" s="605" t="s">
        <v>2</v>
      </c>
    </row>
    <row r="61" spans="1:8" ht="14.4" customHeight="1" x14ac:dyDescent="0.3">
      <c r="A61" s="603" t="s">
        <v>582</v>
      </c>
      <c r="B61" s="604" t="s">
        <v>6285</v>
      </c>
      <c r="C61" s="605" t="s">
        <v>6286</v>
      </c>
      <c r="D61" s="605">
        <v>42600.486160667897</v>
      </c>
      <c r="E61" s="605">
        <v>44101.5</v>
      </c>
      <c r="F61" s="606">
        <v>1.0352346645451656</v>
      </c>
      <c r="G61" s="605">
        <v>1501.0138393321031</v>
      </c>
      <c r="H61" s="605" t="s">
        <v>2</v>
      </c>
    </row>
    <row r="62" spans="1:8" ht="14.4" customHeight="1" x14ac:dyDescent="0.3">
      <c r="A62" s="603" t="s">
        <v>582</v>
      </c>
      <c r="B62" s="604" t="s">
        <v>6287</v>
      </c>
      <c r="C62" s="605" t="s">
        <v>6288</v>
      </c>
      <c r="D62" s="605">
        <v>3936.1550332006796</v>
      </c>
      <c r="E62" s="605">
        <v>2383.0600000000004</v>
      </c>
      <c r="F62" s="606">
        <v>0.60542838884631489</v>
      </c>
      <c r="G62" s="605">
        <v>-1553.0950332006792</v>
      </c>
      <c r="H62" s="605" t="s">
        <v>2</v>
      </c>
    </row>
    <row r="63" spans="1:8" ht="14.4" customHeight="1" x14ac:dyDescent="0.3">
      <c r="A63" s="603" t="s">
        <v>582</v>
      </c>
      <c r="B63" s="604" t="s">
        <v>6289</v>
      </c>
      <c r="C63" s="605" t="s">
        <v>6290</v>
      </c>
      <c r="D63" s="605">
        <v>10451.5434423647</v>
      </c>
      <c r="E63" s="605">
        <v>9546.59</v>
      </c>
      <c r="F63" s="606">
        <v>0.91341437297227068</v>
      </c>
      <c r="G63" s="605">
        <v>-904.95344236470009</v>
      </c>
      <c r="H63" s="605" t="s">
        <v>2</v>
      </c>
    </row>
    <row r="64" spans="1:8" ht="14.4" customHeight="1" x14ac:dyDescent="0.3">
      <c r="A64" s="603" t="s">
        <v>582</v>
      </c>
      <c r="B64" s="604" t="s">
        <v>6291</v>
      </c>
      <c r="C64" s="605" t="s">
        <v>6292</v>
      </c>
      <c r="D64" s="605">
        <v>86203.436045563503</v>
      </c>
      <c r="E64" s="605">
        <v>81832</v>
      </c>
      <c r="F64" s="606">
        <v>0.94928930624931296</v>
      </c>
      <c r="G64" s="605">
        <v>-4371.4360455635033</v>
      </c>
      <c r="H64" s="605" t="s">
        <v>2</v>
      </c>
    </row>
    <row r="65" spans="1:8" ht="14.4" customHeight="1" x14ac:dyDescent="0.3">
      <c r="A65" s="603" t="s">
        <v>582</v>
      </c>
      <c r="B65" s="604" t="s">
        <v>6</v>
      </c>
      <c r="C65" s="605" t="s">
        <v>583</v>
      </c>
      <c r="D65" s="605">
        <v>1030166.7690213202</v>
      </c>
      <c r="E65" s="605">
        <v>1001478.6296865009</v>
      </c>
      <c r="F65" s="606">
        <v>0.97215194646389769</v>
      </c>
      <c r="G65" s="605">
        <v>-28688.13933481928</v>
      </c>
      <c r="H65" s="605" t="s">
        <v>574</v>
      </c>
    </row>
    <row r="66" spans="1:8" ht="14.4" customHeight="1" x14ac:dyDescent="0.3">
      <c r="A66" s="603" t="s">
        <v>557</v>
      </c>
      <c r="B66" s="604" t="s">
        <v>557</v>
      </c>
      <c r="C66" s="605" t="s">
        <v>557</v>
      </c>
      <c r="D66" s="605" t="s">
        <v>557</v>
      </c>
      <c r="E66" s="605" t="s">
        <v>557</v>
      </c>
      <c r="F66" s="606" t="s">
        <v>557</v>
      </c>
      <c r="G66" s="605" t="s">
        <v>557</v>
      </c>
      <c r="H66" s="605" t="s">
        <v>575</v>
      </c>
    </row>
    <row r="67" spans="1:8" ht="14.4" customHeight="1" x14ac:dyDescent="0.3">
      <c r="A67" s="603" t="s">
        <v>584</v>
      </c>
      <c r="B67" s="604" t="s">
        <v>6269</v>
      </c>
      <c r="C67" s="605" t="s">
        <v>6270</v>
      </c>
      <c r="D67" s="605">
        <v>4197.9079739219296</v>
      </c>
      <c r="E67" s="605">
        <v>12629.88</v>
      </c>
      <c r="F67" s="606">
        <v>3.0086128801438283</v>
      </c>
      <c r="G67" s="605">
        <v>8431.9720260780705</v>
      </c>
      <c r="H67" s="605" t="s">
        <v>2</v>
      </c>
    </row>
    <row r="68" spans="1:8" ht="14.4" customHeight="1" x14ac:dyDescent="0.3">
      <c r="A68" s="603" t="s">
        <v>584</v>
      </c>
      <c r="B68" s="604" t="s">
        <v>6271</v>
      </c>
      <c r="C68" s="605" t="s">
        <v>6272</v>
      </c>
      <c r="D68" s="605">
        <v>2467501.6562053198</v>
      </c>
      <c r="E68" s="605">
        <v>2774100.9499999997</v>
      </c>
      <c r="F68" s="606">
        <v>1.1242549495452772</v>
      </c>
      <c r="G68" s="605">
        <v>306599.29379467992</v>
      </c>
      <c r="H68" s="605" t="s">
        <v>2</v>
      </c>
    </row>
    <row r="69" spans="1:8" ht="14.4" customHeight="1" x14ac:dyDescent="0.3">
      <c r="A69" s="603" t="s">
        <v>584</v>
      </c>
      <c r="B69" s="604" t="s">
        <v>6275</v>
      </c>
      <c r="C69" s="605" t="s">
        <v>6276</v>
      </c>
      <c r="D69" s="605">
        <v>251893.87758489299</v>
      </c>
      <c r="E69" s="605">
        <v>286141.41000000009</v>
      </c>
      <c r="F69" s="606">
        <v>1.135960162047071</v>
      </c>
      <c r="G69" s="605">
        <v>34247.532415107096</v>
      </c>
      <c r="H69" s="605" t="s">
        <v>2</v>
      </c>
    </row>
    <row r="70" spans="1:8" ht="14.4" customHeight="1" x14ac:dyDescent="0.3">
      <c r="A70" s="603" t="s">
        <v>584</v>
      </c>
      <c r="B70" s="604" t="s">
        <v>6277</v>
      </c>
      <c r="C70" s="605" t="s">
        <v>6278</v>
      </c>
      <c r="D70" s="605">
        <v>31997.999999985299</v>
      </c>
      <c r="E70" s="605">
        <v>24208.16</v>
      </c>
      <c r="F70" s="606">
        <v>0.75655228451812995</v>
      </c>
      <c r="G70" s="605">
        <v>-7789.8399999852991</v>
      </c>
      <c r="H70" s="605" t="s">
        <v>2</v>
      </c>
    </row>
    <row r="71" spans="1:8" ht="14.4" customHeight="1" x14ac:dyDescent="0.3">
      <c r="A71" s="603" t="s">
        <v>584</v>
      </c>
      <c r="B71" s="604" t="s">
        <v>6279</v>
      </c>
      <c r="C71" s="605" t="s">
        <v>6280</v>
      </c>
      <c r="D71" s="605">
        <v>26743.263958637701</v>
      </c>
      <c r="E71" s="605">
        <v>2482.92</v>
      </c>
      <c r="F71" s="606">
        <v>9.2842818432342156E-2</v>
      </c>
      <c r="G71" s="605">
        <v>-24260.343958637699</v>
      </c>
      <c r="H71" s="605" t="s">
        <v>2</v>
      </c>
    </row>
    <row r="72" spans="1:8" ht="14.4" customHeight="1" x14ac:dyDescent="0.3">
      <c r="A72" s="603" t="s">
        <v>584</v>
      </c>
      <c r="B72" s="604" t="s">
        <v>6281</v>
      </c>
      <c r="C72" s="605" t="s">
        <v>6282</v>
      </c>
      <c r="D72" s="605" t="s">
        <v>557</v>
      </c>
      <c r="E72" s="605">
        <v>6591.23</v>
      </c>
      <c r="F72" s="606" t="s">
        <v>557</v>
      </c>
      <c r="G72" s="605">
        <v>6591.23</v>
      </c>
      <c r="H72" s="605" t="s">
        <v>2</v>
      </c>
    </row>
    <row r="73" spans="1:8" ht="14.4" customHeight="1" x14ac:dyDescent="0.3">
      <c r="A73" s="603" t="s">
        <v>584</v>
      </c>
      <c r="B73" s="604" t="s">
        <v>6283</v>
      </c>
      <c r="C73" s="605" t="s">
        <v>6284</v>
      </c>
      <c r="D73" s="605">
        <v>9285421.4272770099</v>
      </c>
      <c r="E73" s="605">
        <v>10576569.739999995</v>
      </c>
      <c r="F73" s="606">
        <v>1.1390511268481671</v>
      </c>
      <c r="G73" s="605">
        <v>1291148.3127229847</v>
      </c>
      <c r="H73" s="605" t="s">
        <v>2</v>
      </c>
    </row>
    <row r="74" spans="1:8" ht="14.4" customHeight="1" x14ac:dyDescent="0.3">
      <c r="A74" s="603" t="s">
        <v>584</v>
      </c>
      <c r="B74" s="604" t="s">
        <v>6287</v>
      </c>
      <c r="C74" s="605" t="s">
        <v>6288</v>
      </c>
      <c r="D74" s="605">
        <v>101215.400097907</v>
      </c>
      <c r="E74" s="605">
        <v>45110.42</v>
      </c>
      <c r="F74" s="606">
        <v>0.44568731592587779</v>
      </c>
      <c r="G74" s="605">
        <v>-56104.980097906999</v>
      </c>
      <c r="H74" s="605" t="s">
        <v>2</v>
      </c>
    </row>
    <row r="75" spans="1:8" ht="14.4" customHeight="1" x14ac:dyDescent="0.3">
      <c r="A75" s="603" t="s">
        <v>584</v>
      </c>
      <c r="B75" s="604" t="s">
        <v>6291</v>
      </c>
      <c r="C75" s="605" t="s">
        <v>6292</v>
      </c>
      <c r="D75" s="605">
        <v>7601.0634362259489</v>
      </c>
      <c r="E75" s="605">
        <v>780</v>
      </c>
      <c r="F75" s="606">
        <v>0.10261722014877468</v>
      </c>
      <c r="G75" s="605">
        <v>-6821.0634362259489</v>
      </c>
      <c r="H75" s="605" t="s">
        <v>2</v>
      </c>
    </row>
    <row r="76" spans="1:8" ht="14.4" customHeight="1" x14ac:dyDescent="0.3">
      <c r="A76" s="603" t="s">
        <v>584</v>
      </c>
      <c r="B76" s="604" t="s">
        <v>6</v>
      </c>
      <c r="C76" s="605" t="s">
        <v>585</v>
      </c>
      <c r="D76" s="605">
        <v>12192954.999101089</v>
      </c>
      <c r="E76" s="605">
        <v>13728614.709999995</v>
      </c>
      <c r="F76" s="606">
        <v>1.1259464757322668</v>
      </c>
      <c r="G76" s="605">
        <v>1535659.710898906</v>
      </c>
      <c r="H76" s="605" t="s">
        <v>574</v>
      </c>
    </row>
    <row r="77" spans="1:8" ht="14.4" customHeight="1" x14ac:dyDescent="0.3">
      <c r="A77" s="603" t="s">
        <v>557</v>
      </c>
      <c r="B77" s="604" t="s">
        <v>557</v>
      </c>
      <c r="C77" s="605" t="s">
        <v>557</v>
      </c>
      <c r="D77" s="605" t="s">
        <v>557</v>
      </c>
      <c r="E77" s="605" t="s">
        <v>557</v>
      </c>
      <c r="F77" s="606" t="s">
        <v>557</v>
      </c>
      <c r="G77" s="605" t="s">
        <v>557</v>
      </c>
      <c r="H77" s="605" t="s">
        <v>575</v>
      </c>
    </row>
    <row r="78" spans="1:8" ht="14.4" customHeight="1" x14ac:dyDescent="0.3">
      <c r="A78" s="603" t="s">
        <v>6293</v>
      </c>
      <c r="B78" s="604" t="s">
        <v>6271</v>
      </c>
      <c r="C78" s="605" t="s">
        <v>6272</v>
      </c>
      <c r="D78" s="605">
        <v>113999.906202784</v>
      </c>
      <c r="E78" s="605">
        <v>114587.15999999999</v>
      </c>
      <c r="F78" s="606">
        <v>1.0051513533368297</v>
      </c>
      <c r="G78" s="605">
        <v>587.25379721599165</v>
      </c>
      <c r="H78" s="605" t="s">
        <v>2</v>
      </c>
    </row>
    <row r="79" spans="1:8" ht="14.4" customHeight="1" x14ac:dyDescent="0.3">
      <c r="A79" s="603" t="s">
        <v>6293</v>
      </c>
      <c r="B79" s="604" t="s">
        <v>6283</v>
      </c>
      <c r="C79" s="605" t="s">
        <v>6284</v>
      </c>
      <c r="D79" s="605">
        <v>569992.59177871502</v>
      </c>
      <c r="E79" s="605">
        <v>570892.31999999995</v>
      </c>
      <c r="F79" s="606">
        <v>1.0015784910791161</v>
      </c>
      <c r="G79" s="605">
        <v>899.72822128492408</v>
      </c>
      <c r="H79" s="605" t="s">
        <v>2</v>
      </c>
    </row>
    <row r="80" spans="1:8" ht="14.4" customHeight="1" x14ac:dyDescent="0.3">
      <c r="A80" s="603" t="s">
        <v>6293</v>
      </c>
      <c r="B80" s="604" t="s">
        <v>6</v>
      </c>
      <c r="C80" s="605" t="s">
        <v>6294</v>
      </c>
      <c r="D80" s="605">
        <v>700767.95571769064</v>
      </c>
      <c r="E80" s="605">
        <v>685479.48</v>
      </c>
      <c r="F80" s="606">
        <v>0.97818325510898541</v>
      </c>
      <c r="G80" s="605">
        <v>-15288.475717690657</v>
      </c>
      <c r="H80" s="605" t="s">
        <v>574</v>
      </c>
    </row>
    <row r="81" spans="1:8" ht="14.4" customHeight="1" x14ac:dyDescent="0.3">
      <c r="A81" s="603" t="s">
        <v>557</v>
      </c>
      <c r="B81" s="604" t="s">
        <v>557</v>
      </c>
      <c r="C81" s="605" t="s">
        <v>557</v>
      </c>
      <c r="D81" s="605" t="s">
        <v>557</v>
      </c>
      <c r="E81" s="605" t="s">
        <v>557</v>
      </c>
      <c r="F81" s="606" t="s">
        <v>557</v>
      </c>
      <c r="G81" s="605" t="s">
        <v>557</v>
      </c>
      <c r="H81" s="605" t="s">
        <v>575</v>
      </c>
    </row>
    <row r="82" spans="1:8" ht="14.4" customHeight="1" x14ac:dyDescent="0.3">
      <c r="A82" s="603" t="s">
        <v>586</v>
      </c>
      <c r="B82" s="604" t="s">
        <v>6267</v>
      </c>
      <c r="C82" s="605" t="s">
        <v>6268</v>
      </c>
      <c r="D82" s="605">
        <v>3674.1056388736101</v>
      </c>
      <c r="E82" s="605">
        <v>2461.14</v>
      </c>
      <c r="F82" s="606">
        <v>0.66986097894412322</v>
      </c>
      <c r="G82" s="605">
        <v>-1212.9656388736103</v>
      </c>
      <c r="H82" s="605" t="s">
        <v>2</v>
      </c>
    </row>
    <row r="83" spans="1:8" ht="14.4" customHeight="1" x14ac:dyDescent="0.3">
      <c r="A83" s="603" t="s">
        <v>586</v>
      </c>
      <c r="B83" s="604" t="s">
        <v>6269</v>
      </c>
      <c r="C83" s="605" t="s">
        <v>6270</v>
      </c>
      <c r="D83" s="605">
        <v>5808.04844989293</v>
      </c>
      <c r="E83" s="605">
        <v>12156.67</v>
      </c>
      <c r="F83" s="606">
        <v>2.0930731044821269</v>
      </c>
      <c r="G83" s="605">
        <v>6348.6215501070701</v>
      </c>
      <c r="H83" s="605" t="s">
        <v>2</v>
      </c>
    </row>
    <row r="84" spans="1:8" ht="14.4" customHeight="1" x14ac:dyDescent="0.3">
      <c r="A84" s="603" t="s">
        <v>586</v>
      </c>
      <c r="B84" s="604" t="s">
        <v>6271</v>
      </c>
      <c r="C84" s="605" t="s">
        <v>6272</v>
      </c>
      <c r="D84" s="605">
        <v>92791.565060499779</v>
      </c>
      <c r="E84" s="605">
        <v>115341.79000000001</v>
      </c>
      <c r="F84" s="606">
        <v>1.2430202025884309</v>
      </c>
      <c r="G84" s="605">
        <v>22550.224939500229</v>
      </c>
      <c r="H84" s="605" t="s">
        <v>2</v>
      </c>
    </row>
    <row r="85" spans="1:8" ht="14.4" customHeight="1" x14ac:dyDescent="0.3">
      <c r="A85" s="603" t="s">
        <v>586</v>
      </c>
      <c r="B85" s="604" t="s">
        <v>6285</v>
      </c>
      <c r="C85" s="605" t="s">
        <v>6286</v>
      </c>
      <c r="D85" s="605">
        <v>16150.172181903201</v>
      </c>
      <c r="E85" s="605">
        <v>16093</v>
      </c>
      <c r="F85" s="606">
        <v>0.99645996455893737</v>
      </c>
      <c r="G85" s="605">
        <v>-57.172181903200908</v>
      </c>
      <c r="H85" s="605" t="s">
        <v>2</v>
      </c>
    </row>
    <row r="86" spans="1:8" ht="14.4" customHeight="1" x14ac:dyDescent="0.3">
      <c r="A86" s="603" t="s">
        <v>586</v>
      </c>
      <c r="B86" s="604" t="s">
        <v>6</v>
      </c>
      <c r="C86" s="605" t="s">
        <v>587</v>
      </c>
      <c r="D86" s="605">
        <v>118423.89133116954</v>
      </c>
      <c r="E86" s="605">
        <v>146052.6</v>
      </c>
      <c r="F86" s="606">
        <v>1.2333035028511896</v>
      </c>
      <c r="G86" s="605">
        <v>27628.70866883047</v>
      </c>
      <c r="H86" s="605" t="s">
        <v>574</v>
      </c>
    </row>
    <row r="87" spans="1:8" ht="14.4" customHeight="1" x14ac:dyDescent="0.3">
      <c r="A87" s="603" t="s">
        <v>557</v>
      </c>
      <c r="B87" s="604" t="s">
        <v>557</v>
      </c>
      <c r="C87" s="605" t="s">
        <v>557</v>
      </c>
      <c r="D87" s="605" t="s">
        <v>557</v>
      </c>
      <c r="E87" s="605" t="s">
        <v>557</v>
      </c>
      <c r="F87" s="606" t="s">
        <v>557</v>
      </c>
      <c r="G87" s="605" t="s">
        <v>557</v>
      </c>
      <c r="H87" s="605" t="s">
        <v>575</v>
      </c>
    </row>
    <row r="88" spans="1:8" ht="14.4" customHeight="1" x14ac:dyDescent="0.3">
      <c r="A88" s="603" t="s">
        <v>556</v>
      </c>
      <c r="B88" s="604" t="s">
        <v>6</v>
      </c>
      <c r="C88" s="605" t="s">
        <v>558</v>
      </c>
      <c r="D88" s="605">
        <v>15803430.459410911</v>
      </c>
      <c r="E88" s="605">
        <v>17498030.134939268</v>
      </c>
      <c r="F88" s="606">
        <v>1.1072298625213506</v>
      </c>
      <c r="G88" s="605">
        <v>1694599.6755283568</v>
      </c>
      <c r="H88" s="605" t="s">
        <v>571</v>
      </c>
    </row>
  </sheetData>
  <autoFilter ref="A3:G3"/>
  <mergeCells count="1">
    <mergeCell ref="A1:G1"/>
  </mergeCells>
  <conditionalFormatting sqref="F19 F89:F65536">
    <cfRule type="cellIs" dxfId="38" priority="19" stopIfTrue="1" operator="greaterThan">
      <formula>1</formula>
    </cfRule>
  </conditionalFormatting>
  <conditionalFormatting sqref="G4:G18">
    <cfRule type="cellIs" dxfId="37" priority="12" operator="greaterThan">
      <formula>0</formula>
    </cfRule>
  </conditionalFormatting>
  <conditionalFormatting sqref="F4:F18">
    <cfRule type="cellIs" dxfId="36" priority="14" operator="greaterThan">
      <formula>1</formula>
    </cfRule>
  </conditionalFormatting>
  <conditionalFormatting sqref="B4:B18">
    <cfRule type="expression" dxfId="35" priority="18">
      <formula>AND(LEFT(H4,6)&lt;&gt;"mezera",H4&lt;&gt;"")</formula>
    </cfRule>
  </conditionalFormatting>
  <conditionalFormatting sqref="A4:A18">
    <cfRule type="expression" dxfId="34" priority="15">
      <formula>AND(H4&lt;&gt;"",H4&lt;&gt;"mezeraKL")</formula>
    </cfRule>
  </conditionalFormatting>
  <conditionalFormatting sqref="B4:G18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8">
    <cfRule type="expression" dxfId="31" priority="13">
      <formula>$H4&lt;&gt;""</formula>
    </cfRule>
  </conditionalFormatting>
  <conditionalFormatting sqref="F4:F18">
    <cfRule type="cellIs" dxfId="30" priority="9" operator="greaterThan">
      <formula>1</formula>
    </cfRule>
  </conditionalFormatting>
  <conditionalFormatting sqref="F4:F18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8">
    <cfRule type="expression" dxfId="27" priority="8">
      <formula>$H4&lt;&gt;""</formula>
    </cfRule>
  </conditionalFormatting>
  <conditionalFormatting sqref="G20:G88">
    <cfRule type="cellIs" dxfId="26" priority="1" operator="greaterThan">
      <formula>0</formula>
    </cfRule>
  </conditionalFormatting>
  <conditionalFormatting sqref="F20:F88">
    <cfRule type="cellIs" dxfId="25" priority="3" operator="greaterThan">
      <formula>1</formula>
    </cfRule>
  </conditionalFormatting>
  <conditionalFormatting sqref="B20:B88">
    <cfRule type="expression" dxfId="24" priority="7">
      <formula>AND(LEFT(H20,6)&lt;&gt;"mezera",H20&lt;&gt;"")</formula>
    </cfRule>
  </conditionalFormatting>
  <conditionalFormatting sqref="A20:A88">
    <cfRule type="expression" dxfId="23" priority="4">
      <formula>AND(H20&lt;&gt;"",H20&lt;&gt;"mezeraKL")</formula>
    </cfRule>
  </conditionalFormatting>
  <conditionalFormatting sqref="B20:G88">
    <cfRule type="expression" dxfId="22" priority="5">
      <formula>$H20="SumaNS"</formula>
    </cfRule>
    <cfRule type="expression" dxfId="21" priority="6">
      <formula>OR($H20="KL",$H20="SumaKL")</formula>
    </cfRule>
  </conditionalFormatting>
  <conditionalFormatting sqref="A20:G88">
    <cfRule type="expression" dxfId="20" priority="2">
      <formula>$H20&lt;&gt;""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8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17.223013062359513</v>
      </c>
      <c r="J3" s="340">
        <f>SUBTOTAL(9,J5:J1048576)</f>
        <v>1015968</v>
      </c>
      <c r="K3" s="341">
        <f>SUBTOTAL(9,K5:K1048576)</f>
        <v>17498030.134939268</v>
      </c>
    </row>
    <row r="4" spans="1:11" s="89" customFormat="1" ht="14.4" customHeight="1" thickBot="1" x14ac:dyDescent="0.35">
      <c r="A4" s="607" t="s">
        <v>7</v>
      </c>
      <c r="B4" s="608" t="s">
        <v>8</v>
      </c>
      <c r="C4" s="608" t="s">
        <v>0</v>
      </c>
      <c r="D4" s="608" t="s">
        <v>9</v>
      </c>
      <c r="E4" s="608" t="s">
        <v>10</v>
      </c>
      <c r="F4" s="608" t="s">
        <v>2</v>
      </c>
      <c r="G4" s="608" t="s">
        <v>175</v>
      </c>
      <c r="H4" s="609" t="s">
        <v>14</v>
      </c>
      <c r="I4" s="610" t="s">
        <v>279</v>
      </c>
      <c r="J4" s="610" t="s">
        <v>16</v>
      </c>
      <c r="K4" s="611" t="s">
        <v>296</v>
      </c>
    </row>
    <row r="5" spans="1:11" ht="14.4" customHeight="1" x14ac:dyDescent="0.3">
      <c r="A5" s="612" t="s">
        <v>556</v>
      </c>
      <c r="B5" s="613" t="s">
        <v>558</v>
      </c>
      <c r="C5" s="614" t="s">
        <v>572</v>
      </c>
      <c r="D5" s="615" t="s">
        <v>573</v>
      </c>
      <c r="E5" s="614" t="s">
        <v>6269</v>
      </c>
      <c r="F5" s="615" t="s">
        <v>6270</v>
      </c>
      <c r="G5" s="614" t="s">
        <v>6295</v>
      </c>
      <c r="H5" s="614" t="s">
        <v>6296</v>
      </c>
      <c r="I5" s="616">
        <v>5.73</v>
      </c>
      <c r="J5" s="616">
        <v>40</v>
      </c>
      <c r="K5" s="617">
        <v>229.1</v>
      </c>
    </row>
    <row r="6" spans="1:11" ht="14.4" customHeight="1" x14ac:dyDescent="0.3">
      <c r="A6" s="618" t="s">
        <v>556</v>
      </c>
      <c r="B6" s="619" t="s">
        <v>558</v>
      </c>
      <c r="C6" s="620" t="s">
        <v>572</v>
      </c>
      <c r="D6" s="621" t="s">
        <v>573</v>
      </c>
      <c r="E6" s="620" t="s">
        <v>6269</v>
      </c>
      <c r="F6" s="621" t="s">
        <v>6270</v>
      </c>
      <c r="G6" s="620" t="s">
        <v>6297</v>
      </c>
      <c r="H6" s="620" t="s">
        <v>6298</v>
      </c>
      <c r="I6" s="622">
        <v>2.3833333333333333</v>
      </c>
      <c r="J6" s="622">
        <v>60</v>
      </c>
      <c r="K6" s="623">
        <v>143</v>
      </c>
    </row>
    <row r="7" spans="1:11" ht="14.4" customHeight="1" x14ac:dyDescent="0.3">
      <c r="A7" s="618" t="s">
        <v>556</v>
      </c>
      <c r="B7" s="619" t="s">
        <v>558</v>
      </c>
      <c r="C7" s="620" t="s">
        <v>572</v>
      </c>
      <c r="D7" s="621" t="s">
        <v>573</v>
      </c>
      <c r="E7" s="620" t="s">
        <v>6269</v>
      </c>
      <c r="F7" s="621" t="s">
        <v>6270</v>
      </c>
      <c r="G7" s="620" t="s">
        <v>6299</v>
      </c>
      <c r="H7" s="620" t="s">
        <v>6300</v>
      </c>
      <c r="I7" s="622">
        <v>3.1</v>
      </c>
      <c r="J7" s="622">
        <v>40</v>
      </c>
      <c r="K7" s="623">
        <v>124</v>
      </c>
    </row>
    <row r="8" spans="1:11" ht="14.4" customHeight="1" x14ac:dyDescent="0.3">
      <c r="A8" s="618" t="s">
        <v>556</v>
      </c>
      <c r="B8" s="619" t="s">
        <v>558</v>
      </c>
      <c r="C8" s="620" t="s">
        <v>572</v>
      </c>
      <c r="D8" s="621" t="s">
        <v>573</v>
      </c>
      <c r="E8" s="620" t="s">
        <v>6269</v>
      </c>
      <c r="F8" s="621" t="s">
        <v>6270</v>
      </c>
      <c r="G8" s="620" t="s">
        <v>6301</v>
      </c>
      <c r="H8" s="620" t="s">
        <v>6302</v>
      </c>
      <c r="I8" s="622">
        <v>3.78</v>
      </c>
      <c r="J8" s="622">
        <v>40</v>
      </c>
      <c r="K8" s="623">
        <v>151.19999999999999</v>
      </c>
    </row>
    <row r="9" spans="1:11" ht="14.4" customHeight="1" x14ac:dyDescent="0.3">
      <c r="A9" s="618" t="s">
        <v>556</v>
      </c>
      <c r="B9" s="619" t="s">
        <v>558</v>
      </c>
      <c r="C9" s="620" t="s">
        <v>572</v>
      </c>
      <c r="D9" s="621" t="s">
        <v>573</v>
      </c>
      <c r="E9" s="620" t="s">
        <v>6269</v>
      </c>
      <c r="F9" s="621" t="s">
        <v>6270</v>
      </c>
      <c r="G9" s="620" t="s">
        <v>6303</v>
      </c>
      <c r="H9" s="620" t="s">
        <v>6304</v>
      </c>
      <c r="I9" s="622">
        <v>7.3233333333333333</v>
      </c>
      <c r="J9" s="622">
        <v>130</v>
      </c>
      <c r="K9" s="623">
        <v>951.09999999999991</v>
      </c>
    </row>
    <row r="10" spans="1:11" ht="14.4" customHeight="1" x14ac:dyDescent="0.3">
      <c r="A10" s="618" t="s">
        <v>556</v>
      </c>
      <c r="B10" s="619" t="s">
        <v>558</v>
      </c>
      <c r="C10" s="620" t="s">
        <v>572</v>
      </c>
      <c r="D10" s="621" t="s">
        <v>573</v>
      </c>
      <c r="E10" s="620" t="s">
        <v>6269</v>
      </c>
      <c r="F10" s="621" t="s">
        <v>6270</v>
      </c>
      <c r="G10" s="620" t="s">
        <v>6305</v>
      </c>
      <c r="H10" s="620" t="s">
        <v>6306</v>
      </c>
      <c r="I10" s="622">
        <v>12.08</v>
      </c>
      <c r="J10" s="622">
        <v>20</v>
      </c>
      <c r="K10" s="623">
        <v>241.6</v>
      </c>
    </row>
    <row r="11" spans="1:11" ht="14.4" customHeight="1" x14ac:dyDescent="0.3">
      <c r="A11" s="618" t="s">
        <v>556</v>
      </c>
      <c r="B11" s="619" t="s">
        <v>558</v>
      </c>
      <c r="C11" s="620" t="s">
        <v>572</v>
      </c>
      <c r="D11" s="621" t="s">
        <v>573</v>
      </c>
      <c r="E11" s="620" t="s">
        <v>6269</v>
      </c>
      <c r="F11" s="621" t="s">
        <v>6270</v>
      </c>
      <c r="G11" s="620" t="s">
        <v>6307</v>
      </c>
      <c r="H11" s="620" t="s">
        <v>6308</v>
      </c>
      <c r="I11" s="622">
        <v>0.4</v>
      </c>
      <c r="J11" s="622">
        <v>500</v>
      </c>
      <c r="K11" s="623">
        <v>200</v>
      </c>
    </row>
    <row r="12" spans="1:11" ht="14.4" customHeight="1" x14ac:dyDescent="0.3">
      <c r="A12" s="618" t="s">
        <v>556</v>
      </c>
      <c r="B12" s="619" t="s">
        <v>558</v>
      </c>
      <c r="C12" s="620" t="s">
        <v>572</v>
      </c>
      <c r="D12" s="621" t="s">
        <v>573</v>
      </c>
      <c r="E12" s="620" t="s">
        <v>6269</v>
      </c>
      <c r="F12" s="621" t="s">
        <v>6270</v>
      </c>
      <c r="G12" s="620" t="s">
        <v>6309</v>
      </c>
      <c r="H12" s="620" t="s">
        <v>6310</v>
      </c>
      <c r="I12" s="622">
        <v>27.191666666666666</v>
      </c>
      <c r="J12" s="622">
        <v>254</v>
      </c>
      <c r="K12" s="623">
        <v>6872.7199999999993</v>
      </c>
    </row>
    <row r="13" spans="1:11" ht="14.4" customHeight="1" x14ac:dyDescent="0.3">
      <c r="A13" s="618" t="s">
        <v>556</v>
      </c>
      <c r="B13" s="619" t="s">
        <v>558</v>
      </c>
      <c r="C13" s="620" t="s">
        <v>572</v>
      </c>
      <c r="D13" s="621" t="s">
        <v>573</v>
      </c>
      <c r="E13" s="620" t="s">
        <v>6269</v>
      </c>
      <c r="F13" s="621" t="s">
        <v>6270</v>
      </c>
      <c r="G13" s="620" t="s">
        <v>6311</v>
      </c>
      <c r="H13" s="620" t="s">
        <v>6312</v>
      </c>
      <c r="I13" s="622">
        <v>2.0549999999999997</v>
      </c>
      <c r="J13" s="622">
        <v>200</v>
      </c>
      <c r="K13" s="623">
        <v>410.77</v>
      </c>
    </row>
    <row r="14" spans="1:11" ht="14.4" customHeight="1" x14ac:dyDescent="0.3">
      <c r="A14" s="618" t="s">
        <v>556</v>
      </c>
      <c r="B14" s="619" t="s">
        <v>558</v>
      </c>
      <c r="C14" s="620" t="s">
        <v>572</v>
      </c>
      <c r="D14" s="621" t="s">
        <v>573</v>
      </c>
      <c r="E14" s="620" t="s">
        <v>6269</v>
      </c>
      <c r="F14" s="621" t="s">
        <v>6270</v>
      </c>
      <c r="G14" s="620" t="s">
        <v>6313</v>
      </c>
      <c r="H14" s="620" t="s">
        <v>6314</v>
      </c>
      <c r="I14" s="622">
        <v>5.0199999999999996</v>
      </c>
      <c r="J14" s="622">
        <v>200</v>
      </c>
      <c r="K14" s="623">
        <v>1003.22</v>
      </c>
    </row>
    <row r="15" spans="1:11" ht="14.4" customHeight="1" x14ac:dyDescent="0.3">
      <c r="A15" s="618" t="s">
        <v>556</v>
      </c>
      <c r="B15" s="619" t="s">
        <v>558</v>
      </c>
      <c r="C15" s="620" t="s">
        <v>572</v>
      </c>
      <c r="D15" s="621" t="s">
        <v>573</v>
      </c>
      <c r="E15" s="620" t="s">
        <v>6269</v>
      </c>
      <c r="F15" s="621" t="s">
        <v>6270</v>
      </c>
      <c r="G15" s="620" t="s">
        <v>6315</v>
      </c>
      <c r="H15" s="620" t="s">
        <v>6316</v>
      </c>
      <c r="I15" s="622">
        <v>5.9233333333333329</v>
      </c>
      <c r="J15" s="622">
        <v>400</v>
      </c>
      <c r="K15" s="623">
        <v>2366</v>
      </c>
    </row>
    <row r="16" spans="1:11" ht="14.4" customHeight="1" x14ac:dyDescent="0.3">
      <c r="A16" s="618" t="s">
        <v>556</v>
      </c>
      <c r="B16" s="619" t="s">
        <v>558</v>
      </c>
      <c r="C16" s="620" t="s">
        <v>572</v>
      </c>
      <c r="D16" s="621" t="s">
        <v>573</v>
      </c>
      <c r="E16" s="620" t="s">
        <v>6269</v>
      </c>
      <c r="F16" s="621" t="s">
        <v>6270</v>
      </c>
      <c r="G16" s="620" t="s">
        <v>6317</v>
      </c>
      <c r="H16" s="620" t="s">
        <v>6318</v>
      </c>
      <c r="I16" s="622">
        <v>0.84</v>
      </c>
      <c r="J16" s="622">
        <v>500</v>
      </c>
      <c r="K16" s="623">
        <v>420</v>
      </c>
    </row>
    <row r="17" spans="1:11" ht="14.4" customHeight="1" x14ac:dyDescent="0.3">
      <c r="A17" s="618" t="s">
        <v>556</v>
      </c>
      <c r="B17" s="619" t="s">
        <v>558</v>
      </c>
      <c r="C17" s="620" t="s">
        <v>572</v>
      </c>
      <c r="D17" s="621" t="s">
        <v>573</v>
      </c>
      <c r="E17" s="620" t="s">
        <v>6269</v>
      </c>
      <c r="F17" s="621" t="s">
        <v>6270</v>
      </c>
      <c r="G17" s="620" t="s">
        <v>6319</v>
      </c>
      <c r="H17" s="620" t="s">
        <v>6320</v>
      </c>
      <c r="I17" s="622">
        <v>2.7366666666666668</v>
      </c>
      <c r="J17" s="622">
        <v>250</v>
      </c>
      <c r="K17" s="623">
        <v>683.8</v>
      </c>
    </row>
    <row r="18" spans="1:11" ht="14.4" customHeight="1" x14ac:dyDescent="0.3">
      <c r="A18" s="618" t="s">
        <v>556</v>
      </c>
      <c r="B18" s="619" t="s">
        <v>558</v>
      </c>
      <c r="C18" s="620" t="s">
        <v>572</v>
      </c>
      <c r="D18" s="621" t="s">
        <v>573</v>
      </c>
      <c r="E18" s="620" t="s">
        <v>6269</v>
      </c>
      <c r="F18" s="621" t="s">
        <v>6270</v>
      </c>
      <c r="G18" s="620" t="s">
        <v>6321</v>
      </c>
      <c r="H18" s="620" t="s">
        <v>6322</v>
      </c>
      <c r="I18" s="622">
        <v>0.995</v>
      </c>
      <c r="J18" s="622">
        <v>240</v>
      </c>
      <c r="K18" s="623">
        <v>239.6</v>
      </c>
    </row>
    <row r="19" spans="1:11" ht="14.4" customHeight="1" x14ac:dyDescent="0.3">
      <c r="A19" s="618" t="s">
        <v>556</v>
      </c>
      <c r="B19" s="619" t="s">
        <v>558</v>
      </c>
      <c r="C19" s="620" t="s">
        <v>572</v>
      </c>
      <c r="D19" s="621" t="s">
        <v>573</v>
      </c>
      <c r="E19" s="620" t="s">
        <v>6269</v>
      </c>
      <c r="F19" s="621" t="s">
        <v>6270</v>
      </c>
      <c r="G19" s="620" t="s">
        <v>6323</v>
      </c>
      <c r="H19" s="620" t="s">
        <v>6324</v>
      </c>
      <c r="I19" s="622">
        <v>23.85</v>
      </c>
      <c r="J19" s="622">
        <v>275</v>
      </c>
      <c r="K19" s="623">
        <v>6718.5</v>
      </c>
    </row>
    <row r="20" spans="1:11" ht="14.4" customHeight="1" x14ac:dyDescent="0.3">
      <c r="A20" s="618" t="s">
        <v>556</v>
      </c>
      <c r="B20" s="619" t="s">
        <v>558</v>
      </c>
      <c r="C20" s="620" t="s">
        <v>572</v>
      </c>
      <c r="D20" s="621" t="s">
        <v>573</v>
      </c>
      <c r="E20" s="620" t="s">
        <v>6269</v>
      </c>
      <c r="F20" s="621" t="s">
        <v>6270</v>
      </c>
      <c r="G20" s="620" t="s">
        <v>6325</v>
      </c>
      <c r="H20" s="620" t="s">
        <v>6326</v>
      </c>
      <c r="I20" s="622">
        <v>30.105</v>
      </c>
      <c r="J20" s="622">
        <v>102</v>
      </c>
      <c r="K20" s="623">
        <v>3064.34</v>
      </c>
    </row>
    <row r="21" spans="1:11" ht="14.4" customHeight="1" x14ac:dyDescent="0.3">
      <c r="A21" s="618" t="s">
        <v>556</v>
      </c>
      <c r="B21" s="619" t="s">
        <v>558</v>
      </c>
      <c r="C21" s="620" t="s">
        <v>572</v>
      </c>
      <c r="D21" s="621" t="s">
        <v>573</v>
      </c>
      <c r="E21" s="620" t="s">
        <v>6269</v>
      </c>
      <c r="F21" s="621" t="s">
        <v>6270</v>
      </c>
      <c r="G21" s="620" t="s">
        <v>6327</v>
      </c>
      <c r="H21" s="620" t="s">
        <v>6328</v>
      </c>
      <c r="I21" s="622">
        <v>12.31</v>
      </c>
      <c r="J21" s="622">
        <v>200</v>
      </c>
      <c r="K21" s="623">
        <v>2462</v>
      </c>
    </row>
    <row r="22" spans="1:11" ht="14.4" customHeight="1" x14ac:dyDescent="0.3">
      <c r="A22" s="618" t="s">
        <v>556</v>
      </c>
      <c r="B22" s="619" t="s">
        <v>558</v>
      </c>
      <c r="C22" s="620" t="s">
        <v>572</v>
      </c>
      <c r="D22" s="621" t="s">
        <v>573</v>
      </c>
      <c r="E22" s="620" t="s">
        <v>6269</v>
      </c>
      <c r="F22" s="621" t="s">
        <v>6270</v>
      </c>
      <c r="G22" s="620" t="s">
        <v>6329</v>
      </c>
      <c r="H22" s="620" t="s">
        <v>6330</v>
      </c>
      <c r="I22" s="622">
        <v>8.11</v>
      </c>
      <c r="J22" s="622">
        <v>500</v>
      </c>
      <c r="K22" s="623">
        <v>4055</v>
      </c>
    </row>
    <row r="23" spans="1:11" ht="14.4" customHeight="1" x14ac:dyDescent="0.3">
      <c r="A23" s="618" t="s">
        <v>556</v>
      </c>
      <c r="B23" s="619" t="s">
        <v>558</v>
      </c>
      <c r="C23" s="620" t="s">
        <v>572</v>
      </c>
      <c r="D23" s="621" t="s">
        <v>573</v>
      </c>
      <c r="E23" s="620" t="s">
        <v>6269</v>
      </c>
      <c r="F23" s="621" t="s">
        <v>6270</v>
      </c>
      <c r="G23" s="620" t="s">
        <v>6331</v>
      </c>
      <c r="H23" s="620" t="s">
        <v>6332</v>
      </c>
      <c r="I23" s="622">
        <v>0.6</v>
      </c>
      <c r="J23" s="622">
        <v>4600</v>
      </c>
      <c r="K23" s="623">
        <v>2760</v>
      </c>
    </row>
    <row r="24" spans="1:11" ht="14.4" customHeight="1" x14ac:dyDescent="0.3">
      <c r="A24" s="618" t="s">
        <v>556</v>
      </c>
      <c r="B24" s="619" t="s">
        <v>558</v>
      </c>
      <c r="C24" s="620" t="s">
        <v>572</v>
      </c>
      <c r="D24" s="621" t="s">
        <v>573</v>
      </c>
      <c r="E24" s="620" t="s">
        <v>6269</v>
      </c>
      <c r="F24" s="621" t="s">
        <v>6270</v>
      </c>
      <c r="G24" s="620" t="s">
        <v>6333</v>
      </c>
      <c r="H24" s="620" t="s">
        <v>6334</v>
      </c>
      <c r="I24" s="622">
        <v>4.2549999999999999</v>
      </c>
      <c r="J24" s="622">
        <v>120</v>
      </c>
      <c r="K24" s="623">
        <v>510.4</v>
      </c>
    </row>
    <row r="25" spans="1:11" ht="14.4" customHeight="1" x14ac:dyDescent="0.3">
      <c r="A25" s="618" t="s">
        <v>556</v>
      </c>
      <c r="B25" s="619" t="s">
        <v>558</v>
      </c>
      <c r="C25" s="620" t="s">
        <v>572</v>
      </c>
      <c r="D25" s="621" t="s">
        <v>573</v>
      </c>
      <c r="E25" s="620" t="s">
        <v>6269</v>
      </c>
      <c r="F25" s="621" t="s">
        <v>6270</v>
      </c>
      <c r="G25" s="620" t="s">
        <v>6335</v>
      </c>
      <c r="H25" s="620" t="s">
        <v>6336</v>
      </c>
      <c r="I25" s="622">
        <v>8.5927272727272719</v>
      </c>
      <c r="J25" s="622">
        <v>428</v>
      </c>
      <c r="K25" s="623">
        <v>3681.0800000000004</v>
      </c>
    </row>
    <row r="26" spans="1:11" ht="14.4" customHeight="1" x14ac:dyDescent="0.3">
      <c r="A26" s="618" t="s">
        <v>556</v>
      </c>
      <c r="B26" s="619" t="s">
        <v>558</v>
      </c>
      <c r="C26" s="620" t="s">
        <v>572</v>
      </c>
      <c r="D26" s="621" t="s">
        <v>573</v>
      </c>
      <c r="E26" s="620" t="s">
        <v>6269</v>
      </c>
      <c r="F26" s="621" t="s">
        <v>6270</v>
      </c>
      <c r="G26" s="620" t="s">
        <v>6337</v>
      </c>
      <c r="H26" s="620" t="s">
        <v>6338</v>
      </c>
      <c r="I26" s="622">
        <v>26.878749999999997</v>
      </c>
      <c r="J26" s="622">
        <v>36</v>
      </c>
      <c r="K26" s="623">
        <v>962.17999999999984</v>
      </c>
    </row>
    <row r="27" spans="1:11" ht="14.4" customHeight="1" x14ac:dyDescent="0.3">
      <c r="A27" s="618" t="s">
        <v>556</v>
      </c>
      <c r="B27" s="619" t="s">
        <v>558</v>
      </c>
      <c r="C27" s="620" t="s">
        <v>572</v>
      </c>
      <c r="D27" s="621" t="s">
        <v>573</v>
      </c>
      <c r="E27" s="620" t="s">
        <v>6269</v>
      </c>
      <c r="F27" s="621" t="s">
        <v>6270</v>
      </c>
      <c r="G27" s="620" t="s">
        <v>6339</v>
      </c>
      <c r="H27" s="620" t="s">
        <v>6340</v>
      </c>
      <c r="I27" s="622">
        <v>1.2316666666666669</v>
      </c>
      <c r="J27" s="622">
        <v>24200</v>
      </c>
      <c r="K27" s="623">
        <v>29801.760000000002</v>
      </c>
    </row>
    <row r="28" spans="1:11" ht="14.4" customHeight="1" x14ac:dyDescent="0.3">
      <c r="A28" s="618" t="s">
        <v>556</v>
      </c>
      <c r="B28" s="619" t="s">
        <v>558</v>
      </c>
      <c r="C28" s="620" t="s">
        <v>572</v>
      </c>
      <c r="D28" s="621" t="s">
        <v>573</v>
      </c>
      <c r="E28" s="620" t="s">
        <v>6269</v>
      </c>
      <c r="F28" s="621" t="s">
        <v>6270</v>
      </c>
      <c r="G28" s="620" t="s">
        <v>6341</v>
      </c>
      <c r="H28" s="620" t="s">
        <v>6342</v>
      </c>
      <c r="I28" s="622">
        <v>98.37</v>
      </c>
      <c r="J28" s="622">
        <v>1</v>
      </c>
      <c r="K28" s="623">
        <v>98.37</v>
      </c>
    </row>
    <row r="29" spans="1:11" ht="14.4" customHeight="1" x14ac:dyDescent="0.3">
      <c r="A29" s="618" t="s">
        <v>556</v>
      </c>
      <c r="B29" s="619" t="s">
        <v>558</v>
      </c>
      <c r="C29" s="620" t="s">
        <v>572</v>
      </c>
      <c r="D29" s="621" t="s">
        <v>573</v>
      </c>
      <c r="E29" s="620" t="s">
        <v>6269</v>
      </c>
      <c r="F29" s="621" t="s">
        <v>6270</v>
      </c>
      <c r="G29" s="620" t="s">
        <v>6343</v>
      </c>
      <c r="H29" s="620" t="s">
        <v>6344</v>
      </c>
      <c r="I29" s="622">
        <v>8.017142857142856</v>
      </c>
      <c r="J29" s="622">
        <v>550</v>
      </c>
      <c r="K29" s="623">
        <v>4407.97</v>
      </c>
    </row>
    <row r="30" spans="1:11" ht="14.4" customHeight="1" x14ac:dyDescent="0.3">
      <c r="A30" s="618" t="s">
        <v>556</v>
      </c>
      <c r="B30" s="619" t="s">
        <v>558</v>
      </c>
      <c r="C30" s="620" t="s">
        <v>572</v>
      </c>
      <c r="D30" s="621" t="s">
        <v>573</v>
      </c>
      <c r="E30" s="620" t="s">
        <v>6269</v>
      </c>
      <c r="F30" s="621" t="s">
        <v>6270</v>
      </c>
      <c r="G30" s="620" t="s">
        <v>6345</v>
      </c>
      <c r="H30" s="620" t="s">
        <v>6346</v>
      </c>
      <c r="I30" s="622">
        <v>122.07499999999999</v>
      </c>
      <c r="J30" s="622">
        <v>20</v>
      </c>
      <c r="K30" s="623">
        <v>2441.5</v>
      </c>
    </row>
    <row r="31" spans="1:11" ht="14.4" customHeight="1" x14ac:dyDescent="0.3">
      <c r="A31" s="618" t="s">
        <v>556</v>
      </c>
      <c r="B31" s="619" t="s">
        <v>558</v>
      </c>
      <c r="C31" s="620" t="s">
        <v>572</v>
      </c>
      <c r="D31" s="621" t="s">
        <v>573</v>
      </c>
      <c r="E31" s="620" t="s">
        <v>6269</v>
      </c>
      <c r="F31" s="621" t="s">
        <v>6270</v>
      </c>
      <c r="G31" s="620" t="s">
        <v>6347</v>
      </c>
      <c r="H31" s="620" t="s">
        <v>6348</v>
      </c>
      <c r="I31" s="622">
        <v>7.1866666666666674</v>
      </c>
      <c r="J31" s="622">
        <v>172</v>
      </c>
      <c r="K31" s="623">
        <v>1236.44</v>
      </c>
    </row>
    <row r="32" spans="1:11" ht="14.4" customHeight="1" x14ac:dyDescent="0.3">
      <c r="A32" s="618" t="s">
        <v>556</v>
      </c>
      <c r="B32" s="619" t="s">
        <v>558</v>
      </c>
      <c r="C32" s="620" t="s">
        <v>572</v>
      </c>
      <c r="D32" s="621" t="s">
        <v>573</v>
      </c>
      <c r="E32" s="620" t="s">
        <v>6269</v>
      </c>
      <c r="F32" s="621" t="s">
        <v>6270</v>
      </c>
      <c r="G32" s="620" t="s">
        <v>6349</v>
      </c>
      <c r="H32" s="620" t="s">
        <v>6350</v>
      </c>
      <c r="I32" s="622">
        <v>0.85666666666666658</v>
      </c>
      <c r="J32" s="622">
        <v>201</v>
      </c>
      <c r="K32" s="623">
        <v>171.86</v>
      </c>
    </row>
    <row r="33" spans="1:11" ht="14.4" customHeight="1" x14ac:dyDescent="0.3">
      <c r="A33" s="618" t="s">
        <v>556</v>
      </c>
      <c r="B33" s="619" t="s">
        <v>558</v>
      </c>
      <c r="C33" s="620" t="s">
        <v>572</v>
      </c>
      <c r="D33" s="621" t="s">
        <v>573</v>
      </c>
      <c r="E33" s="620" t="s">
        <v>6269</v>
      </c>
      <c r="F33" s="621" t="s">
        <v>6270</v>
      </c>
      <c r="G33" s="620" t="s">
        <v>6351</v>
      </c>
      <c r="H33" s="620" t="s">
        <v>6352</v>
      </c>
      <c r="I33" s="622">
        <v>1.5200000000000002</v>
      </c>
      <c r="J33" s="622">
        <v>200</v>
      </c>
      <c r="K33" s="623">
        <v>304</v>
      </c>
    </row>
    <row r="34" spans="1:11" ht="14.4" customHeight="1" x14ac:dyDescent="0.3">
      <c r="A34" s="618" t="s">
        <v>556</v>
      </c>
      <c r="B34" s="619" t="s">
        <v>558</v>
      </c>
      <c r="C34" s="620" t="s">
        <v>572</v>
      </c>
      <c r="D34" s="621" t="s">
        <v>573</v>
      </c>
      <c r="E34" s="620" t="s">
        <v>6269</v>
      </c>
      <c r="F34" s="621" t="s">
        <v>6270</v>
      </c>
      <c r="G34" s="620" t="s">
        <v>6353</v>
      </c>
      <c r="H34" s="620" t="s">
        <v>6354</v>
      </c>
      <c r="I34" s="622">
        <v>314.77999999999997</v>
      </c>
      <c r="J34" s="622">
        <v>1</v>
      </c>
      <c r="K34" s="623">
        <v>314.77999999999997</v>
      </c>
    </row>
    <row r="35" spans="1:11" ht="14.4" customHeight="1" x14ac:dyDescent="0.3">
      <c r="A35" s="618" t="s">
        <v>556</v>
      </c>
      <c r="B35" s="619" t="s">
        <v>558</v>
      </c>
      <c r="C35" s="620" t="s">
        <v>572</v>
      </c>
      <c r="D35" s="621" t="s">
        <v>573</v>
      </c>
      <c r="E35" s="620" t="s">
        <v>6269</v>
      </c>
      <c r="F35" s="621" t="s">
        <v>6270</v>
      </c>
      <c r="G35" s="620" t="s">
        <v>6355</v>
      </c>
      <c r="H35" s="620" t="s">
        <v>6356</v>
      </c>
      <c r="I35" s="622">
        <v>1.19</v>
      </c>
      <c r="J35" s="622">
        <v>1900</v>
      </c>
      <c r="K35" s="623">
        <v>2244.9499999999998</v>
      </c>
    </row>
    <row r="36" spans="1:11" ht="14.4" customHeight="1" x14ac:dyDescent="0.3">
      <c r="A36" s="618" t="s">
        <v>556</v>
      </c>
      <c r="B36" s="619" t="s">
        <v>558</v>
      </c>
      <c r="C36" s="620" t="s">
        <v>572</v>
      </c>
      <c r="D36" s="621" t="s">
        <v>573</v>
      </c>
      <c r="E36" s="620" t="s">
        <v>6269</v>
      </c>
      <c r="F36" s="621" t="s">
        <v>6270</v>
      </c>
      <c r="G36" s="620" t="s">
        <v>6357</v>
      </c>
      <c r="H36" s="620" t="s">
        <v>6358</v>
      </c>
      <c r="I36" s="622">
        <v>35.31</v>
      </c>
      <c r="J36" s="622">
        <v>50</v>
      </c>
      <c r="K36" s="623">
        <v>1765.7</v>
      </c>
    </row>
    <row r="37" spans="1:11" ht="14.4" customHeight="1" x14ac:dyDescent="0.3">
      <c r="A37" s="618" t="s">
        <v>556</v>
      </c>
      <c r="B37" s="619" t="s">
        <v>558</v>
      </c>
      <c r="C37" s="620" t="s">
        <v>572</v>
      </c>
      <c r="D37" s="621" t="s">
        <v>573</v>
      </c>
      <c r="E37" s="620" t="s">
        <v>6269</v>
      </c>
      <c r="F37" s="621" t="s">
        <v>6270</v>
      </c>
      <c r="G37" s="620" t="s">
        <v>6359</v>
      </c>
      <c r="H37" s="620" t="s">
        <v>6360</v>
      </c>
      <c r="I37" s="622">
        <v>5.18</v>
      </c>
      <c r="J37" s="622">
        <v>10</v>
      </c>
      <c r="K37" s="623">
        <v>51.75</v>
      </c>
    </row>
    <row r="38" spans="1:11" ht="14.4" customHeight="1" x14ac:dyDescent="0.3">
      <c r="A38" s="618" t="s">
        <v>556</v>
      </c>
      <c r="B38" s="619" t="s">
        <v>558</v>
      </c>
      <c r="C38" s="620" t="s">
        <v>572</v>
      </c>
      <c r="D38" s="621" t="s">
        <v>573</v>
      </c>
      <c r="E38" s="620" t="s">
        <v>6269</v>
      </c>
      <c r="F38" s="621" t="s">
        <v>6270</v>
      </c>
      <c r="G38" s="620" t="s">
        <v>6361</v>
      </c>
      <c r="H38" s="620" t="s">
        <v>6362</v>
      </c>
      <c r="I38" s="622">
        <v>9.7799999999999994</v>
      </c>
      <c r="J38" s="622">
        <v>10</v>
      </c>
      <c r="K38" s="623">
        <v>97.75</v>
      </c>
    </row>
    <row r="39" spans="1:11" ht="14.4" customHeight="1" x14ac:dyDescent="0.3">
      <c r="A39" s="618" t="s">
        <v>556</v>
      </c>
      <c r="B39" s="619" t="s">
        <v>558</v>
      </c>
      <c r="C39" s="620" t="s">
        <v>572</v>
      </c>
      <c r="D39" s="621" t="s">
        <v>573</v>
      </c>
      <c r="E39" s="620" t="s">
        <v>6269</v>
      </c>
      <c r="F39" s="621" t="s">
        <v>6270</v>
      </c>
      <c r="G39" s="620" t="s">
        <v>6363</v>
      </c>
      <c r="H39" s="620" t="s">
        <v>6364</v>
      </c>
      <c r="I39" s="622">
        <v>38.17</v>
      </c>
      <c r="J39" s="622">
        <v>30</v>
      </c>
      <c r="K39" s="623">
        <v>1145</v>
      </c>
    </row>
    <row r="40" spans="1:11" ht="14.4" customHeight="1" x14ac:dyDescent="0.3">
      <c r="A40" s="618" t="s">
        <v>556</v>
      </c>
      <c r="B40" s="619" t="s">
        <v>558</v>
      </c>
      <c r="C40" s="620" t="s">
        <v>572</v>
      </c>
      <c r="D40" s="621" t="s">
        <v>573</v>
      </c>
      <c r="E40" s="620" t="s">
        <v>6269</v>
      </c>
      <c r="F40" s="621" t="s">
        <v>6270</v>
      </c>
      <c r="G40" s="620" t="s">
        <v>6365</v>
      </c>
      <c r="H40" s="620" t="s">
        <v>6366</v>
      </c>
      <c r="I40" s="622">
        <v>3.45</v>
      </c>
      <c r="J40" s="622">
        <v>10</v>
      </c>
      <c r="K40" s="623">
        <v>34.5</v>
      </c>
    </row>
    <row r="41" spans="1:11" ht="14.4" customHeight="1" x14ac:dyDescent="0.3">
      <c r="A41" s="618" t="s">
        <v>556</v>
      </c>
      <c r="B41" s="619" t="s">
        <v>558</v>
      </c>
      <c r="C41" s="620" t="s">
        <v>572</v>
      </c>
      <c r="D41" s="621" t="s">
        <v>573</v>
      </c>
      <c r="E41" s="620" t="s">
        <v>6271</v>
      </c>
      <c r="F41" s="621" t="s">
        <v>6272</v>
      </c>
      <c r="G41" s="620" t="s">
        <v>6367</v>
      </c>
      <c r="H41" s="620" t="s">
        <v>6368</v>
      </c>
      <c r="I41" s="622">
        <v>5.7799999999999994</v>
      </c>
      <c r="J41" s="622">
        <v>1720</v>
      </c>
      <c r="K41" s="623">
        <v>10456.799999999999</v>
      </c>
    </row>
    <row r="42" spans="1:11" ht="14.4" customHeight="1" x14ac:dyDescent="0.3">
      <c r="A42" s="618" t="s">
        <v>556</v>
      </c>
      <c r="B42" s="619" t="s">
        <v>558</v>
      </c>
      <c r="C42" s="620" t="s">
        <v>572</v>
      </c>
      <c r="D42" s="621" t="s">
        <v>573</v>
      </c>
      <c r="E42" s="620" t="s">
        <v>6271</v>
      </c>
      <c r="F42" s="621" t="s">
        <v>6272</v>
      </c>
      <c r="G42" s="620" t="s">
        <v>6369</v>
      </c>
      <c r="H42" s="620" t="s">
        <v>6370</v>
      </c>
      <c r="I42" s="622">
        <v>37.51</v>
      </c>
      <c r="J42" s="622">
        <v>3</v>
      </c>
      <c r="K42" s="623">
        <v>112.53</v>
      </c>
    </row>
    <row r="43" spans="1:11" ht="14.4" customHeight="1" x14ac:dyDescent="0.3">
      <c r="A43" s="618" t="s">
        <v>556</v>
      </c>
      <c r="B43" s="619" t="s">
        <v>558</v>
      </c>
      <c r="C43" s="620" t="s">
        <v>572</v>
      </c>
      <c r="D43" s="621" t="s">
        <v>573</v>
      </c>
      <c r="E43" s="620" t="s">
        <v>6271</v>
      </c>
      <c r="F43" s="621" t="s">
        <v>6272</v>
      </c>
      <c r="G43" s="620" t="s">
        <v>6371</v>
      </c>
      <c r="H43" s="620" t="s">
        <v>6372</v>
      </c>
      <c r="I43" s="622">
        <v>3.5083333333333329</v>
      </c>
      <c r="J43" s="622">
        <v>86</v>
      </c>
      <c r="K43" s="623">
        <v>301.70999999999998</v>
      </c>
    </row>
    <row r="44" spans="1:11" ht="14.4" customHeight="1" x14ac:dyDescent="0.3">
      <c r="A44" s="618" t="s">
        <v>556</v>
      </c>
      <c r="B44" s="619" t="s">
        <v>558</v>
      </c>
      <c r="C44" s="620" t="s">
        <v>572</v>
      </c>
      <c r="D44" s="621" t="s">
        <v>573</v>
      </c>
      <c r="E44" s="620" t="s">
        <v>6271</v>
      </c>
      <c r="F44" s="621" t="s">
        <v>6272</v>
      </c>
      <c r="G44" s="620" t="s">
        <v>6373</v>
      </c>
      <c r="H44" s="620" t="s">
        <v>6374</v>
      </c>
      <c r="I44" s="622">
        <v>15.827500000000001</v>
      </c>
      <c r="J44" s="622">
        <v>400</v>
      </c>
      <c r="K44" s="623">
        <v>6331</v>
      </c>
    </row>
    <row r="45" spans="1:11" ht="14.4" customHeight="1" x14ac:dyDescent="0.3">
      <c r="A45" s="618" t="s">
        <v>556</v>
      </c>
      <c r="B45" s="619" t="s">
        <v>558</v>
      </c>
      <c r="C45" s="620" t="s">
        <v>572</v>
      </c>
      <c r="D45" s="621" t="s">
        <v>573</v>
      </c>
      <c r="E45" s="620" t="s">
        <v>6271</v>
      </c>
      <c r="F45" s="621" t="s">
        <v>6272</v>
      </c>
      <c r="G45" s="620" t="s">
        <v>6375</v>
      </c>
      <c r="H45" s="620" t="s">
        <v>6376</v>
      </c>
      <c r="I45" s="622">
        <v>0.92499999999999993</v>
      </c>
      <c r="J45" s="622">
        <v>5600</v>
      </c>
      <c r="K45" s="623">
        <v>5172</v>
      </c>
    </row>
    <row r="46" spans="1:11" ht="14.4" customHeight="1" x14ac:dyDescent="0.3">
      <c r="A46" s="618" t="s">
        <v>556</v>
      </c>
      <c r="B46" s="619" t="s">
        <v>558</v>
      </c>
      <c r="C46" s="620" t="s">
        <v>572</v>
      </c>
      <c r="D46" s="621" t="s">
        <v>573</v>
      </c>
      <c r="E46" s="620" t="s">
        <v>6271</v>
      </c>
      <c r="F46" s="621" t="s">
        <v>6272</v>
      </c>
      <c r="G46" s="620" t="s">
        <v>6377</v>
      </c>
      <c r="H46" s="620" t="s">
        <v>6378</v>
      </c>
      <c r="I46" s="622">
        <v>1.4355555555555553</v>
      </c>
      <c r="J46" s="622">
        <v>4300</v>
      </c>
      <c r="K46" s="623">
        <v>6175</v>
      </c>
    </row>
    <row r="47" spans="1:11" ht="14.4" customHeight="1" x14ac:dyDescent="0.3">
      <c r="A47" s="618" t="s">
        <v>556</v>
      </c>
      <c r="B47" s="619" t="s">
        <v>558</v>
      </c>
      <c r="C47" s="620" t="s">
        <v>572</v>
      </c>
      <c r="D47" s="621" t="s">
        <v>573</v>
      </c>
      <c r="E47" s="620" t="s">
        <v>6271</v>
      </c>
      <c r="F47" s="621" t="s">
        <v>6272</v>
      </c>
      <c r="G47" s="620" t="s">
        <v>6379</v>
      </c>
      <c r="H47" s="620" t="s">
        <v>6380</v>
      </c>
      <c r="I47" s="622">
        <v>0.42</v>
      </c>
      <c r="J47" s="622">
        <v>2400</v>
      </c>
      <c r="K47" s="623">
        <v>1008</v>
      </c>
    </row>
    <row r="48" spans="1:11" ht="14.4" customHeight="1" x14ac:dyDescent="0.3">
      <c r="A48" s="618" t="s">
        <v>556</v>
      </c>
      <c r="B48" s="619" t="s">
        <v>558</v>
      </c>
      <c r="C48" s="620" t="s">
        <v>572</v>
      </c>
      <c r="D48" s="621" t="s">
        <v>573</v>
      </c>
      <c r="E48" s="620" t="s">
        <v>6271</v>
      </c>
      <c r="F48" s="621" t="s">
        <v>6272</v>
      </c>
      <c r="G48" s="620" t="s">
        <v>6381</v>
      </c>
      <c r="H48" s="620" t="s">
        <v>6382</v>
      </c>
      <c r="I48" s="622">
        <v>0.57444444444444442</v>
      </c>
      <c r="J48" s="622">
        <v>4400</v>
      </c>
      <c r="K48" s="623">
        <v>2528</v>
      </c>
    </row>
    <row r="49" spans="1:11" ht="14.4" customHeight="1" x14ac:dyDescent="0.3">
      <c r="A49" s="618" t="s">
        <v>556</v>
      </c>
      <c r="B49" s="619" t="s">
        <v>558</v>
      </c>
      <c r="C49" s="620" t="s">
        <v>572</v>
      </c>
      <c r="D49" s="621" t="s">
        <v>573</v>
      </c>
      <c r="E49" s="620" t="s">
        <v>6271</v>
      </c>
      <c r="F49" s="621" t="s">
        <v>6272</v>
      </c>
      <c r="G49" s="620" t="s">
        <v>6383</v>
      </c>
      <c r="H49" s="620" t="s">
        <v>6384</v>
      </c>
      <c r="I49" s="622">
        <v>3.13</v>
      </c>
      <c r="J49" s="622">
        <v>150</v>
      </c>
      <c r="K49" s="623">
        <v>469.5</v>
      </c>
    </row>
    <row r="50" spans="1:11" ht="14.4" customHeight="1" x14ac:dyDescent="0.3">
      <c r="A50" s="618" t="s">
        <v>556</v>
      </c>
      <c r="B50" s="619" t="s">
        <v>558</v>
      </c>
      <c r="C50" s="620" t="s">
        <v>572</v>
      </c>
      <c r="D50" s="621" t="s">
        <v>573</v>
      </c>
      <c r="E50" s="620" t="s">
        <v>6271</v>
      </c>
      <c r="F50" s="621" t="s">
        <v>6272</v>
      </c>
      <c r="G50" s="620" t="s">
        <v>6385</v>
      </c>
      <c r="H50" s="620" t="s">
        <v>6386</v>
      </c>
      <c r="I50" s="622">
        <v>6.2275</v>
      </c>
      <c r="J50" s="622">
        <v>170</v>
      </c>
      <c r="K50" s="623">
        <v>1054.3</v>
      </c>
    </row>
    <row r="51" spans="1:11" ht="14.4" customHeight="1" x14ac:dyDescent="0.3">
      <c r="A51" s="618" t="s">
        <v>556</v>
      </c>
      <c r="B51" s="619" t="s">
        <v>558</v>
      </c>
      <c r="C51" s="620" t="s">
        <v>572</v>
      </c>
      <c r="D51" s="621" t="s">
        <v>573</v>
      </c>
      <c r="E51" s="620" t="s">
        <v>6271</v>
      </c>
      <c r="F51" s="621" t="s">
        <v>6272</v>
      </c>
      <c r="G51" s="620" t="s">
        <v>6387</v>
      </c>
      <c r="H51" s="620" t="s">
        <v>6388</v>
      </c>
      <c r="I51" s="622">
        <v>6.4183333333333339</v>
      </c>
      <c r="J51" s="622">
        <v>170</v>
      </c>
      <c r="K51" s="623">
        <v>1068.0999999999999</v>
      </c>
    </row>
    <row r="52" spans="1:11" ht="14.4" customHeight="1" x14ac:dyDescent="0.3">
      <c r="A52" s="618" t="s">
        <v>556</v>
      </c>
      <c r="B52" s="619" t="s">
        <v>558</v>
      </c>
      <c r="C52" s="620" t="s">
        <v>572</v>
      </c>
      <c r="D52" s="621" t="s">
        <v>573</v>
      </c>
      <c r="E52" s="620" t="s">
        <v>6271</v>
      </c>
      <c r="F52" s="621" t="s">
        <v>6272</v>
      </c>
      <c r="G52" s="620" t="s">
        <v>6389</v>
      </c>
      <c r="H52" s="620" t="s">
        <v>6390</v>
      </c>
      <c r="I52" s="622">
        <v>193.66</v>
      </c>
      <c r="J52" s="622">
        <v>10</v>
      </c>
      <c r="K52" s="623">
        <v>1936.6</v>
      </c>
    </row>
    <row r="53" spans="1:11" ht="14.4" customHeight="1" x14ac:dyDescent="0.3">
      <c r="A53" s="618" t="s">
        <v>556</v>
      </c>
      <c r="B53" s="619" t="s">
        <v>558</v>
      </c>
      <c r="C53" s="620" t="s">
        <v>572</v>
      </c>
      <c r="D53" s="621" t="s">
        <v>573</v>
      </c>
      <c r="E53" s="620" t="s">
        <v>6271</v>
      </c>
      <c r="F53" s="621" t="s">
        <v>6272</v>
      </c>
      <c r="G53" s="620" t="s">
        <v>6391</v>
      </c>
      <c r="H53" s="620" t="s">
        <v>6392</v>
      </c>
      <c r="I53" s="622">
        <v>999</v>
      </c>
      <c r="J53" s="622">
        <v>1</v>
      </c>
      <c r="K53" s="623">
        <v>999</v>
      </c>
    </row>
    <row r="54" spans="1:11" ht="14.4" customHeight="1" x14ac:dyDescent="0.3">
      <c r="A54" s="618" t="s">
        <v>556</v>
      </c>
      <c r="B54" s="619" t="s">
        <v>558</v>
      </c>
      <c r="C54" s="620" t="s">
        <v>572</v>
      </c>
      <c r="D54" s="621" t="s">
        <v>573</v>
      </c>
      <c r="E54" s="620" t="s">
        <v>6271</v>
      </c>
      <c r="F54" s="621" t="s">
        <v>6272</v>
      </c>
      <c r="G54" s="620" t="s">
        <v>6393</v>
      </c>
      <c r="H54" s="620" t="s">
        <v>6394</v>
      </c>
      <c r="I54" s="622">
        <v>81.739999999999995</v>
      </c>
      <c r="J54" s="622">
        <v>45</v>
      </c>
      <c r="K54" s="623">
        <v>3678.3</v>
      </c>
    </row>
    <row r="55" spans="1:11" ht="14.4" customHeight="1" x14ac:dyDescent="0.3">
      <c r="A55" s="618" t="s">
        <v>556</v>
      </c>
      <c r="B55" s="619" t="s">
        <v>558</v>
      </c>
      <c r="C55" s="620" t="s">
        <v>572</v>
      </c>
      <c r="D55" s="621" t="s">
        <v>573</v>
      </c>
      <c r="E55" s="620" t="s">
        <v>6271</v>
      </c>
      <c r="F55" s="621" t="s">
        <v>6272</v>
      </c>
      <c r="G55" s="620" t="s">
        <v>6395</v>
      </c>
      <c r="H55" s="620" t="s">
        <v>6396</v>
      </c>
      <c r="I55" s="622">
        <v>80.58</v>
      </c>
      <c r="J55" s="622">
        <v>25</v>
      </c>
      <c r="K55" s="623">
        <v>2014.5</v>
      </c>
    </row>
    <row r="56" spans="1:11" ht="14.4" customHeight="1" x14ac:dyDescent="0.3">
      <c r="A56" s="618" t="s">
        <v>556</v>
      </c>
      <c r="B56" s="619" t="s">
        <v>558</v>
      </c>
      <c r="C56" s="620" t="s">
        <v>572</v>
      </c>
      <c r="D56" s="621" t="s">
        <v>573</v>
      </c>
      <c r="E56" s="620" t="s">
        <v>6271</v>
      </c>
      <c r="F56" s="621" t="s">
        <v>6272</v>
      </c>
      <c r="G56" s="620" t="s">
        <v>6397</v>
      </c>
      <c r="H56" s="620" t="s">
        <v>6398</v>
      </c>
      <c r="I56" s="622">
        <v>5.5358333333333336</v>
      </c>
      <c r="J56" s="622">
        <v>750</v>
      </c>
      <c r="K56" s="623">
        <v>4160.7</v>
      </c>
    </row>
    <row r="57" spans="1:11" ht="14.4" customHeight="1" x14ac:dyDescent="0.3">
      <c r="A57" s="618" t="s">
        <v>556</v>
      </c>
      <c r="B57" s="619" t="s">
        <v>558</v>
      </c>
      <c r="C57" s="620" t="s">
        <v>572</v>
      </c>
      <c r="D57" s="621" t="s">
        <v>573</v>
      </c>
      <c r="E57" s="620" t="s">
        <v>6271</v>
      </c>
      <c r="F57" s="621" t="s">
        <v>6272</v>
      </c>
      <c r="G57" s="620" t="s">
        <v>6399</v>
      </c>
      <c r="H57" s="620" t="s">
        <v>6400</v>
      </c>
      <c r="I57" s="622">
        <v>8.9912500000000009</v>
      </c>
      <c r="J57" s="622">
        <v>210</v>
      </c>
      <c r="K57" s="623">
        <v>1882.6000000000001</v>
      </c>
    </row>
    <row r="58" spans="1:11" ht="14.4" customHeight="1" x14ac:dyDescent="0.3">
      <c r="A58" s="618" t="s">
        <v>556</v>
      </c>
      <c r="B58" s="619" t="s">
        <v>558</v>
      </c>
      <c r="C58" s="620" t="s">
        <v>572</v>
      </c>
      <c r="D58" s="621" t="s">
        <v>573</v>
      </c>
      <c r="E58" s="620" t="s">
        <v>6271</v>
      </c>
      <c r="F58" s="621" t="s">
        <v>6272</v>
      </c>
      <c r="G58" s="620" t="s">
        <v>6401</v>
      </c>
      <c r="H58" s="620" t="s">
        <v>6402</v>
      </c>
      <c r="I58" s="622">
        <v>10.38</v>
      </c>
      <c r="J58" s="622">
        <v>100</v>
      </c>
      <c r="K58" s="623">
        <v>1038</v>
      </c>
    </row>
    <row r="59" spans="1:11" ht="14.4" customHeight="1" x14ac:dyDescent="0.3">
      <c r="A59" s="618" t="s">
        <v>556</v>
      </c>
      <c r="B59" s="619" t="s">
        <v>558</v>
      </c>
      <c r="C59" s="620" t="s">
        <v>572</v>
      </c>
      <c r="D59" s="621" t="s">
        <v>573</v>
      </c>
      <c r="E59" s="620" t="s">
        <v>6271</v>
      </c>
      <c r="F59" s="621" t="s">
        <v>6272</v>
      </c>
      <c r="G59" s="620" t="s">
        <v>6403</v>
      </c>
      <c r="H59" s="620" t="s">
        <v>6404</v>
      </c>
      <c r="I59" s="622">
        <v>22.795000000000002</v>
      </c>
      <c r="J59" s="622">
        <v>90</v>
      </c>
      <c r="K59" s="623">
        <v>2031</v>
      </c>
    </row>
    <row r="60" spans="1:11" ht="14.4" customHeight="1" x14ac:dyDescent="0.3">
      <c r="A60" s="618" t="s">
        <v>556</v>
      </c>
      <c r="B60" s="619" t="s">
        <v>558</v>
      </c>
      <c r="C60" s="620" t="s">
        <v>572</v>
      </c>
      <c r="D60" s="621" t="s">
        <v>573</v>
      </c>
      <c r="E60" s="620" t="s">
        <v>6271</v>
      </c>
      <c r="F60" s="621" t="s">
        <v>6272</v>
      </c>
      <c r="G60" s="620" t="s">
        <v>6405</v>
      </c>
      <c r="H60" s="620" t="s">
        <v>6406</v>
      </c>
      <c r="I60" s="622">
        <v>59.72</v>
      </c>
      <c r="J60" s="622">
        <v>20</v>
      </c>
      <c r="K60" s="623">
        <v>1194.4000000000001</v>
      </c>
    </row>
    <row r="61" spans="1:11" ht="14.4" customHeight="1" x14ac:dyDescent="0.3">
      <c r="A61" s="618" t="s">
        <v>556</v>
      </c>
      <c r="B61" s="619" t="s">
        <v>558</v>
      </c>
      <c r="C61" s="620" t="s">
        <v>572</v>
      </c>
      <c r="D61" s="621" t="s">
        <v>573</v>
      </c>
      <c r="E61" s="620" t="s">
        <v>6271</v>
      </c>
      <c r="F61" s="621" t="s">
        <v>6272</v>
      </c>
      <c r="G61" s="620" t="s">
        <v>6407</v>
      </c>
      <c r="H61" s="620" t="s">
        <v>6408</v>
      </c>
      <c r="I61" s="622">
        <v>1.7774999999999999</v>
      </c>
      <c r="J61" s="622">
        <v>700</v>
      </c>
      <c r="K61" s="623">
        <v>1244.5</v>
      </c>
    </row>
    <row r="62" spans="1:11" ht="14.4" customHeight="1" x14ac:dyDescent="0.3">
      <c r="A62" s="618" t="s">
        <v>556</v>
      </c>
      <c r="B62" s="619" t="s">
        <v>558</v>
      </c>
      <c r="C62" s="620" t="s">
        <v>572</v>
      </c>
      <c r="D62" s="621" t="s">
        <v>573</v>
      </c>
      <c r="E62" s="620" t="s">
        <v>6271</v>
      </c>
      <c r="F62" s="621" t="s">
        <v>6272</v>
      </c>
      <c r="G62" s="620" t="s">
        <v>6409</v>
      </c>
      <c r="H62" s="620" t="s">
        <v>6410</v>
      </c>
      <c r="I62" s="622">
        <v>1.78</v>
      </c>
      <c r="J62" s="622">
        <v>50</v>
      </c>
      <c r="K62" s="623">
        <v>89</v>
      </c>
    </row>
    <row r="63" spans="1:11" ht="14.4" customHeight="1" x14ac:dyDescent="0.3">
      <c r="A63" s="618" t="s">
        <v>556</v>
      </c>
      <c r="B63" s="619" t="s">
        <v>558</v>
      </c>
      <c r="C63" s="620" t="s">
        <v>572</v>
      </c>
      <c r="D63" s="621" t="s">
        <v>573</v>
      </c>
      <c r="E63" s="620" t="s">
        <v>6271</v>
      </c>
      <c r="F63" s="621" t="s">
        <v>6272</v>
      </c>
      <c r="G63" s="620" t="s">
        <v>6411</v>
      </c>
      <c r="H63" s="620" t="s">
        <v>6412</v>
      </c>
      <c r="I63" s="622">
        <v>2.75</v>
      </c>
      <c r="J63" s="622">
        <v>300</v>
      </c>
      <c r="K63" s="623">
        <v>825</v>
      </c>
    </row>
    <row r="64" spans="1:11" ht="14.4" customHeight="1" x14ac:dyDescent="0.3">
      <c r="A64" s="618" t="s">
        <v>556</v>
      </c>
      <c r="B64" s="619" t="s">
        <v>558</v>
      </c>
      <c r="C64" s="620" t="s">
        <v>572</v>
      </c>
      <c r="D64" s="621" t="s">
        <v>573</v>
      </c>
      <c r="E64" s="620" t="s">
        <v>6271</v>
      </c>
      <c r="F64" s="621" t="s">
        <v>6272</v>
      </c>
      <c r="G64" s="620" t="s">
        <v>6413</v>
      </c>
      <c r="H64" s="620" t="s">
        <v>6414</v>
      </c>
      <c r="I64" s="622">
        <v>1.65</v>
      </c>
      <c r="J64" s="622">
        <v>200</v>
      </c>
      <c r="K64" s="623">
        <v>330</v>
      </c>
    </row>
    <row r="65" spans="1:11" ht="14.4" customHeight="1" x14ac:dyDescent="0.3">
      <c r="A65" s="618" t="s">
        <v>556</v>
      </c>
      <c r="B65" s="619" t="s">
        <v>558</v>
      </c>
      <c r="C65" s="620" t="s">
        <v>572</v>
      </c>
      <c r="D65" s="621" t="s">
        <v>573</v>
      </c>
      <c r="E65" s="620" t="s">
        <v>6271</v>
      </c>
      <c r="F65" s="621" t="s">
        <v>6272</v>
      </c>
      <c r="G65" s="620" t="s">
        <v>6415</v>
      </c>
      <c r="H65" s="620" t="s">
        <v>6416</v>
      </c>
      <c r="I65" s="622">
        <v>1.736</v>
      </c>
      <c r="J65" s="622">
        <v>800</v>
      </c>
      <c r="K65" s="623">
        <v>1373</v>
      </c>
    </row>
    <row r="66" spans="1:11" ht="14.4" customHeight="1" x14ac:dyDescent="0.3">
      <c r="A66" s="618" t="s">
        <v>556</v>
      </c>
      <c r="B66" s="619" t="s">
        <v>558</v>
      </c>
      <c r="C66" s="620" t="s">
        <v>572</v>
      </c>
      <c r="D66" s="621" t="s">
        <v>573</v>
      </c>
      <c r="E66" s="620" t="s">
        <v>6271</v>
      </c>
      <c r="F66" s="621" t="s">
        <v>6272</v>
      </c>
      <c r="G66" s="620" t="s">
        <v>6417</v>
      </c>
      <c r="H66" s="620" t="s">
        <v>6418</v>
      </c>
      <c r="I66" s="622">
        <v>0.01</v>
      </c>
      <c r="J66" s="622">
        <v>900</v>
      </c>
      <c r="K66" s="623">
        <v>9</v>
      </c>
    </row>
    <row r="67" spans="1:11" ht="14.4" customHeight="1" x14ac:dyDescent="0.3">
      <c r="A67" s="618" t="s">
        <v>556</v>
      </c>
      <c r="B67" s="619" t="s">
        <v>558</v>
      </c>
      <c r="C67" s="620" t="s">
        <v>572</v>
      </c>
      <c r="D67" s="621" t="s">
        <v>573</v>
      </c>
      <c r="E67" s="620" t="s">
        <v>6271</v>
      </c>
      <c r="F67" s="621" t="s">
        <v>6272</v>
      </c>
      <c r="G67" s="620" t="s">
        <v>6419</v>
      </c>
      <c r="H67" s="620" t="s">
        <v>6420</v>
      </c>
      <c r="I67" s="622">
        <v>2.0449999999999999</v>
      </c>
      <c r="J67" s="622">
        <v>150</v>
      </c>
      <c r="K67" s="623">
        <v>306.5</v>
      </c>
    </row>
    <row r="68" spans="1:11" ht="14.4" customHeight="1" x14ac:dyDescent="0.3">
      <c r="A68" s="618" t="s">
        <v>556</v>
      </c>
      <c r="B68" s="619" t="s">
        <v>558</v>
      </c>
      <c r="C68" s="620" t="s">
        <v>572</v>
      </c>
      <c r="D68" s="621" t="s">
        <v>573</v>
      </c>
      <c r="E68" s="620" t="s">
        <v>6271</v>
      </c>
      <c r="F68" s="621" t="s">
        <v>6272</v>
      </c>
      <c r="G68" s="620" t="s">
        <v>6421</v>
      </c>
      <c r="H68" s="620" t="s">
        <v>6422</v>
      </c>
      <c r="I68" s="622">
        <v>1.9916666666666665</v>
      </c>
      <c r="J68" s="622">
        <v>300</v>
      </c>
      <c r="K68" s="623">
        <v>597.5</v>
      </c>
    </row>
    <row r="69" spans="1:11" ht="14.4" customHeight="1" x14ac:dyDescent="0.3">
      <c r="A69" s="618" t="s">
        <v>556</v>
      </c>
      <c r="B69" s="619" t="s">
        <v>558</v>
      </c>
      <c r="C69" s="620" t="s">
        <v>572</v>
      </c>
      <c r="D69" s="621" t="s">
        <v>573</v>
      </c>
      <c r="E69" s="620" t="s">
        <v>6271</v>
      </c>
      <c r="F69" s="621" t="s">
        <v>6272</v>
      </c>
      <c r="G69" s="620" t="s">
        <v>6423</v>
      </c>
      <c r="H69" s="620" t="s">
        <v>6424</v>
      </c>
      <c r="I69" s="622">
        <v>2.4066666666666667</v>
      </c>
      <c r="J69" s="622">
        <v>451</v>
      </c>
      <c r="K69" s="623">
        <v>1085.9000000000001</v>
      </c>
    </row>
    <row r="70" spans="1:11" ht="14.4" customHeight="1" x14ac:dyDescent="0.3">
      <c r="A70" s="618" t="s">
        <v>556</v>
      </c>
      <c r="B70" s="619" t="s">
        <v>558</v>
      </c>
      <c r="C70" s="620" t="s">
        <v>572</v>
      </c>
      <c r="D70" s="621" t="s">
        <v>573</v>
      </c>
      <c r="E70" s="620" t="s">
        <v>6271</v>
      </c>
      <c r="F70" s="621" t="s">
        <v>6272</v>
      </c>
      <c r="G70" s="620" t="s">
        <v>6425</v>
      </c>
      <c r="H70" s="620" t="s">
        <v>6426</v>
      </c>
      <c r="I70" s="622">
        <v>4.25</v>
      </c>
      <c r="J70" s="622">
        <v>25</v>
      </c>
      <c r="K70" s="623">
        <v>106.25</v>
      </c>
    </row>
    <row r="71" spans="1:11" ht="14.4" customHeight="1" x14ac:dyDescent="0.3">
      <c r="A71" s="618" t="s">
        <v>556</v>
      </c>
      <c r="B71" s="619" t="s">
        <v>558</v>
      </c>
      <c r="C71" s="620" t="s">
        <v>572</v>
      </c>
      <c r="D71" s="621" t="s">
        <v>573</v>
      </c>
      <c r="E71" s="620" t="s">
        <v>6271</v>
      </c>
      <c r="F71" s="621" t="s">
        <v>6272</v>
      </c>
      <c r="G71" s="620" t="s">
        <v>6427</v>
      </c>
      <c r="H71" s="620" t="s">
        <v>6428</v>
      </c>
      <c r="I71" s="622">
        <v>2.2971428571428576</v>
      </c>
      <c r="J71" s="622">
        <v>6551</v>
      </c>
      <c r="K71" s="623">
        <v>14941.19</v>
      </c>
    </row>
    <row r="72" spans="1:11" ht="14.4" customHeight="1" x14ac:dyDescent="0.3">
      <c r="A72" s="618" t="s">
        <v>556</v>
      </c>
      <c r="B72" s="619" t="s">
        <v>558</v>
      </c>
      <c r="C72" s="620" t="s">
        <v>572</v>
      </c>
      <c r="D72" s="621" t="s">
        <v>573</v>
      </c>
      <c r="E72" s="620" t="s">
        <v>6271</v>
      </c>
      <c r="F72" s="621" t="s">
        <v>6272</v>
      </c>
      <c r="G72" s="620" t="s">
        <v>6429</v>
      </c>
      <c r="H72" s="620" t="s">
        <v>6430</v>
      </c>
      <c r="I72" s="622">
        <v>34.729999999999997</v>
      </c>
      <c r="J72" s="622">
        <v>40</v>
      </c>
      <c r="K72" s="623">
        <v>1389.1</v>
      </c>
    </row>
    <row r="73" spans="1:11" ht="14.4" customHeight="1" x14ac:dyDescent="0.3">
      <c r="A73" s="618" t="s">
        <v>556</v>
      </c>
      <c r="B73" s="619" t="s">
        <v>558</v>
      </c>
      <c r="C73" s="620" t="s">
        <v>572</v>
      </c>
      <c r="D73" s="621" t="s">
        <v>573</v>
      </c>
      <c r="E73" s="620" t="s">
        <v>6271</v>
      </c>
      <c r="F73" s="621" t="s">
        <v>6272</v>
      </c>
      <c r="G73" s="620" t="s">
        <v>6431</v>
      </c>
      <c r="H73" s="620" t="s">
        <v>6432</v>
      </c>
      <c r="I73" s="622">
        <v>1.1774999999999998</v>
      </c>
      <c r="J73" s="622">
        <v>140</v>
      </c>
      <c r="K73" s="623">
        <v>166.8</v>
      </c>
    </row>
    <row r="74" spans="1:11" ht="14.4" customHeight="1" x14ac:dyDescent="0.3">
      <c r="A74" s="618" t="s">
        <v>556</v>
      </c>
      <c r="B74" s="619" t="s">
        <v>558</v>
      </c>
      <c r="C74" s="620" t="s">
        <v>572</v>
      </c>
      <c r="D74" s="621" t="s">
        <v>573</v>
      </c>
      <c r="E74" s="620" t="s">
        <v>6271</v>
      </c>
      <c r="F74" s="621" t="s">
        <v>6272</v>
      </c>
      <c r="G74" s="620" t="s">
        <v>6433</v>
      </c>
      <c r="H74" s="620" t="s">
        <v>6434</v>
      </c>
      <c r="I74" s="622">
        <v>0.64909090909090905</v>
      </c>
      <c r="J74" s="622">
        <v>14900</v>
      </c>
      <c r="K74" s="623">
        <v>9718</v>
      </c>
    </row>
    <row r="75" spans="1:11" ht="14.4" customHeight="1" x14ac:dyDescent="0.3">
      <c r="A75" s="618" t="s">
        <v>556</v>
      </c>
      <c r="B75" s="619" t="s">
        <v>558</v>
      </c>
      <c r="C75" s="620" t="s">
        <v>572</v>
      </c>
      <c r="D75" s="621" t="s">
        <v>573</v>
      </c>
      <c r="E75" s="620" t="s">
        <v>6271</v>
      </c>
      <c r="F75" s="621" t="s">
        <v>6272</v>
      </c>
      <c r="G75" s="620" t="s">
        <v>6435</v>
      </c>
      <c r="H75" s="620" t="s">
        <v>6436</v>
      </c>
      <c r="I75" s="622">
        <v>2.0499999999999998</v>
      </c>
      <c r="J75" s="622">
        <v>30</v>
      </c>
      <c r="K75" s="623">
        <v>61.5</v>
      </c>
    </row>
    <row r="76" spans="1:11" ht="14.4" customHeight="1" x14ac:dyDescent="0.3">
      <c r="A76" s="618" t="s">
        <v>556</v>
      </c>
      <c r="B76" s="619" t="s">
        <v>558</v>
      </c>
      <c r="C76" s="620" t="s">
        <v>572</v>
      </c>
      <c r="D76" s="621" t="s">
        <v>573</v>
      </c>
      <c r="E76" s="620" t="s">
        <v>6271</v>
      </c>
      <c r="F76" s="621" t="s">
        <v>6272</v>
      </c>
      <c r="G76" s="620" t="s">
        <v>6437</v>
      </c>
      <c r="H76" s="620" t="s">
        <v>6438</v>
      </c>
      <c r="I76" s="622">
        <v>434.45</v>
      </c>
      <c r="J76" s="622">
        <v>2</v>
      </c>
      <c r="K76" s="623">
        <v>868.9</v>
      </c>
    </row>
    <row r="77" spans="1:11" ht="14.4" customHeight="1" x14ac:dyDescent="0.3">
      <c r="A77" s="618" t="s">
        <v>556</v>
      </c>
      <c r="B77" s="619" t="s">
        <v>558</v>
      </c>
      <c r="C77" s="620" t="s">
        <v>572</v>
      </c>
      <c r="D77" s="621" t="s">
        <v>573</v>
      </c>
      <c r="E77" s="620" t="s">
        <v>6271</v>
      </c>
      <c r="F77" s="621" t="s">
        <v>6272</v>
      </c>
      <c r="G77" s="620" t="s">
        <v>6439</v>
      </c>
      <c r="H77" s="620" t="s">
        <v>6440</v>
      </c>
      <c r="I77" s="622">
        <v>33.1</v>
      </c>
      <c r="J77" s="622">
        <v>10</v>
      </c>
      <c r="K77" s="623">
        <v>331</v>
      </c>
    </row>
    <row r="78" spans="1:11" ht="14.4" customHeight="1" x14ac:dyDescent="0.3">
      <c r="A78" s="618" t="s">
        <v>556</v>
      </c>
      <c r="B78" s="619" t="s">
        <v>558</v>
      </c>
      <c r="C78" s="620" t="s">
        <v>572</v>
      </c>
      <c r="D78" s="621" t="s">
        <v>573</v>
      </c>
      <c r="E78" s="620" t="s">
        <v>6271</v>
      </c>
      <c r="F78" s="621" t="s">
        <v>6272</v>
      </c>
      <c r="G78" s="620" t="s">
        <v>6441</v>
      </c>
      <c r="H78" s="620" t="s">
        <v>6442</v>
      </c>
      <c r="I78" s="622">
        <v>17.968</v>
      </c>
      <c r="J78" s="622">
        <v>400</v>
      </c>
      <c r="K78" s="623">
        <v>7189</v>
      </c>
    </row>
    <row r="79" spans="1:11" ht="14.4" customHeight="1" x14ac:dyDescent="0.3">
      <c r="A79" s="618" t="s">
        <v>556</v>
      </c>
      <c r="B79" s="619" t="s">
        <v>558</v>
      </c>
      <c r="C79" s="620" t="s">
        <v>572</v>
      </c>
      <c r="D79" s="621" t="s">
        <v>573</v>
      </c>
      <c r="E79" s="620" t="s">
        <v>6271</v>
      </c>
      <c r="F79" s="621" t="s">
        <v>6272</v>
      </c>
      <c r="G79" s="620" t="s">
        <v>6443</v>
      </c>
      <c r="H79" s="620" t="s">
        <v>6444</v>
      </c>
      <c r="I79" s="622">
        <v>17.8</v>
      </c>
      <c r="J79" s="622">
        <v>450</v>
      </c>
      <c r="K79" s="623">
        <v>8037</v>
      </c>
    </row>
    <row r="80" spans="1:11" ht="14.4" customHeight="1" x14ac:dyDescent="0.3">
      <c r="A80" s="618" t="s">
        <v>556</v>
      </c>
      <c r="B80" s="619" t="s">
        <v>558</v>
      </c>
      <c r="C80" s="620" t="s">
        <v>572</v>
      </c>
      <c r="D80" s="621" t="s">
        <v>573</v>
      </c>
      <c r="E80" s="620" t="s">
        <v>6271</v>
      </c>
      <c r="F80" s="621" t="s">
        <v>6272</v>
      </c>
      <c r="G80" s="620" t="s">
        <v>6445</v>
      </c>
      <c r="H80" s="620" t="s">
        <v>6446</v>
      </c>
      <c r="I80" s="622">
        <v>1.68</v>
      </c>
      <c r="J80" s="622">
        <v>10</v>
      </c>
      <c r="K80" s="623">
        <v>16.8</v>
      </c>
    </row>
    <row r="81" spans="1:11" ht="14.4" customHeight="1" x14ac:dyDescent="0.3">
      <c r="A81" s="618" t="s">
        <v>556</v>
      </c>
      <c r="B81" s="619" t="s">
        <v>558</v>
      </c>
      <c r="C81" s="620" t="s">
        <v>572</v>
      </c>
      <c r="D81" s="621" t="s">
        <v>573</v>
      </c>
      <c r="E81" s="620" t="s">
        <v>6271</v>
      </c>
      <c r="F81" s="621" t="s">
        <v>6272</v>
      </c>
      <c r="G81" s="620" t="s">
        <v>6447</v>
      </c>
      <c r="H81" s="620" t="s">
        <v>6448</v>
      </c>
      <c r="I81" s="622">
        <v>12.105833333333331</v>
      </c>
      <c r="J81" s="622">
        <v>121</v>
      </c>
      <c r="K81" s="623">
        <v>1464.75</v>
      </c>
    </row>
    <row r="82" spans="1:11" ht="14.4" customHeight="1" x14ac:dyDescent="0.3">
      <c r="A82" s="618" t="s">
        <v>556</v>
      </c>
      <c r="B82" s="619" t="s">
        <v>558</v>
      </c>
      <c r="C82" s="620" t="s">
        <v>572</v>
      </c>
      <c r="D82" s="621" t="s">
        <v>573</v>
      </c>
      <c r="E82" s="620" t="s">
        <v>6271</v>
      </c>
      <c r="F82" s="621" t="s">
        <v>6272</v>
      </c>
      <c r="G82" s="620" t="s">
        <v>6449</v>
      </c>
      <c r="H82" s="620" t="s">
        <v>6450</v>
      </c>
      <c r="I82" s="622">
        <v>34.97</v>
      </c>
      <c r="J82" s="622">
        <v>40</v>
      </c>
      <c r="K82" s="623">
        <v>1398.8</v>
      </c>
    </row>
    <row r="83" spans="1:11" ht="14.4" customHeight="1" x14ac:dyDescent="0.3">
      <c r="A83" s="618" t="s">
        <v>556</v>
      </c>
      <c r="B83" s="619" t="s">
        <v>558</v>
      </c>
      <c r="C83" s="620" t="s">
        <v>572</v>
      </c>
      <c r="D83" s="621" t="s">
        <v>573</v>
      </c>
      <c r="E83" s="620" t="s">
        <v>6271</v>
      </c>
      <c r="F83" s="621" t="s">
        <v>6272</v>
      </c>
      <c r="G83" s="620" t="s">
        <v>6451</v>
      </c>
      <c r="H83" s="620" t="s">
        <v>6452</v>
      </c>
      <c r="I83" s="622">
        <v>2.7974999999999999</v>
      </c>
      <c r="J83" s="622">
        <v>300</v>
      </c>
      <c r="K83" s="623">
        <v>843.5</v>
      </c>
    </row>
    <row r="84" spans="1:11" ht="14.4" customHeight="1" x14ac:dyDescent="0.3">
      <c r="A84" s="618" t="s">
        <v>556</v>
      </c>
      <c r="B84" s="619" t="s">
        <v>558</v>
      </c>
      <c r="C84" s="620" t="s">
        <v>572</v>
      </c>
      <c r="D84" s="621" t="s">
        <v>573</v>
      </c>
      <c r="E84" s="620" t="s">
        <v>6271</v>
      </c>
      <c r="F84" s="621" t="s">
        <v>6272</v>
      </c>
      <c r="G84" s="620" t="s">
        <v>6453</v>
      </c>
      <c r="H84" s="620" t="s">
        <v>6454</v>
      </c>
      <c r="I84" s="622">
        <v>1.9159999999999999</v>
      </c>
      <c r="J84" s="622">
        <v>550</v>
      </c>
      <c r="K84" s="623">
        <v>1055.5</v>
      </c>
    </row>
    <row r="85" spans="1:11" ht="14.4" customHeight="1" x14ac:dyDescent="0.3">
      <c r="A85" s="618" t="s">
        <v>556</v>
      </c>
      <c r="B85" s="619" t="s">
        <v>558</v>
      </c>
      <c r="C85" s="620" t="s">
        <v>572</v>
      </c>
      <c r="D85" s="621" t="s">
        <v>573</v>
      </c>
      <c r="E85" s="620" t="s">
        <v>6271</v>
      </c>
      <c r="F85" s="621" t="s">
        <v>6272</v>
      </c>
      <c r="G85" s="620" t="s">
        <v>6455</v>
      </c>
      <c r="H85" s="620" t="s">
        <v>6456</v>
      </c>
      <c r="I85" s="622">
        <v>5.2</v>
      </c>
      <c r="J85" s="622">
        <v>20</v>
      </c>
      <c r="K85" s="623">
        <v>104</v>
      </c>
    </row>
    <row r="86" spans="1:11" ht="14.4" customHeight="1" x14ac:dyDescent="0.3">
      <c r="A86" s="618" t="s">
        <v>556</v>
      </c>
      <c r="B86" s="619" t="s">
        <v>558</v>
      </c>
      <c r="C86" s="620" t="s">
        <v>572</v>
      </c>
      <c r="D86" s="621" t="s">
        <v>573</v>
      </c>
      <c r="E86" s="620" t="s">
        <v>6271</v>
      </c>
      <c r="F86" s="621" t="s">
        <v>6272</v>
      </c>
      <c r="G86" s="620" t="s">
        <v>6457</v>
      </c>
      <c r="H86" s="620" t="s">
        <v>6458</v>
      </c>
      <c r="I86" s="622">
        <v>13.184000000000001</v>
      </c>
      <c r="J86" s="622">
        <v>140</v>
      </c>
      <c r="K86" s="623">
        <v>1845.6</v>
      </c>
    </row>
    <row r="87" spans="1:11" ht="14.4" customHeight="1" x14ac:dyDescent="0.3">
      <c r="A87" s="618" t="s">
        <v>556</v>
      </c>
      <c r="B87" s="619" t="s">
        <v>558</v>
      </c>
      <c r="C87" s="620" t="s">
        <v>572</v>
      </c>
      <c r="D87" s="621" t="s">
        <v>573</v>
      </c>
      <c r="E87" s="620" t="s">
        <v>6271</v>
      </c>
      <c r="F87" s="621" t="s">
        <v>6272</v>
      </c>
      <c r="G87" s="620" t="s">
        <v>6459</v>
      </c>
      <c r="H87" s="620" t="s">
        <v>6460</v>
      </c>
      <c r="I87" s="622">
        <v>487.9</v>
      </c>
      <c r="J87" s="622">
        <v>1</v>
      </c>
      <c r="K87" s="623">
        <v>487.9</v>
      </c>
    </row>
    <row r="88" spans="1:11" ht="14.4" customHeight="1" x14ac:dyDescent="0.3">
      <c r="A88" s="618" t="s">
        <v>556</v>
      </c>
      <c r="B88" s="619" t="s">
        <v>558</v>
      </c>
      <c r="C88" s="620" t="s">
        <v>572</v>
      </c>
      <c r="D88" s="621" t="s">
        <v>573</v>
      </c>
      <c r="E88" s="620" t="s">
        <v>6271</v>
      </c>
      <c r="F88" s="621" t="s">
        <v>6272</v>
      </c>
      <c r="G88" s="620" t="s">
        <v>6461</v>
      </c>
      <c r="H88" s="620" t="s">
        <v>6462</v>
      </c>
      <c r="I88" s="622">
        <v>13.168000000000001</v>
      </c>
      <c r="J88" s="622">
        <v>300</v>
      </c>
      <c r="K88" s="623">
        <v>3948.5</v>
      </c>
    </row>
    <row r="89" spans="1:11" ht="14.4" customHeight="1" x14ac:dyDescent="0.3">
      <c r="A89" s="618" t="s">
        <v>556</v>
      </c>
      <c r="B89" s="619" t="s">
        <v>558</v>
      </c>
      <c r="C89" s="620" t="s">
        <v>572</v>
      </c>
      <c r="D89" s="621" t="s">
        <v>573</v>
      </c>
      <c r="E89" s="620" t="s">
        <v>6271</v>
      </c>
      <c r="F89" s="621" t="s">
        <v>6272</v>
      </c>
      <c r="G89" s="620" t="s">
        <v>6463</v>
      </c>
      <c r="H89" s="620" t="s">
        <v>6464</v>
      </c>
      <c r="I89" s="622">
        <v>1.5550000000000004</v>
      </c>
      <c r="J89" s="622">
        <v>900</v>
      </c>
      <c r="K89" s="623">
        <v>1398.75</v>
      </c>
    </row>
    <row r="90" spans="1:11" ht="14.4" customHeight="1" x14ac:dyDescent="0.3">
      <c r="A90" s="618" t="s">
        <v>556</v>
      </c>
      <c r="B90" s="619" t="s">
        <v>558</v>
      </c>
      <c r="C90" s="620" t="s">
        <v>572</v>
      </c>
      <c r="D90" s="621" t="s">
        <v>573</v>
      </c>
      <c r="E90" s="620" t="s">
        <v>6271</v>
      </c>
      <c r="F90" s="621" t="s">
        <v>6272</v>
      </c>
      <c r="G90" s="620" t="s">
        <v>6465</v>
      </c>
      <c r="H90" s="620" t="s">
        <v>6466</v>
      </c>
      <c r="I90" s="622">
        <v>21.234000000000002</v>
      </c>
      <c r="J90" s="622">
        <v>65</v>
      </c>
      <c r="K90" s="623">
        <v>1380.1</v>
      </c>
    </row>
    <row r="91" spans="1:11" ht="14.4" customHeight="1" x14ac:dyDescent="0.3">
      <c r="A91" s="618" t="s">
        <v>556</v>
      </c>
      <c r="B91" s="619" t="s">
        <v>558</v>
      </c>
      <c r="C91" s="620" t="s">
        <v>572</v>
      </c>
      <c r="D91" s="621" t="s">
        <v>573</v>
      </c>
      <c r="E91" s="620" t="s">
        <v>6271</v>
      </c>
      <c r="F91" s="621" t="s">
        <v>6272</v>
      </c>
      <c r="G91" s="620" t="s">
        <v>6467</v>
      </c>
      <c r="H91" s="620" t="s">
        <v>6468</v>
      </c>
      <c r="I91" s="622">
        <v>20.986000000000001</v>
      </c>
      <c r="J91" s="622">
        <v>90</v>
      </c>
      <c r="K91" s="623">
        <v>1849.3</v>
      </c>
    </row>
    <row r="92" spans="1:11" ht="14.4" customHeight="1" x14ac:dyDescent="0.3">
      <c r="A92" s="618" t="s">
        <v>556</v>
      </c>
      <c r="B92" s="619" t="s">
        <v>558</v>
      </c>
      <c r="C92" s="620" t="s">
        <v>572</v>
      </c>
      <c r="D92" s="621" t="s">
        <v>573</v>
      </c>
      <c r="E92" s="620" t="s">
        <v>6271</v>
      </c>
      <c r="F92" s="621" t="s">
        <v>6272</v>
      </c>
      <c r="G92" s="620" t="s">
        <v>6469</v>
      </c>
      <c r="H92" s="620" t="s">
        <v>6470</v>
      </c>
      <c r="I92" s="622">
        <v>8.3024999999999984</v>
      </c>
      <c r="J92" s="622">
        <v>80</v>
      </c>
      <c r="K92" s="623">
        <v>664.2</v>
      </c>
    </row>
    <row r="93" spans="1:11" ht="14.4" customHeight="1" x14ac:dyDescent="0.3">
      <c r="A93" s="618" t="s">
        <v>556</v>
      </c>
      <c r="B93" s="619" t="s">
        <v>558</v>
      </c>
      <c r="C93" s="620" t="s">
        <v>572</v>
      </c>
      <c r="D93" s="621" t="s">
        <v>573</v>
      </c>
      <c r="E93" s="620" t="s">
        <v>6271</v>
      </c>
      <c r="F93" s="621" t="s">
        <v>6272</v>
      </c>
      <c r="G93" s="620" t="s">
        <v>6471</v>
      </c>
      <c r="H93" s="620" t="s">
        <v>6472</v>
      </c>
      <c r="I93" s="622">
        <v>280.91000000000003</v>
      </c>
      <c r="J93" s="622">
        <v>1</v>
      </c>
      <c r="K93" s="623">
        <v>280.91000000000003</v>
      </c>
    </row>
    <row r="94" spans="1:11" ht="14.4" customHeight="1" x14ac:dyDescent="0.3">
      <c r="A94" s="618" t="s">
        <v>556</v>
      </c>
      <c r="B94" s="619" t="s">
        <v>558</v>
      </c>
      <c r="C94" s="620" t="s">
        <v>572</v>
      </c>
      <c r="D94" s="621" t="s">
        <v>573</v>
      </c>
      <c r="E94" s="620" t="s">
        <v>6271</v>
      </c>
      <c r="F94" s="621" t="s">
        <v>6272</v>
      </c>
      <c r="G94" s="620" t="s">
        <v>6473</v>
      </c>
      <c r="H94" s="620" t="s">
        <v>6474</v>
      </c>
      <c r="I94" s="622">
        <v>11.42</v>
      </c>
      <c r="J94" s="622">
        <v>500</v>
      </c>
      <c r="K94" s="623">
        <v>5710</v>
      </c>
    </row>
    <row r="95" spans="1:11" ht="14.4" customHeight="1" x14ac:dyDescent="0.3">
      <c r="A95" s="618" t="s">
        <v>556</v>
      </c>
      <c r="B95" s="619" t="s">
        <v>558</v>
      </c>
      <c r="C95" s="620" t="s">
        <v>572</v>
      </c>
      <c r="D95" s="621" t="s">
        <v>573</v>
      </c>
      <c r="E95" s="620" t="s">
        <v>6271</v>
      </c>
      <c r="F95" s="621" t="s">
        <v>6272</v>
      </c>
      <c r="G95" s="620" t="s">
        <v>6475</v>
      </c>
      <c r="H95" s="620" t="s">
        <v>6476</v>
      </c>
      <c r="I95" s="622">
        <v>6.65</v>
      </c>
      <c r="J95" s="622">
        <v>10</v>
      </c>
      <c r="K95" s="623">
        <v>66.5</v>
      </c>
    </row>
    <row r="96" spans="1:11" ht="14.4" customHeight="1" x14ac:dyDescent="0.3">
      <c r="A96" s="618" t="s">
        <v>556</v>
      </c>
      <c r="B96" s="619" t="s">
        <v>558</v>
      </c>
      <c r="C96" s="620" t="s">
        <v>572</v>
      </c>
      <c r="D96" s="621" t="s">
        <v>573</v>
      </c>
      <c r="E96" s="620" t="s">
        <v>6271</v>
      </c>
      <c r="F96" s="621" t="s">
        <v>6272</v>
      </c>
      <c r="G96" s="620" t="s">
        <v>6477</v>
      </c>
      <c r="H96" s="620" t="s">
        <v>6478</v>
      </c>
      <c r="I96" s="622">
        <v>0.46200000000000002</v>
      </c>
      <c r="J96" s="622">
        <v>7800</v>
      </c>
      <c r="K96" s="623">
        <v>3616</v>
      </c>
    </row>
    <row r="97" spans="1:11" ht="14.4" customHeight="1" x14ac:dyDescent="0.3">
      <c r="A97" s="618" t="s">
        <v>556</v>
      </c>
      <c r="B97" s="619" t="s">
        <v>558</v>
      </c>
      <c r="C97" s="620" t="s">
        <v>572</v>
      </c>
      <c r="D97" s="621" t="s">
        <v>573</v>
      </c>
      <c r="E97" s="620" t="s">
        <v>6271</v>
      </c>
      <c r="F97" s="621" t="s">
        <v>6272</v>
      </c>
      <c r="G97" s="620" t="s">
        <v>6479</v>
      </c>
      <c r="H97" s="620" t="s">
        <v>6480</v>
      </c>
      <c r="I97" s="622">
        <v>4.03</v>
      </c>
      <c r="J97" s="622">
        <v>450</v>
      </c>
      <c r="K97" s="623">
        <v>1813.5</v>
      </c>
    </row>
    <row r="98" spans="1:11" ht="14.4" customHeight="1" x14ac:dyDescent="0.3">
      <c r="A98" s="618" t="s">
        <v>556</v>
      </c>
      <c r="B98" s="619" t="s">
        <v>558</v>
      </c>
      <c r="C98" s="620" t="s">
        <v>572</v>
      </c>
      <c r="D98" s="621" t="s">
        <v>573</v>
      </c>
      <c r="E98" s="620" t="s">
        <v>6271</v>
      </c>
      <c r="F98" s="621" t="s">
        <v>6272</v>
      </c>
      <c r="G98" s="620" t="s">
        <v>6481</v>
      </c>
      <c r="H98" s="620" t="s">
        <v>6482</v>
      </c>
      <c r="I98" s="622">
        <v>11.980000000000002</v>
      </c>
      <c r="J98" s="622">
        <v>1200</v>
      </c>
      <c r="K98" s="623">
        <v>14375.4</v>
      </c>
    </row>
    <row r="99" spans="1:11" ht="14.4" customHeight="1" x14ac:dyDescent="0.3">
      <c r="A99" s="618" t="s">
        <v>556</v>
      </c>
      <c r="B99" s="619" t="s">
        <v>558</v>
      </c>
      <c r="C99" s="620" t="s">
        <v>572</v>
      </c>
      <c r="D99" s="621" t="s">
        <v>573</v>
      </c>
      <c r="E99" s="620" t="s">
        <v>6271</v>
      </c>
      <c r="F99" s="621" t="s">
        <v>6272</v>
      </c>
      <c r="G99" s="620" t="s">
        <v>6483</v>
      </c>
      <c r="H99" s="620" t="s">
        <v>6484</v>
      </c>
      <c r="I99" s="622">
        <v>73.27</v>
      </c>
      <c r="J99" s="622">
        <v>30</v>
      </c>
      <c r="K99" s="623">
        <v>2198</v>
      </c>
    </row>
    <row r="100" spans="1:11" ht="14.4" customHeight="1" x14ac:dyDescent="0.3">
      <c r="A100" s="618" t="s">
        <v>556</v>
      </c>
      <c r="B100" s="619" t="s">
        <v>558</v>
      </c>
      <c r="C100" s="620" t="s">
        <v>572</v>
      </c>
      <c r="D100" s="621" t="s">
        <v>573</v>
      </c>
      <c r="E100" s="620" t="s">
        <v>6271</v>
      </c>
      <c r="F100" s="621" t="s">
        <v>6272</v>
      </c>
      <c r="G100" s="620" t="s">
        <v>6485</v>
      </c>
      <c r="H100" s="620" t="s">
        <v>6486</v>
      </c>
      <c r="I100" s="622">
        <v>63.73</v>
      </c>
      <c r="J100" s="622">
        <v>45</v>
      </c>
      <c r="K100" s="623">
        <v>2861.7</v>
      </c>
    </row>
    <row r="101" spans="1:11" ht="14.4" customHeight="1" x14ac:dyDescent="0.3">
      <c r="A101" s="618" t="s">
        <v>556</v>
      </c>
      <c r="B101" s="619" t="s">
        <v>558</v>
      </c>
      <c r="C101" s="620" t="s">
        <v>572</v>
      </c>
      <c r="D101" s="621" t="s">
        <v>573</v>
      </c>
      <c r="E101" s="620" t="s">
        <v>6271</v>
      </c>
      <c r="F101" s="621" t="s">
        <v>6272</v>
      </c>
      <c r="G101" s="620" t="s">
        <v>6487</v>
      </c>
      <c r="H101" s="620" t="s">
        <v>6488</v>
      </c>
      <c r="I101" s="622">
        <v>205.7</v>
      </c>
      <c r="J101" s="622">
        <v>20</v>
      </c>
      <c r="K101" s="623">
        <v>4114</v>
      </c>
    </row>
    <row r="102" spans="1:11" ht="14.4" customHeight="1" x14ac:dyDescent="0.3">
      <c r="A102" s="618" t="s">
        <v>556</v>
      </c>
      <c r="B102" s="619" t="s">
        <v>558</v>
      </c>
      <c r="C102" s="620" t="s">
        <v>572</v>
      </c>
      <c r="D102" s="621" t="s">
        <v>573</v>
      </c>
      <c r="E102" s="620" t="s">
        <v>6271</v>
      </c>
      <c r="F102" s="621" t="s">
        <v>6272</v>
      </c>
      <c r="G102" s="620" t="s">
        <v>6489</v>
      </c>
      <c r="H102" s="620" t="s">
        <v>6490</v>
      </c>
      <c r="I102" s="622">
        <v>156.87600000000003</v>
      </c>
      <c r="J102" s="622">
        <v>60</v>
      </c>
      <c r="K102" s="623">
        <v>9365.8100000000013</v>
      </c>
    </row>
    <row r="103" spans="1:11" ht="14.4" customHeight="1" x14ac:dyDescent="0.3">
      <c r="A103" s="618" t="s">
        <v>556</v>
      </c>
      <c r="B103" s="619" t="s">
        <v>558</v>
      </c>
      <c r="C103" s="620" t="s">
        <v>572</v>
      </c>
      <c r="D103" s="621" t="s">
        <v>573</v>
      </c>
      <c r="E103" s="620" t="s">
        <v>6271</v>
      </c>
      <c r="F103" s="621" t="s">
        <v>6272</v>
      </c>
      <c r="G103" s="620" t="s">
        <v>6491</v>
      </c>
      <c r="H103" s="620" t="s">
        <v>6492</v>
      </c>
      <c r="I103" s="622">
        <v>36.299999999999997</v>
      </c>
      <c r="J103" s="622">
        <v>1</v>
      </c>
      <c r="K103" s="623">
        <v>36.299999999999997</v>
      </c>
    </row>
    <row r="104" spans="1:11" ht="14.4" customHeight="1" x14ac:dyDescent="0.3">
      <c r="A104" s="618" t="s">
        <v>556</v>
      </c>
      <c r="B104" s="619" t="s">
        <v>558</v>
      </c>
      <c r="C104" s="620" t="s">
        <v>572</v>
      </c>
      <c r="D104" s="621" t="s">
        <v>573</v>
      </c>
      <c r="E104" s="620" t="s">
        <v>6271</v>
      </c>
      <c r="F104" s="621" t="s">
        <v>6272</v>
      </c>
      <c r="G104" s="620" t="s">
        <v>6493</v>
      </c>
      <c r="H104" s="620" t="s">
        <v>6494</v>
      </c>
      <c r="I104" s="622">
        <v>181.61</v>
      </c>
      <c r="J104" s="622">
        <v>2</v>
      </c>
      <c r="K104" s="623">
        <v>363.22</v>
      </c>
    </row>
    <row r="105" spans="1:11" ht="14.4" customHeight="1" x14ac:dyDescent="0.3">
      <c r="A105" s="618" t="s">
        <v>556</v>
      </c>
      <c r="B105" s="619" t="s">
        <v>558</v>
      </c>
      <c r="C105" s="620" t="s">
        <v>572</v>
      </c>
      <c r="D105" s="621" t="s">
        <v>573</v>
      </c>
      <c r="E105" s="620" t="s">
        <v>6271</v>
      </c>
      <c r="F105" s="621" t="s">
        <v>6272</v>
      </c>
      <c r="G105" s="620" t="s">
        <v>6495</v>
      </c>
      <c r="H105" s="620" t="s">
        <v>6496</v>
      </c>
      <c r="I105" s="622">
        <v>1072.06</v>
      </c>
      <c r="J105" s="622">
        <v>30</v>
      </c>
      <c r="K105" s="623">
        <v>32161.8</v>
      </c>
    </row>
    <row r="106" spans="1:11" ht="14.4" customHeight="1" x14ac:dyDescent="0.3">
      <c r="A106" s="618" t="s">
        <v>556</v>
      </c>
      <c r="B106" s="619" t="s">
        <v>558</v>
      </c>
      <c r="C106" s="620" t="s">
        <v>572</v>
      </c>
      <c r="D106" s="621" t="s">
        <v>573</v>
      </c>
      <c r="E106" s="620" t="s">
        <v>6271</v>
      </c>
      <c r="F106" s="621" t="s">
        <v>6272</v>
      </c>
      <c r="G106" s="620" t="s">
        <v>6497</v>
      </c>
      <c r="H106" s="620" t="s">
        <v>6498</v>
      </c>
      <c r="I106" s="622">
        <v>2.33</v>
      </c>
      <c r="J106" s="622">
        <v>200</v>
      </c>
      <c r="K106" s="623">
        <v>466</v>
      </c>
    </row>
    <row r="107" spans="1:11" ht="14.4" customHeight="1" x14ac:dyDescent="0.3">
      <c r="A107" s="618" t="s">
        <v>556</v>
      </c>
      <c r="B107" s="619" t="s">
        <v>558</v>
      </c>
      <c r="C107" s="620" t="s">
        <v>572</v>
      </c>
      <c r="D107" s="621" t="s">
        <v>573</v>
      </c>
      <c r="E107" s="620" t="s">
        <v>6271</v>
      </c>
      <c r="F107" s="621" t="s">
        <v>6272</v>
      </c>
      <c r="G107" s="620" t="s">
        <v>6499</v>
      </c>
      <c r="H107" s="620" t="s">
        <v>6500</v>
      </c>
      <c r="I107" s="622">
        <v>363</v>
      </c>
      <c r="J107" s="622">
        <v>1</v>
      </c>
      <c r="K107" s="623">
        <v>363</v>
      </c>
    </row>
    <row r="108" spans="1:11" ht="14.4" customHeight="1" x14ac:dyDescent="0.3">
      <c r="A108" s="618" t="s">
        <v>556</v>
      </c>
      <c r="B108" s="619" t="s">
        <v>558</v>
      </c>
      <c r="C108" s="620" t="s">
        <v>572</v>
      </c>
      <c r="D108" s="621" t="s">
        <v>573</v>
      </c>
      <c r="E108" s="620" t="s">
        <v>6271</v>
      </c>
      <c r="F108" s="621" t="s">
        <v>6272</v>
      </c>
      <c r="G108" s="620" t="s">
        <v>6501</v>
      </c>
      <c r="H108" s="620" t="s">
        <v>6502</v>
      </c>
      <c r="I108" s="622">
        <v>618.19000000000005</v>
      </c>
      <c r="J108" s="622">
        <v>3</v>
      </c>
      <c r="K108" s="623">
        <v>1854.58</v>
      </c>
    </row>
    <row r="109" spans="1:11" ht="14.4" customHeight="1" x14ac:dyDescent="0.3">
      <c r="A109" s="618" t="s">
        <v>556</v>
      </c>
      <c r="B109" s="619" t="s">
        <v>558</v>
      </c>
      <c r="C109" s="620" t="s">
        <v>572</v>
      </c>
      <c r="D109" s="621" t="s">
        <v>573</v>
      </c>
      <c r="E109" s="620" t="s">
        <v>6271</v>
      </c>
      <c r="F109" s="621" t="s">
        <v>6272</v>
      </c>
      <c r="G109" s="620" t="s">
        <v>6503</v>
      </c>
      <c r="H109" s="620" t="s">
        <v>6504</v>
      </c>
      <c r="I109" s="622">
        <v>215.46</v>
      </c>
      <c r="J109" s="622">
        <v>9</v>
      </c>
      <c r="K109" s="623">
        <v>1939.14</v>
      </c>
    </row>
    <row r="110" spans="1:11" ht="14.4" customHeight="1" x14ac:dyDescent="0.3">
      <c r="A110" s="618" t="s">
        <v>556</v>
      </c>
      <c r="B110" s="619" t="s">
        <v>558</v>
      </c>
      <c r="C110" s="620" t="s">
        <v>572</v>
      </c>
      <c r="D110" s="621" t="s">
        <v>573</v>
      </c>
      <c r="E110" s="620" t="s">
        <v>6271</v>
      </c>
      <c r="F110" s="621" t="s">
        <v>6272</v>
      </c>
      <c r="G110" s="620" t="s">
        <v>6505</v>
      </c>
      <c r="H110" s="620" t="s">
        <v>6506</v>
      </c>
      <c r="I110" s="622">
        <v>18.25</v>
      </c>
      <c r="J110" s="622">
        <v>126</v>
      </c>
      <c r="K110" s="623">
        <v>2300</v>
      </c>
    </row>
    <row r="111" spans="1:11" ht="14.4" customHeight="1" x14ac:dyDescent="0.3">
      <c r="A111" s="618" t="s">
        <v>556</v>
      </c>
      <c r="B111" s="619" t="s">
        <v>558</v>
      </c>
      <c r="C111" s="620" t="s">
        <v>572</v>
      </c>
      <c r="D111" s="621" t="s">
        <v>573</v>
      </c>
      <c r="E111" s="620" t="s">
        <v>6271</v>
      </c>
      <c r="F111" s="621" t="s">
        <v>6272</v>
      </c>
      <c r="G111" s="620" t="s">
        <v>6507</v>
      </c>
      <c r="H111" s="620" t="s">
        <v>6508</v>
      </c>
      <c r="I111" s="622">
        <v>9.2000000000000011</v>
      </c>
      <c r="J111" s="622">
        <v>650</v>
      </c>
      <c r="K111" s="623">
        <v>5980</v>
      </c>
    </row>
    <row r="112" spans="1:11" ht="14.4" customHeight="1" x14ac:dyDescent="0.3">
      <c r="A112" s="618" t="s">
        <v>556</v>
      </c>
      <c r="B112" s="619" t="s">
        <v>558</v>
      </c>
      <c r="C112" s="620" t="s">
        <v>572</v>
      </c>
      <c r="D112" s="621" t="s">
        <v>573</v>
      </c>
      <c r="E112" s="620" t="s">
        <v>6271</v>
      </c>
      <c r="F112" s="621" t="s">
        <v>6272</v>
      </c>
      <c r="G112" s="620" t="s">
        <v>6509</v>
      </c>
      <c r="H112" s="620" t="s">
        <v>6510</v>
      </c>
      <c r="I112" s="622">
        <v>172.5</v>
      </c>
      <c r="J112" s="622">
        <v>1</v>
      </c>
      <c r="K112" s="623">
        <v>172.5</v>
      </c>
    </row>
    <row r="113" spans="1:11" ht="14.4" customHeight="1" x14ac:dyDescent="0.3">
      <c r="A113" s="618" t="s">
        <v>556</v>
      </c>
      <c r="B113" s="619" t="s">
        <v>558</v>
      </c>
      <c r="C113" s="620" t="s">
        <v>572</v>
      </c>
      <c r="D113" s="621" t="s">
        <v>573</v>
      </c>
      <c r="E113" s="620" t="s">
        <v>6271</v>
      </c>
      <c r="F113" s="621" t="s">
        <v>6272</v>
      </c>
      <c r="G113" s="620" t="s">
        <v>6511</v>
      </c>
      <c r="H113" s="620" t="s">
        <v>6512</v>
      </c>
      <c r="I113" s="622">
        <v>1.61</v>
      </c>
      <c r="J113" s="622">
        <v>50</v>
      </c>
      <c r="K113" s="623">
        <v>80.5</v>
      </c>
    </row>
    <row r="114" spans="1:11" ht="14.4" customHeight="1" x14ac:dyDescent="0.3">
      <c r="A114" s="618" t="s">
        <v>556</v>
      </c>
      <c r="B114" s="619" t="s">
        <v>558</v>
      </c>
      <c r="C114" s="620" t="s">
        <v>572</v>
      </c>
      <c r="D114" s="621" t="s">
        <v>573</v>
      </c>
      <c r="E114" s="620" t="s">
        <v>6279</v>
      </c>
      <c r="F114" s="621" t="s">
        <v>6280</v>
      </c>
      <c r="G114" s="620" t="s">
        <v>6513</v>
      </c>
      <c r="H114" s="620" t="s">
        <v>6514</v>
      </c>
      <c r="I114" s="622">
        <v>442.39</v>
      </c>
      <c r="J114" s="622">
        <v>50</v>
      </c>
      <c r="K114" s="623">
        <v>22119.440000000002</v>
      </c>
    </row>
    <row r="115" spans="1:11" ht="14.4" customHeight="1" x14ac:dyDescent="0.3">
      <c r="A115" s="618" t="s">
        <v>556</v>
      </c>
      <c r="B115" s="619" t="s">
        <v>558</v>
      </c>
      <c r="C115" s="620" t="s">
        <v>572</v>
      </c>
      <c r="D115" s="621" t="s">
        <v>573</v>
      </c>
      <c r="E115" s="620" t="s">
        <v>6279</v>
      </c>
      <c r="F115" s="621" t="s">
        <v>6280</v>
      </c>
      <c r="G115" s="620" t="s">
        <v>6515</v>
      </c>
      <c r="H115" s="620" t="s">
        <v>6516</v>
      </c>
      <c r="I115" s="622">
        <v>265.71999999999997</v>
      </c>
      <c r="J115" s="622">
        <v>98</v>
      </c>
      <c r="K115" s="623">
        <v>26113.86</v>
      </c>
    </row>
    <row r="116" spans="1:11" ht="14.4" customHeight="1" x14ac:dyDescent="0.3">
      <c r="A116" s="618" t="s">
        <v>556</v>
      </c>
      <c r="B116" s="619" t="s">
        <v>558</v>
      </c>
      <c r="C116" s="620" t="s">
        <v>572</v>
      </c>
      <c r="D116" s="621" t="s">
        <v>573</v>
      </c>
      <c r="E116" s="620" t="s">
        <v>6285</v>
      </c>
      <c r="F116" s="621" t="s">
        <v>6286</v>
      </c>
      <c r="G116" s="620" t="s">
        <v>6517</v>
      </c>
      <c r="H116" s="620" t="s">
        <v>6518</v>
      </c>
      <c r="I116" s="622">
        <v>8.1130769230769229</v>
      </c>
      <c r="J116" s="622">
        <v>3250</v>
      </c>
      <c r="K116" s="623">
        <v>26398.5</v>
      </c>
    </row>
    <row r="117" spans="1:11" ht="14.4" customHeight="1" x14ac:dyDescent="0.3">
      <c r="A117" s="618" t="s">
        <v>556</v>
      </c>
      <c r="B117" s="619" t="s">
        <v>558</v>
      </c>
      <c r="C117" s="620" t="s">
        <v>572</v>
      </c>
      <c r="D117" s="621" t="s">
        <v>573</v>
      </c>
      <c r="E117" s="620" t="s">
        <v>6285</v>
      </c>
      <c r="F117" s="621" t="s">
        <v>6286</v>
      </c>
      <c r="G117" s="620" t="s">
        <v>6519</v>
      </c>
      <c r="H117" s="620" t="s">
        <v>6520</v>
      </c>
      <c r="I117" s="622">
        <v>7.0049999999999999</v>
      </c>
      <c r="J117" s="622">
        <v>30</v>
      </c>
      <c r="K117" s="623">
        <v>210.2</v>
      </c>
    </row>
    <row r="118" spans="1:11" ht="14.4" customHeight="1" x14ac:dyDescent="0.3">
      <c r="A118" s="618" t="s">
        <v>556</v>
      </c>
      <c r="B118" s="619" t="s">
        <v>558</v>
      </c>
      <c r="C118" s="620" t="s">
        <v>572</v>
      </c>
      <c r="D118" s="621" t="s">
        <v>573</v>
      </c>
      <c r="E118" s="620" t="s">
        <v>6289</v>
      </c>
      <c r="F118" s="621" t="s">
        <v>6290</v>
      </c>
      <c r="G118" s="620" t="s">
        <v>6521</v>
      </c>
      <c r="H118" s="620" t="s">
        <v>6522</v>
      </c>
      <c r="I118" s="622">
        <v>0.30333333333333329</v>
      </c>
      <c r="J118" s="622">
        <v>600</v>
      </c>
      <c r="K118" s="623">
        <v>182</v>
      </c>
    </row>
    <row r="119" spans="1:11" ht="14.4" customHeight="1" x14ac:dyDescent="0.3">
      <c r="A119" s="618" t="s">
        <v>556</v>
      </c>
      <c r="B119" s="619" t="s">
        <v>558</v>
      </c>
      <c r="C119" s="620" t="s">
        <v>572</v>
      </c>
      <c r="D119" s="621" t="s">
        <v>573</v>
      </c>
      <c r="E119" s="620" t="s">
        <v>6289</v>
      </c>
      <c r="F119" s="621" t="s">
        <v>6290</v>
      </c>
      <c r="G119" s="620" t="s">
        <v>6523</v>
      </c>
      <c r="H119" s="620" t="s">
        <v>6524</v>
      </c>
      <c r="I119" s="622">
        <v>0.30333333333333334</v>
      </c>
      <c r="J119" s="622">
        <v>3300</v>
      </c>
      <c r="K119" s="623">
        <v>997</v>
      </c>
    </row>
    <row r="120" spans="1:11" ht="14.4" customHeight="1" x14ac:dyDescent="0.3">
      <c r="A120" s="618" t="s">
        <v>556</v>
      </c>
      <c r="B120" s="619" t="s">
        <v>558</v>
      </c>
      <c r="C120" s="620" t="s">
        <v>572</v>
      </c>
      <c r="D120" s="621" t="s">
        <v>573</v>
      </c>
      <c r="E120" s="620" t="s">
        <v>6289</v>
      </c>
      <c r="F120" s="621" t="s">
        <v>6290</v>
      </c>
      <c r="G120" s="620" t="s">
        <v>6525</v>
      </c>
      <c r="H120" s="620" t="s">
        <v>6526</v>
      </c>
      <c r="I120" s="622">
        <v>0.68</v>
      </c>
      <c r="J120" s="622">
        <v>100</v>
      </c>
      <c r="K120" s="623">
        <v>68</v>
      </c>
    </row>
    <row r="121" spans="1:11" ht="14.4" customHeight="1" x14ac:dyDescent="0.3">
      <c r="A121" s="618" t="s">
        <v>556</v>
      </c>
      <c r="B121" s="619" t="s">
        <v>558</v>
      </c>
      <c r="C121" s="620" t="s">
        <v>572</v>
      </c>
      <c r="D121" s="621" t="s">
        <v>573</v>
      </c>
      <c r="E121" s="620" t="s">
        <v>6289</v>
      </c>
      <c r="F121" s="621" t="s">
        <v>6290</v>
      </c>
      <c r="G121" s="620" t="s">
        <v>6527</v>
      </c>
      <c r="H121" s="620" t="s">
        <v>6528</v>
      </c>
      <c r="I121" s="622">
        <v>0.47000000000000003</v>
      </c>
      <c r="J121" s="622">
        <v>900</v>
      </c>
      <c r="K121" s="623">
        <v>419</v>
      </c>
    </row>
    <row r="122" spans="1:11" ht="14.4" customHeight="1" x14ac:dyDescent="0.3">
      <c r="A122" s="618" t="s">
        <v>556</v>
      </c>
      <c r="B122" s="619" t="s">
        <v>558</v>
      </c>
      <c r="C122" s="620" t="s">
        <v>572</v>
      </c>
      <c r="D122" s="621" t="s">
        <v>573</v>
      </c>
      <c r="E122" s="620" t="s">
        <v>6289</v>
      </c>
      <c r="F122" s="621" t="s">
        <v>6290</v>
      </c>
      <c r="G122" s="620" t="s">
        <v>6529</v>
      </c>
      <c r="H122" s="620" t="s">
        <v>6530</v>
      </c>
      <c r="I122" s="622">
        <v>0.29909090909090902</v>
      </c>
      <c r="J122" s="622">
        <v>10200</v>
      </c>
      <c r="K122" s="623">
        <v>3060</v>
      </c>
    </row>
    <row r="123" spans="1:11" ht="14.4" customHeight="1" x14ac:dyDescent="0.3">
      <c r="A123" s="618" t="s">
        <v>556</v>
      </c>
      <c r="B123" s="619" t="s">
        <v>558</v>
      </c>
      <c r="C123" s="620" t="s">
        <v>572</v>
      </c>
      <c r="D123" s="621" t="s">
        <v>573</v>
      </c>
      <c r="E123" s="620" t="s">
        <v>6291</v>
      </c>
      <c r="F123" s="621" t="s">
        <v>6292</v>
      </c>
      <c r="G123" s="620" t="s">
        <v>6531</v>
      </c>
      <c r="H123" s="620" t="s">
        <v>6532</v>
      </c>
      <c r="I123" s="622">
        <v>0.78700000000000014</v>
      </c>
      <c r="J123" s="622">
        <v>12400</v>
      </c>
      <c r="K123" s="623">
        <v>9523</v>
      </c>
    </row>
    <row r="124" spans="1:11" ht="14.4" customHeight="1" x14ac:dyDescent="0.3">
      <c r="A124" s="618" t="s">
        <v>556</v>
      </c>
      <c r="B124" s="619" t="s">
        <v>558</v>
      </c>
      <c r="C124" s="620" t="s">
        <v>572</v>
      </c>
      <c r="D124" s="621" t="s">
        <v>573</v>
      </c>
      <c r="E124" s="620" t="s">
        <v>6291</v>
      </c>
      <c r="F124" s="621" t="s">
        <v>6292</v>
      </c>
      <c r="G124" s="620" t="s">
        <v>6533</v>
      </c>
      <c r="H124" s="620" t="s">
        <v>6534</v>
      </c>
      <c r="I124" s="622">
        <v>10.96</v>
      </c>
      <c r="J124" s="622">
        <v>40</v>
      </c>
      <c r="K124" s="623">
        <v>438.4</v>
      </c>
    </row>
    <row r="125" spans="1:11" ht="14.4" customHeight="1" x14ac:dyDescent="0.3">
      <c r="A125" s="618" t="s">
        <v>556</v>
      </c>
      <c r="B125" s="619" t="s">
        <v>558</v>
      </c>
      <c r="C125" s="620" t="s">
        <v>572</v>
      </c>
      <c r="D125" s="621" t="s">
        <v>573</v>
      </c>
      <c r="E125" s="620" t="s">
        <v>6291</v>
      </c>
      <c r="F125" s="621" t="s">
        <v>6292</v>
      </c>
      <c r="G125" s="620" t="s">
        <v>6535</v>
      </c>
      <c r="H125" s="620" t="s">
        <v>6536</v>
      </c>
      <c r="I125" s="622">
        <v>11.01</v>
      </c>
      <c r="J125" s="622">
        <v>80</v>
      </c>
      <c r="K125" s="623">
        <v>880.8</v>
      </c>
    </row>
    <row r="126" spans="1:11" ht="14.4" customHeight="1" x14ac:dyDescent="0.3">
      <c r="A126" s="618" t="s">
        <v>556</v>
      </c>
      <c r="B126" s="619" t="s">
        <v>558</v>
      </c>
      <c r="C126" s="620" t="s">
        <v>572</v>
      </c>
      <c r="D126" s="621" t="s">
        <v>573</v>
      </c>
      <c r="E126" s="620" t="s">
        <v>6291</v>
      </c>
      <c r="F126" s="621" t="s">
        <v>6292</v>
      </c>
      <c r="G126" s="620" t="s">
        <v>6537</v>
      </c>
      <c r="H126" s="620" t="s">
        <v>6538</v>
      </c>
      <c r="I126" s="622">
        <v>0.78900000000000003</v>
      </c>
      <c r="J126" s="622">
        <v>7900</v>
      </c>
      <c r="K126" s="623">
        <v>6232</v>
      </c>
    </row>
    <row r="127" spans="1:11" ht="14.4" customHeight="1" x14ac:dyDescent="0.3">
      <c r="A127" s="618" t="s">
        <v>556</v>
      </c>
      <c r="B127" s="619" t="s">
        <v>558</v>
      </c>
      <c r="C127" s="620" t="s">
        <v>572</v>
      </c>
      <c r="D127" s="621" t="s">
        <v>573</v>
      </c>
      <c r="E127" s="620" t="s">
        <v>6291</v>
      </c>
      <c r="F127" s="621" t="s">
        <v>6292</v>
      </c>
      <c r="G127" s="620" t="s">
        <v>6539</v>
      </c>
      <c r="H127" s="620" t="s">
        <v>6540</v>
      </c>
      <c r="I127" s="622">
        <v>0.77999999999999992</v>
      </c>
      <c r="J127" s="622">
        <v>8000</v>
      </c>
      <c r="K127" s="623">
        <v>6240</v>
      </c>
    </row>
    <row r="128" spans="1:11" ht="14.4" customHeight="1" x14ac:dyDescent="0.3">
      <c r="A128" s="618" t="s">
        <v>556</v>
      </c>
      <c r="B128" s="619" t="s">
        <v>558</v>
      </c>
      <c r="C128" s="620" t="s">
        <v>572</v>
      </c>
      <c r="D128" s="621" t="s">
        <v>573</v>
      </c>
      <c r="E128" s="620" t="s">
        <v>6291</v>
      </c>
      <c r="F128" s="621" t="s">
        <v>6292</v>
      </c>
      <c r="G128" s="620" t="s">
        <v>6541</v>
      </c>
      <c r="H128" s="620" t="s">
        <v>6542</v>
      </c>
      <c r="I128" s="622">
        <v>0.77</v>
      </c>
      <c r="J128" s="622">
        <v>10500</v>
      </c>
      <c r="K128" s="623">
        <v>8085</v>
      </c>
    </row>
    <row r="129" spans="1:11" ht="14.4" customHeight="1" x14ac:dyDescent="0.3">
      <c r="A129" s="618" t="s">
        <v>556</v>
      </c>
      <c r="B129" s="619" t="s">
        <v>558</v>
      </c>
      <c r="C129" s="620" t="s">
        <v>572</v>
      </c>
      <c r="D129" s="621" t="s">
        <v>573</v>
      </c>
      <c r="E129" s="620" t="s">
        <v>6267</v>
      </c>
      <c r="F129" s="621" t="s">
        <v>6268</v>
      </c>
      <c r="G129" s="620" t="s">
        <v>6543</v>
      </c>
      <c r="H129" s="620" t="s">
        <v>6544</v>
      </c>
      <c r="I129" s="622">
        <v>152.46</v>
      </c>
      <c r="J129" s="622">
        <v>1</v>
      </c>
      <c r="K129" s="623">
        <v>152.46</v>
      </c>
    </row>
    <row r="130" spans="1:11" ht="14.4" customHeight="1" x14ac:dyDescent="0.3">
      <c r="A130" s="618" t="s">
        <v>556</v>
      </c>
      <c r="B130" s="619" t="s">
        <v>558</v>
      </c>
      <c r="C130" s="620" t="s">
        <v>572</v>
      </c>
      <c r="D130" s="621" t="s">
        <v>573</v>
      </c>
      <c r="E130" s="620" t="s">
        <v>6267</v>
      </c>
      <c r="F130" s="621" t="s">
        <v>6268</v>
      </c>
      <c r="G130" s="620" t="s">
        <v>6545</v>
      </c>
      <c r="H130" s="620" t="s">
        <v>6546</v>
      </c>
      <c r="I130" s="622">
        <v>139.43846528665298</v>
      </c>
      <c r="J130" s="622">
        <v>50</v>
      </c>
      <c r="K130" s="623">
        <v>6971.9232643326504</v>
      </c>
    </row>
    <row r="131" spans="1:11" ht="14.4" customHeight="1" x14ac:dyDescent="0.3">
      <c r="A131" s="618" t="s">
        <v>556</v>
      </c>
      <c r="B131" s="619" t="s">
        <v>558</v>
      </c>
      <c r="C131" s="620" t="s">
        <v>572</v>
      </c>
      <c r="D131" s="621" t="s">
        <v>573</v>
      </c>
      <c r="E131" s="620" t="s">
        <v>6267</v>
      </c>
      <c r="F131" s="621" t="s">
        <v>6268</v>
      </c>
      <c r="G131" s="620" t="s">
        <v>6547</v>
      </c>
      <c r="H131" s="620" t="s">
        <v>6548</v>
      </c>
      <c r="I131" s="622">
        <v>139.43856208665602</v>
      </c>
      <c r="J131" s="622">
        <v>50</v>
      </c>
      <c r="K131" s="623">
        <v>6971.928104332801</v>
      </c>
    </row>
    <row r="132" spans="1:11" ht="14.4" customHeight="1" x14ac:dyDescent="0.3">
      <c r="A132" s="618" t="s">
        <v>556</v>
      </c>
      <c r="B132" s="619" t="s">
        <v>558</v>
      </c>
      <c r="C132" s="620" t="s">
        <v>572</v>
      </c>
      <c r="D132" s="621" t="s">
        <v>573</v>
      </c>
      <c r="E132" s="620" t="s">
        <v>6267</v>
      </c>
      <c r="F132" s="621" t="s">
        <v>6268</v>
      </c>
      <c r="G132" s="620" t="s">
        <v>6549</v>
      </c>
      <c r="H132" s="620" t="s">
        <v>6550</v>
      </c>
      <c r="I132" s="622">
        <v>108.01371865474501</v>
      </c>
      <c r="J132" s="622">
        <v>1</v>
      </c>
      <c r="K132" s="623">
        <v>108.01371865474501</v>
      </c>
    </row>
    <row r="133" spans="1:11" ht="14.4" customHeight="1" x14ac:dyDescent="0.3">
      <c r="A133" s="618" t="s">
        <v>556</v>
      </c>
      <c r="B133" s="619" t="s">
        <v>558</v>
      </c>
      <c r="C133" s="620" t="s">
        <v>576</v>
      </c>
      <c r="D133" s="621" t="s">
        <v>577</v>
      </c>
      <c r="E133" s="620" t="s">
        <v>6269</v>
      </c>
      <c r="F133" s="621" t="s">
        <v>6270</v>
      </c>
      <c r="G133" s="620" t="s">
        <v>6297</v>
      </c>
      <c r="H133" s="620" t="s">
        <v>6298</v>
      </c>
      <c r="I133" s="622">
        <v>2.3883333333333336</v>
      </c>
      <c r="J133" s="622">
        <v>400</v>
      </c>
      <c r="K133" s="623">
        <v>955.80000000000007</v>
      </c>
    </row>
    <row r="134" spans="1:11" ht="14.4" customHeight="1" x14ac:dyDescent="0.3">
      <c r="A134" s="618" t="s">
        <v>556</v>
      </c>
      <c r="B134" s="619" t="s">
        <v>558</v>
      </c>
      <c r="C134" s="620" t="s">
        <v>576</v>
      </c>
      <c r="D134" s="621" t="s">
        <v>577</v>
      </c>
      <c r="E134" s="620" t="s">
        <v>6269</v>
      </c>
      <c r="F134" s="621" t="s">
        <v>6270</v>
      </c>
      <c r="G134" s="620" t="s">
        <v>6299</v>
      </c>
      <c r="H134" s="620" t="s">
        <v>6300</v>
      </c>
      <c r="I134" s="622">
        <v>3.0909090909090908</v>
      </c>
      <c r="J134" s="622">
        <v>660</v>
      </c>
      <c r="K134" s="623">
        <v>2041.5999999999997</v>
      </c>
    </row>
    <row r="135" spans="1:11" ht="14.4" customHeight="1" x14ac:dyDescent="0.3">
      <c r="A135" s="618" t="s">
        <v>556</v>
      </c>
      <c r="B135" s="619" t="s">
        <v>558</v>
      </c>
      <c r="C135" s="620" t="s">
        <v>576</v>
      </c>
      <c r="D135" s="621" t="s">
        <v>577</v>
      </c>
      <c r="E135" s="620" t="s">
        <v>6269</v>
      </c>
      <c r="F135" s="621" t="s">
        <v>6270</v>
      </c>
      <c r="G135" s="620" t="s">
        <v>6301</v>
      </c>
      <c r="H135" s="620" t="s">
        <v>6302</v>
      </c>
      <c r="I135" s="622">
        <v>3.7699999999999996</v>
      </c>
      <c r="J135" s="622">
        <v>200</v>
      </c>
      <c r="K135" s="623">
        <v>754.8</v>
      </c>
    </row>
    <row r="136" spans="1:11" ht="14.4" customHeight="1" x14ac:dyDescent="0.3">
      <c r="A136" s="618" t="s">
        <v>556</v>
      </c>
      <c r="B136" s="619" t="s">
        <v>558</v>
      </c>
      <c r="C136" s="620" t="s">
        <v>576</v>
      </c>
      <c r="D136" s="621" t="s">
        <v>577</v>
      </c>
      <c r="E136" s="620" t="s">
        <v>6269</v>
      </c>
      <c r="F136" s="621" t="s">
        <v>6270</v>
      </c>
      <c r="G136" s="620" t="s">
        <v>6303</v>
      </c>
      <c r="H136" s="620" t="s">
        <v>6304</v>
      </c>
      <c r="I136" s="622">
        <v>7.3159999999999998</v>
      </c>
      <c r="J136" s="622">
        <v>310</v>
      </c>
      <c r="K136" s="623">
        <v>2267.9</v>
      </c>
    </row>
    <row r="137" spans="1:11" ht="14.4" customHeight="1" x14ac:dyDescent="0.3">
      <c r="A137" s="618" t="s">
        <v>556</v>
      </c>
      <c r="B137" s="619" t="s">
        <v>558</v>
      </c>
      <c r="C137" s="620" t="s">
        <v>576</v>
      </c>
      <c r="D137" s="621" t="s">
        <v>577</v>
      </c>
      <c r="E137" s="620" t="s">
        <v>6269</v>
      </c>
      <c r="F137" s="621" t="s">
        <v>6270</v>
      </c>
      <c r="G137" s="620" t="s">
        <v>6305</v>
      </c>
      <c r="H137" s="620" t="s">
        <v>6306</v>
      </c>
      <c r="I137" s="622">
        <v>12.095454545454546</v>
      </c>
      <c r="J137" s="622">
        <v>400</v>
      </c>
      <c r="K137" s="623">
        <v>4837.7000000000007</v>
      </c>
    </row>
    <row r="138" spans="1:11" ht="14.4" customHeight="1" x14ac:dyDescent="0.3">
      <c r="A138" s="618" t="s">
        <v>556</v>
      </c>
      <c r="B138" s="619" t="s">
        <v>558</v>
      </c>
      <c r="C138" s="620" t="s">
        <v>576</v>
      </c>
      <c r="D138" s="621" t="s">
        <v>577</v>
      </c>
      <c r="E138" s="620" t="s">
        <v>6269</v>
      </c>
      <c r="F138" s="621" t="s">
        <v>6270</v>
      </c>
      <c r="G138" s="620" t="s">
        <v>6551</v>
      </c>
      <c r="H138" s="620" t="s">
        <v>6552</v>
      </c>
      <c r="I138" s="622">
        <v>211.27249999999998</v>
      </c>
      <c r="J138" s="622">
        <v>4</v>
      </c>
      <c r="K138" s="623">
        <v>845.08999999999992</v>
      </c>
    </row>
    <row r="139" spans="1:11" ht="14.4" customHeight="1" x14ac:dyDescent="0.3">
      <c r="A139" s="618" t="s">
        <v>556</v>
      </c>
      <c r="B139" s="619" t="s">
        <v>558</v>
      </c>
      <c r="C139" s="620" t="s">
        <v>576</v>
      </c>
      <c r="D139" s="621" t="s">
        <v>577</v>
      </c>
      <c r="E139" s="620" t="s">
        <v>6269</v>
      </c>
      <c r="F139" s="621" t="s">
        <v>6270</v>
      </c>
      <c r="G139" s="620" t="s">
        <v>6553</v>
      </c>
      <c r="H139" s="620" t="s">
        <v>6554</v>
      </c>
      <c r="I139" s="622">
        <v>85.164999999999992</v>
      </c>
      <c r="J139" s="622">
        <v>2</v>
      </c>
      <c r="K139" s="623">
        <v>170.32999999999998</v>
      </c>
    </row>
    <row r="140" spans="1:11" ht="14.4" customHeight="1" x14ac:dyDescent="0.3">
      <c r="A140" s="618" t="s">
        <v>556</v>
      </c>
      <c r="B140" s="619" t="s">
        <v>558</v>
      </c>
      <c r="C140" s="620" t="s">
        <v>576</v>
      </c>
      <c r="D140" s="621" t="s">
        <v>577</v>
      </c>
      <c r="E140" s="620" t="s">
        <v>6269</v>
      </c>
      <c r="F140" s="621" t="s">
        <v>6270</v>
      </c>
      <c r="G140" s="620" t="s">
        <v>6555</v>
      </c>
      <c r="H140" s="620" t="s">
        <v>6556</v>
      </c>
      <c r="I140" s="622">
        <v>124.50285714285714</v>
      </c>
      <c r="J140" s="622">
        <v>11</v>
      </c>
      <c r="K140" s="623">
        <v>1369.53</v>
      </c>
    </row>
    <row r="141" spans="1:11" ht="14.4" customHeight="1" x14ac:dyDescent="0.3">
      <c r="A141" s="618" t="s">
        <v>556</v>
      </c>
      <c r="B141" s="619" t="s">
        <v>558</v>
      </c>
      <c r="C141" s="620" t="s">
        <v>576</v>
      </c>
      <c r="D141" s="621" t="s">
        <v>577</v>
      </c>
      <c r="E141" s="620" t="s">
        <v>6269</v>
      </c>
      <c r="F141" s="621" t="s">
        <v>6270</v>
      </c>
      <c r="G141" s="620" t="s">
        <v>6557</v>
      </c>
      <c r="H141" s="620" t="s">
        <v>6558</v>
      </c>
      <c r="I141" s="622">
        <v>7.6057142857142859</v>
      </c>
      <c r="J141" s="622">
        <v>69</v>
      </c>
      <c r="K141" s="623">
        <v>524.36</v>
      </c>
    </row>
    <row r="142" spans="1:11" ht="14.4" customHeight="1" x14ac:dyDescent="0.3">
      <c r="A142" s="618" t="s">
        <v>556</v>
      </c>
      <c r="B142" s="619" t="s">
        <v>558</v>
      </c>
      <c r="C142" s="620" t="s">
        <v>576</v>
      </c>
      <c r="D142" s="621" t="s">
        <v>577</v>
      </c>
      <c r="E142" s="620" t="s">
        <v>6269</v>
      </c>
      <c r="F142" s="621" t="s">
        <v>6270</v>
      </c>
      <c r="G142" s="620" t="s">
        <v>6309</v>
      </c>
      <c r="H142" s="620" t="s">
        <v>6310</v>
      </c>
      <c r="I142" s="622">
        <v>27.283333333333331</v>
      </c>
      <c r="J142" s="622">
        <v>144</v>
      </c>
      <c r="K142" s="623">
        <v>3928.8</v>
      </c>
    </row>
    <row r="143" spans="1:11" ht="14.4" customHeight="1" x14ac:dyDescent="0.3">
      <c r="A143" s="618" t="s">
        <v>556</v>
      </c>
      <c r="B143" s="619" t="s">
        <v>558</v>
      </c>
      <c r="C143" s="620" t="s">
        <v>576</v>
      </c>
      <c r="D143" s="621" t="s">
        <v>577</v>
      </c>
      <c r="E143" s="620" t="s">
        <v>6269</v>
      </c>
      <c r="F143" s="621" t="s">
        <v>6270</v>
      </c>
      <c r="G143" s="620" t="s">
        <v>6559</v>
      </c>
      <c r="H143" s="620" t="s">
        <v>6560</v>
      </c>
      <c r="I143" s="622">
        <v>39.664999999999999</v>
      </c>
      <c r="J143" s="622">
        <v>5</v>
      </c>
      <c r="K143" s="623">
        <v>198.32999999999998</v>
      </c>
    </row>
    <row r="144" spans="1:11" ht="14.4" customHeight="1" x14ac:dyDescent="0.3">
      <c r="A144" s="618" t="s">
        <v>556</v>
      </c>
      <c r="B144" s="619" t="s">
        <v>558</v>
      </c>
      <c r="C144" s="620" t="s">
        <v>576</v>
      </c>
      <c r="D144" s="621" t="s">
        <v>577</v>
      </c>
      <c r="E144" s="620" t="s">
        <v>6269</v>
      </c>
      <c r="F144" s="621" t="s">
        <v>6270</v>
      </c>
      <c r="G144" s="620" t="s">
        <v>6313</v>
      </c>
      <c r="H144" s="620" t="s">
        <v>6314</v>
      </c>
      <c r="I144" s="622">
        <v>5.0199999999999996</v>
      </c>
      <c r="J144" s="622">
        <v>100</v>
      </c>
      <c r="K144" s="623">
        <v>501.8</v>
      </c>
    </row>
    <row r="145" spans="1:11" ht="14.4" customHeight="1" x14ac:dyDescent="0.3">
      <c r="A145" s="618" t="s">
        <v>556</v>
      </c>
      <c r="B145" s="619" t="s">
        <v>558</v>
      </c>
      <c r="C145" s="620" t="s">
        <v>576</v>
      </c>
      <c r="D145" s="621" t="s">
        <v>577</v>
      </c>
      <c r="E145" s="620" t="s">
        <v>6269</v>
      </c>
      <c r="F145" s="621" t="s">
        <v>6270</v>
      </c>
      <c r="G145" s="620" t="s">
        <v>6315</v>
      </c>
      <c r="H145" s="620" t="s">
        <v>6316</v>
      </c>
      <c r="I145" s="622">
        <v>5.9433333333333342</v>
      </c>
      <c r="J145" s="622">
        <v>600</v>
      </c>
      <c r="K145" s="623">
        <v>3567</v>
      </c>
    </row>
    <row r="146" spans="1:11" ht="14.4" customHeight="1" x14ac:dyDescent="0.3">
      <c r="A146" s="618" t="s">
        <v>556</v>
      </c>
      <c r="B146" s="619" t="s">
        <v>558</v>
      </c>
      <c r="C146" s="620" t="s">
        <v>576</v>
      </c>
      <c r="D146" s="621" t="s">
        <v>577</v>
      </c>
      <c r="E146" s="620" t="s">
        <v>6269</v>
      </c>
      <c r="F146" s="621" t="s">
        <v>6270</v>
      </c>
      <c r="G146" s="620" t="s">
        <v>6561</v>
      </c>
      <c r="H146" s="620" t="s">
        <v>6562</v>
      </c>
      <c r="I146" s="622">
        <v>3.0149999999999997</v>
      </c>
      <c r="J146" s="622">
        <v>10000</v>
      </c>
      <c r="K146" s="623">
        <v>30152</v>
      </c>
    </row>
    <row r="147" spans="1:11" ht="14.4" customHeight="1" x14ac:dyDescent="0.3">
      <c r="A147" s="618" t="s">
        <v>556</v>
      </c>
      <c r="B147" s="619" t="s">
        <v>558</v>
      </c>
      <c r="C147" s="620" t="s">
        <v>576</v>
      </c>
      <c r="D147" s="621" t="s">
        <v>577</v>
      </c>
      <c r="E147" s="620" t="s">
        <v>6269</v>
      </c>
      <c r="F147" s="621" t="s">
        <v>6270</v>
      </c>
      <c r="G147" s="620" t="s">
        <v>6317</v>
      </c>
      <c r="H147" s="620" t="s">
        <v>6318</v>
      </c>
      <c r="I147" s="622">
        <v>0.84</v>
      </c>
      <c r="J147" s="622">
        <v>12000</v>
      </c>
      <c r="K147" s="623">
        <v>10080</v>
      </c>
    </row>
    <row r="148" spans="1:11" ht="14.4" customHeight="1" x14ac:dyDescent="0.3">
      <c r="A148" s="618" t="s">
        <v>556</v>
      </c>
      <c r="B148" s="619" t="s">
        <v>558</v>
      </c>
      <c r="C148" s="620" t="s">
        <v>576</v>
      </c>
      <c r="D148" s="621" t="s">
        <v>577</v>
      </c>
      <c r="E148" s="620" t="s">
        <v>6269</v>
      </c>
      <c r="F148" s="621" t="s">
        <v>6270</v>
      </c>
      <c r="G148" s="620" t="s">
        <v>6563</v>
      </c>
      <c r="H148" s="620" t="s">
        <v>6564</v>
      </c>
      <c r="I148" s="622">
        <v>86.37</v>
      </c>
      <c r="J148" s="622">
        <v>10</v>
      </c>
      <c r="K148" s="623">
        <v>863.7</v>
      </c>
    </row>
    <row r="149" spans="1:11" ht="14.4" customHeight="1" x14ac:dyDescent="0.3">
      <c r="A149" s="618" t="s">
        <v>556</v>
      </c>
      <c r="B149" s="619" t="s">
        <v>558</v>
      </c>
      <c r="C149" s="620" t="s">
        <v>576</v>
      </c>
      <c r="D149" s="621" t="s">
        <v>577</v>
      </c>
      <c r="E149" s="620" t="s">
        <v>6269</v>
      </c>
      <c r="F149" s="621" t="s">
        <v>6270</v>
      </c>
      <c r="G149" s="620" t="s">
        <v>6565</v>
      </c>
      <c r="H149" s="620" t="s">
        <v>6566</v>
      </c>
      <c r="I149" s="622">
        <v>61.527777777777764</v>
      </c>
      <c r="J149" s="622">
        <v>90</v>
      </c>
      <c r="K149" s="623">
        <v>5537.15</v>
      </c>
    </row>
    <row r="150" spans="1:11" ht="14.4" customHeight="1" x14ac:dyDescent="0.3">
      <c r="A150" s="618" t="s">
        <v>556</v>
      </c>
      <c r="B150" s="619" t="s">
        <v>558</v>
      </c>
      <c r="C150" s="620" t="s">
        <v>576</v>
      </c>
      <c r="D150" s="621" t="s">
        <v>577</v>
      </c>
      <c r="E150" s="620" t="s">
        <v>6269</v>
      </c>
      <c r="F150" s="621" t="s">
        <v>6270</v>
      </c>
      <c r="G150" s="620" t="s">
        <v>6319</v>
      </c>
      <c r="H150" s="620" t="s">
        <v>6320</v>
      </c>
      <c r="I150" s="622">
        <v>2.7300000000000009</v>
      </c>
      <c r="J150" s="622">
        <v>650</v>
      </c>
      <c r="K150" s="623">
        <v>1773.75</v>
      </c>
    </row>
    <row r="151" spans="1:11" ht="14.4" customHeight="1" x14ac:dyDescent="0.3">
      <c r="A151" s="618" t="s">
        <v>556</v>
      </c>
      <c r="B151" s="619" t="s">
        <v>558</v>
      </c>
      <c r="C151" s="620" t="s">
        <v>576</v>
      </c>
      <c r="D151" s="621" t="s">
        <v>577</v>
      </c>
      <c r="E151" s="620" t="s">
        <v>6269</v>
      </c>
      <c r="F151" s="621" t="s">
        <v>6270</v>
      </c>
      <c r="G151" s="620" t="s">
        <v>6321</v>
      </c>
      <c r="H151" s="620" t="s">
        <v>6322</v>
      </c>
      <c r="I151" s="622">
        <v>0.99399999999999999</v>
      </c>
      <c r="J151" s="622">
        <v>220</v>
      </c>
      <c r="K151" s="623">
        <v>218.6</v>
      </c>
    </row>
    <row r="152" spans="1:11" ht="14.4" customHeight="1" x14ac:dyDescent="0.3">
      <c r="A152" s="618" t="s">
        <v>556</v>
      </c>
      <c r="B152" s="619" t="s">
        <v>558</v>
      </c>
      <c r="C152" s="620" t="s">
        <v>576</v>
      </c>
      <c r="D152" s="621" t="s">
        <v>577</v>
      </c>
      <c r="E152" s="620" t="s">
        <v>6269</v>
      </c>
      <c r="F152" s="621" t="s">
        <v>6270</v>
      </c>
      <c r="G152" s="620" t="s">
        <v>6567</v>
      </c>
      <c r="H152" s="620" t="s">
        <v>6568</v>
      </c>
      <c r="I152" s="622">
        <v>0.24</v>
      </c>
      <c r="J152" s="622">
        <v>19000</v>
      </c>
      <c r="K152" s="623">
        <v>4530</v>
      </c>
    </row>
    <row r="153" spans="1:11" ht="14.4" customHeight="1" x14ac:dyDescent="0.3">
      <c r="A153" s="618" t="s">
        <v>556</v>
      </c>
      <c r="B153" s="619" t="s">
        <v>558</v>
      </c>
      <c r="C153" s="620" t="s">
        <v>576</v>
      </c>
      <c r="D153" s="621" t="s">
        <v>577</v>
      </c>
      <c r="E153" s="620" t="s">
        <v>6269</v>
      </c>
      <c r="F153" s="621" t="s">
        <v>6270</v>
      </c>
      <c r="G153" s="620" t="s">
        <v>6569</v>
      </c>
      <c r="H153" s="620" t="s">
        <v>6570</v>
      </c>
      <c r="I153" s="622">
        <v>61.22</v>
      </c>
      <c r="J153" s="622">
        <v>2</v>
      </c>
      <c r="K153" s="623">
        <v>122.44</v>
      </c>
    </row>
    <row r="154" spans="1:11" ht="14.4" customHeight="1" x14ac:dyDescent="0.3">
      <c r="A154" s="618" t="s">
        <v>556</v>
      </c>
      <c r="B154" s="619" t="s">
        <v>558</v>
      </c>
      <c r="C154" s="620" t="s">
        <v>576</v>
      </c>
      <c r="D154" s="621" t="s">
        <v>577</v>
      </c>
      <c r="E154" s="620" t="s">
        <v>6269</v>
      </c>
      <c r="F154" s="621" t="s">
        <v>6270</v>
      </c>
      <c r="G154" s="620" t="s">
        <v>6323</v>
      </c>
      <c r="H154" s="620" t="s">
        <v>6324</v>
      </c>
      <c r="I154" s="622">
        <v>23.119999999999997</v>
      </c>
      <c r="J154" s="622">
        <v>300</v>
      </c>
      <c r="K154" s="623">
        <v>6816.25</v>
      </c>
    </row>
    <row r="155" spans="1:11" ht="14.4" customHeight="1" x14ac:dyDescent="0.3">
      <c r="A155" s="618" t="s">
        <v>556</v>
      </c>
      <c r="B155" s="619" t="s">
        <v>558</v>
      </c>
      <c r="C155" s="620" t="s">
        <v>576</v>
      </c>
      <c r="D155" s="621" t="s">
        <v>577</v>
      </c>
      <c r="E155" s="620" t="s">
        <v>6269</v>
      </c>
      <c r="F155" s="621" t="s">
        <v>6270</v>
      </c>
      <c r="G155" s="620" t="s">
        <v>6325</v>
      </c>
      <c r="H155" s="620" t="s">
        <v>6326</v>
      </c>
      <c r="I155" s="622">
        <v>30.17</v>
      </c>
      <c r="J155" s="622">
        <v>125</v>
      </c>
      <c r="K155" s="623">
        <v>3771.5</v>
      </c>
    </row>
    <row r="156" spans="1:11" ht="14.4" customHeight="1" x14ac:dyDescent="0.3">
      <c r="A156" s="618" t="s">
        <v>556</v>
      </c>
      <c r="B156" s="619" t="s">
        <v>558</v>
      </c>
      <c r="C156" s="620" t="s">
        <v>576</v>
      </c>
      <c r="D156" s="621" t="s">
        <v>577</v>
      </c>
      <c r="E156" s="620" t="s">
        <v>6269</v>
      </c>
      <c r="F156" s="621" t="s">
        <v>6270</v>
      </c>
      <c r="G156" s="620" t="s">
        <v>6327</v>
      </c>
      <c r="H156" s="620" t="s">
        <v>6328</v>
      </c>
      <c r="I156" s="622">
        <v>12.36</v>
      </c>
      <c r="J156" s="622">
        <v>240</v>
      </c>
      <c r="K156" s="623">
        <v>2968.4</v>
      </c>
    </row>
    <row r="157" spans="1:11" ht="14.4" customHeight="1" x14ac:dyDescent="0.3">
      <c r="A157" s="618" t="s">
        <v>556</v>
      </c>
      <c r="B157" s="619" t="s">
        <v>558</v>
      </c>
      <c r="C157" s="620" t="s">
        <v>576</v>
      </c>
      <c r="D157" s="621" t="s">
        <v>577</v>
      </c>
      <c r="E157" s="620" t="s">
        <v>6269</v>
      </c>
      <c r="F157" s="621" t="s">
        <v>6270</v>
      </c>
      <c r="G157" s="620" t="s">
        <v>6571</v>
      </c>
      <c r="H157" s="620" t="s">
        <v>6572</v>
      </c>
      <c r="I157" s="622">
        <v>1.4845454545454544</v>
      </c>
      <c r="J157" s="622">
        <v>850</v>
      </c>
      <c r="K157" s="623">
        <v>1249</v>
      </c>
    </row>
    <row r="158" spans="1:11" ht="14.4" customHeight="1" x14ac:dyDescent="0.3">
      <c r="A158" s="618" t="s">
        <v>556</v>
      </c>
      <c r="B158" s="619" t="s">
        <v>558</v>
      </c>
      <c r="C158" s="620" t="s">
        <v>576</v>
      </c>
      <c r="D158" s="621" t="s">
        <v>577</v>
      </c>
      <c r="E158" s="620" t="s">
        <v>6269</v>
      </c>
      <c r="F158" s="621" t="s">
        <v>6270</v>
      </c>
      <c r="G158" s="620" t="s">
        <v>6329</v>
      </c>
      <c r="H158" s="620" t="s">
        <v>6330</v>
      </c>
      <c r="I158" s="622">
        <v>8.1349999999999998</v>
      </c>
      <c r="J158" s="622">
        <v>200</v>
      </c>
      <c r="K158" s="623">
        <v>1627</v>
      </c>
    </row>
    <row r="159" spans="1:11" ht="14.4" customHeight="1" x14ac:dyDescent="0.3">
      <c r="A159" s="618" t="s">
        <v>556</v>
      </c>
      <c r="B159" s="619" t="s">
        <v>558</v>
      </c>
      <c r="C159" s="620" t="s">
        <v>576</v>
      </c>
      <c r="D159" s="621" t="s">
        <v>577</v>
      </c>
      <c r="E159" s="620" t="s">
        <v>6269</v>
      </c>
      <c r="F159" s="621" t="s">
        <v>6270</v>
      </c>
      <c r="G159" s="620" t="s">
        <v>6573</v>
      </c>
      <c r="H159" s="620" t="s">
        <v>6574</v>
      </c>
      <c r="I159" s="622">
        <v>109.30666666666667</v>
      </c>
      <c r="J159" s="622">
        <v>34</v>
      </c>
      <c r="K159" s="623">
        <v>3716.43</v>
      </c>
    </row>
    <row r="160" spans="1:11" ht="14.4" customHeight="1" x14ac:dyDescent="0.3">
      <c r="A160" s="618" t="s">
        <v>556</v>
      </c>
      <c r="B160" s="619" t="s">
        <v>558</v>
      </c>
      <c r="C160" s="620" t="s">
        <v>576</v>
      </c>
      <c r="D160" s="621" t="s">
        <v>577</v>
      </c>
      <c r="E160" s="620" t="s">
        <v>6269</v>
      </c>
      <c r="F160" s="621" t="s">
        <v>6270</v>
      </c>
      <c r="G160" s="620" t="s">
        <v>6331</v>
      </c>
      <c r="H160" s="620" t="s">
        <v>6332</v>
      </c>
      <c r="I160" s="622">
        <v>0.59999999999999987</v>
      </c>
      <c r="J160" s="622">
        <v>4400</v>
      </c>
      <c r="K160" s="623">
        <v>2640</v>
      </c>
    </row>
    <row r="161" spans="1:11" ht="14.4" customHeight="1" x14ac:dyDescent="0.3">
      <c r="A161" s="618" t="s">
        <v>556</v>
      </c>
      <c r="B161" s="619" t="s">
        <v>558</v>
      </c>
      <c r="C161" s="620" t="s">
        <v>576</v>
      </c>
      <c r="D161" s="621" t="s">
        <v>577</v>
      </c>
      <c r="E161" s="620" t="s">
        <v>6269</v>
      </c>
      <c r="F161" s="621" t="s">
        <v>6270</v>
      </c>
      <c r="G161" s="620" t="s">
        <v>6333</v>
      </c>
      <c r="H161" s="620" t="s">
        <v>6334</v>
      </c>
      <c r="I161" s="622">
        <v>4.2699999999999996</v>
      </c>
      <c r="J161" s="622">
        <v>60</v>
      </c>
      <c r="K161" s="623">
        <v>256.2</v>
      </c>
    </row>
    <row r="162" spans="1:11" ht="14.4" customHeight="1" x14ac:dyDescent="0.3">
      <c r="A162" s="618" t="s">
        <v>556</v>
      </c>
      <c r="B162" s="619" t="s">
        <v>558</v>
      </c>
      <c r="C162" s="620" t="s">
        <v>576</v>
      </c>
      <c r="D162" s="621" t="s">
        <v>577</v>
      </c>
      <c r="E162" s="620" t="s">
        <v>6269</v>
      </c>
      <c r="F162" s="621" t="s">
        <v>6270</v>
      </c>
      <c r="G162" s="620" t="s">
        <v>6575</v>
      </c>
      <c r="H162" s="620" t="s">
        <v>6576</v>
      </c>
      <c r="I162" s="622">
        <v>0.44000000000000006</v>
      </c>
      <c r="J162" s="622">
        <v>24000</v>
      </c>
      <c r="K162" s="623">
        <v>10560</v>
      </c>
    </row>
    <row r="163" spans="1:11" ht="14.4" customHeight="1" x14ac:dyDescent="0.3">
      <c r="A163" s="618" t="s">
        <v>556</v>
      </c>
      <c r="B163" s="619" t="s">
        <v>558</v>
      </c>
      <c r="C163" s="620" t="s">
        <v>576</v>
      </c>
      <c r="D163" s="621" t="s">
        <v>577</v>
      </c>
      <c r="E163" s="620" t="s">
        <v>6269</v>
      </c>
      <c r="F163" s="621" t="s">
        <v>6270</v>
      </c>
      <c r="G163" s="620" t="s">
        <v>6577</v>
      </c>
      <c r="H163" s="620" t="s">
        <v>6578</v>
      </c>
      <c r="I163" s="622">
        <v>8.68</v>
      </c>
      <c r="J163" s="622">
        <v>1000</v>
      </c>
      <c r="K163" s="623">
        <v>8678</v>
      </c>
    </row>
    <row r="164" spans="1:11" ht="14.4" customHeight="1" x14ac:dyDescent="0.3">
      <c r="A164" s="618" t="s">
        <v>556</v>
      </c>
      <c r="B164" s="619" t="s">
        <v>558</v>
      </c>
      <c r="C164" s="620" t="s">
        <v>576</v>
      </c>
      <c r="D164" s="621" t="s">
        <v>577</v>
      </c>
      <c r="E164" s="620" t="s">
        <v>6269</v>
      </c>
      <c r="F164" s="621" t="s">
        <v>6270</v>
      </c>
      <c r="G164" s="620" t="s">
        <v>6579</v>
      </c>
      <c r="H164" s="620" t="s">
        <v>6580</v>
      </c>
      <c r="I164" s="622">
        <v>406.07833333333338</v>
      </c>
      <c r="J164" s="622">
        <v>6</v>
      </c>
      <c r="K164" s="623">
        <v>2436.4700000000003</v>
      </c>
    </row>
    <row r="165" spans="1:11" ht="14.4" customHeight="1" x14ac:dyDescent="0.3">
      <c r="A165" s="618" t="s">
        <v>556</v>
      </c>
      <c r="B165" s="619" t="s">
        <v>558</v>
      </c>
      <c r="C165" s="620" t="s">
        <v>576</v>
      </c>
      <c r="D165" s="621" t="s">
        <v>577</v>
      </c>
      <c r="E165" s="620" t="s">
        <v>6269</v>
      </c>
      <c r="F165" s="621" t="s">
        <v>6270</v>
      </c>
      <c r="G165" s="620" t="s">
        <v>6335</v>
      </c>
      <c r="H165" s="620" t="s">
        <v>6336</v>
      </c>
      <c r="I165" s="622">
        <v>8.6016666666666666</v>
      </c>
      <c r="J165" s="622">
        <v>446</v>
      </c>
      <c r="K165" s="623">
        <v>3836.04</v>
      </c>
    </row>
    <row r="166" spans="1:11" ht="14.4" customHeight="1" x14ac:dyDescent="0.3">
      <c r="A166" s="618" t="s">
        <v>556</v>
      </c>
      <c r="B166" s="619" t="s">
        <v>558</v>
      </c>
      <c r="C166" s="620" t="s">
        <v>576</v>
      </c>
      <c r="D166" s="621" t="s">
        <v>577</v>
      </c>
      <c r="E166" s="620" t="s">
        <v>6269</v>
      </c>
      <c r="F166" s="621" t="s">
        <v>6270</v>
      </c>
      <c r="G166" s="620" t="s">
        <v>6581</v>
      </c>
      <c r="H166" s="620" t="s">
        <v>6582</v>
      </c>
      <c r="I166" s="622">
        <v>13.033333333333333</v>
      </c>
      <c r="J166" s="622">
        <v>9</v>
      </c>
      <c r="K166" s="623">
        <v>117.30000000000001</v>
      </c>
    </row>
    <row r="167" spans="1:11" ht="14.4" customHeight="1" x14ac:dyDescent="0.3">
      <c r="A167" s="618" t="s">
        <v>556</v>
      </c>
      <c r="B167" s="619" t="s">
        <v>558</v>
      </c>
      <c r="C167" s="620" t="s">
        <v>576</v>
      </c>
      <c r="D167" s="621" t="s">
        <v>577</v>
      </c>
      <c r="E167" s="620" t="s">
        <v>6269</v>
      </c>
      <c r="F167" s="621" t="s">
        <v>6270</v>
      </c>
      <c r="G167" s="620" t="s">
        <v>6583</v>
      </c>
      <c r="H167" s="620" t="s">
        <v>6584</v>
      </c>
      <c r="I167" s="622">
        <v>7.81</v>
      </c>
      <c r="J167" s="622">
        <v>600</v>
      </c>
      <c r="K167" s="623">
        <v>4686</v>
      </c>
    </row>
    <row r="168" spans="1:11" ht="14.4" customHeight="1" x14ac:dyDescent="0.3">
      <c r="A168" s="618" t="s">
        <v>556</v>
      </c>
      <c r="B168" s="619" t="s">
        <v>558</v>
      </c>
      <c r="C168" s="620" t="s">
        <v>576</v>
      </c>
      <c r="D168" s="621" t="s">
        <v>577</v>
      </c>
      <c r="E168" s="620" t="s">
        <v>6269</v>
      </c>
      <c r="F168" s="621" t="s">
        <v>6270</v>
      </c>
      <c r="G168" s="620" t="s">
        <v>6337</v>
      </c>
      <c r="H168" s="620" t="s">
        <v>6338</v>
      </c>
      <c r="I168" s="622">
        <v>27.193999999999999</v>
      </c>
      <c r="J168" s="622">
        <v>56</v>
      </c>
      <c r="K168" s="623">
        <v>1519.9200000000003</v>
      </c>
    </row>
    <row r="169" spans="1:11" ht="14.4" customHeight="1" x14ac:dyDescent="0.3">
      <c r="A169" s="618" t="s">
        <v>556</v>
      </c>
      <c r="B169" s="619" t="s">
        <v>558</v>
      </c>
      <c r="C169" s="620" t="s">
        <v>576</v>
      </c>
      <c r="D169" s="621" t="s">
        <v>577</v>
      </c>
      <c r="E169" s="620" t="s">
        <v>6269</v>
      </c>
      <c r="F169" s="621" t="s">
        <v>6270</v>
      </c>
      <c r="G169" s="620" t="s">
        <v>6585</v>
      </c>
      <c r="H169" s="620" t="s">
        <v>6586</v>
      </c>
      <c r="I169" s="622">
        <v>12.192500000000001</v>
      </c>
      <c r="J169" s="622">
        <v>130</v>
      </c>
      <c r="K169" s="623">
        <v>1601.3</v>
      </c>
    </row>
    <row r="170" spans="1:11" ht="14.4" customHeight="1" x14ac:dyDescent="0.3">
      <c r="A170" s="618" t="s">
        <v>556</v>
      </c>
      <c r="B170" s="619" t="s">
        <v>558</v>
      </c>
      <c r="C170" s="620" t="s">
        <v>576</v>
      </c>
      <c r="D170" s="621" t="s">
        <v>577</v>
      </c>
      <c r="E170" s="620" t="s">
        <v>6269</v>
      </c>
      <c r="F170" s="621" t="s">
        <v>6270</v>
      </c>
      <c r="G170" s="620" t="s">
        <v>6587</v>
      </c>
      <c r="H170" s="620" t="s">
        <v>6588</v>
      </c>
      <c r="I170" s="622">
        <v>7.57</v>
      </c>
      <c r="J170" s="622">
        <v>30</v>
      </c>
      <c r="K170" s="623">
        <v>227.1</v>
      </c>
    </row>
    <row r="171" spans="1:11" ht="14.4" customHeight="1" x14ac:dyDescent="0.3">
      <c r="A171" s="618" t="s">
        <v>556</v>
      </c>
      <c r="B171" s="619" t="s">
        <v>558</v>
      </c>
      <c r="C171" s="620" t="s">
        <v>576</v>
      </c>
      <c r="D171" s="621" t="s">
        <v>577</v>
      </c>
      <c r="E171" s="620" t="s">
        <v>6269</v>
      </c>
      <c r="F171" s="621" t="s">
        <v>6270</v>
      </c>
      <c r="G171" s="620" t="s">
        <v>6589</v>
      </c>
      <c r="H171" s="620" t="s">
        <v>6590</v>
      </c>
      <c r="I171" s="622">
        <v>64.910909090909072</v>
      </c>
      <c r="J171" s="622">
        <v>168</v>
      </c>
      <c r="K171" s="623">
        <v>10904.51</v>
      </c>
    </row>
    <row r="172" spans="1:11" ht="14.4" customHeight="1" x14ac:dyDescent="0.3">
      <c r="A172" s="618" t="s">
        <v>556</v>
      </c>
      <c r="B172" s="619" t="s">
        <v>558</v>
      </c>
      <c r="C172" s="620" t="s">
        <v>576</v>
      </c>
      <c r="D172" s="621" t="s">
        <v>577</v>
      </c>
      <c r="E172" s="620" t="s">
        <v>6269</v>
      </c>
      <c r="F172" s="621" t="s">
        <v>6270</v>
      </c>
      <c r="G172" s="620" t="s">
        <v>6591</v>
      </c>
      <c r="H172" s="620" t="s">
        <v>6592</v>
      </c>
      <c r="I172" s="622">
        <v>17.456666666666667</v>
      </c>
      <c r="J172" s="622">
        <v>60</v>
      </c>
      <c r="K172" s="623">
        <v>1047.3899999999999</v>
      </c>
    </row>
    <row r="173" spans="1:11" ht="14.4" customHeight="1" x14ac:dyDescent="0.3">
      <c r="A173" s="618" t="s">
        <v>556</v>
      </c>
      <c r="B173" s="619" t="s">
        <v>558</v>
      </c>
      <c r="C173" s="620" t="s">
        <v>576</v>
      </c>
      <c r="D173" s="621" t="s">
        <v>577</v>
      </c>
      <c r="E173" s="620" t="s">
        <v>6269</v>
      </c>
      <c r="F173" s="621" t="s">
        <v>6270</v>
      </c>
      <c r="G173" s="620" t="s">
        <v>6593</v>
      </c>
      <c r="H173" s="620" t="s">
        <v>6594</v>
      </c>
      <c r="I173" s="622">
        <v>9.5150000000000006</v>
      </c>
      <c r="J173" s="622">
        <v>240</v>
      </c>
      <c r="K173" s="623">
        <v>2283.6000000000004</v>
      </c>
    </row>
    <row r="174" spans="1:11" ht="14.4" customHeight="1" x14ac:dyDescent="0.3">
      <c r="A174" s="618" t="s">
        <v>556</v>
      </c>
      <c r="B174" s="619" t="s">
        <v>558</v>
      </c>
      <c r="C174" s="620" t="s">
        <v>576</v>
      </c>
      <c r="D174" s="621" t="s">
        <v>577</v>
      </c>
      <c r="E174" s="620" t="s">
        <v>6269</v>
      </c>
      <c r="F174" s="621" t="s">
        <v>6270</v>
      </c>
      <c r="G174" s="620" t="s">
        <v>6595</v>
      </c>
      <c r="H174" s="620" t="s">
        <v>6596</v>
      </c>
      <c r="I174" s="622">
        <v>47.05</v>
      </c>
      <c r="J174" s="622">
        <v>6</v>
      </c>
      <c r="K174" s="623">
        <v>282.34000000000003</v>
      </c>
    </row>
    <row r="175" spans="1:11" ht="14.4" customHeight="1" x14ac:dyDescent="0.3">
      <c r="A175" s="618" t="s">
        <v>556</v>
      </c>
      <c r="B175" s="619" t="s">
        <v>558</v>
      </c>
      <c r="C175" s="620" t="s">
        <v>576</v>
      </c>
      <c r="D175" s="621" t="s">
        <v>577</v>
      </c>
      <c r="E175" s="620" t="s">
        <v>6269</v>
      </c>
      <c r="F175" s="621" t="s">
        <v>6270</v>
      </c>
      <c r="G175" s="620" t="s">
        <v>6341</v>
      </c>
      <c r="H175" s="620" t="s">
        <v>6342</v>
      </c>
      <c r="I175" s="622">
        <v>98.37</v>
      </c>
      <c r="J175" s="622">
        <v>2</v>
      </c>
      <c r="K175" s="623">
        <v>196.74</v>
      </c>
    </row>
    <row r="176" spans="1:11" ht="14.4" customHeight="1" x14ac:dyDescent="0.3">
      <c r="A176" s="618" t="s">
        <v>556</v>
      </c>
      <c r="B176" s="619" t="s">
        <v>558</v>
      </c>
      <c r="C176" s="620" t="s">
        <v>576</v>
      </c>
      <c r="D176" s="621" t="s">
        <v>577</v>
      </c>
      <c r="E176" s="620" t="s">
        <v>6269</v>
      </c>
      <c r="F176" s="621" t="s">
        <v>6270</v>
      </c>
      <c r="G176" s="620" t="s">
        <v>6597</v>
      </c>
      <c r="H176" s="620" t="s">
        <v>6598</v>
      </c>
      <c r="I176" s="622">
        <v>26.1675</v>
      </c>
      <c r="J176" s="622">
        <v>5</v>
      </c>
      <c r="K176" s="623">
        <v>130.85</v>
      </c>
    </row>
    <row r="177" spans="1:11" ht="14.4" customHeight="1" x14ac:dyDescent="0.3">
      <c r="A177" s="618" t="s">
        <v>556</v>
      </c>
      <c r="B177" s="619" t="s">
        <v>558</v>
      </c>
      <c r="C177" s="620" t="s">
        <v>576</v>
      </c>
      <c r="D177" s="621" t="s">
        <v>577</v>
      </c>
      <c r="E177" s="620" t="s">
        <v>6269</v>
      </c>
      <c r="F177" s="621" t="s">
        <v>6270</v>
      </c>
      <c r="G177" s="620" t="s">
        <v>6343</v>
      </c>
      <c r="H177" s="620" t="s">
        <v>6344</v>
      </c>
      <c r="I177" s="622">
        <v>8.0350000000000001</v>
      </c>
      <c r="J177" s="622">
        <v>300</v>
      </c>
      <c r="K177" s="623">
        <v>2410.1999999999998</v>
      </c>
    </row>
    <row r="178" spans="1:11" ht="14.4" customHeight="1" x14ac:dyDescent="0.3">
      <c r="A178" s="618" t="s">
        <v>556</v>
      </c>
      <c r="B178" s="619" t="s">
        <v>558</v>
      </c>
      <c r="C178" s="620" t="s">
        <v>576</v>
      </c>
      <c r="D178" s="621" t="s">
        <v>577</v>
      </c>
      <c r="E178" s="620" t="s">
        <v>6269</v>
      </c>
      <c r="F178" s="621" t="s">
        <v>6270</v>
      </c>
      <c r="G178" s="620" t="s">
        <v>6599</v>
      </c>
      <c r="H178" s="620" t="s">
        <v>6600</v>
      </c>
      <c r="I178" s="622">
        <v>9.543333333333333</v>
      </c>
      <c r="J178" s="622">
        <v>200</v>
      </c>
      <c r="K178" s="623">
        <v>1908.5</v>
      </c>
    </row>
    <row r="179" spans="1:11" ht="14.4" customHeight="1" x14ac:dyDescent="0.3">
      <c r="A179" s="618" t="s">
        <v>556</v>
      </c>
      <c r="B179" s="619" t="s">
        <v>558</v>
      </c>
      <c r="C179" s="620" t="s">
        <v>576</v>
      </c>
      <c r="D179" s="621" t="s">
        <v>577</v>
      </c>
      <c r="E179" s="620" t="s">
        <v>6269</v>
      </c>
      <c r="F179" s="621" t="s">
        <v>6270</v>
      </c>
      <c r="G179" s="620" t="s">
        <v>6347</v>
      </c>
      <c r="H179" s="620" t="s">
        <v>6348</v>
      </c>
      <c r="I179" s="622">
        <v>7.2642857142857151</v>
      </c>
      <c r="J179" s="622">
        <v>196</v>
      </c>
      <c r="K179" s="623">
        <v>1423.3200000000002</v>
      </c>
    </row>
    <row r="180" spans="1:11" ht="14.4" customHeight="1" x14ac:dyDescent="0.3">
      <c r="A180" s="618" t="s">
        <v>556</v>
      </c>
      <c r="B180" s="619" t="s">
        <v>558</v>
      </c>
      <c r="C180" s="620" t="s">
        <v>576</v>
      </c>
      <c r="D180" s="621" t="s">
        <v>577</v>
      </c>
      <c r="E180" s="620" t="s">
        <v>6269</v>
      </c>
      <c r="F180" s="621" t="s">
        <v>6270</v>
      </c>
      <c r="G180" s="620" t="s">
        <v>6349</v>
      </c>
      <c r="H180" s="620" t="s">
        <v>6350</v>
      </c>
      <c r="I180" s="622">
        <v>0.85555555555555551</v>
      </c>
      <c r="J180" s="622">
        <v>1250</v>
      </c>
      <c r="K180" s="623">
        <v>1069</v>
      </c>
    </row>
    <row r="181" spans="1:11" ht="14.4" customHeight="1" x14ac:dyDescent="0.3">
      <c r="A181" s="618" t="s">
        <v>556</v>
      </c>
      <c r="B181" s="619" t="s">
        <v>558</v>
      </c>
      <c r="C181" s="620" t="s">
        <v>576</v>
      </c>
      <c r="D181" s="621" t="s">
        <v>577</v>
      </c>
      <c r="E181" s="620" t="s">
        <v>6269</v>
      </c>
      <c r="F181" s="621" t="s">
        <v>6270</v>
      </c>
      <c r="G181" s="620" t="s">
        <v>6351</v>
      </c>
      <c r="H181" s="620" t="s">
        <v>6352</v>
      </c>
      <c r="I181" s="622">
        <v>1.5174999999999998</v>
      </c>
      <c r="J181" s="622">
        <v>950</v>
      </c>
      <c r="K181" s="623">
        <v>1441.5</v>
      </c>
    </row>
    <row r="182" spans="1:11" ht="14.4" customHeight="1" x14ac:dyDescent="0.3">
      <c r="A182" s="618" t="s">
        <v>556</v>
      </c>
      <c r="B182" s="619" t="s">
        <v>558</v>
      </c>
      <c r="C182" s="620" t="s">
        <v>576</v>
      </c>
      <c r="D182" s="621" t="s">
        <v>577</v>
      </c>
      <c r="E182" s="620" t="s">
        <v>6269</v>
      </c>
      <c r="F182" s="621" t="s">
        <v>6270</v>
      </c>
      <c r="G182" s="620" t="s">
        <v>6601</v>
      </c>
      <c r="H182" s="620" t="s">
        <v>6602</v>
      </c>
      <c r="I182" s="622">
        <v>2.0666666666666669</v>
      </c>
      <c r="J182" s="622">
        <v>700</v>
      </c>
      <c r="K182" s="623">
        <v>1446</v>
      </c>
    </row>
    <row r="183" spans="1:11" ht="14.4" customHeight="1" x14ac:dyDescent="0.3">
      <c r="A183" s="618" t="s">
        <v>556</v>
      </c>
      <c r="B183" s="619" t="s">
        <v>558</v>
      </c>
      <c r="C183" s="620" t="s">
        <v>576</v>
      </c>
      <c r="D183" s="621" t="s">
        <v>577</v>
      </c>
      <c r="E183" s="620" t="s">
        <v>6269</v>
      </c>
      <c r="F183" s="621" t="s">
        <v>6270</v>
      </c>
      <c r="G183" s="620" t="s">
        <v>6603</v>
      </c>
      <c r="H183" s="620" t="s">
        <v>6604</v>
      </c>
      <c r="I183" s="622">
        <v>3.3650000000000002</v>
      </c>
      <c r="J183" s="622">
        <v>200</v>
      </c>
      <c r="K183" s="623">
        <v>673</v>
      </c>
    </row>
    <row r="184" spans="1:11" ht="14.4" customHeight="1" x14ac:dyDescent="0.3">
      <c r="A184" s="618" t="s">
        <v>556</v>
      </c>
      <c r="B184" s="619" t="s">
        <v>558</v>
      </c>
      <c r="C184" s="620" t="s">
        <v>576</v>
      </c>
      <c r="D184" s="621" t="s">
        <v>577</v>
      </c>
      <c r="E184" s="620" t="s">
        <v>6269</v>
      </c>
      <c r="F184" s="621" t="s">
        <v>6270</v>
      </c>
      <c r="G184" s="620" t="s">
        <v>6353</v>
      </c>
      <c r="H184" s="620" t="s">
        <v>6354</v>
      </c>
      <c r="I184" s="622">
        <v>314.8</v>
      </c>
      <c r="J184" s="622">
        <v>11</v>
      </c>
      <c r="K184" s="623">
        <v>3462.8</v>
      </c>
    </row>
    <row r="185" spans="1:11" ht="14.4" customHeight="1" x14ac:dyDescent="0.3">
      <c r="A185" s="618" t="s">
        <v>556</v>
      </c>
      <c r="B185" s="619" t="s">
        <v>558</v>
      </c>
      <c r="C185" s="620" t="s">
        <v>576</v>
      </c>
      <c r="D185" s="621" t="s">
        <v>577</v>
      </c>
      <c r="E185" s="620" t="s">
        <v>6269</v>
      </c>
      <c r="F185" s="621" t="s">
        <v>6270</v>
      </c>
      <c r="G185" s="620" t="s">
        <v>6605</v>
      </c>
      <c r="H185" s="620" t="s">
        <v>6606</v>
      </c>
      <c r="I185" s="622">
        <v>314.8</v>
      </c>
      <c r="J185" s="622">
        <v>17</v>
      </c>
      <c r="K185" s="623">
        <v>5351.6</v>
      </c>
    </row>
    <row r="186" spans="1:11" ht="14.4" customHeight="1" x14ac:dyDescent="0.3">
      <c r="A186" s="618" t="s">
        <v>556</v>
      </c>
      <c r="B186" s="619" t="s">
        <v>558</v>
      </c>
      <c r="C186" s="620" t="s">
        <v>576</v>
      </c>
      <c r="D186" s="621" t="s">
        <v>577</v>
      </c>
      <c r="E186" s="620" t="s">
        <v>6269</v>
      </c>
      <c r="F186" s="621" t="s">
        <v>6270</v>
      </c>
      <c r="G186" s="620" t="s">
        <v>6607</v>
      </c>
      <c r="H186" s="620" t="s">
        <v>6608</v>
      </c>
      <c r="I186" s="622">
        <v>243.72750000000002</v>
      </c>
      <c r="J186" s="622">
        <v>4</v>
      </c>
      <c r="K186" s="623">
        <v>974.91000000000008</v>
      </c>
    </row>
    <row r="187" spans="1:11" ht="14.4" customHeight="1" x14ac:dyDescent="0.3">
      <c r="A187" s="618" t="s">
        <v>556</v>
      </c>
      <c r="B187" s="619" t="s">
        <v>558</v>
      </c>
      <c r="C187" s="620" t="s">
        <v>576</v>
      </c>
      <c r="D187" s="621" t="s">
        <v>577</v>
      </c>
      <c r="E187" s="620" t="s">
        <v>6269</v>
      </c>
      <c r="F187" s="621" t="s">
        <v>6270</v>
      </c>
      <c r="G187" s="620" t="s">
        <v>6609</v>
      </c>
      <c r="H187" s="620" t="s">
        <v>6610</v>
      </c>
      <c r="I187" s="622">
        <v>2.68</v>
      </c>
      <c r="J187" s="622">
        <v>300</v>
      </c>
      <c r="K187" s="623">
        <v>804</v>
      </c>
    </row>
    <row r="188" spans="1:11" ht="14.4" customHeight="1" x14ac:dyDescent="0.3">
      <c r="A188" s="618" t="s">
        <v>556</v>
      </c>
      <c r="B188" s="619" t="s">
        <v>558</v>
      </c>
      <c r="C188" s="620" t="s">
        <v>576</v>
      </c>
      <c r="D188" s="621" t="s">
        <v>577</v>
      </c>
      <c r="E188" s="620" t="s">
        <v>6269</v>
      </c>
      <c r="F188" s="621" t="s">
        <v>6270</v>
      </c>
      <c r="G188" s="620" t="s">
        <v>6611</v>
      </c>
      <c r="H188" s="620" t="s">
        <v>6612</v>
      </c>
      <c r="I188" s="622">
        <v>23.51</v>
      </c>
      <c r="J188" s="622">
        <v>290</v>
      </c>
      <c r="K188" s="623">
        <v>6816.7600000000011</v>
      </c>
    </row>
    <row r="189" spans="1:11" ht="14.4" customHeight="1" x14ac:dyDescent="0.3">
      <c r="A189" s="618" t="s">
        <v>556</v>
      </c>
      <c r="B189" s="619" t="s">
        <v>558</v>
      </c>
      <c r="C189" s="620" t="s">
        <v>576</v>
      </c>
      <c r="D189" s="621" t="s">
        <v>577</v>
      </c>
      <c r="E189" s="620" t="s">
        <v>6269</v>
      </c>
      <c r="F189" s="621" t="s">
        <v>6270</v>
      </c>
      <c r="G189" s="620" t="s">
        <v>6613</v>
      </c>
      <c r="H189" s="620" t="s">
        <v>6614</v>
      </c>
      <c r="I189" s="622">
        <v>93.45</v>
      </c>
      <c r="J189" s="622">
        <v>10</v>
      </c>
      <c r="K189" s="623">
        <v>934.5</v>
      </c>
    </row>
    <row r="190" spans="1:11" ht="14.4" customHeight="1" x14ac:dyDescent="0.3">
      <c r="A190" s="618" t="s">
        <v>556</v>
      </c>
      <c r="B190" s="619" t="s">
        <v>558</v>
      </c>
      <c r="C190" s="620" t="s">
        <v>576</v>
      </c>
      <c r="D190" s="621" t="s">
        <v>577</v>
      </c>
      <c r="E190" s="620" t="s">
        <v>6269</v>
      </c>
      <c r="F190" s="621" t="s">
        <v>6270</v>
      </c>
      <c r="G190" s="620" t="s">
        <v>6615</v>
      </c>
      <c r="H190" s="620" t="s">
        <v>6616</v>
      </c>
      <c r="I190" s="622">
        <v>10.155000000000001</v>
      </c>
      <c r="J190" s="622">
        <v>1050</v>
      </c>
      <c r="K190" s="623">
        <v>10662.98</v>
      </c>
    </row>
    <row r="191" spans="1:11" ht="14.4" customHeight="1" x14ac:dyDescent="0.3">
      <c r="A191" s="618" t="s">
        <v>556</v>
      </c>
      <c r="B191" s="619" t="s">
        <v>558</v>
      </c>
      <c r="C191" s="620" t="s">
        <v>576</v>
      </c>
      <c r="D191" s="621" t="s">
        <v>577</v>
      </c>
      <c r="E191" s="620" t="s">
        <v>6269</v>
      </c>
      <c r="F191" s="621" t="s">
        <v>6270</v>
      </c>
      <c r="G191" s="620" t="s">
        <v>6617</v>
      </c>
      <c r="H191" s="620" t="s">
        <v>6618</v>
      </c>
      <c r="I191" s="622">
        <v>880.36</v>
      </c>
      <c r="J191" s="622">
        <v>5</v>
      </c>
      <c r="K191" s="623">
        <v>4401.8</v>
      </c>
    </row>
    <row r="192" spans="1:11" ht="14.4" customHeight="1" x14ac:dyDescent="0.3">
      <c r="A192" s="618" t="s">
        <v>556</v>
      </c>
      <c r="B192" s="619" t="s">
        <v>558</v>
      </c>
      <c r="C192" s="620" t="s">
        <v>576</v>
      </c>
      <c r="D192" s="621" t="s">
        <v>577</v>
      </c>
      <c r="E192" s="620" t="s">
        <v>6269</v>
      </c>
      <c r="F192" s="621" t="s">
        <v>6270</v>
      </c>
      <c r="G192" s="620" t="s">
        <v>6619</v>
      </c>
      <c r="H192" s="620" t="s">
        <v>6620</v>
      </c>
      <c r="I192" s="622">
        <v>67.06</v>
      </c>
      <c r="J192" s="622">
        <v>10</v>
      </c>
      <c r="K192" s="623">
        <v>670.6</v>
      </c>
    </row>
    <row r="193" spans="1:11" ht="14.4" customHeight="1" x14ac:dyDescent="0.3">
      <c r="A193" s="618" t="s">
        <v>556</v>
      </c>
      <c r="B193" s="619" t="s">
        <v>558</v>
      </c>
      <c r="C193" s="620" t="s">
        <v>576</v>
      </c>
      <c r="D193" s="621" t="s">
        <v>577</v>
      </c>
      <c r="E193" s="620" t="s">
        <v>6269</v>
      </c>
      <c r="F193" s="621" t="s">
        <v>6270</v>
      </c>
      <c r="G193" s="620" t="s">
        <v>6621</v>
      </c>
      <c r="H193" s="620" t="s">
        <v>6622</v>
      </c>
      <c r="I193" s="622">
        <v>39.6</v>
      </c>
      <c r="J193" s="622">
        <v>30</v>
      </c>
      <c r="K193" s="623">
        <v>1187.97</v>
      </c>
    </row>
    <row r="194" spans="1:11" ht="14.4" customHeight="1" x14ac:dyDescent="0.3">
      <c r="A194" s="618" t="s">
        <v>556</v>
      </c>
      <c r="B194" s="619" t="s">
        <v>558</v>
      </c>
      <c r="C194" s="620" t="s">
        <v>576</v>
      </c>
      <c r="D194" s="621" t="s">
        <v>577</v>
      </c>
      <c r="E194" s="620" t="s">
        <v>6269</v>
      </c>
      <c r="F194" s="621" t="s">
        <v>6270</v>
      </c>
      <c r="G194" s="620" t="s">
        <v>6623</v>
      </c>
      <c r="H194" s="620" t="s">
        <v>6624</v>
      </c>
      <c r="I194" s="622">
        <v>943.66500000000008</v>
      </c>
      <c r="J194" s="622">
        <v>3</v>
      </c>
      <c r="K194" s="623">
        <v>3019.7200000000003</v>
      </c>
    </row>
    <row r="195" spans="1:11" ht="14.4" customHeight="1" x14ac:dyDescent="0.3">
      <c r="A195" s="618" t="s">
        <v>556</v>
      </c>
      <c r="B195" s="619" t="s">
        <v>558</v>
      </c>
      <c r="C195" s="620" t="s">
        <v>576</v>
      </c>
      <c r="D195" s="621" t="s">
        <v>577</v>
      </c>
      <c r="E195" s="620" t="s">
        <v>6269</v>
      </c>
      <c r="F195" s="621" t="s">
        <v>6270</v>
      </c>
      <c r="G195" s="620" t="s">
        <v>6359</v>
      </c>
      <c r="H195" s="620" t="s">
        <v>6360</v>
      </c>
      <c r="I195" s="622">
        <v>5.1766666666666667</v>
      </c>
      <c r="J195" s="622">
        <v>300</v>
      </c>
      <c r="K195" s="623">
        <v>1552.5</v>
      </c>
    </row>
    <row r="196" spans="1:11" ht="14.4" customHeight="1" x14ac:dyDescent="0.3">
      <c r="A196" s="618" t="s">
        <v>556</v>
      </c>
      <c r="B196" s="619" t="s">
        <v>558</v>
      </c>
      <c r="C196" s="620" t="s">
        <v>576</v>
      </c>
      <c r="D196" s="621" t="s">
        <v>577</v>
      </c>
      <c r="E196" s="620" t="s">
        <v>6269</v>
      </c>
      <c r="F196" s="621" t="s">
        <v>6270</v>
      </c>
      <c r="G196" s="620" t="s">
        <v>6361</v>
      </c>
      <c r="H196" s="620" t="s">
        <v>6362</v>
      </c>
      <c r="I196" s="622">
        <v>9.7799999999999994</v>
      </c>
      <c r="J196" s="622">
        <v>60</v>
      </c>
      <c r="K196" s="623">
        <v>586.5</v>
      </c>
    </row>
    <row r="197" spans="1:11" ht="14.4" customHeight="1" x14ac:dyDescent="0.3">
      <c r="A197" s="618" t="s">
        <v>556</v>
      </c>
      <c r="B197" s="619" t="s">
        <v>558</v>
      </c>
      <c r="C197" s="620" t="s">
        <v>576</v>
      </c>
      <c r="D197" s="621" t="s">
        <v>577</v>
      </c>
      <c r="E197" s="620" t="s">
        <v>6269</v>
      </c>
      <c r="F197" s="621" t="s">
        <v>6270</v>
      </c>
      <c r="G197" s="620" t="s">
        <v>6625</v>
      </c>
      <c r="H197" s="620" t="s">
        <v>6626</v>
      </c>
      <c r="I197" s="622">
        <v>10.57</v>
      </c>
      <c r="J197" s="622">
        <v>2</v>
      </c>
      <c r="K197" s="623">
        <v>21.15</v>
      </c>
    </row>
    <row r="198" spans="1:11" ht="14.4" customHeight="1" x14ac:dyDescent="0.3">
      <c r="A198" s="618" t="s">
        <v>556</v>
      </c>
      <c r="B198" s="619" t="s">
        <v>558</v>
      </c>
      <c r="C198" s="620" t="s">
        <v>576</v>
      </c>
      <c r="D198" s="621" t="s">
        <v>577</v>
      </c>
      <c r="E198" s="620" t="s">
        <v>6269</v>
      </c>
      <c r="F198" s="621" t="s">
        <v>6270</v>
      </c>
      <c r="G198" s="620" t="s">
        <v>6627</v>
      </c>
      <c r="H198" s="620" t="s">
        <v>6628</v>
      </c>
      <c r="I198" s="622">
        <v>11.75</v>
      </c>
      <c r="J198" s="622">
        <v>2</v>
      </c>
      <c r="K198" s="623">
        <v>23.5</v>
      </c>
    </row>
    <row r="199" spans="1:11" ht="14.4" customHeight="1" x14ac:dyDescent="0.3">
      <c r="A199" s="618" t="s">
        <v>556</v>
      </c>
      <c r="B199" s="619" t="s">
        <v>558</v>
      </c>
      <c r="C199" s="620" t="s">
        <v>576</v>
      </c>
      <c r="D199" s="621" t="s">
        <v>577</v>
      </c>
      <c r="E199" s="620" t="s">
        <v>6269</v>
      </c>
      <c r="F199" s="621" t="s">
        <v>6270</v>
      </c>
      <c r="G199" s="620" t="s">
        <v>6629</v>
      </c>
      <c r="H199" s="620" t="s">
        <v>6630</v>
      </c>
      <c r="I199" s="622">
        <v>5.43</v>
      </c>
      <c r="J199" s="622">
        <v>25</v>
      </c>
      <c r="K199" s="623">
        <v>135.69999999999999</v>
      </c>
    </row>
    <row r="200" spans="1:11" ht="14.4" customHeight="1" x14ac:dyDescent="0.3">
      <c r="A200" s="618" t="s">
        <v>556</v>
      </c>
      <c r="B200" s="619" t="s">
        <v>558</v>
      </c>
      <c r="C200" s="620" t="s">
        <v>576</v>
      </c>
      <c r="D200" s="621" t="s">
        <v>577</v>
      </c>
      <c r="E200" s="620" t="s">
        <v>6269</v>
      </c>
      <c r="F200" s="621" t="s">
        <v>6270</v>
      </c>
      <c r="G200" s="620" t="s">
        <v>6631</v>
      </c>
      <c r="H200" s="620" t="s">
        <v>6632</v>
      </c>
      <c r="I200" s="622">
        <v>16.329999999999998</v>
      </c>
      <c r="J200" s="622">
        <v>70</v>
      </c>
      <c r="K200" s="623">
        <v>1143.0999999999999</v>
      </c>
    </row>
    <row r="201" spans="1:11" ht="14.4" customHeight="1" x14ac:dyDescent="0.3">
      <c r="A201" s="618" t="s">
        <v>556</v>
      </c>
      <c r="B201" s="619" t="s">
        <v>558</v>
      </c>
      <c r="C201" s="620" t="s">
        <v>576</v>
      </c>
      <c r="D201" s="621" t="s">
        <v>577</v>
      </c>
      <c r="E201" s="620" t="s">
        <v>6269</v>
      </c>
      <c r="F201" s="621" t="s">
        <v>6270</v>
      </c>
      <c r="G201" s="620" t="s">
        <v>6365</v>
      </c>
      <c r="H201" s="620" t="s">
        <v>6366</v>
      </c>
      <c r="I201" s="622">
        <v>3.45</v>
      </c>
      <c r="J201" s="622">
        <v>330</v>
      </c>
      <c r="K201" s="623">
        <v>1138.5</v>
      </c>
    </row>
    <row r="202" spans="1:11" ht="14.4" customHeight="1" x14ac:dyDescent="0.3">
      <c r="A202" s="618" t="s">
        <v>556</v>
      </c>
      <c r="B202" s="619" t="s">
        <v>558</v>
      </c>
      <c r="C202" s="620" t="s">
        <v>576</v>
      </c>
      <c r="D202" s="621" t="s">
        <v>577</v>
      </c>
      <c r="E202" s="620" t="s">
        <v>6271</v>
      </c>
      <c r="F202" s="621" t="s">
        <v>6272</v>
      </c>
      <c r="G202" s="620" t="s">
        <v>6633</v>
      </c>
      <c r="H202" s="620" t="s">
        <v>6634</v>
      </c>
      <c r="I202" s="622">
        <v>40.72</v>
      </c>
      <c r="J202" s="622">
        <v>3</v>
      </c>
      <c r="K202" s="623">
        <v>122.16</v>
      </c>
    </row>
    <row r="203" spans="1:11" ht="14.4" customHeight="1" x14ac:dyDescent="0.3">
      <c r="A203" s="618" t="s">
        <v>556</v>
      </c>
      <c r="B203" s="619" t="s">
        <v>558</v>
      </c>
      <c r="C203" s="620" t="s">
        <v>576</v>
      </c>
      <c r="D203" s="621" t="s">
        <v>577</v>
      </c>
      <c r="E203" s="620" t="s">
        <v>6271</v>
      </c>
      <c r="F203" s="621" t="s">
        <v>6272</v>
      </c>
      <c r="G203" s="620" t="s">
        <v>6371</v>
      </c>
      <c r="H203" s="620" t="s">
        <v>6372</v>
      </c>
      <c r="I203" s="622">
        <v>3.4550000000000001</v>
      </c>
      <c r="J203" s="622">
        <v>50</v>
      </c>
      <c r="K203" s="623">
        <v>171.2</v>
      </c>
    </row>
    <row r="204" spans="1:11" ht="14.4" customHeight="1" x14ac:dyDescent="0.3">
      <c r="A204" s="618" t="s">
        <v>556</v>
      </c>
      <c r="B204" s="619" t="s">
        <v>558</v>
      </c>
      <c r="C204" s="620" t="s">
        <v>576</v>
      </c>
      <c r="D204" s="621" t="s">
        <v>577</v>
      </c>
      <c r="E204" s="620" t="s">
        <v>6271</v>
      </c>
      <c r="F204" s="621" t="s">
        <v>6272</v>
      </c>
      <c r="G204" s="620" t="s">
        <v>6373</v>
      </c>
      <c r="H204" s="620" t="s">
        <v>6374</v>
      </c>
      <c r="I204" s="622">
        <v>15.747</v>
      </c>
      <c r="J204" s="622">
        <v>500</v>
      </c>
      <c r="K204" s="623">
        <v>7873.5</v>
      </c>
    </row>
    <row r="205" spans="1:11" ht="14.4" customHeight="1" x14ac:dyDescent="0.3">
      <c r="A205" s="618" t="s">
        <v>556</v>
      </c>
      <c r="B205" s="619" t="s">
        <v>558</v>
      </c>
      <c r="C205" s="620" t="s">
        <v>576</v>
      </c>
      <c r="D205" s="621" t="s">
        <v>577</v>
      </c>
      <c r="E205" s="620" t="s">
        <v>6271</v>
      </c>
      <c r="F205" s="621" t="s">
        <v>6272</v>
      </c>
      <c r="G205" s="620" t="s">
        <v>6635</v>
      </c>
      <c r="H205" s="620" t="s">
        <v>6636</v>
      </c>
      <c r="I205" s="622">
        <v>2.75</v>
      </c>
      <c r="J205" s="622">
        <v>1000</v>
      </c>
      <c r="K205" s="623">
        <v>2750</v>
      </c>
    </row>
    <row r="206" spans="1:11" ht="14.4" customHeight="1" x14ac:dyDescent="0.3">
      <c r="A206" s="618" t="s">
        <v>556</v>
      </c>
      <c r="B206" s="619" t="s">
        <v>558</v>
      </c>
      <c r="C206" s="620" t="s">
        <v>576</v>
      </c>
      <c r="D206" s="621" t="s">
        <v>577</v>
      </c>
      <c r="E206" s="620" t="s">
        <v>6271</v>
      </c>
      <c r="F206" s="621" t="s">
        <v>6272</v>
      </c>
      <c r="G206" s="620" t="s">
        <v>6637</v>
      </c>
      <c r="H206" s="620" t="s">
        <v>6638</v>
      </c>
      <c r="I206" s="622">
        <v>7.43</v>
      </c>
      <c r="J206" s="622">
        <v>50</v>
      </c>
      <c r="K206" s="623">
        <v>371.5</v>
      </c>
    </row>
    <row r="207" spans="1:11" ht="14.4" customHeight="1" x14ac:dyDescent="0.3">
      <c r="A207" s="618" t="s">
        <v>556</v>
      </c>
      <c r="B207" s="619" t="s">
        <v>558</v>
      </c>
      <c r="C207" s="620" t="s">
        <v>576</v>
      </c>
      <c r="D207" s="621" t="s">
        <v>577</v>
      </c>
      <c r="E207" s="620" t="s">
        <v>6271</v>
      </c>
      <c r="F207" s="621" t="s">
        <v>6272</v>
      </c>
      <c r="G207" s="620" t="s">
        <v>6639</v>
      </c>
      <c r="H207" s="620" t="s">
        <v>6640</v>
      </c>
      <c r="I207" s="622">
        <v>342.47</v>
      </c>
      <c r="J207" s="622">
        <v>6</v>
      </c>
      <c r="K207" s="623">
        <v>2054.8200000000002</v>
      </c>
    </row>
    <row r="208" spans="1:11" ht="14.4" customHeight="1" x14ac:dyDescent="0.3">
      <c r="A208" s="618" t="s">
        <v>556</v>
      </c>
      <c r="B208" s="619" t="s">
        <v>558</v>
      </c>
      <c r="C208" s="620" t="s">
        <v>576</v>
      </c>
      <c r="D208" s="621" t="s">
        <v>577</v>
      </c>
      <c r="E208" s="620" t="s">
        <v>6271</v>
      </c>
      <c r="F208" s="621" t="s">
        <v>6272</v>
      </c>
      <c r="G208" s="620" t="s">
        <v>6641</v>
      </c>
      <c r="H208" s="620" t="s">
        <v>6642</v>
      </c>
      <c r="I208" s="622">
        <v>15.41</v>
      </c>
      <c r="J208" s="622">
        <v>2</v>
      </c>
      <c r="K208" s="623">
        <v>30.82</v>
      </c>
    </row>
    <row r="209" spans="1:11" ht="14.4" customHeight="1" x14ac:dyDescent="0.3">
      <c r="A209" s="618" t="s">
        <v>556</v>
      </c>
      <c r="B209" s="619" t="s">
        <v>558</v>
      </c>
      <c r="C209" s="620" t="s">
        <v>576</v>
      </c>
      <c r="D209" s="621" t="s">
        <v>577</v>
      </c>
      <c r="E209" s="620" t="s">
        <v>6271</v>
      </c>
      <c r="F209" s="621" t="s">
        <v>6272</v>
      </c>
      <c r="G209" s="620" t="s">
        <v>6375</v>
      </c>
      <c r="H209" s="620" t="s">
        <v>6376</v>
      </c>
      <c r="I209" s="622">
        <v>0.92416666666666669</v>
      </c>
      <c r="J209" s="622">
        <v>7300</v>
      </c>
      <c r="K209" s="623">
        <v>6754</v>
      </c>
    </row>
    <row r="210" spans="1:11" ht="14.4" customHeight="1" x14ac:dyDescent="0.3">
      <c r="A210" s="618" t="s">
        <v>556</v>
      </c>
      <c r="B210" s="619" t="s">
        <v>558</v>
      </c>
      <c r="C210" s="620" t="s">
        <v>576</v>
      </c>
      <c r="D210" s="621" t="s">
        <v>577</v>
      </c>
      <c r="E210" s="620" t="s">
        <v>6271</v>
      </c>
      <c r="F210" s="621" t="s">
        <v>6272</v>
      </c>
      <c r="G210" s="620" t="s">
        <v>6377</v>
      </c>
      <c r="H210" s="620" t="s">
        <v>6378</v>
      </c>
      <c r="I210" s="622">
        <v>1.4266666666666665</v>
      </c>
      <c r="J210" s="622">
        <v>4700</v>
      </c>
      <c r="K210" s="623">
        <v>6702</v>
      </c>
    </row>
    <row r="211" spans="1:11" ht="14.4" customHeight="1" x14ac:dyDescent="0.3">
      <c r="A211" s="618" t="s">
        <v>556</v>
      </c>
      <c r="B211" s="619" t="s">
        <v>558</v>
      </c>
      <c r="C211" s="620" t="s">
        <v>576</v>
      </c>
      <c r="D211" s="621" t="s">
        <v>577</v>
      </c>
      <c r="E211" s="620" t="s">
        <v>6271</v>
      </c>
      <c r="F211" s="621" t="s">
        <v>6272</v>
      </c>
      <c r="G211" s="620" t="s">
        <v>6379</v>
      </c>
      <c r="H211" s="620" t="s">
        <v>6380</v>
      </c>
      <c r="I211" s="622">
        <v>0.41600000000000004</v>
      </c>
      <c r="J211" s="622">
        <v>3330</v>
      </c>
      <c r="K211" s="623">
        <v>1388.6</v>
      </c>
    </row>
    <row r="212" spans="1:11" ht="14.4" customHeight="1" x14ac:dyDescent="0.3">
      <c r="A212" s="618" t="s">
        <v>556</v>
      </c>
      <c r="B212" s="619" t="s">
        <v>558</v>
      </c>
      <c r="C212" s="620" t="s">
        <v>576</v>
      </c>
      <c r="D212" s="621" t="s">
        <v>577</v>
      </c>
      <c r="E212" s="620" t="s">
        <v>6271</v>
      </c>
      <c r="F212" s="621" t="s">
        <v>6272</v>
      </c>
      <c r="G212" s="620" t="s">
        <v>6381</v>
      </c>
      <c r="H212" s="620" t="s">
        <v>6382</v>
      </c>
      <c r="I212" s="622">
        <v>0.57538461538461538</v>
      </c>
      <c r="J212" s="622">
        <v>15600</v>
      </c>
      <c r="K212" s="623">
        <v>8989</v>
      </c>
    </row>
    <row r="213" spans="1:11" ht="14.4" customHeight="1" x14ac:dyDescent="0.3">
      <c r="A213" s="618" t="s">
        <v>556</v>
      </c>
      <c r="B213" s="619" t="s">
        <v>558</v>
      </c>
      <c r="C213" s="620" t="s">
        <v>576</v>
      </c>
      <c r="D213" s="621" t="s">
        <v>577</v>
      </c>
      <c r="E213" s="620" t="s">
        <v>6271</v>
      </c>
      <c r="F213" s="621" t="s">
        <v>6272</v>
      </c>
      <c r="G213" s="620" t="s">
        <v>6383</v>
      </c>
      <c r="H213" s="620" t="s">
        <v>6384</v>
      </c>
      <c r="I213" s="622">
        <v>3.1366666666666667</v>
      </c>
      <c r="J213" s="622">
        <v>200</v>
      </c>
      <c r="K213" s="623">
        <v>627</v>
      </c>
    </row>
    <row r="214" spans="1:11" ht="14.4" customHeight="1" x14ac:dyDescent="0.3">
      <c r="A214" s="618" t="s">
        <v>556</v>
      </c>
      <c r="B214" s="619" t="s">
        <v>558</v>
      </c>
      <c r="C214" s="620" t="s">
        <v>576</v>
      </c>
      <c r="D214" s="621" t="s">
        <v>577</v>
      </c>
      <c r="E214" s="620" t="s">
        <v>6271</v>
      </c>
      <c r="F214" s="621" t="s">
        <v>6272</v>
      </c>
      <c r="G214" s="620" t="s">
        <v>6643</v>
      </c>
      <c r="H214" s="620" t="s">
        <v>6644</v>
      </c>
      <c r="I214" s="622">
        <v>5.89</v>
      </c>
      <c r="J214" s="622">
        <v>30</v>
      </c>
      <c r="K214" s="623">
        <v>176.7</v>
      </c>
    </row>
    <row r="215" spans="1:11" ht="14.4" customHeight="1" x14ac:dyDescent="0.3">
      <c r="A215" s="618" t="s">
        <v>556</v>
      </c>
      <c r="B215" s="619" t="s">
        <v>558</v>
      </c>
      <c r="C215" s="620" t="s">
        <v>576</v>
      </c>
      <c r="D215" s="621" t="s">
        <v>577</v>
      </c>
      <c r="E215" s="620" t="s">
        <v>6271</v>
      </c>
      <c r="F215" s="621" t="s">
        <v>6272</v>
      </c>
      <c r="G215" s="620" t="s">
        <v>6385</v>
      </c>
      <c r="H215" s="620" t="s">
        <v>6386</v>
      </c>
      <c r="I215" s="622">
        <v>6.24</v>
      </c>
      <c r="J215" s="622">
        <v>330</v>
      </c>
      <c r="K215" s="623">
        <v>2059.1999999999998</v>
      </c>
    </row>
    <row r="216" spans="1:11" ht="14.4" customHeight="1" x14ac:dyDescent="0.3">
      <c r="A216" s="618" t="s">
        <v>556</v>
      </c>
      <c r="B216" s="619" t="s">
        <v>558</v>
      </c>
      <c r="C216" s="620" t="s">
        <v>576</v>
      </c>
      <c r="D216" s="621" t="s">
        <v>577</v>
      </c>
      <c r="E216" s="620" t="s">
        <v>6271</v>
      </c>
      <c r="F216" s="621" t="s">
        <v>6272</v>
      </c>
      <c r="G216" s="620" t="s">
        <v>6645</v>
      </c>
      <c r="H216" s="620" t="s">
        <v>6646</v>
      </c>
      <c r="I216" s="622">
        <v>5.32</v>
      </c>
      <c r="J216" s="622">
        <v>400</v>
      </c>
      <c r="K216" s="623">
        <v>2128</v>
      </c>
    </row>
    <row r="217" spans="1:11" ht="14.4" customHeight="1" x14ac:dyDescent="0.3">
      <c r="A217" s="618" t="s">
        <v>556</v>
      </c>
      <c r="B217" s="619" t="s">
        <v>558</v>
      </c>
      <c r="C217" s="620" t="s">
        <v>576</v>
      </c>
      <c r="D217" s="621" t="s">
        <v>577</v>
      </c>
      <c r="E217" s="620" t="s">
        <v>6271</v>
      </c>
      <c r="F217" s="621" t="s">
        <v>6272</v>
      </c>
      <c r="G217" s="620" t="s">
        <v>6387</v>
      </c>
      <c r="H217" s="620" t="s">
        <v>6388</v>
      </c>
      <c r="I217" s="622">
        <v>6.2100000000000017</v>
      </c>
      <c r="J217" s="622">
        <v>115</v>
      </c>
      <c r="K217" s="623">
        <v>708.44999999999993</v>
      </c>
    </row>
    <row r="218" spans="1:11" ht="14.4" customHeight="1" x14ac:dyDescent="0.3">
      <c r="A218" s="618" t="s">
        <v>556</v>
      </c>
      <c r="B218" s="619" t="s">
        <v>558</v>
      </c>
      <c r="C218" s="620" t="s">
        <v>576</v>
      </c>
      <c r="D218" s="621" t="s">
        <v>577</v>
      </c>
      <c r="E218" s="620" t="s">
        <v>6271</v>
      </c>
      <c r="F218" s="621" t="s">
        <v>6272</v>
      </c>
      <c r="G218" s="620" t="s">
        <v>6389</v>
      </c>
      <c r="H218" s="620" t="s">
        <v>6390</v>
      </c>
      <c r="I218" s="622">
        <v>185.86</v>
      </c>
      <c r="J218" s="622">
        <v>3</v>
      </c>
      <c r="K218" s="623">
        <v>557.58000000000004</v>
      </c>
    </row>
    <row r="219" spans="1:11" ht="14.4" customHeight="1" x14ac:dyDescent="0.3">
      <c r="A219" s="618" t="s">
        <v>556</v>
      </c>
      <c r="B219" s="619" t="s">
        <v>558</v>
      </c>
      <c r="C219" s="620" t="s">
        <v>576</v>
      </c>
      <c r="D219" s="621" t="s">
        <v>577</v>
      </c>
      <c r="E219" s="620" t="s">
        <v>6271</v>
      </c>
      <c r="F219" s="621" t="s">
        <v>6272</v>
      </c>
      <c r="G219" s="620" t="s">
        <v>6647</v>
      </c>
      <c r="H219" s="620" t="s">
        <v>6648</v>
      </c>
      <c r="I219" s="622">
        <v>13.395</v>
      </c>
      <c r="J219" s="622">
        <v>20</v>
      </c>
      <c r="K219" s="623">
        <v>267.89999999999998</v>
      </c>
    </row>
    <row r="220" spans="1:11" ht="14.4" customHeight="1" x14ac:dyDescent="0.3">
      <c r="A220" s="618" t="s">
        <v>556</v>
      </c>
      <c r="B220" s="619" t="s">
        <v>558</v>
      </c>
      <c r="C220" s="620" t="s">
        <v>576</v>
      </c>
      <c r="D220" s="621" t="s">
        <v>577</v>
      </c>
      <c r="E220" s="620" t="s">
        <v>6271</v>
      </c>
      <c r="F220" s="621" t="s">
        <v>6272</v>
      </c>
      <c r="G220" s="620" t="s">
        <v>6395</v>
      </c>
      <c r="H220" s="620" t="s">
        <v>6396</v>
      </c>
      <c r="I220" s="622">
        <v>80.569999999999993</v>
      </c>
      <c r="J220" s="622">
        <v>30</v>
      </c>
      <c r="K220" s="623">
        <v>2417.1000000000004</v>
      </c>
    </row>
    <row r="221" spans="1:11" ht="14.4" customHeight="1" x14ac:dyDescent="0.3">
      <c r="A221" s="618" t="s">
        <v>556</v>
      </c>
      <c r="B221" s="619" t="s">
        <v>558</v>
      </c>
      <c r="C221" s="620" t="s">
        <v>576</v>
      </c>
      <c r="D221" s="621" t="s">
        <v>577</v>
      </c>
      <c r="E221" s="620" t="s">
        <v>6271</v>
      </c>
      <c r="F221" s="621" t="s">
        <v>6272</v>
      </c>
      <c r="G221" s="620" t="s">
        <v>6649</v>
      </c>
      <c r="H221" s="620" t="s">
        <v>6650</v>
      </c>
      <c r="I221" s="622">
        <v>17.875</v>
      </c>
      <c r="J221" s="622">
        <v>11</v>
      </c>
      <c r="K221" s="623">
        <v>196.53</v>
      </c>
    </row>
    <row r="222" spans="1:11" ht="14.4" customHeight="1" x14ac:dyDescent="0.3">
      <c r="A222" s="618" t="s">
        <v>556</v>
      </c>
      <c r="B222" s="619" t="s">
        <v>558</v>
      </c>
      <c r="C222" s="620" t="s">
        <v>576</v>
      </c>
      <c r="D222" s="621" t="s">
        <v>577</v>
      </c>
      <c r="E222" s="620" t="s">
        <v>6271</v>
      </c>
      <c r="F222" s="621" t="s">
        <v>6272</v>
      </c>
      <c r="G222" s="620" t="s">
        <v>6651</v>
      </c>
      <c r="H222" s="620" t="s">
        <v>6652</v>
      </c>
      <c r="I222" s="622">
        <v>94.38</v>
      </c>
      <c r="J222" s="622">
        <v>20</v>
      </c>
      <c r="K222" s="623">
        <v>1887.6</v>
      </c>
    </row>
    <row r="223" spans="1:11" ht="14.4" customHeight="1" x14ac:dyDescent="0.3">
      <c r="A223" s="618" t="s">
        <v>556</v>
      </c>
      <c r="B223" s="619" t="s">
        <v>558</v>
      </c>
      <c r="C223" s="620" t="s">
        <v>576</v>
      </c>
      <c r="D223" s="621" t="s">
        <v>577</v>
      </c>
      <c r="E223" s="620" t="s">
        <v>6271</v>
      </c>
      <c r="F223" s="621" t="s">
        <v>6272</v>
      </c>
      <c r="G223" s="620" t="s">
        <v>6397</v>
      </c>
      <c r="H223" s="620" t="s">
        <v>6398</v>
      </c>
      <c r="I223" s="622">
        <v>5.5324999999999998</v>
      </c>
      <c r="J223" s="622">
        <v>1000</v>
      </c>
      <c r="K223" s="623">
        <v>5528.5</v>
      </c>
    </row>
    <row r="224" spans="1:11" ht="14.4" customHeight="1" x14ac:dyDescent="0.3">
      <c r="A224" s="618" t="s">
        <v>556</v>
      </c>
      <c r="B224" s="619" t="s">
        <v>558</v>
      </c>
      <c r="C224" s="620" t="s">
        <v>576</v>
      </c>
      <c r="D224" s="621" t="s">
        <v>577</v>
      </c>
      <c r="E224" s="620" t="s">
        <v>6271</v>
      </c>
      <c r="F224" s="621" t="s">
        <v>6272</v>
      </c>
      <c r="G224" s="620" t="s">
        <v>6653</v>
      </c>
      <c r="H224" s="620" t="s">
        <v>6654</v>
      </c>
      <c r="I224" s="622">
        <v>16.95</v>
      </c>
      <c r="J224" s="622">
        <v>2</v>
      </c>
      <c r="K224" s="623">
        <v>33.9</v>
      </c>
    </row>
    <row r="225" spans="1:11" ht="14.4" customHeight="1" x14ac:dyDescent="0.3">
      <c r="A225" s="618" t="s">
        <v>556</v>
      </c>
      <c r="B225" s="619" t="s">
        <v>558</v>
      </c>
      <c r="C225" s="620" t="s">
        <v>576</v>
      </c>
      <c r="D225" s="621" t="s">
        <v>577</v>
      </c>
      <c r="E225" s="620" t="s">
        <v>6271</v>
      </c>
      <c r="F225" s="621" t="s">
        <v>6272</v>
      </c>
      <c r="G225" s="620" t="s">
        <v>6655</v>
      </c>
      <c r="H225" s="620" t="s">
        <v>6656</v>
      </c>
      <c r="I225" s="622">
        <v>2.2860000000000005</v>
      </c>
      <c r="J225" s="622">
        <v>500</v>
      </c>
      <c r="K225" s="623">
        <v>1143</v>
      </c>
    </row>
    <row r="226" spans="1:11" ht="14.4" customHeight="1" x14ac:dyDescent="0.3">
      <c r="A226" s="618" t="s">
        <v>556</v>
      </c>
      <c r="B226" s="619" t="s">
        <v>558</v>
      </c>
      <c r="C226" s="620" t="s">
        <v>576</v>
      </c>
      <c r="D226" s="621" t="s">
        <v>577</v>
      </c>
      <c r="E226" s="620" t="s">
        <v>6271</v>
      </c>
      <c r="F226" s="621" t="s">
        <v>6272</v>
      </c>
      <c r="G226" s="620" t="s">
        <v>6399</v>
      </c>
      <c r="H226" s="620" t="s">
        <v>6400</v>
      </c>
      <c r="I226" s="622">
        <v>8.8350000000000009</v>
      </c>
      <c r="J226" s="622">
        <v>30</v>
      </c>
      <c r="K226" s="623">
        <v>261.39999999999998</v>
      </c>
    </row>
    <row r="227" spans="1:11" ht="14.4" customHeight="1" x14ac:dyDescent="0.3">
      <c r="A227" s="618" t="s">
        <v>556</v>
      </c>
      <c r="B227" s="619" t="s">
        <v>558</v>
      </c>
      <c r="C227" s="620" t="s">
        <v>576</v>
      </c>
      <c r="D227" s="621" t="s">
        <v>577</v>
      </c>
      <c r="E227" s="620" t="s">
        <v>6271</v>
      </c>
      <c r="F227" s="621" t="s">
        <v>6272</v>
      </c>
      <c r="G227" s="620" t="s">
        <v>6403</v>
      </c>
      <c r="H227" s="620" t="s">
        <v>6404</v>
      </c>
      <c r="I227" s="622">
        <v>23.433333333333334</v>
      </c>
      <c r="J227" s="622">
        <v>150</v>
      </c>
      <c r="K227" s="623">
        <v>3517.2</v>
      </c>
    </row>
    <row r="228" spans="1:11" ht="14.4" customHeight="1" x14ac:dyDescent="0.3">
      <c r="A228" s="618" t="s">
        <v>556</v>
      </c>
      <c r="B228" s="619" t="s">
        <v>558</v>
      </c>
      <c r="C228" s="620" t="s">
        <v>576</v>
      </c>
      <c r="D228" s="621" t="s">
        <v>577</v>
      </c>
      <c r="E228" s="620" t="s">
        <v>6271</v>
      </c>
      <c r="F228" s="621" t="s">
        <v>6272</v>
      </c>
      <c r="G228" s="620" t="s">
        <v>6407</v>
      </c>
      <c r="H228" s="620" t="s">
        <v>6408</v>
      </c>
      <c r="I228" s="622">
        <v>1.7689999999999997</v>
      </c>
      <c r="J228" s="622">
        <v>1250</v>
      </c>
      <c r="K228" s="623">
        <v>2214</v>
      </c>
    </row>
    <row r="229" spans="1:11" ht="14.4" customHeight="1" x14ac:dyDescent="0.3">
      <c r="A229" s="618" t="s">
        <v>556</v>
      </c>
      <c r="B229" s="619" t="s">
        <v>558</v>
      </c>
      <c r="C229" s="620" t="s">
        <v>576</v>
      </c>
      <c r="D229" s="621" t="s">
        <v>577</v>
      </c>
      <c r="E229" s="620" t="s">
        <v>6271</v>
      </c>
      <c r="F229" s="621" t="s">
        <v>6272</v>
      </c>
      <c r="G229" s="620" t="s">
        <v>6409</v>
      </c>
      <c r="H229" s="620" t="s">
        <v>6410</v>
      </c>
      <c r="I229" s="622">
        <v>1.73</v>
      </c>
      <c r="J229" s="622">
        <v>100</v>
      </c>
      <c r="K229" s="623">
        <v>173</v>
      </c>
    </row>
    <row r="230" spans="1:11" ht="14.4" customHeight="1" x14ac:dyDescent="0.3">
      <c r="A230" s="618" t="s">
        <v>556</v>
      </c>
      <c r="B230" s="619" t="s">
        <v>558</v>
      </c>
      <c r="C230" s="620" t="s">
        <v>576</v>
      </c>
      <c r="D230" s="621" t="s">
        <v>577</v>
      </c>
      <c r="E230" s="620" t="s">
        <v>6271</v>
      </c>
      <c r="F230" s="621" t="s">
        <v>6272</v>
      </c>
      <c r="G230" s="620" t="s">
        <v>6411</v>
      </c>
      <c r="H230" s="620" t="s">
        <v>6412</v>
      </c>
      <c r="I230" s="622">
        <v>2.7457142857142856</v>
      </c>
      <c r="J230" s="622">
        <v>550</v>
      </c>
      <c r="K230" s="623">
        <v>1510.5</v>
      </c>
    </row>
    <row r="231" spans="1:11" ht="14.4" customHeight="1" x14ac:dyDescent="0.3">
      <c r="A231" s="618" t="s">
        <v>556</v>
      </c>
      <c r="B231" s="619" t="s">
        <v>558</v>
      </c>
      <c r="C231" s="620" t="s">
        <v>576</v>
      </c>
      <c r="D231" s="621" t="s">
        <v>577</v>
      </c>
      <c r="E231" s="620" t="s">
        <v>6271</v>
      </c>
      <c r="F231" s="621" t="s">
        <v>6272</v>
      </c>
      <c r="G231" s="620" t="s">
        <v>6657</v>
      </c>
      <c r="H231" s="620" t="s">
        <v>6658</v>
      </c>
      <c r="I231" s="622">
        <v>1.76</v>
      </c>
      <c r="J231" s="622">
        <v>50</v>
      </c>
      <c r="K231" s="623">
        <v>88</v>
      </c>
    </row>
    <row r="232" spans="1:11" ht="14.4" customHeight="1" x14ac:dyDescent="0.3">
      <c r="A232" s="618" t="s">
        <v>556</v>
      </c>
      <c r="B232" s="619" t="s">
        <v>558</v>
      </c>
      <c r="C232" s="620" t="s">
        <v>576</v>
      </c>
      <c r="D232" s="621" t="s">
        <v>577</v>
      </c>
      <c r="E232" s="620" t="s">
        <v>6271</v>
      </c>
      <c r="F232" s="621" t="s">
        <v>6272</v>
      </c>
      <c r="G232" s="620" t="s">
        <v>6659</v>
      </c>
      <c r="H232" s="620" t="s">
        <v>6660</v>
      </c>
      <c r="I232" s="622">
        <v>2.4300000000000002</v>
      </c>
      <c r="J232" s="622">
        <v>50</v>
      </c>
      <c r="K232" s="623">
        <v>121.5</v>
      </c>
    </row>
    <row r="233" spans="1:11" ht="14.4" customHeight="1" x14ac:dyDescent="0.3">
      <c r="A233" s="618" t="s">
        <v>556</v>
      </c>
      <c r="B233" s="619" t="s">
        <v>558</v>
      </c>
      <c r="C233" s="620" t="s">
        <v>576</v>
      </c>
      <c r="D233" s="621" t="s">
        <v>577</v>
      </c>
      <c r="E233" s="620" t="s">
        <v>6271</v>
      </c>
      <c r="F233" s="621" t="s">
        <v>6272</v>
      </c>
      <c r="G233" s="620" t="s">
        <v>6415</v>
      </c>
      <c r="H233" s="620" t="s">
        <v>6416</v>
      </c>
      <c r="I233" s="622">
        <v>1.74125</v>
      </c>
      <c r="J233" s="622">
        <v>1400</v>
      </c>
      <c r="K233" s="623">
        <v>2436</v>
      </c>
    </row>
    <row r="234" spans="1:11" ht="14.4" customHeight="1" x14ac:dyDescent="0.3">
      <c r="A234" s="618" t="s">
        <v>556</v>
      </c>
      <c r="B234" s="619" t="s">
        <v>558</v>
      </c>
      <c r="C234" s="620" t="s">
        <v>576</v>
      </c>
      <c r="D234" s="621" t="s">
        <v>577</v>
      </c>
      <c r="E234" s="620" t="s">
        <v>6271</v>
      </c>
      <c r="F234" s="621" t="s">
        <v>6272</v>
      </c>
      <c r="G234" s="620" t="s">
        <v>6417</v>
      </c>
      <c r="H234" s="620" t="s">
        <v>6418</v>
      </c>
      <c r="I234" s="622">
        <v>0.01</v>
      </c>
      <c r="J234" s="622">
        <v>1500</v>
      </c>
      <c r="K234" s="623">
        <v>15</v>
      </c>
    </row>
    <row r="235" spans="1:11" ht="14.4" customHeight="1" x14ac:dyDescent="0.3">
      <c r="A235" s="618" t="s">
        <v>556</v>
      </c>
      <c r="B235" s="619" t="s">
        <v>558</v>
      </c>
      <c r="C235" s="620" t="s">
        <v>576</v>
      </c>
      <c r="D235" s="621" t="s">
        <v>577</v>
      </c>
      <c r="E235" s="620" t="s">
        <v>6271</v>
      </c>
      <c r="F235" s="621" t="s">
        <v>6272</v>
      </c>
      <c r="G235" s="620" t="s">
        <v>6419</v>
      </c>
      <c r="H235" s="620" t="s">
        <v>6420</v>
      </c>
      <c r="I235" s="622">
        <v>2.0099999999999998</v>
      </c>
      <c r="J235" s="622">
        <v>300</v>
      </c>
      <c r="K235" s="623">
        <v>603</v>
      </c>
    </row>
    <row r="236" spans="1:11" ht="14.4" customHeight="1" x14ac:dyDescent="0.3">
      <c r="A236" s="618" t="s">
        <v>556</v>
      </c>
      <c r="B236" s="619" t="s">
        <v>558</v>
      </c>
      <c r="C236" s="620" t="s">
        <v>576</v>
      </c>
      <c r="D236" s="621" t="s">
        <v>577</v>
      </c>
      <c r="E236" s="620" t="s">
        <v>6271</v>
      </c>
      <c r="F236" s="621" t="s">
        <v>6272</v>
      </c>
      <c r="G236" s="620" t="s">
        <v>6661</v>
      </c>
      <c r="H236" s="620" t="s">
        <v>6662</v>
      </c>
      <c r="I236" s="622">
        <v>1.99</v>
      </c>
      <c r="J236" s="622">
        <v>50</v>
      </c>
      <c r="K236" s="623">
        <v>99.5</v>
      </c>
    </row>
    <row r="237" spans="1:11" ht="14.4" customHeight="1" x14ac:dyDescent="0.3">
      <c r="A237" s="618" t="s">
        <v>556</v>
      </c>
      <c r="B237" s="619" t="s">
        <v>558</v>
      </c>
      <c r="C237" s="620" t="s">
        <v>576</v>
      </c>
      <c r="D237" s="621" t="s">
        <v>577</v>
      </c>
      <c r="E237" s="620" t="s">
        <v>6271</v>
      </c>
      <c r="F237" s="621" t="s">
        <v>6272</v>
      </c>
      <c r="G237" s="620" t="s">
        <v>6421</v>
      </c>
      <c r="H237" s="620" t="s">
        <v>6422</v>
      </c>
      <c r="I237" s="622">
        <v>1.968</v>
      </c>
      <c r="J237" s="622">
        <v>450</v>
      </c>
      <c r="K237" s="623">
        <v>890</v>
      </c>
    </row>
    <row r="238" spans="1:11" ht="14.4" customHeight="1" x14ac:dyDescent="0.3">
      <c r="A238" s="618" t="s">
        <v>556</v>
      </c>
      <c r="B238" s="619" t="s">
        <v>558</v>
      </c>
      <c r="C238" s="620" t="s">
        <v>576</v>
      </c>
      <c r="D238" s="621" t="s">
        <v>577</v>
      </c>
      <c r="E238" s="620" t="s">
        <v>6271</v>
      </c>
      <c r="F238" s="621" t="s">
        <v>6272</v>
      </c>
      <c r="G238" s="620" t="s">
        <v>6423</v>
      </c>
      <c r="H238" s="620" t="s">
        <v>6424</v>
      </c>
      <c r="I238" s="622">
        <v>2.3787500000000001</v>
      </c>
      <c r="J238" s="622">
        <v>850</v>
      </c>
      <c r="K238" s="623">
        <v>2027.5</v>
      </c>
    </row>
    <row r="239" spans="1:11" ht="14.4" customHeight="1" x14ac:dyDescent="0.3">
      <c r="A239" s="618" t="s">
        <v>556</v>
      </c>
      <c r="B239" s="619" t="s">
        <v>558</v>
      </c>
      <c r="C239" s="620" t="s">
        <v>576</v>
      </c>
      <c r="D239" s="621" t="s">
        <v>577</v>
      </c>
      <c r="E239" s="620" t="s">
        <v>6271</v>
      </c>
      <c r="F239" s="621" t="s">
        <v>6272</v>
      </c>
      <c r="G239" s="620" t="s">
        <v>6427</v>
      </c>
      <c r="H239" s="620" t="s">
        <v>6428</v>
      </c>
      <c r="I239" s="622">
        <v>2.2629999999999999</v>
      </c>
      <c r="J239" s="622">
        <v>3100</v>
      </c>
      <c r="K239" s="623">
        <v>6924</v>
      </c>
    </row>
    <row r="240" spans="1:11" ht="14.4" customHeight="1" x14ac:dyDescent="0.3">
      <c r="A240" s="618" t="s">
        <v>556</v>
      </c>
      <c r="B240" s="619" t="s">
        <v>558</v>
      </c>
      <c r="C240" s="620" t="s">
        <v>576</v>
      </c>
      <c r="D240" s="621" t="s">
        <v>577</v>
      </c>
      <c r="E240" s="620" t="s">
        <v>6271</v>
      </c>
      <c r="F240" s="621" t="s">
        <v>6272</v>
      </c>
      <c r="G240" s="620" t="s">
        <v>6429</v>
      </c>
      <c r="H240" s="620" t="s">
        <v>6430</v>
      </c>
      <c r="I240" s="622">
        <v>34.729999999999997</v>
      </c>
      <c r="J240" s="622">
        <v>240</v>
      </c>
      <c r="K240" s="623">
        <v>8334.5</v>
      </c>
    </row>
    <row r="241" spans="1:11" ht="14.4" customHeight="1" x14ac:dyDescent="0.3">
      <c r="A241" s="618" t="s">
        <v>556</v>
      </c>
      <c r="B241" s="619" t="s">
        <v>558</v>
      </c>
      <c r="C241" s="620" t="s">
        <v>576</v>
      </c>
      <c r="D241" s="621" t="s">
        <v>577</v>
      </c>
      <c r="E241" s="620" t="s">
        <v>6271</v>
      </c>
      <c r="F241" s="621" t="s">
        <v>6272</v>
      </c>
      <c r="G241" s="620" t="s">
        <v>6663</v>
      </c>
      <c r="H241" s="620" t="s">
        <v>6664</v>
      </c>
      <c r="I241" s="622">
        <v>29.9</v>
      </c>
      <c r="J241" s="622">
        <v>20</v>
      </c>
      <c r="K241" s="623">
        <v>598</v>
      </c>
    </row>
    <row r="242" spans="1:11" ht="14.4" customHeight="1" x14ac:dyDescent="0.3">
      <c r="A242" s="618" t="s">
        <v>556</v>
      </c>
      <c r="B242" s="619" t="s">
        <v>558</v>
      </c>
      <c r="C242" s="620" t="s">
        <v>576</v>
      </c>
      <c r="D242" s="621" t="s">
        <v>577</v>
      </c>
      <c r="E242" s="620" t="s">
        <v>6271</v>
      </c>
      <c r="F242" s="621" t="s">
        <v>6272</v>
      </c>
      <c r="G242" s="620" t="s">
        <v>6665</v>
      </c>
      <c r="H242" s="620" t="s">
        <v>6666</v>
      </c>
      <c r="I242" s="622">
        <v>2.8200000000000003</v>
      </c>
      <c r="J242" s="622">
        <v>50</v>
      </c>
      <c r="K242" s="623">
        <v>141.80000000000001</v>
      </c>
    </row>
    <row r="243" spans="1:11" ht="14.4" customHeight="1" x14ac:dyDescent="0.3">
      <c r="A243" s="618" t="s">
        <v>556</v>
      </c>
      <c r="B243" s="619" t="s">
        <v>558</v>
      </c>
      <c r="C243" s="620" t="s">
        <v>576</v>
      </c>
      <c r="D243" s="621" t="s">
        <v>577</v>
      </c>
      <c r="E243" s="620" t="s">
        <v>6271</v>
      </c>
      <c r="F243" s="621" t="s">
        <v>6272</v>
      </c>
      <c r="G243" s="620" t="s">
        <v>6435</v>
      </c>
      <c r="H243" s="620" t="s">
        <v>6436</v>
      </c>
      <c r="I243" s="622">
        <v>2.0549999999999997</v>
      </c>
      <c r="J243" s="622">
        <v>80</v>
      </c>
      <c r="K243" s="623">
        <v>164.5</v>
      </c>
    </row>
    <row r="244" spans="1:11" ht="14.4" customHeight="1" x14ac:dyDescent="0.3">
      <c r="A244" s="618" t="s">
        <v>556</v>
      </c>
      <c r="B244" s="619" t="s">
        <v>558</v>
      </c>
      <c r="C244" s="620" t="s">
        <v>576</v>
      </c>
      <c r="D244" s="621" t="s">
        <v>577</v>
      </c>
      <c r="E244" s="620" t="s">
        <v>6271</v>
      </c>
      <c r="F244" s="621" t="s">
        <v>6272</v>
      </c>
      <c r="G244" s="620" t="s">
        <v>6667</v>
      </c>
      <c r="H244" s="620" t="s">
        <v>6668</v>
      </c>
      <c r="I244" s="622">
        <v>5.064166666666666</v>
      </c>
      <c r="J244" s="622">
        <v>1200</v>
      </c>
      <c r="K244" s="623">
        <v>6087.2000000000007</v>
      </c>
    </row>
    <row r="245" spans="1:11" ht="14.4" customHeight="1" x14ac:dyDescent="0.3">
      <c r="A245" s="618" t="s">
        <v>556</v>
      </c>
      <c r="B245" s="619" t="s">
        <v>558</v>
      </c>
      <c r="C245" s="620" t="s">
        <v>576</v>
      </c>
      <c r="D245" s="621" t="s">
        <v>577</v>
      </c>
      <c r="E245" s="620" t="s">
        <v>6271</v>
      </c>
      <c r="F245" s="621" t="s">
        <v>6272</v>
      </c>
      <c r="G245" s="620" t="s">
        <v>6669</v>
      </c>
      <c r="H245" s="620" t="s">
        <v>6670</v>
      </c>
      <c r="I245" s="622">
        <v>7.8833333333333337</v>
      </c>
      <c r="J245" s="622">
        <v>160</v>
      </c>
      <c r="K245" s="623">
        <v>1263.5999999999999</v>
      </c>
    </row>
    <row r="246" spans="1:11" ht="14.4" customHeight="1" x14ac:dyDescent="0.3">
      <c r="A246" s="618" t="s">
        <v>556</v>
      </c>
      <c r="B246" s="619" t="s">
        <v>558</v>
      </c>
      <c r="C246" s="620" t="s">
        <v>576</v>
      </c>
      <c r="D246" s="621" t="s">
        <v>577</v>
      </c>
      <c r="E246" s="620" t="s">
        <v>6271</v>
      </c>
      <c r="F246" s="621" t="s">
        <v>6272</v>
      </c>
      <c r="G246" s="620" t="s">
        <v>6671</v>
      </c>
      <c r="H246" s="620" t="s">
        <v>6672</v>
      </c>
      <c r="I246" s="622">
        <v>122.78</v>
      </c>
      <c r="J246" s="622">
        <v>2</v>
      </c>
      <c r="K246" s="623">
        <v>245.56</v>
      </c>
    </row>
    <row r="247" spans="1:11" ht="14.4" customHeight="1" x14ac:dyDescent="0.3">
      <c r="A247" s="618" t="s">
        <v>556</v>
      </c>
      <c r="B247" s="619" t="s">
        <v>558</v>
      </c>
      <c r="C247" s="620" t="s">
        <v>576</v>
      </c>
      <c r="D247" s="621" t="s">
        <v>577</v>
      </c>
      <c r="E247" s="620" t="s">
        <v>6271</v>
      </c>
      <c r="F247" s="621" t="s">
        <v>6272</v>
      </c>
      <c r="G247" s="620" t="s">
        <v>6441</v>
      </c>
      <c r="H247" s="620" t="s">
        <v>6442</v>
      </c>
      <c r="I247" s="622">
        <v>17.966000000000001</v>
      </c>
      <c r="J247" s="622">
        <v>250</v>
      </c>
      <c r="K247" s="623">
        <v>4491.5</v>
      </c>
    </row>
    <row r="248" spans="1:11" ht="14.4" customHeight="1" x14ac:dyDescent="0.3">
      <c r="A248" s="618" t="s">
        <v>556</v>
      </c>
      <c r="B248" s="619" t="s">
        <v>558</v>
      </c>
      <c r="C248" s="620" t="s">
        <v>576</v>
      </c>
      <c r="D248" s="621" t="s">
        <v>577</v>
      </c>
      <c r="E248" s="620" t="s">
        <v>6271</v>
      </c>
      <c r="F248" s="621" t="s">
        <v>6272</v>
      </c>
      <c r="G248" s="620" t="s">
        <v>6443</v>
      </c>
      <c r="H248" s="620" t="s">
        <v>6444</v>
      </c>
      <c r="I248" s="622">
        <v>17.893125000000001</v>
      </c>
      <c r="J248" s="622">
        <v>850</v>
      </c>
      <c r="K248" s="623">
        <v>15213.5</v>
      </c>
    </row>
    <row r="249" spans="1:11" ht="14.4" customHeight="1" x14ac:dyDescent="0.3">
      <c r="A249" s="618" t="s">
        <v>556</v>
      </c>
      <c r="B249" s="619" t="s">
        <v>558</v>
      </c>
      <c r="C249" s="620" t="s">
        <v>576</v>
      </c>
      <c r="D249" s="621" t="s">
        <v>577</v>
      </c>
      <c r="E249" s="620" t="s">
        <v>6271</v>
      </c>
      <c r="F249" s="621" t="s">
        <v>6272</v>
      </c>
      <c r="G249" s="620" t="s">
        <v>6445</v>
      </c>
      <c r="H249" s="620" t="s">
        <v>6446</v>
      </c>
      <c r="I249" s="622">
        <v>1.68</v>
      </c>
      <c r="J249" s="622">
        <v>4</v>
      </c>
      <c r="K249" s="623">
        <v>6.72</v>
      </c>
    </row>
    <row r="250" spans="1:11" ht="14.4" customHeight="1" x14ac:dyDescent="0.3">
      <c r="A250" s="618" t="s">
        <v>556</v>
      </c>
      <c r="B250" s="619" t="s">
        <v>558</v>
      </c>
      <c r="C250" s="620" t="s">
        <v>576</v>
      </c>
      <c r="D250" s="621" t="s">
        <v>577</v>
      </c>
      <c r="E250" s="620" t="s">
        <v>6271</v>
      </c>
      <c r="F250" s="621" t="s">
        <v>6272</v>
      </c>
      <c r="G250" s="620" t="s">
        <v>6673</v>
      </c>
      <c r="H250" s="620" t="s">
        <v>6674</v>
      </c>
      <c r="I250" s="622">
        <v>15.004999999999999</v>
      </c>
      <c r="J250" s="622">
        <v>32</v>
      </c>
      <c r="K250" s="623">
        <v>480.15999999999997</v>
      </c>
    </row>
    <row r="251" spans="1:11" ht="14.4" customHeight="1" x14ac:dyDescent="0.3">
      <c r="A251" s="618" t="s">
        <v>556</v>
      </c>
      <c r="B251" s="619" t="s">
        <v>558</v>
      </c>
      <c r="C251" s="620" t="s">
        <v>576</v>
      </c>
      <c r="D251" s="621" t="s">
        <v>577</v>
      </c>
      <c r="E251" s="620" t="s">
        <v>6271</v>
      </c>
      <c r="F251" s="621" t="s">
        <v>6272</v>
      </c>
      <c r="G251" s="620" t="s">
        <v>6447</v>
      </c>
      <c r="H251" s="620" t="s">
        <v>6448</v>
      </c>
      <c r="I251" s="622">
        <v>12.108333333333334</v>
      </c>
      <c r="J251" s="622">
        <v>70</v>
      </c>
      <c r="K251" s="623">
        <v>847.6</v>
      </c>
    </row>
    <row r="252" spans="1:11" ht="14.4" customHeight="1" x14ac:dyDescent="0.3">
      <c r="A252" s="618" t="s">
        <v>556</v>
      </c>
      <c r="B252" s="619" t="s">
        <v>558</v>
      </c>
      <c r="C252" s="620" t="s">
        <v>576</v>
      </c>
      <c r="D252" s="621" t="s">
        <v>577</v>
      </c>
      <c r="E252" s="620" t="s">
        <v>6271</v>
      </c>
      <c r="F252" s="621" t="s">
        <v>6272</v>
      </c>
      <c r="G252" s="620" t="s">
        <v>6675</v>
      </c>
      <c r="H252" s="620" t="s">
        <v>6676</v>
      </c>
      <c r="I252" s="622">
        <v>1361.3633333333335</v>
      </c>
      <c r="J252" s="622">
        <v>5</v>
      </c>
      <c r="K252" s="623">
        <v>6746.18</v>
      </c>
    </row>
    <row r="253" spans="1:11" ht="14.4" customHeight="1" x14ac:dyDescent="0.3">
      <c r="A253" s="618" t="s">
        <v>556</v>
      </c>
      <c r="B253" s="619" t="s">
        <v>558</v>
      </c>
      <c r="C253" s="620" t="s">
        <v>576</v>
      </c>
      <c r="D253" s="621" t="s">
        <v>577</v>
      </c>
      <c r="E253" s="620" t="s">
        <v>6271</v>
      </c>
      <c r="F253" s="621" t="s">
        <v>6272</v>
      </c>
      <c r="G253" s="620" t="s">
        <v>6451</v>
      </c>
      <c r="H253" s="620" t="s">
        <v>6452</v>
      </c>
      <c r="I253" s="622">
        <v>2.84</v>
      </c>
      <c r="J253" s="622">
        <v>150</v>
      </c>
      <c r="K253" s="623">
        <v>426</v>
      </c>
    </row>
    <row r="254" spans="1:11" ht="14.4" customHeight="1" x14ac:dyDescent="0.3">
      <c r="A254" s="618" t="s">
        <v>556</v>
      </c>
      <c r="B254" s="619" t="s">
        <v>558</v>
      </c>
      <c r="C254" s="620" t="s">
        <v>576</v>
      </c>
      <c r="D254" s="621" t="s">
        <v>577</v>
      </c>
      <c r="E254" s="620" t="s">
        <v>6271</v>
      </c>
      <c r="F254" s="621" t="s">
        <v>6272</v>
      </c>
      <c r="G254" s="620" t="s">
        <v>6677</v>
      </c>
      <c r="H254" s="620" t="s">
        <v>6678</v>
      </c>
      <c r="I254" s="622">
        <v>44.53</v>
      </c>
      <c r="J254" s="622">
        <v>30</v>
      </c>
      <c r="K254" s="623">
        <v>1336</v>
      </c>
    </row>
    <row r="255" spans="1:11" ht="14.4" customHeight="1" x14ac:dyDescent="0.3">
      <c r="A255" s="618" t="s">
        <v>556</v>
      </c>
      <c r="B255" s="619" t="s">
        <v>558</v>
      </c>
      <c r="C255" s="620" t="s">
        <v>576</v>
      </c>
      <c r="D255" s="621" t="s">
        <v>577</v>
      </c>
      <c r="E255" s="620" t="s">
        <v>6271</v>
      </c>
      <c r="F255" s="621" t="s">
        <v>6272</v>
      </c>
      <c r="G255" s="620" t="s">
        <v>6453</v>
      </c>
      <c r="H255" s="620" t="s">
        <v>6454</v>
      </c>
      <c r="I255" s="622">
        <v>1.9249999999999998</v>
      </c>
      <c r="J255" s="622">
        <v>400</v>
      </c>
      <c r="K255" s="623">
        <v>769</v>
      </c>
    </row>
    <row r="256" spans="1:11" ht="14.4" customHeight="1" x14ac:dyDescent="0.3">
      <c r="A256" s="618" t="s">
        <v>556</v>
      </c>
      <c r="B256" s="619" t="s">
        <v>558</v>
      </c>
      <c r="C256" s="620" t="s">
        <v>576</v>
      </c>
      <c r="D256" s="621" t="s">
        <v>577</v>
      </c>
      <c r="E256" s="620" t="s">
        <v>6271</v>
      </c>
      <c r="F256" s="621" t="s">
        <v>6272</v>
      </c>
      <c r="G256" s="620" t="s">
        <v>6457</v>
      </c>
      <c r="H256" s="620" t="s">
        <v>6458</v>
      </c>
      <c r="I256" s="622">
        <v>13.197499999999998</v>
      </c>
      <c r="J256" s="622">
        <v>70</v>
      </c>
      <c r="K256" s="623">
        <v>923.8</v>
      </c>
    </row>
    <row r="257" spans="1:11" ht="14.4" customHeight="1" x14ac:dyDescent="0.3">
      <c r="A257" s="618" t="s">
        <v>556</v>
      </c>
      <c r="B257" s="619" t="s">
        <v>558</v>
      </c>
      <c r="C257" s="620" t="s">
        <v>576</v>
      </c>
      <c r="D257" s="621" t="s">
        <v>577</v>
      </c>
      <c r="E257" s="620" t="s">
        <v>6271</v>
      </c>
      <c r="F257" s="621" t="s">
        <v>6272</v>
      </c>
      <c r="G257" s="620" t="s">
        <v>6461</v>
      </c>
      <c r="H257" s="620" t="s">
        <v>6462</v>
      </c>
      <c r="I257" s="622">
        <v>13.144</v>
      </c>
      <c r="J257" s="622">
        <v>250</v>
      </c>
      <c r="K257" s="623">
        <v>3283.2</v>
      </c>
    </row>
    <row r="258" spans="1:11" ht="14.4" customHeight="1" x14ac:dyDescent="0.3">
      <c r="A258" s="618" t="s">
        <v>556</v>
      </c>
      <c r="B258" s="619" t="s">
        <v>558</v>
      </c>
      <c r="C258" s="620" t="s">
        <v>576</v>
      </c>
      <c r="D258" s="621" t="s">
        <v>577</v>
      </c>
      <c r="E258" s="620" t="s">
        <v>6271</v>
      </c>
      <c r="F258" s="621" t="s">
        <v>6272</v>
      </c>
      <c r="G258" s="620" t="s">
        <v>6679</v>
      </c>
      <c r="H258" s="620" t="s">
        <v>6680</v>
      </c>
      <c r="I258" s="622">
        <v>13.2</v>
      </c>
      <c r="J258" s="622">
        <v>10</v>
      </c>
      <c r="K258" s="623">
        <v>132</v>
      </c>
    </row>
    <row r="259" spans="1:11" ht="14.4" customHeight="1" x14ac:dyDescent="0.3">
      <c r="A259" s="618" t="s">
        <v>556</v>
      </c>
      <c r="B259" s="619" t="s">
        <v>558</v>
      </c>
      <c r="C259" s="620" t="s">
        <v>576</v>
      </c>
      <c r="D259" s="621" t="s">
        <v>577</v>
      </c>
      <c r="E259" s="620" t="s">
        <v>6271</v>
      </c>
      <c r="F259" s="621" t="s">
        <v>6272</v>
      </c>
      <c r="G259" s="620" t="s">
        <v>6463</v>
      </c>
      <c r="H259" s="620" t="s">
        <v>6464</v>
      </c>
      <c r="I259" s="622">
        <v>1.5525</v>
      </c>
      <c r="J259" s="622">
        <v>600</v>
      </c>
      <c r="K259" s="623">
        <v>931.5</v>
      </c>
    </row>
    <row r="260" spans="1:11" ht="14.4" customHeight="1" x14ac:dyDescent="0.3">
      <c r="A260" s="618" t="s">
        <v>556</v>
      </c>
      <c r="B260" s="619" t="s">
        <v>558</v>
      </c>
      <c r="C260" s="620" t="s">
        <v>576</v>
      </c>
      <c r="D260" s="621" t="s">
        <v>577</v>
      </c>
      <c r="E260" s="620" t="s">
        <v>6271</v>
      </c>
      <c r="F260" s="621" t="s">
        <v>6272</v>
      </c>
      <c r="G260" s="620" t="s">
        <v>6465</v>
      </c>
      <c r="H260" s="620" t="s">
        <v>6466</v>
      </c>
      <c r="I260" s="622">
        <v>21.24</v>
      </c>
      <c r="J260" s="622">
        <v>100</v>
      </c>
      <c r="K260" s="623">
        <v>2124</v>
      </c>
    </row>
    <row r="261" spans="1:11" ht="14.4" customHeight="1" x14ac:dyDescent="0.3">
      <c r="A261" s="618" t="s">
        <v>556</v>
      </c>
      <c r="B261" s="619" t="s">
        <v>558</v>
      </c>
      <c r="C261" s="620" t="s">
        <v>576</v>
      </c>
      <c r="D261" s="621" t="s">
        <v>577</v>
      </c>
      <c r="E261" s="620" t="s">
        <v>6271</v>
      </c>
      <c r="F261" s="621" t="s">
        <v>6272</v>
      </c>
      <c r="G261" s="620" t="s">
        <v>6467</v>
      </c>
      <c r="H261" s="620" t="s">
        <v>6468</v>
      </c>
      <c r="I261" s="622">
        <v>21.226666666666663</v>
      </c>
      <c r="J261" s="622">
        <v>110</v>
      </c>
      <c r="K261" s="623">
        <v>2335.1999999999998</v>
      </c>
    </row>
    <row r="262" spans="1:11" ht="14.4" customHeight="1" x14ac:dyDescent="0.3">
      <c r="A262" s="618" t="s">
        <v>556</v>
      </c>
      <c r="B262" s="619" t="s">
        <v>558</v>
      </c>
      <c r="C262" s="620" t="s">
        <v>576</v>
      </c>
      <c r="D262" s="621" t="s">
        <v>577</v>
      </c>
      <c r="E262" s="620" t="s">
        <v>6271</v>
      </c>
      <c r="F262" s="621" t="s">
        <v>6272</v>
      </c>
      <c r="G262" s="620" t="s">
        <v>6469</v>
      </c>
      <c r="H262" s="620" t="s">
        <v>6470</v>
      </c>
      <c r="I262" s="622">
        <v>8.3433333333333337</v>
      </c>
      <c r="J262" s="622">
        <v>70</v>
      </c>
      <c r="K262" s="623">
        <v>583.70000000000005</v>
      </c>
    </row>
    <row r="263" spans="1:11" ht="14.4" customHeight="1" x14ac:dyDescent="0.3">
      <c r="A263" s="618" t="s">
        <v>556</v>
      </c>
      <c r="B263" s="619" t="s">
        <v>558</v>
      </c>
      <c r="C263" s="620" t="s">
        <v>576</v>
      </c>
      <c r="D263" s="621" t="s">
        <v>577</v>
      </c>
      <c r="E263" s="620" t="s">
        <v>6271</v>
      </c>
      <c r="F263" s="621" t="s">
        <v>6272</v>
      </c>
      <c r="G263" s="620" t="s">
        <v>6681</v>
      </c>
      <c r="H263" s="620" t="s">
        <v>6682</v>
      </c>
      <c r="I263" s="622">
        <v>6.57</v>
      </c>
      <c r="J263" s="622">
        <v>24</v>
      </c>
      <c r="K263" s="623">
        <v>158.71</v>
      </c>
    </row>
    <row r="264" spans="1:11" ht="14.4" customHeight="1" x14ac:dyDescent="0.3">
      <c r="A264" s="618" t="s">
        <v>556</v>
      </c>
      <c r="B264" s="619" t="s">
        <v>558</v>
      </c>
      <c r="C264" s="620" t="s">
        <v>576</v>
      </c>
      <c r="D264" s="621" t="s">
        <v>577</v>
      </c>
      <c r="E264" s="620" t="s">
        <v>6271</v>
      </c>
      <c r="F264" s="621" t="s">
        <v>6272</v>
      </c>
      <c r="G264" s="620" t="s">
        <v>6473</v>
      </c>
      <c r="H264" s="620" t="s">
        <v>6474</v>
      </c>
      <c r="I264" s="622">
        <v>11.308571428571428</v>
      </c>
      <c r="J264" s="622">
        <v>1550</v>
      </c>
      <c r="K264" s="623">
        <v>17471</v>
      </c>
    </row>
    <row r="265" spans="1:11" ht="14.4" customHeight="1" x14ac:dyDescent="0.3">
      <c r="A265" s="618" t="s">
        <v>556</v>
      </c>
      <c r="B265" s="619" t="s">
        <v>558</v>
      </c>
      <c r="C265" s="620" t="s">
        <v>576</v>
      </c>
      <c r="D265" s="621" t="s">
        <v>577</v>
      </c>
      <c r="E265" s="620" t="s">
        <v>6271</v>
      </c>
      <c r="F265" s="621" t="s">
        <v>6272</v>
      </c>
      <c r="G265" s="620" t="s">
        <v>6475</v>
      </c>
      <c r="H265" s="620" t="s">
        <v>6476</v>
      </c>
      <c r="I265" s="622">
        <v>6.4700000000000006</v>
      </c>
      <c r="J265" s="622">
        <v>14</v>
      </c>
      <c r="K265" s="623">
        <v>91.48</v>
      </c>
    </row>
    <row r="266" spans="1:11" ht="14.4" customHeight="1" x14ac:dyDescent="0.3">
      <c r="A266" s="618" t="s">
        <v>556</v>
      </c>
      <c r="B266" s="619" t="s">
        <v>558</v>
      </c>
      <c r="C266" s="620" t="s">
        <v>576</v>
      </c>
      <c r="D266" s="621" t="s">
        <v>577</v>
      </c>
      <c r="E266" s="620" t="s">
        <v>6271</v>
      </c>
      <c r="F266" s="621" t="s">
        <v>6272</v>
      </c>
      <c r="G266" s="620" t="s">
        <v>6683</v>
      </c>
      <c r="H266" s="620" t="s">
        <v>6684</v>
      </c>
      <c r="I266" s="622">
        <v>0.4654545454545454</v>
      </c>
      <c r="J266" s="622">
        <v>10800</v>
      </c>
      <c r="K266" s="623">
        <v>5036</v>
      </c>
    </row>
    <row r="267" spans="1:11" ht="14.4" customHeight="1" x14ac:dyDescent="0.3">
      <c r="A267" s="618" t="s">
        <v>556</v>
      </c>
      <c r="B267" s="619" t="s">
        <v>558</v>
      </c>
      <c r="C267" s="620" t="s">
        <v>576</v>
      </c>
      <c r="D267" s="621" t="s">
        <v>577</v>
      </c>
      <c r="E267" s="620" t="s">
        <v>6271</v>
      </c>
      <c r="F267" s="621" t="s">
        <v>6272</v>
      </c>
      <c r="G267" s="620" t="s">
        <v>6479</v>
      </c>
      <c r="H267" s="620" t="s">
        <v>6480</v>
      </c>
      <c r="I267" s="622">
        <v>4.0011111111111113</v>
      </c>
      <c r="J267" s="622">
        <v>500</v>
      </c>
      <c r="K267" s="623">
        <v>2000.5</v>
      </c>
    </row>
    <row r="268" spans="1:11" ht="14.4" customHeight="1" x14ac:dyDescent="0.3">
      <c r="A268" s="618" t="s">
        <v>556</v>
      </c>
      <c r="B268" s="619" t="s">
        <v>558</v>
      </c>
      <c r="C268" s="620" t="s">
        <v>576</v>
      </c>
      <c r="D268" s="621" t="s">
        <v>577</v>
      </c>
      <c r="E268" s="620" t="s">
        <v>6271</v>
      </c>
      <c r="F268" s="621" t="s">
        <v>6272</v>
      </c>
      <c r="G268" s="620" t="s">
        <v>6685</v>
      </c>
      <c r="H268" s="620" t="s">
        <v>6686</v>
      </c>
      <c r="I268" s="622">
        <v>2.7850000000000001</v>
      </c>
      <c r="J268" s="622">
        <v>100</v>
      </c>
      <c r="K268" s="623">
        <v>278.5</v>
      </c>
    </row>
    <row r="269" spans="1:11" ht="14.4" customHeight="1" x14ac:dyDescent="0.3">
      <c r="A269" s="618" t="s">
        <v>556</v>
      </c>
      <c r="B269" s="619" t="s">
        <v>558</v>
      </c>
      <c r="C269" s="620" t="s">
        <v>576</v>
      </c>
      <c r="D269" s="621" t="s">
        <v>577</v>
      </c>
      <c r="E269" s="620" t="s">
        <v>6271</v>
      </c>
      <c r="F269" s="621" t="s">
        <v>6272</v>
      </c>
      <c r="G269" s="620" t="s">
        <v>6481</v>
      </c>
      <c r="H269" s="620" t="s">
        <v>6482</v>
      </c>
      <c r="I269" s="622">
        <v>13.77</v>
      </c>
      <c r="J269" s="622">
        <v>255</v>
      </c>
      <c r="K269" s="623">
        <v>3430.35</v>
      </c>
    </row>
    <row r="270" spans="1:11" ht="14.4" customHeight="1" x14ac:dyDescent="0.3">
      <c r="A270" s="618" t="s">
        <v>556</v>
      </c>
      <c r="B270" s="619" t="s">
        <v>558</v>
      </c>
      <c r="C270" s="620" t="s">
        <v>576</v>
      </c>
      <c r="D270" s="621" t="s">
        <v>577</v>
      </c>
      <c r="E270" s="620" t="s">
        <v>6271</v>
      </c>
      <c r="F270" s="621" t="s">
        <v>6272</v>
      </c>
      <c r="G270" s="620" t="s">
        <v>6483</v>
      </c>
      <c r="H270" s="620" t="s">
        <v>6484</v>
      </c>
      <c r="I270" s="622">
        <v>73.268333333333331</v>
      </c>
      <c r="J270" s="622">
        <v>210</v>
      </c>
      <c r="K270" s="623">
        <v>15385.79</v>
      </c>
    </row>
    <row r="271" spans="1:11" ht="14.4" customHeight="1" x14ac:dyDescent="0.3">
      <c r="A271" s="618" t="s">
        <v>556</v>
      </c>
      <c r="B271" s="619" t="s">
        <v>558</v>
      </c>
      <c r="C271" s="620" t="s">
        <v>576</v>
      </c>
      <c r="D271" s="621" t="s">
        <v>577</v>
      </c>
      <c r="E271" s="620" t="s">
        <v>6271</v>
      </c>
      <c r="F271" s="621" t="s">
        <v>6272</v>
      </c>
      <c r="G271" s="620" t="s">
        <v>6485</v>
      </c>
      <c r="H271" s="620" t="s">
        <v>6486</v>
      </c>
      <c r="I271" s="622">
        <v>63.330000000000005</v>
      </c>
      <c r="J271" s="622">
        <v>40</v>
      </c>
      <c r="K271" s="623">
        <v>2541.4</v>
      </c>
    </row>
    <row r="272" spans="1:11" ht="14.4" customHeight="1" x14ac:dyDescent="0.3">
      <c r="A272" s="618" t="s">
        <v>556</v>
      </c>
      <c r="B272" s="619" t="s">
        <v>558</v>
      </c>
      <c r="C272" s="620" t="s">
        <v>576</v>
      </c>
      <c r="D272" s="621" t="s">
        <v>577</v>
      </c>
      <c r="E272" s="620" t="s">
        <v>6271</v>
      </c>
      <c r="F272" s="621" t="s">
        <v>6272</v>
      </c>
      <c r="G272" s="620" t="s">
        <v>6489</v>
      </c>
      <c r="H272" s="620" t="s">
        <v>6490</v>
      </c>
      <c r="I272" s="622">
        <v>153.39000000000001</v>
      </c>
      <c r="J272" s="622">
        <v>43</v>
      </c>
      <c r="K272" s="623">
        <v>6664.66</v>
      </c>
    </row>
    <row r="273" spans="1:11" ht="14.4" customHeight="1" x14ac:dyDescent="0.3">
      <c r="A273" s="618" t="s">
        <v>556</v>
      </c>
      <c r="B273" s="619" t="s">
        <v>558</v>
      </c>
      <c r="C273" s="620" t="s">
        <v>576</v>
      </c>
      <c r="D273" s="621" t="s">
        <v>577</v>
      </c>
      <c r="E273" s="620" t="s">
        <v>6271</v>
      </c>
      <c r="F273" s="621" t="s">
        <v>6272</v>
      </c>
      <c r="G273" s="620" t="s">
        <v>6687</v>
      </c>
      <c r="H273" s="620" t="s">
        <v>6688</v>
      </c>
      <c r="I273" s="622">
        <v>63.23</v>
      </c>
      <c r="J273" s="622">
        <v>40</v>
      </c>
      <c r="K273" s="623">
        <v>2529</v>
      </c>
    </row>
    <row r="274" spans="1:11" ht="14.4" customHeight="1" x14ac:dyDescent="0.3">
      <c r="A274" s="618" t="s">
        <v>556</v>
      </c>
      <c r="B274" s="619" t="s">
        <v>558</v>
      </c>
      <c r="C274" s="620" t="s">
        <v>576</v>
      </c>
      <c r="D274" s="621" t="s">
        <v>577</v>
      </c>
      <c r="E274" s="620" t="s">
        <v>6271</v>
      </c>
      <c r="F274" s="621" t="s">
        <v>6272</v>
      </c>
      <c r="G274" s="620" t="s">
        <v>6689</v>
      </c>
      <c r="H274" s="620" t="s">
        <v>6690</v>
      </c>
      <c r="I274" s="622">
        <v>8.0950000000000006</v>
      </c>
      <c r="J274" s="622">
        <v>30</v>
      </c>
      <c r="K274" s="623">
        <v>241.60000000000002</v>
      </c>
    </row>
    <row r="275" spans="1:11" ht="14.4" customHeight="1" x14ac:dyDescent="0.3">
      <c r="A275" s="618" t="s">
        <v>556</v>
      </c>
      <c r="B275" s="619" t="s">
        <v>558</v>
      </c>
      <c r="C275" s="620" t="s">
        <v>576</v>
      </c>
      <c r="D275" s="621" t="s">
        <v>577</v>
      </c>
      <c r="E275" s="620" t="s">
        <v>6271</v>
      </c>
      <c r="F275" s="621" t="s">
        <v>6272</v>
      </c>
      <c r="G275" s="620" t="s">
        <v>6691</v>
      </c>
      <c r="H275" s="620" t="s">
        <v>6692</v>
      </c>
      <c r="I275" s="622">
        <v>147.78</v>
      </c>
      <c r="J275" s="622">
        <v>40</v>
      </c>
      <c r="K275" s="623">
        <v>5911.3</v>
      </c>
    </row>
    <row r="276" spans="1:11" ht="14.4" customHeight="1" x14ac:dyDescent="0.3">
      <c r="A276" s="618" t="s">
        <v>556</v>
      </c>
      <c r="B276" s="619" t="s">
        <v>558</v>
      </c>
      <c r="C276" s="620" t="s">
        <v>576</v>
      </c>
      <c r="D276" s="621" t="s">
        <v>577</v>
      </c>
      <c r="E276" s="620" t="s">
        <v>6271</v>
      </c>
      <c r="F276" s="621" t="s">
        <v>6272</v>
      </c>
      <c r="G276" s="620" t="s">
        <v>6495</v>
      </c>
      <c r="H276" s="620" t="s">
        <v>6496</v>
      </c>
      <c r="I276" s="622">
        <v>1057.558</v>
      </c>
      <c r="J276" s="622">
        <v>35</v>
      </c>
      <c r="K276" s="623">
        <v>37159.550000000003</v>
      </c>
    </row>
    <row r="277" spans="1:11" ht="14.4" customHeight="1" x14ac:dyDescent="0.3">
      <c r="A277" s="618" t="s">
        <v>556</v>
      </c>
      <c r="B277" s="619" t="s">
        <v>558</v>
      </c>
      <c r="C277" s="620" t="s">
        <v>576</v>
      </c>
      <c r="D277" s="621" t="s">
        <v>577</v>
      </c>
      <c r="E277" s="620" t="s">
        <v>6271</v>
      </c>
      <c r="F277" s="621" t="s">
        <v>6272</v>
      </c>
      <c r="G277" s="620" t="s">
        <v>6497</v>
      </c>
      <c r="H277" s="620" t="s">
        <v>6498</v>
      </c>
      <c r="I277" s="622">
        <v>2.2833333333333337</v>
      </c>
      <c r="J277" s="622">
        <v>250</v>
      </c>
      <c r="K277" s="623">
        <v>574.5</v>
      </c>
    </row>
    <row r="278" spans="1:11" ht="14.4" customHeight="1" x14ac:dyDescent="0.3">
      <c r="A278" s="618" t="s">
        <v>556</v>
      </c>
      <c r="B278" s="619" t="s">
        <v>558</v>
      </c>
      <c r="C278" s="620" t="s">
        <v>576</v>
      </c>
      <c r="D278" s="621" t="s">
        <v>577</v>
      </c>
      <c r="E278" s="620" t="s">
        <v>6271</v>
      </c>
      <c r="F278" s="621" t="s">
        <v>6272</v>
      </c>
      <c r="G278" s="620" t="s">
        <v>6693</v>
      </c>
      <c r="H278" s="620" t="s">
        <v>6694</v>
      </c>
      <c r="I278" s="622">
        <v>17.545000000000002</v>
      </c>
      <c r="J278" s="622">
        <v>30</v>
      </c>
      <c r="K278" s="623">
        <v>556.59999999999991</v>
      </c>
    </row>
    <row r="279" spans="1:11" ht="14.4" customHeight="1" x14ac:dyDescent="0.3">
      <c r="A279" s="618" t="s">
        <v>556</v>
      </c>
      <c r="B279" s="619" t="s">
        <v>558</v>
      </c>
      <c r="C279" s="620" t="s">
        <v>576</v>
      </c>
      <c r="D279" s="621" t="s">
        <v>577</v>
      </c>
      <c r="E279" s="620" t="s">
        <v>6271</v>
      </c>
      <c r="F279" s="621" t="s">
        <v>6272</v>
      </c>
      <c r="G279" s="620" t="s">
        <v>6695</v>
      </c>
      <c r="H279" s="620" t="s">
        <v>6696</v>
      </c>
      <c r="I279" s="622">
        <v>181.5</v>
      </c>
      <c r="J279" s="622">
        <v>2</v>
      </c>
      <c r="K279" s="623">
        <v>363</v>
      </c>
    </row>
    <row r="280" spans="1:11" ht="14.4" customHeight="1" x14ac:dyDescent="0.3">
      <c r="A280" s="618" t="s">
        <v>556</v>
      </c>
      <c r="B280" s="619" t="s">
        <v>558</v>
      </c>
      <c r="C280" s="620" t="s">
        <v>576</v>
      </c>
      <c r="D280" s="621" t="s">
        <v>577</v>
      </c>
      <c r="E280" s="620" t="s">
        <v>6271</v>
      </c>
      <c r="F280" s="621" t="s">
        <v>6272</v>
      </c>
      <c r="G280" s="620" t="s">
        <v>6697</v>
      </c>
      <c r="H280" s="620" t="s">
        <v>6698</v>
      </c>
      <c r="I280" s="622">
        <v>124.14</v>
      </c>
      <c r="J280" s="622">
        <v>2</v>
      </c>
      <c r="K280" s="623">
        <v>248.29</v>
      </c>
    </row>
    <row r="281" spans="1:11" ht="14.4" customHeight="1" x14ac:dyDescent="0.3">
      <c r="A281" s="618" t="s">
        <v>556</v>
      </c>
      <c r="B281" s="619" t="s">
        <v>558</v>
      </c>
      <c r="C281" s="620" t="s">
        <v>576</v>
      </c>
      <c r="D281" s="621" t="s">
        <v>577</v>
      </c>
      <c r="E281" s="620" t="s">
        <v>6271</v>
      </c>
      <c r="F281" s="621" t="s">
        <v>6272</v>
      </c>
      <c r="G281" s="620" t="s">
        <v>6507</v>
      </c>
      <c r="H281" s="620" t="s">
        <v>6508</v>
      </c>
      <c r="I281" s="622">
        <v>9.1999999999999993</v>
      </c>
      <c r="J281" s="622">
        <v>1300</v>
      </c>
      <c r="K281" s="623">
        <v>11960</v>
      </c>
    </row>
    <row r="282" spans="1:11" ht="14.4" customHeight="1" x14ac:dyDescent="0.3">
      <c r="A282" s="618" t="s">
        <v>556</v>
      </c>
      <c r="B282" s="619" t="s">
        <v>558</v>
      </c>
      <c r="C282" s="620" t="s">
        <v>576</v>
      </c>
      <c r="D282" s="621" t="s">
        <v>577</v>
      </c>
      <c r="E282" s="620" t="s">
        <v>6271</v>
      </c>
      <c r="F282" s="621" t="s">
        <v>6272</v>
      </c>
      <c r="G282" s="620" t="s">
        <v>6509</v>
      </c>
      <c r="H282" s="620" t="s">
        <v>6510</v>
      </c>
      <c r="I282" s="622">
        <v>172.5</v>
      </c>
      <c r="J282" s="622">
        <v>3</v>
      </c>
      <c r="K282" s="623">
        <v>517.5</v>
      </c>
    </row>
    <row r="283" spans="1:11" ht="14.4" customHeight="1" x14ac:dyDescent="0.3">
      <c r="A283" s="618" t="s">
        <v>556</v>
      </c>
      <c r="B283" s="619" t="s">
        <v>558</v>
      </c>
      <c r="C283" s="620" t="s">
        <v>576</v>
      </c>
      <c r="D283" s="621" t="s">
        <v>577</v>
      </c>
      <c r="E283" s="620" t="s">
        <v>6271</v>
      </c>
      <c r="F283" s="621" t="s">
        <v>6272</v>
      </c>
      <c r="G283" s="620" t="s">
        <v>6699</v>
      </c>
      <c r="H283" s="620" t="s">
        <v>6700</v>
      </c>
      <c r="I283" s="622">
        <v>9.68</v>
      </c>
      <c r="J283" s="622">
        <v>100</v>
      </c>
      <c r="K283" s="623">
        <v>968</v>
      </c>
    </row>
    <row r="284" spans="1:11" ht="14.4" customHeight="1" x14ac:dyDescent="0.3">
      <c r="A284" s="618" t="s">
        <v>556</v>
      </c>
      <c r="B284" s="619" t="s">
        <v>558</v>
      </c>
      <c r="C284" s="620" t="s">
        <v>576</v>
      </c>
      <c r="D284" s="621" t="s">
        <v>577</v>
      </c>
      <c r="E284" s="620" t="s">
        <v>6271</v>
      </c>
      <c r="F284" s="621" t="s">
        <v>6272</v>
      </c>
      <c r="G284" s="620" t="s">
        <v>6701</v>
      </c>
      <c r="H284" s="620" t="s">
        <v>6702</v>
      </c>
      <c r="I284" s="622">
        <v>247.5</v>
      </c>
      <c r="J284" s="622">
        <v>2</v>
      </c>
      <c r="K284" s="623">
        <v>495</v>
      </c>
    </row>
    <row r="285" spans="1:11" ht="14.4" customHeight="1" x14ac:dyDescent="0.3">
      <c r="A285" s="618" t="s">
        <v>556</v>
      </c>
      <c r="B285" s="619" t="s">
        <v>558</v>
      </c>
      <c r="C285" s="620" t="s">
        <v>576</v>
      </c>
      <c r="D285" s="621" t="s">
        <v>577</v>
      </c>
      <c r="E285" s="620" t="s">
        <v>6271</v>
      </c>
      <c r="F285" s="621" t="s">
        <v>6272</v>
      </c>
      <c r="G285" s="620" t="s">
        <v>6703</v>
      </c>
      <c r="H285" s="620" t="s">
        <v>6704</v>
      </c>
      <c r="I285" s="622">
        <v>217.8</v>
      </c>
      <c r="J285" s="622">
        <v>10</v>
      </c>
      <c r="K285" s="623">
        <v>2178</v>
      </c>
    </row>
    <row r="286" spans="1:11" ht="14.4" customHeight="1" x14ac:dyDescent="0.3">
      <c r="A286" s="618" t="s">
        <v>556</v>
      </c>
      <c r="B286" s="619" t="s">
        <v>558</v>
      </c>
      <c r="C286" s="620" t="s">
        <v>576</v>
      </c>
      <c r="D286" s="621" t="s">
        <v>577</v>
      </c>
      <c r="E286" s="620" t="s">
        <v>6279</v>
      </c>
      <c r="F286" s="621" t="s">
        <v>6280</v>
      </c>
      <c r="G286" s="620" t="s">
        <v>6515</v>
      </c>
      <c r="H286" s="620" t="s">
        <v>6516</v>
      </c>
      <c r="I286" s="622">
        <v>265.455625</v>
      </c>
      <c r="J286" s="622">
        <v>198</v>
      </c>
      <c r="K286" s="623">
        <v>52725.789999999994</v>
      </c>
    </row>
    <row r="287" spans="1:11" ht="14.4" customHeight="1" x14ac:dyDescent="0.3">
      <c r="A287" s="618" t="s">
        <v>556</v>
      </c>
      <c r="B287" s="619" t="s">
        <v>558</v>
      </c>
      <c r="C287" s="620" t="s">
        <v>576</v>
      </c>
      <c r="D287" s="621" t="s">
        <v>577</v>
      </c>
      <c r="E287" s="620" t="s">
        <v>6279</v>
      </c>
      <c r="F287" s="621" t="s">
        <v>6280</v>
      </c>
      <c r="G287" s="620" t="s">
        <v>6705</v>
      </c>
      <c r="H287" s="620" t="s">
        <v>6706</v>
      </c>
      <c r="I287" s="622">
        <v>442.39</v>
      </c>
      <c r="J287" s="622">
        <v>40</v>
      </c>
      <c r="K287" s="623">
        <v>17695.53</v>
      </c>
    </row>
    <row r="288" spans="1:11" ht="14.4" customHeight="1" x14ac:dyDescent="0.3">
      <c r="A288" s="618" t="s">
        <v>556</v>
      </c>
      <c r="B288" s="619" t="s">
        <v>558</v>
      </c>
      <c r="C288" s="620" t="s">
        <v>576</v>
      </c>
      <c r="D288" s="621" t="s">
        <v>577</v>
      </c>
      <c r="E288" s="620" t="s">
        <v>6285</v>
      </c>
      <c r="F288" s="621" t="s">
        <v>6286</v>
      </c>
      <c r="G288" s="620" t="s">
        <v>6517</v>
      </c>
      <c r="H288" s="620" t="s">
        <v>6518</v>
      </c>
      <c r="I288" s="622">
        <v>8.1425000000000001</v>
      </c>
      <c r="J288" s="622">
        <v>3600</v>
      </c>
      <c r="K288" s="623">
        <v>29313</v>
      </c>
    </row>
    <row r="289" spans="1:11" ht="14.4" customHeight="1" x14ac:dyDescent="0.3">
      <c r="A289" s="618" t="s">
        <v>556</v>
      </c>
      <c r="B289" s="619" t="s">
        <v>558</v>
      </c>
      <c r="C289" s="620" t="s">
        <v>576</v>
      </c>
      <c r="D289" s="621" t="s">
        <v>577</v>
      </c>
      <c r="E289" s="620" t="s">
        <v>6285</v>
      </c>
      <c r="F289" s="621" t="s">
        <v>6286</v>
      </c>
      <c r="G289" s="620" t="s">
        <v>6707</v>
      </c>
      <c r="H289" s="620" t="s">
        <v>6708</v>
      </c>
      <c r="I289" s="622">
        <v>12.015000000000001</v>
      </c>
      <c r="J289" s="622">
        <v>70</v>
      </c>
      <c r="K289" s="623">
        <v>839.7</v>
      </c>
    </row>
    <row r="290" spans="1:11" ht="14.4" customHeight="1" x14ac:dyDescent="0.3">
      <c r="A290" s="618" t="s">
        <v>556</v>
      </c>
      <c r="B290" s="619" t="s">
        <v>558</v>
      </c>
      <c r="C290" s="620" t="s">
        <v>576</v>
      </c>
      <c r="D290" s="621" t="s">
        <v>577</v>
      </c>
      <c r="E290" s="620" t="s">
        <v>6285</v>
      </c>
      <c r="F290" s="621" t="s">
        <v>6286</v>
      </c>
      <c r="G290" s="620" t="s">
        <v>6709</v>
      </c>
      <c r="H290" s="620" t="s">
        <v>6710</v>
      </c>
      <c r="I290" s="622">
        <v>12.700000000000001</v>
      </c>
      <c r="J290" s="622">
        <v>60</v>
      </c>
      <c r="K290" s="623">
        <v>762</v>
      </c>
    </row>
    <row r="291" spans="1:11" ht="14.4" customHeight="1" x14ac:dyDescent="0.3">
      <c r="A291" s="618" t="s">
        <v>556</v>
      </c>
      <c r="B291" s="619" t="s">
        <v>558</v>
      </c>
      <c r="C291" s="620" t="s">
        <v>576</v>
      </c>
      <c r="D291" s="621" t="s">
        <v>577</v>
      </c>
      <c r="E291" s="620" t="s">
        <v>6285</v>
      </c>
      <c r="F291" s="621" t="s">
        <v>6286</v>
      </c>
      <c r="G291" s="620" t="s">
        <v>6519</v>
      </c>
      <c r="H291" s="620" t="s">
        <v>6520</v>
      </c>
      <c r="I291" s="622">
        <v>7.01</v>
      </c>
      <c r="J291" s="622">
        <v>30</v>
      </c>
      <c r="K291" s="623">
        <v>210.3</v>
      </c>
    </row>
    <row r="292" spans="1:11" ht="14.4" customHeight="1" x14ac:dyDescent="0.3">
      <c r="A292" s="618" t="s">
        <v>556</v>
      </c>
      <c r="B292" s="619" t="s">
        <v>558</v>
      </c>
      <c r="C292" s="620" t="s">
        <v>576</v>
      </c>
      <c r="D292" s="621" t="s">
        <v>577</v>
      </c>
      <c r="E292" s="620" t="s">
        <v>6289</v>
      </c>
      <c r="F292" s="621" t="s">
        <v>6290</v>
      </c>
      <c r="G292" s="620" t="s">
        <v>6523</v>
      </c>
      <c r="H292" s="620" t="s">
        <v>6524</v>
      </c>
      <c r="I292" s="622">
        <v>0.3</v>
      </c>
      <c r="J292" s="622">
        <v>2500</v>
      </c>
      <c r="K292" s="623">
        <v>750</v>
      </c>
    </row>
    <row r="293" spans="1:11" ht="14.4" customHeight="1" x14ac:dyDescent="0.3">
      <c r="A293" s="618" t="s">
        <v>556</v>
      </c>
      <c r="B293" s="619" t="s">
        <v>558</v>
      </c>
      <c r="C293" s="620" t="s">
        <v>576</v>
      </c>
      <c r="D293" s="621" t="s">
        <v>577</v>
      </c>
      <c r="E293" s="620" t="s">
        <v>6289</v>
      </c>
      <c r="F293" s="621" t="s">
        <v>6290</v>
      </c>
      <c r="G293" s="620" t="s">
        <v>6527</v>
      </c>
      <c r="H293" s="620" t="s">
        <v>6528</v>
      </c>
      <c r="I293" s="622">
        <v>0.47599999999999998</v>
      </c>
      <c r="J293" s="622">
        <v>3700</v>
      </c>
      <c r="K293" s="623">
        <v>1759</v>
      </c>
    </row>
    <row r="294" spans="1:11" ht="14.4" customHeight="1" x14ac:dyDescent="0.3">
      <c r="A294" s="618" t="s">
        <v>556</v>
      </c>
      <c r="B294" s="619" t="s">
        <v>558</v>
      </c>
      <c r="C294" s="620" t="s">
        <v>576</v>
      </c>
      <c r="D294" s="621" t="s">
        <v>577</v>
      </c>
      <c r="E294" s="620" t="s">
        <v>6289</v>
      </c>
      <c r="F294" s="621" t="s">
        <v>6290</v>
      </c>
      <c r="G294" s="620" t="s">
        <v>6529</v>
      </c>
      <c r="H294" s="620" t="s">
        <v>6530</v>
      </c>
      <c r="I294" s="622">
        <v>0.29916666666666664</v>
      </c>
      <c r="J294" s="622">
        <v>13000</v>
      </c>
      <c r="K294" s="623">
        <v>3890</v>
      </c>
    </row>
    <row r="295" spans="1:11" ht="14.4" customHeight="1" x14ac:dyDescent="0.3">
      <c r="A295" s="618" t="s">
        <v>556</v>
      </c>
      <c r="B295" s="619" t="s">
        <v>558</v>
      </c>
      <c r="C295" s="620" t="s">
        <v>576</v>
      </c>
      <c r="D295" s="621" t="s">
        <v>577</v>
      </c>
      <c r="E295" s="620" t="s">
        <v>6291</v>
      </c>
      <c r="F295" s="621" t="s">
        <v>6292</v>
      </c>
      <c r="G295" s="620" t="s">
        <v>6531</v>
      </c>
      <c r="H295" s="620" t="s">
        <v>6532</v>
      </c>
      <c r="I295" s="622">
        <v>0.79000000000000015</v>
      </c>
      <c r="J295" s="622">
        <v>29000</v>
      </c>
      <c r="K295" s="623">
        <v>23240</v>
      </c>
    </row>
    <row r="296" spans="1:11" ht="14.4" customHeight="1" x14ac:dyDescent="0.3">
      <c r="A296" s="618" t="s">
        <v>556</v>
      </c>
      <c r="B296" s="619" t="s">
        <v>558</v>
      </c>
      <c r="C296" s="620" t="s">
        <v>576</v>
      </c>
      <c r="D296" s="621" t="s">
        <v>577</v>
      </c>
      <c r="E296" s="620" t="s">
        <v>6291</v>
      </c>
      <c r="F296" s="621" t="s">
        <v>6292</v>
      </c>
      <c r="G296" s="620" t="s">
        <v>6535</v>
      </c>
      <c r="H296" s="620" t="s">
        <v>6536</v>
      </c>
      <c r="I296" s="622">
        <v>11.01</v>
      </c>
      <c r="J296" s="622">
        <v>40</v>
      </c>
      <c r="K296" s="623">
        <v>440.4</v>
      </c>
    </row>
    <row r="297" spans="1:11" ht="14.4" customHeight="1" x14ac:dyDescent="0.3">
      <c r="A297" s="618" t="s">
        <v>556</v>
      </c>
      <c r="B297" s="619" t="s">
        <v>558</v>
      </c>
      <c r="C297" s="620" t="s">
        <v>576</v>
      </c>
      <c r="D297" s="621" t="s">
        <v>577</v>
      </c>
      <c r="E297" s="620" t="s">
        <v>6291</v>
      </c>
      <c r="F297" s="621" t="s">
        <v>6292</v>
      </c>
      <c r="G297" s="620" t="s">
        <v>6537</v>
      </c>
      <c r="H297" s="620" t="s">
        <v>6538</v>
      </c>
      <c r="I297" s="622">
        <v>0.77666666666666673</v>
      </c>
      <c r="J297" s="622">
        <v>1400</v>
      </c>
      <c r="K297" s="623">
        <v>1096</v>
      </c>
    </row>
    <row r="298" spans="1:11" ht="14.4" customHeight="1" x14ac:dyDescent="0.3">
      <c r="A298" s="618" t="s">
        <v>556</v>
      </c>
      <c r="B298" s="619" t="s">
        <v>558</v>
      </c>
      <c r="C298" s="620" t="s">
        <v>576</v>
      </c>
      <c r="D298" s="621" t="s">
        <v>577</v>
      </c>
      <c r="E298" s="620" t="s">
        <v>6291</v>
      </c>
      <c r="F298" s="621" t="s">
        <v>6292</v>
      </c>
      <c r="G298" s="620" t="s">
        <v>6539</v>
      </c>
      <c r="H298" s="620" t="s">
        <v>6540</v>
      </c>
      <c r="I298" s="622">
        <v>0.77</v>
      </c>
      <c r="J298" s="622">
        <v>1000</v>
      </c>
      <c r="K298" s="623">
        <v>770</v>
      </c>
    </row>
    <row r="299" spans="1:11" ht="14.4" customHeight="1" x14ac:dyDescent="0.3">
      <c r="A299" s="618" t="s">
        <v>556</v>
      </c>
      <c r="B299" s="619" t="s">
        <v>558</v>
      </c>
      <c r="C299" s="620" t="s">
        <v>576</v>
      </c>
      <c r="D299" s="621" t="s">
        <v>577</v>
      </c>
      <c r="E299" s="620" t="s">
        <v>6291</v>
      </c>
      <c r="F299" s="621" t="s">
        <v>6292</v>
      </c>
      <c r="G299" s="620" t="s">
        <v>6541</v>
      </c>
      <c r="H299" s="620" t="s">
        <v>6542</v>
      </c>
      <c r="I299" s="622">
        <v>0.77</v>
      </c>
      <c r="J299" s="622">
        <v>3000</v>
      </c>
      <c r="K299" s="623">
        <v>2310</v>
      </c>
    </row>
    <row r="300" spans="1:11" ht="14.4" customHeight="1" x14ac:dyDescent="0.3">
      <c r="A300" s="618" t="s">
        <v>556</v>
      </c>
      <c r="B300" s="619" t="s">
        <v>558</v>
      </c>
      <c r="C300" s="620" t="s">
        <v>576</v>
      </c>
      <c r="D300" s="621" t="s">
        <v>577</v>
      </c>
      <c r="E300" s="620" t="s">
        <v>6267</v>
      </c>
      <c r="F300" s="621" t="s">
        <v>6268</v>
      </c>
      <c r="G300" s="620" t="s">
        <v>6543</v>
      </c>
      <c r="H300" s="620" t="s">
        <v>6544</v>
      </c>
      <c r="I300" s="622">
        <v>152.46</v>
      </c>
      <c r="J300" s="622">
        <v>2</v>
      </c>
      <c r="K300" s="623">
        <v>304.92</v>
      </c>
    </row>
    <row r="301" spans="1:11" ht="14.4" customHeight="1" x14ac:dyDescent="0.3">
      <c r="A301" s="618" t="s">
        <v>556</v>
      </c>
      <c r="B301" s="619" t="s">
        <v>558</v>
      </c>
      <c r="C301" s="620" t="s">
        <v>576</v>
      </c>
      <c r="D301" s="621" t="s">
        <v>577</v>
      </c>
      <c r="E301" s="620" t="s">
        <v>6267</v>
      </c>
      <c r="F301" s="621" t="s">
        <v>6268</v>
      </c>
      <c r="G301" s="620" t="s">
        <v>6545</v>
      </c>
      <c r="H301" s="620" t="s">
        <v>6546</v>
      </c>
      <c r="I301" s="622">
        <v>139.43846307612139</v>
      </c>
      <c r="J301" s="622">
        <v>30</v>
      </c>
      <c r="K301" s="623">
        <v>4183.1538922836417</v>
      </c>
    </row>
    <row r="302" spans="1:11" ht="14.4" customHeight="1" x14ac:dyDescent="0.3">
      <c r="A302" s="618" t="s">
        <v>556</v>
      </c>
      <c r="B302" s="619" t="s">
        <v>558</v>
      </c>
      <c r="C302" s="620" t="s">
        <v>576</v>
      </c>
      <c r="D302" s="621" t="s">
        <v>577</v>
      </c>
      <c r="E302" s="620" t="s">
        <v>6267</v>
      </c>
      <c r="F302" s="621" t="s">
        <v>6268</v>
      </c>
      <c r="G302" s="620" t="s">
        <v>6547</v>
      </c>
      <c r="H302" s="620" t="s">
        <v>6548</v>
      </c>
      <c r="I302" s="622">
        <v>139.43846307612139</v>
      </c>
      <c r="J302" s="622">
        <v>30</v>
      </c>
      <c r="K302" s="623">
        <v>4183.1538922836417</v>
      </c>
    </row>
    <row r="303" spans="1:11" ht="14.4" customHeight="1" x14ac:dyDescent="0.3">
      <c r="A303" s="618" t="s">
        <v>556</v>
      </c>
      <c r="B303" s="619" t="s">
        <v>558</v>
      </c>
      <c r="C303" s="620" t="s">
        <v>578</v>
      </c>
      <c r="D303" s="621" t="s">
        <v>579</v>
      </c>
      <c r="E303" s="620" t="s">
        <v>6269</v>
      </c>
      <c r="F303" s="621" t="s">
        <v>6270</v>
      </c>
      <c r="G303" s="620" t="s">
        <v>6297</v>
      </c>
      <c r="H303" s="620" t="s">
        <v>6298</v>
      </c>
      <c r="I303" s="622">
        <v>2.39</v>
      </c>
      <c r="J303" s="622">
        <v>400</v>
      </c>
      <c r="K303" s="623">
        <v>956</v>
      </c>
    </row>
    <row r="304" spans="1:11" ht="14.4" customHeight="1" x14ac:dyDescent="0.3">
      <c r="A304" s="618" t="s">
        <v>556</v>
      </c>
      <c r="B304" s="619" t="s">
        <v>558</v>
      </c>
      <c r="C304" s="620" t="s">
        <v>578</v>
      </c>
      <c r="D304" s="621" t="s">
        <v>579</v>
      </c>
      <c r="E304" s="620" t="s">
        <v>6269</v>
      </c>
      <c r="F304" s="621" t="s">
        <v>6270</v>
      </c>
      <c r="G304" s="620" t="s">
        <v>6301</v>
      </c>
      <c r="H304" s="620" t="s">
        <v>6302</v>
      </c>
      <c r="I304" s="622">
        <v>3.7733333333333334</v>
      </c>
      <c r="J304" s="622">
        <v>120</v>
      </c>
      <c r="K304" s="623">
        <v>452.79999999999995</v>
      </c>
    </row>
    <row r="305" spans="1:11" ht="14.4" customHeight="1" x14ac:dyDescent="0.3">
      <c r="A305" s="618" t="s">
        <v>556</v>
      </c>
      <c r="B305" s="619" t="s">
        <v>558</v>
      </c>
      <c r="C305" s="620" t="s">
        <v>578</v>
      </c>
      <c r="D305" s="621" t="s">
        <v>579</v>
      </c>
      <c r="E305" s="620" t="s">
        <v>6269</v>
      </c>
      <c r="F305" s="621" t="s">
        <v>6270</v>
      </c>
      <c r="G305" s="620" t="s">
        <v>6711</v>
      </c>
      <c r="H305" s="620" t="s">
        <v>6712</v>
      </c>
      <c r="I305" s="622">
        <v>13.264000000000001</v>
      </c>
      <c r="J305" s="622">
        <v>150</v>
      </c>
      <c r="K305" s="623">
        <v>1989.6</v>
      </c>
    </row>
    <row r="306" spans="1:11" ht="14.4" customHeight="1" x14ac:dyDescent="0.3">
      <c r="A306" s="618" t="s">
        <v>556</v>
      </c>
      <c r="B306" s="619" t="s">
        <v>558</v>
      </c>
      <c r="C306" s="620" t="s">
        <v>578</v>
      </c>
      <c r="D306" s="621" t="s">
        <v>579</v>
      </c>
      <c r="E306" s="620" t="s">
        <v>6269</v>
      </c>
      <c r="F306" s="621" t="s">
        <v>6270</v>
      </c>
      <c r="G306" s="620" t="s">
        <v>6551</v>
      </c>
      <c r="H306" s="620" t="s">
        <v>6552</v>
      </c>
      <c r="I306" s="622">
        <v>211.79</v>
      </c>
      <c r="J306" s="622">
        <v>2</v>
      </c>
      <c r="K306" s="623">
        <v>423.58</v>
      </c>
    </row>
    <row r="307" spans="1:11" ht="14.4" customHeight="1" x14ac:dyDescent="0.3">
      <c r="A307" s="618" t="s">
        <v>556</v>
      </c>
      <c r="B307" s="619" t="s">
        <v>558</v>
      </c>
      <c r="C307" s="620" t="s">
        <v>578</v>
      </c>
      <c r="D307" s="621" t="s">
        <v>579</v>
      </c>
      <c r="E307" s="620" t="s">
        <v>6269</v>
      </c>
      <c r="F307" s="621" t="s">
        <v>6270</v>
      </c>
      <c r="G307" s="620" t="s">
        <v>6553</v>
      </c>
      <c r="H307" s="620" t="s">
        <v>6554</v>
      </c>
      <c r="I307" s="622">
        <v>85.2</v>
      </c>
      <c r="J307" s="622">
        <v>2</v>
      </c>
      <c r="K307" s="623">
        <v>170.4</v>
      </c>
    </row>
    <row r="308" spans="1:11" ht="14.4" customHeight="1" x14ac:dyDescent="0.3">
      <c r="A308" s="618" t="s">
        <v>556</v>
      </c>
      <c r="B308" s="619" t="s">
        <v>558</v>
      </c>
      <c r="C308" s="620" t="s">
        <v>578</v>
      </c>
      <c r="D308" s="621" t="s">
        <v>579</v>
      </c>
      <c r="E308" s="620" t="s">
        <v>6269</v>
      </c>
      <c r="F308" s="621" t="s">
        <v>6270</v>
      </c>
      <c r="G308" s="620" t="s">
        <v>6309</v>
      </c>
      <c r="H308" s="620" t="s">
        <v>6310</v>
      </c>
      <c r="I308" s="622">
        <v>27.18888888888889</v>
      </c>
      <c r="J308" s="622">
        <v>180</v>
      </c>
      <c r="K308" s="623">
        <v>4894</v>
      </c>
    </row>
    <row r="309" spans="1:11" ht="14.4" customHeight="1" x14ac:dyDescent="0.3">
      <c r="A309" s="618" t="s">
        <v>556</v>
      </c>
      <c r="B309" s="619" t="s">
        <v>558</v>
      </c>
      <c r="C309" s="620" t="s">
        <v>578</v>
      </c>
      <c r="D309" s="621" t="s">
        <v>579</v>
      </c>
      <c r="E309" s="620" t="s">
        <v>6269</v>
      </c>
      <c r="F309" s="621" t="s">
        <v>6270</v>
      </c>
      <c r="G309" s="620" t="s">
        <v>6713</v>
      </c>
      <c r="H309" s="620" t="s">
        <v>6714</v>
      </c>
      <c r="I309" s="622">
        <v>68.599999999999994</v>
      </c>
      <c r="J309" s="622">
        <v>2</v>
      </c>
      <c r="K309" s="623">
        <v>137.19999999999999</v>
      </c>
    </row>
    <row r="310" spans="1:11" ht="14.4" customHeight="1" x14ac:dyDescent="0.3">
      <c r="A310" s="618" t="s">
        <v>556</v>
      </c>
      <c r="B310" s="619" t="s">
        <v>558</v>
      </c>
      <c r="C310" s="620" t="s">
        <v>578</v>
      </c>
      <c r="D310" s="621" t="s">
        <v>579</v>
      </c>
      <c r="E310" s="620" t="s">
        <v>6269</v>
      </c>
      <c r="F310" s="621" t="s">
        <v>6270</v>
      </c>
      <c r="G310" s="620" t="s">
        <v>6559</v>
      </c>
      <c r="H310" s="620" t="s">
        <v>6560</v>
      </c>
      <c r="I310" s="622">
        <v>39.659999999999997</v>
      </c>
      <c r="J310" s="622">
        <v>3</v>
      </c>
      <c r="K310" s="623">
        <v>118.98</v>
      </c>
    </row>
    <row r="311" spans="1:11" ht="14.4" customHeight="1" x14ac:dyDescent="0.3">
      <c r="A311" s="618" t="s">
        <v>556</v>
      </c>
      <c r="B311" s="619" t="s">
        <v>558</v>
      </c>
      <c r="C311" s="620" t="s">
        <v>578</v>
      </c>
      <c r="D311" s="621" t="s">
        <v>579</v>
      </c>
      <c r="E311" s="620" t="s">
        <v>6269</v>
      </c>
      <c r="F311" s="621" t="s">
        <v>6270</v>
      </c>
      <c r="G311" s="620" t="s">
        <v>6311</v>
      </c>
      <c r="H311" s="620" t="s">
        <v>6312</v>
      </c>
      <c r="I311" s="622">
        <v>2.0500000000000003</v>
      </c>
      <c r="J311" s="622">
        <v>1800</v>
      </c>
      <c r="K311" s="623">
        <v>3693.2200000000003</v>
      </c>
    </row>
    <row r="312" spans="1:11" ht="14.4" customHeight="1" x14ac:dyDescent="0.3">
      <c r="A312" s="618" t="s">
        <v>556</v>
      </c>
      <c r="B312" s="619" t="s">
        <v>558</v>
      </c>
      <c r="C312" s="620" t="s">
        <v>578</v>
      </c>
      <c r="D312" s="621" t="s">
        <v>579</v>
      </c>
      <c r="E312" s="620" t="s">
        <v>6269</v>
      </c>
      <c r="F312" s="621" t="s">
        <v>6270</v>
      </c>
      <c r="G312" s="620" t="s">
        <v>6313</v>
      </c>
      <c r="H312" s="620" t="s">
        <v>6314</v>
      </c>
      <c r="I312" s="622">
        <v>5.0199999999999996</v>
      </c>
      <c r="J312" s="622">
        <v>2000</v>
      </c>
      <c r="K312" s="623">
        <v>10031.91</v>
      </c>
    </row>
    <row r="313" spans="1:11" ht="14.4" customHeight="1" x14ac:dyDescent="0.3">
      <c r="A313" s="618" t="s">
        <v>556</v>
      </c>
      <c r="B313" s="619" t="s">
        <v>558</v>
      </c>
      <c r="C313" s="620" t="s">
        <v>578</v>
      </c>
      <c r="D313" s="621" t="s">
        <v>579</v>
      </c>
      <c r="E313" s="620" t="s">
        <v>6269</v>
      </c>
      <c r="F313" s="621" t="s">
        <v>6270</v>
      </c>
      <c r="G313" s="620" t="s">
        <v>6561</v>
      </c>
      <c r="H313" s="620" t="s">
        <v>6562</v>
      </c>
      <c r="I313" s="622">
        <v>3.0111111111111111</v>
      </c>
      <c r="J313" s="622">
        <v>6500</v>
      </c>
      <c r="K313" s="623">
        <v>19575</v>
      </c>
    </row>
    <row r="314" spans="1:11" ht="14.4" customHeight="1" x14ac:dyDescent="0.3">
      <c r="A314" s="618" t="s">
        <v>556</v>
      </c>
      <c r="B314" s="619" t="s">
        <v>558</v>
      </c>
      <c r="C314" s="620" t="s">
        <v>578</v>
      </c>
      <c r="D314" s="621" t="s">
        <v>579</v>
      </c>
      <c r="E314" s="620" t="s">
        <v>6269</v>
      </c>
      <c r="F314" s="621" t="s">
        <v>6270</v>
      </c>
      <c r="G314" s="620" t="s">
        <v>6317</v>
      </c>
      <c r="H314" s="620" t="s">
        <v>6318</v>
      </c>
      <c r="I314" s="622">
        <v>0.84199999999999997</v>
      </c>
      <c r="J314" s="622">
        <v>14000</v>
      </c>
      <c r="K314" s="623">
        <v>11790</v>
      </c>
    </row>
    <row r="315" spans="1:11" ht="14.4" customHeight="1" x14ac:dyDescent="0.3">
      <c r="A315" s="618" t="s">
        <v>556</v>
      </c>
      <c r="B315" s="619" t="s">
        <v>558</v>
      </c>
      <c r="C315" s="620" t="s">
        <v>578</v>
      </c>
      <c r="D315" s="621" t="s">
        <v>579</v>
      </c>
      <c r="E315" s="620" t="s">
        <v>6269</v>
      </c>
      <c r="F315" s="621" t="s">
        <v>6270</v>
      </c>
      <c r="G315" s="620" t="s">
        <v>6563</v>
      </c>
      <c r="H315" s="620" t="s">
        <v>6564</v>
      </c>
      <c r="I315" s="622">
        <v>86.376000000000005</v>
      </c>
      <c r="J315" s="622">
        <v>150</v>
      </c>
      <c r="K315" s="623">
        <v>12956.22</v>
      </c>
    </row>
    <row r="316" spans="1:11" ht="14.4" customHeight="1" x14ac:dyDescent="0.3">
      <c r="A316" s="618" t="s">
        <v>556</v>
      </c>
      <c r="B316" s="619" t="s">
        <v>558</v>
      </c>
      <c r="C316" s="620" t="s">
        <v>578</v>
      </c>
      <c r="D316" s="621" t="s">
        <v>579</v>
      </c>
      <c r="E316" s="620" t="s">
        <v>6269</v>
      </c>
      <c r="F316" s="621" t="s">
        <v>6270</v>
      </c>
      <c r="G316" s="620" t="s">
        <v>6715</v>
      </c>
      <c r="H316" s="620" t="s">
        <v>6716</v>
      </c>
      <c r="I316" s="622">
        <v>482</v>
      </c>
      <c r="J316" s="622">
        <v>6</v>
      </c>
      <c r="K316" s="623">
        <v>2892</v>
      </c>
    </row>
    <row r="317" spans="1:11" ht="14.4" customHeight="1" x14ac:dyDescent="0.3">
      <c r="A317" s="618" t="s">
        <v>556</v>
      </c>
      <c r="B317" s="619" t="s">
        <v>558</v>
      </c>
      <c r="C317" s="620" t="s">
        <v>578</v>
      </c>
      <c r="D317" s="621" t="s">
        <v>579</v>
      </c>
      <c r="E317" s="620" t="s">
        <v>6269</v>
      </c>
      <c r="F317" s="621" t="s">
        <v>6270</v>
      </c>
      <c r="G317" s="620" t="s">
        <v>6717</v>
      </c>
      <c r="H317" s="620" t="s">
        <v>6718</v>
      </c>
      <c r="I317" s="622">
        <v>10.11</v>
      </c>
      <c r="J317" s="622">
        <v>210</v>
      </c>
      <c r="K317" s="623">
        <v>2123.1</v>
      </c>
    </row>
    <row r="318" spans="1:11" ht="14.4" customHeight="1" x14ac:dyDescent="0.3">
      <c r="A318" s="618" t="s">
        <v>556</v>
      </c>
      <c r="B318" s="619" t="s">
        <v>558</v>
      </c>
      <c r="C318" s="620" t="s">
        <v>578</v>
      </c>
      <c r="D318" s="621" t="s">
        <v>579</v>
      </c>
      <c r="E318" s="620" t="s">
        <v>6269</v>
      </c>
      <c r="F318" s="621" t="s">
        <v>6270</v>
      </c>
      <c r="G318" s="620" t="s">
        <v>6319</v>
      </c>
      <c r="H318" s="620" t="s">
        <v>6320</v>
      </c>
      <c r="I318" s="622">
        <v>2.74</v>
      </c>
      <c r="J318" s="622">
        <v>2100</v>
      </c>
      <c r="K318" s="623">
        <v>5749.0700000000006</v>
      </c>
    </row>
    <row r="319" spans="1:11" ht="14.4" customHeight="1" x14ac:dyDescent="0.3">
      <c r="A319" s="618" t="s">
        <v>556</v>
      </c>
      <c r="B319" s="619" t="s">
        <v>558</v>
      </c>
      <c r="C319" s="620" t="s">
        <v>578</v>
      </c>
      <c r="D319" s="621" t="s">
        <v>579</v>
      </c>
      <c r="E319" s="620" t="s">
        <v>6269</v>
      </c>
      <c r="F319" s="621" t="s">
        <v>6270</v>
      </c>
      <c r="G319" s="620" t="s">
        <v>6719</v>
      </c>
      <c r="H319" s="620" t="s">
        <v>6720</v>
      </c>
      <c r="I319" s="622">
        <v>233.79666666666665</v>
      </c>
      <c r="J319" s="622">
        <v>45</v>
      </c>
      <c r="K319" s="623">
        <v>10520.92</v>
      </c>
    </row>
    <row r="320" spans="1:11" ht="14.4" customHeight="1" x14ac:dyDescent="0.3">
      <c r="A320" s="618" t="s">
        <v>556</v>
      </c>
      <c r="B320" s="619" t="s">
        <v>558</v>
      </c>
      <c r="C320" s="620" t="s">
        <v>578</v>
      </c>
      <c r="D320" s="621" t="s">
        <v>579</v>
      </c>
      <c r="E320" s="620" t="s">
        <v>6269</v>
      </c>
      <c r="F320" s="621" t="s">
        <v>6270</v>
      </c>
      <c r="G320" s="620" t="s">
        <v>6567</v>
      </c>
      <c r="H320" s="620" t="s">
        <v>6568</v>
      </c>
      <c r="I320" s="622">
        <v>0.24</v>
      </c>
      <c r="J320" s="622">
        <v>33000</v>
      </c>
      <c r="K320" s="623">
        <v>7950</v>
      </c>
    </row>
    <row r="321" spans="1:11" ht="14.4" customHeight="1" x14ac:dyDescent="0.3">
      <c r="A321" s="618" t="s">
        <v>556</v>
      </c>
      <c r="B321" s="619" t="s">
        <v>558</v>
      </c>
      <c r="C321" s="620" t="s">
        <v>578</v>
      </c>
      <c r="D321" s="621" t="s">
        <v>579</v>
      </c>
      <c r="E321" s="620" t="s">
        <v>6269</v>
      </c>
      <c r="F321" s="621" t="s">
        <v>6270</v>
      </c>
      <c r="G321" s="620" t="s">
        <v>6323</v>
      </c>
      <c r="H321" s="620" t="s">
        <v>6324</v>
      </c>
      <c r="I321" s="622">
        <v>22.22666666666667</v>
      </c>
      <c r="J321" s="622">
        <v>160</v>
      </c>
      <c r="K321" s="623">
        <v>3549.8</v>
      </c>
    </row>
    <row r="322" spans="1:11" ht="14.4" customHeight="1" x14ac:dyDescent="0.3">
      <c r="A322" s="618" t="s">
        <v>556</v>
      </c>
      <c r="B322" s="619" t="s">
        <v>558</v>
      </c>
      <c r="C322" s="620" t="s">
        <v>578</v>
      </c>
      <c r="D322" s="621" t="s">
        <v>579</v>
      </c>
      <c r="E322" s="620" t="s">
        <v>6269</v>
      </c>
      <c r="F322" s="621" t="s">
        <v>6270</v>
      </c>
      <c r="G322" s="620" t="s">
        <v>6325</v>
      </c>
      <c r="H322" s="620" t="s">
        <v>6326</v>
      </c>
      <c r="I322" s="622">
        <v>30.176250000000003</v>
      </c>
      <c r="J322" s="622">
        <v>170</v>
      </c>
      <c r="K322" s="623">
        <v>5130</v>
      </c>
    </row>
    <row r="323" spans="1:11" ht="14.4" customHeight="1" x14ac:dyDescent="0.3">
      <c r="A323" s="618" t="s">
        <v>556</v>
      </c>
      <c r="B323" s="619" t="s">
        <v>558</v>
      </c>
      <c r="C323" s="620" t="s">
        <v>578</v>
      </c>
      <c r="D323" s="621" t="s">
        <v>579</v>
      </c>
      <c r="E323" s="620" t="s">
        <v>6269</v>
      </c>
      <c r="F323" s="621" t="s">
        <v>6270</v>
      </c>
      <c r="G323" s="620" t="s">
        <v>6721</v>
      </c>
      <c r="H323" s="620" t="s">
        <v>6722</v>
      </c>
      <c r="I323" s="622">
        <v>1.1599999999999999</v>
      </c>
      <c r="J323" s="622">
        <v>1000</v>
      </c>
      <c r="K323" s="623">
        <v>1160</v>
      </c>
    </row>
    <row r="324" spans="1:11" ht="14.4" customHeight="1" x14ac:dyDescent="0.3">
      <c r="A324" s="618" t="s">
        <v>556</v>
      </c>
      <c r="B324" s="619" t="s">
        <v>558</v>
      </c>
      <c r="C324" s="620" t="s">
        <v>578</v>
      </c>
      <c r="D324" s="621" t="s">
        <v>579</v>
      </c>
      <c r="E324" s="620" t="s">
        <v>6269</v>
      </c>
      <c r="F324" s="621" t="s">
        <v>6270</v>
      </c>
      <c r="G324" s="620" t="s">
        <v>6571</v>
      </c>
      <c r="H324" s="620" t="s">
        <v>6572</v>
      </c>
      <c r="I324" s="622">
        <v>1.44</v>
      </c>
      <c r="J324" s="622">
        <v>200</v>
      </c>
      <c r="K324" s="623">
        <v>288</v>
      </c>
    </row>
    <row r="325" spans="1:11" ht="14.4" customHeight="1" x14ac:dyDescent="0.3">
      <c r="A325" s="618" t="s">
        <v>556</v>
      </c>
      <c r="B325" s="619" t="s">
        <v>558</v>
      </c>
      <c r="C325" s="620" t="s">
        <v>578</v>
      </c>
      <c r="D325" s="621" t="s">
        <v>579</v>
      </c>
      <c r="E325" s="620" t="s">
        <v>6269</v>
      </c>
      <c r="F325" s="621" t="s">
        <v>6270</v>
      </c>
      <c r="G325" s="620" t="s">
        <v>6723</v>
      </c>
      <c r="H325" s="620" t="s">
        <v>6724</v>
      </c>
      <c r="I325" s="622">
        <v>66.59</v>
      </c>
      <c r="J325" s="622">
        <v>10</v>
      </c>
      <c r="K325" s="623">
        <v>665.85</v>
      </c>
    </row>
    <row r="326" spans="1:11" ht="14.4" customHeight="1" x14ac:dyDescent="0.3">
      <c r="A326" s="618" t="s">
        <v>556</v>
      </c>
      <c r="B326" s="619" t="s">
        <v>558</v>
      </c>
      <c r="C326" s="620" t="s">
        <v>578</v>
      </c>
      <c r="D326" s="621" t="s">
        <v>579</v>
      </c>
      <c r="E326" s="620" t="s">
        <v>6269</v>
      </c>
      <c r="F326" s="621" t="s">
        <v>6270</v>
      </c>
      <c r="G326" s="620" t="s">
        <v>6331</v>
      </c>
      <c r="H326" s="620" t="s">
        <v>6332</v>
      </c>
      <c r="I326" s="622">
        <v>0.6</v>
      </c>
      <c r="J326" s="622">
        <v>500</v>
      </c>
      <c r="K326" s="623">
        <v>300</v>
      </c>
    </row>
    <row r="327" spans="1:11" ht="14.4" customHeight="1" x14ac:dyDescent="0.3">
      <c r="A327" s="618" t="s">
        <v>556</v>
      </c>
      <c r="B327" s="619" t="s">
        <v>558</v>
      </c>
      <c r="C327" s="620" t="s">
        <v>578</v>
      </c>
      <c r="D327" s="621" t="s">
        <v>579</v>
      </c>
      <c r="E327" s="620" t="s">
        <v>6269</v>
      </c>
      <c r="F327" s="621" t="s">
        <v>6270</v>
      </c>
      <c r="G327" s="620" t="s">
        <v>6575</v>
      </c>
      <c r="H327" s="620" t="s">
        <v>6576</v>
      </c>
      <c r="I327" s="622">
        <v>0.44</v>
      </c>
      <c r="J327" s="622">
        <v>43000</v>
      </c>
      <c r="K327" s="623">
        <v>18920</v>
      </c>
    </row>
    <row r="328" spans="1:11" ht="14.4" customHeight="1" x14ac:dyDescent="0.3">
      <c r="A328" s="618" t="s">
        <v>556</v>
      </c>
      <c r="B328" s="619" t="s">
        <v>558</v>
      </c>
      <c r="C328" s="620" t="s">
        <v>578</v>
      </c>
      <c r="D328" s="621" t="s">
        <v>579</v>
      </c>
      <c r="E328" s="620" t="s">
        <v>6269</v>
      </c>
      <c r="F328" s="621" t="s">
        <v>6270</v>
      </c>
      <c r="G328" s="620" t="s">
        <v>6335</v>
      </c>
      <c r="H328" s="620" t="s">
        <v>6336</v>
      </c>
      <c r="I328" s="622">
        <v>8.6009090909090915</v>
      </c>
      <c r="J328" s="622">
        <v>660</v>
      </c>
      <c r="K328" s="623">
        <v>5676.5999999999995</v>
      </c>
    </row>
    <row r="329" spans="1:11" ht="14.4" customHeight="1" x14ac:dyDescent="0.3">
      <c r="A329" s="618" t="s">
        <v>556</v>
      </c>
      <c r="B329" s="619" t="s">
        <v>558</v>
      </c>
      <c r="C329" s="620" t="s">
        <v>578</v>
      </c>
      <c r="D329" s="621" t="s">
        <v>579</v>
      </c>
      <c r="E329" s="620" t="s">
        <v>6269</v>
      </c>
      <c r="F329" s="621" t="s">
        <v>6270</v>
      </c>
      <c r="G329" s="620" t="s">
        <v>6337</v>
      </c>
      <c r="H329" s="620" t="s">
        <v>6338</v>
      </c>
      <c r="I329" s="622">
        <v>26.968</v>
      </c>
      <c r="J329" s="622">
        <v>30</v>
      </c>
      <c r="K329" s="623">
        <v>809.03999999999985</v>
      </c>
    </row>
    <row r="330" spans="1:11" ht="14.4" customHeight="1" x14ac:dyDescent="0.3">
      <c r="A330" s="618" t="s">
        <v>556</v>
      </c>
      <c r="B330" s="619" t="s">
        <v>558</v>
      </c>
      <c r="C330" s="620" t="s">
        <v>578</v>
      </c>
      <c r="D330" s="621" t="s">
        <v>579</v>
      </c>
      <c r="E330" s="620" t="s">
        <v>6269</v>
      </c>
      <c r="F330" s="621" t="s">
        <v>6270</v>
      </c>
      <c r="G330" s="620" t="s">
        <v>6585</v>
      </c>
      <c r="H330" s="620" t="s">
        <v>6586</v>
      </c>
      <c r="I330" s="622">
        <v>12.113333333333335</v>
      </c>
      <c r="J330" s="622">
        <v>240</v>
      </c>
      <c r="K330" s="623">
        <v>2888.92</v>
      </c>
    </row>
    <row r="331" spans="1:11" ht="14.4" customHeight="1" x14ac:dyDescent="0.3">
      <c r="A331" s="618" t="s">
        <v>556</v>
      </c>
      <c r="B331" s="619" t="s">
        <v>558</v>
      </c>
      <c r="C331" s="620" t="s">
        <v>578</v>
      </c>
      <c r="D331" s="621" t="s">
        <v>579</v>
      </c>
      <c r="E331" s="620" t="s">
        <v>6269</v>
      </c>
      <c r="F331" s="621" t="s">
        <v>6270</v>
      </c>
      <c r="G331" s="620" t="s">
        <v>6587</v>
      </c>
      <c r="H331" s="620" t="s">
        <v>6588</v>
      </c>
      <c r="I331" s="622">
        <v>6.8100000000000005</v>
      </c>
      <c r="J331" s="622">
        <v>300</v>
      </c>
      <c r="K331" s="623">
        <v>1966.3</v>
      </c>
    </row>
    <row r="332" spans="1:11" ht="14.4" customHeight="1" x14ac:dyDescent="0.3">
      <c r="A332" s="618" t="s">
        <v>556</v>
      </c>
      <c r="B332" s="619" t="s">
        <v>558</v>
      </c>
      <c r="C332" s="620" t="s">
        <v>578</v>
      </c>
      <c r="D332" s="621" t="s">
        <v>579</v>
      </c>
      <c r="E332" s="620" t="s">
        <v>6269</v>
      </c>
      <c r="F332" s="621" t="s">
        <v>6270</v>
      </c>
      <c r="G332" s="620" t="s">
        <v>6725</v>
      </c>
      <c r="H332" s="620" t="s">
        <v>6726</v>
      </c>
      <c r="I332" s="622">
        <v>22.19</v>
      </c>
      <c r="J332" s="622">
        <v>10</v>
      </c>
      <c r="K332" s="623">
        <v>221.95</v>
      </c>
    </row>
    <row r="333" spans="1:11" ht="14.4" customHeight="1" x14ac:dyDescent="0.3">
      <c r="A333" s="618" t="s">
        <v>556</v>
      </c>
      <c r="B333" s="619" t="s">
        <v>558</v>
      </c>
      <c r="C333" s="620" t="s">
        <v>578</v>
      </c>
      <c r="D333" s="621" t="s">
        <v>579</v>
      </c>
      <c r="E333" s="620" t="s">
        <v>6269</v>
      </c>
      <c r="F333" s="621" t="s">
        <v>6270</v>
      </c>
      <c r="G333" s="620" t="s">
        <v>6727</v>
      </c>
      <c r="H333" s="620" t="s">
        <v>6728</v>
      </c>
      <c r="I333" s="622">
        <v>98.77166666666669</v>
      </c>
      <c r="J333" s="622">
        <v>80</v>
      </c>
      <c r="K333" s="623">
        <v>9117.35</v>
      </c>
    </row>
    <row r="334" spans="1:11" ht="14.4" customHeight="1" x14ac:dyDescent="0.3">
      <c r="A334" s="618" t="s">
        <v>556</v>
      </c>
      <c r="B334" s="619" t="s">
        <v>558</v>
      </c>
      <c r="C334" s="620" t="s">
        <v>578</v>
      </c>
      <c r="D334" s="621" t="s">
        <v>579</v>
      </c>
      <c r="E334" s="620" t="s">
        <v>6269</v>
      </c>
      <c r="F334" s="621" t="s">
        <v>6270</v>
      </c>
      <c r="G334" s="620" t="s">
        <v>6597</v>
      </c>
      <c r="H334" s="620" t="s">
        <v>6598</v>
      </c>
      <c r="I334" s="622">
        <v>26.17</v>
      </c>
      <c r="J334" s="622">
        <v>6</v>
      </c>
      <c r="K334" s="623">
        <v>157.02000000000001</v>
      </c>
    </row>
    <row r="335" spans="1:11" ht="14.4" customHeight="1" x14ac:dyDescent="0.3">
      <c r="A335" s="618" t="s">
        <v>556</v>
      </c>
      <c r="B335" s="619" t="s">
        <v>558</v>
      </c>
      <c r="C335" s="620" t="s">
        <v>578</v>
      </c>
      <c r="D335" s="621" t="s">
        <v>579</v>
      </c>
      <c r="E335" s="620" t="s">
        <v>6269</v>
      </c>
      <c r="F335" s="621" t="s">
        <v>6270</v>
      </c>
      <c r="G335" s="620" t="s">
        <v>6729</v>
      </c>
      <c r="H335" s="620" t="s">
        <v>6730</v>
      </c>
      <c r="I335" s="622">
        <v>283.01749999999998</v>
      </c>
      <c r="J335" s="622">
        <v>40</v>
      </c>
      <c r="K335" s="623">
        <v>11320.68</v>
      </c>
    </row>
    <row r="336" spans="1:11" ht="14.4" customHeight="1" x14ac:dyDescent="0.3">
      <c r="A336" s="618" t="s">
        <v>556</v>
      </c>
      <c r="B336" s="619" t="s">
        <v>558</v>
      </c>
      <c r="C336" s="620" t="s">
        <v>578</v>
      </c>
      <c r="D336" s="621" t="s">
        <v>579</v>
      </c>
      <c r="E336" s="620" t="s">
        <v>6269</v>
      </c>
      <c r="F336" s="621" t="s">
        <v>6270</v>
      </c>
      <c r="G336" s="620" t="s">
        <v>6731</v>
      </c>
      <c r="H336" s="620" t="s">
        <v>6732</v>
      </c>
      <c r="I336" s="622">
        <v>0.86</v>
      </c>
      <c r="J336" s="622">
        <v>300</v>
      </c>
      <c r="K336" s="623">
        <v>259.44</v>
      </c>
    </row>
    <row r="337" spans="1:11" ht="14.4" customHeight="1" x14ac:dyDescent="0.3">
      <c r="A337" s="618" t="s">
        <v>556</v>
      </c>
      <c r="B337" s="619" t="s">
        <v>558</v>
      </c>
      <c r="C337" s="620" t="s">
        <v>578</v>
      </c>
      <c r="D337" s="621" t="s">
        <v>579</v>
      </c>
      <c r="E337" s="620" t="s">
        <v>6269</v>
      </c>
      <c r="F337" s="621" t="s">
        <v>6270</v>
      </c>
      <c r="G337" s="620" t="s">
        <v>6343</v>
      </c>
      <c r="H337" s="620" t="s">
        <v>6344</v>
      </c>
      <c r="I337" s="622">
        <v>8.01</v>
      </c>
      <c r="J337" s="622">
        <v>550</v>
      </c>
      <c r="K337" s="623">
        <v>4405.5</v>
      </c>
    </row>
    <row r="338" spans="1:11" ht="14.4" customHeight="1" x14ac:dyDescent="0.3">
      <c r="A338" s="618" t="s">
        <v>556</v>
      </c>
      <c r="B338" s="619" t="s">
        <v>558</v>
      </c>
      <c r="C338" s="620" t="s">
        <v>578</v>
      </c>
      <c r="D338" s="621" t="s">
        <v>579</v>
      </c>
      <c r="E338" s="620" t="s">
        <v>6269</v>
      </c>
      <c r="F338" s="621" t="s">
        <v>6270</v>
      </c>
      <c r="G338" s="620" t="s">
        <v>6599</v>
      </c>
      <c r="H338" s="620" t="s">
        <v>6600</v>
      </c>
      <c r="I338" s="622">
        <v>9.5500000000000007</v>
      </c>
      <c r="J338" s="622">
        <v>50</v>
      </c>
      <c r="K338" s="623">
        <v>477.5</v>
      </c>
    </row>
    <row r="339" spans="1:11" ht="14.4" customHeight="1" x14ac:dyDescent="0.3">
      <c r="A339" s="618" t="s">
        <v>556</v>
      </c>
      <c r="B339" s="619" t="s">
        <v>558</v>
      </c>
      <c r="C339" s="620" t="s">
        <v>578</v>
      </c>
      <c r="D339" s="621" t="s">
        <v>579</v>
      </c>
      <c r="E339" s="620" t="s">
        <v>6269</v>
      </c>
      <c r="F339" s="621" t="s">
        <v>6270</v>
      </c>
      <c r="G339" s="620" t="s">
        <v>6345</v>
      </c>
      <c r="H339" s="620" t="s">
        <v>6346</v>
      </c>
      <c r="I339" s="622">
        <v>122.07</v>
      </c>
      <c r="J339" s="622">
        <v>50</v>
      </c>
      <c r="K339" s="623">
        <v>6103.6</v>
      </c>
    </row>
    <row r="340" spans="1:11" ht="14.4" customHeight="1" x14ac:dyDescent="0.3">
      <c r="A340" s="618" t="s">
        <v>556</v>
      </c>
      <c r="B340" s="619" t="s">
        <v>558</v>
      </c>
      <c r="C340" s="620" t="s">
        <v>578</v>
      </c>
      <c r="D340" s="621" t="s">
        <v>579</v>
      </c>
      <c r="E340" s="620" t="s">
        <v>6269</v>
      </c>
      <c r="F340" s="621" t="s">
        <v>6270</v>
      </c>
      <c r="G340" s="620" t="s">
        <v>6733</v>
      </c>
      <c r="H340" s="620" t="s">
        <v>6734</v>
      </c>
      <c r="I340" s="622">
        <v>124.41000000000001</v>
      </c>
      <c r="J340" s="622">
        <v>15</v>
      </c>
      <c r="K340" s="623">
        <v>1866.12</v>
      </c>
    </row>
    <row r="341" spans="1:11" ht="14.4" customHeight="1" x14ac:dyDescent="0.3">
      <c r="A341" s="618" t="s">
        <v>556</v>
      </c>
      <c r="B341" s="619" t="s">
        <v>558</v>
      </c>
      <c r="C341" s="620" t="s">
        <v>578</v>
      </c>
      <c r="D341" s="621" t="s">
        <v>579</v>
      </c>
      <c r="E341" s="620" t="s">
        <v>6269</v>
      </c>
      <c r="F341" s="621" t="s">
        <v>6270</v>
      </c>
      <c r="G341" s="620" t="s">
        <v>6735</v>
      </c>
      <c r="H341" s="620" t="s">
        <v>6736</v>
      </c>
      <c r="I341" s="622">
        <v>1101.73</v>
      </c>
      <c r="J341" s="622">
        <v>3</v>
      </c>
      <c r="K341" s="623">
        <v>3305.2</v>
      </c>
    </row>
    <row r="342" spans="1:11" ht="14.4" customHeight="1" x14ac:dyDescent="0.3">
      <c r="A342" s="618" t="s">
        <v>556</v>
      </c>
      <c r="B342" s="619" t="s">
        <v>558</v>
      </c>
      <c r="C342" s="620" t="s">
        <v>578</v>
      </c>
      <c r="D342" s="621" t="s">
        <v>579</v>
      </c>
      <c r="E342" s="620" t="s">
        <v>6269</v>
      </c>
      <c r="F342" s="621" t="s">
        <v>6270</v>
      </c>
      <c r="G342" s="620" t="s">
        <v>6737</v>
      </c>
      <c r="H342" s="620" t="s">
        <v>6738</v>
      </c>
      <c r="I342" s="622">
        <v>1392.6</v>
      </c>
      <c r="J342" s="622">
        <v>3</v>
      </c>
      <c r="K342" s="623">
        <v>4177.8</v>
      </c>
    </row>
    <row r="343" spans="1:11" ht="14.4" customHeight="1" x14ac:dyDescent="0.3">
      <c r="A343" s="618" t="s">
        <v>556</v>
      </c>
      <c r="B343" s="619" t="s">
        <v>558</v>
      </c>
      <c r="C343" s="620" t="s">
        <v>578</v>
      </c>
      <c r="D343" s="621" t="s">
        <v>579</v>
      </c>
      <c r="E343" s="620" t="s">
        <v>6269</v>
      </c>
      <c r="F343" s="621" t="s">
        <v>6270</v>
      </c>
      <c r="G343" s="620" t="s">
        <v>6739</v>
      </c>
      <c r="H343" s="620" t="s">
        <v>6740</v>
      </c>
      <c r="I343" s="622">
        <v>302.96000000000004</v>
      </c>
      <c r="J343" s="622">
        <v>20</v>
      </c>
      <c r="K343" s="623">
        <v>6059.17</v>
      </c>
    </row>
    <row r="344" spans="1:11" ht="14.4" customHeight="1" x14ac:dyDescent="0.3">
      <c r="A344" s="618" t="s">
        <v>556</v>
      </c>
      <c r="B344" s="619" t="s">
        <v>558</v>
      </c>
      <c r="C344" s="620" t="s">
        <v>578</v>
      </c>
      <c r="D344" s="621" t="s">
        <v>579</v>
      </c>
      <c r="E344" s="620" t="s">
        <v>6269</v>
      </c>
      <c r="F344" s="621" t="s">
        <v>6270</v>
      </c>
      <c r="G344" s="620" t="s">
        <v>6741</v>
      </c>
      <c r="H344" s="620" t="s">
        <v>6742</v>
      </c>
      <c r="I344" s="622">
        <v>103.92</v>
      </c>
      <c r="J344" s="622">
        <v>5</v>
      </c>
      <c r="K344" s="623">
        <v>519.59</v>
      </c>
    </row>
    <row r="345" spans="1:11" ht="14.4" customHeight="1" x14ac:dyDescent="0.3">
      <c r="A345" s="618" t="s">
        <v>556</v>
      </c>
      <c r="B345" s="619" t="s">
        <v>558</v>
      </c>
      <c r="C345" s="620" t="s">
        <v>578</v>
      </c>
      <c r="D345" s="621" t="s">
        <v>579</v>
      </c>
      <c r="E345" s="620" t="s">
        <v>6269</v>
      </c>
      <c r="F345" s="621" t="s">
        <v>6270</v>
      </c>
      <c r="G345" s="620" t="s">
        <v>6743</v>
      </c>
      <c r="H345" s="620" t="s">
        <v>6744</v>
      </c>
      <c r="I345" s="622">
        <v>60.34</v>
      </c>
      <c r="J345" s="622">
        <v>10</v>
      </c>
      <c r="K345" s="623">
        <v>603.4</v>
      </c>
    </row>
    <row r="346" spans="1:11" ht="14.4" customHeight="1" x14ac:dyDescent="0.3">
      <c r="A346" s="618" t="s">
        <v>556</v>
      </c>
      <c r="B346" s="619" t="s">
        <v>558</v>
      </c>
      <c r="C346" s="620" t="s">
        <v>578</v>
      </c>
      <c r="D346" s="621" t="s">
        <v>579</v>
      </c>
      <c r="E346" s="620" t="s">
        <v>6269</v>
      </c>
      <c r="F346" s="621" t="s">
        <v>6270</v>
      </c>
      <c r="G346" s="620" t="s">
        <v>6353</v>
      </c>
      <c r="H346" s="620" t="s">
        <v>6354</v>
      </c>
      <c r="I346" s="622">
        <v>314.8</v>
      </c>
      <c r="J346" s="622">
        <v>5</v>
      </c>
      <c r="K346" s="623">
        <v>1574</v>
      </c>
    </row>
    <row r="347" spans="1:11" ht="14.4" customHeight="1" x14ac:dyDescent="0.3">
      <c r="A347" s="618" t="s">
        <v>556</v>
      </c>
      <c r="B347" s="619" t="s">
        <v>558</v>
      </c>
      <c r="C347" s="620" t="s">
        <v>578</v>
      </c>
      <c r="D347" s="621" t="s">
        <v>579</v>
      </c>
      <c r="E347" s="620" t="s">
        <v>6269</v>
      </c>
      <c r="F347" s="621" t="s">
        <v>6270</v>
      </c>
      <c r="G347" s="620" t="s">
        <v>6605</v>
      </c>
      <c r="H347" s="620" t="s">
        <v>6606</v>
      </c>
      <c r="I347" s="622">
        <v>314.8</v>
      </c>
      <c r="J347" s="622">
        <v>5</v>
      </c>
      <c r="K347" s="623">
        <v>1574</v>
      </c>
    </row>
    <row r="348" spans="1:11" ht="14.4" customHeight="1" x14ac:dyDescent="0.3">
      <c r="A348" s="618" t="s">
        <v>556</v>
      </c>
      <c r="B348" s="619" t="s">
        <v>558</v>
      </c>
      <c r="C348" s="620" t="s">
        <v>578</v>
      </c>
      <c r="D348" s="621" t="s">
        <v>579</v>
      </c>
      <c r="E348" s="620" t="s">
        <v>6269</v>
      </c>
      <c r="F348" s="621" t="s">
        <v>6270</v>
      </c>
      <c r="G348" s="620" t="s">
        <v>6607</v>
      </c>
      <c r="H348" s="620" t="s">
        <v>6608</v>
      </c>
      <c r="I348" s="622">
        <v>243.70500000000001</v>
      </c>
      <c r="J348" s="622">
        <v>3</v>
      </c>
      <c r="K348" s="623">
        <v>731.24</v>
      </c>
    </row>
    <row r="349" spans="1:11" ht="14.4" customHeight="1" x14ac:dyDescent="0.3">
      <c r="A349" s="618" t="s">
        <v>556</v>
      </c>
      <c r="B349" s="619" t="s">
        <v>558</v>
      </c>
      <c r="C349" s="620" t="s">
        <v>578</v>
      </c>
      <c r="D349" s="621" t="s">
        <v>579</v>
      </c>
      <c r="E349" s="620" t="s">
        <v>6269</v>
      </c>
      <c r="F349" s="621" t="s">
        <v>6270</v>
      </c>
      <c r="G349" s="620" t="s">
        <v>6745</v>
      </c>
      <c r="H349" s="620" t="s">
        <v>6746</v>
      </c>
      <c r="I349" s="622">
        <v>53.77</v>
      </c>
      <c r="J349" s="622">
        <v>12</v>
      </c>
      <c r="K349" s="623">
        <v>645.29</v>
      </c>
    </row>
    <row r="350" spans="1:11" ht="14.4" customHeight="1" x14ac:dyDescent="0.3">
      <c r="A350" s="618" t="s">
        <v>556</v>
      </c>
      <c r="B350" s="619" t="s">
        <v>558</v>
      </c>
      <c r="C350" s="620" t="s">
        <v>578</v>
      </c>
      <c r="D350" s="621" t="s">
        <v>579</v>
      </c>
      <c r="E350" s="620" t="s">
        <v>6269</v>
      </c>
      <c r="F350" s="621" t="s">
        <v>6270</v>
      </c>
      <c r="G350" s="620" t="s">
        <v>6747</v>
      </c>
      <c r="H350" s="620" t="s">
        <v>6748</v>
      </c>
      <c r="I350" s="622">
        <v>110.75</v>
      </c>
      <c r="J350" s="622">
        <v>10</v>
      </c>
      <c r="K350" s="623">
        <v>1107.45</v>
      </c>
    </row>
    <row r="351" spans="1:11" ht="14.4" customHeight="1" x14ac:dyDescent="0.3">
      <c r="A351" s="618" t="s">
        <v>556</v>
      </c>
      <c r="B351" s="619" t="s">
        <v>558</v>
      </c>
      <c r="C351" s="620" t="s">
        <v>578</v>
      </c>
      <c r="D351" s="621" t="s">
        <v>579</v>
      </c>
      <c r="E351" s="620" t="s">
        <v>6269</v>
      </c>
      <c r="F351" s="621" t="s">
        <v>6270</v>
      </c>
      <c r="G351" s="620" t="s">
        <v>6613</v>
      </c>
      <c r="H351" s="620" t="s">
        <v>6614</v>
      </c>
      <c r="I351" s="622">
        <v>93.45</v>
      </c>
      <c r="J351" s="622">
        <v>40</v>
      </c>
      <c r="K351" s="623">
        <v>3737.8</v>
      </c>
    </row>
    <row r="352" spans="1:11" ht="14.4" customHeight="1" x14ac:dyDescent="0.3">
      <c r="A352" s="618" t="s">
        <v>556</v>
      </c>
      <c r="B352" s="619" t="s">
        <v>558</v>
      </c>
      <c r="C352" s="620" t="s">
        <v>578</v>
      </c>
      <c r="D352" s="621" t="s">
        <v>579</v>
      </c>
      <c r="E352" s="620" t="s">
        <v>6269</v>
      </c>
      <c r="F352" s="621" t="s">
        <v>6270</v>
      </c>
      <c r="G352" s="620" t="s">
        <v>6749</v>
      </c>
      <c r="H352" s="620" t="s">
        <v>6750</v>
      </c>
      <c r="I352" s="622">
        <v>112.82</v>
      </c>
      <c r="J352" s="622">
        <v>40</v>
      </c>
      <c r="K352" s="623">
        <v>4512.6000000000004</v>
      </c>
    </row>
    <row r="353" spans="1:11" ht="14.4" customHeight="1" x14ac:dyDescent="0.3">
      <c r="A353" s="618" t="s">
        <v>556</v>
      </c>
      <c r="B353" s="619" t="s">
        <v>558</v>
      </c>
      <c r="C353" s="620" t="s">
        <v>578</v>
      </c>
      <c r="D353" s="621" t="s">
        <v>579</v>
      </c>
      <c r="E353" s="620" t="s">
        <v>6269</v>
      </c>
      <c r="F353" s="621" t="s">
        <v>6270</v>
      </c>
      <c r="G353" s="620" t="s">
        <v>6623</v>
      </c>
      <c r="H353" s="620" t="s">
        <v>6624</v>
      </c>
      <c r="I353" s="622">
        <v>754.95</v>
      </c>
      <c r="J353" s="622">
        <v>4</v>
      </c>
      <c r="K353" s="623">
        <v>3019.8</v>
      </c>
    </row>
    <row r="354" spans="1:11" ht="14.4" customHeight="1" x14ac:dyDescent="0.3">
      <c r="A354" s="618" t="s">
        <v>556</v>
      </c>
      <c r="B354" s="619" t="s">
        <v>558</v>
      </c>
      <c r="C354" s="620" t="s">
        <v>578</v>
      </c>
      <c r="D354" s="621" t="s">
        <v>579</v>
      </c>
      <c r="E354" s="620" t="s">
        <v>6269</v>
      </c>
      <c r="F354" s="621" t="s">
        <v>6270</v>
      </c>
      <c r="G354" s="620" t="s">
        <v>6359</v>
      </c>
      <c r="H354" s="620" t="s">
        <v>6360</v>
      </c>
      <c r="I354" s="622">
        <v>5.1739999999999995</v>
      </c>
      <c r="J354" s="622">
        <v>1100</v>
      </c>
      <c r="K354" s="623">
        <v>5692</v>
      </c>
    </row>
    <row r="355" spans="1:11" ht="14.4" customHeight="1" x14ac:dyDescent="0.3">
      <c r="A355" s="618" t="s">
        <v>556</v>
      </c>
      <c r="B355" s="619" t="s">
        <v>558</v>
      </c>
      <c r="C355" s="620" t="s">
        <v>578</v>
      </c>
      <c r="D355" s="621" t="s">
        <v>579</v>
      </c>
      <c r="E355" s="620" t="s">
        <v>6269</v>
      </c>
      <c r="F355" s="621" t="s">
        <v>6270</v>
      </c>
      <c r="G355" s="620" t="s">
        <v>6625</v>
      </c>
      <c r="H355" s="620" t="s">
        <v>6626</v>
      </c>
      <c r="I355" s="622">
        <v>11.74</v>
      </c>
      <c r="J355" s="622">
        <v>1</v>
      </c>
      <c r="K355" s="623">
        <v>11.74</v>
      </c>
    </row>
    <row r="356" spans="1:11" ht="14.4" customHeight="1" x14ac:dyDescent="0.3">
      <c r="A356" s="618" t="s">
        <v>556</v>
      </c>
      <c r="B356" s="619" t="s">
        <v>558</v>
      </c>
      <c r="C356" s="620" t="s">
        <v>578</v>
      </c>
      <c r="D356" s="621" t="s">
        <v>579</v>
      </c>
      <c r="E356" s="620" t="s">
        <v>6269</v>
      </c>
      <c r="F356" s="621" t="s">
        <v>6270</v>
      </c>
      <c r="G356" s="620" t="s">
        <v>6627</v>
      </c>
      <c r="H356" s="620" t="s">
        <v>6628</v>
      </c>
      <c r="I356" s="622">
        <v>14.09</v>
      </c>
      <c r="J356" s="622">
        <v>1</v>
      </c>
      <c r="K356" s="623">
        <v>14.09</v>
      </c>
    </row>
    <row r="357" spans="1:11" ht="14.4" customHeight="1" x14ac:dyDescent="0.3">
      <c r="A357" s="618" t="s">
        <v>556</v>
      </c>
      <c r="B357" s="619" t="s">
        <v>558</v>
      </c>
      <c r="C357" s="620" t="s">
        <v>578</v>
      </c>
      <c r="D357" s="621" t="s">
        <v>579</v>
      </c>
      <c r="E357" s="620" t="s">
        <v>6269</v>
      </c>
      <c r="F357" s="621" t="s">
        <v>6270</v>
      </c>
      <c r="G357" s="620" t="s">
        <v>6751</v>
      </c>
      <c r="H357" s="620" t="s">
        <v>6752</v>
      </c>
      <c r="I357" s="622">
        <v>69.7</v>
      </c>
      <c r="J357" s="622">
        <v>10</v>
      </c>
      <c r="K357" s="623">
        <v>697</v>
      </c>
    </row>
    <row r="358" spans="1:11" ht="14.4" customHeight="1" x14ac:dyDescent="0.3">
      <c r="A358" s="618" t="s">
        <v>556</v>
      </c>
      <c r="B358" s="619" t="s">
        <v>558</v>
      </c>
      <c r="C358" s="620" t="s">
        <v>578</v>
      </c>
      <c r="D358" s="621" t="s">
        <v>579</v>
      </c>
      <c r="E358" s="620" t="s">
        <v>6269</v>
      </c>
      <c r="F358" s="621" t="s">
        <v>6270</v>
      </c>
      <c r="G358" s="620" t="s">
        <v>6753</v>
      </c>
      <c r="H358" s="620" t="s">
        <v>6754</v>
      </c>
      <c r="I358" s="622">
        <v>893.46500000000003</v>
      </c>
      <c r="J358" s="622">
        <v>17</v>
      </c>
      <c r="K358" s="623">
        <v>15188.9</v>
      </c>
    </row>
    <row r="359" spans="1:11" ht="14.4" customHeight="1" x14ac:dyDescent="0.3">
      <c r="A359" s="618" t="s">
        <v>556</v>
      </c>
      <c r="B359" s="619" t="s">
        <v>558</v>
      </c>
      <c r="C359" s="620" t="s">
        <v>578</v>
      </c>
      <c r="D359" s="621" t="s">
        <v>579</v>
      </c>
      <c r="E359" s="620" t="s">
        <v>6269</v>
      </c>
      <c r="F359" s="621" t="s">
        <v>6270</v>
      </c>
      <c r="G359" s="620" t="s">
        <v>6755</v>
      </c>
      <c r="H359" s="620" t="s">
        <v>6756</v>
      </c>
      <c r="I359" s="622">
        <v>1009.9</v>
      </c>
      <c r="J359" s="622">
        <v>17</v>
      </c>
      <c r="K359" s="623">
        <v>17168.330000000002</v>
      </c>
    </row>
    <row r="360" spans="1:11" ht="14.4" customHeight="1" x14ac:dyDescent="0.3">
      <c r="A360" s="618" t="s">
        <v>556</v>
      </c>
      <c r="B360" s="619" t="s">
        <v>558</v>
      </c>
      <c r="C360" s="620" t="s">
        <v>578</v>
      </c>
      <c r="D360" s="621" t="s">
        <v>579</v>
      </c>
      <c r="E360" s="620" t="s">
        <v>6269</v>
      </c>
      <c r="F360" s="621" t="s">
        <v>6270</v>
      </c>
      <c r="G360" s="620" t="s">
        <v>6757</v>
      </c>
      <c r="H360" s="620" t="s">
        <v>6758</v>
      </c>
      <c r="I360" s="622">
        <v>694.31</v>
      </c>
      <c r="J360" s="622">
        <v>13</v>
      </c>
      <c r="K360" s="623">
        <v>9026.0300000000007</v>
      </c>
    </row>
    <row r="361" spans="1:11" ht="14.4" customHeight="1" x14ac:dyDescent="0.3">
      <c r="A361" s="618" t="s">
        <v>556</v>
      </c>
      <c r="B361" s="619" t="s">
        <v>558</v>
      </c>
      <c r="C361" s="620" t="s">
        <v>578</v>
      </c>
      <c r="D361" s="621" t="s">
        <v>579</v>
      </c>
      <c r="E361" s="620" t="s">
        <v>6269</v>
      </c>
      <c r="F361" s="621" t="s">
        <v>6270</v>
      </c>
      <c r="G361" s="620" t="s">
        <v>6759</v>
      </c>
      <c r="H361" s="620" t="s">
        <v>6760</v>
      </c>
      <c r="I361" s="622">
        <v>856.23</v>
      </c>
      <c r="J361" s="622">
        <v>6</v>
      </c>
      <c r="K361" s="623">
        <v>5137.3899999999994</v>
      </c>
    </row>
    <row r="362" spans="1:11" ht="14.4" customHeight="1" x14ac:dyDescent="0.3">
      <c r="A362" s="618" t="s">
        <v>556</v>
      </c>
      <c r="B362" s="619" t="s">
        <v>558</v>
      </c>
      <c r="C362" s="620" t="s">
        <v>578</v>
      </c>
      <c r="D362" s="621" t="s">
        <v>579</v>
      </c>
      <c r="E362" s="620" t="s">
        <v>6269</v>
      </c>
      <c r="F362" s="621" t="s">
        <v>6270</v>
      </c>
      <c r="G362" s="620" t="s">
        <v>6761</v>
      </c>
      <c r="H362" s="620" t="s">
        <v>6762</v>
      </c>
      <c r="I362" s="622">
        <v>905.625</v>
      </c>
      <c r="J362" s="622">
        <v>19</v>
      </c>
      <c r="K362" s="623">
        <v>17206.86</v>
      </c>
    </row>
    <row r="363" spans="1:11" ht="14.4" customHeight="1" x14ac:dyDescent="0.3">
      <c r="A363" s="618" t="s">
        <v>556</v>
      </c>
      <c r="B363" s="619" t="s">
        <v>558</v>
      </c>
      <c r="C363" s="620" t="s">
        <v>578</v>
      </c>
      <c r="D363" s="621" t="s">
        <v>579</v>
      </c>
      <c r="E363" s="620" t="s">
        <v>6269</v>
      </c>
      <c r="F363" s="621" t="s">
        <v>6270</v>
      </c>
      <c r="G363" s="620" t="s">
        <v>6763</v>
      </c>
      <c r="H363" s="620" t="s">
        <v>6764</v>
      </c>
      <c r="I363" s="622">
        <v>147.91999999999999</v>
      </c>
      <c r="J363" s="622">
        <v>21</v>
      </c>
      <c r="K363" s="623">
        <v>3106.37</v>
      </c>
    </row>
    <row r="364" spans="1:11" ht="14.4" customHeight="1" x14ac:dyDescent="0.3">
      <c r="A364" s="618" t="s">
        <v>556</v>
      </c>
      <c r="B364" s="619" t="s">
        <v>558</v>
      </c>
      <c r="C364" s="620" t="s">
        <v>578</v>
      </c>
      <c r="D364" s="621" t="s">
        <v>579</v>
      </c>
      <c r="E364" s="620" t="s">
        <v>6269</v>
      </c>
      <c r="F364" s="621" t="s">
        <v>6270</v>
      </c>
      <c r="G364" s="620" t="s">
        <v>6765</v>
      </c>
      <c r="H364" s="620" t="s">
        <v>6766</v>
      </c>
      <c r="I364" s="622">
        <v>1141.6350000000002</v>
      </c>
      <c r="J364" s="622">
        <v>21</v>
      </c>
      <c r="K364" s="623">
        <v>23974.36</v>
      </c>
    </row>
    <row r="365" spans="1:11" ht="14.4" customHeight="1" x14ac:dyDescent="0.3">
      <c r="A365" s="618" t="s">
        <v>556</v>
      </c>
      <c r="B365" s="619" t="s">
        <v>558</v>
      </c>
      <c r="C365" s="620" t="s">
        <v>578</v>
      </c>
      <c r="D365" s="621" t="s">
        <v>579</v>
      </c>
      <c r="E365" s="620" t="s">
        <v>6269</v>
      </c>
      <c r="F365" s="621" t="s">
        <v>6270</v>
      </c>
      <c r="G365" s="620" t="s">
        <v>6767</v>
      </c>
      <c r="H365" s="620" t="s">
        <v>6768</v>
      </c>
      <c r="I365" s="622">
        <v>96.59999999999998</v>
      </c>
      <c r="J365" s="622">
        <v>30</v>
      </c>
      <c r="K365" s="623">
        <v>2898</v>
      </c>
    </row>
    <row r="366" spans="1:11" ht="14.4" customHeight="1" x14ac:dyDescent="0.3">
      <c r="A366" s="618" t="s">
        <v>556</v>
      </c>
      <c r="B366" s="619" t="s">
        <v>558</v>
      </c>
      <c r="C366" s="620" t="s">
        <v>578</v>
      </c>
      <c r="D366" s="621" t="s">
        <v>579</v>
      </c>
      <c r="E366" s="620" t="s">
        <v>6269</v>
      </c>
      <c r="F366" s="621" t="s">
        <v>6270</v>
      </c>
      <c r="G366" s="620" t="s">
        <v>6769</v>
      </c>
      <c r="H366" s="620" t="s">
        <v>6770</v>
      </c>
      <c r="I366" s="622">
        <v>114.16</v>
      </c>
      <c r="J366" s="622">
        <v>40</v>
      </c>
      <c r="K366" s="623">
        <v>4566.5600000000004</v>
      </c>
    </row>
    <row r="367" spans="1:11" ht="14.4" customHeight="1" x14ac:dyDescent="0.3">
      <c r="A367" s="618" t="s">
        <v>556</v>
      </c>
      <c r="B367" s="619" t="s">
        <v>558</v>
      </c>
      <c r="C367" s="620" t="s">
        <v>578</v>
      </c>
      <c r="D367" s="621" t="s">
        <v>579</v>
      </c>
      <c r="E367" s="620" t="s">
        <v>6269</v>
      </c>
      <c r="F367" s="621" t="s">
        <v>6270</v>
      </c>
      <c r="G367" s="620" t="s">
        <v>6771</v>
      </c>
      <c r="H367" s="620" t="s">
        <v>6772</v>
      </c>
      <c r="I367" s="622">
        <v>452.82</v>
      </c>
      <c r="J367" s="622">
        <v>11</v>
      </c>
      <c r="K367" s="623">
        <v>4981</v>
      </c>
    </row>
    <row r="368" spans="1:11" ht="14.4" customHeight="1" x14ac:dyDescent="0.3">
      <c r="A368" s="618" t="s">
        <v>556</v>
      </c>
      <c r="B368" s="619" t="s">
        <v>558</v>
      </c>
      <c r="C368" s="620" t="s">
        <v>578</v>
      </c>
      <c r="D368" s="621" t="s">
        <v>579</v>
      </c>
      <c r="E368" s="620" t="s">
        <v>6269</v>
      </c>
      <c r="F368" s="621" t="s">
        <v>6270</v>
      </c>
      <c r="G368" s="620" t="s">
        <v>6773</v>
      </c>
      <c r="H368" s="620" t="s">
        <v>6774</v>
      </c>
      <c r="I368" s="622">
        <v>856.23</v>
      </c>
      <c r="J368" s="622">
        <v>4</v>
      </c>
      <c r="K368" s="623">
        <v>3424.93</v>
      </c>
    </row>
    <row r="369" spans="1:11" ht="14.4" customHeight="1" x14ac:dyDescent="0.3">
      <c r="A369" s="618" t="s">
        <v>556</v>
      </c>
      <c r="B369" s="619" t="s">
        <v>558</v>
      </c>
      <c r="C369" s="620" t="s">
        <v>578</v>
      </c>
      <c r="D369" s="621" t="s">
        <v>579</v>
      </c>
      <c r="E369" s="620" t="s">
        <v>6269</v>
      </c>
      <c r="F369" s="621" t="s">
        <v>6270</v>
      </c>
      <c r="G369" s="620" t="s">
        <v>6775</v>
      </c>
      <c r="H369" s="620" t="s">
        <v>6776</v>
      </c>
      <c r="I369" s="622">
        <v>1599.93</v>
      </c>
      <c r="J369" s="622">
        <v>1</v>
      </c>
      <c r="K369" s="623">
        <v>1599.93</v>
      </c>
    </row>
    <row r="370" spans="1:11" ht="14.4" customHeight="1" x14ac:dyDescent="0.3">
      <c r="A370" s="618" t="s">
        <v>556</v>
      </c>
      <c r="B370" s="619" t="s">
        <v>558</v>
      </c>
      <c r="C370" s="620" t="s">
        <v>578</v>
      </c>
      <c r="D370" s="621" t="s">
        <v>579</v>
      </c>
      <c r="E370" s="620" t="s">
        <v>6271</v>
      </c>
      <c r="F370" s="621" t="s">
        <v>6272</v>
      </c>
      <c r="G370" s="620" t="s">
        <v>6371</v>
      </c>
      <c r="H370" s="620" t="s">
        <v>6372</v>
      </c>
      <c r="I370" s="622">
        <v>3.5049999999999999</v>
      </c>
      <c r="J370" s="622">
        <v>90</v>
      </c>
      <c r="K370" s="623">
        <v>315.5</v>
      </c>
    </row>
    <row r="371" spans="1:11" ht="14.4" customHeight="1" x14ac:dyDescent="0.3">
      <c r="A371" s="618" t="s">
        <v>556</v>
      </c>
      <c r="B371" s="619" t="s">
        <v>558</v>
      </c>
      <c r="C371" s="620" t="s">
        <v>578</v>
      </c>
      <c r="D371" s="621" t="s">
        <v>579</v>
      </c>
      <c r="E371" s="620" t="s">
        <v>6271</v>
      </c>
      <c r="F371" s="621" t="s">
        <v>6272</v>
      </c>
      <c r="G371" s="620" t="s">
        <v>6777</v>
      </c>
      <c r="H371" s="620" t="s">
        <v>6778</v>
      </c>
      <c r="I371" s="622">
        <v>11.142857142857142</v>
      </c>
      <c r="J371" s="622">
        <v>400</v>
      </c>
      <c r="K371" s="623">
        <v>4457.5</v>
      </c>
    </row>
    <row r="372" spans="1:11" ht="14.4" customHeight="1" x14ac:dyDescent="0.3">
      <c r="A372" s="618" t="s">
        <v>556</v>
      </c>
      <c r="B372" s="619" t="s">
        <v>558</v>
      </c>
      <c r="C372" s="620" t="s">
        <v>578</v>
      </c>
      <c r="D372" s="621" t="s">
        <v>579</v>
      </c>
      <c r="E372" s="620" t="s">
        <v>6271</v>
      </c>
      <c r="F372" s="621" t="s">
        <v>6272</v>
      </c>
      <c r="G372" s="620" t="s">
        <v>6641</v>
      </c>
      <c r="H372" s="620" t="s">
        <v>6642</v>
      </c>
      <c r="I372" s="622">
        <v>16.3</v>
      </c>
      <c r="J372" s="622">
        <v>8</v>
      </c>
      <c r="K372" s="623">
        <v>130.4</v>
      </c>
    </row>
    <row r="373" spans="1:11" ht="14.4" customHeight="1" x14ac:dyDescent="0.3">
      <c r="A373" s="618" t="s">
        <v>556</v>
      </c>
      <c r="B373" s="619" t="s">
        <v>558</v>
      </c>
      <c r="C373" s="620" t="s">
        <v>578</v>
      </c>
      <c r="D373" s="621" t="s">
        <v>579</v>
      </c>
      <c r="E373" s="620" t="s">
        <v>6271</v>
      </c>
      <c r="F373" s="621" t="s">
        <v>6272</v>
      </c>
      <c r="G373" s="620" t="s">
        <v>6375</v>
      </c>
      <c r="H373" s="620" t="s">
        <v>6376</v>
      </c>
      <c r="I373" s="622">
        <v>0.92899999999999994</v>
      </c>
      <c r="J373" s="622">
        <v>7400</v>
      </c>
      <c r="K373" s="623">
        <v>6872</v>
      </c>
    </row>
    <row r="374" spans="1:11" ht="14.4" customHeight="1" x14ac:dyDescent="0.3">
      <c r="A374" s="618" t="s">
        <v>556</v>
      </c>
      <c r="B374" s="619" t="s">
        <v>558</v>
      </c>
      <c r="C374" s="620" t="s">
        <v>578</v>
      </c>
      <c r="D374" s="621" t="s">
        <v>579</v>
      </c>
      <c r="E374" s="620" t="s">
        <v>6271</v>
      </c>
      <c r="F374" s="621" t="s">
        <v>6272</v>
      </c>
      <c r="G374" s="620" t="s">
        <v>6377</v>
      </c>
      <c r="H374" s="620" t="s">
        <v>6378</v>
      </c>
      <c r="I374" s="622">
        <v>1.4349999999999998</v>
      </c>
      <c r="J374" s="622">
        <v>5000</v>
      </c>
      <c r="K374" s="623">
        <v>7172</v>
      </c>
    </row>
    <row r="375" spans="1:11" ht="14.4" customHeight="1" x14ac:dyDescent="0.3">
      <c r="A375" s="618" t="s">
        <v>556</v>
      </c>
      <c r="B375" s="619" t="s">
        <v>558</v>
      </c>
      <c r="C375" s="620" t="s">
        <v>578</v>
      </c>
      <c r="D375" s="621" t="s">
        <v>579</v>
      </c>
      <c r="E375" s="620" t="s">
        <v>6271</v>
      </c>
      <c r="F375" s="621" t="s">
        <v>6272</v>
      </c>
      <c r="G375" s="620" t="s">
        <v>6379</v>
      </c>
      <c r="H375" s="620" t="s">
        <v>6380</v>
      </c>
      <c r="I375" s="622">
        <v>0.42</v>
      </c>
      <c r="J375" s="622">
        <v>2900</v>
      </c>
      <c r="K375" s="623">
        <v>1218</v>
      </c>
    </row>
    <row r="376" spans="1:11" ht="14.4" customHeight="1" x14ac:dyDescent="0.3">
      <c r="A376" s="618" t="s">
        <v>556</v>
      </c>
      <c r="B376" s="619" t="s">
        <v>558</v>
      </c>
      <c r="C376" s="620" t="s">
        <v>578</v>
      </c>
      <c r="D376" s="621" t="s">
        <v>579</v>
      </c>
      <c r="E376" s="620" t="s">
        <v>6271</v>
      </c>
      <c r="F376" s="621" t="s">
        <v>6272</v>
      </c>
      <c r="G376" s="620" t="s">
        <v>6381</v>
      </c>
      <c r="H376" s="620" t="s">
        <v>6382</v>
      </c>
      <c r="I376" s="622">
        <v>0.57999999999999996</v>
      </c>
      <c r="J376" s="622">
        <v>6600</v>
      </c>
      <c r="K376" s="623">
        <v>3828</v>
      </c>
    </row>
    <row r="377" spans="1:11" ht="14.4" customHeight="1" x14ac:dyDescent="0.3">
      <c r="A377" s="618" t="s">
        <v>556</v>
      </c>
      <c r="B377" s="619" t="s">
        <v>558</v>
      </c>
      <c r="C377" s="620" t="s">
        <v>578</v>
      </c>
      <c r="D377" s="621" t="s">
        <v>579</v>
      </c>
      <c r="E377" s="620" t="s">
        <v>6271</v>
      </c>
      <c r="F377" s="621" t="s">
        <v>6272</v>
      </c>
      <c r="G377" s="620" t="s">
        <v>6779</v>
      </c>
      <c r="H377" s="620" t="s">
        <v>6780</v>
      </c>
      <c r="I377" s="622">
        <v>23.827999999999999</v>
      </c>
      <c r="J377" s="622">
        <v>38</v>
      </c>
      <c r="K377" s="623">
        <v>895.12</v>
      </c>
    </row>
    <row r="378" spans="1:11" ht="14.4" customHeight="1" x14ac:dyDescent="0.3">
      <c r="A378" s="618" t="s">
        <v>556</v>
      </c>
      <c r="B378" s="619" t="s">
        <v>558</v>
      </c>
      <c r="C378" s="620" t="s">
        <v>578</v>
      </c>
      <c r="D378" s="621" t="s">
        <v>579</v>
      </c>
      <c r="E378" s="620" t="s">
        <v>6271</v>
      </c>
      <c r="F378" s="621" t="s">
        <v>6272</v>
      </c>
      <c r="G378" s="620" t="s">
        <v>6643</v>
      </c>
      <c r="H378" s="620" t="s">
        <v>6644</v>
      </c>
      <c r="I378" s="622">
        <v>5.8833333333333329</v>
      </c>
      <c r="J378" s="622">
        <v>60</v>
      </c>
      <c r="K378" s="623">
        <v>353</v>
      </c>
    </row>
    <row r="379" spans="1:11" ht="14.4" customHeight="1" x14ac:dyDescent="0.3">
      <c r="A379" s="618" t="s">
        <v>556</v>
      </c>
      <c r="B379" s="619" t="s">
        <v>558</v>
      </c>
      <c r="C379" s="620" t="s">
        <v>578</v>
      </c>
      <c r="D379" s="621" t="s">
        <v>579</v>
      </c>
      <c r="E379" s="620" t="s">
        <v>6271</v>
      </c>
      <c r="F379" s="621" t="s">
        <v>6272</v>
      </c>
      <c r="G379" s="620" t="s">
        <v>6385</v>
      </c>
      <c r="H379" s="620" t="s">
        <v>6386</v>
      </c>
      <c r="I379" s="622">
        <v>6.2866666666666662</v>
      </c>
      <c r="J379" s="622">
        <v>70</v>
      </c>
      <c r="K379" s="623">
        <v>440</v>
      </c>
    </row>
    <row r="380" spans="1:11" ht="14.4" customHeight="1" x14ac:dyDescent="0.3">
      <c r="A380" s="618" t="s">
        <v>556</v>
      </c>
      <c r="B380" s="619" t="s">
        <v>558</v>
      </c>
      <c r="C380" s="620" t="s">
        <v>578</v>
      </c>
      <c r="D380" s="621" t="s">
        <v>579</v>
      </c>
      <c r="E380" s="620" t="s">
        <v>6271</v>
      </c>
      <c r="F380" s="621" t="s">
        <v>6272</v>
      </c>
      <c r="G380" s="620" t="s">
        <v>6645</v>
      </c>
      <c r="H380" s="620" t="s">
        <v>6646</v>
      </c>
      <c r="I380" s="622">
        <v>5.3299999999999992</v>
      </c>
      <c r="J380" s="622">
        <v>600</v>
      </c>
      <c r="K380" s="623">
        <v>3198</v>
      </c>
    </row>
    <row r="381" spans="1:11" ht="14.4" customHeight="1" x14ac:dyDescent="0.3">
      <c r="A381" s="618" t="s">
        <v>556</v>
      </c>
      <c r="B381" s="619" t="s">
        <v>558</v>
      </c>
      <c r="C381" s="620" t="s">
        <v>578</v>
      </c>
      <c r="D381" s="621" t="s">
        <v>579</v>
      </c>
      <c r="E381" s="620" t="s">
        <v>6271</v>
      </c>
      <c r="F381" s="621" t="s">
        <v>6272</v>
      </c>
      <c r="G381" s="620" t="s">
        <v>6387</v>
      </c>
      <c r="H381" s="620" t="s">
        <v>6388</v>
      </c>
      <c r="I381" s="622">
        <v>6.3380000000000001</v>
      </c>
      <c r="J381" s="622">
        <v>85</v>
      </c>
      <c r="K381" s="623">
        <v>525.25</v>
      </c>
    </row>
    <row r="382" spans="1:11" ht="14.4" customHeight="1" x14ac:dyDescent="0.3">
      <c r="A382" s="618" t="s">
        <v>556</v>
      </c>
      <c r="B382" s="619" t="s">
        <v>558</v>
      </c>
      <c r="C382" s="620" t="s">
        <v>578</v>
      </c>
      <c r="D382" s="621" t="s">
        <v>579</v>
      </c>
      <c r="E382" s="620" t="s">
        <v>6271</v>
      </c>
      <c r="F382" s="621" t="s">
        <v>6272</v>
      </c>
      <c r="G382" s="620" t="s">
        <v>6781</v>
      </c>
      <c r="H382" s="620" t="s">
        <v>6782</v>
      </c>
      <c r="I382" s="622">
        <v>68.349999999999994</v>
      </c>
      <c r="J382" s="622">
        <v>5</v>
      </c>
      <c r="K382" s="623">
        <v>341.75</v>
      </c>
    </row>
    <row r="383" spans="1:11" ht="14.4" customHeight="1" x14ac:dyDescent="0.3">
      <c r="A383" s="618" t="s">
        <v>556</v>
      </c>
      <c r="B383" s="619" t="s">
        <v>558</v>
      </c>
      <c r="C383" s="620" t="s">
        <v>578</v>
      </c>
      <c r="D383" s="621" t="s">
        <v>579</v>
      </c>
      <c r="E383" s="620" t="s">
        <v>6271</v>
      </c>
      <c r="F383" s="621" t="s">
        <v>6272</v>
      </c>
      <c r="G383" s="620" t="s">
        <v>6391</v>
      </c>
      <c r="H383" s="620" t="s">
        <v>6392</v>
      </c>
      <c r="I383" s="622">
        <v>999</v>
      </c>
      <c r="J383" s="622">
        <v>2</v>
      </c>
      <c r="K383" s="623">
        <v>1998</v>
      </c>
    </row>
    <row r="384" spans="1:11" ht="14.4" customHeight="1" x14ac:dyDescent="0.3">
      <c r="A384" s="618" t="s">
        <v>556</v>
      </c>
      <c r="B384" s="619" t="s">
        <v>558</v>
      </c>
      <c r="C384" s="620" t="s">
        <v>578</v>
      </c>
      <c r="D384" s="621" t="s">
        <v>579</v>
      </c>
      <c r="E384" s="620" t="s">
        <v>6271</v>
      </c>
      <c r="F384" s="621" t="s">
        <v>6272</v>
      </c>
      <c r="G384" s="620" t="s">
        <v>6647</v>
      </c>
      <c r="H384" s="620" t="s">
        <v>6648</v>
      </c>
      <c r="I384" s="622">
        <v>13.4</v>
      </c>
      <c r="J384" s="622">
        <v>30</v>
      </c>
      <c r="K384" s="623">
        <v>402</v>
      </c>
    </row>
    <row r="385" spans="1:11" ht="14.4" customHeight="1" x14ac:dyDescent="0.3">
      <c r="A385" s="618" t="s">
        <v>556</v>
      </c>
      <c r="B385" s="619" t="s">
        <v>558</v>
      </c>
      <c r="C385" s="620" t="s">
        <v>578</v>
      </c>
      <c r="D385" s="621" t="s">
        <v>579</v>
      </c>
      <c r="E385" s="620" t="s">
        <v>6271</v>
      </c>
      <c r="F385" s="621" t="s">
        <v>6272</v>
      </c>
      <c r="G385" s="620" t="s">
        <v>6395</v>
      </c>
      <c r="H385" s="620" t="s">
        <v>6396</v>
      </c>
      <c r="I385" s="622">
        <v>80.569999999999993</v>
      </c>
      <c r="J385" s="622">
        <v>40</v>
      </c>
      <c r="K385" s="623">
        <v>3222.8</v>
      </c>
    </row>
    <row r="386" spans="1:11" ht="14.4" customHeight="1" x14ac:dyDescent="0.3">
      <c r="A386" s="618" t="s">
        <v>556</v>
      </c>
      <c r="B386" s="619" t="s">
        <v>558</v>
      </c>
      <c r="C386" s="620" t="s">
        <v>578</v>
      </c>
      <c r="D386" s="621" t="s">
        <v>579</v>
      </c>
      <c r="E386" s="620" t="s">
        <v>6271</v>
      </c>
      <c r="F386" s="621" t="s">
        <v>6272</v>
      </c>
      <c r="G386" s="620" t="s">
        <v>6649</v>
      </c>
      <c r="H386" s="620" t="s">
        <v>6650</v>
      </c>
      <c r="I386" s="622">
        <v>17.975000000000001</v>
      </c>
      <c r="J386" s="622">
        <v>30</v>
      </c>
      <c r="K386" s="623">
        <v>539.20000000000005</v>
      </c>
    </row>
    <row r="387" spans="1:11" ht="14.4" customHeight="1" x14ac:dyDescent="0.3">
      <c r="A387" s="618" t="s">
        <v>556</v>
      </c>
      <c r="B387" s="619" t="s">
        <v>558</v>
      </c>
      <c r="C387" s="620" t="s">
        <v>578</v>
      </c>
      <c r="D387" s="621" t="s">
        <v>579</v>
      </c>
      <c r="E387" s="620" t="s">
        <v>6271</v>
      </c>
      <c r="F387" s="621" t="s">
        <v>6272</v>
      </c>
      <c r="G387" s="620" t="s">
        <v>6397</v>
      </c>
      <c r="H387" s="620" t="s">
        <v>6398</v>
      </c>
      <c r="I387" s="622">
        <v>5.5579999999999998</v>
      </c>
      <c r="J387" s="622">
        <v>500</v>
      </c>
      <c r="K387" s="623">
        <v>2779</v>
      </c>
    </row>
    <row r="388" spans="1:11" ht="14.4" customHeight="1" x14ac:dyDescent="0.3">
      <c r="A388" s="618" t="s">
        <v>556</v>
      </c>
      <c r="B388" s="619" t="s">
        <v>558</v>
      </c>
      <c r="C388" s="620" t="s">
        <v>578</v>
      </c>
      <c r="D388" s="621" t="s">
        <v>579</v>
      </c>
      <c r="E388" s="620" t="s">
        <v>6271</v>
      </c>
      <c r="F388" s="621" t="s">
        <v>6272</v>
      </c>
      <c r="G388" s="620" t="s">
        <v>6653</v>
      </c>
      <c r="H388" s="620" t="s">
        <v>6654</v>
      </c>
      <c r="I388" s="622">
        <v>16.95</v>
      </c>
      <c r="J388" s="622">
        <v>2</v>
      </c>
      <c r="K388" s="623">
        <v>33.9</v>
      </c>
    </row>
    <row r="389" spans="1:11" ht="14.4" customHeight="1" x14ac:dyDescent="0.3">
      <c r="A389" s="618" t="s">
        <v>556</v>
      </c>
      <c r="B389" s="619" t="s">
        <v>558</v>
      </c>
      <c r="C389" s="620" t="s">
        <v>578</v>
      </c>
      <c r="D389" s="621" t="s">
        <v>579</v>
      </c>
      <c r="E389" s="620" t="s">
        <v>6271</v>
      </c>
      <c r="F389" s="621" t="s">
        <v>6272</v>
      </c>
      <c r="G389" s="620" t="s">
        <v>6783</v>
      </c>
      <c r="H389" s="620" t="s">
        <v>6784</v>
      </c>
      <c r="I389" s="622">
        <v>159.0325</v>
      </c>
      <c r="J389" s="622">
        <v>16</v>
      </c>
      <c r="K389" s="623">
        <v>2642.53</v>
      </c>
    </row>
    <row r="390" spans="1:11" ht="14.4" customHeight="1" x14ac:dyDescent="0.3">
      <c r="A390" s="618" t="s">
        <v>556</v>
      </c>
      <c r="B390" s="619" t="s">
        <v>558</v>
      </c>
      <c r="C390" s="620" t="s">
        <v>578</v>
      </c>
      <c r="D390" s="621" t="s">
        <v>579</v>
      </c>
      <c r="E390" s="620" t="s">
        <v>6271</v>
      </c>
      <c r="F390" s="621" t="s">
        <v>6272</v>
      </c>
      <c r="G390" s="620" t="s">
        <v>6785</v>
      </c>
      <c r="H390" s="620" t="s">
        <v>6786</v>
      </c>
      <c r="I390" s="622">
        <v>35.21</v>
      </c>
      <c r="J390" s="622">
        <v>20</v>
      </c>
      <c r="K390" s="623">
        <v>704.2</v>
      </c>
    </row>
    <row r="391" spans="1:11" ht="14.4" customHeight="1" x14ac:dyDescent="0.3">
      <c r="A391" s="618" t="s">
        <v>556</v>
      </c>
      <c r="B391" s="619" t="s">
        <v>558</v>
      </c>
      <c r="C391" s="620" t="s">
        <v>578</v>
      </c>
      <c r="D391" s="621" t="s">
        <v>579</v>
      </c>
      <c r="E391" s="620" t="s">
        <v>6271</v>
      </c>
      <c r="F391" s="621" t="s">
        <v>6272</v>
      </c>
      <c r="G391" s="620" t="s">
        <v>6399</v>
      </c>
      <c r="H391" s="620" t="s">
        <v>6400</v>
      </c>
      <c r="I391" s="622">
        <v>8.99</v>
      </c>
      <c r="J391" s="622">
        <v>20</v>
      </c>
      <c r="K391" s="623">
        <v>179.8</v>
      </c>
    </row>
    <row r="392" spans="1:11" ht="14.4" customHeight="1" x14ac:dyDescent="0.3">
      <c r="A392" s="618" t="s">
        <v>556</v>
      </c>
      <c r="B392" s="619" t="s">
        <v>558</v>
      </c>
      <c r="C392" s="620" t="s">
        <v>578</v>
      </c>
      <c r="D392" s="621" t="s">
        <v>579</v>
      </c>
      <c r="E392" s="620" t="s">
        <v>6271</v>
      </c>
      <c r="F392" s="621" t="s">
        <v>6272</v>
      </c>
      <c r="G392" s="620" t="s">
        <v>6407</v>
      </c>
      <c r="H392" s="620" t="s">
        <v>6408</v>
      </c>
      <c r="I392" s="622">
        <v>1.7579999999999998</v>
      </c>
      <c r="J392" s="622">
        <v>1000</v>
      </c>
      <c r="K392" s="623">
        <v>1747</v>
      </c>
    </row>
    <row r="393" spans="1:11" ht="14.4" customHeight="1" x14ac:dyDescent="0.3">
      <c r="A393" s="618" t="s">
        <v>556</v>
      </c>
      <c r="B393" s="619" t="s">
        <v>558</v>
      </c>
      <c r="C393" s="620" t="s">
        <v>578</v>
      </c>
      <c r="D393" s="621" t="s">
        <v>579</v>
      </c>
      <c r="E393" s="620" t="s">
        <v>6271</v>
      </c>
      <c r="F393" s="621" t="s">
        <v>6272</v>
      </c>
      <c r="G393" s="620" t="s">
        <v>6409</v>
      </c>
      <c r="H393" s="620" t="s">
        <v>6410</v>
      </c>
      <c r="I393" s="622">
        <v>1.76</v>
      </c>
      <c r="J393" s="622">
        <v>200</v>
      </c>
      <c r="K393" s="623">
        <v>352</v>
      </c>
    </row>
    <row r="394" spans="1:11" ht="14.4" customHeight="1" x14ac:dyDescent="0.3">
      <c r="A394" s="618" t="s">
        <v>556</v>
      </c>
      <c r="B394" s="619" t="s">
        <v>558</v>
      </c>
      <c r="C394" s="620" t="s">
        <v>578</v>
      </c>
      <c r="D394" s="621" t="s">
        <v>579</v>
      </c>
      <c r="E394" s="620" t="s">
        <v>6271</v>
      </c>
      <c r="F394" s="621" t="s">
        <v>6272</v>
      </c>
      <c r="G394" s="620" t="s">
        <v>6411</v>
      </c>
      <c r="H394" s="620" t="s">
        <v>6412</v>
      </c>
      <c r="I394" s="622">
        <v>2.7466666666666666</v>
      </c>
      <c r="J394" s="622">
        <v>500</v>
      </c>
      <c r="K394" s="623">
        <v>1374</v>
      </c>
    </row>
    <row r="395" spans="1:11" ht="14.4" customHeight="1" x14ac:dyDescent="0.3">
      <c r="A395" s="618" t="s">
        <v>556</v>
      </c>
      <c r="B395" s="619" t="s">
        <v>558</v>
      </c>
      <c r="C395" s="620" t="s">
        <v>578</v>
      </c>
      <c r="D395" s="621" t="s">
        <v>579</v>
      </c>
      <c r="E395" s="620" t="s">
        <v>6271</v>
      </c>
      <c r="F395" s="621" t="s">
        <v>6272</v>
      </c>
      <c r="G395" s="620" t="s">
        <v>6657</v>
      </c>
      <c r="H395" s="620" t="s">
        <v>6658</v>
      </c>
      <c r="I395" s="622">
        <v>1.77</v>
      </c>
      <c r="J395" s="622">
        <v>850</v>
      </c>
      <c r="K395" s="623">
        <v>1504.5</v>
      </c>
    </row>
    <row r="396" spans="1:11" ht="14.4" customHeight="1" x14ac:dyDescent="0.3">
      <c r="A396" s="618" t="s">
        <v>556</v>
      </c>
      <c r="B396" s="619" t="s">
        <v>558</v>
      </c>
      <c r="C396" s="620" t="s">
        <v>578</v>
      </c>
      <c r="D396" s="621" t="s">
        <v>579</v>
      </c>
      <c r="E396" s="620" t="s">
        <v>6271</v>
      </c>
      <c r="F396" s="621" t="s">
        <v>6272</v>
      </c>
      <c r="G396" s="620" t="s">
        <v>6659</v>
      </c>
      <c r="H396" s="620" t="s">
        <v>6660</v>
      </c>
      <c r="I396" s="622">
        <v>2.4300000000000002</v>
      </c>
      <c r="J396" s="622">
        <v>50</v>
      </c>
      <c r="K396" s="623">
        <v>121.5</v>
      </c>
    </row>
    <row r="397" spans="1:11" ht="14.4" customHeight="1" x14ac:dyDescent="0.3">
      <c r="A397" s="618" t="s">
        <v>556</v>
      </c>
      <c r="B397" s="619" t="s">
        <v>558</v>
      </c>
      <c r="C397" s="620" t="s">
        <v>578</v>
      </c>
      <c r="D397" s="621" t="s">
        <v>579</v>
      </c>
      <c r="E397" s="620" t="s">
        <v>6271</v>
      </c>
      <c r="F397" s="621" t="s">
        <v>6272</v>
      </c>
      <c r="G397" s="620" t="s">
        <v>6413</v>
      </c>
      <c r="H397" s="620" t="s">
        <v>6414</v>
      </c>
      <c r="I397" s="622">
        <v>1.75</v>
      </c>
      <c r="J397" s="622">
        <v>650</v>
      </c>
      <c r="K397" s="623">
        <v>1137.5</v>
      </c>
    </row>
    <row r="398" spans="1:11" ht="14.4" customHeight="1" x14ac:dyDescent="0.3">
      <c r="A398" s="618" t="s">
        <v>556</v>
      </c>
      <c r="B398" s="619" t="s">
        <v>558</v>
      </c>
      <c r="C398" s="620" t="s">
        <v>578</v>
      </c>
      <c r="D398" s="621" t="s">
        <v>579</v>
      </c>
      <c r="E398" s="620" t="s">
        <v>6271</v>
      </c>
      <c r="F398" s="621" t="s">
        <v>6272</v>
      </c>
      <c r="G398" s="620" t="s">
        <v>6415</v>
      </c>
      <c r="H398" s="620" t="s">
        <v>6416</v>
      </c>
      <c r="I398" s="622">
        <v>1.7549999999999999</v>
      </c>
      <c r="J398" s="622">
        <v>1000</v>
      </c>
      <c r="K398" s="623">
        <v>1757</v>
      </c>
    </row>
    <row r="399" spans="1:11" ht="14.4" customHeight="1" x14ac:dyDescent="0.3">
      <c r="A399" s="618" t="s">
        <v>556</v>
      </c>
      <c r="B399" s="619" t="s">
        <v>558</v>
      </c>
      <c r="C399" s="620" t="s">
        <v>578</v>
      </c>
      <c r="D399" s="621" t="s">
        <v>579</v>
      </c>
      <c r="E399" s="620" t="s">
        <v>6271</v>
      </c>
      <c r="F399" s="621" t="s">
        <v>6272</v>
      </c>
      <c r="G399" s="620" t="s">
        <v>6417</v>
      </c>
      <c r="H399" s="620" t="s">
        <v>6418</v>
      </c>
      <c r="I399" s="622">
        <v>1.1428571428571429E-2</v>
      </c>
      <c r="J399" s="622">
        <v>1500</v>
      </c>
      <c r="K399" s="623">
        <v>18</v>
      </c>
    </row>
    <row r="400" spans="1:11" ht="14.4" customHeight="1" x14ac:dyDescent="0.3">
      <c r="A400" s="618" t="s">
        <v>556</v>
      </c>
      <c r="B400" s="619" t="s">
        <v>558</v>
      </c>
      <c r="C400" s="620" t="s">
        <v>578</v>
      </c>
      <c r="D400" s="621" t="s">
        <v>579</v>
      </c>
      <c r="E400" s="620" t="s">
        <v>6271</v>
      </c>
      <c r="F400" s="621" t="s">
        <v>6272</v>
      </c>
      <c r="G400" s="620" t="s">
        <v>6419</v>
      </c>
      <c r="H400" s="620" t="s">
        <v>6420</v>
      </c>
      <c r="I400" s="622">
        <v>2.04</v>
      </c>
      <c r="J400" s="622">
        <v>300</v>
      </c>
      <c r="K400" s="623">
        <v>612</v>
      </c>
    </row>
    <row r="401" spans="1:11" ht="14.4" customHeight="1" x14ac:dyDescent="0.3">
      <c r="A401" s="618" t="s">
        <v>556</v>
      </c>
      <c r="B401" s="619" t="s">
        <v>558</v>
      </c>
      <c r="C401" s="620" t="s">
        <v>578</v>
      </c>
      <c r="D401" s="621" t="s">
        <v>579</v>
      </c>
      <c r="E401" s="620" t="s">
        <v>6271</v>
      </c>
      <c r="F401" s="621" t="s">
        <v>6272</v>
      </c>
      <c r="G401" s="620" t="s">
        <v>6661</v>
      </c>
      <c r="H401" s="620" t="s">
        <v>6662</v>
      </c>
      <c r="I401" s="622">
        <v>1.99</v>
      </c>
      <c r="J401" s="622">
        <v>50</v>
      </c>
      <c r="K401" s="623">
        <v>99.5</v>
      </c>
    </row>
    <row r="402" spans="1:11" ht="14.4" customHeight="1" x14ac:dyDescent="0.3">
      <c r="A402" s="618" t="s">
        <v>556</v>
      </c>
      <c r="B402" s="619" t="s">
        <v>558</v>
      </c>
      <c r="C402" s="620" t="s">
        <v>578</v>
      </c>
      <c r="D402" s="621" t="s">
        <v>579</v>
      </c>
      <c r="E402" s="620" t="s">
        <v>6271</v>
      </c>
      <c r="F402" s="621" t="s">
        <v>6272</v>
      </c>
      <c r="G402" s="620" t="s">
        <v>6787</v>
      </c>
      <c r="H402" s="620" t="s">
        <v>6788</v>
      </c>
      <c r="I402" s="622">
        <v>2.75</v>
      </c>
      <c r="J402" s="622">
        <v>300</v>
      </c>
      <c r="K402" s="623">
        <v>825</v>
      </c>
    </row>
    <row r="403" spans="1:11" ht="14.4" customHeight="1" x14ac:dyDescent="0.3">
      <c r="A403" s="618" t="s">
        <v>556</v>
      </c>
      <c r="B403" s="619" t="s">
        <v>558</v>
      </c>
      <c r="C403" s="620" t="s">
        <v>578</v>
      </c>
      <c r="D403" s="621" t="s">
        <v>579</v>
      </c>
      <c r="E403" s="620" t="s">
        <v>6271</v>
      </c>
      <c r="F403" s="621" t="s">
        <v>6272</v>
      </c>
      <c r="G403" s="620" t="s">
        <v>6421</v>
      </c>
      <c r="H403" s="620" t="s">
        <v>6422</v>
      </c>
      <c r="I403" s="622">
        <v>1.9799999999999998</v>
      </c>
      <c r="J403" s="622">
        <v>700</v>
      </c>
      <c r="K403" s="623">
        <v>1387</v>
      </c>
    </row>
    <row r="404" spans="1:11" ht="14.4" customHeight="1" x14ac:dyDescent="0.3">
      <c r="A404" s="618" t="s">
        <v>556</v>
      </c>
      <c r="B404" s="619" t="s">
        <v>558</v>
      </c>
      <c r="C404" s="620" t="s">
        <v>578</v>
      </c>
      <c r="D404" s="621" t="s">
        <v>579</v>
      </c>
      <c r="E404" s="620" t="s">
        <v>6271</v>
      </c>
      <c r="F404" s="621" t="s">
        <v>6272</v>
      </c>
      <c r="G404" s="620" t="s">
        <v>6423</v>
      </c>
      <c r="H404" s="620" t="s">
        <v>6424</v>
      </c>
      <c r="I404" s="622">
        <v>2.41</v>
      </c>
      <c r="J404" s="622">
        <v>300</v>
      </c>
      <c r="K404" s="623">
        <v>723</v>
      </c>
    </row>
    <row r="405" spans="1:11" ht="14.4" customHeight="1" x14ac:dyDescent="0.3">
      <c r="A405" s="618" t="s">
        <v>556</v>
      </c>
      <c r="B405" s="619" t="s">
        <v>558</v>
      </c>
      <c r="C405" s="620" t="s">
        <v>578</v>
      </c>
      <c r="D405" s="621" t="s">
        <v>579</v>
      </c>
      <c r="E405" s="620" t="s">
        <v>6271</v>
      </c>
      <c r="F405" s="621" t="s">
        <v>6272</v>
      </c>
      <c r="G405" s="620" t="s">
        <v>6789</v>
      </c>
      <c r="H405" s="620" t="s">
        <v>6790</v>
      </c>
      <c r="I405" s="622">
        <v>90.99</v>
      </c>
      <c r="J405" s="622">
        <v>50</v>
      </c>
      <c r="K405" s="623">
        <v>4549.5</v>
      </c>
    </row>
    <row r="406" spans="1:11" ht="14.4" customHeight="1" x14ac:dyDescent="0.3">
      <c r="A406" s="618" t="s">
        <v>556</v>
      </c>
      <c r="B406" s="619" t="s">
        <v>558</v>
      </c>
      <c r="C406" s="620" t="s">
        <v>578</v>
      </c>
      <c r="D406" s="621" t="s">
        <v>579</v>
      </c>
      <c r="E406" s="620" t="s">
        <v>6271</v>
      </c>
      <c r="F406" s="621" t="s">
        <v>6272</v>
      </c>
      <c r="G406" s="620" t="s">
        <v>6427</v>
      </c>
      <c r="H406" s="620" t="s">
        <v>6428</v>
      </c>
      <c r="I406" s="622">
        <v>2.181111111111111</v>
      </c>
      <c r="J406" s="622">
        <v>2120</v>
      </c>
      <c r="K406" s="623">
        <v>4622.7999999999993</v>
      </c>
    </row>
    <row r="407" spans="1:11" ht="14.4" customHeight="1" x14ac:dyDescent="0.3">
      <c r="A407" s="618" t="s">
        <v>556</v>
      </c>
      <c r="B407" s="619" t="s">
        <v>558</v>
      </c>
      <c r="C407" s="620" t="s">
        <v>578</v>
      </c>
      <c r="D407" s="621" t="s">
        <v>579</v>
      </c>
      <c r="E407" s="620" t="s">
        <v>6271</v>
      </c>
      <c r="F407" s="621" t="s">
        <v>6272</v>
      </c>
      <c r="G407" s="620" t="s">
        <v>6663</v>
      </c>
      <c r="H407" s="620" t="s">
        <v>6664</v>
      </c>
      <c r="I407" s="622">
        <v>29.64</v>
      </c>
      <c r="J407" s="622">
        <v>10</v>
      </c>
      <c r="K407" s="623">
        <v>296.39999999999998</v>
      </c>
    </row>
    <row r="408" spans="1:11" ht="14.4" customHeight="1" x14ac:dyDescent="0.3">
      <c r="A408" s="618" t="s">
        <v>556</v>
      </c>
      <c r="B408" s="619" t="s">
        <v>558</v>
      </c>
      <c r="C408" s="620" t="s">
        <v>578</v>
      </c>
      <c r="D408" s="621" t="s">
        <v>579</v>
      </c>
      <c r="E408" s="620" t="s">
        <v>6271</v>
      </c>
      <c r="F408" s="621" t="s">
        <v>6272</v>
      </c>
      <c r="G408" s="620" t="s">
        <v>6791</v>
      </c>
      <c r="H408" s="620" t="s">
        <v>6792</v>
      </c>
      <c r="I408" s="622">
        <v>2.8800000000000003</v>
      </c>
      <c r="J408" s="622">
        <v>75</v>
      </c>
      <c r="K408" s="623">
        <v>216</v>
      </c>
    </row>
    <row r="409" spans="1:11" ht="14.4" customHeight="1" x14ac:dyDescent="0.3">
      <c r="A409" s="618" t="s">
        <v>556</v>
      </c>
      <c r="B409" s="619" t="s">
        <v>558</v>
      </c>
      <c r="C409" s="620" t="s">
        <v>578</v>
      </c>
      <c r="D409" s="621" t="s">
        <v>579</v>
      </c>
      <c r="E409" s="620" t="s">
        <v>6271</v>
      </c>
      <c r="F409" s="621" t="s">
        <v>6272</v>
      </c>
      <c r="G409" s="620" t="s">
        <v>6667</v>
      </c>
      <c r="H409" s="620" t="s">
        <v>6668</v>
      </c>
      <c r="I409" s="622">
        <v>5.13</v>
      </c>
      <c r="J409" s="622">
        <v>300</v>
      </c>
      <c r="K409" s="623">
        <v>1539</v>
      </c>
    </row>
    <row r="410" spans="1:11" ht="14.4" customHeight="1" x14ac:dyDescent="0.3">
      <c r="A410" s="618" t="s">
        <v>556</v>
      </c>
      <c r="B410" s="619" t="s">
        <v>558</v>
      </c>
      <c r="C410" s="620" t="s">
        <v>578</v>
      </c>
      <c r="D410" s="621" t="s">
        <v>579</v>
      </c>
      <c r="E410" s="620" t="s">
        <v>6271</v>
      </c>
      <c r="F410" s="621" t="s">
        <v>6272</v>
      </c>
      <c r="G410" s="620" t="s">
        <v>6793</v>
      </c>
      <c r="H410" s="620" t="s">
        <v>6794</v>
      </c>
      <c r="I410" s="622">
        <v>32.67</v>
      </c>
      <c r="J410" s="622">
        <v>5</v>
      </c>
      <c r="K410" s="623">
        <v>163.35</v>
      </c>
    </row>
    <row r="411" spans="1:11" ht="14.4" customHeight="1" x14ac:dyDescent="0.3">
      <c r="A411" s="618" t="s">
        <v>556</v>
      </c>
      <c r="B411" s="619" t="s">
        <v>558</v>
      </c>
      <c r="C411" s="620" t="s">
        <v>578</v>
      </c>
      <c r="D411" s="621" t="s">
        <v>579</v>
      </c>
      <c r="E411" s="620" t="s">
        <v>6271</v>
      </c>
      <c r="F411" s="621" t="s">
        <v>6272</v>
      </c>
      <c r="G411" s="620" t="s">
        <v>6671</v>
      </c>
      <c r="H411" s="620" t="s">
        <v>6672</v>
      </c>
      <c r="I411" s="622">
        <v>119.52</v>
      </c>
      <c r="J411" s="622">
        <v>2</v>
      </c>
      <c r="K411" s="623">
        <v>239.04</v>
      </c>
    </row>
    <row r="412" spans="1:11" ht="14.4" customHeight="1" x14ac:dyDescent="0.3">
      <c r="A412" s="618" t="s">
        <v>556</v>
      </c>
      <c r="B412" s="619" t="s">
        <v>558</v>
      </c>
      <c r="C412" s="620" t="s">
        <v>578</v>
      </c>
      <c r="D412" s="621" t="s">
        <v>579</v>
      </c>
      <c r="E412" s="620" t="s">
        <v>6271</v>
      </c>
      <c r="F412" s="621" t="s">
        <v>6272</v>
      </c>
      <c r="G412" s="620" t="s">
        <v>6795</v>
      </c>
      <c r="H412" s="620" t="s">
        <v>6796</v>
      </c>
      <c r="I412" s="622">
        <v>8.23</v>
      </c>
      <c r="J412" s="622">
        <v>100</v>
      </c>
      <c r="K412" s="623">
        <v>822.8</v>
      </c>
    </row>
    <row r="413" spans="1:11" ht="14.4" customHeight="1" x14ac:dyDescent="0.3">
      <c r="A413" s="618" t="s">
        <v>556</v>
      </c>
      <c r="B413" s="619" t="s">
        <v>558</v>
      </c>
      <c r="C413" s="620" t="s">
        <v>578</v>
      </c>
      <c r="D413" s="621" t="s">
        <v>579</v>
      </c>
      <c r="E413" s="620" t="s">
        <v>6271</v>
      </c>
      <c r="F413" s="621" t="s">
        <v>6272</v>
      </c>
      <c r="G413" s="620" t="s">
        <v>6441</v>
      </c>
      <c r="H413" s="620" t="s">
        <v>6442</v>
      </c>
      <c r="I413" s="622">
        <v>17.96</v>
      </c>
      <c r="J413" s="622">
        <v>500</v>
      </c>
      <c r="K413" s="623">
        <v>8978</v>
      </c>
    </row>
    <row r="414" spans="1:11" ht="14.4" customHeight="1" x14ac:dyDescent="0.3">
      <c r="A414" s="618" t="s">
        <v>556</v>
      </c>
      <c r="B414" s="619" t="s">
        <v>558</v>
      </c>
      <c r="C414" s="620" t="s">
        <v>578</v>
      </c>
      <c r="D414" s="621" t="s">
        <v>579</v>
      </c>
      <c r="E414" s="620" t="s">
        <v>6271</v>
      </c>
      <c r="F414" s="621" t="s">
        <v>6272</v>
      </c>
      <c r="G414" s="620" t="s">
        <v>6443</v>
      </c>
      <c r="H414" s="620" t="s">
        <v>6444</v>
      </c>
      <c r="I414" s="622">
        <v>17.972000000000001</v>
      </c>
      <c r="J414" s="622">
        <v>550</v>
      </c>
      <c r="K414" s="623">
        <v>9883</v>
      </c>
    </row>
    <row r="415" spans="1:11" ht="14.4" customHeight="1" x14ac:dyDescent="0.3">
      <c r="A415" s="618" t="s">
        <v>556</v>
      </c>
      <c r="B415" s="619" t="s">
        <v>558</v>
      </c>
      <c r="C415" s="620" t="s">
        <v>578</v>
      </c>
      <c r="D415" s="621" t="s">
        <v>579</v>
      </c>
      <c r="E415" s="620" t="s">
        <v>6271</v>
      </c>
      <c r="F415" s="621" t="s">
        <v>6272</v>
      </c>
      <c r="G415" s="620" t="s">
        <v>6447</v>
      </c>
      <c r="H415" s="620" t="s">
        <v>6448</v>
      </c>
      <c r="I415" s="622">
        <v>12.11</v>
      </c>
      <c r="J415" s="622">
        <v>120</v>
      </c>
      <c r="K415" s="623">
        <v>1453.2</v>
      </c>
    </row>
    <row r="416" spans="1:11" ht="14.4" customHeight="1" x14ac:dyDescent="0.3">
      <c r="A416" s="618" t="s">
        <v>556</v>
      </c>
      <c r="B416" s="619" t="s">
        <v>558</v>
      </c>
      <c r="C416" s="620" t="s">
        <v>578</v>
      </c>
      <c r="D416" s="621" t="s">
        <v>579</v>
      </c>
      <c r="E416" s="620" t="s">
        <v>6271</v>
      </c>
      <c r="F416" s="621" t="s">
        <v>6272</v>
      </c>
      <c r="G416" s="620" t="s">
        <v>6451</v>
      </c>
      <c r="H416" s="620" t="s">
        <v>6452</v>
      </c>
      <c r="I416" s="622">
        <v>2.83</v>
      </c>
      <c r="J416" s="622">
        <v>100</v>
      </c>
      <c r="K416" s="623">
        <v>283</v>
      </c>
    </row>
    <row r="417" spans="1:11" ht="14.4" customHeight="1" x14ac:dyDescent="0.3">
      <c r="A417" s="618" t="s">
        <v>556</v>
      </c>
      <c r="B417" s="619" t="s">
        <v>558</v>
      </c>
      <c r="C417" s="620" t="s">
        <v>578</v>
      </c>
      <c r="D417" s="621" t="s">
        <v>579</v>
      </c>
      <c r="E417" s="620" t="s">
        <v>6271</v>
      </c>
      <c r="F417" s="621" t="s">
        <v>6272</v>
      </c>
      <c r="G417" s="620" t="s">
        <v>6453</v>
      </c>
      <c r="H417" s="620" t="s">
        <v>6454</v>
      </c>
      <c r="I417" s="622">
        <v>1.8966666666666665</v>
      </c>
      <c r="J417" s="622">
        <v>1600</v>
      </c>
      <c r="K417" s="623">
        <v>3046</v>
      </c>
    </row>
    <row r="418" spans="1:11" ht="14.4" customHeight="1" x14ac:dyDescent="0.3">
      <c r="A418" s="618" t="s">
        <v>556</v>
      </c>
      <c r="B418" s="619" t="s">
        <v>558</v>
      </c>
      <c r="C418" s="620" t="s">
        <v>578</v>
      </c>
      <c r="D418" s="621" t="s">
        <v>579</v>
      </c>
      <c r="E418" s="620" t="s">
        <v>6271</v>
      </c>
      <c r="F418" s="621" t="s">
        <v>6272</v>
      </c>
      <c r="G418" s="620" t="s">
        <v>6455</v>
      </c>
      <c r="H418" s="620" t="s">
        <v>6456</v>
      </c>
      <c r="I418" s="622">
        <v>5.2474999999999996</v>
      </c>
      <c r="J418" s="622">
        <v>90</v>
      </c>
      <c r="K418" s="623">
        <v>471.9</v>
      </c>
    </row>
    <row r="419" spans="1:11" ht="14.4" customHeight="1" x14ac:dyDescent="0.3">
      <c r="A419" s="618" t="s">
        <v>556</v>
      </c>
      <c r="B419" s="619" t="s">
        <v>558</v>
      </c>
      <c r="C419" s="620" t="s">
        <v>578</v>
      </c>
      <c r="D419" s="621" t="s">
        <v>579</v>
      </c>
      <c r="E419" s="620" t="s">
        <v>6271</v>
      </c>
      <c r="F419" s="621" t="s">
        <v>6272</v>
      </c>
      <c r="G419" s="620" t="s">
        <v>6457</v>
      </c>
      <c r="H419" s="620" t="s">
        <v>6458</v>
      </c>
      <c r="I419" s="622">
        <v>13.203999999999999</v>
      </c>
      <c r="J419" s="622">
        <v>150</v>
      </c>
      <c r="K419" s="623">
        <v>1980.6</v>
      </c>
    </row>
    <row r="420" spans="1:11" ht="14.4" customHeight="1" x14ac:dyDescent="0.3">
      <c r="A420" s="618" t="s">
        <v>556</v>
      </c>
      <c r="B420" s="619" t="s">
        <v>558</v>
      </c>
      <c r="C420" s="620" t="s">
        <v>578</v>
      </c>
      <c r="D420" s="621" t="s">
        <v>579</v>
      </c>
      <c r="E420" s="620" t="s">
        <v>6271</v>
      </c>
      <c r="F420" s="621" t="s">
        <v>6272</v>
      </c>
      <c r="G420" s="620" t="s">
        <v>6461</v>
      </c>
      <c r="H420" s="620" t="s">
        <v>6462</v>
      </c>
      <c r="I420" s="622">
        <v>13.200000000000001</v>
      </c>
      <c r="J420" s="622">
        <v>180</v>
      </c>
      <c r="K420" s="623">
        <v>2376</v>
      </c>
    </row>
    <row r="421" spans="1:11" ht="14.4" customHeight="1" x14ac:dyDescent="0.3">
      <c r="A421" s="618" t="s">
        <v>556</v>
      </c>
      <c r="B421" s="619" t="s">
        <v>558</v>
      </c>
      <c r="C421" s="620" t="s">
        <v>578</v>
      </c>
      <c r="D421" s="621" t="s">
        <v>579</v>
      </c>
      <c r="E421" s="620" t="s">
        <v>6271</v>
      </c>
      <c r="F421" s="621" t="s">
        <v>6272</v>
      </c>
      <c r="G421" s="620" t="s">
        <v>6463</v>
      </c>
      <c r="H421" s="620" t="s">
        <v>6464</v>
      </c>
      <c r="I421" s="622">
        <v>1.5550000000000002</v>
      </c>
      <c r="J421" s="622">
        <v>900</v>
      </c>
      <c r="K421" s="623">
        <v>1399.5</v>
      </c>
    </row>
    <row r="422" spans="1:11" ht="14.4" customHeight="1" x14ac:dyDescent="0.3">
      <c r="A422" s="618" t="s">
        <v>556</v>
      </c>
      <c r="B422" s="619" t="s">
        <v>558</v>
      </c>
      <c r="C422" s="620" t="s">
        <v>578</v>
      </c>
      <c r="D422" s="621" t="s">
        <v>579</v>
      </c>
      <c r="E422" s="620" t="s">
        <v>6271</v>
      </c>
      <c r="F422" s="621" t="s">
        <v>6272</v>
      </c>
      <c r="G422" s="620" t="s">
        <v>6465</v>
      </c>
      <c r="H422" s="620" t="s">
        <v>6466</v>
      </c>
      <c r="I422" s="622">
        <v>21.234999999999999</v>
      </c>
      <c r="J422" s="622">
        <v>100</v>
      </c>
      <c r="K422" s="623">
        <v>2123.5</v>
      </c>
    </row>
    <row r="423" spans="1:11" ht="14.4" customHeight="1" x14ac:dyDescent="0.3">
      <c r="A423" s="618" t="s">
        <v>556</v>
      </c>
      <c r="B423" s="619" t="s">
        <v>558</v>
      </c>
      <c r="C423" s="620" t="s">
        <v>578</v>
      </c>
      <c r="D423" s="621" t="s">
        <v>579</v>
      </c>
      <c r="E423" s="620" t="s">
        <v>6271</v>
      </c>
      <c r="F423" s="621" t="s">
        <v>6272</v>
      </c>
      <c r="G423" s="620" t="s">
        <v>6467</v>
      </c>
      <c r="H423" s="620" t="s">
        <v>6468</v>
      </c>
      <c r="I423" s="622">
        <v>21.234999999999999</v>
      </c>
      <c r="J423" s="622">
        <v>100</v>
      </c>
      <c r="K423" s="623">
        <v>2123.5</v>
      </c>
    </row>
    <row r="424" spans="1:11" ht="14.4" customHeight="1" x14ac:dyDescent="0.3">
      <c r="A424" s="618" t="s">
        <v>556</v>
      </c>
      <c r="B424" s="619" t="s">
        <v>558</v>
      </c>
      <c r="C424" s="620" t="s">
        <v>578</v>
      </c>
      <c r="D424" s="621" t="s">
        <v>579</v>
      </c>
      <c r="E424" s="620" t="s">
        <v>6271</v>
      </c>
      <c r="F424" s="621" t="s">
        <v>6272</v>
      </c>
      <c r="G424" s="620" t="s">
        <v>6469</v>
      </c>
      <c r="H424" s="620" t="s">
        <v>6470</v>
      </c>
      <c r="I424" s="622">
        <v>8.35</v>
      </c>
      <c r="J424" s="622">
        <v>60</v>
      </c>
      <c r="K424" s="623">
        <v>501</v>
      </c>
    </row>
    <row r="425" spans="1:11" ht="14.4" customHeight="1" x14ac:dyDescent="0.3">
      <c r="A425" s="618" t="s">
        <v>556</v>
      </c>
      <c r="B425" s="619" t="s">
        <v>558</v>
      </c>
      <c r="C425" s="620" t="s">
        <v>578</v>
      </c>
      <c r="D425" s="621" t="s">
        <v>579</v>
      </c>
      <c r="E425" s="620" t="s">
        <v>6271</v>
      </c>
      <c r="F425" s="621" t="s">
        <v>6272</v>
      </c>
      <c r="G425" s="620" t="s">
        <v>6681</v>
      </c>
      <c r="H425" s="620" t="s">
        <v>6682</v>
      </c>
      <c r="I425" s="622">
        <v>6.66</v>
      </c>
      <c r="J425" s="622">
        <v>15</v>
      </c>
      <c r="K425" s="623">
        <v>99.9</v>
      </c>
    </row>
    <row r="426" spans="1:11" ht="14.4" customHeight="1" x14ac:dyDescent="0.3">
      <c r="A426" s="618" t="s">
        <v>556</v>
      </c>
      <c r="B426" s="619" t="s">
        <v>558</v>
      </c>
      <c r="C426" s="620" t="s">
        <v>578</v>
      </c>
      <c r="D426" s="621" t="s">
        <v>579</v>
      </c>
      <c r="E426" s="620" t="s">
        <v>6271</v>
      </c>
      <c r="F426" s="621" t="s">
        <v>6272</v>
      </c>
      <c r="G426" s="620" t="s">
        <v>6471</v>
      </c>
      <c r="H426" s="620" t="s">
        <v>6472</v>
      </c>
      <c r="I426" s="622">
        <v>280.91000000000003</v>
      </c>
      <c r="J426" s="622">
        <v>1</v>
      </c>
      <c r="K426" s="623">
        <v>280.91000000000003</v>
      </c>
    </row>
    <row r="427" spans="1:11" ht="14.4" customHeight="1" x14ac:dyDescent="0.3">
      <c r="A427" s="618" t="s">
        <v>556</v>
      </c>
      <c r="B427" s="619" t="s">
        <v>558</v>
      </c>
      <c r="C427" s="620" t="s">
        <v>578</v>
      </c>
      <c r="D427" s="621" t="s">
        <v>579</v>
      </c>
      <c r="E427" s="620" t="s">
        <v>6271</v>
      </c>
      <c r="F427" s="621" t="s">
        <v>6272</v>
      </c>
      <c r="G427" s="620" t="s">
        <v>6473</v>
      </c>
      <c r="H427" s="620" t="s">
        <v>6474</v>
      </c>
      <c r="I427" s="622">
        <v>11.42</v>
      </c>
      <c r="J427" s="622">
        <v>700</v>
      </c>
      <c r="K427" s="623">
        <v>7994</v>
      </c>
    </row>
    <row r="428" spans="1:11" ht="14.4" customHeight="1" x14ac:dyDescent="0.3">
      <c r="A428" s="618" t="s">
        <v>556</v>
      </c>
      <c r="B428" s="619" t="s">
        <v>558</v>
      </c>
      <c r="C428" s="620" t="s">
        <v>578</v>
      </c>
      <c r="D428" s="621" t="s">
        <v>579</v>
      </c>
      <c r="E428" s="620" t="s">
        <v>6271</v>
      </c>
      <c r="F428" s="621" t="s">
        <v>6272</v>
      </c>
      <c r="G428" s="620" t="s">
        <v>6475</v>
      </c>
      <c r="H428" s="620" t="s">
        <v>6476</v>
      </c>
      <c r="I428" s="622">
        <v>6.65</v>
      </c>
      <c r="J428" s="622">
        <v>15</v>
      </c>
      <c r="K428" s="623">
        <v>99.75</v>
      </c>
    </row>
    <row r="429" spans="1:11" ht="14.4" customHeight="1" x14ac:dyDescent="0.3">
      <c r="A429" s="618" t="s">
        <v>556</v>
      </c>
      <c r="B429" s="619" t="s">
        <v>558</v>
      </c>
      <c r="C429" s="620" t="s">
        <v>578</v>
      </c>
      <c r="D429" s="621" t="s">
        <v>579</v>
      </c>
      <c r="E429" s="620" t="s">
        <v>6271</v>
      </c>
      <c r="F429" s="621" t="s">
        <v>6272</v>
      </c>
      <c r="G429" s="620" t="s">
        <v>6477</v>
      </c>
      <c r="H429" s="620" t="s">
        <v>6478</v>
      </c>
      <c r="I429" s="622">
        <v>0.45</v>
      </c>
      <c r="J429" s="622">
        <v>1000</v>
      </c>
      <c r="K429" s="623">
        <v>450</v>
      </c>
    </row>
    <row r="430" spans="1:11" ht="14.4" customHeight="1" x14ac:dyDescent="0.3">
      <c r="A430" s="618" t="s">
        <v>556</v>
      </c>
      <c r="B430" s="619" t="s">
        <v>558</v>
      </c>
      <c r="C430" s="620" t="s">
        <v>578</v>
      </c>
      <c r="D430" s="621" t="s">
        <v>579</v>
      </c>
      <c r="E430" s="620" t="s">
        <v>6271</v>
      </c>
      <c r="F430" s="621" t="s">
        <v>6272</v>
      </c>
      <c r="G430" s="620" t="s">
        <v>6683</v>
      </c>
      <c r="H430" s="620" t="s">
        <v>6684</v>
      </c>
      <c r="I430" s="622">
        <v>0.46874999999999989</v>
      </c>
      <c r="J430" s="622">
        <v>7200</v>
      </c>
      <c r="K430" s="623">
        <v>3374</v>
      </c>
    </row>
    <row r="431" spans="1:11" ht="14.4" customHeight="1" x14ac:dyDescent="0.3">
      <c r="A431" s="618" t="s">
        <v>556</v>
      </c>
      <c r="B431" s="619" t="s">
        <v>558</v>
      </c>
      <c r="C431" s="620" t="s">
        <v>578</v>
      </c>
      <c r="D431" s="621" t="s">
        <v>579</v>
      </c>
      <c r="E431" s="620" t="s">
        <v>6271</v>
      </c>
      <c r="F431" s="621" t="s">
        <v>6272</v>
      </c>
      <c r="G431" s="620" t="s">
        <v>6797</v>
      </c>
      <c r="H431" s="620" t="s">
        <v>6798</v>
      </c>
      <c r="I431" s="622">
        <v>2.6</v>
      </c>
      <c r="J431" s="622">
        <v>20</v>
      </c>
      <c r="K431" s="623">
        <v>52</v>
      </c>
    </row>
    <row r="432" spans="1:11" ht="14.4" customHeight="1" x14ac:dyDescent="0.3">
      <c r="A432" s="618" t="s">
        <v>556</v>
      </c>
      <c r="B432" s="619" t="s">
        <v>558</v>
      </c>
      <c r="C432" s="620" t="s">
        <v>578</v>
      </c>
      <c r="D432" s="621" t="s">
        <v>579</v>
      </c>
      <c r="E432" s="620" t="s">
        <v>6271</v>
      </c>
      <c r="F432" s="621" t="s">
        <v>6272</v>
      </c>
      <c r="G432" s="620" t="s">
        <v>6799</v>
      </c>
      <c r="H432" s="620" t="s">
        <v>6800</v>
      </c>
      <c r="I432" s="622">
        <v>2.6</v>
      </c>
      <c r="J432" s="622">
        <v>20</v>
      </c>
      <c r="K432" s="623">
        <v>52</v>
      </c>
    </row>
    <row r="433" spans="1:11" ht="14.4" customHeight="1" x14ac:dyDescent="0.3">
      <c r="A433" s="618" t="s">
        <v>556</v>
      </c>
      <c r="B433" s="619" t="s">
        <v>558</v>
      </c>
      <c r="C433" s="620" t="s">
        <v>578</v>
      </c>
      <c r="D433" s="621" t="s">
        <v>579</v>
      </c>
      <c r="E433" s="620" t="s">
        <v>6271</v>
      </c>
      <c r="F433" s="621" t="s">
        <v>6272</v>
      </c>
      <c r="G433" s="620" t="s">
        <v>6801</v>
      </c>
      <c r="H433" s="620" t="s">
        <v>6802</v>
      </c>
      <c r="I433" s="622">
        <v>2.6</v>
      </c>
      <c r="J433" s="622">
        <v>10</v>
      </c>
      <c r="K433" s="623">
        <v>26</v>
      </c>
    </row>
    <row r="434" spans="1:11" ht="14.4" customHeight="1" x14ac:dyDescent="0.3">
      <c r="A434" s="618" t="s">
        <v>556</v>
      </c>
      <c r="B434" s="619" t="s">
        <v>558</v>
      </c>
      <c r="C434" s="620" t="s">
        <v>578</v>
      </c>
      <c r="D434" s="621" t="s">
        <v>579</v>
      </c>
      <c r="E434" s="620" t="s">
        <v>6271</v>
      </c>
      <c r="F434" s="621" t="s">
        <v>6272</v>
      </c>
      <c r="G434" s="620" t="s">
        <v>6685</v>
      </c>
      <c r="H434" s="620" t="s">
        <v>6686</v>
      </c>
      <c r="I434" s="622">
        <v>2.7824999999999998</v>
      </c>
      <c r="J434" s="622">
        <v>210</v>
      </c>
      <c r="K434" s="623">
        <v>584.29999999999995</v>
      </c>
    </row>
    <row r="435" spans="1:11" ht="14.4" customHeight="1" x14ac:dyDescent="0.3">
      <c r="A435" s="618" t="s">
        <v>556</v>
      </c>
      <c r="B435" s="619" t="s">
        <v>558</v>
      </c>
      <c r="C435" s="620" t="s">
        <v>578</v>
      </c>
      <c r="D435" s="621" t="s">
        <v>579</v>
      </c>
      <c r="E435" s="620" t="s">
        <v>6271</v>
      </c>
      <c r="F435" s="621" t="s">
        <v>6272</v>
      </c>
      <c r="G435" s="620" t="s">
        <v>6481</v>
      </c>
      <c r="H435" s="620" t="s">
        <v>6482</v>
      </c>
      <c r="I435" s="622">
        <v>11.98</v>
      </c>
      <c r="J435" s="622">
        <v>300</v>
      </c>
      <c r="K435" s="623">
        <v>3594</v>
      </c>
    </row>
    <row r="436" spans="1:11" ht="14.4" customHeight="1" x14ac:dyDescent="0.3">
      <c r="A436" s="618" t="s">
        <v>556</v>
      </c>
      <c r="B436" s="619" t="s">
        <v>558</v>
      </c>
      <c r="C436" s="620" t="s">
        <v>578</v>
      </c>
      <c r="D436" s="621" t="s">
        <v>579</v>
      </c>
      <c r="E436" s="620" t="s">
        <v>6271</v>
      </c>
      <c r="F436" s="621" t="s">
        <v>6272</v>
      </c>
      <c r="G436" s="620" t="s">
        <v>6803</v>
      </c>
      <c r="H436" s="620" t="s">
        <v>6804</v>
      </c>
      <c r="I436" s="622">
        <v>145.41999999999999</v>
      </c>
      <c r="J436" s="622">
        <v>50</v>
      </c>
      <c r="K436" s="623">
        <v>7271.2099999999991</v>
      </c>
    </row>
    <row r="437" spans="1:11" ht="14.4" customHeight="1" x14ac:dyDescent="0.3">
      <c r="A437" s="618" t="s">
        <v>556</v>
      </c>
      <c r="B437" s="619" t="s">
        <v>558</v>
      </c>
      <c r="C437" s="620" t="s">
        <v>578</v>
      </c>
      <c r="D437" s="621" t="s">
        <v>579</v>
      </c>
      <c r="E437" s="620" t="s">
        <v>6271</v>
      </c>
      <c r="F437" s="621" t="s">
        <v>6272</v>
      </c>
      <c r="G437" s="620" t="s">
        <v>6483</v>
      </c>
      <c r="H437" s="620" t="s">
        <v>6484</v>
      </c>
      <c r="I437" s="622">
        <v>73.266666666666666</v>
      </c>
      <c r="J437" s="622">
        <v>90</v>
      </c>
      <c r="K437" s="623">
        <v>6593.89</v>
      </c>
    </row>
    <row r="438" spans="1:11" ht="14.4" customHeight="1" x14ac:dyDescent="0.3">
      <c r="A438" s="618" t="s">
        <v>556</v>
      </c>
      <c r="B438" s="619" t="s">
        <v>558</v>
      </c>
      <c r="C438" s="620" t="s">
        <v>578</v>
      </c>
      <c r="D438" s="621" t="s">
        <v>579</v>
      </c>
      <c r="E438" s="620" t="s">
        <v>6271</v>
      </c>
      <c r="F438" s="621" t="s">
        <v>6272</v>
      </c>
      <c r="G438" s="620" t="s">
        <v>6691</v>
      </c>
      <c r="H438" s="620" t="s">
        <v>6692</v>
      </c>
      <c r="I438" s="622">
        <v>143.47999999999999</v>
      </c>
      <c r="J438" s="622">
        <v>20</v>
      </c>
      <c r="K438" s="623">
        <v>2869.57</v>
      </c>
    </row>
    <row r="439" spans="1:11" ht="14.4" customHeight="1" x14ac:dyDescent="0.3">
      <c r="A439" s="618" t="s">
        <v>556</v>
      </c>
      <c r="B439" s="619" t="s">
        <v>558</v>
      </c>
      <c r="C439" s="620" t="s">
        <v>578</v>
      </c>
      <c r="D439" s="621" t="s">
        <v>579</v>
      </c>
      <c r="E439" s="620" t="s">
        <v>6271</v>
      </c>
      <c r="F439" s="621" t="s">
        <v>6272</v>
      </c>
      <c r="G439" s="620" t="s">
        <v>6495</v>
      </c>
      <c r="H439" s="620" t="s">
        <v>6496</v>
      </c>
      <c r="I439" s="622">
        <v>1062.385</v>
      </c>
      <c r="J439" s="622">
        <v>15</v>
      </c>
      <c r="K439" s="623">
        <v>15887.400000000001</v>
      </c>
    </row>
    <row r="440" spans="1:11" ht="14.4" customHeight="1" x14ac:dyDescent="0.3">
      <c r="A440" s="618" t="s">
        <v>556</v>
      </c>
      <c r="B440" s="619" t="s">
        <v>558</v>
      </c>
      <c r="C440" s="620" t="s">
        <v>578</v>
      </c>
      <c r="D440" s="621" t="s">
        <v>579</v>
      </c>
      <c r="E440" s="620" t="s">
        <v>6271</v>
      </c>
      <c r="F440" s="621" t="s">
        <v>6272</v>
      </c>
      <c r="G440" s="620" t="s">
        <v>6693</v>
      </c>
      <c r="H440" s="620" t="s">
        <v>6694</v>
      </c>
      <c r="I440" s="622">
        <v>14.52</v>
      </c>
      <c r="J440" s="622">
        <v>10</v>
      </c>
      <c r="K440" s="623">
        <v>145.19999999999999</v>
      </c>
    </row>
    <row r="441" spans="1:11" ht="14.4" customHeight="1" x14ac:dyDescent="0.3">
      <c r="A441" s="618" t="s">
        <v>556</v>
      </c>
      <c r="B441" s="619" t="s">
        <v>558</v>
      </c>
      <c r="C441" s="620" t="s">
        <v>578</v>
      </c>
      <c r="D441" s="621" t="s">
        <v>579</v>
      </c>
      <c r="E441" s="620" t="s">
        <v>6271</v>
      </c>
      <c r="F441" s="621" t="s">
        <v>6272</v>
      </c>
      <c r="G441" s="620" t="s">
        <v>6695</v>
      </c>
      <c r="H441" s="620" t="s">
        <v>6696</v>
      </c>
      <c r="I441" s="622">
        <v>181.5</v>
      </c>
      <c r="J441" s="622">
        <v>40</v>
      </c>
      <c r="K441" s="623">
        <v>7260</v>
      </c>
    </row>
    <row r="442" spans="1:11" ht="14.4" customHeight="1" x14ac:dyDescent="0.3">
      <c r="A442" s="618" t="s">
        <v>556</v>
      </c>
      <c r="B442" s="619" t="s">
        <v>558</v>
      </c>
      <c r="C442" s="620" t="s">
        <v>578</v>
      </c>
      <c r="D442" s="621" t="s">
        <v>579</v>
      </c>
      <c r="E442" s="620" t="s">
        <v>6271</v>
      </c>
      <c r="F442" s="621" t="s">
        <v>6272</v>
      </c>
      <c r="G442" s="620" t="s">
        <v>6507</v>
      </c>
      <c r="H442" s="620" t="s">
        <v>6508</v>
      </c>
      <c r="I442" s="622">
        <v>9.1999999999999993</v>
      </c>
      <c r="J442" s="622">
        <v>950</v>
      </c>
      <c r="K442" s="623">
        <v>8740</v>
      </c>
    </row>
    <row r="443" spans="1:11" ht="14.4" customHeight="1" x14ac:dyDescent="0.3">
      <c r="A443" s="618" t="s">
        <v>556</v>
      </c>
      <c r="B443" s="619" t="s">
        <v>558</v>
      </c>
      <c r="C443" s="620" t="s">
        <v>578</v>
      </c>
      <c r="D443" s="621" t="s">
        <v>579</v>
      </c>
      <c r="E443" s="620" t="s">
        <v>6271</v>
      </c>
      <c r="F443" s="621" t="s">
        <v>6272</v>
      </c>
      <c r="G443" s="620" t="s">
        <v>6509</v>
      </c>
      <c r="H443" s="620" t="s">
        <v>6510</v>
      </c>
      <c r="I443" s="622">
        <v>172.5</v>
      </c>
      <c r="J443" s="622">
        <v>1</v>
      </c>
      <c r="K443" s="623">
        <v>172.5</v>
      </c>
    </row>
    <row r="444" spans="1:11" ht="14.4" customHeight="1" x14ac:dyDescent="0.3">
      <c r="A444" s="618" t="s">
        <v>556</v>
      </c>
      <c r="B444" s="619" t="s">
        <v>558</v>
      </c>
      <c r="C444" s="620" t="s">
        <v>578</v>
      </c>
      <c r="D444" s="621" t="s">
        <v>579</v>
      </c>
      <c r="E444" s="620" t="s">
        <v>6271</v>
      </c>
      <c r="F444" s="621" t="s">
        <v>6272</v>
      </c>
      <c r="G444" s="620" t="s">
        <v>6805</v>
      </c>
      <c r="H444" s="620" t="s">
        <v>6806</v>
      </c>
      <c r="I444" s="622">
        <v>30.61</v>
      </c>
      <c r="J444" s="622">
        <v>10</v>
      </c>
      <c r="K444" s="623">
        <v>306.13</v>
      </c>
    </row>
    <row r="445" spans="1:11" ht="14.4" customHeight="1" x14ac:dyDescent="0.3">
      <c r="A445" s="618" t="s">
        <v>556</v>
      </c>
      <c r="B445" s="619" t="s">
        <v>558</v>
      </c>
      <c r="C445" s="620" t="s">
        <v>578</v>
      </c>
      <c r="D445" s="621" t="s">
        <v>579</v>
      </c>
      <c r="E445" s="620" t="s">
        <v>6271</v>
      </c>
      <c r="F445" s="621" t="s">
        <v>6272</v>
      </c>
      <c r="G445" s="620" t="s">
        <v>6511</v>
      </c>
      <c r="H445" s="620" t="s">
        <v>6512</v>
      </c>
      <c r="I445" s="622">
        <v>1.61</v>
      </c>
      <c r="J445" s="622">
        <v>360</v>
      </c>
      <c r="K445" s="623">
        <v>579.6</v>
      </c>
    </row>
    <row r="446" spans="1:11" ht="14.4" customHeight="1" x14ac:dyDescent="0.3">
      <c r="A446" s="618" t="s">
        <v>556</v>
      </c>
      <c r="B446" s="619" t="s">
        <v>558</v>
      </c>
      <c r="C446" s="620" t="s">
        <v>578</v>
      </c>
      <c r="D446" s="621" t="s">
        <v>579</v>
      </c>
      <c r="E446" s="620" t="s">
        <v>6271</v>
      </c>
      <c r="F446" s="621" t="s">
        <v>6272</v>
      </c>
      <c r="G446" s="620" t="s">
        <v>6807</v>
      </c>
      <c r="H446" s="620" t="s">
        <v>6808</v>
      </c>
      <c r="I446" s="622">
        <v>1104.2</v>
      </c>
      <c r="J446" s="622">
        <v>5</v>
      </c>
      <c r="K446" s="623">
        <v>5521</v>
      </c>
    </row>
    <row r="447" spans="1:11" ht="14.4" customHeight="1" x14ac:dyDescent="0.3">
      <c r="A447" s="618" t="s">
        <v>556</v>
      </c>
      <c r="B447" s="619" t="s">
        <v>558</v>
      </c>
      <c r="C447" s="620" t="s">
        <v>578</v>
      </c>
      <c r="D447" s="621" t="s">
        <v>579</v>
      </c>
      <c r="E447" s="620" t="s">
        <v>6271</v>
      </c>
      <c r="F447" s="621" t="s">
        <v>6272</v>
      </c>
      <c r="G447" s="620" t="s">
        <v>6809</v>
      </c>
      <c r="H447" s="620" t="s">
        <v>6810</v>
      </c>
      <c r="I447" s="622">
        <v>988</v>
      </c>
      <c r="J447" s="622">
        <v>5</v>
      </c>
      <c r="K447" s="623">
        <v>4940</v>
      </c>
    </row>
    <row r="448" spans="1:11" ht="14.4" customHeight="1" x14ac:dyDescent="0.3">
      <c r="A448" s="618" t="s">
        <v>556</v>
      </c>
      <c r="B448" s="619" t="s">
        <v>558</v>
      </c>
      <c r="C448" s="620" t="s">
        <v>578</v>
      </c>
      <c r="D448" s="621" t="s">
        <v>579</v>
      </c>
      <c r="E448" s="620" t="s">
        <v>6273</v>
      </c>
      <c r="F448" s="621" t="s">
        <v>6274</v>
      </c>
      <c r="G448" s="620" t="s">
        <v>6811</v>
      </c>
      <c r="H448" s="620" t="s">
        <v>6812</v>
      </c>
      <c r="I448" s="622">
        <v>50.82</v>
      </c>
      <c r="J448" s="622">
        <v>3</v>
      </c>
      <c r="K448" s="623">
        <v>152.46</v>
      </c>
    </row>
    <row r="449" spans="1:11" ht="14.4" customHeight="1" x14ac:dyDescent="0.3">
      <c r="A449" s="618" t="s">
        <v>556</v>
      </c>
      <c r="B449" s="619" t="s">
        <v>558</v>
      </c>
      <c r="C449" s="620" t="s">
        <v>578</v>
      </c>
      <c r="D449" s="621" t="s">
        <v>579</v>
      </c>
      <c r="E449" s="620" t="s">
        <v>6273</v>
      </c>
      <c r="F449" s="621" t="s">
        <v>6274</v>
      </c>
      <c r="G449" s="620" t="s">
        <v>6813</v>
      </c>
      <c r="H449" s="620" t="s">
        <v>6814</v>
      </c>
      <c r="I449" s="622">
        <v>106.48</v>
      </c>
      <c r="J449" s="622">
        <v>2</v>
      </c>
      <c r="K449" s="623">
        <v>212.96</v>
      </c>
    </row>
    <row r="450" spans="1:11" ht="14.4" customHeight="1" x14ac:dyDescent="0.3">
      <c r="A450" s="618" t="s">
        <v>556</v>
      </c>
      <c r="B450" s="619" t="s">
        <v>558</v>
      </c>
      <c r="C450" s="620" t="s">
        <v>578</v>
      </c>
      <c r="D450" s="621" t="s">
        <v>579</v>
      </c>
      <c r="E450" s="620" t="s">
        <v>6279</v>
      </c>
      <c r="F450" s="621" t="s">
        <v>6280</v>
      </c>
      <c r="G450" s="620" t="s">
        <v>6513</v>
      </c>
      <c r="H450" s="620" t="s">
        <v>6514</v>
      </c>
      <c r="I450" s="622">
        <v>442.39</v>
      </c>
      <c r="J450" s="622">
        <v>20</v>
      </c>
      <c r="K450" s="623">
        <v>8847.7199999999993</v>
      </c>
    </row>
    <row r="451" spans="1:11" ht="14.4" customHeight="1" x14ac:dyDescent="0.3">
      <c r="A451" s="618" t="s">
        <v>556</v>
      </c>
      <c r="B451" s="619" t="s">
        <v>558</v>
      </c>
      <c r="C451" s="620" t="s">
        <v>578</v>
      </c>
      <c r="D451" s="621" t="s">
        <v>579</v>
      </c>
      <c r="E451" s="620" t="s">
        <v>6279</v>
      </c>
      <c r="F451" s="621" t="s">
        <v>6280</v>
      </c>
      <c r="G451" s="620" t="s">
        <v>6815</v>
      </c>
      <c r="H451" s="620" t="s">
        <v>6816</v>
      </c>
      <c r="I451" s="622">
        <v>568.78</v>
      </c>
      <c r="J451" s="622">
        <v>20</v>
      </c>
      <c r="K451" s="623">
        <v>11375.69</v>
      </c>
    </row>
    <row r="452" spans="1:11" ht="14.4" customHeight="1" x14ac:dyDescent="0.3">
      <c r="A452" s="618" t="s">
        <v>556</v>
      </c>
      <c r="B452" s="619" t="s">
        <v>558</v>
      </c>
      <c r="C452" s="620" t="s">
        <v>578</v>
      </c>
      <c r="D452" s="621" t="s">
        <v>579</v>
      </c>
      <c r="E452" s="620" t="s">
        <v>6279</v>
      </c>
      <c r="F452" s="621" t="s">
        <v>6280</v>
      </c>
      <c r="G452" s="620" t="s">
        <v>6515</v>
      </c>
      <c r="H452" s="620" t="s">
        <v>6516</v>
      </c>
      <c r="I452" s="622">
        <v>266.44611111111112</v>
      </c>
      <c r="J452" s="622">
        <v>429</v>
      </c>
      <c r="K452" s="623">
        <v>114116.75000000001</v>
      </c>
    </row>
    <row r="453" spans="1:11" ht="14.4" customHeight="1" x14ac:dyDescent="0.3">
      <c r="A453" s="618" t="s">
        <v>556</v>
      </c>
      <c r="B453" s="619" t="s">
        <v>558</v>
      </c>
      <c r="C453" s="620" t="s">
        <v>578</v>
      </c>
      <c r="D453" s="621" t="s">
        <v>579</v>
      </c>
      <c r="E453" s="620" t="s">
        <v>6285</v>
      </c>
      <c r="F453" s="621" t="s">
        <v>6286</v>
      </c>
      <c r="G453" s="620" t="s">
        <v>6517</v>
      </c>
      <c r="H453" s="620" t="s">
        <v>6518</v>
      </c>
      <c r="I453" s="622">
        <v>8.17</v>
      </c>
      <c r="J453" s="622">
        <v>2200</v>
      </c>
      <c r="K453" s="623">
        <v>17974</v>
      </c>
    </row>
    <row r="454" spans="1:11" ht="14.4" customHeight="1" x14ac:dyDescent="0.3">
      <c r="A454" s="618" t="s">
        <v>556</v>
      </c>
      <c r="B454" s="619" t="s">
        <v>558</v>
      </c>
      <c r="C454" s="620" t="s">
        <v>578</v>
      </c>
      <c r="D454" s="621" t="s">
        <v>579</v>
      </c>
      <c r="E454" s="620" t="s">
        <v>6285</v>
      </c>
      <c r="F454" s="621" t="s">
        <v>6286</v>
      </c>
      <c r="G454" s="620" t="s">
        <v>6519</v>
      </c>
      <c r="H454" s="620" t="s">
        <v>6520</v>
      </c>
      <c r="I454" s="622">
        <v>7.0049999999999999</v>
      </c>
      <c r="J454" s="622">
        <v>170</v>
      </c>
      <c r="K454" s="623">
        <v>1191</v>
      </c>
    </row>
    <row r="455" spans="1:11" ht="14.4" customHeight="1" x14ac:dyDescent="0.3">
      <c r="A455" s="618" t="s">
        <v>556</v>
      </c>
      <c r="B455" s="619" t="s">
        <v>558</v>
      </c>
      <c r="C455" s="620" t="s">
        <v>578</v>
      </c>
      <c r="D455" s="621" t="s">
        <v>579</v>
      </c>
      <c r="E455" s="620" t="s">
        <v>6289</v>
      </c>
      <c r="F455" s="621" t="s">
        <v>6290</v>
      </c>
      <c r="G455" s="620" t="s">
        <v>6523</v>
      </c>
      <c r="H455" s="620" t="s">
        <v>6524</v>
      </c>
      <c r="I455" s="622">
        <v>0.30666666666666664</v>
      </c>
      <c r="J455" s="622">
        <v>1300</v>
      </c>
      <c r="K455" s="623">
        <v>399</v>
      </c>
    </row>
    <row r="456" spans="1:11" ht="14.4" customHeight="1" x14ac:dyDescent="0.3">
      <c r="A456" s="618" t="s">
        <v>556</v>
      </c>
      <c r="B456" s="619" t="s">
        <v>558</v>
      </c>
      <c r="C456" s="620" t="s">
        <v>578</v>
      </c>
      <c r="D456" s="621" t="s">
        <v>579</v>
      </c>
      <c r="E456" s="620" t="s">
        <v>6289</v>
      </c>
      <c r="F456" s="621" t="s">
        <v>6290</v>
      </c>
      <c r="G456" s="620" t="s">
        <v>6527</v>
      </c>
      <c r="H456" s="620" t="s">
        <v>6528</v>
      </c>
      <c r="I456" s="622">
        <v>0.47857142857142854</v>
      </c>
      <c r="J456" s="622">
        <v>1900</v>
      </c>
      <c r="K456" s="623">
        <v>911</v>
      </c>
    </row>
    <row r="457" spans="1:11" ht="14.4" customHeight="1" x14ac:dyDescent="0.3">
      <c r="A457" s="618" t="s">
        <v>556</v>
      </c>
      <c r="B457" s="619" t="s">
        <v>558</v>
      </c>
      <c r="C457" s="620" t="s">
        <v>578</v>
      </c>
      <c r="D457" s="621" t="s">
        <v>579</v>
      </c>
      <c r="E457" s="620" t="s">
        <v>6289</v>
      </c>
      <c r="F457" s="621" t="s">
        <v>6290</v>
      </c>
      <c r="G457" s="620" t="s">
        <v>6529</v>
      </c>
      <c r="H457" s="620" t="s">
        <v>6530</v>
      </c>
      <c r="I457" s="622">
        <v>0.30333333333333329</v>
      </c>
      <c r="J457" s="622">
        <v>9500</v>
      </c>
      <c r="K457" s="623">
        <v>2885</v>
      </c>
    </row>
    <row r="458" spans="1:11" ht="14.4" customHeight="1" x14ac:dyDescent="0.3">
      <c r="A458" s="618" t="s">
        <v>556</v>
      </c>
      <c r="B458" s="619" t="s">
        <v>558</v>
      </c>
      <c r="C458" s="620" t="s">
        <v>578</v>
      </c>
      <c r="D458" s="621" t="s">
        <v>579</v>
      </c>
      <c r="E458" s="620" t="s">
        <v>6289</v>
      </c>
      <c r="F458" s="621" t="s">
        <v>6290</v>
      </c>
      <c r="G458" s="620" t="s">
        <v>6817</v>
      </c>
      <c r="H458" s="620" t="s">
        <v>6818</v>
      </c>
      <c r="I458" s="622">
        <v>132.68</v>
      </c>
      <c r="J458" s="622">
        <v>50</v>
      </c>
      <c r="K458" s="623">
        <v>6633.82</v>
      </c>
    </row>
    <row r="459" spans="1:11" ht="14.4" customHeight="1" x14ac:dyDescent="0.3">
      <c r="A459" s="618" t="s">
        <v>556</v>
      </c>
      <c r="B459" s="619" t="s">
        <v>558</v>
      </c>
      <c r="C459" s="620" t="s">
        <v>578</v>
      </c>
      <c r="D459" s="621" t="s">
        <v>579</v>
      </c>
      <c r="E459" s="620" t="s">
        <v>6291</v>
      </c>
      <c r="F459" s="621" t="s">
        <v>6292</v>
      </c>
      <c r="G459" s="620" t="s">
        <v>6531</v>
      </c>
      <c r="H459" s="620" t="s">
        <v>6532</v>
      </c>
      <c r="I459" s="622">
        <v>0.82000000000000006</v>
      </c>
      <c r="J459" s="622">
        <v>19000</v>
      </c>
      <c r="K459" s="623">
        <v>15580</v>
      </c>
    </row>
    <row r="460" spans="1:11" ht="14.4" customHeight="1" x14ac:dyDescent="0.3">
      <c r="A460" s="618" t="s">
        <v>556</v>
      </c>
      <c r="B460" s="619" t="s">
        <v>558</v>
      </c>
      <c r="C460" s="620" t="s">
        <v>578</v>
      </c>
      <c r="D460" s="621" t="s">
        <v>579</v>
      </c>
      <c r="E460" s="620" t="s">
        <v>6291</v>
      </c>
      <c r="F460" s="621" t="s">
        <v>6292</v>
      </c>
      <c r="G460" s="620" t="s">
        <v>6819</v>
      </c>
      <c r="H460" s="620" t="s">
        <v>6820</v>
      </c>
      <c r="I460" s="622">
        <v>7.5</v>
      </c>
      <c r="J460" s="622">
        <v>50</v>
      </c>
      <c r="K460" s="623">
        <v>375</v>
      </c>
    </row>
    <row r="461" spans="1:11" ht="14.4" customHeight="1" x14ac:dyDescent="0.3">
      <c r="A461" s="618" t="s">
        <v>556</v>
      </c>
      <c r="B461" s="619" t="s">
        <v>558</v>
      </c>
      <c r="C461" s="620" t="s">
        <v>578</v>
      </c>
      <c r="D461" s="621" t="s">
        <v>579</v>
      </c>
      <c r="E461" s="620" t="s">
        <v>6291</v>
      </c>
      <c r="F461" s="621" t="s">
        <v>6292</v>
      </c>
      <c r="G461" s="620" t="s">
        <v>6821</v>
      </c>
      <c r="H461" s="620" t="s">
        <v>6822</v>
      </c>
      <c r="I461" s="622">
        <v>7.5</v>
      </c>
      <c r="J461" s="622">
        <v>50</v>
      </c>
      <c r="K461" s="623">
        <v>375</v>
      </c>
    </row>
    <row r="462" spans="1:11" ht="14.4" customHeight="1" x14ac:dyDescent="0.3">
      <c r="A462" s="618" t="s">
        <v>556</v>
      </c>
      <c r="B462" s="619" t="s">
        <v>558</v>
      </c>
      <c r="C462" s="620" t="s">
        <v>578</v>
      </c>
      <c r="D462" s="621" t="s">
        <v>579</v>
      </c>
      <c r="E462" s="620" t="s">
        <v>6291</v>
      </c>
      <c r="F462" s="621" t="s">
        <v>6292</v>
      </c>
      <c r="G462" s="620" t="s">
        <v>6823</v>
      </c>
      <c r="H462" s="620" t="s">
        <v>6824</v>
      </c>
      <c r="I462" s="622">
        <v>7.5</v>
      </c>
      <c r="J462" s="622">
        <v>50</v>
      </c>
      <c r="K462" s="623">
        <v>375</v>
      </c>
    </row>
    <row r="463" spans="1:11" ht="14.4" customHeight="1" x14ac:dyDescent="0.3">
      <c r="A463" s="618" t="s">
        <v>556</v>
      </c>
      <c r="B463" s="619" t="s">
        <v>558</v>
      </c>
      <c r="C463" s="620" t="s">
        <v>578</v>
      </c>
      <c r="D463" s="621" t="s">
        <v>579</v>
      </c>
      <c r="E463" s="620" t="s">
        <v>6291</v>
      </c>
      <c r="F463" s="621" t="s">
        <v>6292</v>
      </c>
      <c r="G463" s="620" t="s">
        <v>6537</v>
      </c>
      <c r="H463" s="620" t="s">
        <v>6538</v>
      </c>
      <c r="I463" s="622">
        <v>0.8242857142857144</v>
      </c>
      <c r="J463" s="622">
        <v>19000</v>
      </c>
      <c r="K463" s="623">
        <v>15650</v>
      </c>
    </row>
    <row r="464" spans="1:11" ht="14.4" customHeight="1" x14ac:dyDescent="0.3">
      <c r="A464" s="618" t="s">
        <v>556</v>
      </c>
      <c r="B464" s="619" t="s">
        <v>558</v>
      </c>
      <c r="C464" s="620" t="s">
        <v>578</v>
      </c>
      <c r="D464" s="621" t="s">
        <v>579</v>
      </c>
      <c r="E464" s="620" t="s">
        <v>6291</v>
      </c>
      <c r="F464" s="621" t="s">
        <v>6292</v>
      </c>
      <c r="G464" s="620" t="s">
        <v>6825</v>
      </c>
      <c r="H464" s="620" t="s">
        <v>6826</v>
      </c>
      <c r="I464" s="622">
        <v>0.80833333333333324</v>
      </c>
      <c r="J464" s="622">
        <v>5000</v>
      </c>
      <c r="K464" s="623">
        <v>4070</v>
      </c>
    </row>
    <row r="465" spans="1:11" ht="14.4" customHeight="1" x14ac:dyDescent="0.3">
      <c r="A465" s="618" t="s">
        <v>556</v>
      </c>
      <c r="B465" s="619" t="s">
        <v>558</v>
      </c>
      <c r="C465" s="620" t="s">
        <v>578</v>
      </c>
      <c r="D465" s="621" t="s">
        <v>579</v>
      </c>
      <c r="E465" s="620" t="s">
        <v>6291</v>
      </c>
      <c r="F465" s="621" t="s">
        <v>6292</v>
      </c>
      <c r="G465" s="620" t="s">
        <v>6539</v>
      </c>
      <c r="H465" s="620" t="s">
        <v>6540</v>
      </c>
      <c r="I465" s="622">
        <v>0.77</v>
      </c>
      <c r="J465" s="622">
        <v>3000</v>
      </c>
      <c r="K465" s="623">
        <v>2310</v>
      </c>
    </row>
    <row r="466" spans="1:11" ht="14.4" customHeight="1" x14ac:dyDescent="0.3">
      <c r="A466" s="618" t="s">
        <v>556</v>
      </c>
      <c r="B466" s="619" t="s">
        <v>558</v>
      </c>
      <c r="C466" s="620" t="s">
        <v>578</v>
      </c>
      <c r="D466" s="621" t="s">
        <v>579</v>
      </c>
      <c r="E466" s="620" t="s">
        <v>6291</v>
      </c>
      <c r="F466" s="621" t="s">
        <v>6292</v>
      </c>
      <c r="G466" s="620" t="s">
        <v>6541</v>
      </c>
      <c r="H466" s="620" t="s">
        <v>6542</v>
      </c>
      <c r="I466" s="622">
        <v>0.77</v>
      </c>
      <c r="J466" s="622">
        <v>3000</v>
      </c>
      <c r="K466" s="623">
        <v>2310</v>
      </c>
    </row>
    <row r="467" spans="1:11" ht="14.4" customHeight="1" x14ac:dyDescent="0.3">
      <c r="A467" s="618" t="s">
        <v>556</v>
      </c>
      <c r="B467" s="619" t="s">
        <v>558</v>
      </c>
      <c r="C467" s="620" t="s">
        <v>578</v>
      </c>
      <c r="D467" s="621" t="s">
        <v>579</v>
      </c>
      <c r="E467" s="620" t="s">
        <v>6291</v>
      </c>
      <c r="F467" s="621" t="s">
        <v>6292</v>
      </c>
      <c r="G467" s="620" t="s">
        <v>6827</v>
      </c>
      <c r="H467" s="620" t="s">
        <v>6828</v>
      </c>
      <c r="I467" s="622">
        <v>0.78</v>
      </c>
      <c r="J467" s="622">
        <v>2000</v>
      </c>
      <c r="K467" s="623">
        <v>1560</v>
      </c>
    </row>
    <row r="468" spans="1:11" ht="14.4" customHeight="1" x14ac:dyDescent="0.3">
      <c r="A468" s="618" t="s">
        <v>556</v>
      </c>
      <c r="B468" s="619" t="s">
        <v>558</v>
      </c>
      <c r="C468" s="620" t="s">
        <v>578</v>
      </c>
      <c r="D468" s="621" t="s">
        <v>579</v>
      </c>
      <c r="E468" s="620" t="s">
        <v>6267</v>
      </c>
      <c r="F468" s="621" t="s">
        <v>6268</v>
      </c>
      <c r="G468" s="620" t="s">
        <v>6543</v>
      </c>
      <c r="H468" s="620" t="s">
        <v>6544</v>
      </c>
      <c r="I468" s="622">
        <v>148.05000000000001</v>
      </c>
      <c r="J468" s="622">
        <v>4</v>
      </c>
      <c r="K468" s="623">
        <v>592.20000000000005</v>
      </c>
    </row>
    <row r="469" spans="1:11" ht="14.4" customHeight="1" x14ac:dyDescent="0.3">
      <c r="A469" s="618" t="s">
        <v>556</v>
      </c>
      <c r="B469" s="619" t="s">
        <v>558</v>
      </c>
      <c r="C469" s="620" t="s">
        <v>578</v>
      </c>
      <c r="D469" s="621" t="s">
        <v>579</v>
      </c>
      <c r="E469" s="620" t="s">
        <v>6267</v>
      </c>
      <c r="F469" s="621" t="s">
        <v>6268</v>
      </c>
      <c r="G469" s="620" t="s">
        <v>6545</v>
      </c>
      <c r="H469" s="620" t="s">
        <v>6546</v>
      </c>
      <c r="I469" s="622">
        <v>139.43797448019569</v>
      </c>
      <c r="J469" s="622">
        <v>50</v>
      </c>
      <c r="K469" s="623">
        <v>6971.8987704421634</v>
      </c>
    </row>
    <row r="470" spans="1:11" ht="14.4" customHeight="1" x14ac:dyDescent="0.3">
      <c r="A470" s="618" t="s">
        <v>556</v>
      </c>
      <c r="B470" s="619" t="s">
        <v>558</v>
      </c>
      <c r="C470" s="620" t="s">
        <v>578</v>
      </c>
      <c r="D470" s="621" t="s">
        <v>579</v>
      </c>
      <c r="E470" s="620" t="s">
        <v>6267</v>
      </c>
      <c r="F470" s="621" t="s">
        <v>6268</v>
      </c>
      <c r="G470" s="620" t="s">
        <v>6547</v>
      </c>
      <c r="H470" s="620" t="s">
        <v>6548</v>
      </c>
      <c r="I470" s="622">
        <v>139.43804362305499</v>
      </c>
      <c r="J470" s="622">
        <v>50</v>
      </c>
      <c r="K470" s="623">
        <v>6971.9036104423139</v>
      </c>
    </row>
    <row r="471" spans="1:11" ht="14.4" customHeight="1" x14ac:dyDescent="0.3">
      <c r="A471" s="618" t="s">
        <v>556</v>
      </c>
      <c r="B471" s="619" t="s">
        <v>558</v>
      </c>
      <c r="C471" s="620" t="s">
        <v>580</v>
      </c>
      <c r="D471" s="621" t="s">
        <v>581</v>
      </c>
      <c r="E471" s="620" t="s">
        <v>6269</v>
      </c>
      <c r="F471" s="621" t="s">
        <v>6270</v>
      </c>
      <c r="G471" s="620" t="s">
        <v>6829</v>
      </c>
      <c r="H471" s="620" t="s">
        <v>6830</v>
      </c>
      <c r="I471" s="622">
        <v>156.19</v>
      </c>
      <c r="J471" s="622">
        <v>1</v>
      </c>
      <c r="K471" s="623">
        <v>156.19</v>
      </c>
    </row>
    <row r="472" spans="1:11" ht="14.4" customHeight="1" x14ac:dyDescent="0.3">
      <c r="A472" s="618" t="s">
        <v>556</v>
      </c>
      <c r="B472" s="619" t="s">
        <v>558</v>
      </c>
      <c r="C472" s="620" t="s">
        <v>580</v>
      </c>
      <c r="D472" s="621" t="s">
        <v>581</v>
      </c>
      <c r="E472" s="620" t="s">
        <v>6269</v>
      </c>
      <c r="F472" s="621" t="s">
        <v>6270</v>
      </c>
      <c r="G472" s="620" t="s">
        <v>6297</v>
      </c>
      <c r="H472" s="620" t="s">
        <v>6298</v>
      </c>
      <c r="I472" s="622">
        <v>2.39</v>
      </c>
      <c r="J472" s="622">
        <v>160</v>
      </c>
      <c r="K472" s="623">
        <v>382.4</v>
      </c>
    </row>
    <row r="473" spans="1:11" ht="14.4" customHeight="1" x14ac:dyDescent="0.3">
      <c r="A473" s="618" t="s">
        <v>556</v>
      </c>
      <c r="B473" s="619" t="s">
        <v>558</v>
      </c>
      <c r="C473" s="620" t="s">
        <v>580</v>
      </c>
      <c r="D473" s="621" t="s">
        <v>581</v>
      </c>
      <c r="E473" s="620" t="s">
        <v>6269</v>
      </c>
      <c r="F473" s="621" t="s">
        <v>6270</v>
      </c>
      <c r="G473" s="620" t="s">
        <v>6299</v>
      </c>
      <c r="H473" s="620" t="s">
        <v>6300</v>
      </c>
      <c r="I473" s="622">
        <v>3.105</v>
      </c>
      <c r="J473" s="622">
        <v>260</v>
      </c>
      <c r="K473" s="623">
        <v>807</v>
      </c>
    </row>
    <row r="474" spans="1:11" ht="14.4" customHeight="1" x14ac:dyDescent="0.3">
      <c r="A474" s="618" t="s">
        <v>556</v>
      </c>
      <c r="B474" s="619" t="s">
        <v>558</v>
      </c>
      <c r="C474" s="620" t="s">
        <v>580</v>
      </c>
      <c r="D474" s="621" t="s">
        <v>581</v>
      </c>
      <c r="E474" s="620" t="s">
        <v>6269</v>
      </c>
      <c r="F474" s="621" t="s">
        <v>6270</v>
      </c>
      <c r="G474" s="620" t="s">
        <v>6301</v>
      </c>
      <c r="H474" s="620" t="s">
        <v>6302</v>
      </c>
      <c r="I474" s="622">
        <v>3.78</v>
      </c>
      <c r="J474" s="622">
        <v>200</v>
      </c>
      <c r="K474" s="623">
        <v>756</v>
      </c>
    </row>
    <row r="475" spans="1:11" ht="14.4" customHeight="1" x14ac:dyDescent="0.3">
      <c r="A475" s="618" t="s">
        <v>556</v>
      </c>
      <c r="B475" s="619" t="s">
        <v>558</v>
      </c>
      <c r="C475" s="620" t="s">
        <v>580</v>
      </c>
      <c r="D475" s="621" t="s">
        <v>581</v>
      </c>
      <c r="E475" s="620" t="s">
        <v>6269</v>
      </c>
      <c r="F475" s="621" t="s">
        <v>6270</v>
      </c>
      <c r="G475" s="620" t="s">
        <v>6553</v>
      </c>
      <c r="H475" s="620" t="s">
        <v>6554</v>
      </c>
      <c r="I475" s="622">
        <v>85.16</v>
      </c>
      <c r="J475" s="622">
        <v>2</v>
      </c>
      <c r="K475" s="623">
        <v>170.32</v>
      </c>
    </row>
    <row r="476" spans="1:11" ht="14.4" customHeight="1" x14ac:dyDescent="0.3">
      <c r="A476" s="618" t="s">
        <v>556</v>
      </c>
      <c r="B476" s="619" t="s">
        <v>558</v>
      </c>
      <c r="C476" s="620" t="s">
        <v>580</v>
      </c>
      <c r="D476" s="621" t="s">
        <v>581</v>
      </c>
      <c r="E476" s="620" t="s">
        <v>6269</v>
      </c>
      <c r="F476" s="621" t="s">
        <v>6270</v>
      </c>
      <c r="G476" s="620" t="s">
        <v>6555</v>
      </c>
      <c r="H476" s="620" t="s">
        <v>6556</v>
      </c>
      <c r="I476" s="622">
        <v>124.45</v>
      </c>
      <c r="J476" s="622">
        <v>1</v>
      </c>
      <c r="K476" s="623">
        <v>124.45</v>
      </c>
    </row>
    <row r="477" spans="1:11" ht="14.4" customHeight="1" x14ac:dyDescent="0.3">
      <c r="A477" s="618" t="s">
        <v>556</v>
      </c>
      <c r="B477" s="619" t="s">
        <v>558</v>
      </c>
      <c r="C477" s="620" t="s">
        <v>580</v>
      </c>
      <c r="D477" s="621" t="s">
        <v>581</v>
      </c>
      <c r="E477" s="620" t="s">
        <v>6269</v>
      </c>
      <c r="F477" s="621" t="s">
        <v>6270</v>
      </c>
      <c r="G477" s="620" t="s">
        <v>6309</v>
      </c>
      <c r="H477" s="620" t="s">
        <v>6310</v>
      </c>
      <c r="I477" s="622">
        <v>27.362500000000001</v>
      </c>
      <c r="J477" s="622">
        <v>50</v>
      </c>
      <c r="K477" s="623">
        <v>1368.1000000000001</v>
      </c>
    </row>
    <row r="478" spans="1:11" ht="14.4" customHeight="1" x14ac:dyDescent="0.3">
      <c r="A478" s="618" t="s">
        <v>556</v>
      </c>
      <c r="B478" s="619" t="s">
        <v>558</v>
      </c>
      <c r="C478" s="620" t="s">
        <v>580</v>
      </c>
      <c r="D478" s="621" t="s">
        <v>581</v>
      </c>
      <c r="E478" s="620" t="s">
        <v>6269</v>
      </c>
      <c r="F478" s="621" t="s">
        <v>6270</v>
      </c>
      <c r="G478" s="620" t="s">
        <v>6559</v>
      </c>
      <c r="H478" s="620" t="s">
        <v>6560</v>
      </c>
      <c r="I478" s="622">
        <v>39.700000000000003</v>
      </c>
      <c r="J478" s="622">
        <v>4</v>
      </c>
      <c r="K478" s="623">
        <v>158.80000000000001</v>
      </c>
    </row>
    <row r="479" spans="1:11" ht="14.4" customHeight="1" x14ac:dyDescent="0.3">
      <c r="A479" s="618" t="s">
        <v>556</v>
      </c>
      <c r="B479" s="619" t="s">
        <v>558</v>
      </c>
      <c r="C479" s="620" t="s">
        <v>580</v>
      </c>
      <c r="D479" s="621" t="s">
        <v>581</v>
      </c>
      <c r="E479" s="620" t="s">
        <v>6269</v>
      </c>
      <c r="F479" s="621" t="s">
        <v>6270</v>
      </c>
      <c r="G479" s="620" t="s">
        <v>6831</v>
      </c>
      <c r="H479" s="620" t="s">
        <v>6832</v>
      </c>
      <c r="I479" s="622">
        <v>1.92</v>
      </c>
      <c r="J479" s="622">
        <v>1000</v>
      </c>
      <c r="K479" s="623">
        <v>1915.21</v>
      </c>
    </row>
    <row r="480" spans="1:11" ht="14.4" customHeight="1" x14ac:dyDescent="0.3">
      <c r="A480" s="618" t="s">
        <v>556</v>
      </c>
      <c r="B480" s="619" t="s">
        <v>558</v>
      </c>
      <c r="C480" s="620" t="s">
        <v>580</v>
      </c>
      <c r="D480" s="621" t="s">
        <v>581</v>
      </c>
      <c r="E480" s="620" t="s">
        <v>6269</v>
      </c>
      <c r="F480" s="621" t="s">
        <v>6270</v>
      </c>
      <c r="G480" s="620" t="s">
        <v>6833</v>
      </c>
      <c r="H480" s="620" t="s">
        <v>6834</v>
      </c>
      <c r="I480" s="622">
        <v>3.8899999999999997</v>
      </c>
      <c r="J480" s="622">
        <v>200</v>
      </c>
      <c r="K480" s="623">
        <v>778</v>
      </c>
    </row>
    <row r="481" spans="1:11" ht="14.4" customHeight="1" x14ac:dyDescent="0.3">
      <c r="A481" s="618" t="s">
        <v>556</v>
      </c>
      <c r="B481" s="619" t="s">
        <v>558</v>
      </c>
      <c r="C481" s="620" t="s">
        <v>580</v>
      </c>
      <c r="D481" s="621" t="s">
        <v>581</v>
      </c>
      <c r="E481" s="620" t="s">
        <v>6269</v>
      </c>
      <c r="F481" s="621" t="s">
        <v>6270</v>
      </c>
      <c r="G481" s="620" t="s">
        <v>6835</v>
      </c>
      <c r="H481" s="620" t="s">
        <v>6836</v>
      </c>
      <c r="I481" s="622">
        <v>0.28000000000000003</v>
      </c>
      <c r="J481" s="622">
        <v>1000</v>
      </c>
      <c r="K481" s="623">
        <v>280</v>
      </c>
    </row>
    <row r="482" spans="1:11" ht="14.4" customHeight="1" x14ac:dyDescent="0.3">
      <c r="A482" s="618" t="s">
        <v>556</v>
      </c>
      <c r="B482" s="619" t="s">
        <v>558</v>
      </c>
      <c r="C482" s="620" t="s">
        <v>580</v>
      </c>
      <c r="D482" s="621" t="s">
        <v>581</v>
      </c>
      <c r="E482" s="620" t="s">
        <v>6269</v>
      </c>
      <c r="F482" s="621" t="s">
        <v>6270</v>
      </c>
      <c r="G482" s="620" t="s">
        <v>6567</v>
      </c>
      <c r="H482" s="620" t="s">
        <v>6568</v>
      </c>
      <c r="I482" s="622">
        <v>0.23</v>
      </c>
      <c r="J482" s="622">
        <v>2000</v>
      </c>
      <c r="K482" s="623">
        <v>460</v>
      </c>
    </row>
    <row r="483" spans="1:11" ht="14.4" customHeight="1" x14ac:dyDescent="0.3">
      <c r="A483" s="618" t="s">
        <v>556</v>
      </c>
      <c r="B483" s="619" t="s">
        <v>558</v>
      </c>
      <c r="C483" s="620" t="s">
        <v>580</v>
      </c>
      <c r="D483" s="621" t="s">
        <v>581</v>
      </c>
      <c r="E483" s="620" t="s">
        <v>6269</v>
      </c>
      <c r="F483" s="621" t="s">
        <v>6270</v>
      </c>
      <c r="G483" s="620" t="s">
        <v>6325</v>
      </c>
      <c r="H483" s="620" t="s">
        <v>6326</v>
      </c>
      <c r="I483" s="622">
        <v>30.172499999999999</v>
      </c>
      <c r="J483" s="622">
        <v>260</v>
      </c>
      <c r="K483" s="623">
        <v>7845.1</v>
      </c>
    </row>
    <row r="484" spans="1:11" ht="14.4" customHeight="1" x14ac:dyDescent="0.3">
      <c r="A484" s="618" t="s">
        <v>556</v>
      </c>
      <c r="B484" s="619" t="s">
        <v>558</v>
      </c>
      <c r="C484" s="620" t="s">
        <v>580</v>
      </c>
      <c r="D484" s="621" t="s">
        <v>581</v>
      </c>
      <c r="E484" s="620" t="s">
        <v>6269</v>
      </c>
      <c r="F484" s="621" t="s">
        <v>6270</v>
      </c>
      <c r="G484" s="620" t="s">
        <v>6837</v>
      </c>
      <c r="H484" s="620" t="s">
        <v>6838</v>
      </c>
      <c r="I484" s="622">
        <v>53.44</v>
      </c>
      <c r="J484" s="622">
        <v>12</v>
      </c>
      <c r="K484" s="623">
        <v>641.32000000000005</v>
      </c>
    </row>
    <row r="485" spans="1:11" ht="14.4" customHeight="1" x14ac:dyDescent="0.3">
      <c r="A485" s="618" t="s">
        <v>556</v>
      </c>
      <c r="B485" s="619" t="s">
        <v>558</v>
      </c>
      <c r="C485" s="620" t="s">
        <v>580</v>
      </c>
      <c r="D485" s="621" t="s">
        <v>581</v>
      </c>
      <c r="E485" s="620" t="s">
        <v>6269</v>
      </c>
      <c r="F485" s="621" t="s">
        <v>6270</v>
      </c>
      <c r="G485" s="620" t="s">
        <v>6571</v>
      </c>
      <c r="H485" s="620" t="s">
        <v>6572</v>
      </c>
      <c r="I485" s="622">
        <v>1.38</v>
      </c>
      <c r="J485" s="622">
        <v>200</v>
      </c>
      <c r="K485" s="623">
        <v>276</v>
      </c>
    </row>
    <row r="486" spans="1:11" ht="14.4" customHeight="1" x14ac:dyDescent="0.3">
      <c r="A486" s="618" t="s">
        <v>556</v>
      </c>
      <c r="B486" s="619" t="s">
        <v>558</v>
      </c>
      <c r="C486" s="620" t="s">
        <v>580</v>
      </c>
      <c r="D486" s="621" t="s">
        <v>581</v>
      </c>
      <c r="E486" s="620" t="s">
        <v>6269</v>
      </c>
      <c r="F486" s="621" t="s">
        <v>6270</v>
      </c>
      <c r="G486" s="620" t="s">
        <v>6329</v>
      </c>
      <c r="H486" s="620" t="s">
        <v>6330</v>
      </c>
      <c r="I486" s="622">
        <v>8.1349999999999998</v>
      </c>
      <c r="J486" s="622">
        <v>540</v>
      </c>
      <c r="K486" s="623">
        <v>4390.8</v>
      </c>
    </row>
    <row r="487" spans="1:11" ht="14.4" customHeight="1" x14ac:dyDescent="0.3">
      <c r="A487" s="618" t="s">
        <v>556</v>
      </c>
      <c r="B487" s="619" t="s">
        <v>558</v>
      </c>
      <c r="C487" s="620" t="s">
        <v>580</v>
      </c>
      <c r="D487" s="621" t="s">
        <v>581</v>
      </c>
      <c r="E487" s="620" t="s">
        <v>6269</v>
      </c>
      <c r="F487" s="621" t="s">
        <v>6270</v>
      </c>
      <c r="G487" s="620" t="s">
        <v>6331</v>
      </c>
      <c r="H487" s="620" t="s">
        <v>6332</v>
      </c>
      <c r="I487" s="622">
        <v>0.6</v>
      </c>
      <c r="J487" s="622">
        <v>1000</v>
      </c>
      <c r="K487" s="623">
        <v>600</v>
      </c>
    </row>
    <row r="488" spans="1:11" ht="14.4" customHeight="1" x14ac:dyDescent="0.3">
      <c r="A488" s="618" t="s">
        <v>556</v>
      </c>
      <c r="B488" s="619" t="s">
        <v>558</v>
      </c>
      <c r="C488" s="620" t="s">
        <v>580</v>
      </c>
      <c r="D488" s="621" t="s">
        <v>581</v>
      </c>
      <c r="E488" s="620" t="s">
        <v>6269</v>
      </c>
      <c r="F488" s="621" t="s">
        <v>6270</v>
      </c>
      <c r="G488" s="620" t="s">
        <v>6333</v>
      </c>
      <c r="H488" s="620" t="s">
        <v>6334</v>
      </c>
      <c r="I488" s="622">
        <v>4.26</v>
      </c>
      <c r="J488" s="622">
        <v>100</v>
      </c>
      <c r="K488" s="623">
        <v>426</v>
      </c>
    </row>
    <row r="489" spans="1:11" ht="14.4" customHeight="1" x14ac:dyDescent="0.3">
      <c r="A489" s="618" t="s">
        <v>556</v>
      </c>
      <c r="B489" s="619" t="s">
        <v>558</v>
      </c>
      <c r="C489" s="620" t="s">
        <v>580</v>
      </c>
      <c r="D489" s="621" t="s">
        <v>581</v>
      </c>
      <c r="E489" s="620" t="s">
        <v>6269</v>
      </c>
      <c r="F489" s="621" t="s">
        <v>6270</v>
      </c>
      <c r="G489" s="620" t="s">
        <v>6839</v>
      </c>
      <c r="H489" s="620" t="s">
        <v>6840</v>
      </c>
      <c r="I489" s="622">
        <v>1.33</v>
      </c>
      <c r="J489" s="622">
        <v>1000</v>
      </c>
      <c r="K489" s="623">
        <v>1330</v>
      </c>
    </row>
    <row r="490" spans="1:11" ht="14.4" customHeight="1" x14ac:dyDescent="0.3">
      <c r="A490" s="618" t="s">
        <v>556</v>
      </c>
      <c r="B490" s="619" t="s">
        <v>558</v>
      </c>
      <c r="C490" s="620" t="s">
        <v>580</v>
      </c>
      <c r="D490" s="621" t="s">
        <v>581</v>
      </c>
      <c r="E490" s="620" t="s">
        <v>6269</v>
      </c>
      <c r="F490" s="621" t="s">
        <v>6270</v>
      </c>
      <c r="G490" s="620" t="s">
        <v>6575</v>
      </c>
      <c r="H490" s="620" t="s">
        <v>6576</v>
      </c>
      <c r="I490" s="622">
        <v>0.44</v>
      </c>
      <c r="J490" s="622">
        <v>5300</v>
      </c>
      <c r="K490" s="623">
        <v>2332</v>
      </c>
    </row>
    <row r="491" spans="1:11" ht="14.4" customHeight="1" x14ac:dyDescent="0.3">
      <c r="A491" s="618" t="s">
        <v>556</v>
      </c>
      <c r="B491" s="619" t="s">
        <v>558</v>
      </c>
      <c r="C491" s="620" t="s">
        <v>580</v>
      </c>
      <c r="D491" s="621" t="s">
        <v>581</v>
      </c>
      <c r="E491" s="620" t="s">
        <v>6269</v>
      </c>
      <c r="F491" s="621" t="s">
        <v>6270</v>
      </c>
      <c r="G491" s="620" t="s">
        <v>6579</v>
      </c>
      <c r="H491" s="620" t="s">
        <v>6580</v>
      </c>
      <c r="I491" s="622">
        <v>407.8533333333333</v>
      </c>
      <c r="J491" s="622">
        <v>4</v>
      </c>
      <c r="K491" s="623">
        <v>1629.06</v>
      </c>
    </row>
    <row r="492" spans="1:11" ht="14.4" customHeight="1" x14ac:dyDescent="0.3">
      <c r="A492" s="618" t="s">
        <v>556</v>
      </c>
      <c r="B492" s="619" t="s">
        <v>558</v>
      </c>
      <c r="C492" s="620" t="s">
        <v>580</v>
      </c>
      <c r="D492" s="621" t="s">
        <v>581</v>
      </c>
      <c r="E492" s="620" t="s">
        <v>6269</v>
      </c>
      <c r="F492" s="621" t="s">
        <v>6270</v>
      </c>
      <c r="G492" s="620" t="s">
        <v>6335</v>
      </c>
      <c r="H492" s="620" t="s">
        <v>6336</v>
      </c>
      <c r="I492" s="622">
        <v>8.59</v>
      </c>
      <c r="J492" s="622">
        <v>24</v>
      </c>
      <c r="K492" s="623">
        <v>206.16</v>
      </c>
    </row>
    <row r="493" spans="1:11" ht="14.4" customHeight="1" x14ac:dyDescent="0.3">
      <c r="A493" s="618" t="s">
        <v>556</v>
      </c>
      <c r="B493" s="619" t="s">
        <v>558</v>
      </c>
      <c r="C493" s="620" t="s">
        <v>580</v>
      </c>
      <c r="D493" s="621" t="s">
        <v>581</v>
      </c>
      <c r="E493" s="620" t="s">
        <v>6269</v>
      </c>
      <c r="F493" s="621" t="s">
        <v>6270</v>
      </c>
      <c r="G493" s="620" t="s">
        <v>6337</v>
      </c>
      <c r="H493" s="620" t="s">
        <v>6338</v>
      </c>
      <c r="I493" s="622">
        <v>27.92</v>
      </c>
      <c r="J493" s="622">
        <v>6</v>
      </c>
      <c r="K493" s="623">
        <v>167.52</v>
      </c>
    </row>
    <row r="494" spans="1:11" ht="14.4" customHeight="1" x14ac:dyDescent="0.3">
      <c r="A494" s="618" t="s">
        <v>556</v>
      </c>
      <c r="B494" s="619" t="s">
        <v>558</v>
      </c>
      <c r="C494" s="620" t="s">
        <v>580</v>
      </c>
      <c r="D494" s="621" t="s">
        <v>581</v>
      </c>
      <c r="E494" s="620" t="s">
        <v>6269</v>
      </c>
      <c r="F494" s="621" t="s">
        <v>6270</v>
      </c>
      <c r="G494" s="620" t="s">
        <v>6841</v>
      </c>
      <c r="H494" s="620" t="s">
        <v>6842</v>
      </c>
      <c r="I494" s="622">
        <v>1.17</v>
      </c>
      <c r="J494" s="622">
        <v>1000</v>
      </c>
      <c r="K494" s="623">
        <v>1170</v>
      </c>
    </row>
    <row r="495" spans="1:11" ht="14.4" customHeight="1" x14ac:dyDescent="0.3">
      <c r="A495" s="618" t="s">
        <v>556</v>
      </c>
      <c r="B495" s="619" t="s">
        <v>558</v>
      </c>
      <c r="C495" s="620" t="s">
        <v>580</v>
      </c>
      <c r="D495" s="621" t="s">
        <v>581</v>
      </c>
      <c r="E495" s="620" t="s">
        <v>6269</v>
      </c>
      <c r="F495" s="621" t="s">
        <v>6270</v>
      </c>
      <c r="G495" s="620" t="s">
        <v>6843</v>
      </c>
      <c r="H495" s="620" t="s">
        <v>6844</v>
      </c>
      <c r="I495" s="622">
        <v>0.92400000000000004</v>
      </c>
      <c r="J495" s="622">
        <v>7000</v>
      </c>
      <c r="K495" s="623">
        <v>6460</v>
      </c>
    </row>
    <row r="496" spans="1:11" ht="14.4" customHeight="1" x14ac:dyDescent="0.3">
      <c r="A496" s="618" t="s">
        <v>556</v>
      </c>
      <c r="B496" s="619" t="s">
        <v>558</v>
      </c>
      <c r="C496" s="620" t="s">
        <v>580</v>
      </c>
      <c r="D496" s="621" t="s">
        <v>581</v>
      </c>
      <c r="E496" s="620" t="s">
        <v>6269</v>
      </c>
      <c r="F496" s="621" t="s">
        <v>6270</v>
      </c>
      <c r="G496" s="620" t="s">
        <v>6845</v>
      </c>
      <c r="H496" s="620" t="s">
        <v>6846</v>
      </c>
      <c r="I496" s="622">
        <v>0.56000000000000016</v>
      </c>
      <c r="J496" s="622">
        <v>21600</v>
      </c>
      <c r="K496" s="623">
        <v>12096</v>
      </c>
    </row>
    <row r="497" spans="1:11" ht="14.4" customHeight="1" x14ac:dyDescent="0.3">
      <c r="A497" s="618" t="s">
        <v>556</v>
      </c>
      <c r="B497" s="619" t="s">
        <v>558</v>
      </c>
      <c r="C497" s="620" t="s">
        <v>580</v>
      </c>
      <c r="D497" s="621" t="s">
        <v>581</v>
      </c>
      <c r="E497" s="620" t="s">
        <v>6269</v>
      </c>
      <c r="F497" s="621" t="s">
        <v>6270</v>
      </c>
      <c r="G497" s="620" t="s">
        <v>6345</v>
      </c>
      <c r="H497" s="620" t="s">
        <v>6346</v>
      </c>
      <c r="I497" s="622">
        <v>122.07</v>
      </c>
      <c r="J497" s="622">
        <v>10</v>
      </c>
      <c r="K497" s="623">
        <v>1220.73</v>
      </c>
    </row>
    <row r="498" spans="1:11" ht="14.4" customHeight="1" x14ac:dyDescent="0.3">
      <c r="A498" s="618" t="s">
        <v>556</v>
      </c>
      <c r="B498" s="619" t="s">
        <v>558</v>
      </c>
      <c r="C498" s="620" t="s">
        <v>580</v>
      </c>
      <c r="D498" s="621" t="s">
        <v>581</v>
      </c>
      <c r="E498" s="620" t="s">
        <v>6269</v>
      </c>
      <c r="F498" s="621" t="s">
        <v>6270</v>
      </c>
      <c r="G498" s="620" t="s">
        <v>6847</v>
      </c>
      <c r="H498" s="620" t="s">
        <v>6848</v>
      </c>
      <c r="I498" s="622">
        <v>0.3</v>
      </c>
      <c r="J498" s="622">
        <v>500</v>
      </c>
      <c r="K498" s="623">
        <v>151.69999999999999</v>
      </c>
    </row>
    <row r="499" spans="1:11" ht="14.4" customHeight="1" x14ac:dyDescent="0.3">
      <c r="A499" s="618" t="s">
        <v>556</v>
      </c>
      <c r="B499" s="619" t="s">
        <v>558</v>
      </c>
      <c r="C499" s="620" t="s">
        <v>580</v>
      </c>
      <c r="D499" s="621" t="s">
        <v>581</v>
      </c>
      <c r="E499" s="620" t="s">
        <v>6269</v>
      </c>
      <c r="F499" s="621" t="s">
        <v>6270</v>
      </c>
      <c r="G499" s="620" t="s">
        <v>6849</v>
      </c>
      <c r="H499" s="620" t="s">
        <v>6850</v>
      </c>
      <c r="I499" s="622">
        <v>13.186000000000002</v>
      </c>
      <c r="J499" s="622">
        <v>144</v>
      </c>
      <c r="K499" s="623">
        <v>1897.6999999999998</v>
      </c>
    </row>
    <row r="500" spans="1:11" ht="14.4" customHeight="1" x14ac:dyDescent="0.3">
      <c r="A500" s="618" t="s">
        <v>556</v>
      </c>
      <c r="B500" s="619" t="s">
        <v>558</v>
      </c>
      <c r="C500" s="620" t="s">
        <v>580</v>
      </c>
      <c r="D500" s="621" t="s">
        <v>581</v>
      </c>
      <c r="E500" s="620" t="s">
        <v>6269</v>
      </c>
      <c r="F500" s="621" t="s">
        <v>6270</v>
      </c>
      <c r="G500" s="620" t="s">
        <v>6851</v>
      </c>
      <c r="H500" s="620" t="s">
        <v>6852</v>
      </c>
      <c r="I500" s="622">
        <v>26.400000000000002</v>
      </c>
      <c r="J500" s="622">
        <v>216</v>
      </c>
      <c r="K500" s="623">
        <v>5699.09</v>
      </c>
    </row>
    <row r="501" spans="1:11" ht="14.4" customHeight="1" x14ac:dyDescent="0.3">
      <c r="A501" s="618" t="s">
        <v>556</v>
      </c>
      <c r="B501" s="619" t="s">
        <v>558</v>
      </c>
      <c r="C501" s="620" t="s">
        <v>580</v>
      </c>
      <c r="D501" s="621" t="s">
        <v>581</v>
      </c>
      <c r="E501" s="620" t="s">
        <v>6269</v>
      </c>
      <c r="F501" s="621" t="s">
        <v>6270</v>
      </c>
      <c r="G501" s="620" t="s">
        <v>6733</v>
      </c>
      <c r="H501" s="620" t="s">
        <v>6734</v>
      </c>
      <c r="I501" s="622">
        <v>124.41</v>
      </c>
      <c r="J501" s="622">
        <v>5</v>
      </c>
      <c r="K501" s="623">
        <v>622.04</v>
      </c>
    </row>
    <row r="502" spans="1:11" ht="14.4" customHeight="1" x14ac:dyDescent="0.3">
      <c r="A502" s="618" t="s">
        <v>556</v>
      </c>
      <c r="B502" s="619" t="s">
        <v>558</v>
      </c>
      <c r="C502" s="620" t="s">
        <v>580</v>
      </c>
      <c r="D502" s="621" t="s">
        <v>581</v>
      </c>
      <c r="E502" s="620" t="s">
        <v>6269</v>
      </c>
      <c r="F502" s="621" t="s">
        <v>6270</v>
      </c>
      <c r="G502" s="620" t="s">
        <v>6853</v>
      </c>
      <c r="H502" s="620" t="s">
        <v>6854</v>
      </c>
      <c r="I502" s="622">
        <v>9.77</v>
      </c>
      <c r="J502" s="622">
        <v>24</v>
      </c>
      <c r="K502" s="623">
        <v>234.48</v>
      </c>
    </row>
    <row r="503" spans="1:11" ht="14.4" customHeight="1" x14ac:dyDescent="0.3">
      <c r="A503" s="618" t="s">
        <v>556</v>
      </c>
      <c r="B503" s="619" t="s">
        <v>558</v>
      </c>
      <c r="C503" s="620" t="s">
        <v>580</v>
      </c>
      <c r="D503" s="621" t="s">
        <v>581</v>
      </c>
      <c r="E503" s="620" t="s">
        <v>6269</v>
      </c>
      <c r="F503" s="621" t="s">
        <v>6270</v>
      </c>
      <c r="G503" s="620" t="s">
        <v>6349</v>
      </c>
      <c r="H503" s="620" t="s">
        <v>6350</v>
      </c>
      <c r="I503" s="622">
        <v>0.85499999999999998</v>
      </c>
      <c r="J503" s="622">
        <v>1900</v>
      </c>
      <c r="K503" s="623">
        <v>1619</v>
      </c>
    </row>
    <row r="504" spans="1:11" ht="14.4" customHeight="1" x14ac:dyDescent="0.3">
      <c r="A504" s="618" t="s">
        <v>556</v>
      </c>
      <c r="B504" s="619" t="s">
        <v>558</v>
      </c>
      <c r="C504" s="620" t="s">
        <v>580</v>
      </c>
      <c r="D504" s="621" t="s">
        <v>581</v>
      </c>
      <c r="E504" s="620" t="s">
        <v>6269</v>
      </c>
      <c r="F504" s="621" t="s">
        <v>6270</v>
      </c>
      <c r="G504" s="620" t="s">
        <v>6351</v>
      </c>
      <c r="H504" s="620" t="s">
        <v>6352</v>
      </c>
      <c r="I504" s="622">
        <v>1.52</v>
      </c>
      <c r="J504" s="622">
        <v>800</v>
      </c>
      <c r="K504" s="623">
        <v>1216</v>
      </c>
    </row>
    <row r="505" spans="1:11" ht="14.4" customHeight="1" x14ac:dyDescent="0.3">
      <c r="A505" s="618" t="s">
        <v>556</v>
      </c>
      <c r="B505" s="619" t="s">
        <v>558</v>
      </c>
      <c r="C505" s="620" t="s">
        <v>580</v>
      </c>
      <c r="D505" s="621" t="s">
        <v>581</v>
      </c>
      <c r="E505" s="620" t="s">
        <v>6269</v>
      </c>
      <c r="F505" s="621" t="s">
        <v>6270</v>
      </c>
      <c r="G505" s="620" t="s">
        <v>6855</v>
      </c>
      <c r="H505" s="620" t="s">
        <v>6856</v>
      </c>
      <c r="I505" s="622">
        <v>31.05</v>
      </c>
      <c r="J505" s="622">
        <v>150</v>
      </c>
      <c r="K505" s="623">
        <v>4657.5</v>
      </c>
    </row>
    <row r="506" spans="1:11" ht="14.4" customHeight="1" x14ac:dyDescent="0.3">
      <c r="A506" s="618" t="s">
        <v>556</v>
      </c>
      <c r="B506" s="619" t="s">
        <v>558</v>
      </c>
      <c r="C506" s="620" t="s">
        <v>580</v>
      </c>
      <c r="D506" s="621" t="s">
        <v>581</v>
      </c>
      <c r="E506" s="620" t="s">
        <v>6269</v>
      </c>
      <c r="F506" s="621" t="s">
        <v>6270</v>
      </c>
      <c r="G506" s="620" t="s">
        <v>6857</v>
      </c>
      <c r="H506" s="620" t="s">
        <v>6858</v>
      </c>
      <c r="I506" s="622">
        <v>56.36</v>
      </c>
      <c r="J506" s="622">
        <v>1</v>
      </c>
      <c r="K506" s="623">
        <v>56.36</v>
      </c>
    </row>
    <row r="507" spans="1:11" ht="14.4" customHeight="1" x14ac:dyDescent="0.3">
      <c r="A507" s="618" t="s">
        <v>556</v>
      </c>
      <c r="B507" s="619" t="s">
        <v>558</v>
      </c>
      <c r="C507" s="620" t="s">
        <v>580</v>
      </c>
      <c r="D507" s="621" t="s">
        <v>581</v>
      </c>
      <c r="E507" s="620" t="s">
        <v>6269</v>
      </c>
      <c r="F507" s="621" t="s">
        <v>6270</v>
      </c>
      <c r="G507" s="620" t="s">
        <v>6607</v>
      </c>
      <c r="H507" s="620" t="s">
        <v>6608</v>
      </c>
      <c r="I507" s="622">
        <v>243.63</v>
      </c>
      <c r="J507" s="622">
        <v>1</v>
      </c>
      <c r="K507" s="623">
        <v>243.63</v>
      </c>
    </row>
    <row r="508" spans="1:11" ht="14.4" customHeight="1" x14ac:dyDescent="0.3">
      <c r="A508" s="618" t="s">
        <v>556</v>
      </c>
      <c r="B508" s="619" t="s">
        <v>558</v>
      </c>
      <c r="C508" s="620" t="s">
        <v>580</v>
      </c>
      <c r="D508" s="621" t="s">
        <v>581</v>
      </c>
      <c r="E508" s="620" t="s">
        <v>6269</v>
      </c>
      <c r="F508" s="621" t="s">
        <v>6270</v>
      </c>
      <c r="G508" s="620" t="s">
        <v>6859</v>
      </c>
      <c r="H508" s="620" t="s">
        <v>6860</v>
      </c>
      <c r="I508" s="622">
        <v>0.91</v>
      </c>
      <c r="J508" s="622">
        <v>250</v>
      </c>
      <c r="K508" s="623">
        <v>227.7</v>
      </c>
    </row>
    <row r="509" spans="1:11" ht="14.4" customHeight="1" x14ac:dyDescent="0.3">
      <c r="A509" s="618" t="s">
        <v>556</v>
      </c>
      <c r="B509" s="619" t="s">
        <v>558</v>
      </c>
      <c r="C509" s="620" t="s">
        <v>580</v>
      </c>
      <c r="D509" s="621" t="s">
        <v>581</v>
      </c>
      <c r="E509" s="620" t="s">
        <v>6269</v>
      </c>
      <c r="F509" s="621" t="s">
        <v>6270</v>
      </c>
      <c r="G509" s="620" t="s">
        <v>6355</v>
      </c>
      <c r="H509" s="620" t="s">
        <v>6356</v>
      </c>
      <c r="I509" s="622">
        <v>1.1733333333333331</v>
      </c>
      <c r="J509" s="622">
        <v>2000</v>
      </c>
      <c r="K509" s="623">
        <v>2342.6999999999998</v>
      </c>
    </row>
    <row r="510" spans="1:11" ht="14.4" customHeight="1" x14ac:dyDescent="0.3">
      <c r="A510" s="618" t="s">
        <v>556</v>
      </c>
      <c r="B510" s="619" t="s">
        <v>558</v>
      </c>
      <c r="C510" s="620" t="s">
        <v>580</v>
      </c>
      <c r="D510" s="621" t="s">
        <v>581</v>
      </c>
      <c r="E510" s="620" t="s">
        <v>6269</v>
      </c>
      <c r="F510" s="621" t="s">
        <v>6270</v>
      </c>
      <c r="G510" s="620" t="s">
        <v>6357</v>
      </c>
      <c r="H510" s="620" t="s">
        <v>6358</v>
      </c>
      <c r="I510" s="622">
        <v>35.32</v>
      </c>
      <c r="J510" s="622">
        <v>300</v>
      </c>
      <c r="K510" s="623">
        <v>10594.95</v>
      </c>
    </row>
    <row r="511" spans="1:11" ht="14.4" customHeight="1" x14ac:dyDescent="0.3">
      <c r="A511" s="618" t="s">
        <v>556</v>
      </c>
      <c r="B511" s="619" t="s">
        <v>558</v>
      </c>
      <c r="C511" s="620" t="s">
        <v>580</v>
      </c>
      <c r="D511" s="621" t="s">
        <v>581</v>
      </c>
      <c r="E511" s="620" t="s">
        <v>6269</v>
      </c>
      <c r="F511" s="621" t="s">
        <v>6270</v>
      </c>
      <c r="G511" s="620" t="s">
        <v>6861</v>
      </c>
      <c r="H511" s="620" t="s">
        <v>6862</v>
      </c>
      <c r="I511" s="622">
        <v>0.87</v>
      </c>
      <c r="J511" s="622">
        <v>1000</v>
      </c>
      <c r="K511" s="623">
        <v>874</v>
      </c>
    </row>
    <row r="512" spans="1:11" ht="14.4" customHeight="1" x14ac:dyDescent="0.3">
      <c r="A512" s="618" t="s">
        <v>556</v>
      </c>
      <c r="B512" s="619" t="s">
        <v>558</v>
      </c>
      <c r="C512" s="620" t="s">
        <v>580</v>
      </c>
      <c r="D512" s="621" t="s">
        <v>581</v>
      </c>
      <c r="E512" s="620" t="s">
        <v>6269</v>
      </c>
      <c r="F512" s="621" t="s">
        <v>6270</v>
      </c>
      <c r="G512" s="620" t="s">
        <v>6863</v>
      </c>
      <c r="H512" s="620" t="s">
        <v>6864</v>
      </c>
      <c r="I512" s="622">
        <v>28.520000000000003</v>
      </c>
      <c r="J512" s="622">
        <v>48</v>
      </c>
      <c r="K512" s="623">
        <v>1369.1799999999998</v>
      </c>
    </row>
    <row r="513" spans="1:11" ht="14.4" customHeight="1" x14ac:dyDescent="0.3">
      <c r="A513" s="618" t="s">
        <v>556</v>
      </c>
      <c r="B513" s="619" t="s">
        <v>558</v>
      </c>
      <c r="C513" s="620" t="s">
        <v>580</v>
      </c>
      <c r="D513" s="621" t="s">
        <v>581</v>
      </c>
      <c r="E513" s="620" t="s">
        <v>6269</v>
      </c>
      <c r="F513" s="621" t="s">
        <v>6270</v>
      </c>
      <c r="G513" s="620" t="s">
        <v>6865</v>
      </c>
      <c r="H513" s="620" t="s">
        <v>6866</v>
      </c>
      <c r="I513" s="622">
        <v>5.98</v>
      </c>
      <c r="J513" s="622">
        <v>300</v>
      </c>
      <c r="K513" s="623">
        <v>1794</v>
      </c>
    </row>
    <row r="514" spans="1:11" ht="14.4" customHeight="1" x14ac:dyDescent="0.3">
      <c r="A514" s="618" t="s">
        <v>556</v>
      </c>
      <c r="B514" s="619" t="s">
        <v>558</v>
      </c>
      <c r="C514" s="620" t="s">
        <v>580</v>
      </c>
      <c r="D514" s="621" t="s">
        <v>581</v>
      </c>
      <c r="E514" s="620" t="s">
        <v>6269</v>
      </c>
      <c r="F514" s="621" t="s">
        <v>6270</v>
      </c>
      <c r="G514" s="620" t="s">
        <v>6623</v>
      </c>
      <c r="H514" s="620" t="s">
        <v>6624</v>
      </c>
      <c r="I514" s="622">
        <v>1132.3900000000001</v>
      </c>
      <c r="J514" s="622">
        <v>1</v>
      </c>
      <c r="K514" s="623">
        <v>1132.3900000000001</v>
      </c>
    </row>
    <row r="515" spans="1:11" ht="14.4" customHeight="1" x14ac:dyDescent="0.3">
      <c r="A515" s="618" t="s">
        <v>556</v>
      </c>
      <c r="B515" s="619" t="s">
        <v>558</v>
      </c>
      <c r="C515" s="620" t="s">
        <v>580</v>
      </c>
      <c r="D515" s="621" t="s">
        <v>581</v>
      </c>
      <c r="E515" s="620" t="s">
        <v>6269</v>
      </c>
      <c r="F515" s="621" t="s">
        <v>6270</v>
      </c>
      <c r="G515" s="620" t="s">
        <v>6359</v>
      </c>
      <c r="H515" s="620" t="s">
        <v>6360</v>
      </c>
      <c r="I515" s="622">
        <v>5.18</v>
      </c>
      <c r="J515" s="622">
        <v>100</v>
      </c>
      <c r="K515" s="623">
        <v>518</v>
      </c>
    </row>
    <row r="516" spans="1:11" ht="14.4" customHeight="1" x14ac:dyDescent="0.3">
      <c r="A516" s="618" t="s">
        <v>556</v>
      </c>
      <c r="B516" s="619" t="s">
        <v>558</v>
      </c>
      <c r="C516" s="620" t="s">
        <v>580</v>
      </c>
      <c r="D516" s="621" t="s">
        <v>581</v>
      </c>
      <c r="E516" s="620" t="s">
        <v>6271</v>
      </c>
      <c r="F516" s="621" t="s">
        <v>6272</v>
      </c>
      <c r="G516" s="620" t="s">
        <v>6371</v>
      </c>
      <c r="H516" s="620" t="s">
        <v>6372</v>
      </c>
      <c r="I516" s="622">
        <v>3.5</v>
      </c>
      <c r="J516" s="622">
        <v>300</v>
      </c>
      <c r="K516" s="623">
        <v>1049</v>
      </c>
    </row>
    <row r="517" spans="1:11" ht="14.4" customHeight="1" x14ac:dyDescent="0.3">
      <c r="A517" s="618" t="s">
        <v>556</v>
      </c>
      <c r="B517" s="619" t="s">
        <v>558</v>
      </c>
      <c r="C517" s="620" t="s">
        <v>580</v>
      </c>
      <c r="D517" s="621" t="s">
        <v>581</v>
      </c>
      <c r="E517" s="620" t="s">
        <v>6271</v>
      </c>
      <c r="F517" s="621" t="s">
        <v>6272</v>
      </c>
      <c r="G517" s="620" t="s">
        <v>6373</v>
      </c>
      <c r="H517" s="620" t="s">
        <v>6374</v>
      </c>
      <c r="I517" s="622">
        <v>15.92</v>
      </c>
      <c r="J517" s="622">
        <v>50</v>
      </c>
      <c r="K517" s="623">
        <v>796</v>
      </c>
    </row>
    <row r="518" spans="1:11" ht="14.4" customHeight="1" x14ac:dyDescent="0.3">
      <c r="A518" s="618" t="s">
        <v>556</v>
      </c>
      <c r="B518" s="619" t="s">
        <v>558</v>
      </c>
      <c r="C518" s="620" t="s">
        <v>580</v>
      </c>
      <c r="D518" s="621" t="s">
        <v>581</v>
      </c>
      <c r="E518" s="620" t="s">
        <v>6271</v>
      </c>
      <c r="F518" s="621" t="s">
        <v>6272</v>
      </c>
      <c r="G518" s="620" t="s">
        <v>6375</v>
      </c>
      <c r="H518" s="620" t="s">
        <v>6376</v>
      </c>
      <c r="I518" s="622">
        <v>0.92999999999999994</v>
      </c>
      <c r="J518" s="622">
        <v>1300</v>
      </c>
      <c r="K518" s="623">
        <v>1209</v>
      </c>
    </row>
    <row r="519" spans="1:11" ht="14.4" customHeight="1" x14ac:dyDescent="0.3">
      <c r="A519" s="618" t="s">
        <v>556</v>
      </c>
      <c r="B519" s="619" t="s">
        <v>558</v>
      </c>
      <c r="C519" s="620" t="s">
        <v>580</v>
      </c>
      <c r="D519" s="621" t="s">
        <v>581</v>
      </c>
      <c r="E519" s="620" t="s">
        <v>6271</v>
      </c>
      <c r="F519" s="621" t="s">
        <v>6272</v>
      </c>
      <c r="G519" s="620" t="s">
        <v>6377</v>
      </c>
      <c r="H519" s="620" t="s">
        <v>6378</v>
      </c>
      <c r="I519" s="622">
        <v>1.4350000000000001</v>
      </c>
      <c r="J519" s="622">
        <v>300</v>
      </c>
      <c r="K519" s="623">
        <v>431</v>
      </c>
    </row>
    <row r="520" spans="1:11" ht="14.4" customHeight="1" x14ac:dyDescent="0.3">
      <c r="A520" s="618" t="s">
        <v>556</v>
      </c>
      <c r="B520" s="619" t="s">
        <v>558</v>
      </c>
      <c r="C520" s="620" t="s">
        <v>580</v>
      </c>
      <c r="D520" s="621" t="s">
        <v>581</v>
      </c>
      <c r="E520" s="620" t="s">
        <v>6271</v>
      </c>
      <c r="F520" s="621" t="s">
        <v>6272</v>
      </c>
      <c r="G520" s="620" t="s">
        <v>6379</v>
      </c>
      <c r="H520" s="620" t="s">
        <v>6380</v>
      </c>
      <c r="I520" s="622">
        <v>0.42</v>
      </c>
      <c r="J520" s="622">
        <v>100</v>
      </c>
      <c r="K520" s="623">
        <v>42</v>
      </c>
    </row>
    <row r="521" spans="1:11" ht="14.4" customHeight="1" x14ac:dyDescent="0.3">
      <c r="A521" s="618" t="s">
        <v>556</v>
      </c>
      <c r="B521" s="619" t="s">
        <v>558</v>
      </c>
      <c r="C521" s="620" t="s">
        <v>580</v>
      </c>
      <c r="D521" s="621" t="s">
        <v>581</v>
      </c>
      <c r="E521" s="620" t="s">
        <v>6271</v>
      </c>
      <c r="F521" s="621" t="s">
        <v>6272</v>
      </c>
      <c r="G521" s="620" t="s">
        <v>6381</v>
      </c>
      <c r="H521" s="620" t="s">
        <v>6382</v>
      </c>
      <c r="I521" s="622">
        <v>0.57999999999999996</v>
      </c>
      <c r="J521" s="622">
        <v>300</v>
      </c>
      <c r="K521" s="623">
        <v>174</v>
      </c>
    </row>
    <row r="522" spans="1:11" ht="14.4" customHeight="1" x14ac:dyDescent="0.3">
      <c r="A522" s="618" t="s">
        <v>556</v>
      </c>
      <c r="B522" s="619" t="s">
        <v>558</v>
      </c>
      <c r="C522" s="620" t="s">
        <v>580</v>
      </c>
      <c r="D522" s="621" t="s">
        <v>581</v>
      </c>
      <c r="E522" s="620" t="s">
        <v>6271</v>
      </c>
      <c r="F522" s="621" t="s">
        <v>6272</v>
      </c>
      <c r="G522" s="620" t="s">
        <v>6383</v>
      </c>
      <c r="H522" s="620" t="s">
        <v>6384</v>
      </c>
      <c r="I522" s="622">
        <v>3.14</v>
      </c>
      <c r="J522" s="622">
        <v>100</v>
      </c>
      <c r="K522" s="623">
        <v>314</v>
      </c>
    </row>
    <row r="523" spans="1:11" ht="14.4" customHeight="1" x14ac:dyDescent="0.3">
      <c r="A523" s="618" t="s">
        <v>556</v>
      </c>
      <c r="B523" s="619" t="s">
        <v>558</v>
      </c>
      <c r="C523" s="620" t="s">
        <v>580</v>
      </c>
      <c r="D523" s="621" t="s">
        <v>581</v>
      </c>
      <c r="E523" s="620" t="s">
        <v>6271</v>
      </c>
      <c r="F523" s="621" t="s">
        <v>6272</v>
      </c>
      <c r="G523" s="620" t="s">
        <v>6407</v>
      </c>
      <c r="H523" s="620" t="s">
        <v>6408</v>
      </c>
      <c r="I523" s="622">
        <v>1.7674999999999998</v>
      </c>
      <c r="J523" s="622">
        <v>850</v>
      </c>
      <c r="K523" s="623">
        <v>1493</v>
      </c>
    </row>
    <row r="524" spans="1:11" ht="14.4" customHeight="1" x14ac:dyDescent="0.3">
      <c r="A524" s="618" t="s">
        <v>556</v>
      </c>
      <c r="B524" s="619" t="s">
        <v>558</v>
      </c>
      <c r="C524" s="620" t="s">
        <v>580</v>
      </c>
      <c r="D524" s="621" t="s">
        <v>581</v>
      </c>
      <c r="E524" s="620" t="s">
        <v>6271</v>
      </c>
      <c r="F524" s="621" t="s">
        <v>6272</v>
      </c>
      <c r="G524" s="620" t="s">
        <v>6409</v>
      </c>
      <c r="H524" s="620" t="s">
        <v>6410</v>
      </c>
      <c r="I524" s="622">
        <v>1.7750000000000001</v>
      </c>
      <c r="J524" s="622">
        <v>650</v>
      </c>
      <c r="K524" s="623">
        <v>1156</v>
      </c>
    </row>
    <row r="525" spans="1:11" ht="14.4" customHeight="1" x14ac:dyDescent="0.3">
      <c r="A525" s="618" t="s">
        <v>556</v>
      </c>
      <c r="B525" s="619" t="s">
        <v>558</v>
      </c>
      <c r="C525" s="620" t="s">
        <v>580</v>
      </c>
      <c r="D525" s="621" t="s">
        <v>581</v>
      </c>
      <c r="E525" s="620" t="s">
        <v>6271</v>
      </c>
      <c r="F525" s="621" t="s">
        <v>6272</v>
      </c>
      <c r="G525" s="620" t="s">
        <v>6867</v>
      </c>
      <c r="H525" s="620" t="s">
        <v>6868</v>
      </c>
      <c r="I525" s="622">
        <v>1.91</v>
      </c>
      <c r="J525" s="622">
        <v>500</v>
      </c>
      <c r="K525" s="623">
        <v>955</v>
      </c>
    </row>
    <row r="526" spans="1:11" ht="14.4" customHeight="1" x14ac:dyDescent="0.3">
      <c r="A526" s="618" t="s">
        <v>556</v>
      </c>
      <c r="B526" s="619" t="s">
        <v>558</v>
      </c>
      <c r="C526" s="620" t="s">
        <v>580</v>
      </c>
      <c r="D526" s="621" t="s">
        <v>581</v>
      </c>
      <c r="E526" s="620" t="s">
        <v>6271</v>
      </c>
      <c r="F526" s="621" t="s">
        <v>6272</v>
      </c>
      <c r="G526" s="620" t="s">
        <v>6657</v>
      </c>
      <c r="H526" s="620" t="s">
        <v>6658</v>
      </c>
      <c r="I526" s="622">
        <v>1.76</v>
      </c>
      <c r="J526" s="622">
        <v>50</v>
      </c>
      <c r="K526" s="623">
        <v>88</v>
      </c>
    </row>
    <row r="527" spans="1:11" ht="14.4" customHeight="1" x14ac:dyDescent="0.3">
      <c r="A527" s="618" t="s">
        <v>556</v>
      </c>
      <c r="B527" s="619" t="s">
        <v>558</v>
      </c>
      <c r="C527" s="620" t="s">
        <v>580</v>
      </c>
      <c r="D527" s="621" t="s">
        <v>581</v>
      </c>
      <c r="E527" s="620" t="s">
        <v>6271</v>
      </c>
      <c r="F527" s="621" t="s">
        <v>6272</v>
      </c>
      <c r="G527" s="620" t="s">
        <v>6413</v>
      </c>
      <c r="H527" s="620" t="s">
        <v>6414</v>
      </c>
      <c r="I527" s="622">
        <v>1.7119999999999997</v>
      </c>
      <c r="J527" s="622">
        <v>900</v>
      </c>
      <c r="K527" s="623">
        <v>1546</v>
      </c>
    </row>
    <row r="528" spans="1:11" ht="14.4" customHeight="1" x14ac:dyDescent="0.3">
      <c r="A528" s="618" t="s">
        <v>556</v>
      </c>
      <c r="B528" s="619" t="s">
        <v>558</v>
      </c>
      <c r="C528" s="620" t="s">
        <v>580</v>
      </c>
      <c r="D528" s="621" t="s">
        <v>581</v>
      </c>
      <c r="E528" s="620" t="s">
        <v>6271</v>
      </c>
      <c r="F528" s="621" t="s">
        <v>6272</v>
      </c>
      <c r="G528" s="620" t="s">
        <v>6415</v>
      </c>
      <c r="H528" s="620" t="s">
        <v>6416</v>
      </c>
      <c r="I528" s="622">
        <v>1.7528571428571429</v>
      </c>
      <c r="J528" s="622">
        <v>2100</v>
      </c>
      <c r="K528" s="623">
        <v>3681</v>
      </c>
    </row>
    <row r="529" spans="1:11" ht="14.4" customHeight="1" x14ac:dyDescent="0.3">
      <c r="A529" s="618" t="s">
        <v>556</v>
      </c>
      <c r="B529" s="619" t="s">
        <v>558</v>
      </c>
      <c r="C529" s="620" t="s">
        <v>580</v>
      </c>
      <c r="D529" s="621" t="s">
        <v>581</v>
      </c>
      <c r="E529" s="620" t="s">
        <v>6271</v>
      </c>
      <c r="F529" s="621" t="s">
        <v>6272</v>
      </c>
      <c r="G529" s="620" t="s">
        <v>6417</v>
      </c>
      <c r="H529" s="620" t="s">
        <v>6418</v>
      </c>
      <c r="I529" s="622">
        <v>0.01</v>
      </c>
      <c r="J529" s="622">
        <v>1000</v>
      </c>
      <c r="K529" s="623">
        <v>10</v>
      </c>
    </row>
    <row r="530" spans="1:11" ht="14.4" customHeight="1" x14ac:dyDescent="0.3">
      <c r="A530" s="618" t="s">
        <v>556</v>
      </c>
      <c r="B530" s="619" t="s">
        <v>558</v>
      </c>
      <c r="C530" s="620" t="s">
        <v>580</v>
      </c>
      <c r="D530" s="621" t="s">
        <v>581</v>
      </c>
      <c r="E530" s="620" t="s">
        <v>6271</v>
      </c>
      <c r="F530" s="621" t="s">
        <v>6272</v>
      </c>
      <c r="G530" s="620" t="s">
        <v>6661</v>
      </c>
      <c r="H530" s="620" t="s">
        <v>6662</v>
      </c>
      <c r="I530" s="622">
        <v>1.9350000000000001</v>
      </c>
      <c r="J530" s="622">
        <v>200</v>
      </c>
      <c r="K530" s="623">
        <v>387</v>
      </c>
    </row>
    <row r="531" spans="1:11" ht="14.4" customHeight="1" x14ac:dyDescent="0.3">
      <c r="A531" s="618" t="s">
        <v>556</v>
      </c>
      <c r="B531" s="619" t="s">
        <v>558</v>
      </c>
      <c r="C531" s="620" t="s">
        <v>580</v>
      </c>
      <c r="D531" s="621" t="s">
        <v>581</v>
      </c>
      <c r="E531" s="620" t="s">
        <v>6271</v>
      </c>
      <c r="F531" s="621" t="s">
        <v>6272</v>
      </c>
      <c r="G531" s="620" t="s">
        <v>6787</v>
      </c>
      <c r="H531" s="620" t="s">
        <v>6788</v>
      </c>
      <c r="I531" s="622">
        <v>2.7288888888888891</v>
      </c>
      <c r="J531" s="622">
        <v>1800</v>
      </c>
      <c r="K531" s="623">
        <v>4913</v>
      </c>
    </row>
    <row r="532" spans="1:11" ht="14.4" customHeight="1" x14ac:dyDescent="0.3">
      <c r="A532" s="618" t="s">
        <v>556</v>
      </c>
      <c r="B532" s="619" t="s">
        <v>558</v>
      </c>
      <c r="C532" s="620" t="s">
        <v>580</v>
      </c>
      <c r="D532" s="621" t="s">
        <v>581</v>
      </c>
      <c r="E532" s="620" t="s">
        <v>6271</v>
      </c>
      <c r="F532" s="621" t="s">
        <v>6272</v>
      </c>
      <c r="G532" s="620" t="s">
        <v>6421</v>
      </c>
      <c r="H532" s="620" t="s">
        <v>6422</v>
      </c>
      <c r="I532" s="622">
        <v>1.98</v>
      </c>
      <c r="J532" s="622">
        <v>800</v>
      </c>
      <c r="K532" s="623">
        <v>1574.5</v>
      </c>
    </row>
    <row r="533" spans="1:11" ht="14.4" customHeight="1" x14ac:dyDescent="0.3">
      <c r="A533" s="618" t="s">
        <v>556</v>
      </c>
      <c r="B533" s="619" t="s">
        <v>558</v>
      </c>
      <c r="C533" s="620" t="s">
        <v>580</v>
      </c>
      <c r="D533" s="621" t="s">
        <v>581</v>
      </c>
      <c r="E533" s="620" t="s">
        <v>6271</v>
      </c>
      <c r="F533" s="621" t="s">
        <v>6272</v>
      </c>
      <c r="G533" s="620" t="s">
        <v>6423</v>
      </c>
      <c r="H533" s="620" t="s">
        <v>6424</v>
      </c>
      <c r="I533" s="622">
        <v>2.41</v>
      </c>
      <c r="J533" s="622">
        <v>300</v>
      </c>
      <c r="K533" s="623">
        <v>723</v>
      </c>
    </row>
    <row r="534" spans="1:11" ht="14.4" customHeight="1" x14ac:dyDescent="0.3">
      <c r="A534" s="618" t="s">
        <v>556</v>
      </c>
      <c r="B534" s="619" t="s">
        <v>558</v>
      </c>
      <c r="C534" s="620" t="s">
        <v>580</v>
      </c>
      <c r="D534" s="621" t="s">
        <v>581</v>
      </c>
      <c r="E534" s="620" t="s">
        <v>6271</v>
      </c>
      <c r="F534" s="621" t="s">
        <v>6272</v>
      </c>
      <c r="G534" s="620" t="s">
        <v>6425</v>
      </c>
      <c r="H534" s="620" t="s">
        <v>6426</v>
      </c>
      <c r="I534" s="622">
        <v>4.24</v>
      </c>
      <c r="J534" s="622">
        <v>500</v>
      </c>
      <c r="K534" s="623">
        <v>2120</v>
      </c>
    </row>
    <row r="535" spans="1:11" ht="14.4" customHeight="1" x14ac:dyDescent="0.3">
      <c r="A535" s="618" t="s">
        <v>556</v>
      </c>
      <c r="B535" s="619" t="s">
        <v>558</v>
      </c>
      <c r="C535" s="620" t="s">
        <v>580</v>
      </c>
      <c r="D535" s="621" t="s">
        <v>581</v>
      </c>
      <c r="E535" s="620" t="s">
        <v>6271</v>
      </c>
      <c r="F535" s="621" t="s">
        <v>6272</v>
      </c>
      <c r="G535" s="620" t="s">
        <v>6433</v>
      </c>
      <c r="H535" s="620" t="s">
        <v>6434</v>
      </c>
      <c r="I535" s="622">
        <v>0.64</v>
      </c>
      <c r="J535" s="622">
        <v>18600</v>
      </c>
      <c r="K535" s="623">
        <v>11937.99</v>
      </c>
    </row>
    <row r="536" spans="1:11" ht="14.4" customHeight="1" x14ac:dyDescent="0.3">
      <c r="A536" s="618" t="s">
        <v>556</v>
      </c>
      <c r="B536" s="619" t="s">
        <v>558</v>
      </c>
      <c r="C536" s="620" t="s">
        <v>580</v>
      </c>
      <c r="D536" s="621" t="s">
        <v>581</v>
      </c>
      <c r="E536" s="620" t="s">
        <v>6271</v>
      </c>
      <c r="F536" s="621" t="s">
        <v>6272</v>
      </c>
      <c r="G536" s="620" t="s">
        <v>6869</v>
      </c>
      <c r="H536" s="620" t="s">
        <v>6870</v>
      </c>
      <c r="I536" s="622">
        <v>71.87</v>
      </c>
      <c r="J536" s="622">
        <v>10</v>
      </c>
      <c r="K536" s="623">
        <v>718.67</v>
      </c>
    </row>
    <row r="537" spans="1:11" ht="14.4" customHeight="1" x14ac:dyDescent="0.3">
      <c r="A537" s="618" t="s">
        <v>556</v>
      </c>
      <c r="B537" s="619" t="s">
        <v>558</v>
      </c>
      <c r="C537" s="620" t="s">
        <v>580</v>
      </c>
      <c r="D537" s="621" t="s">
        <v>581</v>
      </c>
      <c r="E537" s="620" t="s">
        <v>6271</v>
      </c>
      <c r="F537" s="621" t="s">
        <v>6272</v>
      </c>
      <c r="G537" s="620" t="s">
        <v>6791</v>
      </c>
      <c r="H537" s="620" t="s">
        <v>6792</v>
      </c>
      <c r="I537" s="622">
        <v>2.9050000000000002</v>
      </c>
      <c r="J537" s="622">
        <v>200</v>
      </c>
      <c r="K537" s="623">
        <v>581</v>
      </c>
    </row>
    <row r="538" spans="1:11" ht="14.4" customHeight="1" x14ac:dyDescent="0.3">
      <c r="A538" s="618" t="s">
        <v>556</v>
      </c>
      <c r="B538" s="619" t="s">
        <v>558</v>
      </c>
      <c r="C538" s="620" t="s">
        <v>580</v>
      </c>
      <c r="D538" s="621" t="s">
        <v>581</v>
      </c>
      <c r="E538" s="620" t="s">
        <v>6271</v>
      </c>
      <c r="F538" s="621" t="s">
        <v>6272</v>
      </c>
      <c r="G538" s="620" t="s">
        <v>6871</v>
      </c>
      <c r="H538" s="620" t="s">
        <v>6872</v>
      </c>
      <c r="I538" s="622">
        <v>2.8600000000000003</v>
      </c>
      <c r="J538" s="622">
        <v>400</v>
      </c>
      <c r="K538" s="623">
        <v>1144</v>
      </c>
    </row>
    <row r="539" spans="1:11" ht="14.4" customHeight="1" x14ac:dyDescent="0.3">
      <c r="A539" s="618" t="s">
        <v>556</v>
      </c>
      <c r="B539" s="619" t="s">
        <v>558</v>
      </c>
      <c r="C539" s="620" t="s">
        <v>580</v>
      </c>
      <c r="D539" s="621" t="s">
        <v>581</v>
      </c>
      <c r="E539" s="620" t="s">
        <v>6271</v>
      </c>
      <c r="F539" s="621" t="s">
        <v>6272</v>
      </c>
      <c r="G539" s="620" t="s">
        <v>6667</v>
      </c>
      <c r="H539" s="620" t="s">
        <v>6668</v>
      </c>
      <c r="I539" s="622">
        <v>5.13</v>
      </c>
      <c r="J539" s="622">
        <v>120</v>
      </c>
      <c r="K539" s="623">
        <v>615.6</v>
      </c>
    </row>
    <row r="540" spans="1:11" ht="14.4" customHeight="1" x14ac:dyDescent="0.3">
      <c r="A540" s="618" t="s">
        <v>556</v>
      </c>
      <c r="B540" s="619" t="s">
        <v>558</v>
      </c>
      <c r="C540" s="620" t="s">
        <v>580</v>
      </c>
      <c r="D540" s="621" t="s">
        <v>581</v>
      </c>
      <c r="E540" s="620" t="s">
        <v>6271</v>
      </c>
      <c r="F540" s="621" t="s">
        <v>6272</v>
      </c>
      <c r="G540" s="620" t="s">
        <v>6873</v>
      </c>
      <c r="H540" s="620" t="s">
        <v>6874</v>
      </c>
      <c r="I540" s="622">
        <v>193.61500000000001</v>
      </c>
      <c r="J540" s="622">
        <v>3</v>
      </c>
      <c r="K540" s="623">
        <v>580.62</v>
      </c>
    </row>
    <row r="541" spans="1:11" ht="14.4" customHeight="1" x14ac:dyDescent="0.3">
      <c r="A541" s="618" t="s">
        <v>556</v>
      </c>
      <c r="B541" s="619" t="s">
        <v>558</v>
      </c>
      <c r="C541" s="620" t="s">
        <v>580</v>
      </c>
      <c r="D541" s="621" t="s">
        <v>581</v>
      </c>
      <c r="E541" s="620" t="s">
        <v>6271</v>
      </c>
      <c r="F541" s="621" t="s">
        <v>6272</v>
      </c>
      <c r="G541" s="620" t="s">
        <v>6875</v>
      </c>
      <c r="H541" s="620" t="s">
        <v>6876</v>
      </c>
      <c r="I541" s="622">
        <v>140.37</v>
      </c>
      <c r="J541" s="622">
        <v>1</v>
      </c>
      <c r="K541" s="623">
        <v>140.37</v>
      </c>
    </row>
    <row r="542" spans="1:11" ht="14.4" customHeight="1" x14ac:dyDescent="0.3">
      <c r="A542" s="618" t="s">
        <v>556</v>
      </c>
      <c r="B542" s="619" t="s">
        <v>558</v>
      </c>
      <c r="C542" s="620" t="s">
        <v>580</v>
      </c>
      <c r="D542" s="621" t="s">
        <v>581</v>
      </c>
      <c r="E542" s="620" t="s">
        <v>6271</v>
      </c>
      <c r="F542" s="621" t="s">
        <v>6272</v>
      </c>
      <c r="G542" s="620" t="s">
        <v>6447</v>
      </c>
      <c r="H542" s="620" t="s">
        <v>6448</v>
      </c>
      <c r="I542" s="622">
        <v>12.1</v>
      </c>
      <c r="J542" s="622">
        <v>20</v>
      </c>
      <c r="K542" s="623">
        <v>242</v>
      </c>
    </row>
    <row r="543" spans="1:11" ht="14.4" customHeight="1" x14ac:dyDescent="0.3">
      <c r="A543" s="618" t="s">
        <v>556</v>
      </c>
      <c r="B543" s="619" t="s">
        <v>558</v>
      </c>
      <c r="C543" s="620" t="s">
        <v>580</v>
      </c>
      <c r="D543" s="621" t="s">
        <v>581</v>
      </c>
      <c r="E543" s="620" t="s">
        <v>6271</v>
      </c>
      <c r="F543" s="621" t="s">
        <v>6272</v>
      </c>
      <c r="G543" s="620" t="s">
        <v>6877</v>
      </c>
      <c r="H543" s="620" t="s">
        <v>6878</v>
      </c>
      <c r="I543" s="622">
        <v>71.87</v>
      </c>
      <c r="J543" s="622">
        <v>20</v>
      </c>
      <c r="K543" s="623">
        <v>1437.33</v>
      </c>
    </row>
    <row r="544" spans="1:11" ht="14.4" customHeight="1" x14ac:dyDescent="0.3">
      <c r="A544" s="618" t="s">
        <v>556</v>
      </c>
      <c r="B544" s="619" t="s">
        <v>558</v>
      </c>
      <c r="C544" s="620" t="s">
        <v>580</v>
      </c>
      <c r="D544" s="621" t="s">
        <v>581</v>
      </c>
      <c r="E544" s="620" t="s">
        <v>6271</v>
      </c>
      <c r="F544" s="621" t="s">
        <v>6272</v>
      </c>
      <c r="G544" s="620" t="s">
        <v>6451</v>
      </c>
      <c r="H544" s="620" t="s">
        <v>6452</v>
      </c>
      <c r="I544" s="622">
        <v>2.8325</v>
      </c>
      <c r="J544" s="622">
        <v>500</v>
      </c>
      <c r="K544" s="623">
        <v>1417</v>
      </c>
    </row>
    <row r="545" spans="1:11" ht="14.4" customHeight="1" x14ac:dyDescent="0.3">
      <c r="A545" s="618" t="s">
        <v>556</v>
      </c>
      <c r="B545" s="619" t="s">
        <v>558</v>
      </c>
      <c r="C545" s="620" t="s">
        <v>580</v>
      </c>
      <c r="D545" s="621" t="s">
        <v>581</v>
      </c>
      <c r="E545" s="620" t="s">
        <v>6271</v>
      </c>
      <c r="F545" s="621" t="s">
        <v>6272</v>
      </c>
      <c r="G545" s="620" t="s">
        <v>6465</v>
      </c>
      <c r="H545" s="620" t="s">
        <v>6466</v>
      </c>
      <c r="I545" s="622">
        <v>21.22</v>
      </c>
      <c r="J545" s="622">
        <v>190</v>
      </c>
      <c r="K545" s="623">
        <v>4033.1000000000004</v>
      </c>
    </row>
    <row r="546" spans="1:11" ht="14.4" customHeight="1" x14ac:dyDescent="0.3">
      <c r="A546" s="618" t="s">
        <v>556</v>
      </c>
      <c r="B546" s="619" t="s">
        <v>558</v>
      </c>
      <c r="C546" s="620" t="s">
        <v>580</v>
      </c>
      <c r="D546" s="621" t="s">
        <v>581</v>
      </c>
      <c r="E546" s="620" t="s">
        <v>6271</v>
      </c>
      <c r="F546" s="621" t="s">
        <v>6272</v>
      </c>
      <c r="G546" s="620" t="s">
        <v>6467</v>
      </c>
      <c r="H546" s="620" t="s">
        <v>6468</v>
      </c>
      <c r="I546" s="622">
        <v>21.24</v>
      </c>
      <c r="J546" s="622">
        <v>30</v>
      </c>
      <c r="K546" s="623">
        <v>637.20000000000005</v>
      </c>
    </row>
    <row r="547" spans="1:11" ht="14.4" customHeight="1" x14ac:dyDescent="0.3">
      <c r="A547" s="618" t="s">
        <v>556</v>
      </c>
      <c r="B547" s="619" t="s">
        <v>558</v>
      </c>
      <c r="C547" s="620" t="s">
        <v>580</v>
      </c>
      <c r="D547" s="621" t="s">
        <v>581</v>
      </c>
      <c r="E547" s="620" t="s">
        <v>6271</v>
      </c>
      <c r="F547" s="621" t="s">
        <v>6272</v>
      </c>
      <c r="G547" s="620" t="s">
        <v>6477</v>
      </c>
      <c r="H547" s="620" t="s">
        <v>6478</v>
      </c>
      <c r="I547" s="622">
        <v>0.47</v>
      </c>
      <c r="J547" s="622">
        <v>100</v>
      </c>
      <c r="K547" s="623">
        <v>47</v>
      </c>
    </row>
    <row r="548" spans="1:11" ht="14.4" customHeight="1" x14ac:dyDescent="0.3">
      <c r="A548" s="618" t="s">
        <v>556</v>
      </c>
      <c r="B548" s="619" t="s">
        <v>558</v>
      </c>
      <c r="C548" s="620" t="s">
        <v>580</v>
      </c>
      <c r="D548" s="621" t="s">
        <v>581</v>
      </c>
      <c r="E548" s="620" t="s">
        <v>6271</v>
      </c>
      <c r="F548" s="621" t="s">
        <v>6272</v>
      </c>
      <c r="G548" s="620" t="s">
        <v>6685</v>
      </c>
      <c r="H548" s="620" t="s">
        <v>6686</v>
      </c>
      <c r="I548" s="622">
        <v>2.78</v>
      </c>
      <c r="J548" s="622">
        <v>200</v>
      </c>
      <c r="K548" s="623">
        <v>556</v>
      </c>
    </row>
    <row r="549" spans="1:11" ht="14.4" customHeight="1" x14ac:dyDescent="0.3">
      <c r="A549" s="618" t="s">
        <v>556</v>
      </c>
      <c r="B549" s="619" t="s">
        <v>558</v>
      </c>
      <c r="C549" s="620" t="s">
        <v>580</v>
      </c>
      <c r="D549" s="621" t="s">
        <v>581</v>
      </c>
      <c r="E549" s="620" t="s">
        <v>6271</v>
      </c>
      <c r="F549" s="621" t="s">
        <v>6272</v>
      </c>
      <c r="G549" s="620" t="s">
        <v>6879</v>
      </c>
      <c r="H549" s="620" t="s">
        <v>6880</v>
      </c>
      <c r="I549" s="622">
        <v>181.5</v>
      </c>
      <c r="J549" s="622">
        <v>10</v>
      </c>
      <c r="K549" s="623">
        <v>1815</v>
      </c>
    </row>
    <row r="550" spans="1:11" ht="14.4" customHeight="1" x14ac:dyDescent="0.3">
      <c r="A550" s="618" t="s">
        <v>556</v>
      </c>
      <c r="B550" s="619" t="s">
        <v>558</v>
      </c>
      <c r="C550" s="620" t="s">
        <v>580</v>
      </c>
      <c r="D550" s="621" t="s">
        <v>581</v>
      </c>
      <c r="E550" s="620" t="s">
        <v>6271</v>
      </c>
      <c r="F550" s="621" t="s">
        <v>6272</v>
      </c>
      <c r="G550" s="620" t="s">
        <v>6881</v>
      </c>
      <c r="H550" s="620" t="s">
        <v>6882</v>
      </c>
      <c r="I550" s="622">
        <v>71.27</v>
      </c>
      <c r="J550" s="622">
        <v>10</v>
      </c>
      <c r="K550" s="623">
        <v>712.69</v>
      </c>
    </row>
    <row r="551" spans="1:11" ht="14.4" customHeight="1" x14ac:dyDescent="0.3">
      <c r="A551" s="618" t="s">
        <v>556</v>
      </c>
      <c r="B551" s="619" t="s">
        <v>558</v>
      </c>
      <c r="C551" s="620" t="s">
        <v>580</v>
      </c>
      <c r="D551" s="621" t="s">
        <v>581</v>
      </c>
      <c r="E551" s="620" t="s">
        <v>6271</v>
      </c>
      <c r="F551" s="621" t="s">
        <v>6272</v>
      </c>
      <c r="G551" s="620" t="s">
        <v>6883</v>
      </c>
      <c r="H551" s="620" t="s">
        <v>6884</v>
      </c>
      <c r="I551" s="622">
        <v>132.9</v>
      </c>
      <c r="J551" s="622">
        <v>10</v>
      </c>
      <c r="K551" s="623">
        <v>1329</v>
      </c>
    </row>
    <row r="552" spans="1:11" ht="14.4" customHeight="1" x14ac:dyDescent="0.3">
      <c r="A552" s="618" t="s">
        <v>556</v>
      </c>
      <c r="B552" s="619" t="s">
        <v>558</v>
      </c>
      <c r="C552" s="620" t="s">
        <v>580</v>
      </c>
      <c r="D552" s="621" t="s">
        <v>581</v>
      </c>
      <c r="E552" s="620" t="s">
        <v>6271</v>
      </c>
      <c r="F552" s="621" t="s">
        <v>6272</v>
      </c>
      <c r="G552" s="620" t="s">
        <v>6885</v>
      </c>
      <c r="H552" s="620" t="s">
        <v>6886</v>
      </c>
      <c r="I552" s="622">
        <v>2.2799999999999998</v>
      </c>
      <c r="J552" s="622">
        <v>200</v>
      </c>
      <c r="K552" s="623">
        <v>455</v>
      </c>
    </row>
    <row r="553" spans="1:11" ht="14.4" customHeight="1" x14ac:dyDescent="0.3">
      <c r="A553" s="618" t="s">
        <v>556</v>
      </c>
      <c r="B553" s="619" t="s">
        <v>558</v>
      </c>
      <c r="C553" s="620" t="s">
        <v>580</v>
      </c>
      <c r="D553" s="621" t="s">
        <v>581</v>
      </c>
      <c r="E553" s="620" t="s">
        <v>6271</v>
      </c>
      <c r="F553" s="621" t="s">
        <v>6272</v>
      </c>
      <c r="G553" s="620" t="s">
        <v>6887</v>
      </c>
      <c r="H553" s="620" t="s">
        <v>6888</v>
      </c>
      <c r="I553" s="622">
        <v>0.62</v>
      </c>
      <c r="J553" s="622">
        <v>200</v>
      </c>
      <c r="K553" s="623">
        <v>124</v>
      </c>
    </row>
    <row r="554" spans="1:11" ht="14.4" customHeight="1" x14ac:dyDescent="0.3">
      <c r="A554" s="618" t="s">
        <v>556</v>
      </c>
      <c r="B554" s="619" t="s">
        <v>558</v>
      </c>
      <c r="C554" s="620" t="s">
        <v>580</v>
      </c>
      <c r="D554" s="621" t="s">
        <v>581</v>
      </c>
      <c r="E554" s="620" t="s">
        <v>6271</v>
      </c>
      <c r="F554" s="621" t="s">
        <v>6272</v>
      </c>
      <c r="G554" s="620" t="s">
        <v>6889</v>
      </c>
      <c r="H554" s="620" t="s">
        <v>6890</v>
      </c>
      <c r="I554" s="622">
        <v>207</v>
      </c>
      <c r="J554" s="622">
        <v>3</v>
      </c>
      <c r="K554" s="623">
        <v>621</v>
      </c>
    </row>
    <row r="555" spans="1:11" ht="14.4" customHeight="1" x14ac:dyDescent="0.3">
      <c r="A555" s="618" t="s">
        <v>556</v>
      </c>
      <c r="B555" s="619" t="s">
        <v>558</v>
      </c>
      <c r="C555" s="620" t="s">
        <v>580</v>
      </c>
      <c r="D555" s="621" t="s">
        <v>581</v>
      </c>
      <c r="E555" s="620" t="s">
        <v>6271</v>
      </c>
      <c r="F555" s="621" t="s">
        <v>6272</v>
      </c>
      <c r="G555" s="620" t="s">
        <v>6891</v>
      </c>
      <c r="H555" s="620" t="s">
        <v>6892</v>
      </c>
      <c r="I555" s="622">
        <v>50.58</v>
      </c>
      <c r="J555" s="622">
        <v>20</v>
      </c>
      <c r="K555" s="623">
        <v>1011.56</v>
      </c>
    </row>
    <row r="556" spans="1:11" ht="14.4" customHeight="1" x14ac:dyDescent="0.3">
      <c r="A556" s="618" t="s">
        <v>556</v>
      </c>
      <c r="B556" s="619" t="s">
        <v>558</v>
      </c>
      <c r="C556" s="620" t="s">
        <v>580</v>
      </c>
      <c r="D556" s="621" t="s">
        <v>581</v>
      </c>
      <c r="E556" s="620" t="s">
        <v>6271</v>
      </c>
      <c r="F556" s="621" t="s">
        <v>6272</v>
      </c>
      <c r="G556" s="620" t="s">
        <v>6893</v>
      </c>
      <c r="H556" s="620" t="s">
        <v>6894</v>
      </c>
      <c r="I556" s="622">
        <v>135.85</v>
      </c>
      <c r="J556" s="622">
        <v>20</v>
      </c>
      <c r="K556" s="623">
        <v>2717.01</v>
      </c>
    </row>
    <row r="557" spans="1:11" ht="14.4" customHeight="1" x14ac:dyDescent="0.3">
      <c r="A557" s="618" t="s">
        <v>556</v>
      </c>
      <c r="B557" s="619" t="s">
        <v>558</v>
      </c>
      <c r="C557" s="620" t="s">
        <v>580</v>
      </c>
      <c r="D557" s="621" t="s">
        <v>581</v>
      </c>
      <c r="E557" s="620" t="s">
        <v>6287</v>
      </c>
      <c r="F557" s="621" t="s">
        <v>6288</v>
      </c>
      <c r="G557" s="620" t="s">
        <v>6895</v>
      </c>
      <c r="H557" s="620" t="s">
        <v>6896</v>
      </c>
      <c r="I557" s="622">
        <v>35.99</v>
      </c>
      <c r="J557" s="622">
        <v>72</v>
      </c>
      <c r="K557" s="623">
        <v>2591.64</v>
      </c>
    </row>
    <row r="558" spans="1:11" ht="14.4" customHeight="1" x14ac:dyDescent="0.3">
      <c r="A558" s="618" t="s">
        <v>556</v>
      </c>
      <c r="B558" s="619" t="s">
        <v>558</v>
      </c>
      <c r="C558" s="620" t="s">
        <v>580</v>
      </c>
      <c r="D558" s="621" t="s">
        <v>581</v>
      </c>
      <c r="E558" s="620" t="s">
        <v>6287</v>
      </c>
      <c r="F558" s="621" t="s">
        <v>6288</v>
      </c>
      <c r="G558" s="620" t="s">
        <v>6897</v>
      </c>
      <c r="H558" s="620" t="s">
        <v>6898</v>
      </c>
      <c r="I558" s="622">
        <v>33.729999999999997</v>
      </c>
      <c r="J558" s="622">
        <v>36</v>
      </c>
      <c r="K558" s="623">
        <v>1214.28</v>
      </c>
    </row>
    <row r="559" spans="1:11" ht="14.4" customHeight="1" x14ac:dyDescent="0.3">
      <c r="A559" s="618" t="s">
        <v>556</v>
      </c>
      <c r="B559" s="619" t="s">
        <v>558</v>
      </c>
      <c r="C559" s="620" t="s">
        <v>580</v>
      </c>
      <c r="D559" s="621" t="s">
        <v>581</v>
      </c>
      <c r="E559" s="620" t="s">
        <v>6287</v>
      </c>
      <c r="F559" s="621" t="s">
        <v>6288</v>
      </c>
      <c r="G559" s="620" t="s">
        <v>6899</v>
      </c>
      <c r="H559" s="620" t="s">
        <v>6900</v>
      </c>
      <c r="I559" s="622">
        <v>50.12</v>
      </c>
      <c r="J559" s="622">
        <v>36</v>
      </c>
      <c r="K559" s="623">
        <v>1804.21</v>
      </c>
    </row>
    <row r="560" spans="1:11" ht="14.4" customHeight="1" x14ac:dyDescent="0.3">
      <c r="A560" s="618" t="s">
        <v>556</v>
      </c>
      <c r="B560" s="619" t="s">
        <v>558</v>
      </c>
      <c r="C560" s="620" t="s">
        <v>580</v>
      </c>
      <c r="D560" s="621" t="s">
        <v>581</v>
      </c>
      <c r="E560" s="620" t="s">
        <v>6287</v>
      </c>
      <c r="F560" s="621" t="s">
        <v>6288</v>
      </c>
      <c r="G560" s="620" t="s">
        <v>6901</v>
      </c>
      <c r="H560" s="620" t="s">
        <v>6902</v>
      </c>
      <c r="I560" s="622">
        <v>50.12</v>
      </c>
      <c r="J560" s="622">
        <v>72</v>
      </c>
      <c r="K560" s="623">
        <v>3608.42</v>
      </c>
    </row>
    <row r="561" spans="1:11" ht="14.4" customHeight="1" x14ac:dyDescent="0.3">
      <c r="A561" s="618" t="s">
        <v>556</v>
      </c>
      <c r="B561" s="619" t="s">
        <v>558</v>
      </c>
      <c r="C561" s="620" t="s">
        <v>580</v>
      </c>
      <c r="D561" s="621" t="s">
        <v>581</v>
      </c>
      <c r="E561" s="620" t="s">
        <v>6287</v>
      </c>
      <c r="F561" s="621" t="s">
        <v>6288</v>
      </c>
      <c r="G561" s="620" t="s">
        <v>6903</v>
      </c>
      <c r="H561" s="620" t="s">
        <v>6904</v>
      </c>
      <c r="I561" s="622">
        <v>34.880000000000003</v>
      </c>
      <c r="J561" s="622">
        <v>72</v>
      </c>
      <c r="K561" s="623">
        <v>2511.3200000000002</v>
      </c>
    </row>
    <row r="562" spans="1:11" ht="14.4" customHeight="1" x14ac:dyDescent="0.3">
      <c r="A562" s="618" t="s">
        <v>556</v>
      </c>
      <c r="B562" s="619" t="s">
        <v>558</v>
      </c>
      <c r="C562" s="620" t="s">
        <v>580</v>
      </c>
      <c r="D562" s="621" t="s">
        <v>581</v>
      </c>
      <c r="E562" s="620" t="s">
        <v>6287</v>
      </c>
      <c r="F562" s="621" t="s">
        <v>6288</v>
      </c>
      <c r="G562" s="620" t="s">
        <v>6905</v>
      </c>
      <c r="H562" s="620" t="s">
        <v>6906</v>
      </c>
      <c r="I562" s="622">
        <v>50.12</v>
      </c>
      <c r="J562" s="622">
        <v>108</v>
      </c>
      <c r="K562" s="623">
        <v>5412.63</v>
      </c>
    </row>
    <row r="563" spans="1:11" ht="14.4" customHeight="1" x14ac:dyDescent="0.3">
      <c r="A563" s="618" t="s">
        <v>556</v>
      </c>
      <c r="B563" s="619" t="s">
        <v>558</v>
      </c>
      <c r="C563" s="620" t="s">
        <v>580</v>
      </c>
      <c r="D563" s="621" t="s">
        <v>581</v>
      </c>
      <c r="E563" s="620" t="s">
        <v>6287</v>
      </c>
      <c r="F563" s="621" t="s">
        <v>6288</v>
      </c>
      <c r="G563" s="620" t="s">
        <v>6907</v>
      </c>
      <c r="H563" s="620" t="s">
        <v>6908</v>
      </c>
      <c r="I563" s="622">
        <v>31.32</v>
      </c>
      <c r="J563" s="622">
        <v>36</v>
      </c>
      <c r="K563" s="623">
        <v>1127.4000000000001</v>
      </c>
    </row>
    <row r="564" spans="1:11" ht="14.4" customHeight="1" x14ac:dyDescent="0.3">
      <c r="A564" s="618" t="s">
        <v>556</v>
      </c>
      <c r="B564" s="619" t="s">
        <v>558</v>
      </c>
      <c r="C564" s="620" t="s">
        <v>580</v>
      </c>
      <c r="D564" s="621" t="s">
        <v>581</v>
      </c>
      <c r="E564" s="620" t="s">
        <v>6287</v>
      </c>
      <c r="F564" s="621" t="s">
        <v>6288</v>
      </c>
      <c r="G564" s="620" t="s">
        <v>6909</v>
      </c>
      <c r="H564" s="620" t="s">
        <v>6910</v>
      </c>
      <c r="I564" s="622">
        <v>38.200000000000003</v>
      </c>
      <c r="J564" s="622">
        <v>108</v>
      </c>
      <c r="K564" s="623">
        <v>4125.92</v>
      </c>
    </row>
    <row r="565" spans="1:11" ht="14.4" customHeight="1" x14ac:dyDescent="0.3">
      <c r="A565" s="618" t="s">
        <v>556</v>
      </c>
      <c r="B565" s="619" t="s">
        <v>558</v>
      </c>
      <c r="C565" s="620" t="s">
        <v>580</v>
      </c>
      <c r="D565" s="621" t="s">
        <v>581</v>
      </c>
      <c r="E565" s="620" t="s">
        <v>6287</v>
      </c>
      <c r="F565" s="621" t="s">
        <v>6288</v>
      </c>
      <c r="G565" s="620" t="s">
        <v>6911</v>
      </c>
      <c r="H565" s="620" t="s">
        <v>6912</v>
      </c>
      <c r="I565" s="622">
        <v>34.119999999999997</v>
      </c>
      <c r="J565" s="622">
        <v>252</v>
      </c>
      <c r="K565" s="623">
        <v>8598.3799999999992</v>
      </c>
    </row>
    <row r="566" spans="1:11" ht="14.4" customHeight="1" x14ac:dyDescent="0.3">
      <c r="A566" s="618" t="s">
        <v>556</v>
      </c>
      <c r="B566" s="619" t="s">
        <v>558</v>
      </c>
      <c r="C566" s="620" t="s">
        <v>580</v>
      </c>
      <c r="D566" s="621" t="s">
        <v>581</v>
      </c>
      <c r="E566" s="620" t="s">
        <v>6287</v>
      </c>
      <c r="F566" s="621" t="s">
        <v>6288</v>
      </c>
      <c r="G566" s="620" t="s">
        <v>6913</v>
      </c>
      <c r="H566" s="620" t="s">
        <v>6914</v>
      </c>
      <c r="I566" s="622">
        <v>38.909999999999997</v>
      </c>
      <c r="J566" s="622">
        <v>72</v>
      </c>
      <c r="K566" s="623">
        <v>2801.4</v>
      </c>
    </row>
    <row r="567" spans="1:11" ht="14.4" customHeight="1" x14ac:dyDescent="0.3">
      <c r="A567" s="618" t="s">
        <v>556</v>
      </c>
      <c r="B567" s="619" t="s">
        <v>558</v>
      </c>
      <c r="C567" s="620" t="s">
        <v>580</v>
      </c>
      <c r="D567" s="621" t="s">
        <v>581</v>
      </c>
      <c r="E567" s="620" t="s">
        <v>6287</v>
      </c>
      <c r="F567" s="621" t="s">
        <v>6288</v>
      </c>
      <c r="G567" s="620" t="s">
        <v>6915</v>
      </c>
      <c r="H567" s="620" t="s">
        <v>6916</v>
      </c>
      <c r="I567" s="622">
        <v>40.57</v>
      </c>
      <c r="J567" s="622">
        <v>72</v>
      </c>
      <c r="K567" s="623">
        <v>2921</v>
      </c>
    </row>
    <row r="568" spans="1:11" ht="14.4" customHeight="1" x14ac:dyDescent="0.3">
      <c r="A568" s="618" t="s">
        <v>556</v>
      </c>
      <c r="B568" s="619" t="s">
        <v>558</v>
      </c>
      <c r="C568" s="620" t="s">
        <v>580</v>
      </c>
      <c r="D568" s="621" t="s">
        <v>581</v>
      </c>
      <c r="E568" s="620" t="s">
        <v>6287</v>
      </c>
      <c r="F568" s="621" t="s">
        <v>6288</v>
      </c>
      <c r="G568" s="620" t="s">
        <v>6917</v>
      </c>
      <c r="H568" s="620" t="s">
        <v>6918</v>
      </c>
      <c r="I568" s="622">
        <v>45.03</v>
      </c>
      <c r="J568" s="622">
        <v>12</v>
      </c>
      <c r="K568" s="623">
        <v>540.4</v>
      </c>
    </row>
    <row r="569" spans="1:11" ht="14.4" customHeight="1" x14ac:dyDescent="0.3">
      <c r="A569" s="618" t="s">
        <v>556</v>
      </c>
      <c r="B569" s="619" t="s">
        <v>558</v>
      </c>
      <c r="C569" s="620" t="s">
        <v>580</v>
      </c>
      <c r="D569" s="621" t="s">
        <v>581</v>
      </c>
      <c r="E569" s="620" t="s">
        <v>6287</v>
      </c>
      <c r="F569" s="621" t="s">
        <v>6288</v>
      </c>
      <c r="G569" s="620" t="s">
        <v>6919</v>
      </c>
      <c r="H569" s="620" t="s">
        <v>6920</v>
      </c>
      <c r="I569" s="622">
        <v>41.82</v>
      </c>
      <c r="J569" s="622">
        <v>36</v>
      </c>
      <c r="K569" s="623">
        <v>1505.35</v>
      </c>
    </row>
    <row r="570" spans="1:11" ht="14.4" customHeight="1" x14ac:dyDescent="0.3">
      <c r="A570" s="618" t="s">
        <v>556</v>
      </c>
      <c r="B570" s="619" t="s">
        <v>558</v>
      </c>
      <c r="C570" s="620" t="s">
        <v>580</v>
      </c>
      <c r="D570" s="621" t="s">
        <v>581</v>
      </c>
      <c r="E570" s="620" t="s">
        <v>6289</v>
      </c>
      <c r="F570" s="621" t="s">
        <v>6290</v>
      </c>
      <c r="G570" s="620" t="s">
        <v>6521</v>
      </c>
      <c r="H570" s="620" t="s">
        <v>6522</v>
      </c>
      <c r="I570" s="622">
        <v>0.3</v>
      </c>
      <c r="J570" s="622">
        <v>100</v>
      </c>
      <c r="K570" s="623">
        <v>30</v>
      </c>
    </row>
    <row r="571" spans="1:11" ht="14.4" customHeight="1" x14ac:dyDescent="0.3">
      <c r="A571" s="618" t="s">
        <v>556</v>
      </c>
      <c r="B571" s="619" t="s">
        <v>558</v>
      </c>
      <c r="C571" s="620" t="s">
        <v>580</v>
      </c>
      <c r="D571" s="621" t="s">
        <v>581</v>
      </c>
      <c r="E571" s="620" t="s">
        <v>6289</v>
      </c>
      <c r="F571" s="621" t="s">
        <v>6290</v>
      </c>
      <c r="G571" s="620" t="s">
        <v>6523</v>
      </c>
      <c r="H571" s="620" t="s">
        <v>6524</v>
      </c>
      <c r="I571" s="622">
        <v>0.3</v>
      </c>
      <c r="J571" s="622">
        <v>600</v>
      </c>
      <c r="K571" s="623">
        <v>180</v>
      </c>
    </row>
    <row r="572" spans="1:11" ht="14.4" customHeight="1" x14ac:dyDescent="0.3">
      <c r="A572" s="618" t="s">
        <v>556</v>
      </c>
      <c r="B572" s="619" t="s">
        <v>558</v>
      </c>
      <c r="C572" s="620" t="s">
        <v>580</v>
      </c>
      <c r="D572" s="621" t="s">
        <v>581</v>
      </c>
      <c r="E572" s="620" t="s">
        <v>6289</v>
      </c>
      <c r="F572" s="621" t="s">
        <v>6290</v>
      </c>
      <c r="G572" s="620" t="s">
        <v>6529</v>
      </c>
      <c r="H572" s="620" t="s">
        <v>6530</v>
      </c>
      <c r="I572" s="622">
        <v>0.3</v>
      </c>
      <c r="J572" s="622">
        <v>200</v>
      </c>
      <c r="K572" s="623">
        <v>60</v>
      </c>
    </row>
    <row r="573" spans="1:11" ht="14.4" customHeight="1" x14ac:dyDescent="0.3">
      <c r="A573" s="618" t="s">
        <v>556</v>
      </c>
      <c r="B573" s="619" t="s">
        <v>558</v>
      </c>
      <c r="C573" s="620" t="s">
        <v>580</v>
      </c>
      <c r="D573" s="621" t="s">
        <v>581</v>
      </c>
      <c r="E573" s="620" t="s">
        <v>6291</v>
      </c>
      <c r="F573" s="621" t="s">
        <v>6292</v>
      </c>
      <c r="G573" s="620" t="s">
        <v>6921</v>
      </c>
      <c r="H573" s="620" t="s">
        <v>6922</v>
      </c>
      <c r="I573" s="622">
        <v>2.44</v>
      </c>
      <c r="J573" s="622">
        <v>2300</v>
      </c>
      <c r="K573" s="623">
        <v>5616.9199999999992</v>
      </c>
    </row>
    <row r="574" spans="1:11" ht="14.4" customHeight="1" x14ac:dyDescent="0.3">
      <c r="A574" s="618" t="s">
        <v>556</v>
      </c>
      <c r="B574" s="619" t="s">
        <v>558</v>
      </c>
      <c r="C574" s="620" t="s">
        <v>580</v>
      </c>
      <c r="D574" s="621" t="s">
        <v>581</v>
      </c>
      <c r="E574" s="620" t="s">
        <v>6291</v>
      </c>
      <c r="F574" s="621" t="s">
        <v>6292</v>
      </c>
      <c r="G574" s="620" t="s">
        <v>6923</v>
      </c>
      <c r="H574" s="620" t="s">
        <v>6924</v>
      </c>
      <c r="I574" s="622">
        <v>2.44</v>
      </c>
      <c r="J574" s="622">
        <v>3800</v>
      </c>
      <c r="K574" s="623">
        <v>9280.14</v>
      </c>
    </row>
    <row r="575" spans="1:11" ht="14.4" customHeight="1" x14ac:dyDescent="0.3">
      <c r="A575" s="618" t="s">
        <v>556</v>
      </c>
      <c r="B575" s="619" t="s">
        <v>558</v>
      </c>
      <c r="C575" s="620" t="s">
        <v>580</v>
      </c>
      <c r="D575" s="621" t="s">
        <v>581</v>
      </c>
      <c r="E575" s="620" t="s">
        <v>6291</v>
      </c>
      <c r="F575" s="621" t="s">
        <v>6292</v>
      </c>
      <c r="G575" s="620" t="s">
        <v>6925</v>
      </c>
      <c r="H575" s="620" t="s">
        <v>6926</v>
      </c>
      <c r="I575" s="622">
        <v>2.44</v>
      </c>
      <c r="J575" s="622">
        <v>2700</v>
      </c>
      <c r="K575" s="623">
        <v>6593.7899999999991</v>
      </c>
    </row>
    <row r="576" spans="1:11" ht="14.4" customHeight="1" x14ac:dyDescent="0.3">
      <c r="A576" s="618" t="s">
        <v>556</v>
      </c>
      <c r="B576" s="619" t="s">
        <v>558</v>
      </c>
      <c r="C576" s="620" t="s">
        <v>580</v>
      </c>
      <c r="D576" s="621" t="s">
        <v>581</v>
      </c>
      <c r="E576" s="620" t="s">
        <v>6291</v>
      </c>
      <c r="F576" s="621" t="s">
        <v>6292</v>
      </c>
      <c r="G576" s="620" t="s">
        <v>6927</v>
      </c>
      <c r="H576" s="620" t="s">
        <v>6928</v>
      </c>
      <c r="I576" s="622">
        <v>1.21</v>
      </c>
      <c r="J576" s="622">
        <v>100</v>
      </c>
      <c r="K576" s="623">
        <v>121</v>
      </c>
    </row>
    <row r="577" spans="1:11" ht="14.4" customHeight="1" x14ac:dyDescent="0.3">
      <c r="A577" s="618" t="s">
        <v>556</v>
      </c>
      <c r="B577" s="619" t="s">
        <v>558</v>
      </c>
      <c r="C577" s="620" t="s">
        <v>580</v>
      </c>
      <c r="D577" s="621" t="s">
        <v>581</v>
      </c>
      <c r="E577" s="620" t="s">
        <v>6291</v>
      </c>
      <c r="F577" s="621" t="s">
        <v>6292</v>
      </c>
      <c r="G577" s="620" t="s">
        <v>6929</v>
      </c>
      <c r="H577" s="620" t="s">
        <v>6930</v>
      </c>
      <c r="I577" s="622">
        <v>7.5</v>
      </c>
      <c r="J577" s="622">
        <v>60</v>
      </c>
      <c r="K577" s="623">
        <v>450</v>
      </c>
    </row>
    <row r="578" spans="1:11" ht="14.4" customHeight="1" x14ac:dyDescent="0.3">
      <c r="A578" s="618" t="s">
        <v>556</v>
      </c>
      <c r="B578" s="619" t="s">
        <v>558</v>
      </c>
      <c r="C578" s="620" t="s">
        <v>580</v>
      </c>
      <c r="D578" s="621" t="s">
        <v>581</v>
      </c>
      <c r="E578" s="620" t="s">
        <v>6291</v>
      </c>
      <c r="F578" s="621" t="s">
        <v>6292</v>
      </c>
      <c r="G578" s="620" t="s">
        <v>6819</v>
      </c>
      <c r="H578" s="620" t="s">
        <v>6820</v>
      </c>
      <c r="I578" s="622">
        <v>7.4350000000000005</v>
      </c>
      <c r="J578" s="622">
        <v>110</v>
      </c>
      <c r="K578" s="623">
        <v>817.2</v>
      </c>
    </row>
    <row r="579" spans="1:11" ht="14.4" customHeight="1" x14ac:dyDescent="0.3">
      <c r="A579" s="618" t="s">
        <v>556</v>
      </c>
      <c r="B579" s="619" t="s">
        <v>558</v>
      </c>
      <c r="C579" s="620" t="s">
        <v>580</v>
      </c>
      <c r="D579" s="621" t="s">
        <v>581</v>
      </c>
      <c r="E579" s="620" t="s">
        <v>6291</v>
      </c>
      <c r="F579" s="621" t="s">
        <v>6292</v>
      </c>
      <c r="G579" s="620" t="s">
        <v>6821</v>
      </c>
      <c r="H579" s="620" t="s">
        <v>6822</v>
      </c>
      <c r="I579" s="622">
        <v>7.5028571428571427</v>
      </c>
      <c r="J579" s="622">
        <v>430</v>
      </c>
      <c r="K579" s="623">
        <v>3226.2</v>
      </c>
    </row>
    <row r="580" spans="1:11" ht="14.4" customHeight="1" x14ac:dyDescent="0.3">
      <c r="A580" s="618" t="s">
        <v>556</v>
      </c>
      <c r="B580" s="619" t="s">
        <v>558</v>
      </c>
      <c r="C580" s="620" t="s">
        <v>580</v>
      </c>
      <c r="D580" s="621" t="s">
        <v>581</v>
      </c>
      <c r="E580" s="620" t="s">
        <v>6291</v>
      </c>
      <c r="F580" s="621" t="s">
        <v>6292</v>
      </c>
      <c r="G580" s="620" t="s">
        <v>6931</v>
      </c>
      <c r="H580" s="620" t="s">
        <v>6932</v>
      </c>
      <c r="I580" s="622">
        <v>19.489999999999998</v>
      </c>
      <c r="J580" s="622">
        <v>30</v>
      </c>
      <c r="K580" s="623">
        <v>584.70000000000005</v>
      </c>
    </row>
    <row r="581" spans="1:11" ht="14.4" customHeight="1" x14ac:dyDescent="0.3">
      <c r="A581" s="618" t="s">
        <v>556</v>
      </c>
      <c r="B581" s="619" t="s">
        <v>558</v>
      </c>
      <c r="C581" s="620" t="s">
        <v>580</v>
      </c>
      <c r="D581" s="621" t="s">
        <v>581</v>
      </c>
      <c r="E581" s="620" t="s">
        <v>6291</v>
      </c>
      <c r="F581" s="621" t="s">
        <v>6292</v>
      </c>
      <c r="G581" s="620" t="s">
        <v>6537</v>
      </c>
      <c r="H581" s="620" t="s">
        <v>6538</v>
      </c>
      <c r="I581" s="622">
        <v>0.82499999999999996</v>
      </c>
      <c r="J581" s="622">
        <v>1600</v>
      </c>
      <c r="K581" s="623">
        <v>1318</v>
      </c>
    </row>
    <row r="582" spans="1:11" ht="14.4" customHeight="1" x14ac:dyDescent="0.3">
      <c r="A582" s="618" t="s">
        <v>556</v>
      </c>
      <c r="B582" s="619" t="s">
        <v>558</v>
      </c>
      <c r="C582" s="620" t="s">
        <v>580</v>
      </c>
      <c r="D582" s="621" t="s">
        <v>581</v>
      </c>
      <c r="E582" s="620" t="s">
        <v>6291</v>
      </c>
      <c r="F582" s="621" t="s">
        <v>6292</v>
      </c>
      <c r="G582" s="620" t="s">
        <v>6539</v>
      </c>
      <c r="H582" s="620" t="s">
        <v>6540</v>
      </c>
      <c r="I582" s="622">
        <v>0.78</v>
      </c>
      <c r="J582" s="622">
        <v>1800</v>
      </c>
      <c r="K582" s="623">
        <v>1404</v>
      </c>
    </row>
    <row r="583" spans="1:11" ht="14.4" customHeight="1" x14ac:dyDescent="0.3">
      <c r="A583" s="618" t="s">
        <v>556</v>
      </c>
      <c r="B583" s="619" t="s">
        <v>558</v>
      </c>
      <c r="C583" s="620" t="s">
        <v>580</v>
      </c>
      <c r="D583" s="621" t="s">
        <v>581</v>
      </c>
      <c r="E583" s="620" t="s">
        <v>6291</v>
      </c>
      <c r="F583" s="621" t="s">
        <v>6292</v>
      </c>
      <c r="G583" s="620" t="s">
        <v>6541</v>
      </c>
      <c r="H583" s="620" t="s">
        <v>6542</v>
      </c>
      <c r="I583" s="622">
        <v>0.77</v>
      </c>
      <c r="J583" s="622">
        <v>500</v>
      </c>
      <c r="K583" s="623">
        <v>385</v>
      </c>
    </row>
    <row r="584" spans="1:11" ht="14.4" customHeight="1" x14ac:dyDescent="0.3">
      <c r="A584" s="618" t="s">
        <v>556</v>
      </c>
      <c r="B584" s="619" t="s">
        <v>558</v>
      </c>
      <c r="C584" s="620" t="s">
        <v>582</v>
      </c>
      <c r="D584" s="621" t="s">
        <v>583</v>
      </c>
      <c r="E584" s="620" t="s">
        <v>6269</v>
      </c>
      <c r="F584" s="621" t="s">
        <v>6270</v>
      </c>
      <c r="G584" s="620" t="s">
        <v>6933</v>
      </c>
      <c r="H584" s="620" t="s">
        <v>6934</v>
      </c>
      <c r="I584" s="622">
        <v>4.4188888888888886</v>
      </c>
      <c r="J584" s="622">
        <v>210</v>
      </c>
      <c r="K584" s="623">
        <v>928.3</v>
      </c>
    </row>
    <row r="585" spans="1:11" ht="14.4" customHeight="1" x14ac:dyDescent="0.3">
      <c r="A585" s="618" t="s">
        <v>556</v>
      </c>
      <c r="B585" s="619" t="s">
        <v>558</v>
      </c>
      <c r="C585" s="620" t="s">
        <v>582</v>
      </c>
      <c r="D585" s="621" t="s">
        <v>583</v>
      </c>
      <c r="E585" s="620" t="s">
        <v>6269</v>
      </c>
      <c r="F585" s="621" t="s">
        <v>6270</v>
      </c>
      <c r="G585" s="620" t="s">
        <v>6297</v>
      </c>
      <c r="H585" s="620" t="s">
        <v>6298</v>
      </c>
      <c r="I585" s="622">
        <v>2.39</v>
      </c>
      <c r="J585" s="622">
        <v>100</v>
      </c>
      <c r="K585" s="623">
        <v>239</v>
      </c>
    </row>
    <row r="586" spans="1:11" ht="14.4" customHeight="1" x14ac:dyDescent="0.3">
      <c r="A586" s="618" t="s">
        <v>556</v>
      </c>
      <c r="B586" s="619" t="s">
        <v>558</v>
      </c>
      <c r="C586" s="620" t="s">
        <v>582</v>
      </c>
      <c r="D586" s="621" t="s">
        <v>583</v>
      </c>
      <c r="E586" s="620" t="s">
        <v>6269</v>
      </c>
      <c r="F586" s="621" t="s">
        <v>6270</v>
      </c>
      <c r="G586" s="620" t="s">
        <v>6299</v>
      </c>
      <c r="H586" s="620" t="s">
        <v>6300</v>
      </c>
      <c r="I586" s="622">
        <v>3.1</v>
      </c>
      <c r="J586" s="622">
        <v>60</v>
      </c>
      <c r="K586" s="623">
        <v>186</v>
      </c>
    </row>
    <row r="587" spans="1:11" ht="14.4" customHeight="1" x14ac:dyDescent="0.3">
      <c r="A587" s="618" t="s">
        <v>556</v>
      </c>
      <c r="B587" s="619" t="s">
        <v>558</v>
      </c>
      <c r="C587" s="620" t="s">
        <v>582</v>
      </c>
      <c r="D587" s="621" t="s">
        <v>583</v>
      </c>
      <c r="E587" s="620" t="s">
        <v>6269</v>
      </c>
      <c r="F587" s="621" t="s">
        <v>6270</v>
      </c>
      <c r="G587" s="620" t="s">
        <v>6301</v>
      </c>
      <c r="H587" s="620" t="s">
        <v>6302</v>
      </c>
      <c r="I587" s="622">
        <v>3.78</v>
      </c>
      <c r="J587" s="622">
        <v>20</v>
      </c>
      <c r="K587" s="623">
        <v>75.599999999999994</v>
      </c>
    </row>
    <row r="588" spans="1:11" ht="14.4" customHeight="1" x14ac:dyDescent="0.3">
      <c r="A588" s="618" t="s">
        <v>556</v>
      </c>
      <c r="B588" s="619" t="s">
        <v>558</v>
      </c>
      <c r="C588" s="620" t="s">
        <v>582</v>
      </c>
      <c r="D588" s="621" t="s">
        <v>583</v>
      </c>
      <c r="E588" s="620" t="s">
        <v>6269</v>
      </c>
      <c r="F588" s="621" t="s">
        <v>6270</v>
      </c>
      <c r="G588" s="620" t="s">
        <v>6935</v>
      </c>
      <c r="H588" s="620" t="s">
        <v>6936</v>
      </c>
      <c r="I588" s="622">
        <v>1.84</v>
      </c>
      <c r="J588" s="622">
        <v>10</v>
      </c>
      <c r="K588" s="623">
        <v>18.399999999999999</v>
      </c>
    </row>
    <row r="589" spans="1:11" ht="14.4" customHeight="1" x14ac:dyDescent="0.3">
      <c r="A589" s="618" t="s">
        <v>556</v>
      </c>
      <c r="B589" s="619" t="s">
        <v>558</v>
      </c>
      <c r="C589" s="620" t="s">
        <v>582</v>
      </c>
      <c r="D589" s="621" t="s">
        <v>583</v>
      </c>
      <c r="E589" s="620" t="s">
        <v>6269</v>
      </c>
      <c r="F589" s="621" t="s">
        <v>6270</v>
      </c>
      <c r="G589" s="620" t="s">
        <v>6937</v>
      </c>
      <c r="H589" s="620" t="s">
        <v>6938</v>
      </c>
      <c r="I589" s="622">
        <v>2.39</v>
      </c>
      <c r="J589" s="622">
        <v>10</v>
      </c>
      <c r="K589" s="623">
        <v>23.9</v>
      </c>
    </row>
    <row r="590" spans="1:11" ht="14.4" customHeight="1" x14ac:dyDescent="0.3">
      <c r="A590" s="618" t="s">
        <v>556</v>
      </c>
      <c r="B590" s="619" t="s">
        <v>558</v>
      </c>
      <c r="C590" s="620" t="s">
        <v>582</v>
      </c>
      <c r="D590" s="621" t="s">
        <v>583</v>
      </c>
      <c r="E590" s="620" t="s">
        <v>6269</v>
      </c>
      <c r="F590" s="621" t="s">
        <v>6270</v>
      </c>
      <c r="G590" s="620" t="s">
        <v>6303</v>
      </c>
      <c r="H590" s="620" t="s">
        <v>6304</v>
      </c>
      <c r="I590" s="622">
        <v>7.3200000000000012</v>
      </c>
      <c r="J590" s="622">
        <v>1410</v>
      </c>
      <c r="K590" s="623">
        <v>10310.460000000001</v>
      </c>
    </row>
    <row r="591" spans="1:11" ht="14.4" customHeight="1" x14ac:dyDescent="0.3">
      <c r="A591" s="618" t="s">
        <v>556</v>
      </c>
      <c r="B591" s="619" t="s">
        <v>558</v>
      </c>
      <c r="C591" s="620" t="s">
        <v>582</v>
      </c>
      <c r="D591" s="621" t="s">
        <v>583</v>
      </c>
      <c r="E591" s="620" t="s">
        <v>6269</v>
      </c>
      <c r="F591" s="621" t="s">
        <v>6270</v>
      </c>
      <c r="G591" s="620" t="s">
        <v>6305</v>
      </c>
      <c r="H591" s="620" t="s">
        <v>6306</v>
      </c>
      <c r="I591" s="622">
        <v>12.091538461538464</v>
      </c>
      <c r="J591" s="622">
        <v>450</v>
      </c>
      <c r="K591" s="623">
        <v>5439.6000000000013</v>
      </c>
    </row>
    <row r="592" spans="1:11" ht="14.4" customHeight="1" x14ac:dyDescent="0.3">
      <c r="A592" s="618" t="s">
        <v>556</v>
      </c>
      <c r="B592" s="619" t="s">
        <v>558</v>
      </c>
      <c r="C592" s="620" t="s">
        <v>582</v>
      </c>
      <c r="D592" s="621" t="s">
        <v>583</v>
      </c>
      <c r="E592" s="620" t="s">
        <v>6269</v>
      </c>
      <c r="F592" s="621" t="s">
        <v>6270</v>
      </c>
      <c r="G592" s="620" t="s">
        <v>6307</v>
      </c>
      <c r="H592" s="620" t="s">
        <v>6308</v>
      </c>
      <c r="I592" s="622">
        <v>0.39846153846153853</v>
      </c>
      <c r="J592" s="622">
        <v>13000</v>
      </c>
      <c r="K592" s="623">
        <v>5180</v>
      </c>
    </row>
    <row r="593" spans="1:11" ht="14.4" customHeight="1" x14ac:dyDescent="0.3">
      <c r="A593" s="618" t="s">
        <v>556</v>
      </c>
      <c r="B593" s="619" t="s">
        <v>558</v>
      </c>
      <c r="C593" s="620" t="s">
        <v>582</v>
      </c>
      <c r="D593" s="621" t="s">
        <v>583</v>
      </c>
      <c r="E593" s="620" t="s">
        <v>6269</v>
      </c>
      <c r="F593" s="621" t="s">
        <v>6270</v>
      </c>
      <c r="G593" s="620" t="s">
        <v>6309</v>
      </c>
      <c r="H593" s="620" t="s">
        <v>6310</v>
      </c>
      <c r="I593" s="622">
        <v>27.191666666666666</v>
      </c>
      <c r="J593" s="622">
        <v>424</v>
      </c>
      <c r="K593" s="623">
        <v>11535.56</v>
      </c>
    </row>
    <row r="594" spans="1:11" ht="14.4" customHeight="1" x14ac:dyDescent="0.3">
      <c r="A594" s="618" t="s">
        <v>556</v>
      </c>
      <c r="B594" s="619" t="s">
        <v>558</v>
      </c>
      <c r="C594" s="620" t="s">
        <v>582</v>
      </c>
      <c r="D594" s="621" t="s">
        <v>583</v>
      </c>
      <c r="E594" s="620" t="s">
        <v>6269</v>
      </c>
      <c r="F594" s="621" t="s">
        <v>6270</v>
      </c>
      <c r="G594" s="620" t="s">
        <v>6833</v>
      </c>
      <c r="H594" s="620" t="s">
        <v>6834</v>
      </c>
      <c r="I594" s="622">
        <v>3.91</v>
      </c>
      <c r="J594" s="622">
        <v>800</v>
      </c>
      <c r="K594" s="623">
        <v>3128</v>
      </c>
    </row>
    <row r="595" spans="1:11" ht="14.4" customHeight="1" x14ac:dyDescent="0.3">
      <c r="A595" s="618" t="s">
        <v>556</v>
      </c>
      <c r="B595" s="619" t="s">
        <v>558</v>
      </c>
      <c r="C595" s="620" t="s">
        <v>582</v>
      </c>
      <c r="D595" s="621" t="s">
        <v>583</v>
      </c>
      <c r="E595" s="620" t="s">
        <v>6269</v>
      </c>
      <c r="F595" s="621" t="s">
        <v>6270</v>
      </c>
      <c r="G595" s="620" t="s">
        <v>6315</v>
      </c>
      <c r="H595" s="620" t="s">
        <v>6316</v>
      </c>
      <c r="I595" s="622">
        <v>5.9255555555555555</v>
      </c>
      <c r="J595" s="622">
        <v>1100</v>
      </c>
      <c r="K595" s="623">
        <v>6521</v>
      </c>
    </row>
    <row r="596" spans="1:11" ht="14.4" customHeight="1" x14ac:dyDescent="0.3">
      <c r="A596" s="618" t="s">
        <v>556</v>
      </c>
      <c r="B596" s="619" t="s">
        <v>558</v>
      </c>
      <c r="C596" s="620" t="s">
        <v>582</v>
      </c>
      <c r="D596" s="621" t="s">
        <v>583</v>
      </c>
      <c r="E596" s="620" t="s">
        <v>6269</v>
      </c>
      <c r="F596" s="621" t="s">
        <v>6270</v>
      </c>
      <c r="G596" s="620" t="s">
        <v>6317</v>
      </c>
      <c r="H596" s="620" t="s">
        <v>6318</v>
      </c>
      <c r="I596" s="622">
        <v>0.84124999999999994</v>
      </c>
      <c r="J596" s="622">
        <v>8200</v>
      </c>
      <c r="K596" s="623">
        <v>6900</v>
      </c>
    </row>
    <row r="597" spans="1:11" ht="14.4" customHeight="1" x14ac:dyDescent="0.3">
      <c r="A597" s="618" t="s">
        <v>556</v>
      </c>
      <c r="B597" s="619" t="s">
        <v>558</v>
      </c>
      <c r="C597" s="620" t="s">
        <v>582</v>
      </c>
      <c r="D597" s="621" t="s">
        <v>583</v>
      </c>
      <c r="E597" s="620" t="s">
        <v>6269</v>
      </c>
      <c r="F597" s="621" t="s">
        <v>6270</v>
      </c>
      <c r="G597" s="620" t="s">
        <v>6563</v>
      </c>
      <c r="H597" s="620" t="s">
        <v>6564</v>
      </c>
      <c r="I597" s="622">
        <v>86.38</v>
      </c>
      <c r="J597" s="622">
        <v>20</v>
      </c>
      <c r="K597" s="623">
        <v>1727.6</v>
      </c>
    </row>
    <row r="598" spans="1:11" ht="14.4" customHeight="1" x14ac:dyDescent="0.3">
      <c r="A598" s="618" t="s">
        <v>556</v>
      </c>
      <c r="B598" s="619" t="s">
        <v>558</v>
      </c>
      <c r="C598" s="620" t="s">
        <v>582</v>
      </c>
      <c r="D598" s="621" t="s">
        <v>583</v>
      </c>
      <c r="E598" s="620" t="s">
        <v>6269</v>
      </c>
      <c r="F598" s="621" t="s">
        <v>6270</v>
      </c>
      <c r="G598" s="620" t="s">
        <v>6939</v>
      </c>
      <c r="H598" s="620" t="s">
        <v>6940</v>
      </c>
      <c r="I598" s="622">
        <v>2.2725</v>
      </c>
      <c r="J598" s="622">
        <v>160</v>
      </c>
      <c r="K598" s="623">
        <v>363.59999999999997</v>
      </c>
    </row>
    <row r="599" spans="1:11" ht="14.4" customHeight="1" x14ac:dyDescent="0.3">
      <c r="A599" s="618" t="s">
        <v>556</v>
      </c>
      <c r="B599" s="619" t="s">
        <v>558</v>
      </c>
      <c r="C599" s="620" t="s">
        <v>582</v>
      </c>
      <c r="D599" s="621" t="s">
        <v>583</v>
      </c>
      <c r="E599" s="620" t="s">
        <v>6269</v>
      </c>
      <c r="F599" s="621" t="s">
        <v>6270</v>
      </c>
      <c r="G599" s="620" t="s">
        <v>6719</v>
      </c>
      <c r="H599" s="620" t="s">
        <v>6720</v>
      </c>
      <c r="I599" s="622">
        <v>134.88249999999999</v>
      </c>
      <c r="J599" s="622">
        <v>25</v>
      </c>
      <c r="K599" s="623">
        <v>3866.6699999999996</v>
      </c>
    </row>
    <row r="600" spans="1:11" ht="14.4" customHeight="1" x14ac:dyDescent="0.3">
      <c r="A600" s="618" t="s">
        <v>556</v>
      </c>
      <c r="B600" s="619" t="s">
        <v>558</v>
      </c>
      <c r="C600" s="620" t="s">
        <v>582</v>
      </c>
      <c r="D600" s="621" t="s">
        <v>583</v>
      </c>
      <c r="E600" s="620" t="s">
        <v>6269</v>
      </c>
      <c r="F600" s="621" t="s">
        <v>6270</v>
      </c>
      <c r="G600" s="620" t="s">
        <v>6325</v>
      </c>
      <c r="H600" s="620" t="s">
        <v>6326</v>
      </c>
      <c r="I600" s="622">
        <v>30.138571428571431</v>
      </c>
      <c r="J600" s="622">
        <v>500</v>
      </c>
      <c r="K600" s="623">
        <v>15074</v>
      </c>
    </row>
    <row r="601" spans="1:11" ht="14.4" customHeight="1" x14ac:dyDescent="0.3">
      <c r="A601" s="618" t="s">
        <v>556</v>
      </c>
      <c r="B601" s="619" t="s">
        <v>558</v>
      </c>
      <c r="C601" s="620" t="s">
        <v>582</v>
      </c>
      <c r="D601" s="621" t="s">
        <v>583</v>
      </c>
      <c r="E601" s="620" t="s">
        <v>6269</v>
      </c>
      <c r="F601" s="621" t="s">
        <v>6270</v>
      </c>
      <c r="G601" s="620" t="s">
        <v>6327</v>
      </c>
      <c r="H601" s="620" t="s">
        <v>6328</v>
      </c>
      <c r="I601" s="622">
        <v>12.388000000000002</v>
      </c>
      <c r="J601" s="622">
        <v>300</v>
      </c>
      <c r="K601" s="623">
        <v>3718</v>
      </c>
    </row>
    <row r="602" spans="1:11" ht="14.4" customHeight="1" x14ac:dyDescent="0.3">
      <c r="A602" s="618" t="s">
        <v>556</v>
      </c>
      <c r="B602" s="619" t="s">
        <v>558</v>
      </c>
      <c r="C602" s="620" t="s">
        <v>582</v>
      </c>
      <c r="D602" s="621" t="s">
        <v>583</v>
      </c>
      <c r="E602" s="620" t="s">
        <v>6269</v>
      </c>
      <c r="F602" s="621" t="s">
        <v>6270</v>
      </c>
      <c r="G602" s="620" t="s">
        <v>6329</v>
      </c>
      <c r="H602" s="620" t="s">
        <v>6330</v>
      </c>
      <c r="I602" s="622">
        <v>8.1333333333333329</v>
      </c>
      <c r="J602" s="622">
        <v>680</v>
      </c>
      <c r="K602" s="623">
        <v>5546.88</v>
      </c>
    </row>
    <row r="603" spans="1:11" ht="14.4" customHeight="1" x14ac:dyDescent="0.3">
      <c r="A603" s="618" t="s">
        <v>556</v>
      </c>
      <c r="B603" s="619" t="s">
        <v>558</v>
      </c>
      <c r="C603" s="620" t="s">
        <v>582</v>
      </c>
      <c r="D603" s="621" t="s">
        <v>583</v>
      </c>
      <c r="E603" s="620" t="s">
        <v>6269</v>
      </c>
      <c r="F603" s="621" t="s">
        <v>6270</v>
      </c>
      <c r="G603" s="620" t="s">
        <v>6941</v>
      </c>
      <c r="H603" s="620" t="s">
        <v>6942</v>
      </c>
      <c r="I603" s="622">
        <v>109.31</v>
      </c>
      <c r="J603" s="622">
        <v>4</v>
      </c>
      <c r="K603" s="623">
        <v>437.24</v>
      </c>
    </row>
    <row r="604" spans="1:11" ht="14.4" customHeight="1" x14ac:dyDescent="0.3">
      <c r="A604" s="618" t="s">
        <v>556</v>
      </c>
      <c r="B604" s="619" t="s">
        <v>558</v>
      </c>
      <c r="C604" s="620" t="s">
        <v>582</v>
      </c>
      <c r="D604" s="621" t="s">
        <v>583</v>
      </c>
      <c r="E604" s="620" t="s">
        <v>6269</v>
      </c>
      <c r="F604" s="621" t="s">
        <v>6270</v>
      </c>
      <c r="G604" s="620" t="s">
        <v>6723</v>
      </c>
      <c r="H604" s="620" t="s">
        <v>6724</v>
      </c>
      <c r="I604" s="622">
        <v>66.585000000000008</v>
      </c>
      <c r="J604" s="622">
        <v>20</v>
      </c>
      <c r="K604" s="623">
        <v>1331.65</v>
      </c>
    </row>
    <row r="605" spans="1:11" ht="14.4" customHeight="1" x14ac:dyDescent="0.3">
      <c r="A605" s="618" t="s">
        <v>556</v>
      </c>
      <c r="B605" s="619" t="s">
        <v>558</v>
      </c>
      <c r="C605" s="620" t="s">
        <v>582</v>
      </c>
      <c r="D605" s="621" t="s">
        <v>583</v>
      </c>
      <c r="E605" s="620" t="s">
        <v>6269</v>
      </c>
      <c r="F605" s="621" t="s">
        <v>6270</v>
      </c>
      <c r="G605" s="620" t="s">
        <v>6331</v>
      </c>
      <c r="H605" s="620" t="s">
        <v>6332</v>
      </c>
      <c r="I605" s="622">
        <v>0.59833333333333327</v>
      </c>
      <c r="J605" s="622">
        <v>3500</v>
      </c>
      <c r="K605" s="623">
        <v>2090</v>
      </c>
    </row>
    <row r="606" spans="1:11" ht="14.4" customHeight="1" x14ac:dyDescent="0.3">
      <c r="A606" s="618" t="s">
        <v>556</v>
      </c>
      <c r="B606" s="619" t="s">
        <v>558</v>
      </c>
      <c r="C606" s="620" t="s">
        <v>582</v>
      </c>
      <c r="D606" s="621" t="s">
        <v>583</v>
      </c>
      <c r="E606" s="620" t="s">
        <v>6269</v>
      </c>
      <c r="F606" s="621" t="s">
        <v>6270</v>
      </c>
      <c r="G606" s="620" t="s">
        <v>6839</v>
      </c>
      <c r="H606" s="620" t="s">
        <v>6840</v>
      </c>
      <c r="I606" s="622">
        <v>1.33</v>
      </c>
      <c r="J606" s="622">
        <v>1000</v>
      </c>
      <c r="K606" s="623">
        <v>1331</v>
      </c>
    </row>
    <row r="607" spans="1:11" ht="14.4" customHeight="1" x14ac:dyDescent="0.3">
      <c r="A607" s="618" t="s">
        <v>556</v>
      </c>
      <c r="B607" s="619" t="s">
        <v>558</v>
      </c>
      <c r="C607" s="620" t="s">
        <v>582</v>
      </c>
      <c r="D607" s="621" t="s">
        <v>583</v>
      </c>
      <c r="E607" s="620" t="s">
        <v>6269</v>
      </c>
      <c r="F607" s="621" t="s">
        <v>6270</v>
      </c>
      <c r="G607" s="620" t="s">
        <v>6579</v>
      </c>
      <c r="H607" s="620" t="s">
        <v>6580</v>
      </c>
      <c r="I607" s="622">
        <v>407.5157142857143</v>
      </c>
      <c r="J607" s="622">
        <v>10</v>
      </c>
      <c r="K607" s="623">
        <v>4076.2299999999996</v>
      </c>
    </row>
    <row r="608" spans="1:11" ht="14.4" customHeight="1" x14ac:dyDescent="0.3">
      <c r="A608" s="618" t="s">
        <v>556</v>
      </c>
      <c r="B608" s="619" t="s">
        <v>558</v>
      </c>
      <c r="C608" s="620" t="s">
        <v>582</v>
      </c>
      <c r="D608" s="621" t="s">
        <v>583</v>
      </c>
      <c r="E608" s="620" t="s">
        <v>6269</v>
      </c>
      <c r="F608" s="621" t="s">
        <v>6270</v>
      </c>
      <c r="G608" s="620" t="s">
        <v>6335</v>
      </c>
      <c r="H608" s="620" t="s">
        <v>6336</v>
      </c>
      <c r="I608" s="622">
        <v>8.6008333333333322</v>
      </c>
      <c r="J608" s="622">
        <v>552</v>
      </c>
      <c r="K608" s="623">
        <v>4749.4799999999996</v>
      </c>
    </row>
    <row r="609" spans="1:11" ht="14.4" customHeight="1" x14ac:dyDescent="0.3">
      <c r="A609" s="618" t="s">
        <v>556</v>
      </c>
      <c r="B609" s="619" t="s">
        <v>558</v>
      </c>
      <c r="C609" s="620" t="s">
        <v>582</v>
      </c>
      <c r="D609" s="621" t="s">
        <v>583</v>
      </c>
      <c r="E609" s="620" t="s">
        <v>6269</v>
      </c>
      <c r="F609" s="621" t="s">
        <v>6270</v>
      </c>
      <c r="G609" s="620" t="s">
        <v>6581</v>
      </c>
      <c r="H609" s="620" t="s">
        <v>6582</v>
      </c>
      <c r="I609" s="622">
        <v>13.030000000000001</v>
      </c>
      <c r="J609" s="622">
        <v>37</v>
      </c>
      <c r="K609" s="623">
        <v>482.14</v>
      </c>
    </row>
    <row r="610" spans="1:11" ht="14.4" customHeight="1" x14ac:dyDescent="0.3">
      <c r="A610" s="618" t="s">
        <v>556</v>
      </c>
      <c r="B610" s="619" t="s">
        <v>558</v>
      </c>
      <c r="C610" s="620" t="s">
        <v>582</v>
      </c>
      <c r="D610" s="621" t="s">
        <v>583</v>
      </c>
      <c r="E610" s="620" t="s">
        <v>6269</v>
      </c>
      <c r="F610" s="621" t="s">
        <v>6270</v>
      </c>
      <c r="G610" s="620" t="s">
        <v>6337</v>
      </c>
      <c r="H610" s="620" t="s">
        <v>6338</v>
      </c>
      <c r="I610" s="622">
        <v>27.048333333333332</v>
      </c>
      <c r="J610" s="622">
        <v>61</v>
      </c>
      <c r="K610" s="623">
        <v>1648.6</v>
      </c>
    </row>
    <row r="611" spans="1:11" ht="14.4" customHeight="1" x14ac:dyDescent="0.3">
      <c r="A611" s="618" t="s">
        <v>556</v>
      </c>
      <c r="B611" s="619" t="s">
        <v>558</v>
      </c>
      <c r="C611" s="620" t="s">
        <v>582</v>
      </c>
      <c r="D611" s="621" t="s">
        <v>583</v>
      </c>
      <c r="E611" s="620" t="s">
        <v>6269</v>
      </c>
      <c r="F611" s="621" t="s">
        <v>6270</v>
      </c>
      <c r="G611" s="620" t="s">
        <v>6943</v>
      </c>
      <c r="H611" s="620" t="s">
        <v>6944</v>
      </c>
      <c r="I611" s="622">
        <v>2.9683333333333333</v>
      </c>
      <c r="J611" s="622">
        <v>580</v>
      </c>
      <c r="K611" s="623">
        <v>1721.6</v>
      </c>
    </row>
    <row r="612" spans="1:11" ht="14.4" customHeight="1" x14ac:dyDescent="0.3">
      <c r="A612" s="618" t="s">
        <v>556</v>
      </c>
      <c r="B612" s="619" t="s">
        <v>558</v>
      </c>
      <c r="C612" s="620" t="s">
        <v>582</v>
      </c>
      <c r="D612" s="621" t="s">
        <v>583</v>
      </c>
      <c r="E612" s="620" t="s">
        <v>6269</v>
      </c>
      <c r="F612" s="621" t="s">
        <v>6270</v>
      </c>
      <c r="G612" s="620" t="s">
        <v>6339</v>
      </c>
      <c r="H612" s="620" t="s">
        <v>6340</v>
      </c>
      <c r="I612" s="622">
        <v>1.2309090909090912</v>
      </c>
      <c r="J612" s="622">
        <v>28400</v>
      </c>
      <c r="K612" s="623">
        <v>34962</v>
      </c>
    </row>
    <row r="613" spans="1:11" ht="14.4" customHeight="1" x14ac:dyDescent="0.3">
      <c r="A613" s="618" t="s">
        <v>556</v>
      </c>
      <c r="B613" s="619" t="s">
        <v>558</v>
      </c>
      <c r="C613" s="620" t="s">
        <v>582</v>
      </c>
      <c r="D613" s="621" t="s">
        <v>583</v>
      </c>
      <c r="E613" s="620" t="s">
        <v>6269</v>
      </c>
      <c r="F613" s="621" t="s">
        <v>6270</v>
      </c>
      <c r="G613" s="620" t="s">
        <v>6945</v>
      </c>
      <c r="H613" s="620" t="s">
        <v>6946</v>
      </c>
      <c r="I613" s="622">
        <v>8.5516666666666676</v>
      </c>
      <c r="J613" s="622">
        <v>700</v>
      </c>
      <c r="K613" s="623">
        <v>5990.4</v>
      </c>
    </row>
    <row r="614" spans="1:11" ht="14.4" customHeight="1" x14ac:dyDescent="0.3">
      <c r="A614" s="618" t="s">
        <v>556</v>
      </c>
      <c r="B614" s="619" t="s">
        <v>558</v>
      </c>
      <c r="C614" s="620" t="s">
        <v>582</v>
      </c>
      <c r="D614" s="621" t="s">
        <v>583</v>
      </c>
      <c r="E614" s="620" t="s">
        <v>6269</v>
      </c>
      <c r="F614" s="621" t="s">
        <v>6270</v>
      </c>
      <c r="G614" s="620" t="s">
        <v>6841</v>
      </c>
      <c r="H614" s="620" t="s">
        <v>6842</v>
      </c>
      <c r="I614" s="622">
        <v>1.1733333333333331</v>
      </c>
      <c r="J614" s="622">
        <v>2300</v>
      </c>
      <c r="K614" s="623">
        <v>2697</v>
      </c>
    </row>
    <row r="615" spans="1:11" ht="14.4" customHeight="1" x14ac:dyDescent="0.3">
      <c r="A615" s="618" t="s">
        <v>556</v>
      </c>
      <c r="B615" s="619" t="s">
        <v>558</v>
      </c>
      <c r="C615" s="620" t="s">
        <v>582</v>
      </c>
      <c r="D615" s="621" t="s">
        <v>583</v>
      </c>
      <c r="E615" s="620" t="s">
        <v>6269</v>
      </c>
      <c r="F615" s="621" t="s">
        <v>6270</v>
      </c>
      <c r="G615" s="620" t="s">
        <v>6341</v>
      </c>
      <c r="H615" s="620" t="s">
        <v>6342</v>
      </c>
      <c r="I615" s="622">
        <v>98.393333333333331</v>
      </c>
      <c r="J615" s="622">
        <v>15</v>
      </c>
      <c r="K615" s="623">
        <v>1475.9</v>
      </c>
    </row>
    <row r="616" spans="1:11" ht="14.4" customHeight="1" x14ac:dyDescent="0.3">
      <c r="A616" s="618" t="s">
        <v>556</v>
      </c>
      <c r="B616" s="619" t="s">
        <v>558</v>
      </c>
      <c r="C616" s="620" t="s">
        <v>582</v>
      </c>
      <c r="D616" s="621" t="s">
        <v>583</v>
      </c>
      <c r="E616" s="620" t="s">
        <v>6269</v>
      </c>
      <c r="F616" s="621" t="s">
        <v>6270</v>
      </c>
      <c r="G616" s="620" t="s">
        <v>6729</v>
      </c>
      <c r="H616" s="620" t="s">
        <v>6730</v>
      </c>
      <c r="I616" s="622">
        <v>212.26999999999998</v>
      </c>
      <c r="J616" s="622">
        <v>25</v>
      </c>
      <c r="K616" s="623">
        <v>5660.51</v>
      </c>
    </row>
    <row r="617" spans="1:11" ht="14.4" customHeight="1" x14ac:dyDescent="0.3">
      <c r="A617" s="618" t="s">
        <v>556</v>
      </c>
      <c r="B617" s="619" t="s">
        <v>558</v>
      </c>
      <c r="C617" s="620" t="s">
        <v>582</v>
      </c>
      <c r="D617" s="621" t="s">
        <v>583</v>
      </c>
      <c r="E617" s="620" t="s">
        <v>6269</v>
      </c>
      <c r="F617" s="621" t="s">
        <v>6270</v>
      </c>
      <c r="G617" s="620" t="s">
        <v>6343</v>
      </c>
      <c r="H617" s="620" t="s">
        <v>6344</v>
      </c>
      <c r="I617" s="622">
        <v>8.0658333333333339</v>
      </c>
      <c r="J617" s="622">
        <v>950</v>
      </c>
      <c r="K617" s="623">
        <v>7674.35</v>
      </c>
    </row>
    <row r="618" spans="1:11" ht="14.4" customHeight="1" x14ac:dyDescent="0.3">
      <c r="A618" s="618" t="s">
        <v>556</v>
      </c>
      <c r="B618" s="619" t="s">
        <v>558</v>
      </c>
      <c r="C618" s="620" t="s">
        <v>582</v>
      </c>
      <c r="D618" s="621" t="s">
        <v>583</v>
      </c>
      <c r="E618" s="620" t="s">
        <v>6269</v>
      </c>
      <c r="F618" s="621" t="s">
        <v>6270</v>
      </c>
      <c r="G618" s="620" t="s">
        <v>6599</v>
      </c>
      <c r="H618" s="620" t="s">
        <v>6600</v>
      </c>
      <c r="I618" s="622">
        <v>9.545454545454545</v>
      </c>
      <c r="J618" s="622">
        <v>600</v>
      </c>
      <c r="K618" s="623">
        <v>5727</v>
      </c>
    </row>
    <row r="619" spans="1:11" ht="14.4" customHeight="1" x14ac:dyDescent="0.3">
      <c r="A619" s="618" t="s">
        <v>556</v>
      </c>
      <c r="B619" s="619" t="s">
        <v>558</v>
      </c>
      <c r="C619" s="620" t="s">
        <v>582</v>
      </c>
      <c r="D619" s="621" t="s">
        <v>583</v>
      </c>
      <c r="E619" s="620" t="s">
        <v>6269</v>
      </c>
      <c r="F619" s="621" t="s">
        <v>6270</v>
      </c>
      <c r="G619" s="620" t="s">
        <v>6347</v>
      </c>
      <c r="H619" s="620" t="s">
        <v>6348</v>
      </c>
      <c r="I619" s="622">
        <v>7.23</v>
      </c>
      <c r="J619" s="622">
        <v>36</v>
      </c>
      <c r="K619" s="623">
        <v>260.39999999999998</v>
      </c>
    </row>
    <row r="620" spans="1:11" ht="14.4" customHeight="1" x14ac:dyDescent="0.3">
      <c r="A620" s="618" t="s">
        <v>556</v>
      </c>
      <c r="B620" s="619" t="s">
        <v>558</v>
      </c>
      <c r="C620" s="620" t="s">
        <v>582</v>
      </c>
      <c r="D620" s="621" t="s">
        <v>583</v>
      </c>
      <c r="E620" s="620" t="s">
        <v>6269</v>
      </c>
      <c r="F620" s="621" t="s">
        <v>6270</v>
      </c>
      <c r="G620" s="620" t="s">
        <v>6351</v>
      </c>
      <c r="H620" s="620" t="s">
        <v>6352</v>
      </c>
      <c r="I620" s="622">
        <v>1.5166666666666668</v>
      </c>
      <c r="J620" s="622">
        <v>1200</v>
      </c>
      <c r="K620" s="623">
        <v>1823</v>
      </c>
    </row>
    <row r="621" spans="1:11" ht="14.4" customHeight="1" x14ac:dyDescent="0.3">
      <c r="A621" s="618" t="s">
        <v>556</v>
      </c>
      <c r="B621" s="619" t="s">
        <v>558</v>
      </c>
      <c r="C621" s="620" t="s">
        <v>582</v>
      </c>
      <c r="D621" s="621" t="s">
        <v>583</v>
      </c>
      <c r="E621" s="620" t="s">
        <v>6269</v>
      </c>
      <c r="F621" s="621" t="s">
        <v>6270</v>
      </c>
      <c r="G621" s="620" t="s">
        <v>6601</v>
      </c>
      <c r="H621" s="620" t="s">
        <v>6602</v>
      </c>
      <c r="I621" s="622">
        <v>2.063333333333333</v>
      </c>
      <c r="J621" s="622">
        <v>800</v>
      </c>
      <c r="K621" s="623">
        <v>1649</v>
      </c>
    </row>
    <row r="622" spans="1:11" ht="14.4" customHeight="1" x14ac:dyDescent="0.3">
      <c r="A622" s="618" t="s">
        <v>556</v>
      </c>
      <c r="B622" s="619" t="s">
        <v>558</v>
      </c>
      <c r="C622" s="620" t="s">
        <v>582</v>
      </c>
      <c r="D622" s="621" t="s">
        <v>583</v>
      </c>
      <c r="E622" s="620" t="s">
        <v>6269</v>
      </c>
      <c r="F622" s="621" t="s">
        <v>6270</v>
      </c>
      <c r="G622" s="620" t="s">
        <v>6743</v>
      </c>
      <c r="H622" s="620" t="s">
        <v>6744</v>
      </c>
      <c r="I622" s="622">
        <v>60.87</v>
      </c>
      <c r="J622" s="622">
        <v>10</v>
      </c>
      <c r="K622" s="623">
        <v>608.66999999999996</v>
      </c>
    </row>
    <row r="623" spans="1:11" ht="14.4" customHeight="1" x14ac:dyDescent="0.3">
      <c r="A623" s="618" t="s">
        <v>556</v>
      </c>
      <c r="B623" s="619" t="s">
        <v>558</v>
      </c>
      <c r="C623" s="620" t="s">
        <v>582</v>
      </c>
      <c r="D623" s="621" t="s">
        <v>583</v>
      </c>
      <c r="E623" s="620" t="s">
        <v>6269</v>
      </c>
      <c r="F623" s="621" t="s">
        <v>6270</v>
      </c>
      <c r="G623" s="620" t="s">
        <v>6353</v>
      </c>
      <c r="H623" s="620" t="s">
        <v>6354</v>
      </c>
      <c r="I623" s="622">
        <v>314.8</v>
      </c>
      <c r="J623" s="622">
        <v>12</v>
      </c>
      <c r="K623" s="623">
        <v>3777.5800000000004</v>
      </c>
    </row>
    <row r="624" spans="1:11" ht="14.4" customHeight="1" x14ac:dyDescent="0.3">
      <c r="A624" s="618" t="s">
        <v>556</v>
      </c>
      <c r="B624" s="619" t="s">
        <v>558</v>
      </c>
      <c r="C624" s="620" t="s">
        <v>582</v>
      </c>
      <c r="D624" s="621" t="s">
        <v>583</v>
      </c>
      <c r="E624" s="620" t="s">
        <v>6269</v>
      </c>
      <c r="F624" s="621" t="s">
        <v>6270</v>
      </c>
      <c r="G624" s="620" t="s">
        <v>6605</v>
      </c>
      <c r="H624" s="620" t="s">
        <v>6606</v>
      </c>
      <c r="I624" s="622">
        <v>314.80428571428575</v>
      </c>
      <c r="J624" s="622">
        <v>12</v>
      </c>
      <c r="K624" s="623">
        <v>3777.6300000000006</v>
      </c>
    </row>
    <row r="625" spans="1:11" ht="14.4" customHeight="1" x14ac:dyDescent="0.3">
      <c r="A625" s="618" t="s">
        <v>556</v>
      </c>
      <c r="B625" s="619" t="s">
        <v>558</v>
      </c>
      <c r="C625" s="620" t="s">
        <v>582</v>
      </c>
      <c r="D625" s="621" t="s">
        <v>583</v>
      </c>
      <c r="E625" s="620" t="s">
        <v>6269</v>
      </c>
      <c r="F625" s="621" t="s">
        <v>6270</v>
      </c>
      <c r="G625" s="620" t="s">
        <v>6947</v>
      </c>
      <c r="H625" s="620" t="s">
        <v>6948</v>
      </c>
      <c r="I625" s="622">
        <v>314.80666666666667</v>
      </c>
      <c r="J625" s="622">
        <v>8</v>
      </c>
      <c r="K625" s="623">
        <v>2518.4899999999998</v>
      </c>
    </row>
    <row r="626" spans="1:11" ht="14.4" customHeight="1" x14ac:dyDescent="0.3">
      <c r="A626" s="618" t="s">
        <v>556</v>
      </c>
      <c r="B626" s="619" t="s">
        <v>558</v>
      </c>
      <c r="C626" s="620" t="s">
        <v>582</v>
      </c>
      <c r="D626" s="621" t="s">
        <v>583</v>
      </c>
      <c r="E626" s="620" t="s">
        <v>6269</v>
      </c>
      <c r="F626" s="621" t="s">
        <v>6270</v>
      </c>
      <c r="G626" s="620" t="s">
        <v>6949</v>
      </c>
      <c r="H626" s="620" t="s">
        <v>6950</v>
      </c>
      <c r="I626" s="622">
        <v>69.05</v>
      </c>
      <c r="J626" s="622">
        <v>10</v>
      </c>
      <c r="K626" s="623">
        <v>690.52</v>
      </c>
    </row>
    <row r="627" spans="1:11" ht="14.4" customHeight="1" x14ac:dyDescent="0.3">
      <c r="A627" s="618" t="s">
        <v>556</v>
      </c>
      <c r="B627" s="619" t="s">
        <v>558</v>
      </c>
      <c r="C627" s="620" t="s">
        <v>582</v>
      </c>
      <c r="D627" s="621" t="s">
        <v>583</v>
      </c>
      <c r="E627" s="620" t="s">
        <v>6269</v>
      </c>
      <c r="F627" s="621" t="s">
        <v>6270</v>
      </c>
      <c r="G627" s="620" t="s">
        <v>6951</v>
      </c>
      <c r="H627" s="620" t="s">
        <v>6952</v>
      </c>
      <c r="I627" s="622">
        <v>61.75</v>
      </c>
      <c r="J627" s="622">
        <v>10</v>
      </c>
      <c r="K627" s="623">
        <v>617.54999999999995</v>
      </c>
    </row>
    <row r="628" spans="1:11" ht="14.4" customHeight="1" x14ac:dyDescent="0.3">
      <c r="A628" s="618" t="s">
        <v>556</v>
      </c>
      <c r="B628" s="619" t="s">
        <v>558</v>
      </c>
      <c r="C628" s="620" t="s">
        <v>582</v>
      </c>
      <c r="D628" s="621" t="s">
        <v>583</v>
      </c>
      <c r="E628" s="620" t="s">
        <v>6269</v>
      </c>
      <c r="F628" s="621" t="s">
        <v>6270</v>
      </c>
      <c r="G628" s="620" t="s">
        <v>6953</v>
      </c>
      <c r="H628" s="620" t="s">
        <v>6954</v>
      </c>
      <c r="I628" s="622">
        <v>58.53</v>
      </c>
      <c r="J628" s="622">
        <v>10</v>
      </c>
      <c r="K628" s="623">
        <v>585.34</v>
      </c>
    </row>
    <row r="629" spans="1:11" ht="14.4" customHeight="1" x14ac:dyDescent="0.3">
      <c r="A629" s="618" t="s">
        <v>556</v>
      </c>
      <c r="B629" s="619" t="s">
        <v>558</v>
      </c>
      <c r="C629" s="620" t="s">
        <v>582</v>
      </c>
      <c r="D629" s="621" t="s">
        <v>583</v>
      </c>
      <c r="E629" s="620" t="s">
        <v>6269</v>
      </c>
      <c r="F629" s="621" t="s">
        <v>6270</v>
      </c>
      <c r="G629" s="620" t="s">
        <v>6955</v>
      </c>
      <c r="H629" s="620" t="s">
        <v>6956</v>
      </c>
      <c r="I629" s="622">
        <v>101.24</v>
      </c>
      <c r="J629" s="622">
        <v>10</v>
      </c>
      <c r="K629" s="623">
        <v>1012.35</v>
      </c>
    </row>
    <row r="630" spans="1:11" ht="14.4" customHeight="1" x14ac:dyDescent="0.3">
      <c r="A630" s="618" t="s">
        <v>556</v>
      </c>
      <c r="B630" s="619" t="s">
        <v>558</v>
      </c>
      <c r="C630" s="620" t="s">
        <v>582</v>
      </c>
      <c r="D630" s="621" t="s">
        <v>583</v>
      </c>
      <c r="E630" s="620" t="s">
        <v>6269</v>
      </c>
      <c r="F630" s="621" t="s">
        <v>6270</v>
      </c>
      <c r="G630" s="620" t="s">
        <v>6357</v>
      </c>
      <c r="H630" s="620" t="s">
        <v>6358</v>
      </c>
      <c r="I630" s="622">
        <v>35.32</v>
      </c>
      <c r="J630" s="622">
        <v>50</v>
      </c>
      <c r="K630" s="623">
        <v>1765.83</v>
      </c>
    </row>
    <row r="631" spans="1:11" ht="14.4" customHeight="1" x14ac:dyDescent="0.3">
      <c r="A631" s="618" t="s">
        <v>556</v>
      </c>
      <c r="B631" s="619" t="s">
        <v>558</v>
      </c>
      <c r="C631" s="620" t="s">
        <v>582</v>
      </c>
      <c r="D631" s="621" t="s">
        <v>583</v>
      </c>
      <c r="E631" s="620" t="s">
        <v>6269</v>
      </c>
      <c r="F631" s="621" t="s">
        <v>6270</v>
      </c>
      <c r="G631" s="620" t="s">
        <v>6623</v>
      </c>
      <c r="H631" s="620" t="s">
        <v>6624</v>
      </c>
      <c r="I631" s="622">
        <v>872.90500000000009</v>
      </c>
      <c r="J631" s="622">
        <v>9</v>
      </c>
      <c r="K631" s="623">
        <v>7643.82</v>
      </c>
    </row>
    <row r="632" spans="1:11" ht="14.4" customHeight="1" x14ac:dyDescent="0.3">
      <c r="A632" s="618" t="s">
        <v>556</v>
      </c>
      <c r="B632" s="619" t="s">
        <v>558</v>
      </c>
      <c r="C632" s="620" t="s">
        <v>582</v>
      </c>
      <c r="D632" s="621" t="s">
        <v>583</v>
      </c>
      <c r="E632" s="620" t="s">
        <v>6271</v>
      </c>
      <c r="F632" s="621" t="s">
        <v>6272</v>
      </c>
      <c r="G632" s="620" t="s">
        <v>6957</v>
      </c>
      <c r="H632" s="620" t="s">
        <v>6958</v>
      </c>
      <c r="I632" s="622">
        <v>444.6</v>
      </c>
      <c r="J632" s="622">
        <v>6</v>
      </c>
      <c r="K632" s="623">
        <v>2667.6</v>
      </c>
    </row>
    <row r="633" spans="1:11" ht="14.4" customHeight="1" x14ac:dyDescent="0.3">
      <c r="A633" s="618" t="s">
        <v>556</v>
      </c>
      <c r="B633" s="619" t="s">
        <v>558</v>
      </c>
      <c r="C633" s="620" t="s">
        <v>582</v>
      </c>
      <c r="D633" s="621" t="s">
        <v>583</v>
      </c>
      <c r="E633" s="620" t="s">
        <v>6271</v>
      </c>
      <c r="F633" s="621" t="s">
        <v>6272</v>
      </c>
      <c r="G633" s="620" t="s">
        <v>6959</v>
      </c>
      <c r="H633" s="620" t="s">
        <v>6960</v>
      </c>
      <c r="I633" s="622">
        <v>268.61500000000001</v>
      </c>
      <c r="J633" s="622">
        <v>40</v>
      </c>
      <c r="K633" s="623">
        <v>10744.599999999999</v>
      </c>
    </row>
    <row r="634" spans="1:11" ht="14.4" customHeight="1" x14ac:dyDescent="0.3">
      <c r="A634" s="618" t="s">
        <v>556</v>
      </c>
      <c r="B634" s="619" t="s">
        <v>558</v>
      </c>
      <c r="C634" s="620" t="s">
        <v>582</v>
      </c>
      <c r="D634" s="621" t="s">
        <v>583</v>
      </c>
      <c r="E634" s="620" t="s">
        <v>6271</v>
      </c>
      <c r="F634" s="621" t="s">
        <v>6272</v>
      </c>
      <c r="G634" s="620" t="s">
        <v>6961</v>
      </c>
      <c r="H634" s="620" t="s">
        <v>6962</v>
      </c>
      <c r="I634" s="622">
        <v>57.903846153846153</v>
      </c>
      <c r="J634" s="622">
        <v>150</v>
      </c>
      <c r="K634" s="623">
        <v>8639.7999999999993</v>
      </c>
    </row>
    <row r="635" spans="1:11" ht="14.4" customHeight="1" x14ac:dyDescent="0.3">
      <c r="A635" s="618" t="s">
        <v>556</v>
      </c>
      <c r="B635" s="619" t="s">
        <v>558</v>
      </c>
      <c r="C635" s="620" t="s">
        <v>582</v>
      </c>
      <c r="D635" s="621" t="s">
        <v>583</v>
      </c>
      <c r="E635" s="620" t="s">
        <v>6271</v>
      </c>
      <c r="F635" s="621" t="s">
        <v>6272</v>
      </c>
      <c r="G635" s="620" t="s">
        <v>6367</v>
      </c>
      <c r="H635" s="620" t="s">
        <v>6368</v>
      </c>
      <c r="I635" s="622">
        <v>5.7374999999999998</v>
      </c>
      <c r="J635" s="622">
        <v>320</v>
      </c>
      <c r="K635" s="623">
        <v>1848</v>
      </c>
    </row>
    <row r="636" spans="1:11" ht="14.4" customHeight="1" x14ac:dyDescent="0.3">
      <c r="A636" s="618" t="s">
        <v>556</v>
      </c>
      <c r="B636" s="619" t="s">
        <v>558</v>
      </c>
      <c r="C636" s="620" t="s">
        <v>582</v>
      </c>
      <c r="D636" s="621" t="s">
        <v>583</v>
      </c>
      <c r="E636" s="620" t="s">
        <v>6271</v>
      </c>
      <c r="F636" s="621" t="s">
        <v>6272</v>
      </c>
      <c r="G636" s="620" t="s">
        <v>6369</v>
      </c>
      <c r="H636" s="620" t="s">
        <v>6370</v>
      </c>
      <c r="I636" s="622">
        <v>37.261538461538464</v>
      </c>
      <c r="J636" s="622">
        <v>1440</v>
      </c>
      <c r="K636" s="623">
        <v>53694.799999999996</v>
      </c>
    </row>
    <row r="637" spans="1:11" ht="14.4" customHeight="1" x14ac:dyDescent="0.3">
      <c r="A637" s="618" t="s">
        <v>556</v>
      </c>
      <c r="B637" s="619" t="s">
        <v>558</v>
      </c>
      <c r="C637" s="620" t="s">
        <v>582</v>
      </c>
      <c r="D637" s="621" t="s">
        <v>583</v>
      </c>
      <c r="E637" s="620" t="s">
        <v>6271</v>
      </c>
      <c r="F637" s="621" t="s">
        <v>6272</v>
      </c>
      <c r="G637" s="620" t="s">
        <v>6371</v>
      </c>
      <c r="H637" s="620" t="s">
        <v>6372</v>
      </c>
      <c r="I637" s="622">
        <v>3.5066666666666664</v>
      </c>
      <c r="J637" s="622">
        <v>100</v>
      </c>
      <c r="K637" s="623">
        <v>350.6</v>
      </c>
    </row>
    <row r="638" spans="1:11" ht="14.4" customHeight="1" x14ac:dyDescent="0.3">
      <c r="A638" s="618" t="s">
        <v>556</v>
      </c>
      <c r="B638" s="619" t="s">
        <v>558</v>
      </c>
      <c r="C638" s="620" t="s">
        <v>582</v>
      </c>
      <c r="D638" s="621" t="s">
        <v>583</v>
      </c>
      <c r="E638" s="620" t="s">
        <v>6271</v>
      </c>
      <c r="F638" s="621" t="s">
        <v>6272</v>
      </c>
      <c r="G638" s="620" t="s">
        <v>6373</v>
      </c>
      <c r="H638" s="620" t="s">
        <v>6374</v>
      </c>
      <c r="I638" s="622">
        <v>15.775833333333331</v>
      </c>
      <c r="J638" s="622">
        <v>1450</v>
      </c>
      <c r="K638" s="623">
        <v>22801.5</v>
      </c>
    </row>
    <row r="639" spans="1:11" ht="14.4" customHeight="1" x14ac:dyDescent="0.3">
      <c r="A639" s="618" t="s">
        <v>556</v>
      </c>
      <c r="B639" s="619" t="s">
        <v>558</v>
      </c>
      <c r="C639" s="620" t="s">
        <v>582</v>
      </c>
      <c r="D639" s="621" t="s">
        <v>583</v>
      </c>
      <c r="E639" s="620" t="s">
        <v>6271</v>
      </c>
      <c r="F639" s="621" t="s">
        <v>6272</v>
      </c>
      <c r="G639" s="620" t="s">
        <v>6637</v>
      </c>
      <c r="H639" s="620" t="s">
        <v>6638</v>
      </c>
      <c r="I639" s="622">
        <v>7.3583333333333343</v>
      </c>
      <c r="J639" s="622">
        <v>2300</v>
      </c>
      <c r="K639" s="623">
        <v>16960</v>
      </c>
    </row>
    <row r="640" spans="1:11" ht="14.4" customHeight="1" x14ac:dyDescent="0.3">
      <c r="A640" s="618" t="s">
        <v>556</v>
      </c>
      <c r="B640" s="619" t="s">
        <v>558</v>
      </c>
      <c r="C640" s="620" t="s">
        <v>582</v>
      </c>
      <c r="D640" s="621" t="s">
        <v>583</v>
      </c>
      <c r="E640" s="620" t="s">
        <v>6271</v>
      </c>
      <c r="F640" s="621" t="s">
        <v>6272</v>
      </c>
      <c r="G640" s="620" t="s">
        <v>6639</v>
      </c>
      <c r="H640" s="620" t="s">
        <v>6640</v>
      </c>
      <c r="I640" s="622">
        <v>333.97500000000002</v>
      </c>
      <c r="J640" s="622">
        <v>5</v>
      </c>
      <c r="K640" s="623">
        <v>1678.3600000000001</v>
      </c>
    </row>
    <row r="641" spans="1:11" ht="14.4" customHeight="1" x14ac:dyDescent="0.3">
      <c r="A641" s="618" t="s">
        <v>556</v>
      </c>
      <c r="B641" s="619" t="s">
        <v>558</v>
      </c>
      <c r="C641" s="620" t="s">
        <v>582</v>
      </c>
      <c r="D641" s="621" t="s">
        <v>583</v>
      </c>
      <c r="E641" s="620" t="s">
        <v>6271</v>
      </c>
      <c r="F641" s="621" t="s">
        <v>6272</v>
      </c>
      <c r="G641" s="620" t="s">
        <v>6963</v>
      </c>
      <c r="H641" s="620" t="s">
        <v>6964</v>
      </c>
      <c r="I641" s="622">
        <v>24.792499999999997</v>
      </c>
      <c r="J641" s="622">
        <v>28</v>
      </c>
      <c r="K641" s="623">
        <v>696.22</v>
      </c>
    </row>
    <row r="642" spans="1:11" ht="14.4" customHeight="1" x14ac:dyDescent="0.3">
      <c r="A642" s="618" t="s">
        <v>556</v>
      </c>
      <c r="B642" s="619" t="s">
        <v>558</v>
      </c>
      <c r="C642" s="620" t="s">
        <v>582</v>
      </c>
      <c r="D642" s="621" t="s">
        <v>583</v>
      </c>
      <c r="E642" s="620" t="s">
        <v>6271</v>
      </c>
      <c r="F642" s="621" t="s">
        <v>6272</v>
      </c>
      <c r="G642" s="620" t="s">
        <v>6375</v>
      </c>
      <c r="H642" s="620" t="s">
        <v>6376</v>
      </c>
      <c r="I642" s="622">
        <v>0.92538461538461536</v>
      </c>
      <c r="J642" s="622">
        <v>21800</v>
      </c>
      <c r="K642" s="623">
        <v>20149</v>
      </c>
    </row>
    <row r="643" spans="1:11" ht="14.4" customHeight="1" x14ac:dyDescent="0.3">
      <c r="A643" s="618" t="s">
        <v>556</v>
      </c>
      <c r="B643" s="619" t="s">
        <v>558</v>
      </c>
      <c r="C643" s="620" t="s">
        <v>582</v>
      </c>
      <c r="D643" s="621" t="s">
        <v>583</v>
      </c>
      <c r="E643" s="620" t="s">
        <v>6271</v>
      </c>
      <c r="F643" s="621" t="s">
        <v>6272</v>
      </c>
      <c r="G643" s="620" t="s">
        <v>6377</v>
      </c>
      <c r="H643" s="620" t="s">
        <v>6378</v>
      </c>
      <c r="I643" s="622">
        <v>1.4254545454545453</v>
      </c>
      <c r="J643" s="622">
        <v>9600</v>
      </c>
      <c r="K643" s="623">
        <v>13708</v>
      </c>
    </row>
    <row r="644" spans="1:11" ht="14.4" customHeight="1" x14ac:dyDescent="0.3">
      <c r="A644" s="618" t="s">
        <v>556</v>
      </c>
      <c r="B644" s="619" t="s">
        <v>558</v>
      </c>
      <c r="C644" s="620" t="s">
        <v>582</v>
      </c>
      <c r="D644" s="621" t="s">
        <v>583</v>
      </c>
      <c r="E644" s="620" t="s">
        <v>6271</v>
      </c>
      <c r="F644" s="621" t="s">
        <v>6272</v>
      </c>
      <c r="G644" s="620" t="s">
        <v>6379</v>
      </c>
      <c r="H644" s="620" t="s">
        <v>6380</v>
      </c>
      <c r="I644" s="622">
        <v>0.41749999999999998</v>
      </c>
      <c r="J644" s="622">
        <v>7100</v>
      </c>
      <c r="K644" s="623">
        <v>2960</v>
      </c>
    </row>
    <row r="645" spans="1:11" ht="14.4" customHeight="1" x14ac:dyDescent="0.3">
      <c r="A645" s="618" t="s">
        <v>556</v>
      </c>
      <c r="B645" s="619" t="s">
        <v>558</v>
      </c>
      <c r="C645" s="620" t="s">
        <v>582</v>
      </c>
      <c r="D645" s="621" t="s">
        <v>583</v>
      </c>
      <c r="E645" s="620" t="s">
        <v>6271</v>
      </c>
      <c r="F645" s="621" t="s">
        <v>6272</v>
      </c>
      <c r="G645" s="620" t="s">
        <v>6381</v>
      </c>
      <c r="H645" s="620" t="s">
        <v>6382</v>
      </c>
      <c r="I645" s="622">
        <v>0.57666666666666666</v>
      </c>
      <c r="J645" s="622">
        <v>11400</v>
      </c>
      <c r="K645" s="623">
        <v>6572</v>
      </c>
    </row>
    <row r="646" spans="1:11" ht="14.4" customHeight="1" x14ac:dyDescent="0.3">
      <c r="A646" s="618" t="s">
        <v>556</v>
      </c>
      <c r="B646" s="619" t="s">
        <v>558</v>
      </c>
      <c r="C646" s="620" t="s">
        <v>582</v>
      </c>
      <c r="D646" s="621" t="s">
        <v>583</v>
      </c>
      <c r="E646" s="620" t="s">
        <v>6271</v>
      </c>
      <c r="F646" s="621" t="s">
        <v>6272</v>
      </c>
      <c r="G646" s="620" t="s">
        <v>6779</v>
      </c>
      <c r="H646" s="620" t="s">
        <v>6780</v>
      </c>
      <c r="I646" s="622">
        <v>23.708749999999998</v>
      </c>
      <c r="J646" s="622">
        <v>55</v>
      </c>
      <c r="K646" s="623">
        <v>1314</v>
      </c>
    </row>
    <row r="647" spans="1:11" ht="14.4" customHeight="1" x14ac:dyDescent="0.3">
      <c r="A647" s="618" t="s">
        <v>556</v>
      </c>
      <c r="B647" s="619" t="s">
        <v>558</v>
      </c>
      <c r="C647" s="620" t="s">
        <v>582</v>
      </c>
      <c r="D647" s="621" t="s">
        <v>583</v>
      </c>
      <c r="E647" s="620" t="s">
        <v>6271</v>
      </c>
      <c r="F647" s="621" t="s">
        <v>6272</v>
      </c>
      <c r="G647" s="620" t="s">
        <v>6383</v>
      </c>
      <c r="H647" s="620" t="s">
        <v>6384</v>
      </c>
      <c r="I647" s="622">
        <v>3.0909999999999997</v>
      </c>
      <c r="J647" s="622">
        <v>650</v>
      </c>
      <c r="K647" s="623">
        <v>1997</v>
      </c>
    </row>
    <row r="648" spans="1:11" ht="14.4" customHeight="1" x14ac:dyDescent="0.3">
      <c r="A648" s="618" t="s">
        <v>556</v>
      </c>
      <c r="B648" s="619" t="s">
        <v>558</v>
      </c>
      <c r="C648" s="620" t="s">
        <v>582</v>
      </c>
      <c r="D648" s="621" t="s">
        <v>583</v>
      </c>
      <c r="E648" s="620" t="s">
        <v>6271</v>
      </c>
      <c r="F648" s="621" t="s">
        <v>6272</v>
      </c>
      <c r="G648" s="620" t="s">
        <v>6645</v>
      </c>
      <c r="H648" s="620" t="s">
        <v>6646</v>
      </c>
      <c r="I648" s="622">
        <v>5.3266666666666671</v>
      </c>
      <c r="J648" s="622">
        <v>300</v>
      </c>
      <c r="K648" s="623">
        <v>1597.9</v>
      </c>
    </row>
    <row r="649" spans="1:11" ht="14.4" customHeight="1" x14ac:dyDescent="0.3">
      <c r="A649" s="618" t="s">
        <v>556</v>
      </c>
      <c r="B649" s="619" t="s">
        <v>558</v>
      </c>
      <c r="C649" s="620" t="s">
        <v>582</v>
      </c>
      <c r="D649" s="621" t="s">
        <v>583</v>
      </c>
      <c r="E649" s="620" t="s">
        <v>6271</v>
      </c>
      <c r="F649" s="621" t="s">
        <v>6272</v>
      </c>
      <c r="G649" s="620" t="s">
        <v>6965</v>
      </c>
      <c r="H649" s="620" t="s">
        <v>6966</v>
      </c>
      <c r="I649" s="622">
        <v>115.545</v>
      </c>
      <c r="J649" s="622">
        <v>20</v>
      </c>
      <c r="K649" s="623">
        <v>2310.88</v>
      </c>
    </row>
    <row r="650" spans="1:11" ht="14.4" customHeight="1" x14ac:dyDescent="0.3">
      <c r="A650" s="618" t="s">
        <v>556</v>
      </c>
      <c r="B650" s="619" t="s">
        <v>558</v>
      </c>
      <c r="C650" s="620" t="s">
        <v>582</v>
      </c>
      <c r="D650" s="621" t="s">
        <v>583</v>
      </c>
      <c r="E650" s="620" t="s">
        <v>6271</v>
      </c>
      <c r="F650" s="621" t="s">
        <v>6272</v>
      </c>
      <c r="G650" s="620" t="s">
        <v>6967</v>
      </c>
      <c r="H650" s="620" t="s">
        <v>6968</v>
      </c>
      <c r="I650" s="622">
        <v>112.29</v>
      </c>
      <c r="J650" s="622">
        <v>10</v>
      </c>
      <c r="K650" s="623">
        <v>1122.8800000000001</v>
      </c>
    </row>
    <row r="651" spans="1:11" ht="14.4" customHeight="1" x14ac:dyDescent="0.3">
      <c r="A651" s="618" t="s">
        <v>556</v>
      </c>
      <c r="B651" s="619" t="s">
        <v>558</v>
      </c>
      <c r="C651" s="620" t="s">
        <v>582</v>
      </c>
      <c r="D651" s="621" t="s">
        <v>583</v>
      </c>
      <c r="E651" s="620" t="s">
        <v>6271</v>
      </c>
      <c r="F651" s="621" t="s">
        <v>6272</v>
      </c>
      <c r="G651" s="620" t="s">
        <v>6387</v>
      </c>
      <c r="H651" s="620" t="s">
        <v>6388</v>
      </c>
      <c r="I651" s="622">
        <v>6.3914285714285723</v>
      </c>
      <c r="J651" s="622">
        <v>230</v>
      </c>
      <c r="K651" s="623">
        <v>1462.0000000000002</v>
      </c>
    </row>
    <row r="652" spans="1:11" ht="14.4" customHeight="1" x14ac:dyDescent="0.3">
      <c r="A652" s="618" t="s">
        <v>556</v>
      </c>
      <c r="B652" s="619" t="s">
        <v>558</v>
      </c>
      <c r="C652" s="620" t="s">
        <v>582</v>
      </c>
      <c r="D652" s="621" t="s">
        <v>583</v>
      </c>
      <c r="E652" s="620" t="s">
        <v>6271</v>
      </c>
      <c r="F652" s="621" t="s">
        <v>6272</v>
      </c>
      <c r="G652" s="620" t="s">
        <v>6389</v>
      </c>
      <c r="H652" s="620" t="s">
        <v>6390</v>
      </c>
      <c r="I652" s="622">
        <v>198.715</v>
      </c>
      <c r="J652" s="622">
        <v>10</v>
      </c>
      <c r="K652" s="623">
        <v>1987.15</v>
      </c>
    </row>
    <row r="653" spans="1:11" ht="14.4" customHeight="1" x14ac:dyDescent="0.3">
      <c r="A653" s="618" t="s">
        <v>556</v>
      </c>
      <c r="B653" s="619" t="s">
        <v>558</v>
      </c>
      <c r="C653" s="620" t="s">
        <v>582</v>
      </c>
      <c r="D653" s="621" t="s">
        <v>583</v>
      </c>
      <c r="E653" s="620" t="s">
        <v>6271</v>
      </c>
      <c r="F653" s="621" t="s">
        <v>6272</v>
      </c>
      <c r="G653" s="620" t="s">
        <v>6969</v>
      </c>
      <c r="H653" s="620" t="s">
        <v>6970</v>
      </c>
      <c r="I653" s="622">
        <v>484.0333333333333</v>
      </c>
      <c r="J653" s="622">
        <v>9</v>
      </c>
      <c r="K653" s="623">
        <v>4356.3099999999995</v>
      </c>
    </row>
    <row r="654" spans="1:11" ht="14.4" customHeight="1" x14ac:dyDescent="0.3">
      <c r="A654" s="618" t="s">
        <v>556</v>
      </c>
      <c r="B654" s="619" t="s">
        <v>558</v>
      </c>
      <c r="C654" s="620" t="s">
        <v>582</v>
      </c>
      <c r="D654" s="621" t="s">
        <v>583</v>
      </c>
      <c r="E654" s="620" t="s">
        <v>6271</v>
      </c>
      <c r="F654" s="621" t="s">
        <v>6272</v>
      </c>
      <c r="G654" s="620" t="s">
        <v>6781</v>
      </c>
      <c r="H654" s="620" t="s">
        <v>6782</v>
      </c>
      <c r="I654" s="622">
        <v>67.940000000000012</v>
      </c>
      <c r="J654" s="622">
        <v>21</v>
      </c>
      <c r="K654" s="623">
        <v>1429.7400000000002</v>
      </c>
    </row>
    <row r="655" spans="1:11" ht="14.4" customHeight="1" x14ac:dyDescent="0.3">
      <c r="A655" s="618" t="s">
        <v>556</v>
      </c>
      <c r="B655" s="619" t="s">
        <v>558</v>
      </c>
      <c r="C655" s="620" t="s">
        <v>582</v>
      </c>
      <c r="D655" s="621" t="s">
        <v>583</v>
      </c>
      <c r="E655" s="620" t="s">
        <v>6271</v>
      </c>
      <c r="F655" s="621" t="s">
        <v>6272</v>
      </c>
      <c r="G655" s="620" t="s">
        <v>6647</v>
      </c>
      <c r="H655" s="620" t="s">
        <v>6648</v>
      </c>
      <c r="I655" s="622">
        <v>14.341999999999999</v>
      </c>
      <c r="J655" s="622">
        <v>120</v>
      </c>
      <c r="K655" s="623">
        <v>1699.26</v>
      </c>
    </row>
    <row r="656" spans="1:11" ht="14.4" customHeight="1" x14ac:dyDescent="0.3">
      <c r="A656" s="618" t="s">
        <v>556</v>
      </c>
      <c r="B656" s="619" t="s">
        <v>558</v>
      </c>
      <c r="C656" s="620" t="s">
        <v>582</v>
      </c>
      <c r="D656" s="621" t="s">
        <v>583</v>
      </c>
      <c r="E656" s="620" t="s">
        <v>6271</v>
      </c>
      <c r="F656" s="621" t="s">
        <v>6272</v>
      </c>
      <c r="G656" s="620" t="s">
        <v>6395</v>
      </c>
      <c r="H656" s="620" t="s">
        <v>6396</v>
      </c>
      <c r="I656" s="622">
        <v>79.793333333333322</v>
      </c>
      <c r="J656" s="622">
        <v>140</v>
      </c>
      <c r="K656" s="623">
        <v>11186.6</v>
      </c>
    </row>
    <row r="657" spans="1:11" ht="14.4" customHeight="1" x14ac:dyDescent="0.3">
      <c r="A657" s="618" t="s">
        <v>556</v>
      </c>
      <c r="B657" s="619" t="s">
        <v>558</v>
      </c>
      <c r="C657" s="620" t="s">
        <v>582</v>
      </c>
      <c r="D657" s="621" t="s">
        <v>583</v>
      </c>
      <c r="E657" s="620" t="s">
        <v>6271</v>
      </c>
      <c r="F657" s="621" t="s">
        <v>6272</v>
      </c>
      <c r="G657" s="620" t="s">
        <v>6649</v>
      </c>
      <c r="H657" s="620" t="s">
        <v>6650</v>
      </c>
      <c r="I657" s="622">
        <v>17.946153846153845</v>
      </c>
      <c r="J657" s="622">
        <v>619</v>
      </c>
      <c r="K657" s="623">
        <v>11111.73</v>
      </c>
    </row>
    <row r="658" spans="1:11" ht="14.4" customHeight="1" x14ac:dyDescent="0.3">
      <c r="A658" s="618" t="s">
        <v>556</v>
      </c>
      <c r="B658" s="619" t="s">
        <v>558</v>
      </c>
      <c r="C658" s="620" t="s">
        <v>582</v>
      </c>
      <c r="D658" s="621" t="s">
        <v>583</v>
      </c>
      <c r="E658" s="620" t="s">
        <v>6271</v>
      </c>
      <c r="F658" s="621" t="s">
        <v>6272</v>
      </c>
      <c r="G658" s="620" t="s">
        <v>6397</v>
      </c>
      <c r="H658" s="620" t="s">
        <v>6398</v>
      </c>
      <c r="I658" s="622">
        <v>5.5280000000000005</v>
      </c>
      <c r="J658" s="622">
        <v>1550</v>
      </c>
      <c r="K658" s="623">
        <v>8558.5</v>
      </c>
    </row>
    <row r="659" spans="1:11" ht="14.4" customHeight="1" x14ac:dyDescent="0.3">
      <c r="A659" s="618" t="s">
        <v>556</v>
      </c>
      <c r="B659" s="619" t="s">
        <v>558</v>
      </c>
      <c r="C659" s="620" t="s">
        <v>582</v>
      </c>
      <c r="D659" s="621" t="s">
        <v>583</v>
      </c>
      <c r="E659" s="620" t="s">
        <v>6271</v>
      </c>
      <c r="F659" s="621" t="s">
        <v>6272</v>
      </c>
      <c r="G659" s="620" t="s">
        <v>6971</v>
      </c>
      <c r="H659" s="620" t="s">
        <v>6972</v>
      </c>
      <c r="I659" s="622">
        <v>2951.19</v>
      </c>
      <c r="J659" s="622">
        <v>2</v>
      </c>
      <c r="K659" s="623">
        <v>5902.38</v>
      </c>
    </row>
    <row r="660" spans="1:11" ht="14.4" customHeight="1" x14ac:dyDescent="0.3">
      <c r="A660" s="618" t="s">
        <v>556</v>
      </c>
      <c r="B660" s="619" t="s">
        <v>558</v>
      </c>
      <c r="C660" s="620" t="s">
        <v>582</v>
      </c>
      <c r="D660" s="621" t="s">
        <v>583</v>
      </c>
      <c r="E660" s="620" t="s">
        <v>6271</v>
      </c>
      <c r="F660" s="621" t="s">
        <v>6272</v>
      </c>
      <c r="G660" s="620" t="s">
        <v>6973</v>
      </c>
      <c r="H660" s="620" t="s">
        <v>6974</v>
      </c>
      <c r="I660" s="622">
        <v>17.059999999999999</v>
      </c>
      <c r="J660" s="622">
        <v>10</v>
      </c>
      <c r="K660" s="623">
        <v>170.6</v>
      </c>
    </row>
    <row r="661" spans="1:11" ht="14.4" customHeight="1" x14ac:dyDescent="0.3">
      <c r="A661" s="618" t="s">
        <v>556</v>
      </c>
      <c r="B661" s="619" t="s">
        <v>558</v>
      </c>
      <c r="C661" s="620" t="s">
        <v>582</v>
      </c>
      <c r="D661" s="621" t="s">
        <v>583</v>
      </c>
      <c r="E661" s="620" t="s">
        <v>6271</v>
      </c>
      <c r="F661" s="621" t="s">
        <v>6272</v>
      </c>
      <c r="G661" s="620" t="s">
        <v>6975</v>
      </c>
      <c r="H661" s="620" t="s">
        <v>6976</v>
      </c>
      <c r="I661" s="622">
        <v>108.90599999999999</v>
      </c>
      <c r="J661" s="622">
        <v>24</v>
      </c>
      <c r="K661" s="623">
        <v>2613.58</v>
      </c>
    </row>
    <row r="662" spans="1:11" ht="14.4" customHeight="1" x14ac:dyDescent="0.3">
      <c r="A662" s="618" t="s">
        <v>556</v>
      </c>
      <c r="B662" s="619" t="s">
        <v>558</v>
      </c>
      <c r="C662" s="620" t="s">
        <v>582</v>
      </c>
      <c r="D662" s="621" t="s">
        <v>583</v>
      </c>
      <c r="E662" s="620" t="s">
        <v>6271</v>
      </c>
      <c r="F662" s="621" t="s">
        <v>6272</v>
      </c>
      <c r="G662" s="620" t="s">
        <v>6977</v>
      </c>
      <c r="H662" s="620" t="s">
        <v>6978</v>
      </c>
      <c r="I662" s="622">
        <v>193.76666666666665</v>
      </c>
      <c r="J662" s="622">
        <v>28</v>
      </c>
      <c r="K662" s="623">
        <v>5438.5</v>
      </c>
    </row>
    <row r="663" spans="1:11" ht="14.4" customHeight="1" x14ac:dyDescent="0.3">
      <c r="A663" s="618" t="s">
        <v>556</v>
      </c>
      <c r="B663" s="619" t="s">
        <v>558</v>
      </c>
      <c r="C663" s="620" t="s">
        <v>582</v>
      </c>
      <c r="D663" s="621" t="s">
        <v>583</v>
      </c>
      <c r="E663" s="620" t="s">
        <v>6271</v>
      </c>
      <c r="F663" s="621" t="s">
        <v>6272</v>
      </c>
      <c r="G663" s="620" t="s">
        <v>6783</v>
      </c>
      <c r="H663" s="620" t="s">
        <v>6784</v>
      </c>
      <c r="I663" s="622">
        <v>167.2</v>
      </c>
      <c r="J663" s="622">
        <v>6</v>
      </c>
      <c r="K663" s="623">
        <v>1003.2</v>
      </c>
    </row>
    <row r="664" spans="1:11" ht="14.4" customHeight="1" x14ac:dyDescent="0.3">
      <c r="A664" s="618" t="s">
        <v>556</v>
      </c>
      <c r="B664" s="619" t="s">
        <v>558</v>
      </c>
      <c r="C664" s="620" t="s">
        <v>582</v>
      </c>
      <c r="D664" s="621" t="s">
        <v>583</v>
      </c>
      <c r="E664" s="620" t="s">
        <v>6271</v>
      </c>
      <c r="F664" s="621" t="s">
        <v>6272</v>
      </c>
      <c r="G664" s="620" t="s">
        <v>6399</v>
      </c>
      <c r="H664" s="620" t="s">
        <v>6400</v>
      </c>
      <c r="I664" s="622">
        <v>8.8250000000000011</v>
      </c>
      <c r="J664" s="622">
        <v>80</v>
      </c>
      <c r="K664" s="623">
        <v>706</v>
      </c>
    </row>
    <row r="665" spans="1:11" ht="14.4" customHeight="1" x14ac:dyDescent="0.3">
      <c r="A665" s="618" t="s">
        <v>556</v>
      </c>
      <c r="B665" s="619" t="s">
        <v>558</v>
      </c>
      <c r="C665" s="620" t="s">
        <v>582</v>
      </c>
      <c r="D665" s="621" t="s">
        <v>583</v>
      </c>
      <c r="E665" s="620" t="s">
        <v>6271</v>
      </c>
      <c r="F665" s="621" t="s">
        <v>6272</v>
      </c>
      <c r="G665" s="620" t="s">
        <v>6401</v>
      </c>
      <c r="H665" s="620" t="s">
        <v>6402</v>
      </c>
      <c r="I665" s="622">
        <v>10.872000000000002</v>
      </c>
      <c r="J665" s="622">
        <v>450</v>
      </c>
      <c r="K665" s="623">
        <v>4885</v>
      </c>
    </row>
    <row r="666" spans="1:11" ht="14.4" customHeight="1" x14ac:dyDescent="0.3">
      <c r="A666" s="618" t="s">
        <v>556</v>
      </c>
      <c r="B666" s="619" t="s">
        <v>558</v>
      </c>
      <c r="C666" s="620" t="s">
        <v>582</v>
      </c>
      <c r="D666" s="621" t="s">
        <v>583</v>
      </c>
      <c r="E666" s="620" t="s">
        <v>6271</v>
      </c>
      <c r="F666" s="621" t="s">
        <v>6272</v>
      </c>
      <c r="G666" s="620" t="s">
        <v>6403</v>
      </c>
      <c r="H666" s="620" t="s">
        <v>6404</v>
      </c>
      <c r="I666" s="622">
        <v>22.12</v>
      </c>
      <c r="J666" s="622">
        <v>30</v>
      </c>
      <c r="K666" s="623">
        <v>663.6</v>
      </c>
    </row>
    <row r="667" spans="1:11" ht="14.4" customHeight="1" x14ac:dyDescent="0.3">
      <c r="A667" s="618" t="s">
        <v>556</v>
      </c>
      <c r="B667" s="619" t="s">
        <v>558</v>
      </c>
      <c r="C667" s="620" t="s">
        <v>582</v>
      </c>
      <c r="D667" s="621" t="s">
        <v>583</v>
      </c>
      <c r="E667" s="620" t="s">
        <v>6271</v>
      </c>
      <c r="F667" s="621" t="s">
        <v>6272</v>
      </c>
      <c r="G667" s="620" t="s">
        <v>6979</v>
      </c>
      <c r="H667" s="620" t="s">
        <v>6980</v>
      </c>
      <c r="I667" s="622">
        <v>2.33</v>
      </c>
      <c r="J667" s="622">
        <v>250</v>
      </c>
      <c r="K667" s="623">
        <v>583.5</v>
      </c>
    </row>
    <row r="668" spans="1:11" ht="14.4" customHeight="1" x14ac:dyDescent="0.3">
      <c r="A668" s="618" t="s">
        <v>556</v>
      </c>
      <c r="B668" s="619" t="s">
        <v>558</v>
      </c>
      <c r="C668" s="620" t="s">
        <v>582</v>
      </c>
      <c r="D668" s="621" t="s">
        <v>583</v>
      </c>
      <c r="E668" s="620" t="s">
        <v>6271</v>
      </c>
      <c r="F668" s="621" t="s">
        <v>6272</v>
      </c>
      <c r="G668" s="620" t="s">
        <v>6407</v>
      </c>
      <c r="H668" s="620" t="s">
        <v>6408</v>
      </c>
      <c r="I668" s="622">
        <v>1.7708333333333333</v>
      </c>
      <c r="J668" s="622">
        <v>3200</v>
      </c>
      <c r="K668" s="623">
        <v>5653</v>
      </c>
    </row>
    <row r="669" spans="1:11" ht="14.4" customHeight="1" x14ac:dyDescent="0.3">
      <c r="A669" s="618" t="s">
        <v>556</v>
      </c>
      <c r="B669" s="619" t="s">
        <v>558</v>
      </c>
      <c r="C669" s="620" t="s">
        <v>582</v>
      </c>
      <c r="D669" s="621" t="s">
        <v>583</v>
      </c>
      <c r="E669" s="620" t="s">
        <v>6271</v>
      </c>
      <c r="F669" s="621" t="s">
        <v>6272</v>
      </c>
      <c r="G669" s="620" t="s">
        <v>6409</v>
      </c>
      <c r="H669" s="620" t="s">
        <v>6410</v>
      </c>
      <c r="I669" s="622">
        <v>1.7250000000000001</v>
      </c>
      <c r="J669" s="622">
        <v>100</v>
      </c>
      <c r="K669" s="623">
        <v>172.5</v>
      </c>
    </row>
    <row r="670" spans="1:11" ht="14.4" customHeight="1" x14ac:dyDescent="0.3">
      <c r="A670" s="618" t="s">
        <v>556</v>
      </c>
      <c r="B670" s="619" t="s">
        <v>558</v>
      </c>
      <c r="C670" s="620" t="s">
        <v>582</v>
      </c>
      <c r="D670" s="621" t="s">
        <v>583</v>
      </c>
      <c r="E670" s="620" t="s">
        <v>6271</v>
      </c>
      <c r="F670" s="621" t="s">
        <v>6272</v>
      </c>
      <c r="G670" s="620" t="s">
        <v>6411</v>
      </c>
      <c r="H670" s="620" t="s">
        <v>6412</v>
      </c>
      <c r="I670" s="622">
        <v>2.7440000000000002</v>
      </c>
      <c r="J670" s="622">
        <v>300</v>
      </c>
      <c r="K670" s="623">
        <v>823</v>
      </c>
    </row>
    <row r="671" spans="1:11" ht="14.4" customHeight="1" x14ac:dyDescent="0.3">
      <c r="A671" s="618" t="s">
        <v>556</v>
      </c>
      <c r="B671" s="619" t="s">
        <v>558</v>
      </c>
      <c r="C671" s="620" t="s">
        <v>582</v>
      </c>
      <c r="D671" s="621" t="s">
        <v>583</v>
      </c>
      <c r="E671" s="620" t="s">
        <v>6271</v>
      </c>
      <c r="F671" s="621" t="s">
        <v>6272</v>
      </c>
      <c r="G671" s="620" t="s">
        <v>6413</v>
      </c>
      <c r="H671" s="620" t="s">
        <v>6414</v>
      </c>
      <c r="I671" s="622">
        <v>1.7250000000000001</v>
      </c>
      <c r="J671" s="622">
        <v>400</v>
      </c>
      <c r="K671" s="623">
        <v>690</v>
      </c>
    </row>
    <row r="672" spans="1:11" ht="14.4" customHeight="1" x14ac:dyDescent="0.3">
      <c r="A672" s="618" t="s">
        <v>556</v>
      </c>
      <c r="B672" s="619" t="s">
        <v>558</v>
      </c>
      <c r="C672" s="620" t="s">
        <v>582</v>
      </c>
      <c r="D672" s="621" t="s">
        <v>583</v>
      </c>
      <c r="E672" s="620" t="s">
        <v>6271</v>
      </c>
      <c r="F672" s="621" t="s">
        <v>6272</v>
      </c>
      <c r="G672" s="620" t="s">
        <v>6415</v>
      </c>
      <c r="H672" s="620" t="s">
        <v>6416</v>
      </c>
      <c r="I672" s="622">
        <v>1.7</v>
      </c>
      <c r="J672" s="622">
        <v>200</v>
      </c>
      <c r="K672" s="623">
        <v>340</v>
      </c>
    </row>
    <row r="673" spans="1:11" ht="14.4" customHeight="1" x14ac:dyDescent="0.3">
      <c r="A673" s="618" t="s">
        <v>556</v>
      </c>
      <c r="B673" s="619" t="s">
        <v>558</v>
      </c>
      <c r="C673" s="620" t="s">
        <v>582</v>
      </c>
      <c r="D673" s="621" t="s">
        <v>583</v>
      </c>
      <c r="E673" s="620" t="s">
        <v>6271</v>
      </c>
      <c r="F673" s="621" t="s">
        <v>6272</v>
      </c>
      <c r="G673" s="620" t="s">
        <v>6981</v>
      </c>
      <c r="H673" s="620" t="s">
        <v>6982</v>
      </c>
      <c r="I673" s="622">
        <v>1.73</v>
      </c>
      <c r="J673" s="622">
        <v>100</v>
      </c>
      <c r="K673" s="623">
        <v>173</v>
      </c>
    </row>
    <row r="674" spans="1:11" ht="14.4" customHeight="1" x14ac:dyDescent="0.3">
      <c r="A674" s="618" t="s">
        <v>556</v>
      </c>
      <c r="B674" s="619" t="s">
        <v>558</v>
      </c>
      <c r="C674" s="620" t="s">
        <v>582</v>
      </c>
      <c r="D674" s="621" t="s">
        <v>583</v>
      </c>
      <c r="E674" s="620" t="s">
        <v>6271</v>
      </c>
      <c r="F674" s="621" t="s">
        <v>6272</v>
      </c>
      <c r="G674" s="620" t="s">
        <v>6983</v>
      </c>
      <c r="H674" s="620" t="s">
        <v>6984</v>
      </c>
      <c r="I674" s="622">
        <v>4.7791666666666677</v>
      </c>
      <c r="J674" s="622">
        <v>1350</v>
      </c>
      <c r="K674" s="623">
        <v>6454.5</v>
      </c>
    </row>
    <row r="675" spans="1:11" ht="14.4" customHeight="1" x14ac:dyDescent="0.3">
      <c r="A675" s="618" t="s">
        <v>556</v>
      </c>
      <c r="B675" s="619" t="s">
        <v>558</v>
      </c>
      <c r="C675" s="620" t="s">
        <v>582</v>
      </c>
      <c r="D675" s="621" t="s">
        <v>583</v>
      </c>
      <c r="E675" s="620" t="s">
        <v>6271</v>
      </c>
      <c r="F675" s="621" t="s">
        <v>6272</v>
      </c>
      <c r="G675" s="620" t="s">
        <v>6417</v>
      </c>
      <c r="H675" s="620" t="s">
        <v>6418</v>
      </c>
      <c r="I675" s="622">
        <v>0.01</v>
      </c>
      <c r="J675" s="622">
        <v>370</v>
      </c>
      <c r="K675" s="623">
        <v>3.6999999999999997</v>
      </c>
    </row>
    <row r="676" spans="1:11" ht="14.4" customHeight="1" x14ac:dyDescent="0.3">
      <c r="A676" s="618" t="s">
        <v>556</v>
      </c>
      <c r="B676" s="619" t="s">
        <v>558</v>
      </c>
      <c r="C676" s="620" t="s">
        <v>582</v>
      </c>
      <c r="D676" s="621" t="s">
        <v>583</v>
      </c>
      <c r="E676" s="620" t="s">
        <v>6271</v>
      </c>
      <c r="F676" s="621" t="s">
        <v>6272</v>
      </c>
      <c r="G676" s="620" t="s">
        <v>6661</v>
      </c>
      <c r="H676" s="620" t="s">
        <v>6662</v>
      </c>
      <c r="I676" s="622">
        <v>1.95</v>
      </c>
      <c r="J676" s="622">
        <v>50</v>
      </c>
      <c r="K676" s="623">
        <v>97.5</v>
      </c>
    </row>
    <row r="677" spans="1:11" ht="14.4" customHeight="1" x14ac:dyDescent="0.3">
      <c r="A677" s="618" t="s">
        <v>556</v>
      </c>
      <c r="B677" s="619" t="s">
        <v>558</v>
      </c>
      <c r="C677" s="620" t="s">
        <v>582</v>
      </c>
      <c r="D677" s="621" t="s">
        <v>583</v>
      </c>
      <c r="E677" s="620" t="s">
        <v>6271</v>
      </c>
      <c r="F677" s="621" t="s">
        <v>6272</v>
      </c>
      <c r="G677" s="620" t="s">
        <v>6421</v>
      </c>
      <c r="H677" s="620" t="s">
        <v>6422</v>
      </c>
      <c r="I677" s="622">
        <v>1.9940000000000002</v>
      </c>
      <c r="J677" s="622">
        <v>300</v>
      </c>
      <c r="K677" s="623">
        <v>598</v>
      </c>
    </row>
    <row r="678" spans="1:11" ht="14.4" customHeight="1" x14ac:dyDescent="0.3">
      <c r="A678" s="618" t="s">
        <v>556</v>
      </c>
      <c r="B678" s="619" t="s">
        <v>558</v>
      </c>
      <c r="C678" s="620" t="s">
        <v>582</v>
      </c>
      <c r="D678" s="621" t="s">
        <v>583</v>
      </c>
      <c r="E678" s="620" t="s">
        <v>6271</v>
      </c>
      <c r="F678" s="621" t="s">
        <v>6272</v>
      </c>
      <c r="G678" s="620" t="s">
        <v>6423</v>
      </c>
      <c r="H678" s="620" t="s">
        <v>6424</v>
      </c>
      <c r="I678" s="622">
        <v>2.3866666666666667</v>
      </c>
      <c r="J678" s="622">
        <v>2400</v>
      </c>
      <c r="K678" s="623">
        <v>5706</v>
      </c>
    </row>
    <row r="679" spans="1:11" ht="14.4" customHeight="1" x14ac:dyDescent="0.3">
      <c r="A679" s="618" t="s">
        <v>556</v>
      </c>
      <c r="B679" s="619" t="s">
        <v>558</v>
      </c>
      <c r="C679" s="620" t="s">
        <v>582</v>
      </c>
      <c r="D679" s="621" t="s">
        <v>583</v>
      </c>
      <c r="E679" s="620" t="s">
        <v>6271</v>
      </c>
      <c r="F679" s="621" t="s">
        <v>6272</v>
      </c>
      <c r="G679" s="620" t="s">
        <v>6425</v>
      </c>
      <c r="H679" s="620" t="s">
        <v>6426</v>
      </c>
      <c r="I679" s="622">
        <v>4.2366666666666672</v>
      </c>
      <c r="J679" s="622">
        <v>40</v>
      </c>
      <c r="K679" s="623">
        <v>169.5</v>
      </c>
    </row>
    <row r="680" spans="1:11" ht="14.4" customHeight="1" x14ac:dyDescent="0.3">
      <c r="A680" s="618" t="s">
        <v>556</v>
      </c>
      <c r="B680" s="619" t="s">
        <v>558</v>
      </c>
      <c r="C680" s="620" t="s">
        <v>582</v>
      </c>
      <c r="D680" s="621" t="s">
        <v>583</v>
      </c>
      <c r="E680" s="620" t="s">
        <v>6271</v>
      </c>
      <c r="F680" s="621" t="s">
        <v>6272</v>
      </c>
      <c r="G680" s="620" t="s">
        <v>6985</v>
      </c>
      <c r="H680" s="620" t="s">
        <v>6986</v>
      </c>
      <c r="I680" s="622">
        <v>606.01</v>
      </c>
      <c r="J680" s="622">
        <v>6</v>
      </c>
      <c r="K680" s="623">
        <v>3636.06</v>
      </c>
    </row>
    <row r="681" spans="1:11" ht="14.4" customHeight="1" x14ac:dyDescent="0.3">
      <c r="A681" s="618" t="s">
        <v>556</v>
      </c>
      <c r="B681" s="619" t="s">
        <v>558</v>
      </c>
      <c r="C681" s="620" t="s">
        <v>582</v>
      </c>
      <c r="D681" s="621" t="s">
        <v>583</v>
      </c>
      <c r="E681" s="620" t="s">
        <v>6271</v>
      </c>
      <c r="F681" s="621" t="s">
        <v>6272</v>
      </c>
      <c r="G681" s="620" t="s">
        <v>6427</v>
      </c>
      <c r="H681" s="620" t="s">
        <v>6428</v>
      </c>
      <c r="I681" s="622">
        <v>2.3309090909090906</v>
      </c>
      <c r="J681" s="622">
        <v>3900</v>
      </c>
      <c r="K681" s="623">
        <v>9000</v>
      </c>
    </row>
    <row r="682" spans="1:11" ht="14.4" customHeight="1" x14ac:dyDescent="0.3">
      <c r="A682" s="618" t="s">
        <v>556</v>
      </c>
      <c r="B682" s="619" t="s">
        <v>558</v>
      </c>
      <c r="C682" s="620" t="s">
        <v>582</v>
      </c>
      <c r="D682" s="621" t="s">
        <v>583</v>
      </c>
      <c r="E682" s="620" t="s">
        <v>6271</v>
      </c>
      <c r="F682" s="621" t="s">
        <v>6272</v>
      </c>
      <c r="G682" s="620" t="s">
        <v>6987</v>
      </c>
      <c r="H682" s="620" t="s">
        <v>6988</v>
      </c>
      <c r="I682" s="622">
        <v>2.8666666666666667</v>
      </c>
      <c r="J682" s="622">
        <v>300</v>
      </c>
      <c r="K682" s="623">
        <v>860</v>
      </c>
    </row>
    <row r="683" spans="1:11" ht="14.4" customHeight="1" x14ac:dyDescent="0.3">
      <c r="A683" s="618" t="s">
        <v>556</v>
      </c>
      <c r="B683" s="619" t="s">
        <v>558</v>
      </c>
      <c r="C683" s="620" t="s">
        <v>582</v>
      </c>
      <c r="D683" s="621" t="s">
        <v>583</v>
      </c>
      <c r="E683" s="620" t="s">
        <v>6271</v>
      </c>
      <c r="F683" s="621" t="s">
        <v>6272</v>
      </c>
      <c r="G683" s="620" t="s">
        <v>6429</v>
      </c>
      <c r="H683" s="620" t="s">
        <v>6430</v>
      </c>
      <c r="I683" s="622">
        <v>34.729999999999997</v>
      </c>
      <c r="J683" s="622">
        <v>80</v>
      </c>
      <c r="K683" s="623">
        <v>2778.3</v>
      </c>
    </row>
    <row r="684" spans="1:11" ht="14.4" customHeight="1" x14ac:dyDescent="0.3">
      <c r="A684" s="618" t="s">
        <v>556</v>
      </c>
      <c r="B684" s="619" t="s">
        <v>558</v>
      </c>
      <c r="C684" s="620" t="s">
        <v>582</v>
      </c>
      <c r="D684" s="621" t="s">
        <v>583</v>
      </c>
      <c r="E684" s="620" t="s">
        <v>6271</v>
      </c>
      <c r="F684" s="621" t="s">
        <v>6272</v>
      </c>
      <c r="G684" s="620" t="s">
        <v>6663</v>
      </c>
      <c r="H684" s="620" t="s">
        <v>6664</v>
      </c>
      <c r="I684" s="622">
        <v>29.874545454545451</v>
      </c>
      <c r="J684" s="622">
        <v>560</v>
      </c>
      <c r="K684" s="623">
        <v>16730.2</v>
      </c>
    </row>
    <row r="685" spans="1:11" ht="14.4" customHeight="1" x14ac:dyDescent="0.3">
      <c r="A685" s="618" t="s">
        <v>556</v>
      </c>
      <c r="B685" s="619" t="s">
        <v>558</v>
      </c>
      <c r="C685" s="620" t="s">
        <v>582</v>
      </c>
      <c r="D685" s="621" t="s">
        <v>583</v>
      </c>
      <c r="E685" s="620" t="s">
        <v>6271</v>
      </c>
      <c r="F685" s="621" t="s">
        <v>6272</v>
      </c>
      <c r="G685" s="620" t="s">
        <v>6431</v>
      </c>
      <c r="H685" s="620" t="s">
        <v>6432</v>
      </c>
      <c r="I685" s="622">
        <v>1.21</v>
      </c>
      <c r="J685" s="622">
        <v>30</v>
      </c>
      <c r="K685" s="623">
        <v>36.299999999999997</v>
      </c>
    </row>
    <row r="686" spans="1:11" ht="14.4" customHeight="1" x14ac:dyDescent="0.3">
      <c r="A686" s="618" t="s">
        <v>556</v>
      </c>
      <c r="B686" s="619" t="s">
        <v>558</v>
      </c>
      <c r="C686" s="620" t="s">
        <v>582</v>
      </c>
      <c r="D686" s="621" t="s">
        <v>583</v>
      </c>
      <c r="E686" s="620" t="s">
        <v>6271</v>
      </c>
      <c r="F686" s="621" t="s">
        <v>6272</v>
      </c>
      <c r="G686" s="620" t="s">
        <v>6989</v>
      </c>
      <c r="H686" s="620" t="s">
        <v>6990</v>
      </c>
      <c r="I686" s="622">
        <v>1.5581818181818183</v>
      </c>
      <c r="J686" s="622">
        <v>3500</v>
      </c>
      <c r="K686" s="623">
        <v>5447</v>
      </c>
    </row>
    <row r="687" spans="1:11" ht="14.4" customHeight="1" x14ac:dyDescent="0.3">
      <c r="A687" s="618" t="s">
        <v>556</v>
      </c>
      <c r="B687" s="619" t="s">
        <v>558</v>
      </c>
      <c r="C687" s="620" t="s">
        <v>582</v>
      </c>
      <c r="D687" s="621" t="s">
        <v>583</v>
      </c>
      <c r="E687" s="620" t="s">
        <v>6271</v>
      </c>
      <c r="F687" s="621" t="s">
        <v>6272</v>
      </c>
      <c r="G687" s="620" t="s">
        <v>6435</v>
      </c>
      <c r="H687" s="620" t="s">
        <v>6436</v>
      </c>
      <c r="I687" s="622">
        <v>2.0580000000000003</v>
      </c>
      <c r="J687" s="622">
        <v>90</v>
      </c>
      <c r="K687" s="623">
        <v>185.2</v>
      </c>
    </row>
    <row r="688" spans="1:11" ht="14.4" customHeight="1" x14ac:dyDescent="0.3">
      <c r="A688" s="618" t="s">
        <v>556</v>
      </c>
      <c r="B688" s="619" t="s">
        <v>558</v>
      </c>
      <c r="C688" s="620" t="s">
        <v>582</v>
      </c>
      <c r="D688" s="621" t="s">
        <v>583</v>
      </c>
      <c r="E688" s="620" t="s">
        <v>6271</v>
      </c>
      <c r="F688" s="621" t="s">
        <v>6272</v>
      </c>
      <c r="G688" s="620" t="s">
        <v>6667</v>
      </c>
      <c r="H688" s="620" t="s">
        <v>6668</v>
      </c>
      <c r="I688" s="622">
        <v>5.13</v>
      </c>
      <c r="J688" s="622">
        <v>760</v>
      </c>
      <c r="K688" s="623">
        <v>3898.8</v>
      </c>
    </row>
    <row r="689" spans="1:11" ht="14.4" customHeight="1" x14ac:dyDescent="0.3">
      <c r="A689" s="618" t="s">
        <v>556</v>
      </c>
      <c r="B689" s="619" t="s">
        <v>558</v>
      </c>
      <c r="C689" s="620" t="s">
        <v>582</v>
      </c>
      <c r="D689" s="621" t="s">
        <v>583</v>
      </c>
      <c r="E689" s="620" t="s">
        <v>6271</v>
      </c>
      <c r="F689" s="621" t="s">
        <v>6272</v>
      </c>
      <c r="G689" s="620" t="s">
        <v>6873</v>
      </c>
      <c r="H689" s="620" t="s">
        <v>6874</v>
      </c>
      <c r="I689" s="622">
        <v>193.8</v>
      </c>
      <c r="J689" s="622">
        <v>1</v>
      </c>
      <c r="K689" s="623">
        <v>193.8</v>
      </c>
    </row>
    <row r="690" spans="1:11" ht="14.4" customHeight="1" x14ac:dyDescent="0.3">
      <c r="A690" s="618" t="s">
        <v>556</v>
      </c>
      <c r="B690" s="619" t="s">
        <v>558</v>
      </c>
      <c r="C690" s="620" t="s">
        <v>582</v>
      </c>
      <c r="D690" s="621" t="s">
        <v>583</v>
      </c>
      <c r="E690" s="620" t="s">
        <v>6271</v>
      </c>
      <c r="F690" s="621" t="s">
        <v>6272</v>
      </c>
      <c r="G690" s="620" t="s">
        <v>6669</v>
      </c>
      <c r="H690" s="620" t="s">
        <v>6670</v>
      </c>
      <c r="I690" s="622">
        <v>7.9899999999999993</v>
      </c>
      <c r="J690" s="622">
        <v>4300</v>
      </c>
      <c r="K690" s="623">
        <v>34331</v>
      </c>
    </row>
    <row r="691" spans="1:11" ht="14.4" customHeight="1" x14ac:dyDescent="0.3">
      <c r="A691" s="618" t="s">
        <v>556</v>
      </c>
      <c r="B691" s="619" t="s">
        <v>558</v>
      </c>
      <c r="C691" s="620" t="s">
        <v>582</v>
      </c>
      <c r="D691" s="621" t="s">
        <v>583</v>
      </c>
      <c r="E691" s="620" t="s">
        <v>6271</v>
      </c>
      <c r="F691" s="621" t="s">
        <v>6272</v>
      </c>
      <c r="G691" s="620" t="s">
        <v>6991</v>
      </c>
      <c r="H691" s="620" t="s">
        <v>6992</v>
      </c>
      <c r="I691" s="622">
        <v>0.5475000000000001</v>
      </c>
      <c r="J691" s="622">
        <v>600</v>
      </c>
      <c r="K691" s="623">
        <v>328.5</v>
      </c>
    </row>
    <row r="692" spans="1:11" ht="14.4" customHeight="1" x14ac:dyDescent="0.3">
      <c r="A692" s="618" t="s">
        <v>556</v>
      </c>
      <c r="B692" s="619" t="s">
        <v>558</v>
      </c>
      <c r="C692" s="620" t="s">
        <v>582</v>
      </c>
      <c r="D692" s="621" t="s">
        <v>583</v>
      </c>
      <c r="E692" s="620" t="s">
        <v>6271</v>
      </c>
      <c r="F692" s="621" t="s">
        <v>6272</v>
      </c>
      <c r="G692" s="620" t="s">
        <v>6671</v>
      </c>
      <c r="H692" s="620" t="s">
        <v>6672</v>
      </c>
      <c r="I692" s="622">
        <v>121.60800000000002</v>
      </c>
      <c r="J692" s="622">
        <v>5</v>
      </c>
      <c r="K692" s="623">
        <v>608.04000000000008</v>
      </c>
    </row>
    <row r="693" spans="1:11" ht="14.4" customHeight="1" x14ac:dyDescent="0.3">
      <c r="A693" s="618" t="s">
        <v>556</v>
      </c>
      <c r="B693" s="619" t="s">
        <v>558</v>
      </c>
      <c r="C693" s="620" t="s">
        <v>582</v>
      </c>
      <c r="D693" s="621" t="s">
        <v>583</v>
      </c>
      <c r="E693" s="620" t="s">
        <v>6271</v>
      </c>
      <c r="F693" s="621" t="s">
        <v>6272</v>
      </c>
      <c r="G693" s="620" t="s">
        <v>6437</v>
      </c>
      <c r="H693" s="620" t="s">
        <v>6438</v>
      </c>
      <c r="I693" s="622">
        <v>434.50599999999997</v>
      </c>
      <c r="J693" s="622">
        <v>18</v>
      </c>
      <c r="K693" s="623">
        <v>7820.8899999999994</v>
      </c>
    </row>
    <row r="694" spans="1:11" ht="14.4" customHeight="1" x14ac:dyDescent="0.3">
      <c r="A694" s="618" t="s">
        <v>556</v>
      </c>
      <c r="B694" s="619" t="s">
        <v>558</v>
      </c>
      <c r="C694" s="620" t="s">
        <v>582</v>
      </c>
      <c r="D694" s="621" t="s">
        <v>583</v>
      </c>
      <c r="E694" s="620" t="s">
        <v>6271</v>
      </c>
      <c r="F694" s="621" t="s">
        <v>6272</v>
      </c>
      <c r="G694" s="620" t="s">
        <v>6439</v>
      </c>
      <c r="H694" s="620" t="s">
        <v>6440</v>
      </c>
      <c r="I694" s="622">
        <v>33.93333333333333</v>
      </c>
      <c r="J694" s="622">
        <v>40</v>
      </c>
      <c r="K694" s="623">
        <v>1363</v>
      </c>
    </row>
    <row r="695" spans="1:11" ht="14.4" customHeight="1" x14ac:dyDescent="0.3">
      <c r="A695" s="618" t="s">
        <v>556</v>
      </c>
      <c r="B695" s="619" t="s">
        <v>558</v>
      </c>
      <c r="C695" s="620" t="s">
        <v>582</v>
      </c>
      <c r="D695" s="621" t="s">
        <v>583</v>
      </c>
      <c r="E695" s="620" t="s">
        <v>6271</v>
      </c>
      <c r="F695" s="621" t="s">
        <v>6272</v>
      </c>
      <c r="G695" s="620" t="s">
        <v>6441</v>
      </c>
      <c r="H695" s="620" t="s">
        <v>6442</v>
      </c>
      <c r="I695" s="622">
        <v>17.868000000000002</v>
      </c>
      <c r="J695" s="622">
        <v>550</v>
      </c>
      <c r="K695" s="623">
        <v>9833</v>
      </c>
    </row>
    <row r="696" spans="1:11" ht="14.4" customHeight="1" x14ac:dyDescent="0.3">
      <c r="A696" s="618" t="s">
        <v>556</v>
      </c>
      <c r="B696" s="619" t="s">
        <v>558</v>
      </c>
      <c r="C696" s="620" t="s">
        <v>582</v>
      </c>
      <c r="D696" s="621" t="s">
        <v>583</v>
      </c>
      <c r="E696" s="620" t="s">
        <v>6271</v>
      </c>
      <c r="F696" s="621" t="s">
        <v>6272</v>
      </c>
      <c r="G696" s="620" t="s">
        <v>6443</v>
      </c>
      <c r="H696" s="620" t="s">
        <v>6444</v>
      </c>
      <c r="I696" s="622">
        <v>17.806666666666668</v>
      </c>
      <c r="J696" s="622">
        <v>350</v>
      </c>
      <c r="K696" s="623">
        <v>6189</v>
      </c>
    </row>
    <row r="697" spans="1:11" ht="14.4" customHeight="1" x14ac:dyDescent="0.3">
      <c r="A697" s="618" t="s">
        <v>556</v>
      </c>
      <c r="B697" s="619" t="s">
        <v>558</v>
      </c>
      <c r="C697" s="620" t="s">
        <v>582</v>
      </c>
      <c r="D697" s="621" t="s">
        <v>583</v>
      </c>
      <c r="E697" s="620" t="s">
        <v>6271</v>
      </c>
      <c r="F697" s="621" t="s">
        <v>6272</v>
      </c>
      <c r="G697" s="620" t="s">
        <v>6993</v>
      </c>
      <c r="H697" s="620" t="s">
        <v>6994</v>
      </c>
      <c r="I697" s="622">
        <v>12.08</v>
      </c>
      <c r="J697" s="622">
        <v>30</v>
      </c>
      <c r="K697" s="623">
        <v>362.4</v>
      </c>
    </row>
    <row r="698" spans="1:11" ht="14.4" customHeight="1" x14ac:dyDescent="0.3">
      <c r="A698" s="618" t="s">
        <v>556</v>
      </c>
      <c r="B698" s="619" t="s">
        <v>558</v>
      </c>
      <c r="C698" s="620" t="s">
        <v>582</v>
      </c>
      <c r="D698" s="621" t="s">
        <v>583</v>
      </c>
      <c r="E698" s="620" t="s">
        <v>6271</v>
      </c>
      <c r="F698" s="621" t="s">
        <v>6272</v>
      </c>
      <c r="G698" s="620" t="s">
        <v>6995</v>
      </c>
      <c r="H698" s="620" t="s">
        <v>6996</v>
      </c>
      <c r="I698" s="622">
        <v>17.98</v>
      </c>
      <c r="J698" s="622">
        <v>50</v>
      </c>
      <c r="K698" s="623">
        <v>899</v>
      </c>
    </row>
    <row r="699" spans="1:11" ht="14.4" customHeight="1" x14ac:dyDescent="0.3">
      <c r="A699" s="618" t="s">
        <v>556</v>
      </c>
      <c r="B699" s="619" t="s">
        <v>558</v>
      </c>
      <c r="C699" s="620" t="s">
        <v>582</v>
      </c>
      <c r="D699" s="621" t="s">
        <v>583</v>
      </c>
      <c r="E699" s="620" t="s">
        <v>6271</v>
      </c>
      <c r="F699" s="621" t="s">
        <v>6272</v>
      </c>
      <c r="G699" s="620" t="s">
        <v>6997</v>
      </c>
      <c r="H699" s="620" t="s">
        <v>6998</v>
      </c>
      <c r="I699" s="622">
        <v>4.4283333333333337</v>
      </c>
      <c r="J699" s="622">
        <v>80</v>
      </c>
      <c r="K699" s="623">
        <v>354.3</v>
      </c>
    </row>
    <row r="700" spans="1:11" ht="14.4" customHeight="1" x14ac:dyDescent="0.3">
      <c r="A700" s="618" t="s">
        <v>556</v>
      </c>
      <c r="B700" s="619" t="s">
        <v>558</v>
      </c>
      <c r="C700" s="620" t="s">
        <v>582</v>
      </c>
      <c r="D700" s="621" t="s">
        <v>583</v>
      </c>
      <c r="E700" s="620" t="s">
        <v>6271</v>
      </c>
      <c r="F700" s="621" t="s">
        <v>6272</v>
      </c>
      <c r="G700" s="620" t="s">
        <v>6447</v>
      </c>
      <c r="H700" s="620" t="s">
        <v>6448</v>
      </c>
      <c r="I700" s="622">
        <v>12.105833333333331</v>
      </c>
      <c r="J700" s="622">
        <v>240</v>
      </c>
      <c r="K700" s="623">
        <v>2905.4</v>
      </c>
    </row>
    <row r="701" spans="1:11" ht="14.4" customHeight="1" x14ac:dyDescent="0.3">
      <c r="A701" s="618" t="s">
        <v>556</v>
      </c>
      <c r="B701" s="619" t="s">
        <v>558</v>
      </c>
      <c r="C701" s="620" t="s">
        <v>582</v>
      </c>
      <c r="D701" s="621" t="s">
        <v>583</v>
      </c>
      <c r="E701" s="620" t="s">
        <v>6271</v>
      </c>
      <c r="F701" s="621" t="s">
        <v>6272</v>
      </c>
      <c r="G701" s="620" t="s">
        <v>6999</v>
      </c>
      <c r="H701" s="620" t="s">
        <v>7000</v>
      </c>
      <c r="I701" s="622">
        <v>8.9160000000000004</v>
      </c>
      <c r="J701" s="622">
        <v>60</v>
      </c>
      <c r="K701" s="623">
        <v>535.29999999999995</v>
      </c>
    </row>
    <row r="702" spans="1:11" ht="14.4" customHeight="1" x14ac:dyDescent="0.3">
      <c r="A702" s="618" t="s">
        <v>556</v>
      </c>
      <c r="B702" s="619" t="s">
        <v>558</v>
      </c>
      <c r="C702" s="620" t="s">
        <v>582</v>
      </c>
      <c r="D702" s="621" t="s">
        <v>583</v>
      </c>
      <c r="E702" s="620" t="s">
        <v>6271</v>
      </c>
      <c r="F702" s="621" t="s">
        <v>6272</v>
      </c>
      <c r="G702" s="620" t="s">
        <v>7001</v>
      </c>
      <c r="H702" s="620" t="s">
        <v>7002</v>
      </c>
      <c r="I702" s="622">
        <v>177.07000000000002</v>
      </c>
      <c r="J702" s="622">
        <v>60</v>
      </c>
      <c r="K702" s="623">
        <v>10624.1</v>
      </c>
    </row>
    <row r="703" spans="1:11" ht="14.4" customHeight="1" x14ac:dyDescent="0.3">
      <c r="A703" s="618" t="s">
        <v>556</v>
      </c>
      <c r="B703" s="619" t="s">
        <v>558</v>
      </c>
      <c r="C703" s="620" t="s">
        <v>582</v>
      </c>
      <c r="D703" s="621" t="s">
        <v>583</v>
      </c>
      <c r="E703" s="620" t="s">
        <v>6271</v>
      </c>
      <c r="F703" s="621" t="s">
        <v>6272</v>
      </c>
      <c r="G703" s="620" t="s">
        <v>7003</v>
      </c>
      <c r="H703" s="620" t="s">
        <v>7004</v>
      </c>
      <c r="I703" s="622">
        <v>317.20500000000004</v>
      </c>
      <c r="J703" s="622">
        <v>40</v>
      </c>
      <c r="K703" s="623">
        <v>12688.22</v>
      </c>
    </row>
    <row r="704" spans="1:11" ht="14.4" customHeight="1" x14ac:dyDescent="0.3">
      <c r="A704" s="618" t="s">
        <v>556</v>
      </c>
      <c r="B704" s="619" t="s">
        <v>558</v>
      </c>
      <c r="C704" s="620" t="s">
        <v>582</v>
      </c>
      <c r="D704" s="621" t="s">
        <v>583</v>
      </c>
      <c r="E704" s="620" t="s">
        <v>6271</v>
      </c>
      <c r="F704" s="621" t="s">
        <v>6272</v>
      </c>
      <c r="G704" s="620" t="s">
        <v>7005</v>
      </c>
      <c r="H704" s="620" t="s">
        <v>7006</v>
      </c>
      <c r="I704" s="622">
        <v>261.68200000000002</v>
      </c>
      <c r="J704" s="622">
        <v>50</v>
      </c>
      <c r="K704" s="623">
        <v>13084.17</v>
      </c>
    </row>
    <row r="705" spans="1:11" ht="14.4" customHeight="1" x14ac:dyDescent="0.3">
      <c r="A705" s="618" t="s">
        <v>556</v>
      </c>
      <c r="B705" s="619" t="s">
        <v>558</v>
      </c>
      <c r="C705" s="620" t="s">
        <v>582</v>
      </c>
      <c r="D705" s="621" t="s">
        <v>583</v>
      </c>
      <c r="E705" s="620" t="s">
        <v>6271</v>
      </c>
      <c r="F705" s="621" t="s">
        <v>6272</v>
      </c>
      <c r="G705" s="620" t="s">
        <v>7007</v>
      </c>
      <c r="H705" s="620" t="s">
        <v>7008</v>
      </c>
      <c r="I705" s="622">
        <v>1393.9</v>
      </c>
      <c r="J705" s="622">
        <v>1</v>
      </c>
      <c r="K705" s="623">
        <v>1393.9</v>
      </c>
    </row>
    <row r="706" spans="1:11" ht="14.4" customHeight="1" x14ac:dyDescent="0.3">
      <c r="A706" s="618" t="s">
        <v>556</v>
      </c>
      <c r="B706" s="619" t="s">
        <v>558</v>
      </c>
      <c r="C706" s="620" t="s">
        <v>582</v>
      </c>
      <c r="D706" s="621" t="s">
        <v>583</v>
      </c>
      <c r="E706" s="620" t="s">
        <v>6271</v>
      </c>
      <c r="F706" s="621" t="s">
        <v>6272</v>
      </c>
      <c r="G706" s="620" t="s">
        <v>6451</v>
      </c>
      <c r="H706" s="620" t="s">
        <v>6452</v>
      </c>
      <c r="I706" s="622">
        <v>2.84</v>
      </c>
      <c r="J706" s="622">
        <v>300</v>
      </c>
      <c r="K706" s="623">
        <v>852</v>
      </c>
    </row>
    <row r="707" spans="1:11" ht="14.4" customHeight="1" x14ac:dyDescent="0.3">
      <c r="A707" s="618" t="s">
        <v>556</v>
      </c>
      <c r="B707" s="619" t="s">
        <v>558</v>
      </c>
      <c r="C707" s="620" t="s">
        <v>582</v>
      </c>
      <c r="D707" s="621" t="s">
        <v>583</v>
      </c>
      <c r="E707" s="620" t="s">
        <v>6271</v>
      </c>
      <c r="F707" s="621" t="s">
        <v>6272</v>
      </c>
      <c r="G707" s="620" t="s">
        <v>6453</v>
      </c>
      <c r="H707" s="620" t="s">
        <v>6454</v>
      </c>
      <c r="I707" s="622">
        <v>1.9024999999999999</v>
      </c>
      <c r="J707" s="622">
        <v>400</v>
      </c>
      <c r="K707" s="623">
        <v>761</v>
      </c>
    </row>
    <row r="708" spans="1:11" ht="14.4" customHeight="1" x14ac:dyDescent="0.3">
      <c r="A708" s="618" t="s">
        <v>556</v>
      </c>
      <c r="B708" s="619" t="s">
        <v>558</v>
      </c>
      <c r="C708" s="620" t="s">
        <v>582</v>
      </c>
      <c r="D708" s="621" t="s">
        <v>583</v>
      </c>
      <c r="E708" s="620" t="s">
        <v>6271</v>
      </c>
      <c r="F708" s="621" t="s">
        <v>6272</v>
      </c>
      <c r="G708" s="620" t="s">
        <v>6457</v>
      </c>
      <c r="H708" s="620" t="s">
        <v>6458</v>
      </c>
      <c r="I708" s="622">
        <v>13.2</v>
      </c>
      <c r="J708" s="622">
        <v>10</v>
      </c>
      <c r="K708" s="623">
        <v>132</v>
      </c>
    </row>
    <row r="709" spans="1:11" ht="14.4" customHeight="1" x14ac:dyDescent="0.3">
      <c r="A709" s="618" t="s">
        <v>556</v>
      </c>
      <c r="B709" s="619" t="s">
        <v>558</v>
      </c>
      <c r="C709" s="620" t="s">
        <v>582</v>
      </c>
      <c r="D709" s="621" t="s">
        <v>583</v>
      </c>
      <c r="E709" s="620" t="s">
        <v>6271</v>
      </c>
      <c r="F709" s="621" t="s">
        <v>6272</v>
      </c>
      <c r="G709" s="620" t="s">
        <v>7009</v>
      </c>
      <c r="H709" s="620" t="s">
        <v>7010</v>
      </c>
      <c r="I709" s="622">
        <v>196.82333333333335</v>
      </c>
      <c r="J709" s="622">
        <v>51</v>
      </c>
      <c r="K709" s="623">
        <v>10045.58</v>
      </c>
    </row>
    <row r="710" spans="1:11" ht="14.4" customHeight="1" x14ac:dyDescent="0.3">
      <c r="A710" s="618" t="s">
        <v>556</v>
      </c>
      <c r="B710" s="619" t="s">
        <v>558</v>
      </c>
      <c r="C710" s="620" t="s">
        <v>582</v>
      </c>
      <c r="D710" s="621" t="s">
        <v>583</v>
      </c>
      <c r="E710" s="620" t="s">
        <v>6271</v>
      </c>
      <c r="F710" s="621" t="s">
        <v>6272</v>
      </c>
      <c r="G710" s="620" t="s">
        <v>7011</v>
      </c>
      <c r="H710" s="620" t="s">
        <v>7012</v>
      </c>
      <c r="I710" s="622">
        <v>214.77</v>
      </c>
      <c r="J710" s="622">
        <v>6</v>
      </c>
      <c r="K710" s="623">
        <v>1288.6199999999999</v>
      </c>
    </row>
    <row r="711" spans="1:11" ht="14.4" customHeight="1" x14ac:dyDescent="0.3">
      <c r="A711" s="618" t="s">
        <v>556</v>
      </c>
      <c r="B711" s="619" t="s">
        <v>558</v>
      </c>
      <c r="C711" s="620" t="s">
        <v>582</v>
      </c>
      <c r="D711" s="621" t="s">
        <v>583</v>
      </c>
      <c r="E711" s="620" t="s">
        <v>6271</v>
      </c>
      <c r="F711" s="621" t="s">
        <v>6272</v>
      </c>
      <c r="G711" s="620" t="s">
        <v>6461</v>
      </c>
      <c r="H711" s="620" t="s">
        <v>6462</v>
      </c>
      <c r="I711" s="622">
        <v>13.19</v>
      </c>
      <c r="J711" s="622">
        <v>20</v>
      </c>
      <c r="K711" s="623">
        <v>263.8</v>
      </c>
    </row>
    <row r="712" spans="1:11" ht="14.4" customHeight="1" x14ac:dyDescent="0.3">
      <c r="A712" s="618" t="s">
        <v>556</v>
      </c>
      <c r="B712" s="619" t="s">
        <v>558</v>
      </c>
      <c r="C712" s="620" t="s">
        <v>582</v>
      </c>
      <c r="D712" s="621" t="s">
        <v>583</v>
      </c>
      <c r="E712" s="620" t="s">
        <v>6271</v>
      </c>
      <c r="F712" s="621" t="s">
        <v>6272</v>
      </c>
      <c r="G712" s="620" t="s">
        <v>6679</v>
      </c>
      <c r="H712" s="620" t="s">
        <v>6680</v>
      </c>
      <c r="I712" s="622">
        <v>13.2</v>
      </c>
      <c r="J712" s="622">
        <v>10</v>
      </c>
      <c r="K712" s="623">
        <v>132</v>
      </c>
    </row>
    <row r="713" spans="1:11" ht="14.4" customHeight="1" x14ac:dyDescent="0.3">
      <c r="A713" s="618" t="s">
        <v>556</v>
      </c>
      <c r="B713" s="619" t="s">
        <v>558</v>
      </c>
      <c r="C713" s="620" t="s">
        <v>582</v>
      </c>
      <c r="D713" s="621" t="s">
        <v>583</v>
      </c>
      <c r="E713" s="620" t="s">
        <v>6271</v>
      </c>
      <c r="F713" s="621" t="s">
        <v>6272</v>
      </c>
      <c r="G713" s="620" t="s">
        <v>6463</v>
      </c>
      <c r="H713" s="620" t="s">
        <v>6464</v>
      </c>
      <c r="I713" s="622">
        <v>1.5550000000000002</v>
      </c>
      <c r="J713" s="622">
        <v>825</v>
      </c>
      <c r="K713" s="623">
        <v>1283.25</v>
      </c>
    </row>
    <row r="714" spans="1:11" ht="14.4" customHeight="1" x14ac:dyDescent="0.3">
      <c r="A714" s="618" t="s">
        <v>556</v>
      </c>
      <c r="B714" s="619" t="s">
        <v>558</v>
      </c>
      <c r="C714" s="620" t="s">
        <v>582</v>
      </c>
      <c r="D714" s="621" t="s">
        <v>583</v>
      </c>
      <c r="E714" s="620" t="s">
        <v>6271</v>
      </c>
      <c r="F714" s="621" t="s">
        <v>6272</v>
      </c>
      <c r="G714" s="620" t="s">
        <v>6465</v>
      </c>
      <c r="H714" s="620" t="s">
        <v>6466</v>
      </c>
      <c r="I714" s="622">
        <v>21.232500000000002</v>
      </c>
      <c r="J714" s="622">
        <v>60</v>
      </c>
      <c r="K714" s="623">
        <v>1273.9000000000001</v>
      </c>
    </row>
    <row r="715" spans="1:11" ht="14.4" customHeight="1" x14ac:dyDescent="0.3">
      <c r="A715" s="618" t="s">
        <v>556</v>
      </c>
      <c r="B715" s="619" t="s">
        <v>558</v>
      </c>
      <c r="C715" s="620" t="s">
        <v>582</v>
      </c>
      <c r="D715" s="621" t="s">
        <v>583</v>
      </c>
      <c r="E715" s="620" t="s">
        <v>6271</v>
      </c>
      <c r="F715" s="621" t="s">
        <v>6272</v>
      </c>
      <c r="G715" s="620" t="s">
        <v>6467</v>
      </c>
      <c r="H715" s="620" t="s">
        <v>6468</v>
      </c>
      <c r="I715" s="622">
        <v>21.2225</v>
      </c>
      <c r="J715" s="622">
        <v>80</v>
      </c>
      <c r="K715" s="623">
        <v>1697.8000000000002</v>
      </c>
    </row>
    <row r="716" spans="1:11" ht="14.4" customHeight="1" x14ac:dyDescent="0.3">
      <c r="A716" s="618" t="s">
        <v>556</v>
      </c>
      <c r="B716" s="619" t="s">
        <v>558</v>
      </c>
      <c r="C716" s="620" t="s">
        <v>582</v>
      </c>
      <c r="D716" s="621" t="s">
        <v>583</v>
      </c>
      <c r="E716" s="620" t="s">
        <v>6271</v>
      </c>
      <c r="F716" s="621" t="s">
        <v>6272</v>
      </c>
      <c r="G716" s="620" t="s">
        <v>6469</v>
      </c>
      <c r="H716" s="620" t="s">
        <v>6470</v>
      </c>
      <c r="I716" s="622">
        <v>8.281538461538462</v>
      </c>
      <c r="J716" s="622">
        <v>650</v>
      </c>
      <c r="K716" s="623">
        <v>5383</v>
      </c>
    </row>
    <row r="717" spans="1:11" ht="14.4" customHeight="1" x14ac:dyDescent="0.3">
      <c r="A717" s="618" t="s">
        <v>556</v>
      </c>
      <c r="B717" s="619" t="s">
        <v>558</v>
      </c>
      <c r="C717" s="620" t="s">
        <v>582</v>
      </c>
      <c r="D717" s="621" t="s">
        <v>583</v>
      </c>
      <c r="E717" s="620" t="s">
        <v>6271</v>
      </c>
      <c r="F717" s="621" t="s">
        <v>6272</v>
      </c>
      <c r="G717" s="620" t="s">
        <v>7013</v>
      </c>
      <c r="H717" s="620" t="s">
        <v>7014</v>
      </c>
      <c r="I717" s="622">
        <v>12.995000000000001</v>
      </c>
      <c r="J717" s="622">
        <v>20</v>
      </c>
      <c r="K717" s="623">
        <v>259.89999999999998</v>
      </c>
    </row>
    <row r="718" spans="1:11" ht="14.4" customHeight="1" x14ac:dyDescent="0.3">
      <c r="A718" s="618" t="s">
        <v>556</v>
      </c>
      <c r="B718" s="619" t="s">
        <v>558</v>
      </c>
      <c r="C718" s="620" t="s">
        <v>582</v>
      </c>
      <c r="D718" s="621" t="s">
        <v>583</v>
      </c>
      <c r="E718" s="620" t="s">
        <v>6271</v>
      </c>
      <c r="F718" s="621" t="s">
        <v>6272</v>
      </c>
      <c r="G718" s="620" t="s">
        <v>6471</v>
      </c>
      <c r="H718" s="620" t="s">
        <v>6472</v>
      </c>
      <c r="I718" s="622">
        <v>280.91000000000003</v>
      </c>
      <c r="J718" s="622">
        <v>2</v>
      </c>
      <c r="K718" s="623">
        <v>561.82000000000005</v>
      </c>
    </row>
    <row r="719" spans="1:11" ht="14.4" customHeight="1" x14ac:dyDescent="0.3">
      <c r="A719" s="618" t="s">
        <v>556</v>
      </c>
      <c r="B719" s="619" t="s">
        <v>558</v>
      </c>
      <c r="C719" s="620" t="s">
        <v>582</v>
      </c>
      <c r="D719" s="621" t="s">
        <v>583</v>
      </c>
      <c r="E719" s="620" t="s">
        <v>6271</v>
      </c>
      <c r="F719" s="621" t="s">
        <v>6272</v>
      </c>
      <c r="G719" s="620" t="s">
        <v>6473</v>
      </c>
      <c r="H719" s="620" t="s">
        <v>6474</v>
      </c>
      <c r="I719" s="622">
        <v>11.290000000000001</v>
      </c>
      <c r="J719" s="622">
        <v>1200</v>
      </c>
      <c r="K719" s="623">
        <v>13542</v>
      </c>
    </row>
    <row r="720" spans="1:11" ht="14.4" customHeight="1" x14ac:dyDescent="0.3">
      <c r="A720" s="618" t="s">
        <v>556</v>
      </c>
      <c r="B720" s="619" t="s">
        <v>558</v>
      </c>
      <c r="C720" s="620" t="s">
        <v>582</v>
      </c>
      <c r="D720" s="621" t="s">
        <v>583</v>
      </c>
      <c r="E720" s="620" t="s">
        <v>6271</v>
      </c>
      <c r="F720" s="621" t="s">
        <v>6272</v>
      </c>
      <c r="G720" s="620" t="s">
        <v>6683</v>
      </c>
      <c r="H720" s="620" t="s">
        <v>6684</v>
      </c>
      <c r="I720" s="622">
        <v>0.46583333333333327</v>
      </c>
      <c r="J720" s="622">
        <v>7100</v>
      </c>
      <c r="K720" s="623">
        <v>3319</v>
      </c>
    </row>
    <row r="721" spans="1:11" ht="14.4" customHeight="1" x14ac:dyDescent="0.3">
      <c r="A721" s="618" t="s">
        <v>556</v>
      </c>
      <c r="B721" s="619" t="s">
        <v>558</v>
      </c>
      <c r="C721" s="620" t="s">
        <v>582</v>
      </c>
      <c r="D721" s="621" t="s">
        <v>583</v>
      </c>
      <c r="E721" s="620" t="s">
        <v>6271</v>
      </c>
      <c r="F721" s="621" t="s">
        <v>6272</v>
      </c>
      <c r="G721" s="620" t="s">
        <v>6479</v>
      </c>
      <c r="H721" s="620" t="s">
        <v>6480</v>
      </c>
      <c r="I721" s="622">
        <v>4.0000000000000009</v>
      </c>
      <c r="J721" s="622">
        <v>3900</v>
      </c>
      <c r="K721" s="623">
        <v>15576</v>
      </c>
    </row>
    <row r="722" spans="1:11" ht="14.4" customHeight="1" x14ac:dyDescent="0.3">
      <c r="A722" s="618" t="s">
        <v>556</v>
      </c>
      <c r="B722" s="619" t="s">
        <v>558</v>
      </c>
      <c r="C722" s="620" t="s">
        <v>582</v>
      </c>
      <c r="D722" s="621" t="s">
        <v>583</v>
      </c>
      <c r="E722" s="620" t="s">
        <v>6271</v>
      </c>
      <c r="F722" s="621" t="s">
        <v>6272</v>
      </c>
      <c r="G722" s="620" t="s">
        <v>6797</v>
      </c>
      <c r="H722" s="620" t="s">
        <v>6798</v>
      </c>
      <c r="I722" s="622">
        <v>2.6</v>
      </c>
      <c r="J722" s="622">
        <v>1300</v>
      </c>
      <c r="K722" s="623">
        <v>3380</v>
      </c>
    </row>
    <row r="723" spans="1:11" ht="14.4" customHeight="1" x14ac:dyDescent="0.3">
      <c r="A723" s="618" t="s">
        <v>556</v>
      </c>
      <c r="B723" s="619" t="s">
        <v>558</v>
      </c>
      <c r="C723" s="620" t="s">
        <v>582</v>
      </c>
      <c r="D723" s="621" t="s">
        <v>583</v>
      </c>
      <c r="E723" s="620" t="s">
        <v>6271</v>
      </c>
      <c r="F723" s="621" t="s">
        <v>6272</v>
      </c>
      <c r="G723" s="620" t="s">
        <v>6799</v>
      </c>
      <c r="H723" s="620" t="s">
        <v>6800</v>
      </c>
      <c r="I723" s="622">
        <v>2.5919999999999996</v>
      </c>
      <c r="J723" s="622">
        <v>1300</v>
      </c>
      <c r="K723" s="623">
        <v>3370</v>
      </c>
    </row>
    <row r="724" spans="1:11" ht="14.4" customHeight="1" x14ac:dyDescent="0.3">
      <c r="A724" s="618" t="s">
        <v>556</v>
      </c>
      <c r="B724" s="619" t="s">
        <v>558</v>
      </c>
      <c r="C724" s="620" t="s">
        <v>582</v>
      </c>
      <c r="D724" s="621" t="s">
        <v>583</v>
      </c>
      <c r="E724" s="620" t="s">
        <v>6271</v>
      </c>
      <c r="F724" s="621" t="s">
        <v>6272</v>
      </c>
      <c r="G724" s="620" t="s">
        <v>6801</v>
      </c>
      <c r="H724" s="620" t="s">
        <v>6802</v>
      </c>
      <c r="I724" s="622">
        <v>2.6</v>
      </c>
      <c r="J724" s="622">
        <v>100</v>
      </c>
      <c r="K724" s="623">
        <v>260</v>
      </c>
    </row>
    <row r="725" spans="1:11" ht="14.4" customHeight="1" x14ac:dyDescent="0.3">
      <c r="A725" s="618" t="s">
        <v>556</v>
      </c>
      <c r="B725" s="619" t="s">
        <v>558</v>
      </c>
      <c r="C725" s="620" t="s">
        <v>582</v>
      </c>
      <c r="D725" s="621" t="s">
        <v>583</v>
      </c>
      <c r="E725" s="620" t="s">
        <v>6271</v>
      </c>
      <c r="F725" s="621" t="s">
        <v>6272</v>
      </c>
      <c r="G725" s="620" t="s">
        <v>6685</v>
      </c>
      <c r="H725" s="620" t="s">
        <v>6686</v>
      </c>
      <c r="I725" s="622">
        <v>2.78</v>
      </c>
      <c r="J725" s="622">
        <v>50</v>
      </c>
      <c r="K725" s="623">
        <v>139</v>
      </c>
    </row>
    <row r="726" spans="1:11" ht="14.4" customHeight="1" x14ac:dyDescent="0.3">
      <c r="A726" s="618" t="s">
        <v>556</v>
      </c>
      <c r="B726" s="619" t="s">
        <v>558</v>
      </c>
      <c r="C726" s="620" t="s">
        <v>582</v>
      </c>
      <c r="D726" s="621" t="s">
        <v>583</v>
      </c>
      <c r="E726" s="620" t="s">
        <v>6271</v>
      </c>
      <c r="F726" s="621" t="s">
        <v>6272</v>
      </c>
      <c r="G726" s="620" t="s">
        <v>6481</v>
      </c>
      <c r="H726" s="620" t="s">
        <v>6482</v>
      </c>
      <c r="I726" s="622">
        <v>11.980000000000002</v>
      </c>
      <c r="J726" s="622">
        <v>1050</v>
      </c>
      <c r="K726" s="623">
        <v>12579</v>
      </c>
    </row>
    <row r="727" spans="1:11" ht="14.4" customHeight="1" x14ac:dyDescent="0.3">
      <c r="A727" s="618" t="s">
        <v>556</v>
      </c>
      <c r="B727" s="619" t="s">
        <v>558</v>
      </c>
      <c r="C727" s="620" t="s">
        <v>582</v>
      </c>
      <c r="D727" s="621" t="s">
        <v>583</v>
      </c>
      <c r="E727" s="620" t="s">
        <v>6271</v>
      </c>
      <c r="F727" s="621" t="s">
        <v>6272</v>
      </c>
      <c r="G727" s="620" t="s">
        <v>6483</v>
      </c>
      <c r="H727" s="620" t="s">
        <v>6484</v>
      </c>
      <c r="I727" s="622">
        <v>74.364999999999995</v>
      </c>
      <c r="J727" s="622">
        <v>60</v>
      </c>
      <c r="K727" s="623">
        <v>4462.04</v>
      </c>
    </row>
    <row r="728" spans="1:11" ht="14.4" customHeight="1" x14ac:dyDescent="0.3">
      <c r="A728" s="618" t="s">
        <v>556</v>
      </c>
      <c r="B728" s="619" t="s">
        <v>558</v>
      </c>
      <c r="C728" s="620" t="s">
        <v>582</v>
      </c>
      <c r="D728" s="621" t="s">
        <v>583</v>
      </c>
      <c r="E728" s="620" t="s">
        <v>6271</v>
      </c>
      <c r="F728" s="621" t="s">
        <v>6272</v>
      </c>
      <c r="G728" s="620" t="s">
        <v>6485</v>
      </c>
      <c r="H728" s="620" t="s">
        <v>6486</v>
      </c>
      <c r="I728" s="622">
        <v>63.995555555555562</v>
      </c>
      <c r="J728" s="622">
        <v>235</v>
      </c>
      <c r="K728" s="623">
        <v>15046.45</v>
      </c>
    </row>
    <row r="729" spans="1:11" ht="14.4" customHeight="1" x14ac:dyDescent="0.3">
      <c r="A729" s="618" t="s">
        <v>556</v>
      </c>
      <c r="B729" s="619" t="s">
        <v>558</v>
      </c>
      <c r="C729" s="620" t="s">
        <v>582</v>
      </c>
      <c r="D729" s="621" t="s">
        <v>583</v>
      </c>
      <c r="E729" s="620" t="s">
        <v>6271</v>
      </c>
      <c r="F729" s="621" t="s">
        <v>6272</v>
      </c>
      <c r="G729" s="620" t="s">
        <v>6689</v>
      </c>
      <c r="H729" s="620" t="s">
        <v>6690</v>
      </c>
      <c r="I729" s="622">
        <v>8.2250000000000014</v>
      </c>
      <c r="J729" s="622">
        <v>20</v>
      </c>
      <c r="K729" s="623">
        <v>164.5</v>
      </c>
    </row>
    <row r="730" spans="1:11" ht="14.4" customHeight="1" x14ac:dyDescent="0.3">
      <c r="A730" s="618" t="s">
        <v>556</v>
      </c>
      <c r="B730" s="619" t="s">
        <v>558</v>
      </c>
      <c r="C730" s="620" t="s">
        <v>582</v>
      </c>
      <c r="D730" s="621" t="s">
        <v>583</v>
      </c>
      <c r="E730" s="620" t="s">
        <v>6271</v>
      </c>
      <c r="F730" s="621" t="s">
        <v>6272</v>
      </c>
      <c r="G730" s="620" t="s">
        <v>6495</v>
      </c>
      <c r="H730" s="620" t="s">
        <v>6496</v>
      </c>
      <c r="I730" s="622">
        <v>1045.48</v>
      </c>
      <c r="J730" s="622">
        <v>10</v>
      </c>
      <c r="K730" s="623">
        <v>10454.799999999999</v>
      </c>
    </row>
    <row r="731" spans="1:11" ht="14.4" customHeight="1" x14ac:dyDescent="0.3">
      <c r="A731" s="618" t="s">
        <v>556</v>
      </c>
      <c r="B731" s="619" t="s">
        <v>558</v>
      </c>
      <c r="C731" s="620" t="s">
        <v>582</v>
      </c>
      <c r="D731" s="621" t="s">
        <v>583</v>
      </c>
      <c r="E731" s="620" t="s">
        <v>6271</v>
      </c>
      <c r="F731" s="621" t="s">
        <v>6272</v>
      </c>
      <c r="G731" s="620" t="s">
        <v>6497</v>
      </c>
      <c r="H731" s="620" t="s">
        <v>6498</v>
      </c>
      <c r="I731" s="622">
        <v>2.27</v>
      </c>
      <c r="J731" s="622">
        <v>50</v>
      </c>
      <c r="K731" s="623">
        <v>113.5</v>
      </c>
    </row>
    <row r="732" spans="1:11" ht="14.4" customHeight="1" x14ac:dyDescent="0.3">
      <c r="A732" s="618" t="s">
        <v>556</v>
      </c>
      <c r="B732" s="619" t="s">
        <v>558</v>
      </c>
      <c r="C732" s="620" t="s">
        <v>582</v>
      </c>
      <c r="D732" s="621" t="s">
        <v>583</v>
      </c>
      <c r="E732" s="620" t="s">
        <v>6271</v>
      </c>
      <c r="F732" s="621" t="s">
        <v>6272</v>
      </c>
      <c r="G732" s="620" t="s">
        <v>7015</v>
      </c>
      <c r="H732" s="620" t="s">
        <v>7016</v>
      </c>
      <c r="I732" s="622">
        <v>1672.24</v>
      </c>
      <c r="J732" s="622">
        <v>1</v>
      </c>
      <c r="K732" s="623">
        <v>1672.24</v>
      </c>
    </row>
    <row r="733" spans="1:11" ht="14.4" customHeight="1" x14ac:dyDescent="0.3">
      <c r="A733" s="618" t="s">
        <v>556</v>
      </c>
      <c r="B733" s="619" t="s">
        <v>558</v>
      </c>
      <c r="C733" s="620" t="s">
        <v>582</v>
      </c>
      <c r="D733" s="621" t="s">
        <v>583</v>
      </c>
      <c r="E733" s="620" t="s">
        <v>6271</v>
      </c>
      <c r="F733" s="621" t="s">
        <v>6272</v>
      </c>
      <c r="G733" s="620" t="s">
        <v>6499</v>
      </c>
      <c r="H733" s="620" t="s">
        <v>6500</v>
      </c>
      <c r="I733" s="622">
        <v>363</v>
      </c>
      <c r="J733" s="622">
        <v>2</v>
      </c>
      <c r="K733" s="623">
        <v>726</v>
      </c>
    </row>
    <row r="734" spans="1:11" ht="14.4" customHeight="1" x14ac:dyDescent="0.3">
      <c r="A734" s="618" t="s">
        <v>556</v>
      </c>
      <c r="B734" s="619" t="s">
        <v>558</v>
      </c>
      <c r="C734" s="620" t="s">
        <v>582</v>
      </c>
      <c r="D734" s="621" t="s">
        <v>583</v>
      </c>
      <c r="E734" s="620" t="s">
        <v>6271</v>
      </c>
      <c r="F734" s="621" t="s">
        <v>6272</v>
      </c>
      <c r="G734" s="620" t="s">
        <v>7017</v>
      </c>
      <c r="H734" s="620" t="s">
        <v>7018</v>
      </c>
      <c r="I734" s="622">
        <v>168.19</v>
      </c>
      <c r="J734" s="622">
        <v>10</v>
      </c>
      <c r="K734" s="623">
        <v>1681.9</v>
      </c>
    </row>
    <row r="735" spans="1:11" ht="14.4" customHeight="1" x14ac:dyDescent="0.3">
      <c r="A735" s="618" t="s">
        <v>556</v>
      </c>
      <c r="B735" s="619" t="s">
        <v>558</v>
      </c>
      <c r="C735" s="620" t="s">
        <v>582</v>
      </c>
      <c r="D735" s="621" t="s">
        <v>583</v>
      </c>
      <c r="E735" s="620" t="s">
        <v>6271</v>
      </c>
      <c r="F735" s="621" t="s">
        <v>6272</v>
      </c>
      <c r="G735" s="620" t="s">
        <v>7019</v>
      </c>
      <c r="H735" s="620" t="s">
        <v>7020</v>
      </c>
      <c r="I735" s="622">
        <v>111.3</v>
      </c>
      <c r="J735" s="622">
        <v>1</v>
      </c>
      <c r="K735" s="623">
        <v>111.3</v>
      </c>
    </row>
    <row r="736" spans="1:11" ht="14.4" customHeight="1" x14ac:dyDescent="0.3">
      <c r="A736" s="618" t="s">
        <v>556</v>
      </c>
      <c r="B736" s="619" t="s">
        <v>558</v>
      </c>
      <c r="C736" s="620" t="s">
        <v>582</v>
      </c>
      <c r="D736" s="621" t="s">
        <v>583</v>
      </c>
      <c r="E736" s="620" t="s">
        <v>6271</v>
      </c>
      <c r="F736" s="621" t="s">
        <v>6272</v>
      </c>
      <c r="G736" s="620" t="s">
        <v>7021</v>
      </c>
      <c r="H736" s="620" t="s">
        <v>7022</v>
      </c>
      <c r="I736" s="622">
        <v>2400.64</v>
      </c>
      <c r="J736" s="622">
        <v>2</v>
      </c>
      <c r="K736" s="623">
        <v>4801.28</v>
      </c>
    </row>
    <row r="737" spans="1:11" ht="14.4" customHeight="1" x14ac:dyDescent="0.3">
      <c r="A737" s="618" t="s">
        <v>556</v>
      </c>
      <c r="B737" s="619" t="s">
        <v>558</v>
      </c>
      <c r="C737" s="620" t="s">
        <v>582</v>
      </c>
      <c r="D737" s="621" t="s">
        <v>583</v>
      </c>
      <c r="E737" s="620" t="s">
        <v>6271</v>
      </c>
      <c r="F737" s="621" t="s">
        <v>6272</v>
      </c>
      <c r="G737" s="620" t="s">
        <v>6693</v>
      </c>
      <c r="H737" s="620" t="s">
        <v>6694</v>
      </c>
      <c r="I737" s="622">
        <v>14.52</v>
      </c>
      <c r="J737" s="622">
        <v>20</v>
      </c>
      <c r="K737" s="623">
        <v>290.39999999999998</v>
      </c>
    </row>
    <row r="738" spans="1:11" ht="14.4" customHeight="1" x14ac:dyDescent="0.3">
      <c r="A738" s="618" t="s">
        <v>556</v>
      </c>
      <c r="B738" s="619" t="s">
        <v>558</v>
      </c>
      <c r="C738" s="620" t="s">
        <v>582</v>
      </c>
      <c r="D738" s="621" t="s">
        <v>583</v>
      </c>
      <c r="E738" s="620" t="s">
        <v>6271</v>
      </c>
      <c r="F738" s="621" t="s">
        <v>6272</v>
      </c>
      <c r="G738" s="620" t="s">
        <v>7023</v>
      </c>
      <c r="H738" s="620" t="s">
        <v>7024</v>
      </c>
      <c r="I738" s="622">
        <v>1109.27</v>
      </c>
      <c r="J738" s="622">
        <v>4</v>
      </c>
      <c r="K738" s="623">
        <v>4437.08</v>
      </c>
    </row>
    <row r="739" spans="1:11" ht="14.4" customHeight="1" x14ac:dyDescent="0.3">
      <c r="A739" s="618" t="s">
        <v>556</v>
      </c>
      <c r="B739" s="619" t="s">
        <v>558</v>
      </c>
      <c r="C739" s="620" t="s">
        <v>582</v>
      </c>
      <c r="D739" s="621" t="s">
        <v>583</v>
      </c>
      <c r="E739" s="620" t="s">
        <v>6271</v>
      </c>
      <c r="F739" s="621" t="s">
        <v>6272</v>
      </c>
      <c r="G739" s="620" t="s">
        <v>6501</v>
      </c>
      <c r="H739" s="620" t="s">
        <v>6502</v>
      </c>
      <c r="I739" s="622">
        <v>618.08000000000004</v>
      </c>
      <c r="J739" s="622">
        <v>6</v>
      </c>
      <c r="K739" s="623">
        <v>3708.4800000000005</v>
      </c>
    </row>
    <row r="740" spans="1:11" ht="14.4" customHeight="1" x14ac:dyDescent="0.3">
      <c r="A740" s="618" t="s">
        <v>556</v>
      </c>
      <c r="B740" s="619" t="s">
        <v>558</v>
      </c>
      <c r="C740" s="620" t="s">
        <v>582</v>
      </c>
      <c r="D740" s="621" t="s">
        <v>583</v>
      </c>
      <c r="E740" s="620" t="s">
        <v>6271</v>
      </c>
      <c r="F740" s="621" t="s">
        <v>6272</v>
      </c>
      <c r="G740" s="620" t="s">
        <v>7025</v>
      </c>
      <c r="H740" s="620" t="s">
        <v>7026</v>
      </c>
      <c r="I740" s="622">
        <v>62.05</v>
      </c>
      <c r="J740" s="622">
        <v>30</v>
      </c>
      <c r="K740" s="623">
        <v>1876.56</v>
      </c>
    </row>
    <row r="741" spans="1:11" ht="14.4" customHeight="1" x14ac:dyDescent="0.3">
      <c r="A741" s="618" t="s">
        <v>556</v>
      </c>
      <c r="B741" s="619" t="s">
        <v>558</v>
      </c>
      <c r="C741" s="620" t="s">
        <v>582</v>
      </c>
      <c r="D741" s="621" t="s">
        <v>583</v>
      </c>
      <c r="E741" s="620" t="s">
        <v>6271</v>
      </c>
      <c r="F741" s="621" t="s">
        <v>6272</v>
      </c>
      <c r="G741" s="620" t="s">
        <v>7027</v>
      </c>
      <c r="H741" s="620" t="s">
        <v>7028</v>
      </c>
      <c r="I741" s="622">
        <v>26.619999999999997</v>
      </c>
      <c r="J741" s="622">
        <v>50</v>
      </c>
      <c r="K741" s="623">
        <v>1331</v>
      </c>
    </row>
    <row r="742" spans="1:11" ht="14.4" customHeight="1" x14ac:dyDescent="0.3">
      <c r="A742" s="618" t="s">
        <v>556</v>
      </c>
      <c r="B742" s="619" t="s">
        <v>558</v>
      </c>
      <c r="C742" s="620" t="s">
        <v>582</v>
      </c>
      <c r="D742" s="621" t="s">
        <v>583</v>
      </c>
      <c r="E742" s="620" t="s">
        <v>6271</v>
      </c>
      <c r="F742" s="621" t="s">
        <v>6272</v>
      </c>
      <c r="G742" s="620" t="s">
        <v>7029</v>
      </c>
      <c r="H742" s="620" t="s">
        <v>7030</v>
      </c>
      <c r="I742" s="622">
        <v>8.56</v>
      </c>
      <c r="J742" s="622">
        <v>100</v>
      </c>
      <c r="K742" s="623">
        <v>856</v>
      </c>
    </row>
    <row r="743" spans="1:11" ht="14.4" customHeight="1" x14ac:dyDescent="0.3">
      <c r="A743" s="618" t="s">
        <v>556</v>
      </c>
      <c r="B743" s="619" t="s">
        <v>558</v>
      </c>
      <c r="C743" s="620" t="s">
        <v>582</v>
      </c>
      <c r="D743" s="621" t="s">
        <v>583</v>
      </c>
      <c r="E743" s="620" t="s">
        <v>6271</v>
      </c>
      <c r="F743" s="621" t="s">
        <v>6272</v>
      </c>
      <c r="G743" s="620" t="s">
        <v>7031</v>
      </c>
      <c r="H743" s="620" t="s">
        <v>7032</v>
      </c>
      <c r="I743" s="622">
        <v>42.04</v>
      </c>
      <c r="J743" s="622">
        <v>15</v>
      </c>
      <c r="K743" s="623">
        <v>630.54</v>
      </c>
    </row>
    <row r="744" spans="1:11" ht="14.4" customHeight="1" x14ac:dyDescent="0.3">
      <c r="A744" s="618" t="s">
        <v>556</v>
      </c>
      <c r="B744" s="619" t="s">
        <v>558</v>
      </c>
      <c r="C744" s="620" t="s">
        <v>582</v>
      </c>
      <c r="D744" s="621" t="s">
        <v>583</v>
      </c>
      <c r="E744" s="620" t="s">
        <v>6271</v>
      </c>
      <c r="F744" s="621" t="s">
        <v>6272</v>
      </c>
      <c r="G744" s="620" t="s">
        <v>7033</v>
      </c>
      <c r="H744" s="620" t="s">
        <v>7034</v>
      </c>
      <c r="I744" s="622">
        <v>168.19</v>
      </c>
      <c r="J744" s="622">
        <v>10</v>
      </c>
      <c r="K744" s="623">
        <v>1681.9</v>
      </c>
    </row>
    <row r="745" spans="1:11" ht="14.4" customHeight="1" x14ac:dyDescent="0.3">
      <c r="A745" s="618" t="s">
        <v>556</v>
      </c>
      <c r="B745" s="619" t="s">
        <v>558</v>
      </c>
      <c r="C745" s="620" t="s">
        <v>582</v>
      </c>
      <c r="D745" s="621" t="s">
        <v>583</v>
      </c>
      <c r="E745" s="620" t="s">
        <v>6271</v>
      </c>
      <c r="F745" s="621" t="s">
        <v>6272</v>
      </c>
      <c r="G745" s="620" t="s">
        <v>6505</v>
      </c>
      <c r="H745" s="620" t="s">
        <v>6506</v>
      </c>
      <c r="I745" s="622">
        <v>18.25</v>
      </c>
      <c r="J745" s="622">
        <v>126</v>
      </c>
      <c r="K745" s="623">
        <v>2300</v>
      </c>
    </row>
    <row r="746" spans="1:11" ht="14.4" customHeight="1" x14ac:dyDescent="0.3">
      <c r="A746" s="618" t="s">
        <v>556</v>
      </c>
      <c r="B746" s="619" t="s">
        <v>558</v>
      </c>
      <c r="C746" s="620" t="s">
        <v>582</v>
      </c>
      <c r="D746" s="621" t="s">
        <v>583</v>
      </c>
      <c r="E746" s="620" t="s">
        <v>6271</v>
      </c>
      <c r="F746" s="621" t="s">
        <v>6272</v>
      </c>
      <c r="G746" s="620" t="s">
        <v>7035</v>
      </c>
      <c r="H746" s="620" t="s">
        <v>7036</v>
      </c>
      <c r="I746" s="622">
        <v>22</v>
      </c>
      <c r="J746" s="622">
        <v>10</v>
      </c>
      <c r="K746" s="623">
        <v>219.98</v>
      </c>
    </row>
    <row r="747" spans="1:11" ht="14.4" customHeight="1" x14ac:dyDescent="0.3">
      <c r="A747" s="618" t="s">
        <v>556</v>
      </c>
      <c r="B747" s="619" t="s">
        <v>558</v>
      </c>
      <c r="C747" s="620" t="s">
        <v>582</v>
      </c>
      <c r="D747" s="621" t="s">
        <v>583</v>
      </c>
      <c r="E747" s="620" t="s">
        <v>6271</v>
      </c>
      <c r="F747" s="621" t="s">
        <v>6272</v>
      </c>
      <c r="G747" s="620" t="s">
        <v>6507</v>
      </c>
      <c r="H747" s="620" t="s">
        <v>6508</v>
      </c>
      <c r="I747" s="622">
        <v>9.2000000000000011</v>
      </c>
      <c r="J747" s="622">
        <v>1250</v>
      </c>
      <c r="K747" s="623">
        <v>11500</v>
      </c>
    </row>
    <row r="748" spans="1:11" ht="14.4" customHeight="1" x14ac:dyDescent="0.3">
      <c r="A748" s="618" t="s">
        <v>556</v>
      </c>
      <c r="B748" s="619" t="s">
        <v>558</v>
      </c>
      <c r="C748" s="620" t="s">
        <v>582</v>
      </c>
      <c r="D748" s="621" t="s">
        <v>583</v>
      </c>
      <c r="E748" s="620" t="s">
        <v>6271</v>
      </c>
      <c r="F748" s="621" t="s">
        <v>6272</v>
      </c>
      <c r="G748" s="620" t="s">
        <v>6509</v>
      </c>
      <c r="H748" s="620" t="s">
        <v>6510</v>
      </c>
      <c r="I748" s="622">
        <v>172.5</v>
      </c>
      <c r="J748" s="622">
        <v>2</v>
      </c>
      <c r="K748" s="623">
        <v>345</v>
      </c>
    </row>
    <row r="749" spans="1:11" ht="14.4" customHeight="1" x14ac:dyDescent="0.3">
      <c r="A749" s="618" t="s">
        <v>556</v>
      </c>
      <c r="B749" s="619" t="s">
        <v>558</v>
      </c>
      <c r="C749" s="620" t="s">
        <v>582</v>
      </c>
      <c r="D749" s="621" t="s">
        <v>583</v>
      </c>
      <c r="E749" s="620" t="s">
        <v>6271</v>
      </c>
      <c r="F749" s="621" t="s">
        <v>6272</v>
      </c>
      <c r="G749" s="620" t="s">
        <v>6699</v>
      </c>
      <c r="H749" s="620" t="s">
        <v>6700</v>
      </c>
      <c r="I749" s="622">
        <v>9.68</v>
      </c>
      <c r="J749" s="622">
        <v>700</v>
      </c>
      <c r="K749" s="623">
        <v>6776</v>
      </c>
    </row>
    <row r="750" spans="1:11" ht="14.4" customHeight="1" x14ac:dyDescent="0.3">
      <c r="A750" s="618" t="s">
        <v>556</v>
      </c>
      <c r="B750" s="619" t="s">
        <v>558</v>
      </c>
      <c r="C750" s="620" t="s">
        <v>582</v>
      </c>
      <c r="D750" s="621" t="s">
        <v>583</v>
      </c>
      <c r="E750" s="620" t="s">
        <v>6271</v>
      </c>
      <c r="F750" s="621" t="s">
        <v>6272</v>
      </c>
      <c r="G750" s="620" t="s">
        <v>7037</v>
      </c>
      <c r="H750" s="620" t="s">
        <v>7038</v>
      </c>
      <c r="I750" s="622">
        <v>168.19</v>
      </c>
      <c r="J750" s="622">
        <v>10</v>
      </c>
      <c r="K750" s="623">
        <v>1681.9</v>
      </c>
    </row>
    <row r="751" spans="1:11" ht="14.4" customHeight="1" x14ac:dyDescent="0.3">
      <c r="A751" s="618" t="s">
        <v>556</v>
      </c>
      <c r="B751" s="619" t="s">
        <v>558</v>
      </c>
      <c r="C751" s="620" t="s">
        <v>582</v>
      </c>
      <c r="D751" s="621" t="s">
        <v>583</v>
      </c>
      <c r="E751" s="620" t="s">
        <v>6271</v>
      </c>
      <c r="F751" s="621" t="s">
        <v>6272</v>
      </c>
      <c r="G751" s="620" t="s">
        <v>7039</v>
      </c>
      <c r="H751" s="620" t="s">
        <v>7040</v>
      </c>
      <c r="I751" s="622">
        <v>1452</v>
      </c>
      <c r="J751" s="622">
        <v>2</v>
      </c>
      <c r="K751" s="623">
        <v>2904</v>
      </c>
    </row>
    <row r="752" spans="1:11" ht="14.4" customHeight="1" x14ac:dyDescent="0.3">
      <c r="A752" s="618" t="s">
        <v>556</v>
      </c>
      <c r="B752" s="619" t="s">
        <v>558</v>
      </c>
      <c r="C752" s="620" t="s">
        <v>582</v>
      </c>
      <c r="D752" s="621" t="s">
        <v>583</v>
      </c>
      <c r="E752" s="620" t="s">
        <v>6273</v>
      </c>
      <c r="F752" s="621" t="s">
        <v>6274</v>
      </c>
      <c r="G752" s="620" t="s">
        <v>7041</v>
      </c>
      <c r="H752" s="620" t="s">
        <v>7042</v>
      </c>
      <c r="I752" s="622">
        <v>101.2825</v>
      </c>
      <c r="J752" s="622">
        <v>7</v>
      </c>
      <c r="K752" s="623">
        <v>709.36</v>
      </c>
    </row>
    <row r="753" spans="1:11" ht="14.4" customHeight="1" x14ac:dyDescent="0.3">
      <c r="A753" s="618" t="s">
        <v>556</v>
      </c>
      <c r="B753" s="619" t="s">
        <v>558</v>
      </c>
      <c r="C753" s="620" t="s">
        <v>582</v>
      </c>
      <c r="D753" s="621" t="s">
        <v>583</v>
      </c>
      <c r="E753" s="620" t="s">
        <v>6273</v>
      </c>
      <c r="F753" s="621" t="s">
        <v>6274</v>
      </c>
      <c r="G753" s="620" t="s">
        <v>7043</v>
      </c>
      <c r="H753" s="620" t="s">
        <v>7044</v>
      </c>
      <c r="I753" s="622">
        <v>3.1324999999999998</v>
      </c>
      <c r="J753" s="622">
        <v>300</v>
      </c>
      <c r="K753" s="623">
        <v>939.75</v>
      </c>
    </row>
    <row r="754" spans="1:11" ht="14.4" customHeight="1" x14ac:dyDescent="0.3">
      <c r="A754" s="618" t="s">
        <v>556</v>
      </c>
      <c r="B754" s="619" t="s">
        <v>558</v>
      </c>
      <c r="C754" s="620" t="s">
        <v>582</v>
      </c>
      <c r="D754" s="621" t="s">
        <v>583</v>
      </c>
      <c r="E754" s="620" t="s">
        <v>6273</v>
      </c>
      <c r="F754" s="621" t="s">
        <v>6274</v>
      </c>
      <c r="G754" s="620" t="s">
        <v>7045</v>
      </c>
      <c r="H754" s="620" t="s">
        <v>7046</v>
      </c>
      <c r="I754" s="622">
        <v>150.34142857142857</v>
      </c>
      <c r="J754" s="622">
        <v>11</v>
      </c>
      <c r="K754" s="623">
        <v>1643.6000000000004</v>
      </c>
    </row>
    <row r="755" spans="1:11" ht="14.4" customHeight="1" x14ac:dyDescent="0.3">
      <c r="A755" s="618" t="s">
        <v>556</v>
      </c>
      <c r="B755" s="619" t="s">
        <v>558</v>
      </c>
      <c r="C755" s="620" t="s">
        <v>582</v>
      </c>
      <c r="D755" s="621" t="s">
        <v>583</v>
      </c>
      <c r="E755" s="620" t="s">
        <v>6279</v>
      </c>
      <c r="F755" s="621" t="s">
        <v>6280</v>
      </c>
      <c r="G755" s="620" t="s">
        <v>7047</v>
      </c>
      <c r="H755" s="620" t="s">
        <v>7048</v>
      </c>
      <c r="I755" s="622">
        <v>928.2</v>
      </c>
      <c r="J755" s="622">
        <v>10</v>
      </c>
      <c r="K755" s="623">
        <v>9282.0300000000007</v>
      </c>
    </row>
    <row r="756" spans="1:11" ht="14.4" customHeight="1" x14ac:dyDescent="0.3">
      <c r="A756" s="618" t="s">
        <v>556</v>
      </c>
      <c r="B756" s="619" t="s">
        <v>558</v>
      </c>
      <c r="C756" s="620" t="s">
        <v>582</v>
      </c>
      <c r="D756" s="621" t="s">
        <v>583</v>
      </c>
      <c r="E756" s="620" t="s">
        <v>6279</v>
      </c>
      <c r="F756" s="621" t="s">
        <v>6280</v>
      </c>
      <c r="G756" s="620" t="s">
        <v>6513</v>
      </c>
      <c r="H756" s="620" t="s">
        <v>6514</v>
      </c>
      <c r="I756" s="622">
        <v>442.39</v>
      </c>
      <c r="J756" s="622">
        <v>40</v>
      </c>
      <c r="K756" s="623">
        <v>17695.519999999997</v>
      </c>
    </row>
    <row r="757" spans="1:11" ht="14.4" customHeight="1" x14ac:dyDescent="0.3">
      <c r="A757" s="618" t="s">
        <v>556</v>
      </c>
      <c r="B757" s="619" t="s">
        <v>558</v>
      </c>
      <c r="C757" s="620" t="s">
        <v>582</v>
      </c>
      <c r="D757" s="621" t="s">
        <v>583</v>
      </c>
      <c r="E757" s="620" t="s">
        <v>6279</v>
      </c>
      <c r="F757" s="621" t="s">
        <v>6280</v>
      </c>
      <c r="G757" s="620" t="s">
        <v>6815</v>
      </c>
      <c r="H757" s="620" t="s">
        <v>6816</v>
      </c>
      <c r="I757" s="622">
        <v>568.79</v>
      </c>
      <c r="J757" s="622">
        <v>20</v>
      </c>
      <c r="K757" s="623">
        <v>11375.7</v>
      </c>
    </row>
    <row r="758" spans="1:11" ht="14.4" customHeight="1" x14ac:dyDescent="0.3">
      <c r="A758" s="618" t="s">
        <v>556</v>
      </c>
      <c r="B758" s="619" t="s">
        <v>558</v>
      </c>
      <c r="C758" s="620" t="s">
        <v>582</v>
      </c>
      <c r="D758" s="621" t="s">
        <v>583</v>
      </c>
      <c r="E758" s="620" t="s">
        <v>6279</v>
      </c>
      <c r="F758" s="621" t="s">
        <v>6280</v>
      </c>
      <c r="G758" s="620" t="s">
        <v>6515</v>
      </c>
      <c r="H758" s="620" t="s">
        <v>6516</v>
      </c>
      <c r="I758" s="622">
        <v>264.32222222222219</v>
      </c>
      <c r="J758" s="622">
        <v>146</v>
      </c>
      <c r="K758" s="623">
        <v>38678.85</v>
      </c>
    </row>
    <row r="759" spans="1:11" ht="14.4" customHeight="1" x14ac:dyDescent="0.3">
      <c r="A759" s="618" t="s">
        <v>556</v>
      </c>
      <c r="B759" s="619" t="s">
        <v>558</v>
      </c>
      <c r="C759" s="620" t="s">
        <v>582</v>
      </c>
      <c r="D759" s="621" t="s">
        <v>583</v>
      </c>
      <c r="E759" s="620" t="s">
        <v>6285</v>
      </c>
      <c r="F759" s="621" t="s">
        <v>6286</v>
      </c>
      <c r="G759" s="620" t="s">
        <v>6517</v>
      </c>
      <c r="H759" s="620" t="s">
        <v>6518</v>
      </c>
      <c r="I759" s="622">
        <v>8.1074999999999999</v>
      </c>
      <c r="J759" s="622">
        <v>5100</v>
      </c>
      <c r="K759" s="623">
        <v>41366</v>
      </c>
    </row>
    <row r="760" spans="1:11" ht="14.4" customHeight="1" x14ac:dyDescent="0.3">
      <c r="A760" s="618" t="s">
        <v>556</v>
      </c>
      <c r="B760" s="619" t="s">
        <v>558</v>
      </c>
      <c r="C760" s="620" t="s">
        <v>582</v>
      </c>
      <c r="D760" s="621" t="s">
        <v>583</v>
      </c>
      <c r="E760" s="620" t="s">
        <v>6285</v>
      </c>
      <c r="F760" s="621" t="s">
        <v>6286</v>
      </c>
      <c r="G760" s="620" t="s">
        <v>6709</v>
      </c>
      <c r="H760" s="620" t="s">
        <v>6710</v>
      </c>
      <c r="I760" s="622">
        <v>12.517499999999998</v>
      </c>
      <c r="J760" s="622">
        <v>170</v>
      </c>
      <c r="K760" s="623">
        <v>2129.5</v>
      </c>
    </row>
    <row r="761" spans="1:11" ht="14.4" customHeight="1" x14ac:dyDescent="0.3">
      <c r="A761" s="618" t="s">
        <v>556</v>
      </c>
      <c r="B761" s="619" t="s">
        <v>558</v>
      </c>
      <c r="C761" s="620" t="s">
        <v>582</v>
      </c>
      <c r="D761" s="621" t="s">
        <v>583</v>
      </c>
      <c r="E761" s="620" t="s">
        <v>6285</v>
      </c>
      <c r="F761" s="621" t="s">
        <v>6286</v>
      </c>
      <c r="G761" s="620" t="s">
        <v>7049</v>
      </c>
      <c r="H761" s="620" t="s">
        <v>7050</v>
      </c>
      <c r="I761" s="622">
        <v>46.58</v>
      </c>
      <c r="J761" s="622">
        <v>10</v>
      </c>
      <c r="K761" s="623">
        <v>465.8</v>
      </c>
    </row>
    <row r="762" spans="1:11" ht="14.4" customHeight="1" x14ac:dyDescent="0.3">
      <c r="A762" s="618" t="s">
        <v>556</v>
      </c>
      <c r="B762" s="619" t="s">
        <v>558</v>
      </c>
      <c r="C762" s="620" t="s">
        <v>582</v>
      </c>
      <c r="D762" s="621" t="s">
        <v>583</v>
      </c>
      <c r="E762" s="620" t="s">
        <v>6285</v>
      </c>
      <c r="F762" s="621" t="s">
        <v>6286</v>
      </c>
      <c r="G762" s="620" t="s">
        <v>6519</v>
      </c>
      <c r="H762" s="620" t="s">
        <v>6520</v>
      </c>
      <c r="I762" s="622">
        <v>7.01</v>
      </c>
      <c r="J762" s="622">
        <v>20</v>
      </c>
      <c r="K762" s="623">
        <v>140.19999999999999</v>
      </c>
    </row>
    <row r="763" spans="1:11" ht="14.4" customHeight="1" x14ac:dyDescent="0.3">
      <c r="A763" s="618" t="s">
        <v>556</v>
      </c>
      <c r="B763" s="619" t="s">
        <v>558</v>
      </c>
      <c r="C763" s="620" t="s">
        <v>582</v>
      </c>
      <c r="D763" s="621" t="s">
        <v>583</v>
      </c>
      <c r="E763" s="620" t="s">
        <v>6287</v>
      </c>
      <c r="F763" s="621" t="s">
        <v>6288</v>
      </c>
      <c r="G763" s="620" t="s">
        <v>6903</v>
      </c>
      <c r="H763" s="620" t="s">
        <v>6904</v>
      </c>
      <c r="I763" s="622">
        <v>34.880000000000003</v>
      </c>
      <c r="J763" s="622">
        <v>36</v>
      </c>
      <c r="K763" s="623">
        <v>1255.6600000000001</v>
      </c>
    </row>
    <row r="764" spans="1:11" ht="14.4" customHeight="1" x14ac:dyDescent="0.3">
      <c r="A764" s="618" t="s">
        <v>556</v>
      </c>
      <c r="B764" s="619" t="s">
        <v>558</v>
      </c>
      <c r="C764" s="620" t="s">
        <v>582</v>
      </c>
      <c r="D764" s="621" t="s">
        <v>583</v>
      </c>
      <c r="E764" s="620" t="s">
        <v>6287</v>
      </c>
      <c r="F764" s="621" t="s">
        <v>6288</v>
      </c>
      <c r="G764" s="620" t="s">
        <v>6907</v>
      </c>
      <c r="H764" s="620" t="s">
        <v>6908</v>
      </c>
      <c r="I764" s="622">
        <v>31.32</v>
      </c>
      <c r="J764" s="622">
        <v>36</v>
      </c>
      <c r="K764" s="623">
        <v>1127.4000000000001</v>
      </c>
    </row>
    <row r="765" spans="1:11" ht="14.4" customHeight="1" x14ac:dyDescent="0.3">
      <c r="A765" s="618" t="s">
        <v>556</v>
      </c>
      <c r="B765" s="619" t="s">
        <v>558</v>
      </c>
      <c r="C765" s="620" t="s">
        <v>582</v>
      </c>
      <c r="D765" s="621" t="s">
        <v>583</v>
      </c>
      <c r="E765" s="620" t="s">
        <v>6289</v>
      </c>
      <c r="F765" s="621" t="s">
        <v>6290</v>
      </c>
      <c r="G765" s="620" t="s">
        <v>7051</v>
      </c>
      <c r="H765" s="620" t="s">
        <v>7052</v>
      </c>
      <c r="I765" s="622">
        <v>0.29636363636363633</v>
      </c>
      <c r="J765" s="622">
        <v>1200</v>
      </c>
      <c r="K765" s="623">
        <v>356</v>
      </c>
    </row>
    <row r="766" spans="1:11" ht="14.4" customHeight="1" x14ac:dyDescent="0.3">
      <c r="A766" s="618" t="s">
        <v>556</v>
      </c>
      <c r="B766" s="619" t="s">
        <v>558</v>
      </c>
      <c r="C766" s="620" t="s">
        <v>582</v>
      </c>
      <c r="D766" s="621" t="s">
        <v>583</v>
      </c>
      <c r="E766" s="620" t="s">
        <v>6289</v>
      </c>
      <c r="F766" s="621" t="s">
        <v>6290</v>
      </c>
      <c r="G766" s="620" t="s">
        <v>7053</v>
      </c>
      <c r="H766" s="620" t="s">
        <v>7054</v>
      </c>
      <c r="I766" s="622">
        <v>0.3</v>
      </c>
      <c r="J766" s="622">
        <v>200</v>
      </c>
      <c r="K766" s="623">
        <v>60</v>
      </c>
    </row>
    <row r="767" spans="1:11" ht="14.4" customHeight="1" x14ac:dyDescent="0.3">
      <c r="A767" s="618" t="s">
        <v>556</v>
      </c>
      <c r="B767" s="619" t="s">
        <v>558</v>
      </c>
      <c r="C767" s="620" t="s">
        <v>582</v>
      </c>
      <c r="D767" s="621" t="s">
        <v>583</v>
      </c>
      <c r="E767" s="620" t="s">
        <v>6289</v>
      </c>
      <c r="F767" s="621" t="s">
        <v>6290</v>
      </c>
      <c r="G767" s="620" t="s">
        <v>6521</v>
      </c>
      <c r="H767" s="620" t="s">
        <v>6522</v>
      </c>
      <c r="I767" s="622">
        <v>0.29499999999999998</v>
      </c>
      <c r="J767" s="622">
        <v>300</v>
      </c>
      <c r="K767" s="623">
        <v>89</v>
      </c>
    </row>
    <row r="768" spans="1:11" ht="14.4" customHeight="1" x14ac:dyDescent="0.3">
      <c r="A768" s="618" t="s">
        <v>556</v>
      </c>
      <c r="B768" s="619" t="s">
        <v>558</v>
      </c>
      <c r="C768" s="620" t="s">
        <v>582</v>
      </c>
      <c r="D768" s="621" t="s">
        <v>583</v>
      </c>
      <c r="E768" s="620" t="s">
        <v>6289</v>
      </c>
      <c r="F768" s="621" t="s">
        <v>6290</v>
      </c>
      <c r="G768" s="620" t="s">
        <v>6523</v>
      </c>
      <c r="H768" s="620" t="s">
        <v>6524</v>
      </c>
      <c r="I768" s="622">
        <v>0.2981818181818181</v>
      </c>
      <c r="J768" s="622">
        <v>2700</v>
      </c>
      <c r="K768" s="623">
        <v>805</v>
      </c>
    </row>
    <row r="769" spans="1:11" ht="14.4" customHeight="1" x14ac:dyDescent="0.3">
      <c r="A769" s="618" t="s">
        <v>556</v>
      </c>
      <c r="B769" s="619" t="s">
        <v>558</v>
      </c>
      <c r="C769" s="620" t="s">
        <v>582</v>
      </c>
      <c r="D769" s="621" t="s">
        <v>583</v>
      </c>
      <c r="E769" s="620" t="s">
        <v>6289</v>
      </c>
      <c r="F769" s="621" t="s">
        <v>6290</v>
      </c>
      <c r="G769" s="620" t="s">
        <v>7055</v>
      </c>
      <c r="H769" s="620" t="s">
        <v>7056</v>
      </c>
      <c r="I769" s="622">
        <v>0.29499999999999998</v>
      </c>
      <c r="J769" s="622">
        <v>600</v>
      </c>
      <c r="K769" s="623">
        <v>177</v>
      </c>
    </row>
    <row r="770" spans="1:11" ht="14.4" customHeight="1" x14ac:dyDescent="0.3">
      <c r="A770" s="618" t="s">
        <v>556</v>
      </c>
      <c r="B770" s="619" t="s">
        <v>558</v>
      </c>
      <c r="C770" s="620" t="s">
        <v>582</v>
      </c>
      <c r="D770" s="621" t="s">
        <v>583</v>
      </c>
      <c r="E770" s="620" t="s">
        <v>6289</v>
      </c>
      <c r="F770" s="621" t="s">
        <v>6290</v>
      </c>
      <c r="G770" s="620" t="s">
        <v>7057</v>
      </c>
      <c r="H770" s="620" t="s">
        <v>7058</v>
      </c>
      <c r="I770" s="622">
        <v>10.48</v>
      </c>
      <c r="J770" s="622">
        <v>20</v>
      </c>
      <c r="K770" s="623">
        <v>209.59</v>
      </c>
    </row>
    <row r="771" spans="1:11" ht="14.4" customHeight="1" x14ac:dyDescent="0.3">
      <c r="A771" s="618" t="s">
        <v>556</v>
      </c>
      <c r="B771" s="619" t="s">
        <v>558</v>
      </c>
      <c r="C771" s="620" t="s">
        <v>582</v>
      </c>
      <c r="D771" s="621" t="s">
        <v>583</v>
      </c>
      <c r="E771" s="620" t="s">
        <v>6289</v>
      </c>
      <c r="F771" s="621" t="s">
        <v>6290</v>
      </c>
      <c r="G771" s="620" t="s">
        <v>6529</v>
      </c>
      <c r="H771" s="620" t="s">
        <v>6530</v>
      </c>
      <c r="I771" s="622">
        <v>0.3</v>
      </c>
      <c r="J771" s="622">
        <v>26100</v>
      </c>
      <c r="K771" s="623">
        <v>7850</v>
      </c>
    </row>
    <row r="772" spans="1:11" ht="14.4" customHeight="1" x14ac:dyDescent="0.3">
      <c r="A772" s="618" t="s">
        <v>556</v>
      </c>
      <c r="B772" s="619" t="s">
        <v>558</v>
      </c>
      <c r="C772" s="620" t="s">
        <v>582</v>
      </c>
      <c r="D772" s="621" t="s">
        <v>583</v>
      </c>
      <c r="E772" s="620" t="s">
        <v>6291</v>
      </c>
      <c r="F772" s="621" t="s">
        <v>6292</v>
      </c>
      <c r="G772" s="620" t="s">
        <v>6531</v>
      </c>
      <c r="H772" s="620" t="s">
        <v>6532</v>
      </c>
      <c r="I772" s="622">
        <v>0.7963636363636365</v>
      </c>
      <c r="J772" s="622">
        <v>69000</v>
      </c>
      <c r="K772" s="623">
        <v>55430</v>
      </c>
    </row>
    <row r="773" spans="1:11" ht="14.4" customHeight="1" x14ac:dyDescent="0.3">
      <c r="A773" s="618" t="s">
        <v>556</v>
      </c>
      <c r="B773" s="619" t="s">
        <v>558</v>
      </c>
      <c r="C773" s="620" t="s">
        <v>582</v>
      </c>
      <c r="D773" s="621" t="s">
        <v>583</v>
      </c>
      <c r="E773" s="620" t="s">
        <v>6291</v>
      </c>
      <c r="F773" s="621" t="s">
        <v>6292</v>
      </c>
      <c r="G773" s="620" t="s">
        <v>6533</v>
      </c>
      <c r="H773" s="620" t="s">
        <v>6534</v>
      </c>
      <c r="I773" s="622">
        <v>11</v>
      </c>
      <c r="J773" s="622">
        <v>50</v>
      </c>
      <c r="K773" s="623">
        <v>550</v>
      </c>
    </row>
    <row r="774" spans="1:11" ht="14.4" customHeight="1" x14ac:dyDescent="0.3">
      <c r="A774" s="618" t="s">
        <v>556</v>
      </c>
      <c r="B774" s="619" t="s">
        <v>558</v>
      </c>
      <c r="C774" s="620" t="s">
        <v>582</v>
      </c>
      <c r="D774" s="621" t="s">
        <v>583</v>
      </c>
      <c r="E774" s="620" t="s">
        <v>6291</v>
      </c>
      <c r="F774" s="621" t="s">
        <v>6292</v>
      </c>
      <c r="G774" s="620" t="s">
        <v>6535</v>
      </c>
      <c r="H774" s="620" t="s">
        <v>6536</v>
      </c>
      <c r="I774" s="622">
        <v>11</v>
      </c>
      <c r="J774" s="622">
        <v>50</v>
      </c>
      <c r="K774" s="623">
        <v>550</v>
      </c>
    </row>
    <row r="775" spans="1:11" ht="14.4" customHeight="1" x14ac:dyDescent="0.3">
      <c r="A775" s="618" t="s">
        <v>556</v>
      </c>
      <c r="B775" s="619" t="s">
        <v>558</v>
      </c>
      <c r="C775" s="620" t="s">
        <v>582</v>
      </c>
      <c r="D775" s="621" t="s">
        <v>583</v>
      </c>
      <c r="E775" s="620" t="s">
        <v>6291</v>
      </c>
      <c r="F775" s="621" t="s">
        <v>6292</v>
      </c>
      <c r="G775" s="620" t="s">
        <v>6537</v>
      </c>
      <c r="H775" s="620" t="s">
        <v>6538</v>
      </c>
      <c r="I775" s="622">
        <v>0.82125000000000004</v>
      </c>
      <c r="J775" s="622">
        <v>12000</v>
      </c>
      <c r="K775" s="623">
        <v>9850</v>
      </c>
    </row>
    <row r="776" spans="1:11" ht="14.4" customHeight="1" x14ac:dyDescent="0.3">
      <c r="A776" s="618" t="s">
        <v>556</v>
      </c>
      <c r="B776" s="619" t="s">
        <v>558</v>
      </c>
      <c r="C776" s="620" t="s">
        <v>582</v>
      </c>
      <c r="D776" s="621" t="s">
        <v>583</v>
      </c>
      <c r="E776" s="620" t="s">
        <v>6291</v>
      </c>
      <c r="F776" s="621" t="s">
        <v>6292</v>
      </c>
      <c r="G776" s="620" t="s">
        <v>6825</v>
      </c>
      <c r="H776" s="620" t="s">
        <v>6826</v>
      </c>
      <c r="I776" s="622">
        <v>0.80666666666666664</v>
      </c>
      <c r="J776" s="622">
        <v>6600</v>
      </c>
      <c r="K776" s="623">
        <v>5342</v>
      </c>
    </row>
    <row r="777" spans="1:11" ht="14.4" customHeight="1" x14ac:dyDescent="0.3">
      <c r="A777" s="618" t="s">
        <v>556</v>
      </c>
      <c r="B777" s="619" t="s">
        <v>558</v>
      </c>
      <c r="C777" s="620" t="s">
        <v>582</v>
      </c>
      <c r="D777" s="621" t="s">
        <v>583</v>
      </c>
      <c r="E777" s="620" t="s">
        <v>6291</v>
      </c>
      <c r="F777" s="621" t="s">
        <v>6292</v>
      </c>
      <c r="G777" s="620" t="s">
        <v>6539</v>
      </c>
      <c r="H777" s="620" t="s">
        <v>6540</v>
      </c>
      <c r="I777" s="622">
        <v>0.77</v>
      </c>
      <c r="J777" s="622">
        <v>1000</v>
      </c>
      <c r="K777" s="623">
        <v>770</v>
      </c>
    </row>
    <row r="778" spans="1:11" ht="14.4" customHeight="1" x14ac:dyDescent="0.3">
      <c r="A778" s="618" t="s">
        <v>556</v>
      </c>
      <c r="B778" s="619" t="s">
        <v>558</v>
      </c>
      <c r="C778" s="620" t="s">
        <v>582</v>
      </c>
      <c r="D778" s="621" t="s">
        <v>583</v>
      </c>
      <c r="E778" s="620" t="s">
        <v>6291</v>
      </c>
      <c r="F778" s="621" t="s">
        <v>6292</v>
      </c>
      <c r="G778" s="620" t="s">
        <v>6541</v>
      </c>
      <c r="H778" s="620" t="s">
        <v>6542</v>
      </c>
      <c r="I778" s="622">
        <v>0.78</v>
      </c>
      <c r="J778" s="622">
        <v>10000</v>
      </c>
      <c r="K778" s="623">
        <v>7800</v>
      </c>
    </row>
    <row r="779" spans="1:11" ht="14.4" customHeight="1" x14ac:dyDescent="0.3">
      <c r="A779" s="618" t="s">
        <v>556</v>
      </c>
      <c r="B779" s="619" t="s">
        <v>558</v>
      </c>
      <c r="C779" s="620" t="s">
        <v>582</v>
      </c>
      <c r="D779" s="621" t="s">
        <v>583</v>
      </c>
      <c r="E779" s="620" t="s">
        <v>6291</v>
      </c>
      <c r="F779" s="621" t="s">
        <v>6292</v>
      </c>
      <c r="G779" s="620" t="s">
        <v>6827</v>
      </c>
      <c r="H779" s="620" t="s">
        <v>6828</v>
      </c>
      <c r="I779" s="622">
        <v>0.77</v>
      </c>
      <c r="J779" s="622">
        <v>2000</v>
      </c>
      <c r="K779" s="623">
        <v>1540</v>
      </c>
    </row>
    <row r="780" spans="1:11" ht="14.4" customHeight="1" x14ac:dyDescent="0.3">
      <c r="A780" s="618" t="s">
        <v>556</v>
      </c>
      <c r="B780" s="619" t="s">
        <v>558</v>
      </c>
      <c r="C780" s="620" t="s">
        <v>582</v>
      </c>
      <c r="D780" s="621" t="s">
        <v>583</v>
      </c>
      <c r="E780" s="620" t="s">
        <v>6267</v>
      </c>
      <c r="F780" s="621" t="s">
        <v>6268</v>
      </c>
      <c r="G780" s="620" t="s">
        <v>6543</v>
      </c>
      <c r="H780" s="620" t="s">
        <v>6544</v>
      </c>
      <c r="I780" s="622">
        <v>151.20000000000002</v>
      </c>
      <c r="J780" s="622">
        <v>9</v>
      </c>
      <c r="K780" s="623">
        <v>1354.5</v>
      </c>
    </row>
    <row r="781" spans="1:11" ht="14.4" customHeight="1" x14ac:dyDescent="0.3">
      <c r="A781" s="618" t="s">
        <v>556</v>
      </c>
      <c r="B781" s="619" t="s">
        <v>558</v>
      </c>
      <c r="C781" s="620" t="s">
        <v>582</v>
      </c>
      <c r="D781" s="621" t="s">
        <v>583</v>
      </c>
      <c r="E781" s="620" t="s">
        <v>6267</v>
      </c>
      <c r="F781" s="621" t="s">
        <v>6268</v>
      </c>
      <c r="G781" s="620" t="s">
        <v>6545</v>
      </c>
      <c r="H781" s="620" t="s">
        <v>6546</v>
      </c>
      <c r="I781" s="622">
        <v>138.86229748942057</v>
      </c>
      <c r="J781" s="622">
        <v>112</v>
      </c>
      <c r="K781" s="623">
        <v>15584.834843250357</v>
      </c>
    </row>
    <row r="782" spans="1:11" ht="14.4" customHeight="1" x14ac:dyDescent="0.3">
      <c r="A782" s="618" t="s">
        <v>556</v>
      </c>
      <c r="B782" s="619" t="s">
        <v>558</v>
      </c>
      <c r="C782" s="620" t="s">
        <v>582</v>
      </c>
      <c r="D782" s="621" t="s">
        <v>583</v>
      </c>
      <c r="E782" s="620" t="s">
        <v>6267</v>
      </c>
      <c r="F782" s="621" t="s">
        <v>6268</v>
      </c>
      <c r="G782" s="620" t="s">
        <v>6547</v>
      </c>
      <c r="H782" s="620" t="s">
        <v>6548</v>
      </c>
      <c r="I782" s="622">
        <v>138.81801453196715</v>
      </c>
      <c r="J782" s="622">
        <v>112</v>
      </c>
      <c r="K782" s="623">
        <v>15584.834843250357</v>
      </c>
    </row>
    <row r="783" spans="1:11" ht="14.4" customHeight="1" x14ac:dyDescent="0.3">
      <c r="A783" s="618" t="s">
        <v>556</v>
      </c>
      <c r="B783" s="619" t="s">
        <v>558</v>
      </c>
      <c r="C783" s="620" t="s">
        <v>582</v>
      </c>
      <c r="D783" s="621" t="s">
        <v>583</v>
      </c>
      <c r="E783" s="620" t="s">
        <v>6267</v>
      </c>
      <c r="F783" s="621" t="s">
        <v>6268</v>
      </c>
      <c r="G783" s="620" t="s">
        <v>7059</v>
      </c>
      <c r="H783" s="620" t="s">
        <v>7060</v>
      </c>
      <c r="I783" s="622">
        <v>139.44</v>
      </c>
      <c r="J783" s="622">
        <v>10</v>
      </c>
      <c r="K783" s="623">
        <v>1394.38</v>
      </c>
    </row>
    <row r="784" spans="1:11" ht="14.4" customHeight="1" x14ac:dyDescent="0.3">
      <c r="A784" s="618" t="s">
        <v>556</v>
      </c>
      <c r="B784" s="619" t="s">
        <v>558</v>
      </c>
      <c r="C784" s="620" t="s">
        <v>582</v>
      </c>
      <c r="D784" s="621" t="s">
        <v>583</v>
      </c>
      <c r="E784" s="620" t="s">
        <v>6267</v>
      </c>
      <c r="F784" s="621" t="s">
        <v>6268</v>
      </c>
      <c r="G784" s="620" t="s">
        <v>7061</v>
      </c>
      <c r="H784" s="620" t="s">
        <v>7062</v>
      </c>
      <c r="I784" s="622">
        <v>139.44</v>
      </c>
      <c r="J784" s="622">
        <v>10</v>
      </c>
      <c r="K784" s="623">
        <v>1394.38</v>
      </c>
    </row>
    <row r="785" spans="1:11" ht="14.4" customHeight="1" x14ac:dyDescent="0.3">
      <c r="A785" s="618" t="s">
        <v>556</v>
      </c>
      <c r="B785" s="619" t="s">
        <v>558</v>
      </c>
      <c r="C785" s="620" t="s">
        <v>584</v>
      </c>
      <c r="D785" s="621" t="s">
        <v>585</v>
      </c>
      <c r="E785" s="620" t="s">
        <v>6269</v>
      </c>
      <c r="F785" s="621" t="s">
        <v>6270</v>
      </c>
      <c r="G785" s="620" t="s">
        <v>7063</v>
      </c>
      <c r="H785" s="620" t="s">
        <v>7064</v>
      </c>
      <c r="I785" s="622">
        <v>2525.98</v>
      </c>
      <c r="J785" s="622">
        <v>5</v>
      </c>
      <c r="K785" s="623">
        <v>12629.88</v>
      </c>
    </row>
    <row r="786" spans="1:11" ht="14.4" customHeight="1" x14ac:dyDescent="0.3">
      <c r="A786" s="618" t="s">
        <v>556</v>
      </c>
      <c r="B786" s="619" t="s">
        <v>558</v>
      </c>
      <c r="C786" s="620" t="s">
        <v>584</v>
      </c>
      <c r="D786" s="621" t="s">
        <v>585</v>
      </c>
      <c r="E786" s="620" t="s">
        <v>6271</v>
      </c>
      <c r="F786" s="621" t="s">
        <v>6272</v>
      </c>
      <c r="G786" s="620" t="s">
        <v>7065</v>
      </c>
      <c r="H786" s="620" t="s">
        <v>7066</v>
      </c>
      <c r="I786" s="622">
        <v>12514.664444444445</v>
      </c>
      <c r="J786" s="622">
        <v>27</v>
      </c>
      <c r="K786" s="623">
        <v>337895.98</v>
      </c>
    </row>
    <row r="787" spans="1:11" ht="14.4" customHeight="1" x14ac:dyDescent="0.3">
      <c r="A787" s="618" t="s">
        <v>556</v>
      </c>
      <c r="B787" s="619" t="s">
        <v>558</v>
      </c>
      <c r="C787" s="620" t="s">
        <v>584</v>
      </c>
      <c r="D787" s="621" t="s">
        <v>585</v>
      </c>
      <c r="E787" s="620" t="s">
        <v>6271</v>
      </c>
      <c r="F787" s="621" t="s">
        <v>6272</v>
      </c>
      <c r="G787" s="620" t="s">
        <v>7067</v>
      </c>
      <c r="H787" s="620" t="s">
        <v>7068</v>
      </c>
      <c r="I787" s="622">
        <v>6116.6874999999991</v>
      </c>
      <c r="J787" s="622">
        <v>5</v>
      </c>
      <c r="K787" s="623">
        <v>30583.43</v>
      </c>
    </row>
    <row r="788" spans="1:11" ht="14.4" customHeight="1" x14ac:dyDescent="0.3">
      <c r="A788" s="618" t="s">
        <v>556</v>
      </c>
      <c r="B788" s="619" t="s">
        <v>558</v>
      </c>
      <c r="C788" s="620" t="s">
        <v>584</v>
      </c>
      <c r="D788" s="621" t="s">
        <v>585</v>
      </c>
      <c r="E788" s="620" t="s">
        <v>6271</v>
      </c>
      <c r="F788" s="621" t="s">
        <v>6272</v>
      </c>
      <c r="G788" s="620" t="s">
        <v>7069</v>
      </c>
      <c r="H788" s="620" t="s">
        <v>7070</v>
      </c>
      <c r="I788" s="622">
        <v>6592.0749999999989</v>
      </c>
      <c r="J788" s="622">
        <v>36</v>
      </c>
      <c r="K788" s="623">
        <v>237309.09</v>
      </c>
    </row>
    <row r="789" spans="1:11" ht="14.4" customHeight="1" x14ac:dyDescent="0.3">
      <c r="A789" s="618" t="s">
        <v>556</v>
      </c>
      <c r="B789" s="619" t="s">
        <v>558</v>
      </c>
      <c r="C789" s="620" t="s">
        <v>584</v>
      </c>
      <c r="D789" s="621" t="s">
        <v>585</v>
      </c>
      <c r="E789" s="620" t="s">
        <v>6271</v>
      </c>
      <c r="F789" s="621" t="s">
        <v>6272</v>
      </c>
      <c r="G789" s="620" t="s">
        <v>7071</v>
      </c>
      <c r="H789" s="620" t="s">
        <v>7072</v>
      </c>
      <c r="I789" s="622">
        <v>4195.0899999999992</v>
      </c>
      <c r="J789" s="622">
        <v>5</v>
      </c>
      <c r="K789" s="623">
        <v>20975.299999999996</v>
      </c>
    </row>
    <row r="790" spans="1:11" ht="14.4" customHeight="1" x14ac:dyDescent="0.3">
      <c r="A790" s="618" t="s">
        <v>556</v>
      </c>
      <c r="B790" s="619" t="s">
        <v>558</v>
      </c>
      <c r="C790" s="620" t="s">
        <v>584</v>
      </c>
      <c r="D790" s="621" t="s">
        <v>585</v>
      </c>
      <c r="E790" s="620" t="s">
        <v>6271</v>
      </c>
      <c r="F790" s="621" t="s">
        <v>6272</v>
      </c>
      <c r="G790" s="620" t="s">
        <v>7073</v>
      </c>
      <c r="H790" s="620" t="s">
        <v>7074</v>
      </c>
      <c r="I790" s="622">
        <v>6429.5800000000008</v>
      </c>
      <c r="J790" s="622">
        <v>41</v>
      </c>
      <c r="K790" s="623">
        <v>263612.68</v>
      </c>
    </row>
    <row r="791" spans="1:11" ht="14.4" customHeight="1" x14ac:dyDescent="0.3">
      <c r="A791" s="618" t="s">
        <v>556</v>
      </c>
      <c r="B791" s="619" t="s">
        <v>558</v>
      </c>
      <c r="C791" s="620" t="s">
        <v>584</v>
      </c>
      <c r="D791" s="621" t="s">
        <v>585</v>
      </c>
      <c r="E791" s="620" t="s">
        <v>6271</v>
      </c>
      <c r="F791" s="621" t="s">
        <v>6272</v>
      </c>
      <c r="G791" s="620" t="s">
        <v>7075</v>
      </c>
      <c r="H791" s="620" t="s">
        <v>7076</v>
      </c>
      <c r="I791" s="622">
        <v>4194.9399999999996</v>
      </c>
      <c r="J791" s="622">
        <v>11</v>
      </c>
      <c r="K791" s="623">
        <v>46144.31</v>
      </c>
    </row>
    <row r="792" spans="1:11" ht="14.4" customHeight="1" x14ac:dyDescent="0.3">
      <c r="A792" s="618" t="s">
        <v>556</v>
      </c>
      <c r="B792" s="619" t="s">
        <v>558</v>
      </c>
      <c r="C792" s="620" t="s">
        <v>584</v>
      </c>
      <c r="D792" s="621" t="s">
        <v>585</v>
      </c>
      <c r="E792" s="620" t="s">
        <v>6271</v>
      </c>
      <c r="F792" s="621" t="s">
        <v>6272</v>
      </c>
      <c r="G792" s="620" t="s">
        <v>7077</v>
      </c>
      <c r="H792" s="620" t="s">
        <v>7078</v>
      </c>
      <c r="I792" s="622">
        <v>4904.7820000000002</v>
      </c>
      <c r="J792" s="622">
        <v>11</v>
      </c>
      <c r="K792" s="623">
        <v>53952.630000000005</v>
      </c>
    </row>
    <row r="793" spans="1:11" ht="14.4" customHeight="1" x14ac:dyDescent="0.3">
      <c r="A793" s="618" t="s">
        <v>556</v>
      </c>
      <c r="B793" s="619" t="s">
        <v>558</v>
      </c>
      <c r="C793" s="620" t="s">
        <v>584</v>
      </c>
      <c r="D793" s="621" t="s">
        <v>585</v>
      </c>
      <c r="E793" s="620" t="s">
        <v>6271</v>
      </c>
      <c r="F793" s="621" t="s">
        <v>6272</v>
      </c>
      <c r="G793" s="620" t="s">
        <v>7079</v>
      </c>
      <c r="H793" s="620" t="s">
        <v>7080</v>
      </c>
      <c r="I793" s="622">
        <v>13186.140833333333</v>
      </c>
      <c r="J793" s="622">
        <v>52</v>
      </c>
      <c r="K793" s="623">
        <v>685678.26000000013</v>
      </c>
    </row>
    <row r="794" spans="1:11" ht="14.4" customHeight="1" x14ac:dyDescent="0.3">
      <c r="A794" s="618" t="s">
        <v>556</v>
      </c>
      <c r="B794" s="619" t="s">
        <v>558</v>
      </c>
      <c r="C794" s="620" t="s">
        <v>584</v>
      </c>
      <c r="D794" s="621" t="s">
        <v>585</v>
      </c>
      <c r="E794" s="620" t="s">
        <v>6271</v>
      </c>
      <c r="F794" s="621" t="s">
        <v>6272</v>
      </c>
      <c r="G794" s="620" t="s">
        <v>7081</v>
      </c>
      <c r="H794" s="620" t="s">
        <v>7082</v>
      </c>
      <c r="I794" s="622">
        <v>4177.2066666666669</v>
      </c>
      <c r="J794" s="622">
        <v>45</v>
      </c>
      <c r="K794" s="623">
        <v>190826.51</v>
      </c>
    </row>
    <row r="795" spans="1:11" ht="14.4" customHeight="1" x14ac:dyDescent="0.3">
      <c r="A795" s="618" t="s">
        <v>556</v>
      </c>
      <c r="B795" s="619" t="s">
        <v>558</v>
      </c>
      <c r="C795" s="620" t="s">
        <v>584</v>
      </c>
      <c r="D795" s="621" t="s">
        <v>585</v>
      </c>
      <c r="E795" s="620" t="s">
        <v>6271</v>
      </c>
      <c r="F795" s="621" t="s">
        <v>6272</v>
      </c>
      <c r="G795" s="620" t="s">
        <v>7083</v>
      </c>
      <c r="H795" s="620" t="s">
        <v>7084</v>
      </c>
      <c r="I795" s="622">
        <v>6517.3575000000001</v>
      </c>
      <c r="J795" s="622">
        <v>8</v>
      </c>
      <c r="K795" s="623">
        <v>52140.560000000005</v>
      </c>
    </row>
    <row r="796" spans="1:11" ht="14.4" customHeight="1" x14ac:dyDescent="0.3">
      <c r="A796" s="618" t="s">
        <v>556</v>
      </c>
      <c r="B796" s="619" t="s">
        <v>558</v>
      </c>
      <c r="C796" s="620" t="s">
        <v>584</v>
      </c>
      <c r="D796" s="621" t="s">
        <v>585</v>
      </c>
      <c r="E796" s="620" t="s">
        <v>6271</v>
      </c>
      <c r="F796" s="621" t="s">
        <v>6272</v>
      </c>
      <c r="G796" s="620" t="s">
        <v>7085</v>
      </c>
      <c r="H796" s="620" t="s">
        <v>7086</v>
      </c>
      <c r="I796" s="622">
        <v>16287.04</v>
      </c>
      <c r="J796" s="622">
        <v>3</v>
      </c>
      <c r="K796" s="623">
        <v>48861.120000000003</v>
      </c>
    </row>
    <row r="797" spans="1:11" ht="14.4" customHeight="1" x14ac:dyDescent="0.3">
      <c r="A797" s="618" t="s">
        <v>556</v>
      </c>
      <c r="B797" s="619" t="s">
        <v>558</v>
      </c>
      <c r="C797" s="620" t="s">
        <v>584</v>
      </c>
      <c r="D797" s="621" t="s">
        <v>585</v>
      </c>
      <c r="E797" s="620" t="s">
        <v>6271</v>
      </c>
      <c r="F797" s="621" t="s">
        <v>6272</v>
      </c>
      <c r="G797" s="620" t="s">
        <v>7087</v>
      </c>
      <c r="H797" s="620" t="s">
        <v>7088</v>
      </c>
      <c r="I797" s="622">
        <v>6365.36</v>
      </c>
      <c r="J797" s="622">
        <v>7</v>
      </c>
      <c r="K797" s="623">
        <v>44557.54</v>
      </c>
    </row>
    <row r="798" spans="1:11" ht="14.4" customHeight="1" x14ac:dyDescent="0.3">
      <c r="A798" s="618" t="s">
        <v>556</v>
      </c>
      <c r="B798" s="619" t="s">
        <v>558</v>
      </c>
      <c r="C798" s="620" t="s">
        <v>584</v>
      </c>
      <c r="D798" s="621" t="s">
        <v>585</v>
      </c>
      <c r="E798" s="620" t="s">
        <v>6271</v>
      </c>
      <c r="F798" s="621" t="s">
        <v>6272</v>
      </c>
      <c r="G798" s="620" t="s">
        <v>7089</v>
      </c>
      <c r="H798" s="620" t="s">
        <v>7090</v>
      </c>
      <c r="I798" s="622">
        <v>1493.8674999999998</v>
      </c>
      <c r="J798" s="622">
        <v>48</v>
      </c>
      <c r="K798" s="623">
        <v>71705.75</v>
      </c>
    </row>
    <row r="799" spans="1:11" ht="14.4" customHeight="1" x14ac:dyDescent="0.3">
      <c r="A799" s="618" t="s">
        <v>556</v>
      </c>
      <c r="B799" s="619" t="s">
        <v>558</v>
      </c>
      <c r="C799" s="620" t="s">
        <v>584</v>
      </c>
      <c r="D799" s="621" t="s">
        <v>585</v>
      </c>
      <c r="E799" s="620" t="s">
        <v>6271</v>
      </c>
      <c r="F799" s="621" t="s">
        <v>6272</v>
      </c>
      <c r="G799" s="620" t="s">
        <v>7091</v>
      </c>
      <c r="H799" s="620" t="s">
        <v>7092</v>
      </c>
      <c r="I799" s="622">
        <v>12376</v>
      </c>
      <c r="J799" s="622">
        <v>3</v>
      </c>
      <c r="K799" s="623">
        <v>37128</v>
      </c>
    </row>
    <row r="800" spans="1:11" ht="14.4" customHeight="1" x14ac:dyDescent="0.3">
      <c r="A800" s="618" t="s">
        <v>556</v>
      </c>
      <c r="B800" s="619" t="s">
        <v>558</v>
      </c>
      <c r="C800" s="620" t="s">
        <v>584</v>
      </c>
      <c r="D800" s="621" t="s">
        <v>585</v>
      </c>
      <c r="E800" s="620" t="s">
        <v>6271</v>
      </c>
      <c r="F800" s="621" t="s">
        <v>6272</v>
      </c>
      <c r="G800" s="620" t="s">
        <v>7093</v>
      </c>
      <c r="H800" s="620" t="s">
        <v>7094</v>
      </c>
      <c r="I800" s="622">
        <v>12376</v>
      </c>
      <c r="J800" s="622">
        <v>4</v>
      </c>
      <c r="K800" s="623">
        <v>49088</v>
      </c>
    </row>
    <row r="801" spans="1:11" ht="14.4" customHeight="1" x14ac:dyDescent="0.3">
      <c r="A801" s="618" t="s">
        <v>556</v>
      </c>
      <c r="B801" s="619" t="s">
        <v>558</v>
      </c>
      <c r="C801" s="620" t="s">
        <v>584</v>
      </c>
      <c r="D801" s="621" t="s">
        <v>585</v>
      </c>
      <c r="E801" s="620" t="s">
        <v>6271</v>
      </c>
      <c r="F801" s="621" t="s">
        <v>6272</v>
      </c>
      <c r="G801" s="620" t="s">
        <v>7095</v>
      </c>
      <c r="H801" s="620" t="s">
        <v>7096</v>
      </c>
      <c r="I801" s="622">
        <v>12376</v>
      </c>
      <c r="J801" s="622">
        <v>3</v>
      </c>
      <c r="K801" s="623">
        <v>37128</v>
      </c>
    </row>
    <row r="802" spans="1:11" ht="14.4" customHeight="1" x14ac:dyDescent="0.3">
      <c r="A802" s="618" t="s">
        <v>556</v>
      </c>
      <c r="B802" s="619" t="s">
        <v>558</v>
      </c>
      <c r="C802" s="620" t="s">
        <v>584</v>
      </c>
      <c r="D802" s="621" t="s">
        <v>585</v>
      </c>
      <c r="E802" s="620" t="s">
        <v>6271</v>
      </c>
      <c r="F802" s="621" t="s">
        <v>6272</v>
      </c>
      <c r="G802" s="620" t="s">
        <v>7097</v>
      </c>
      <c r="H802" s="620" t="s">
        <v>7098</v>
      </c>
      <c r="I802" s="622">
        <v>6116.69</v>
      </c>
      <c r="J802" s="622">
        <v>1</v>
      </c>
      <c r="K802" s="623">
        <v>6116.69</v>
      </c>
    </row>
    <row r="803" spans="1:11" ht="14.4" customHeight="1" x14ac:dyDescent="0.3">
      <c r="A803" s="618" t="s">
        <v>556</v>
      </c>
      <c r="B803" s="619" t="s">
        <v>558</v>
      </c>
      <c r="C803" s="620" t="s">
        <v>584</v>
      </c>
      <c r="D803" s="621" t="s">
        <v>585</v>
      </c>
      <c r="E803" s="620" t="s">
        <v>6271</v>
      </c>
      <c r="F803" s="621" t="s">
        <v>6272</v>
      </c>
      <c r="G803" s="620" t="s">
        <v>7099</v>
      </c>
      <c r="H803" s="620" t="s">
        <v>7100</v>
      </c>
      <c r="I803" s="622">
        <v>4034.0699999999997</v>
      </c>
      <c r="J803" s="622">
        <v>20</v>
      </c>
      <c r="K803" s="623">
        <v>80817.08</v>
      </c>
    </row>
    <row r="804" spans="1:11" ht="14.4" customHeight="1" x14ac:dyDescent="0.3">
      <c r="A804" s="618" t="s">
        <v>556</v>
      </c>
      <c r="B804" s="619" t="s">
        <v>558</v>
      </c>
      <c r="C804" s="620" t="s">
        <v>584</v>
      </c>
      <c r="D804" s="621" t="s">
        <v>585</v>
      </c>
      <c r="E804" s="620" t="s">
        <v>6271</v>
      </c>
      <c r="F804" s="621" t="s">
        <v>6272</v>
      </c>
      <c r="G804" s="620" t="s">
        <v>7101</v>
      </c>
      <c r="H804" s="620" t="s">
        <v>7102</v>
      </c>
      <c r="I804" s="622">
        <v>4551.95</v>
      </c>
      <c r="J804" s="622">
        <v>3</v>
      </c>
      <c r="K804" s="623">
        <v>13655.86</v>
      </c>
    </row>
    <row r="805" spans="1:11" ht="14.4" customHeight="1" x14ac:dyDescent="0.3">
      <c r="A805" s="618" t="s">
        <v>556</v>
      </c>
      <c r="B805" s="619" t="s">
        <v>558</v>
      </c>
      <c r="C805" s="620" t="s">
        <v>584</v>
      </c>
      <c r="D805" s="621" t="s">
        <v>585</v>
      </c>
      <c r="E805" s="620" t="s">
        <v>6271</v>
      </c>
      <c r="F805" s="621" t="s">
        <v>6272</v>
      </c>
      <c r="G805" s="620" t="s">
        <v>7103</v>
      </c>
      <c r="H805" s="620" t="s">
        <v>7104</v>
      </c>
      <c r="I805" s="622">
        <v>9106.7299999999977</v>
      </c>
      <c r="J805" s="622">
        <v>10</v>
      </c>
      <c r="K805" s="623">
        <v>91067.279999999984</v>
      </c>
    </row>
    <row r="806" spans="1:11" ht="14.4" customHeight="1" x14ac:dyDescent="0.3">
      <c r="A806" s="618" t="s">
        <v>556</v>
      </c>
      <c r="B806" s="619" t="s">
        <v>558</v>
      </c>
      <c r="C806" s="620" t="s">
        <v>584</v>
      </c>
      <c r="D806" s="621" t="s">
        <v>585</v>
      </c>
      <c r="E806" s="620" t="s">
        <v>6271</v>
      </c>
      <c r="F806" s="621" t="s">
        <v>6272</v>
      </c>
      <c r="G806" s="620" t="s">
        <v>7105</v>
      </c>
      <c r="H806" s="620" t="s">
        <v>7106</v>
      </c>
      <c r="I806" s="622">
        <v>12005.705</v>
      </c>
      <c r="J806" s="622">
        <v>3</v>
      </c>
      <c r="K806" s="623">
        <v>36017.119999999995</v>
      </c>
    </row>
    <row r="807" spans="1:11" ht="14.4" customHeight="1" x14ac:dyDescent="0.3">
      <c r="A807" s="618" t="s">
        <v>556</v>
      </c>
      <c r="B807" s="619" t="s">
        <v>558</v>
      </c>
      <c r="C807" s="620" t="s">
        <v>584</v>
      </c>
      <c r="D807" s="621" t="s">
        <v>585</v>
      </c>
      <c r="E807" s="620" t="s">
        <v>6271</v>
      </c>
      <c r="F807" s="621" t="s">
        <v>6272</v>
      </c>
      <c r="G807" s="620" t="s">
        <v>7107</v>
      </c>
      <c r="H807" s="620" t="s">
        <v>7108</v>
      </c>
      <c r="I807" s="622">
        <v>4904.78</v>
      </c>
      <c r="J807" s="622">
        <v>11</v>
      </c>
      <c r="K807" s="623">
        <v>53952.619999999995</v>
      </c>
    </row>
    <row r="808" spans="1:11" ht="14.4" customHeight="1" x14ac:dyDescent="0.3">
      <c r="A808" s="618" t="s">
        <v>556</v>
      </c>
      <c r="B808" s="619" t="s">
        <v>558</v>
      </c>
      <c r="C808" s="620" t="s">
        <v>584</v>
      </c>
      <c r="D808" s="621" t="s">
        <v>585</v>
      </c>
      <c r="E808" s="620" t="s">
        <v>6271</v>
      </c>
      <c r="F808" s="621" t="s">
        <v>6272</v>
      </c>
      <c r="G808" s="620" t="s">
        <v>7109</v>
      </c>
      <c r="H808" s="620" t="s">
        <v>7110</v>
      </c>
      <c r="I808" s="622">
        <v>190.07000000000002</v>
      </c>
      <c r="J808" s="622">
        <v>90</v>
      </c>
      <c r="K808" s="623">
        <v>17105.97</v>
      </c>
    </row>
    <row r="809" spans="1:11" ht="14.4" customHeight="1" x14ac:dyDescent="0.3">
      <c r="A809" s="618" t="s">
        <v>556</v>
      </c>
      <c r="B809" s="619" t="s">
        <v>558</v>
      </c>
      <c r="C809" s="620" t="s">
        <v>584</v>
      </c>
      <c r="D809" s="621" t="s">
        <v>585</v>
      </c>
      <c r="E809" s="620" t="s">
        <v>6271</v>
      </c>
      <c r="F809" s="621" t="s">
        <v>6272</v>
      </c>
      <c r="G809" s="620" t="s">
        <v>7111</v>
      </c>
      <c r="H809" s="620" t="s">
        <v>7112</v>
      </c>
      <c r="I809" s="622">
        <v>300.33999999999997</v>
      </c>
      <c r="J809" s="622">
        <v>120</v>
      </c>
      <c r="K809" s="623">
        <v>36041.040000000001</v>
      </c>
    </row>
    <row r="810" spans="1:11" ht="14.4" customHeight="1" x14ac:dyDescent="0.3">
      <c r="A810" s="618" t="s">
        <v>556</v>
      </c>
      <c r="B810" s="619" t="s">
        <v>558</v>
      </c>
      <c r="C810" s="620" t="s">
        <v>584</v>
      </c>
      <c r="D810" s="621" t="s">
        <v>585</v>
      </c>
      <c r="E810" s="620" t="s">
        <v>6271</v>
      </c>
      <c r="F810" s="621" t="s">
        <v>6272</v>
      </c>
      <c r="G810" s="620" t="s">
        <v>7113</v>
      </c>
      <c r="H810" s="620" t="s">
        <v>7114</v>
      </c>
      <c r="I810" s="622">
        <v>5963.72</v>
      </c>
      <c r="J810" s="622">
        <v>2</v>
      </c>
      <c r="K810" s="623">
        <v>11927.44</v>
      </c>
    </row>
    <row r="811" spans="1:11" ht="14.4" customHeight="1" x14ac:dyDescent="0.3">
      <c r="A811" s="618" t="s">
        <v>556</v>
      </c>
      <c r="B811" s="619" t="s">
        <v>558</v>
      </c>
      <c r="C811" s="620" t="s">
        <v>584</v>
      </c>
      <c r="D811" s="621" t="s">
        <v>585</v>
      </c>
      <c r="E811" s="620" t="s">
        <v>6271</v>
      </c>
      <c r="F811" s="621" t="s">
        <v>6272</v>
      </c>
      <c r="G811" s="620" t="s">
        <v>7115</v>
      </c>
      <c r="H811" s="620" t="s">
        <v>7116</v>
      </c>
      <c r="I811" s="622">
        <v>5812.1</v>
      </c>
      <c r="J811" s="622">
        <v>1</v>
      </c>
      <c r="K811" s="623">
        <v>5812.1</v>
      </c>
    </row>
    <row r="812" spans="1:11" ht="14.4" customHeight="1" x14ac:dyDescent="0.3">
      <c r="A812" s="618" t="s">
        <v>556</v>
      </c>
      <c r="B812" s="619" t="s">
        <v>558</v>
      </c>
      <c r="C812" s="620" t="s">
        <v>584</v>
      </c>
      <c r="D812" s="621" t="s">
        <v>585</v>
      </c>
      <c r="E812" s="620" t="s">
        <v>6271</v>
      </c>
      <c r="F812" s="621" t="s">
        <v>6272</v>
      </c>
      <c r="G812" s="620" t="s">
        <v>7117</v>
      </c>
      <c r="H812" s="620" t="s">
        <v>7118</v>
      </c>
      <c r="I812" s="622">
        <v>563.45000000000005</v>
      </c>
      <c r="J812" s="622">
        <v>10</v>
      </c>
      <c r="K812" s="623">
        <v>5634.5</v>
      </c>
    </row>
    <row r="813" spans="1:11" ht="14.4" customHeight="1" x14ac:dyDescent="0.3">
      <c r="A813" s="618" t="s">
        <v>556</v>
      </c>
      <c r="B813" s="619" t="s">
        <v>558</v>
      </c>
      <c r="C813" s="620" t="s">
        <v>584</v>
      </c>
      <c r="D813" s="621" t="s">
        <v>585</v>
      </c>
      <c r="E813" s="620" t="s">
        <v>6271</v>
      </c>
      <c r="F813" s="621" t="s">
        <v>6272</v>
      </c>
      <c r="G813" s="620" t="s">
        <v>7119</v>
      </c>
      <c r="H813" s="620" t="s">
        <v>7120</v>
      </c>
      <c r="I813" s="622">
        <v>42222.95</v>
      </c>
      <c r="J813" s="622">
        <v>1</v>
      </c>
      <c r="K813" s="623">
        <v>42222.95</v>
      </c>
    </row>
    <row r="814" spans="1:11" ht="14.4" customHeight="1" x14ac:dyDescent="0.3">
      <c r="A814" s="618" t="s">
        <v>556</v>
      </c>
      <c r="B814" s="619" t="s">
        <v>558</v>
      </c>
      <c r="C814" s="620" t="s">
        <v>584</v>
      </c>
      <c r="D814" s="621" t="s">
        <v>585</v>
      </c>
      <c r="E814" s="620" t="s">
        <v>6271</v>
      </c>
      <c r="F814" s="621" t="s">
        <v>6272</v>
      </c>
      <c r="G814" s="620" t="s">
        <v>7121</v>
      </c>
      <c r="H814" s="620" t="s">
        <v>7122</v>
      </c>
      <c r="I814" s="622">
        <v>953.52</v>
      </c>
      <c r="J814" s="622">
        <v>10</v>
      </c>
      <c r="K814" s="623">
        <v>9535.2199999999993</v>
      </c>
    </row>
    <row r="815" spans="1:11" ht="14.4" customHeight="1" x14ac:dyDescent="0.3">
      <c r="A815" s="618" t="s">
        <v>556</v>
      </c>
      <c r="B815" s="619" t="s">
        <v>558</v>
      </c>
      <c r="C815" s="620" t="s">
        <v>584</v>
      </c>
      <c r="D815" s="621" t="s">
        <v>585</v>
      </c>
      <c r="E815" s="620" t="s">
        <v>6271</v>
      </c>
      <c r="F815" s="621" t="s">
        <v>6272</v>
      </c>
      <c r="G815" s="620" t="s">
        <v>7123</v>
      </c>
      <c r="H815" s="620" t="s">
        <v>7124</v>
      </c>
      <c r="I815" s="622">
        <v>6605.87</v>
      </c>
      <c r="J815" s="622">
        <v>1</v>
      </c>
      <c r="K815" s="623">
        <v>6605.87</v>
      </c>
    </row>
    <row r="816" spans="1:11" ht="14.4" customHeight="1" x14ac:dyDescent="0.3">
      <c r="A816" s="618" t="s">
        <v>556</v>
      </c>
      <c r="B816" s="619" t="s">
        <v>558</v>
      </c>
      <c r="C816" s="620" t="s">
        <v>584</v>
      </c>
      <c r="D816" s="621" t="s">
        <v>585</v>
      </c>
      <c r="E816" s="620" t="s">
        <v>6271</v>
      </c>
      <c r="F816" s="621" t="s">
        <v>6272</v>
      </c>
      <c r="G816" s="620" t="s">
        <v>7125</v>
      </c>
      <c r="H816" s="620" t="s">
        <v>7126</v>
      </c>
      <c r="I816" s="622">
        <v>7926.09</v>
      </c>
      <c r="J816" s="622">
        <v>12</v>
      </c>
      <c r="K816" s="623">
        <v>95113.13</v>
      </c>
    </row>
    <row r="817" spans="1:11" ht="14.4" customHeight="1" x14ac:dyDescent="0.3">
      <c r="A817" s="618" t="s">
        <v>556</v>
      </c>
      <c r="B817" s="619" t="s">
        <v>558</v>
      </c>
      <c r="C817" s="620" t="s">
        <v>584</v>
      </c>
      <c r="D817" s="621" t="s">
        <v>585</v>
      </c>
      <c r="E817" s="620" t="s">
        <v>6271</v>
      </c>
      <c r="F817" s="621" t="s">
        <v>6272</v>
      </c>
      <c r="G817" s="620" t="s">
        <v>7127</v>
      </c>
      <c r="H817" s="620" t="s">
        <v>7128</v>
      </c>
      <c r="I817" s="622">
        <v>9148.15</v>
      </c>
      <c r="J817" s="622">
        <v>6</v>
      </c>
      <c r="K817" s="623">
        <v>54888.92</v>
      </c>
    </row>
    <row r="818" spans="1:11" ht="14.4" customHeight="1" x14ac:dyDescent="0.3">
      <c r="A818" s="618" t="s">
        <v>556</v>
      </c>
      <c r="B818" s="619" t="s">
        <v>558</v>
      </c>
      <c r="C818" s="620" t="s">
        <v>584</v>
      </c>
      <c r="D818" s="621" t="s">
        <v>585</v>
      </c>
      <c r="E818" s="620" t="s">
        <v>6275</v>
      </c>
      <c r="F818" s="621" t="s">
        <v>6276</v>
      </c>
      <c r="G818" s="620" t="s">
        <v>7129</v>
      </c>
      <c r="H818" s="620" t="s">
        <v>7130</v>
      </c>
      <c r="I818" s="622">
        <v>5565.9366666666656</v>
      </c>
      <c r="J818" s="622">
        <v>3</v>
      </c>
      <c r="K818" s="623">
        <v>16697.809999999998</v>
      </c>
    </row>
    <row r="819" spans="1:11" ht="14.4" customHeight="1" x14ac:dyDescent="0.3">
      <c r="A819" s="618" t="s">
        <v>556</v>
      </c>
      <c r="B819" s="619" t="s">
        <v>558</v>
      </c>
      <c r="C819" s="620" t="s">
        <v>584</v>
      </c>
      <c r="D819" s="621" t="s">
        <v>585</v>
      </c>
      <c r="E819" s="620" t="s">
        <v>6275</v>
      </c>
      <c r="F819" s="621" t="s">
        <v>6276</v>
      </c>
      <c r="G819" s="620" t="s">
        <v>7131</v>
      </c>
      <c r="H819" s="620" t="s">
        <v>7132</v>
      </c>
      <c r="I819" s="622">
        <v>5565.94</v>
      </c>
      <c r="J819" s="622">
        <v>1</v>
      </c>
      <c r="K819" s="623">
        <v>5565.94</v>
      </c>
    </row>
    <row r="820" spans="1:11" ht="14.4" customHeight="1" x14ac:dyDescent="0.3">
      <c r="A820" s="618" t="s">
        <v>556</v>
      </c>
      <c r="B820" s="619" t="s">
        <v>558</v>
      </c>
      <c r="C820" s="620" t="s">
        <v>584</v>
      </c>
      <c r="D820" s="621" t="s">
        <v>585</v>
      </c>
      <c r="E820" s="620" t="s">
        <v>6275</v>
      </c>
      <c r="F820" s="621" t="s">
        <v>6276</v>
      </c>
      <c r="G820" s="620" t="s">
        <v>7133</v>
      </c>
      <c r="H820" s="620" t="s">
        <v>7134</v>
      </c>
      <c r="I820" s="622">
        <v>466.26</v>
      </c>
      <c r="J820" s="622">
        <v>3</v>
      </c>
      <c r="K820" s="623">
        <v>1398.78</v>
      </c>
    </row>
    <row r="821" spans="1:11" ht="14.4" customHeight="1" x14ac:dyDescent="0.3">
      <c r="A821" s="618" t="s">
        <v>556</v>
      </c>
      <c r="B821" s="619" t="s">
        <v>558</v>
      </c>
      <c r="C821" s="620" t="s">
        <v>584</v>
      </c>
      <c r="D821" s="621" t="s">
        <v>585</v>
      </c>
      <c r="E821" s="620" t="s">
        <v>6275</v>
      </c>
      <c r="F821" s="621" t="s">
        <v>6276</v>
      </c>
      <c r="G821" s="620" t="s">
        <v>7135</v>
      </c>
      <c r="H821" s="620" t="s">
        <v>7136</v>
      </c>
      <c r="I821" s="622">
        <v>4038.9700000000003</v>
      </c>
      <c r="J821" s="622">
        <v>2</v>
      </c>
      <c r="K821" s="623">
        <v>8077.9400000000005</v>
      </c>
    </row>
    <row r="822" spans="1:11" ht="14.4" customHeight="1" x14ac:dyDescent="0.3">
      <c r="A822" s="618" t="s">
        <v>556</v>
      </c>
      <c r="B822" s="619" t="s">
        <v>558</v>
      </c>
      <c r="C822" s="620" t="s">
        <v>584</v>
      </c>
      <c r="D822" s="621" t="s">
        <v>585</v>
      </c>
      <c r="E822" s="620" t="s">
        <v>6275</v>
      </c>
      <c r="F822" s="621" t="s">
        <v>6276</v>
      </c>
      <c r="G822" s="620" t="s">
        <v>7137</v>
      </c>
      <c r="H822" s="620" t="s">
        <v>7138</v>
      </c>
      <c r="I822" s="622">
        <v>466.35</v>
      </c>
      <c r="J822" s="622">
        <v>4</v>
      </c>
      <c r="K822" s="623">
        <v>1865.58</v>
      </c>
    </row>
    <row r="823" spans="1:11" ht="14.4" customHeight="1" x14ac:dyDescent="0.3">
      <c r="A823" s="618" t="s">
        <v>556</v>
      </c>
      <c r="B823" s="619" t="s">
        <v>558</v>
      </c>
      <c r="C823" s="620" t="s">
        <v>584</v>
      </c>
      <c r="D823" s="621" t="s">
        <v>585</v>
      </c>
      <c r="E823" s="620" t="s">
        <v>6275</v>
      </c>
      <c r="F823" s="621" t="s">
        <v>6276</v>
      </c>
      <c r="G823" s="620" t="s">
        <v>7139</v>
      </c>
      <c r="H823" s="620" t="s">
        <v>7140</v>
      </c>
      <c r="I823" s="622">
        <v>466.32</v>
      </c>
      <c r="J823" s="622">
        <v>8</v>
      </c>
      <c r="K823" s="623">
        <v>3730.79</v>
      </c>
    </row>
    <row r="824" spans="1:11" ht="14.4" customHeight="1" x14ac:dyDescent="0.3">
      <c r="A824" s="618" t="s">
        <v>556</v>
      </c>
      <c r="B824" s="619" t="s">
        <v>558</v>
      </c>
      <c r="C824" s="620" t="s">
        <v>584</v>
      </c>
      <c r="D824" s="621" t="s">
        <v>585</v>
      </c>
      <c r="E824" s="620" t="s">
        <v>6275</v>
      </c>
      <c r="F824" s="621" t="s">
        <v>6276</v>
      </c>
      <c r="G824" s="620" t="s">
        <v>7141</v>
      </c>
      <c r="H824" s="620" t="s">
        <v>7142</v>
      </c>
      <c r="I824" s="622">
        <v>466.34500000000003</v>
      </c>
      <c r="J824" s="622">
        <v>9</v>
      </c>
      <c r="K824" s="623">
        <v>4197.2199999999993</v>
      </c>
    </row>
    <row r="825" spans="1:11" ht="14.4" customHeight="1" x14ac:dyDescent="0.3">
      <c r="A825" s="618" t="s">
        <v>556</v>
      </c>
      <c r="B825" s="619" t="s">
        <v>558</v>
      </c>
      <c r="C825" s="620" t="s">
        <v>584</v>
      </c>
      <c r="D825" s="621" t="s">
        <v>585</v>
      </c>
      <c r="E825" s="620" t="s">
        <v>6275</v>
      </c>
      <c r="F825" s="621" t="s">
        <v>6276</v>
      </c>
      <c r="G825" s="620" t="s">
        <v>7143</v>
      </c>
      <c r="H825" s="620" t="s">
        <v>7144</v>
      </c>
      <c r="I825" s="622">
        <v>466.35</v>
      </c>
      <c r="J825" s="622">
        <v>6</v>
      </c>
      <c r="K825" s="623">
        <v>2798.46</v>
      </c>
    </row>
    <row r="826" spans="1:11" ht="14.4" customHeight="1" x14ac:dyDescent="0.3">
      <c r="A826" s="618" t="s">
        <v>556</v>
      </c>
      <c r="B826" s="619" t="s">
        <v>558</v>
      </c>
      <c r="C826" s="620" t="s">
        <v>584</v>
      </c>
      <c r="D826" s="621" t="s">
        <v>585</v>
      </c>
      <c r="E826" s="620" t="s">
        <v>6275</v>
      </c>
      <c r="F826" s="621" t="s">
        <v>6276</v>
      </c>
      <c r="G826" s="620" t="s">
        <v>7145</v>
      </c>
      <c r="H826" s="620" t="s">
        <v>7146</v>
      </c>
      <c r="I826" s="622">
        <v>4436.1100000000006</v>
      </c>
      <c r="J826" s="622">
        <v>3</v>
      </c>
      <c r="K826" s="623">
        <v>13308.69</v>
      </c>
    </row>
    <row r="827" spans="1:11" ht="14.4" customHeight="1" x14ac:dyDescent="0.3">
      <c r="A827" s="618" t="s">
        <v>556</v>
      </c>
      <c r="B827" s="619" t="s">
        <v>558</v>
      </c>
      <c r="C827" s="620" t="s">
        <v>584</v>
      </c>
      <c r="D827" s="621" t="s">
        <v>585</v>
      </c>
      <c r="E827" s="620" t="s">
        <v>6275</v>
      </c>
      <c r="F827" s="621" t="s">
        <v>6276</v>
      </c>
      <c r="G827" s="620" t="s">
        <v>7147</v>
      </c>
      <c r="H827" s="620" t="s">
        <v>7148</v>
      </c>
      <c r="I827" s="622">
        <v>1427.27</v>
      </c>
      <c r="J827" s="622">
        <v>1</v>
      </c>
      <c r="K827" s="623">
        <v>1427.27</v>
      </c>
    </row>
    <row r="828" spans="1:11" ht="14.4" customHeight="1" x14ac:dyDescent="0.3">
      <c r="A828" s="618" t="s">
        <v>556</v>
      </c>
      <c r="B828" s="619" t="s">
        <v>558</v>
      </c>
      <c r="C828" s="620" t="s">
        <v>584</v>
      </c>
      <c r="D828" s="621" t="s">
        <v>585</v>
      </c>
      <c r="E828" s="620" t="s">
        <v>6275</v>
      </c>
      <c r="F828" s="621" t="s">
        <v>6276</v>
      </c>
      <c r="G828" s="620" t="s">
        <v>7149</v>
      </c>
      <c r="H828" s="620" t="s">
        <v>7150</v>
      </c>
      <c r="I828" s="622">
        <v>1427.27</v>
      </c>
      <c r="J828" s="622">
        <v>11</v>
      </c>
      <c r="K828" s="623">
        <v>15699.95</v>
      </c>
    </row>
    <row r="829" spans="1:11" ht="14.4" customHeight="1" x14ac:dyDescent="0.3">
      <c r="A829" s="618" t="s">
        <v>556</v>
      </c>
      <c r="B829" s="619" t="s">
        <v>558</v>
      </c>
      <c r="C829" s="620" t="s">
        <v>584</v>
      </c>
      <c r="D829" s="621" t="s">
        <v>585</v>
      </c>
      <c r="E829" s="620" t="s">
        <v>6275</v>
      </c>
      <c r="F829" s="621" t="s">
        <v>6276</v>
      </c>
      <c r="G829" s="620" t="s">
        <v>7151</v>
      </c>
      <c r="H829" s="620" t="s">
        <v>7152</v>
      </c>
      <c r="I829" s="622">
        <v>13765.725</v>
      </c>
      <c r="J829" s="622">
        <v>3</v>
      </c>
      <c r="K829" s="623">
        <v>41297.4</v>
      </c>
    </row>
    <row r="830" spans="1:11" ht="14.4" customHeight="1" x14ac:dyDescent="0.3">
      <c r="A830" s="618" t="s">
        <v>556</v>
      </c>
      <c r="B830" s="619" t="s">
        <v>558</v>
      </c>
      <c r="C830" s="620" t="s">
        <v>584</v>
      </c>
      <c r="D830" s="621" t="s">
        <v>585</v>
      </c>
      <c r="E830" s="620" t="s">
        <v>6275</v>
      </c>
      <c r="F830" s="621" t="s">
        <v>6276</v>
      </c>
      <c r="G830" s="620" t="s">
        <v>7153</v>
      </c>
      <c r="H830" s="620" t="s">
        <v>7154</v>
      </c>
      <c r="I830" s="622">
        <v>1122.29</v>
      </c>
      <c r="J830" s="622">
        <v>35</v>
      </c>
      <c r="K830" s="623">
        <v>39280.1</v>
      </c>
    </row>
    <row r="831" spans="1:11" ht="14.4" customHeight="1" x14ac:dyDescent="0.3">
      <c r="A831" s="618" t="s">
        <v>556</v>
      </c>
      <c r="B831" s="619" t="s">
        <v>558</v>
      </c>
      <c r="C831" s="620" t="s">
        <v>584</v>
      </c>
      <c r="D831" s="621" t="s">
        <v>585</v>
      </c>
      <c r="E831" s="620" t="s">
        <v>6275</v>
      </c>
      <c r="F831" s="621" t="s">
        <v>6276</v>
      </c>
      <c r="G831" s="620" t="s">
        <v>7155</v>
      </c>
      <c r="H831" s="620" t="s">
        <v>7156</v>
      </c>
      <c r="I831" s="622">
        <v>1122.0250000000001</v>
      </c>
      <c r="J831" s="622">
        <v>24</v>
      </c>
      <c r="K831" s="623">
        <v>26925.34</v>
      </c>
    </row>
    <row r="832" spans="1:11" ht="14.4" customHeight="1" x14ac:dyDescent="0.3">
      <c r="A832" s="618" t="s">
        <v>556</v>
      </c>
      <c r="B832" s="619" t="s">
        <v>558</v>
      </c>
      <c r="C832" s="620" t="s">
        <v>584</v>
      </c>
      <c r="D832" s="621" t="s">
        <v>585</v>
      </c>
      <c r="E832" s="620" t="s">
        <v>6275</v>
      </c>
      <c r="F832" s="621" t="s">
        <v>6276</v>
      </c>
      <c r="G832" s="620" t="s">
        <v>7157</v>
      </c>
      <c r="H832" s="620" t="s">
        <v>7158</v>
      </c>
      <c r="I832" s="622">
        <v>9158.76</v>
      </c>
      <c r="J832" s="622">
        <v>1</v>
      </c>
      <c r="K832" s="623">
        <v>9158.76</v>
      </c>
    </row>
    <row r="833" spans="1:11" ht="14.4" customHeight="1" x14ac:dyDescent="0.3">
      <c r="A833" s="618" t="s">
        <v>556</v>
      </c>
      <c r="B833" s="619" t="s">
        <v>558</v>
      </c>
      <c r="C833" s="620" t="s">
        <v>584</v>
      </c>
      <c r="D833" s="621" t="s">
        <v>585</v>
      </c>
      <c r="E833" s="620" t="s">
        <v>6275</v>
      </c>
      <c r="F833" s="621" t="s">
        <v>6276</v>
      </c>
      <c r="G833" s="620" t="s">
        <v>7159</v>
      </c>
      <c r="H833" s="620" t="s">
        <v>7160</v>
      </c>
      <c r="I833" s="622">
        <v>1427.26</v>
      </c>
      <c r="J833" s="622">
        <v>1</v>
      </c>
      <c r="K833" s="623">
        <v>1427.26</v>
      </c>
    </row>
    <row r="834" spans="1:11" ht="14.4" customHeight="1" x14ac:dyDescent="0.3">
      <c r="A834" s="618" t="s">
        <v>556</v>
      </c>
      <c r="B834" s="619" t="s">
        <v>558</v>
      </c>
      <c r="C834" s="620" t="s">
        <v>584</v>
      </c>
      <c r="D834" s="621" t="s">
        <v>585</v>
      </c>
      <c r="E834" s="620" t="s">
        <v>6275</v>
      </c>
      <c r="F834" s="621" t="s">
        <v>6276</v>
      </c>
      <c r="G834" s="620" t="s">
        <v>7161</v>
      </c>
      <c r="H834" s="620" t="s">
        <v>7162</v>
      </c>
      <c r="I834" s="622">
        <v>1121.93</v>
      </c>
      <c r="J834" s="622">
        <v>5</v>
      </c>
      <c r="K834" s="623">
        <v>5610.32</v>
      </c>
    </row>
    <row r="835" spans="1:11" ht="14.4" customHeight="1" x14ac:dyDescent="0.3">
      <c r="A835" s="618" t="s">
        <v>556</v>
      </c>
      <c r="B835" s="619" t="s">
        <v>558</v>
      </c>
      <c r="C835" s="620" t="s">
        <v>584</v>
      </c>
      <c r="D835" s="621" t="s">
        <v>585</v>
      </c>
      <c r="E835" s="620" t="s">
        <v>6275</v>
      </c>
      <c r="F835" s="621" t="s">
        <v>6276</v>
      </c>
      <c r="G835" s="620" t="s">
        <v>7163</v>
      </c>
      <c r="H835" s="620" t="s">
        <v>7164</v>
      </c>
      <c r="I835" s="622">
        <v>1122.0149999999999</v>
      </c>
      <c r="J835" s="622">
        <v>9</v>
      </c>
      <c r="K835" s="623">
        <v>10097.34</v>
      </c>
    </row>
    <row r="836" spans="1:11" ht="14.4" customHeight="1" x14ac:dyDescent="0.3">
      <c r="A836" s="618" t="s">
        <v>556</v>
      </c>
      <c r="B836" s="619" t="s">
        <v>558</v>
      </c>
      <c r="C836" s="620" t="s">
        <v>584</v>
      </c>
      <c r="D836" s="621" t="s">
        <v>585</v>
      </c>
      <c r="E836" s="620" t="s">
        <v>6275</v>
      </c>
      <c r="F836" s="621" t="s">
        <v>6276</v>
      </c>
      <c r="G836" s="620" t="s">
        <v>7165</v>
      </c>
      <c r="H836" s="620" t="s">
        <v>7166</v>
      </c>
      <c r="I836" s="622">
        <v>1122.0149999999999</v>
      </c>
      <c r="J836" s="622">
        <v>7</v>
      </c>
      <c r="K836" s="623">
        <v>7853.3099999999995</v>
      </c>
    </row>
    <row r="837" spans="1:11" ht="14.4" customHeight="1" x14ac:dyDescent="0.3">
      <c r="A837" s="618" t="s">
        <v>556</v>
      </c>
      <c r="B837" s="619" t="s">
        <v>558</v>
      </c>
      <c r="C837" s="620" t="s">
        <v>584</v>
      </c>
      <c r="D837" s="621" t="s">
        <v>585</v>
      </c>
      <c r="E837" s="620" t="s">
        <v>6275</v>
      </c>
      <c r="F837" s="621" t="s">
        <v>6276</v>
      </c>
      <c r="G837" s="620" t="s">
        <v>7167</v>
      </c>
      <c r="H837" s="620" t="s">
        <v>7168</v>
      </c>
      <c r="I837" s="622">
        <v>8448.9749999999985</v>
      </c>
      <c r="J837" s="622">
        <v>5</v>
      </c>
      <c r="K837" s="623">
        <v>42245.279999999999</v>
      </c>
    </row>
    <row r="838" spans="1:11" ht="14.4" customHeight="1" x14ac:dyDescent="0.3">
      <c r="A838" s="618" t="s">
        <v>556</v>
      </c>
      <c r="B838" s="619" t="s">
        <v>558</v>
      </c>
      <c r="C838" s="620" t="s">
        <v>584</v>
      </c>
      <c r="D838" s="621" t="s">
        <v>585</v>
      </c>
      <c r="E838" s="620" t="s">
        <v>6275</v>
      </c>
      <c r="F838" s="621" t="s">
        <v>6276</v>
      </c>
      <c r="G838" s="620" t="s">
        <v>7169</v>
      </c>
      <c r="H838" s="620" t="s">
        <v>7170</v>
      </c>
      <c r="I838" s="622">
        <v>9159.2900000000009</v>
      </c>
      <c r="J838" s="622">
        <v>3</v>
      </c>
      <c r="K838" s="623">
        <v>27477.87</v>
      </c>
    </row>
    <row r="839" spans="1:11" ht="14.4" customHeight="1" x14ac:dyDescent="0.3">
      <c r="A839" s="618" t="s">
        <v>556</v>
      </c>
      <c r="B839" s="619" t="s">
        <v>558</v>
      </c>
      <c r="C839" s="620" t="s">
        <v>584</v>
      </c>
      <c r="D839" s="621" t="s">
        <v>585</v>
      </c>
      <c r="E839" s="620" t="s">
        <v>6277</v>
      </c>
      <c r="F839" s="621" t="s">
        <v>6278</v>
      </c>
      <c r="G839" s="620" t="s">
        <v>7171</v>
      </c>
      <c r="H839" s="620" t="s">
        <v>7172</v>
      </c>
      <c r="I839" s="622">
        <v>432.28999999999996</v>
      </c>
      <c r="J839" s="622">
        <v>56</v>
      </c>
      <c r="K839" s="623">
        <v>24208.16</v>
      </c>
    </row>
    <row r="840" spans="1:11" ht="14.4" customHeight="1" x14ac:dyDescent="0.3">
      <c r="A840" s="618" t="s">
        <v>556</v>
      </c>
      <c r="B840" s="619" t="s">
        <v>558</v>
      </c>
      <c r="C840" s="620" t="s">
        <v>584</v>
      </c>
      <c r="D840" s="621" t="s">
        <v>585</v>
      </c>
      <c r="E840" s="620" t="s">
        <v>6279</v>
      </c>
      <c r="F840" s="621" t="s">
        <v>6280</v>
      </c>
      <c r="G840" s="620" t="s">
        <v>7173</v>
      </c>
      <c r="H840" s="620" t="s">
        <v>7174</v>
      </c>
      <c r="I840" s="622">
        <v>413.82</v>
      </c>
      <c r="J840" s="622">
        <v>4</v>
      </c>
      <c r="K840" s="623">
        <v>1655.28</v>
      </c>
    </row>
    <row r="841" spans="1:11" ht="14.4" customHeight="1" x14ac:dyDescent="0.3">
      <c r="A841" s="618" t="s">
        <v>556</v>
      </c>
      <c r="B841" s="619" t="s">
        <v>558</v>
      </c>
      <c r="C841" s="620" t="s">
        <v>584</v>
      </c>
      <c r="D841" s="621" t="s">
        <v>585</v>
      </c>
      <c r="E841" s="620" t="s">
        <v>6279</v>
      </c>
      <c r="F841" s="621" t="s">
        <v>6280</v>
      </c>
      <c r="G841" s="620" t="s">
        <v>7175</v>
      </c>
      <c r="H841" s="620" t="s">
        <v>7176</v>
      </c>
      <c r="I841" s="622">
        <v>413.82</v>
      </c>
      <c r="J841" s="622">
        <v>2</v>
      </c>
      <c r="K841" s="623">
        <v>827.64</v>
      </c>
    </row>
    <row r="842" spans="1:11" ht="14.4" customHeight="1" x14ac:dyDescent="0.3">
      <c r="A842" s="618" t="s">
        <v>556</v>
      </c>
      <c r="B842" s="619" t="s">
        <v>558</v>
      </c>
      <c r="C842" s="620" t="s">
        <v>584</v>
      </c>
      <c r="D842" s="621" t="s">
        <v>585</v>
      </c>
      <c r="E842" s="620" t="s">
        <v>6283</v>
      </c>
      <c r="F842" s="621" t="s">
        <v>6284</v>
      </c>
      <c r="G842" s="620" t="s">
        <v>7177</v>
      </c>
      <c r="H842" s="620" t="s">
        <v>7178</v>
      </c>
      <c r="I842" s="622">
        <v>12388.132727272727</v>
      </c>
      <c r="J842" s="622">
        <v>26</v>
      </c>
      <c r="K842" s="623">
        <v>322724.45999999996</v>
      </c>
    </row>
    <row r="843" spans="1:11" ht="14.4" customHeight="1" x14ac:dyDescent="0.3">
      <c r="A843" s="618" t="s">
        <v>556</v>
      </c>
      <c r="B843" s="619" t="s">
        <v>558</v>
      </c>
      <c r="C843" s="620" t="s">
        <v>584</v>
      </c>
      <c r="D843" s="621" t="s">
        <v>585</v>
      </c>
      <c r="E843" s="620" t="s">
        <v>6283</v>
      </c>
      <c r="F843" s="621" t="s">
        <v>6284</v>
      </c>
      <c r="G843" s="620" t="s">
        <v>7179</v>
      </c>
      <c r="H843" s="620" t="s">
        <v>7180</v>
      </c>
      <c r="I843" s="622">
        <v>9768.7199999999993</v>
      </c>
      <c r="J843" s="622">
        <v>58</v>
      </c>
      <c r="K843" s="623">
        <v>566585.61</v>
      </c>
    </row>
    <row r="844" spans="1:11" ht="14.4" customHeight="1" x14ac:dyDescent="0.3">
      <c r="A844" s="618" t="s">
        <v>556</v>
      </c>
      <c r="B844" s="619" t="s">
        <v>558</v>
      </c>
      <c r="C844" s="620" t="s">
        <v>584</v>
      </c>
      <c r="D844" s="621" t="s">
        <v>585</v>
      </c>
      <c r="E844" s="620" t="s">
        <v>6283</v>
      </c>
      <c r="F844" s="621" t="s">
        <v>6284</v>
      </c>
      <c r="G844" s="620" t="s">
        <v>7181</v>
      </c>
      <c r="H844" s="620" t="s">
        <v>7182</v>
      </c>
      <c r="I844" s="622">
        <v>5249.21</v>
      </c>
      <c r="J844" s="622">
        <v>33</v>
      </c>
      <c r="K844" s="623">
        <v>173223.94</v>
      </c>
    </row>
    <row r="845" spans="1:11" ht="14.4" customHeight="1" x14ac:dyDescent="0.3">
      <c r="A845" s="618" t="s">
        <v>556</v>
      </c>
      <c r="B845" s="619" t="s">
        <v>558</v>
      </c>
      <c r="C845" s="620" t="s">
        <v>584</v>
      </c>
      <c r="D845" s="621" t="s">
        <v>585</v>
      </c>
      <c r="E845" s="620" t="s">
        <v>6283</v>
      </c>
      <c r="F845" s="621" t="s">
        <v>6284</v>
      </c>
      <c r="G845" s="620" t="s">
        <v>7183</v>
      </c>
      <c r="H845" s="620" t="s">
        <v>7184</v>
      </c>
      <c r="I845" s="622">
        <v>6339.6900000000005</v>
      </c>
      <c r="J845" s="622">
        <v>18</v>
      </c>
      <c r="K845" s="623">
        <v>114114.37000000001</v>
      </c>
    </row>
    <row r="846" spans="1:11" ht="14.4" customHeight="1" x14ac:dyDescent="0.3">
      <c r="A846" s="618" t="s">
        <v>556</v>
      </c>
      <c r="B846" s="619" t="s">
        <v>558</v>
      </c>
      <c r="C846" s="620" t="s">
        <v>584</v>
      </c>
      <c r="D846" s="621" t="s">
        <v>585</v>
      </c>
      <c r="E846" s="620" t="s">
        <v>6283</v>
      </c>
      <c r="F846" s="621" t="s">
        <v>6284</v>
      </c>
      <c r="G846" s="620" t="s">
        <v>7185</v>
      </c>
      <c r="H846" s="620" t="s">
        <v>7186</v>
      </c>
      <c r="I846" s="622">
        <v>467.85599999999994</v>
      </c>
      <c r="J846" s="622">
        <v>288</v>
      </c>
      <c r="K846" s="623">
        <v>134777.31999999998</v>
      </c>
    </row>
    <row r="847" spans="1:11" ht="14.4" customHeight="1" x14ac:dyDescent="0.3">
      <c r="A847" s="618" t="s">
        <v>556</v>
      </c>
      <c r="B847" s="619" t="s">
        <v>558</v>
      </c>
      <c r="C847" s="620" t="s">
        <v>584</v>
      </c>
      <c r="D847" s="621" t="s">
        <v>585</v>
      </c>
      <c r="E847" s="620" t="s">
        <v>6283</v>
      </c>
      <c r="F847" s="621" t="s">
        <v>6284</v>
      </c>
      <c r="G847" s="620" t="s">
        <v>7187</v>
      </c>
      <c r="H847" s="620" t="s">
        <v>7188</v>
      </c>
      <c r="I847" s="622">
        <v>8593.0099999999984</v>
      </c>
      <c r="J847" s="622">
        <v>17</v>
      </c>
      <c r="K847" s="623">
        <v>146081.16999999998</v>
      </c>
    </row>
    <row r="848" spans="1:11" ht="14.4" customHeight="1" x14ac:dyDescent="0.3">
      <c r="A848" s="618" t="s">
        <v>556</v>
      </c>
      <c r="B848" s="619" t="s">
        <v>558</v>
      </c>
      <c r="C848" s="620" t="s">
        <v>584</v>
      </c>
      <c r="D848" s="621" t="s">
        <v>585</v>
      </c>
      <c r="E848" s="620" t="s">
        <v>6283</v>
      </c>
      <c r="F848" s="621" t="s">
        <v>6284</v>
      </c>
      <c r="G848" s="620" t="s">
        <v>7189</v>
      </c>
      <c r="H848" s="620" t="s">
        <v>7190</v>
      </c>
      <c r="I848" s="622">
        <v>6773.2900000000009</v>
      </c>
      <c r="J848" s="622">
        <v>57</v>
      </c>
      <c r="K848" s="623">
        <v>387276.31</v>
      </c>
    </row>
    <row r="849" spans="1:11" ht="14.4" customHeight="1" x14ac:dyDescent="0.3">
      <c r="A849" s="618" t="s">
        <v>556</v>
      </c>
      <c r="B849" s="619" t="s">
        <v>558</v>
      </c>
      <c r="C849" s="620" t="s">
        <v>584</v>
      </c>
      <c r="D849" s="621" t="s">
        <v>585</v>
      </c>
      <c r="E849" s="620" t="s">
        <v>6283</v>
      </c>
      <c r="F849" s="621" t="s">
        <v>6284</v>
      </c>
      <c r="G849" s="620" t="s">
        <v>7191</v>
      </c>
      <c r="H849" s="620" t="s">
        <v>7192</v>
      </c>
      <c r="I849" s="622">
        <v>5545.4890909090909</v>
      </c>
      <c r="J849" s="622">
        <v>70</v>
      </c>
      <c r="K849" s="623">
        <v>389066.01</v>
      </c>
    </row>
    <row r="850" spans="1:11" ht="14.4" customHeight="1" x14ac:dyDescent="0.3">
      <c r="A850" s="618" t="s">
        <v>556</v>
      </c>
      <c r="B850" s="619" t="s">
        <v>558</v>
      </c>
      <c r="C850" s="620" t="s">
        <v>584</v>
      </c>
      <c r="D850" s="621" t="s">
        <v>585</v>
      </c>
      <c r="E850" s="620" t="s">
        <v>6283</v>
      </c>
      <c r="F850" s="621" t="s">
        <v>6284</v>
      </c>
      <c r="G850" s="620" t="s">
        <v>7193</v>
      </c>
      <c r="H850" s="620" t="s">
        <v>7194</v>
      </c>
      <c r="I850" s="622">
        <v>4612.28</v>
      </c>
      <c r="J850" s="622">
        <v>3</v>
      </c>
      <c r="K850" s="623">
        <v>13836.84</v>
      </c>
    </row>
    <row r="851" spans="1:11" ht="14.4" customHeight="1" x14ac:dyDescent="0.3">
      <c r="A851" s="618" t="s">
        <v>556</v>
      </c>
      <c r="B851" s="619" t="s">
        <v>558</v>
      </c>
      <c r="C851" s="620" t="s">
        <v>584</v>
      </c>
      <c r="D851" s="621" t="s">
        <v>585</v>
      </c>
      <c r="E851" s="620" t="s">
        <v>6283</v>
      </c>
      <c r="F851" s="621" t="s">
        <v>6284</v>
      </c>
      <c r="G851" s="620" t="s">
        <v>7195</v>
      </c>
      <c r="H851" s="620" t="s">
        <v>7196</v>
      </c>
      <c r="I851" s="622">
        <v>7314.2581818181825</v>
      </c>
      <c r="J851" s="622">
        <v>83</v>
      </c>
      <c r="K851" s="623">
        <v>608044.79999999993</v>
      </c>
    </row>
    <row r="852" spans="1:11" ht="14.4" customHeight="1" x14ac:dyDescent="0.3">
      <c r="A852" s="618" t="s">
        <v>556</v>
      </c>
      <c r="B852" s="619" t="s">
        <v>558</v>
      </c>
      <c r="C852" s="620" t="s">
        <v>584</v>
      </c>
      <c r="D852" s="621" t="s">
        <v>585</v>
      </c>
      <c r="E852" s="620" t="s">
        <v>6283</v>
      </c>
      <c r="F852" s="621" t="s">
        <v>6284</v>
      </c>
      <c r="G852" s="620" t="s">
        <v>7197</v>
      </c>
      <c r="H852" s="620" t="s">
        <v>7198</v>
      </c>
      <c r="I852" s="622">
        <v>288.25</v>
      </c>
      <c r="J852" s="622">
        <v>81</v>
      </c>
      <c r="K852" s="623">
        <v>23307.75</v>
      </c>
    </row>
    <row r="853" spans="1:11" ht="14.4" customHeight="1" x14ac:dyDescent="0.3">
      <c r="A853" s="618" t="s">
        <v>556</v>
      </c>
      <c r="B853" s="619" t="s">
        <v>558</v>
      </c>
      <c r="C853" s="620" t="s">
        <v>584</v>
      </c>
      <c r="D853" s="621" t="s">
        <v>585</v>
      </c>
      <c r="E853" s="620" t="s">
        <v>6283</v>
      </c>
      <c r="F853" s="621" t="s">
        <v>6284</v>
      </c>
      <c r="G853" s="620" t="s">
        <v>7199</v>
      </c>
      <c r="H853" s="620" t="s">
        <v>7200</v>
      </c>
      <c r="I853" s="622">
        <v>1717.9688888888891</v>
      </c>
      <c r="J853" s="622">
        <v>21</v>
      </c>
      <c r="K853" s="623">
        <v>36023.72</v>
      </c>
    </row>
    <row r="854" spans="1:11" ht="14.4" customHeight="1" x14ac:dyDescent="0.3">
      <c r="A854" s="618" t="s">
        <v>556</v>
      </c>
      <c r="B854" s="619" t="s">
        <v>558</v>
      </c>
      <c r="C854" s="620" t="s">
        <v>584</v>
      </c>
      <c r="D854" s="621" t="s">
        <v>585</v>
      </c>
      <c r="E854" s="620" t="s">
        <v>6283</v>
      </c>
      <c r="F854" s="621" t="s">
        <v>6284</v>
      </c>
      <c r="G854" s="620" t="s">
        <v>7201</v>
      </c>
      <c r="H854" s="620" t="s">
        <v>7202</v>
      </c>
      <c r="I854" s="622">
        <v>548.63333333333333</v>
      </c>
      <c r="J854" s="622">
        <v>8</v>
      </c>
      <c r="K854" s="623">
        <v>4392.1900000000005</v>
      </c>
    </row>
    <row r="855" spans="1:11" ht="14.4" customHeight="1" x14ac:dyDescent="0.3">
      <c r="A855" s="618" t="s">
        <v>556</v>
      </c>
      <c r="B855" s="619" t="s">
        <v>558</v>
      </c>
      <c r="C855" s="620" t="s">
        <v>584</v>
      </c>
      <c r="D855" s="621" t="s">
        <v>585</v>
      </c>
      <c r="E855" s="620" t="s">
        <v>6283</v>
      </c>
      <c r="F855" s="621" t="s">
        <v>6284</v>
      </c>
      <c r="G855" s="620" t="s">
        <v>7203</v>
      </c>
      <c r="H855" s="620" t="s">
        <v>7204</v>
      </c>
      <c r="I855" s="622">
        <v>3152.333000000001</v>
      </c>
      <c r="J855" s="622">
        <v>249</v>
      </c>
      <c r="K855" s="623">
        <v>784930.44000000006</v>
      </c>
    </row>
    <row r="856" spans="1:11" ht="14.4" customHeight="1" x14ac:dyDescent="0.3">
      <c r="A856" s="618" t="s">
        <v>556</v>
      </c>
      <c r="B856" s="619" t="s">
        <v>558</v>
      </c>
      <c r="C856" s="620" t="s">
        <v>584</v>
      </c>
      <c r="D856" s="621" t="s">
        <v>585</v>
      </c>
      <c r="E856" s="620" t="s">
        <v>6283</v>
      </c>
      <c r="F856" s="621" t="s">
        <v>6284</v>
      </c>
      <c r="G856" s="620" t="s">
        <v>7205</v>
      </c>
      <c r="H856" s="620" t="s">
        <v>7206</v>
      </c>
      <c r="I856" s="622">
        <v>6365.4375</v>
      </c>
      <c r="J856" s="622">
        <v>27</v>
      </c>
      <c r="K856" s="623">
        <v>171865.40999999997</v>
      </c>
    </row>
    <row r="857" spans="1:11" ht="14.4" customHeight="1" x14ac:dyDescent="0.3">
      <c r="A857" s="618" t="s">
        <v>556</v>
      </c>
      <c r="B857" s="619" t="s">
        <v>558</v>
      </c>
      <c r="C857" s="620" t="s">
        <v>584</v>
      </c>
      <c r="D857" s="621" t="s">
        <v>585</v>
      </c>
      <c r="E857" s="620" t="s">
        <v>6283</v>
      </c>
      <c r="F857" s="621" t="s">
        <v>6284</v>
      </c>
      <c r="G857" s="620" t="s">
        <v>7207</v>
      </c>
      <c r="H857" s="620" t="s">
        <v>7208</v>
      </c>
      <c r="I857" s="622">
        <v>4601.3</v>
      </c>
      <c r="J857" s="622">
        <v>2</v>
      </c>
      <c r="K857" s="623">
        <v>9202.6</v>
      </c>
    </row>
    <row r="858" spans="1:11" ht="14.4" customHeight="1" x14ac:dyDescent="0.3">
      <c r="A858" s="618" t="s">
        <v>556</v>
      </c>
      <c r="B858" s="619" t="s">
        <v>558</v>
      </c>
      <c r="C858" s="620" t="s">
        <v>584</v>
      </c>
      <c r="D858" s="621" t="s">
        <v>585</v>
      </c>
      <c r="E858" s="620" t="s">
        <v>6283</v>
      </c>
      <c r="F858" s="621" t="s">
        <v>6284</v>
      </c>
      <c r="G858" s="620" t="s">
        <v>7209</v>
      </c>
      <c r="H858" s="620" t="s">
        <v>7210</v>
      </c>
      <c r="I858" s="622">
        <v>576.71199999999999</v>
      </c>
      <c r="J858" s="622">
        <v>23</v>
      </c>
      <c r="K858" s="623">
        <v>13339.529999999999</v>
      </c>
    </row>
    <row r="859" spans="1:11" ht="14.4" customHeight="1" x14ac:dyDescent="0.3">
      <c r="A859" s="618" t="s">
        <v>556</v>
      </c>
      <c r="B859" s="619" t="s">
        <v>558</v>
      </c>
      <c r="C859" s="620" t="s">
        <v>584</v>
      </c>
      <c r="D859" s="621" t="s">
        <v>585</v>
      </c>
      <c r="E859" s="620" t="s">
        <v>6283</v>
      </c>
      <c r="F859" s="621" t="s">
        <v>6284</v>
      </c>
      <c r="G859" s="620" t="s">
        <v>7211</v>
      </c>
      <c r="H859" s="620" t="s">
        <v>7212</v>
      </c>
      <c r="I859" s="622">
        <v>1898.80375</v>
      </c>
      <c r="J859" s="622">
        <v>28</v>
      </c>
      <c r="K859" s="623">
        <v>52979.409999999996</v>
      </c>
    </row>
    <row r="860" spans="1:11" ht="14.4" customHeight="1" x14ac:dyDescent="0.3">
      <c r="A860" s="618" t="s">
        <v>556</v>
      </c>
      <c r="B860" s="619" t="s">
        <v>558</v>
      </c>
      <c r="C860" s="620" t="s">
        <v>584</v>
      </c>
      <c r="D860" s="621" t="s">
        <v>585</v>
      </c>
      <c r="E860" s="620" t="s">
        <v>6283</v>
      </c>
      <c r="F860" s="621" t="s">
        <v>6284</v>
      </c>
      <c r="G860" s="620" t="s">
        <v>7213</v>
      </c>
      <c r="H860" s="620" t="s">
        <v>7214</v>
      </c>
      <c r="I860" s="622">
        <v>12385.370833333334</v>
      </c>
      <c r="J860" s="622">
        <v>48</v>
      </c>
      <c r="K860" s="623">
        <v>593575.57999999996</v>
      </c>
    </row>
    <row r="861" spans="1:11" ht="14.4" customHeight="1" x14ac:dyDescent="0.3">
      <c r="A861" s="618" t="s">
        <v>556</v>
      </c>
      <c r="B861" s="619" t="s">
        <v>558</v>
      </c>
      <c r="C861" s="620" t="s">
        <v>584</v>
      </c>
      <c r="D861" s="621" t="s">
        <v>585</v>
      </c>
      <c r="E861" s="620" t="s">
        <v>6283</v>
      </c>
      <c r="F861" s="621" t="s">
        <v>6284</v>
      </c>
      <c r="G861" s="620" t="s">
        <v>7215</v>
      </c>
      <c r="H861" s="620" t="s">
        <v>7216</v>
      </c>
      <c r="I861" s="622">
        <v>6365.36</v>
      </c>
      <c r="J861" s="622">
        <v>5</v>
      </c>
      <c r="K861" s="623">
        <v>31826.809999999998</v>
      </c>
    </row>
    <row r="862" spans="1:11" ht="14.4" customHeight="1" x14ac:dyDescent="0.3">
      <c r="A862" s="618" t="s">
        <v>556</v>
      </c>
      <c r="B862" s="619" t="s">
        <v>558</v>
      </c>
      <c r="C862" s="620" t="s">
        <v>584</v>
      </c>
      <c r="D862" s="621" t="s">
        <v>585</v>
      </c>
      <c r="E862" s="620" t="s">
        <v>6283</v>
      </c>
      <c r="F862" s="621" t="s">
        <v>6284</v>
      </c>
      <c r="G862" s="620" t="s">
        <v>7217</v>
      </c>
      <c r="H862" s="620" t="s">
        <v>7218</v>
      </c>
      <c r="I862" s="622">
        <v>15370.521000000002</v>
      </c>
      <c r="J862" s="622">
        <v>70</v>
      </c>
      <c r="K862" s="623">
        <v>1075936.5</v>
      </c>
    </row>
    <row r="863" spans="1:11" ht="14.4" customHeight="1" x14ac:dyDescent="0.3">
      <c r="A863" s="618" t="s">
        <v>556</v>
      </c>
      <c r="B863" s="619" t="s">
        <v>558</v>
      </c>
      <c r="C863" s="620" t="s">
        <v>584</v>
      </c>
      <c r="D863" s="621" t="s">
        <v>585</v>
      </c>
      <c r="E863" s="620" t="s">
        <v>6283</v>
      </c>
      <c r="F863" s="621" t="s">
        <v>6284</v>
      </c>
      <c r="G863" s="620" t="s">
        <v>7219</v>
      </c>
      <c r="H863" s="620" t="s">
        <v>7220</v>
      </c>
      <c r="I863" s="622">
        <v>15370.52</v>
      </c>
      <c r="J863" s="622">
        <v>112</v>
      </c>
      <c r="K863" s="623">
        <v>1721498.3600000003</v>
      </c>
    </row>
    <row r="864" spans="1:11" ht="14.4" customHeight="1" x14ac:dyDescent="0.3">
      <c r="A864" s="618" t="s">
        <v>556</v>
      </c>
      <c r="B864" s="619" t="s">
        <v>558</v>
      </c>
      <c r="C864" s="620" t="s">
        <v>584</v>
      </c>
      <c r="D864" s="621" t="s">
        <v>585</v>
      </c>
      <c r="E864" s="620" t="s">
        <v>6283</v>
      </c>
      <c r="F864" s="621" t="s">
        <v>6284</v>
      </c>
      <c r="G864" s="620" t="s">
        <v>7221</v>
      </c>
      <c r="H864" s="620" t="s">
        <v>7222</v>
      </c>
      <c r="I864" s="622">
        <v>5174.2250000000004</v>
      </c>
      <c r="J864" s="622">
        <v>2</v>
      </c>
      <c r="K864" s="623">
        <v>10348.450000000001</v>
      </c>
    </row>
    <row r="865" spans="1:11" ht="14.4" customHeight="1" x14ac:dyDescent="0.3">
      <c r="A865" s="618" t="s">
        <v>556</v>
      </c>
      <c r="B865" s="619" t="s">
        <v>558</v>
      </c>
      <c r="C865" s="620" t="s">
        <v>584</v>
      </c>
      <c r="D865" s="621" t="s">
        <v>585</v>
      </c>
      <c r="E865" s="620" t="s">
        <v>6283</v>
      </c>
      <c r="F865" s="621" t="s">
        <v>6284</v>
      </c>
      <c r="G865" s="620" t="s">
        <v>7223</v>
      </c>
      <c r="H865" s="620" t="s">
        <v>7224</v>
      </c>
      <c r="I865" s="622">
        <v>13922.298571428571</v>
      </c>
      <c r="J865" s="622">
        <v>36</v>
      </c>
      <c r="K865" s="623">
        <v>488944.18</v>
      </c>
    </row>
    <row r="866" spans="1:11" ht="14.4" customHeight="1" x14ac:dyDescent="0.3">
      <c r="A866" s="618" t="s">
        <v>556</v>
      </c>
      <c r="B866" s="619" t="s">
        <v>558</v>
      </c>
      <c r="C866" s="620" t="s">
        <v>584</v>
      </c>
      <c r="D866" s="621" t="s">
        <v>585</v>
      </c>
      <c r="E866" s="620" t="s">
        <v>6283</v>
      </c>
      <c r="F866" s="621" t="s">
        <v>6284</v>
      </c>
      <c r="G866" s="620" t="s">
        <v>7225</v>
      </c>
      <c r="H866" s="620" t="s">
        <v>7226</v>
      </c>
      <c r="I866" s="622">
        <v>6339.8675000000003</v>
      </c>
      <c r="J866" s="622">
        <v>10</v>
      </c>
      <c r="K866" s="623">
        <v>63398.310000000005</v>
      </c>
    </row>
    <row r="867" spans="1:11" ht="14.4" customHeight="1" x14ac:dyDescent="0.3">
      <c r="A867" s="618" t="s">
        <v>556</v>
      </c>
      <c r="B867" s="619" t="s">
        <v>558</v>
      </c>
      <c r="C867" s="620" t="s">
        <v>584</v>
      </c>
      <c r="D867" s="621" t="s">
        <v>585</v>
      </c>
      <c r="E867" s="620" t="s">
        <v>6283</v>
      </c>
      <c r="F867" s="621" t="s">
        <v>6284</v>
      </c>
      <c r="G867" s="620" t="s">
        <v>7227</v>
      </c>
      <c r="H867" s="620" t="s">
        <v>7228</v>
      </c>
      <c r="I867" s="622">
        <v>7744</v>
      </c>
      <c r="J867" s="622">
        <v>13</v>
      </c>
      <c r="K867" s="623">
        <v>100672</v>
      </c>
    </row>
    <row r="868" spans="1:11" ht="14.4" customHeight="1" x14ac:dyDescent="0.3">
      <c r="A868" s="618" t="s">
        <v>556</v>
      </c>
      <c r="B868" s="619" t="s">
        <v>558</v>
      </c>
      <c r="C868" s="620" t="s">
        <v>584</v>
      </c>
      <c r="D868" s="621" t="s">
        <v>585</v>
      </c>
      <c r="E868" s="620" t="s">
        <v>6283</v>
      </c>
      <c r="F868" s="621" t="s">
        <v>6284</v>
      </c>
      <c r="G868" s="620" t="s">
        <v>7229</v>
      </c>
      <c r="H868" s="620" t="s">
        <v>7230</v>
      </c>
      <c r="I868" s="622">
        <v>1558.18</v>
      </c>
      <c r="J868" s="622">
        <v>100</v>
      </c>
      <c r="K868" s="623">
        <v>155817.76</v>
      </c>
    </row>
    <row r="869" spans="1:11" ht="14.4" customHeight="1" x14ac:dyDescent="0.3">
      <c r="A869" s="618" t="s">
        <v>556</v>
      </c>
      <c r="B869" s="619" t="s">
        <v>558</v>
      </c>
      <c r="C869" s="620" t="s">
        <v>584</v>
      </c>
      <c r="D869" s="621" t="s">
        <v>585</v>
      </c>
      <c r="E869" s="620" t="s">
        <v>6283</v>
      </c>
      <c r="F869" s="621" t="s">
        <v>6284</v>
      </c>
      <c r="G869" s="620" t="s">
        <v>7231</v>
      </c>
      <c r="H869" s="620" t="s">
        <v>7232</v>
      </c>
      <c r="I869" s="622">
        <v>228.77</v>
      </c>
      <c r="J869" s="622">
        <v>108</v>
      </c>
      <c r="K869" s="623">
        <v>24707.22</v>
      </c>
    </row>
    <row r="870" spans="1:11" ht="14.4" customHeight="1" x14ac:dyDescent="0.3">
      <c r="A870" s="618" t="s">
        <v>556</v>
      </c>
      <c r="B870" s="619" t="s">
        <v>558</v>
      </c>
      <c r="C870" s="620" t="s">
        <v>584</v>
      </c>
      <c r="D870" s="621" t="s">
        <v>585</v>
      </c>
      <c r="E870" s="620" t="s">
        <v>6283</v>
      </c>
      <c r="F870" s="621" t="s">
        <v>6284</v>
      </c>
      <c r="G870" s="620" t="s">
        <v>7233</v>
      </c>
      <c r="H870" s="620" t="s">
        <v>7234</v>
      </c>
      <c r="I870" s="622">
        <v>7554.3999999999987</v>
      </c>
      <c r="J870" s="622">
        <v>3</v>
      </c>
      <c r="K870" s="623">
        <v>22663.199999999997</v>
      </c>
    </row>
    <row r="871" spans="1:11" ht="14.4" customHeight="1" x14ac:dyDescent="0.3">
      <c r="A871" s="618" t="s">
        <v>556</v>
      </c>
      <c r="B871" s="619" t="s">
        <v>558</v>
      </c>
      <c r="C871" s="620" t="s">
        <v>584</v>
      </c>
      <c r="D871" s="621" t="s">
        <v>585</v>
      </c>
      <c r="E871" s="620" t="s">
        <v>6283</v>
      </c>
      <c r="F871" s="621" t="s">
        <v>6284</v>
      </c>
      <c r="G871" s="620" t="s">
        <v>7235</v>
      </c>
      <c r="H871" s="620" t="s">
        <v>7236</v>
      </c>
      <c r="I871" s="622">
        <v>5437.28</v>
      </c>
      <c r="J871" s="622">
        <v>2</v>
      </c>
      <c r="K871" s="623">
        <v>10874.56</v>
      </c>
    </row>
    <row r="872" spans="1:11" ht="14.4" customHeight="1" x14ac:dyDescent="0.3">
      <c r="A872" s="618" t="s">
        <v>556</v>
      </c>
      <c r="B872" s="619" t="s">
        <v>558</v>
      </c>
      <c r="C872" s="620" t="s">
        <v>584</v>
      </c>
      <c r="D872" s="621" t="s">
        <v>585</v>
      </c>
      <c r="E872" s="620" t="s">
        <v>6283</v>
      </c>
      <c r="F872" s="621" t="s">
        <v>6284</v>
      </c>
      <c r="G872" s="620" t="s">
        <v>7237</v>
      </c>
      <c r="H872" s="620" t="s">
        <v>7238</v>
      </c>
      <c r="I872" s="622">
        <v>938.32</v>
      </c>
      <c r="J872" s="622">
        <v>24</v>
      </c>
      <c r="K872" s="623">
        <v>22519.68</v>
      </c>
    </row>
    <row r="873" spans="1:11" ht="14.4" customHeight="1" x14ac:dyDescent="0.3">
      <c r="A873" s="618" t="s">
        <v>556</v>
      </c>
      <c r="B873" s="619" t="s">
        <v>558</v>
      </c>
      <c r="C873" s="620" t="s">
        <v>584</v>
      </c>
      <c r="D873" s="621" t="s">
        <v>585</v>
      </c>
      <c r="E873" s="620" t="s">
        <v>6283</v>
      </c>
      <c r="F873" s="621" t="s">
        <v>6284</v>
      </c>
      <c r="G873" s="620" t="s">
        <v>7239</v>
      </c>
      <c r="H873" s="620" t="s">
        <v>7240</v>
      </c>
      <c r="I873" s="622">
        <v>841.69499999999994</v>
      </c>
      <c r="J873" s="622">
        <v>48</v>
      </c>
      <c r="K873" s="623">
        <v>40401.410000000003</v>
      </c>
    </row>
    <row r="874" spans="1:11" ht="14.4" customHeight="1" x14ac:dyDescent="0.3">
      <c r="A874" s="618" t="s">
        <v>556</v>
      </c>
      <c r="B874" s="619" t="s">
        <v>558</v>
      </c>
      <c r="C874" s="620" t="s">
        <v>584</v>
      </c>
      <c r="D874" s="621" t="s">
        <v>585</v>
      </c>
      <c r="E874" s="620" t="s">
        <v>6283</v>
      </c>
      <c r="F874" s="621" t="s">
        <v>6284</v>
      </c>
      <c r="G874" s="620" t="s">
        <v>7241</v>
      </c>
      <c r="H874" s="620" t="s">
        <v>7242</v>
      </c>
      <c r="I874" s="622">
        <v>846.39799999999991</v>
      </c>
      <c r="J874" s="622">
        <v>54</v>
      </c>
      <c r="K874" s="623">
        <v>45790.54</v>
      </c>
    </row>
    <row r="875" spans="1:11" ht="14.4" customHeight="1" x14ac:dyDescent="0.3">
      <c r="A875" s="618" t="s">
        <v>556</v>
      </c>
      <c r="B875" s="619" t="s">
        <v>558</v>
      </c>
      <c r="C875" s="620" t="s">
        <v>584</v>
      </c>
      <c r="D875" s="621" t="s">
        <v>585</v>
      </c>
      <c r="E875" s="620" t="s">
        <v>6283</v>
      </c>
      <c r="F875" s="621" t="s">
        <v>6284</v>
      </c>
      <c r="G875" s="620" t="s">
        <v>7243</v>
      </c>
      <c r="H875" s="620" t="s">
        <v>7244</v>
      </c>
      <c r="I875" s="622">
        <v>8322.5499999999993</v>
      </c>
      <c r="J875" s="622">
        <v>1</v>
      </c>
      <c r="K875" s="623">
        <v>8322.5499999999993</v>
      </c>
    </row>
    <row r="876" spans="1:11" ht="14.4" customHeight="1" x14ac:dyDescent="0.3">
      <c r="A876" s="618" t="s">
        <v>556</v>
      </c>
      <c r="B876" s="619" t="s">
        <v>558</v>
      </c>
      <c r="C876" s="620" t="s">
        <v>584</v>
      </c>
      <c r="D876" s="621" t="s">
        <v>585</v>
      </c>
      <c r="E876" s="620" t="s">
        <v>6283</v>
      </c>
      <c r="F876" s="621" t="s">
        <v>6284</v>
      </c>
      <c r="G876" s="620" t="s">
        <v>7245</v>
      </c>
      <c r="H876" s="620" t="s">
        <v>7246</v>
      </c>
      <c r="I876" s="622">
        <v>5489</v>
      </c>
      <c r="J876" s="622">
        <v>2</v>
      </c>
      <c r="K876" s="623">
        <v>10978</v>
      </c>
    </row>
    <row r="877" spans="1:11" ht="14.4" customHeight="1" x14ac:dyDescent="0.3">
      <c r="A877" s="618" t="s">
        <v>556</v>
      </c>
      <c r="B877" s="619" t="s">
        <v>558</v>
      </c>
      <c r="C877" s="620" t="s">
        <v>584</v>
      </c>
      <c r="D877" s="621" t="s">
        <v>585</v>
      </c>
      <c r="E877" s="620" t="s">
        <v>6283</v>
      </c>
      <c r="F877" s="621" t="s">
        <v>6284</v>
      </c>
      <c r="G877" s="620" t="s">
        <v>7247</v>
      </c>
      <c r="H877" s="620" t="s">
        <v>7248</v>
      </c>
      <c r="I877" s="622">
        <v>1380.9437500000001</v>
      </c>
      <c r="J877" s="622">
        <v>132</v>
      </c>
      <c r="K877" s="623">
        <v>183028.57</v>
      </c>
    </row>
    <row r="878" spans="1:11" ht="14.4" customHeight="1" x14ac:dyDescent="0.3">
      <c r="A878" s="618" t="s">
        <v>556</v>
      </c>
      <c r="B878" s="619" t="s">
        <v>558</v>
      </c>
      <c r="C878" s="620" t="s">
        <v>584</v>
      </c>
      <c r="D878" s="621" t="s">
        <v>585</v>
      </c>
      <c r="E878" s="620" t="s">
        <v>6283</v>
      </c>
      <c r="F878" s="621" t="s">
        <v>6284</v>
      </c>
      <c r="G878" s="620" t="s">
        <v>7249</v>
      </c>
      <c r="H878" s="620" t="s">
        <v>7250</v>
      </c>
      <c r="I878" s="622">
        <v>1373.16</v>
      </c>
      <c r="J878" s="622">
        <v>72</v>
      </c>
      <c r="K878" s="623">
        <v>98862.049999999988</v>
      </c>
    </row>
    <row r="879" spans="1:11" ht="14.4" customHeight="1" x14ac:dyDescent="0.3">
      <c r="A879" s="618" t="s">
        <v>556</v>
      </c>
      <c r="B879" s="619" t="s">
        <v>558</v>
      </c>
      <c r="C879" s="620" t="s">
        <v>584</v>
      </c>
      <c r="D879" s="621" t="s">
        <v>585</v>
      </c>
      <c r="E879" s="620" t="s">
        <v>6283</v>
      </c>
      <c r="F879" s="621" t="s">
        <v>6284</v>
      </c>
      <c r="G879" s="620" t="s">
        <v>7251</v>
      </c>
      <c r="H879" s="620" t="s">
        <v>7252</v>
      </c>
      <c r="I879" s="622">
        <v>494.5</v>
      </c>
      <c r="J879" s="622">
        <v>34</v>
      </c>
      <c r="K879" s="623">
        <v>16813</v>
      </c>
    </row>
    <row r="880" spans="1:11" ht="14.4" customHeight="1" x14ac:dyDescent="0.3">
      <c r="A880" s="618" t="s">
        <v>556</v>
      </c>
      <c r="B880" s="619" t="s">
        <v>558</v>
      </c>
      <c r="C880" s="620" t="s">
        <v>584</v>
      </c>
      <c r="D880" s="621" t="s">
        <v>585</v>
      </c>
      <c r="E880" s="620" t="s">
        <v>6283</v>
      </c>
      <c r="F880" s="621" t="s">
        <v>6284</v>
      </c>
      <c r="G880" s="620" t="s">
        <v>7253</v>
      </c>
      <c r="H880" s="620" t="s">
        <v>7254</v>
      </c>
      <c r="I880" s="622">
        <v>5249.21</v>
      </c>
      <c r="J880" s="622">
        <v>4</v>
      </c>
      <c r="K880" s="623">
        <v>20996.84</v>
      </c>
    </row>
    <row r="881" spans="1:11" ht="14.4" customHeight="1" x14ac:dyDescent="0.3">
      <c r="A881" s="618" t="s">
        <v>556</v>
      </c>
      <c r="B881" s="619" t="s">
        <v>558</v>
      </c>
      <c r="C881" s="620" t="s">
        <v>584</v>
      </c>
      <c r="D881" s="621" t="s">
        <v>585</v>
      </c>
      <c r="E881" s="620" t="s">
        <v>6283</v>
      </c>
      <c r="F881" s="621" t="s">
        <v>6284</v>
      </c>
      <c r="G881" s="620" t="s">
        <v>7255</v>
      </c>
      <c r="H881" s="620" t="s">
        <v>7256</v>
      </c>
      <c r="I881" s="622">
        <v>1213.06</v>
      </c>
      <c r="J881" s="622">
        <v>12</v>
      </c>
      <c r="K881" s="623">
        <v>14556.74</v>
      </c>
    </row>
    <row r="882" spans="1:11" ht="14.4" customHeight="1" x14ac:dyDescent="0.3">
      <c r="A882" s="618" t="s">
        <v>556</v>
      </c>
      <c r="B882" s="619" t="s">
        <v>558</v>
      </c>
      <c r="C882" s="620" t="s">
        <v>584</v>
      </c>
      <c r="D882" s="621" t="s">
        <v>585</v>
      </c>
      <c r="E882" s="620" t="s">
        <v>6283</v>
      </c>
      <c r="F882" s="621" t="s">
        <v>6284</v>
      </c>
      <c r="G882" s="620" t="s">
        <v>7257</v>
      </c>
      <c r="H882" s="620" t="s">
        <v>7258</v>
      </c>
      <c r="I882" s="622">
        <v>3412.6933333333327</v>
      </c>
      <c r="J882" s="622">
        <v>94</v>
      </c>
      <c r="K882" s="623">
        <v>320793.03999999998</v>
      </c>
    </row>
    <row r="883" spans="1:11" ht="14.4" customHeight="1" x14ac:dyDescent="0.3">
      <c r="A883" s="618" t="s">
        <v>556</v>
      </c>
      <c r="B883" s="619" t="s">
        <v>558</v>
      </c>
      <c r="C883" s="620" t="s">
        <v>584</v>
      </c>
      <c r="D883" s="621" t="s">
        <v>585</v>
      </c>
      <c r="E883" s="620" t="s">
        <v>6283</v>
      </c>
      <c r="F883" s="621" t="s">
        <v>6284</v>
      </c>
      <c r="G883" s="620" t="s">
        <v>7259</v>
      </c>
      <c r="H883" s="620" t="s">
        <v>7260</v>
      </c>
      <c r="I883" s="622">
        <v>2887.5924999999997</v>
      </c>
      <c r="J883" s="622">
        <v>24</v>
      </c>
      <c r="K883" s="623">
        <v>69302.23000000001</v>
      </c>
    </row>
    <row r="884" spans="1:11" ht="14.4" customHeight="1" x14ac:dyDescent="0.3">
      <c r="A884" s="618" t="s">
        <v>556</v>
      </c>
      <c r="B884" s="619" t="s">
        <v>558</v>
      </c>
      <c r="C884" s="620" t="s">
        <v>584</v>
      </c>
      <c r="D884" s="621" t="s">
        <v>585</v>
      </c>
      <c r="E884" s="620" t="s">
        <v>6283</v>
      </c>
      <c r="F884" s="621" t="s">
        <v>6284</v>
      </c>
      <c r="G884" s="620" t="s">
        <v>7261</v>
      </c>
      <c r="H884" s="620" t="s">
        <v>7262</v>
      </c>
      <c r="I884" s="622">
        <v>3412.69</v>
      </c>
      <c r="J884" s="622">
        <v>6</v>
      </c>
      <c r="K884" s="623">
        <v>20476.11</v>
      </c>
    </row>
    <row r="885" spans="1:11" ht="14.4" customHeight="1" x14ac:dyDescent="0.3">
      <c r="A885" s="618" t="s">
        <v>556</v>
      </c>
      <c r="B885" s="619" t="s">
        <v>558</v>
      </c>
      <c r="C885" s="620" t="s">
        <v>584</v>
      </c>
      <c r="D885" s="621" t="s">
        <v>585</v>
      </c>
      <c r="E885" s="620" t="s">
        <v>6283</v>
      </c>
      <c r="F885" s="621" t="s">
        <v>6284</v>
      </c>
      <c r="G885" s="620" t="s">
        <v>7263</v>
      </c>
      <c r="H885" s="620" t="s">
        <v>7264</v>
      </c>
      <c r="I885" s="622">
        <v>16287.036250000001</v>
      </c>
      <c r="J885" s="622">
        <v>11</v>
      </c>
      <c r="K885" s="623">
        <v>179157.40000000002</v>
      </c>
    </row>
    <row r="886" spans="1:11" ht="14.4" customHeight="1" x14ac:dyDescent="0.3">
      <c r="A886" s="618" t="s">
        <v>556</v>
      </c>
      <c r="B886" s="619" t="s">
        <v>558</v>
      </c>
      <c r="C886" s="620" t="s">
        <v>584</v>
      </c>
      <c r="D886" s="621" t="s">
        <v>585</v>
      </c>
      <c r="E886" s="620" t="s">
        <v>6283</v>
      </c>
      <c r="F886" s="621" t="s">
        <v>6284</v>
      </c>
      <c r="G886" s="620" t="s">
        <v>7265</v>
      </c>
      <c r="H886" s="620" t="s">
        <v>7266</v>
      </c>
      <c r="I886" s="622">
        <v>12349.686</v>
      </c>
      <c r="J886" s="622">
        <v>12</v>
      </c>
      <c r="K886" s="623">
        <v>147646.87</v>
      </c>
    </row>
    <row r="887" spans="1:11" ht="14.4" customHeight="1" x14ac:dyDescent="0.3">
      <c r="A887" s="618" t="s">
        <v>556</v>
      </c>
      <c r="B887" s="619" t="s">
        <v>558</v>
      </c>
      <c r="C887" s="620" t="s">
        <v>584</v>
      </c>
      <c r="D887" s="621" t="s">
        <v>585</v>
      </c>
      <c r="E887" s="620" t="s">
        <v>6283</v>
      </c>
      <c r="F887" s="621" t="s">
        <v>6284</v>
      </c>
      <c r="G887" s="620" t="s">
        <v>7267</v>
      </c>
      <c r="H887" s="620" t="s">
        <v>7268</v>
      </c>
      <c r="I887" s="622">
        <v>6365.36</v>
      </c>
      <c r="J887" s="622">
        <v>3</v>
      </c>
      <c r="K887" s="623">
        <v>19096.09</v>
      </c>
    </row>
    <row r="888" spans="1:11" ht="14.4" customHeight="1" x14ac:dyDescent="0.3">
      <c r="A888" s="618" t="s">
        <v>556</v>
      </c>
      <c r="B888" s="619" t="s">
        <v>558</v>
      </c>
      <c r="C888" s="620" t="s">
        <v>584</v>
      </c>
      <c r="D888" s="621" t="s">
        <v>585</v>
      </c>
      <c r="E888" s="620" t="s">
        <v>6283</v>
      </c>
      <c r="F888" s="621" t="s">
        <v>6284</v>
      </c>
      <c r="G888" s="620" t="s">
        <v>7269</v>
      </c>
      <c r="H888" s="620" t="s">
        <v>7270</v>
      </c>
      <c r="I888" s="622">
        <v>9046.2540000000026</v>
      </c>
      <c r="J888" s="622">
        <v>23</v>
      </c>
      <c r="K888" s="623">
        <v>208060.81</v>
      </c>
    </row>
    <row r="889" spans="1:11" ht="14.4" customHeight="1" x14ac:dyDescent="0.3">
      <c r="A889" s="618" t="s">
        <v>556</v>
      </c>
      <c r="B889" s="619" t="s">
        <v>558</v>
      </c>
      <c r="C889" s="620" t="s">
        <v>584</v>
      </c>
      <c r="D889" s="621" t="s">
        <v>585</v>
      </c>
      <c r="E889" s="620" t="s">
        <v>6283</v>
      </c>
      <c r="F889" s="621" t="s">
        <v>6284</v>
      </c>
      <c r="G889" s="620" t="s">
        <v>7271</v>
      </c>
      <c r="H889" s="620" t="s">
        <v>7272</v>
      </c>
      <c r="I889" s="622">
        <v>11908.8</v>
      </c>
      <c r="J889" s="622">
        <v>2</v>
      </c>
      <c r="K889" s="623">
        <v>23817.59</v>
      </c>
    </row>
    <row r="890" spans="1:11" ht="14.4" customHeight="1" x14ac:dyDescent="0.3">
      <c r="A890" s="618" t="s">
        <v>556</v>
      </c>
      <c r="B890" s="619" t="s">
        <v>558</v>
      </c>
      <c r="C890" s="620" t="s">
        <v>584</v>
      </c>
      <c r="D890" s="621" t="s">
        <v>585</v>
      </c>
      <c r="E890" s="620" t="s">
        <v>6283</v>
      </c>
      <c r="F890" s="621" t="s">
        <v>6284</v>
      </c>
      <c r="G890" s="620" t="s">
        <v>7273</v>
      </c>
      <c r="H890" s="620" t="s">
        <v>7274</v>
      </c>
      <c r="I890" s="622">
        <v>9768.7199999999993</v>
      </c>
      <c r="J890" s="622">
        <v>1</v>
      </c>
      <c r="K890" s="623">
        <v>9768.7199999999993</v>
      </c>
    </row>
    <row r="891" spans="1:11" ht="14.4" customHeight="1" x14ac:dyDescent="0.3">
      <c r="A891" s="618" t="s">
        <v>556</v>
      </c>
      <c r="B891" s="619" t="s">
        <v>558</v>
      </c>
      <c r="C891" s="620" t="s">
        <v>584</v>
      </c>
      <c r="D891" s="621" t="s">
        <v>585</v>
      </c>
      <c r="E891" s="620" t="s">
        <v>6283</v>
      </c>
      <c r="F891" s="621" t="s">
        <v>6284</v>
      </c>
      <c r="G891" s="620" t="s">
        <v>7275</v>
      </c>
      <c r="H891" s="620" t="s">
        <v>7276</v>
      </c>
      <c r="I891" s="622">
        <v>34325.354999999996</v>
      </c>
      <c r="J891" s="622">
        <v>4</v>
      </c>
      <c r="K891" s="623">
        <v>137301.41999999998</v>
      </c>
    </row>
    <row r="892" spans="1:11" ht="14.4" customHeight="1" x14ac:dyDescent="0.3">
      <c r="A892" s="618" t="s">
        <v>556</v>
      </c>
      <c r="B892" s="619" t="s">
        <v>558</v>
      </c>
      <c r="C892" s="620" t="s">
        <v>584</v>
      </c>
      <c r="D892" s="621" t="s">
        <v>585</v>
      </c>
      <c r="E892" s="620" t="s">
        <v>6283</v>
      </c>
      <c r="F892" s="621" t="s">
        <v>6284</v>
      </c>
      <c r="G892" s="620" t="s">
        <v>7277</v>
      </c>
      <c r="H892" s="620" t="s">
        <v>7278</v>
      </c>
      <c r="I892" s="622">
        <v>464.94</v>
      </c>
      <c r="J892" s="622">
        <v>18</v>
      </c>
      <c r="K892" s="623">
        <v>8368.8799999999992</v>
      </c>
    </row>
    <row r="893" spans="1:11" ht="14.4" customHeight="1" x14ac:dyDescent="0.3">
      <c r="A893" s="618" t="s">
        <v>556</v>
      </c>
      <c r="B893" s="619" t="s">
        <v>558</v>
      </c>
      <c r="C893" s="620" t="s">
        <v>584</v>
      </c>
      <c r="D893" s="621" t="s">
        <v>585</v>
      </c>
      <c r="E893" s="620" t="s">
        <v>6283</v>
      </c>
      <c r="F893" s="621" t="s">
        <v>6284</v>
      </c>
      <c r="G893" s="620" t="s">
        <v>7279</v>
      </c>
      <c r="H893" s="620" t="s">
        <v>7280</v>
      </c>
      <c r="I893" s="622">
        <v>4431.9399999999996</v>
      </c>
      <c r="J893" s="622">
        <v>5</v>
      </c>
      <c r="K893" s="623">
        <v>22159.699999999997</v>
      </c>
    </row>
    <row r="894" spans="1:11" ht="14.4" customHeight="1" x14ac:dyDescent="0.3">
      <c r="A894" s="618" t="s">
        <v>556</v>
      </c>
      <c r="B894" s="619" t="s">
        <v>558</v>
      </c>
      <c r="C894" s="620" t="s">
        <v>584</v>
      </c>
      <c r="D894" s="621" t="s">
        <v>585</v>
      </c>
      <c r="E894" s="620" t="s">
        <v>6283</v>
      </c>
      <c r="F894" s="621" t="s">
        <v>6284</v>
      </c>
      <c r="G894" s="620" t="s">
        <v>7281</v>
      </c>
      <c r="H894" s="620" t="s">
        <v>7282</v>
      </c>
      <c r="I894" s="622">
        <v>15749.97</v>
      </c>
      <c r="J894" s="622">
        <v>2</v>
      </c>
      <c r="K894" s="623">
        <v>31499.93</v>
      </c>
    </row>
    <row r="895" spans="1:11" ht="14.4" customHeight="1" x14ac:dyDescent="0.3">
      <c r="A895" s="618" t="s">
        <v>556</v>
      </c>
      <c r="B895" s="619" t="s">
        <v>558</v>
      </c>
      <c r="C895" s="620" t="s">
        <v>584</v>
      </c>
      <c r="D895" s="621" t="s">
        <v>585</v>
      </c>
      <c r="E895" s="620" t="s">
        <v>6283</v>
      </c>
      <c r="F895" s="621" t="s">
        <v>6284</v>
      </c>
      <c r="G895" s="620" t="s">
        <v>7283</v>
      </c>
      <c r="H895" s="620" t="s">
        <v>7284</v>
      </c>
      <c r="I895" s="622">
        <v>7712.06</v>
      </c>
      <c r="J895" s="622">
        <v>3</v>
      </c>
      <c r="K895" s="623">
        <v>23136.18</v>
      </c>
    </row>
    <row r="896" spans="1:11" ht="14.4" customHeight="1" x14ac:dyDescent="0.3">
      <c r="A896" s="618" t="s">
        <v>556</v>
      </c>
      <c r="B896" s="619" t="s">
        <v>558</v>
      </c>
      <c r="C896" s="620" t="s">
        <v>584</v>
      </c>
      <c r="D896" s="621" t="s">
        <v>585</v>
      </c>
      <c r="E896" s="620" t="s">
        <v>6283</v>
      </c>
      <c r="F896" s="621" t="s">
        <v>6284</v>
      </c>
      <c r="G896" s="620" t="s">
        <v>7285</v>
      </c>
      <c r="H896" s="620" t="s">
        <v>7286</v>
      </c>
      <c r="I896" s="622">
        <v>10023.25</v>
      </c>
      <c r="J896" s="622">
        <v>2</v>
      </c>
      <c r="K896" s="623">
        <v>20046.490000000002</v>
      </c>
    </row>
    <row r="897" spans="1:11" ht="14.4" customHeight="1" x14ac:dyDescent="0.3">
      <c r="A897" s="618" t="s">
        <v>556</v>
      </c>
      <c r="B897" s="619" t="s">
        <v>558</v>
      </c>
      <c r="C897" s="620" t="s">
        <v>584</v>
      </c>
      <c r="D897" s="621" t="s">
        <v>585</v>
      </c>
      <c r="E897" s="620" t="s">
        <v>6283</v>
      </c>
      <c r="F897" s="621" t="s">
        <v>6284</v>
      </c>
      <c r="G897" s="620" t="s">
        <v>7287</v>
      </c>
      <c r="H897" s="620" t="s">
        <v>7288</v>
      </c>
      <c r="I897" s="622">
        <v>13099.68</v>
      </c>
      <c r="J897" s="622">
        <v>3</v>
      </c>
      <c r="K897" s="623">
        <v>39299.03</v>
      </c>
    </row>
    <row r="898" spans="1:11" ht="14.4" customHeight="1" x14ac:dyDescent="0.3">
      <c r="A898" s="618" t="s">
        <v>556</v>
      </c>
      <c r="B898" s="619" t="s">
        <v>558</v>
      </c>
      <c r="C898" s="620" t="s">
        <v>584</v>
      </c>
      <c r="D898" s="621" t="s">
        <v>585</v>
      </c>
      <c r="E898" s="620" t="s">
        <v>6283</v>
      </c>
      <c r="F898" s="621" t="s">
        <v>6284</v>
      </c>
      <c r="G898" s="620" t="s">
        <v>7289</v>
      </c>
      <c r="H898" s="620" t="s">
        <v>7290</v>
      </c>
      <c r="I898" s="622">
        <v>9144.4933333333338</v>
      </c>
      <c r="J898" s="622">
        <v>3</v>
      </c>
      <c r="K898" s="623">
        <v>27433.48</v>
      </c>
    </row>
    <row r="899" spans="1:11" ht="14.4" customHeight="1" x14ac:dyDescent="0.3">
      <c r="A899" s="618" t="s">
        <v>556</v>
      </c>
      <c r="B899" s="619" t="s">
        <v>558</v>
      </c>
      <c r="C899" s="620" t="s">
        <v>584</v>
      </c>
      <c r="D899" s="621" t="s">
        <v>585</v>
      </c>
      <c r="E899" s="620" t="s">
        <v>6283</v>
      </c>
      <c r="F899" s="621" t="s">
        <v>6284</v>
      </c>
      <c r="G899" s="620" t="s">
        <v>7291</v>
      </c>
      <c r="H899" s="620" t="s">
        <v>7292</v>
      </c>
      <c r="I899" s="622">
        <v>13099.68</v>
      </c>
      <c r="J899" s="622">
        <v>5</v>
      </c>
      <c r="K899" s="623">
        <v>65498.39</v>
      </c>
    </row>
    <row r="900" spans="1:11" ht="14.4" customHeight="1" x14ac:dyDescent="0.3">
      <c r="A900" s="618" t="s">
        <v>556</v>
      </c>
      <c r="B900" s="619" t="s">
        <v>558</v>
      </c>
      <c r="C900" s="620" t="s">
        <v>584</v>
      </c>
      <c r="D900" s="621" t="s">
        <v>585</v>
      </c>
      <c r="E900" s="620" t="s">
        <v>6283</v>
      </c>
      <c r="F900" s="621" t="s">
        <v>6284</v>
      </c>
      <c r="G900" s="620" t="s">
        <v>7293</v>
      </c>
      <c r="H900" s="620" t="s">
        <v>7294</v>
      </c>
      <c r="I900" s="622">
        <v>3570.95</v>
      </c>
      <c r="J900" s="622">
        <v>10</v>
      </c>
      <c r="K900" s="623">
        <v>35709.519999999997</v>
      </c>
    </row>
    <row r="901" spans="1:11" ht="14.4" customHeight="1" x14ac:dyDescent="0.3">
      <c r="A901" s="618" t="s">
        <v>556</v>
      </c>
      <c r="B901" s="619" t="s">
        <v>558</v>
      </c>
      <c r="C901" s="620" t="s">
        <v>584</v>
      </c>
      <c r="D901" s="621" t="s">
        <v>585</v>
      </c>
      <c r="E901" s="620" t="s">
        <v>6283</v>
      </c>
      <c r="F901" s="621" t="s">
        <v>6284</v>
      </c>
      <c r="G901" s="620" t="s">
        <v>7295</v>
      </c>
      <c r="H901" s="620" t="s">
        <v>7296</v>
      </c>
      <c r="I901" s="622">
        <v>6365.36</v>
      </c>
      <c r="J901" s="622">
        <v>7</v>
      </c>
      <c r="K901" s="623">
        <v>44557.53</v>
      </c>
    </row>
    <row r="902" spans="1:11" ht="14.4" customHeight="1" x14ac:dyDescent="0.3">
      <c r="A902" s="618" t="s">
        <v>556</v>
      </c>
      <c r="B902" s="619" t="s">
        <v>558</v>
      </c>
      <c r="C902" s="620" t="s">
        <v>584</v>
      </c>
      <c r="D902" s="621" t="s">
        <v>585</v>
      </c>
      <c r="E902" s="620" t="s">
        <v>6283</v>
      </c>
      <c r="F902" s="621" t="s">
        <v>6284</v>
      </c>
      <c r="G902" s="620" t="s">
        <v>7297</v>
      </c>
      <c r="H902" s="620" t="s">
        <v>7298</v>
      </c>
      <c r="I902" s="622">
        <v>16111.9</v>
      </c>
      <c r="J902" s="622">
        <v>4</v>
      </c>
      <c r="K902" s="623">
        <v>64447.6</v>
      </c>
    </row>
    <row r="903" spans="1:11" ht="14.4" customHeight="1" x14ac:dyDescent="0.3">
      <c r="A903" s="618" t="s">
        <v>556</v>
      </c>
      <c r="B903" s="619" t="s">
        <v>558</v>
      </c>
      <c r="C903" s="620" t="s">
        <v>584</v>
      </c>
      <c r="D903" s="621" t="s">
        <v>585</v>
      </c>
      <c r="E903" s="620" t="s">
        <v>6283</v>
      </c>
      <c r="F903" s="621" t="s">
        <v>6284</v>
      </c>
      <c r="G903" s="620" t="s">
        <v>7299</v>
      </c>
      <c r="H903" s="620" t="s">
        <v>7300</v>
      </c>
      <c r="I903" s="622">
        <v>12968.2</v>
      </c>
      <c r="J903" s="622">
        <v>10</v>
      </c>
      <c r="K903" s="623">
        <v>129682</v>
      </c>
    </row>
    <row r="904" spans="1:11" ht="14.4" customHeight="1" x14ac:dyDescent="0.3">
      <c r="A904" s="618" t="s">
        <v>556</v>
      </c>
      <c r="B904" s="619" t="s">
        <v>558</v>
      </c>
      <c r="C904" s="620" t="s">
        <v>584</v>
      </c>
      <c r="D904" s="621" t="s">
        <v>585</v>
      </c>
      <c r="E904" s="620" t="s">
        <v>6283</v>
      </c>
      <c r="F904" s="621" t="s">
        <v>6284</v>
      </c>
      <c r="G904" s="620" t="s">
        <v>7301</v>
      </c>
      <c r="H904" s="620" t="s">
        <v>7302</v>
      </c>
      <c r="I904" s="622">
        <v>895.59</v>
      </c>
      <c r="J904" s="622">
        <v>6</v>
      </c>
      <c r="K904" s="623">
        <v>5373.54</v>
      </c>
    </row>
    <row r="905" spans="1:11" ht="14.4" customHeight="1" x14ac:dyDescent="0.3">
      <c r="A905" s="618" t="s">
        <v>556</v>
      </c>
      <c r="B905" s="619" t="s">
        <v>558</v>
      </c>
      <c r="C905" s="620" t="s">
        <v>584</v>
      </c>
      <c r="D905" s="621" t="s">
        <v>585</v>
      </c>
      <c r="E905" s="620" t="s">
        <v>6283</v>
      </c>
      <c r="F905" s="621" t="s">
        <v>6284</v>
      </c>
      <c r="G905" s="620" t="s">
        <v>7303</v>
      </c>
      <c r="H905" s="620" t="s">
        <v>7304</v>
      </c>
      <c r="I905" s="622">
        <v>5380.99</v>
      </c>
      <c r="J905" s="622">
        <v>9</v>
      </c>
      <c r="K905" s="623">
        <v>48428.94</v>
      </c>
    </row>
    <row r="906" spans="1:11" ht="14.4" customHeight="1" x14ac:dyDescent="0.3">
      <c r="A906" s="618" t="s">
        <v>556</v>
      </c>
      <c r="B906" s="619" t="s">
        <v>558</v>
      </c>
      <c r="C906" s="620" t="s">
        <v>584</v>
      </c>
      <c r="D906" s="621" t="s">
        <v>585</v>
      </c>
      <c r="E906" s="620" t="s">
        <v>6283</v>
      </c>
      <c r="F906" s="621" t="s">
        <v>6284</v>
      </c>
      <c r="G906" s="620" t="s">
        <v>7305</v>
      </c>
      <c r="H906" s="620" t="s">
        <v>7306</v>
      </c>
      <c r="I906" s="622">
        <v>6365.36</v>
      </c>
      <c r="J906" s="622">
        <v>14</v>
      </c>
      <c r="K906" s="623">
        <v>89115.08</v>
      </c>
    </row>
    <row r="907" spans="1:11" ht="14.4" customHeight="1" x14ac:dyDescent="0.3">
      <c r="A907" s="618" t="s">
        <v>556</v>
      </c>
      <c r="B907" s="619" t="s">
        <v>558</v>
      </c>
      <c r="C907" s="620" t="s">
        <v>584</v>
      </c>
      <c r="D907" s="621" t="s">
        <v>585</v>
      </c>
      <c r="E907" s="620" t="s">
        <v>6283</v>
      </c>
      <c r="F907" s="621" t="s">
        <v>6284</v>
      </c>
      <c r="G907" s="620" t="s">
        <v>7307</v>
      </c>
      <c r="H907" s="620" t="s">
        <v>7308</v>
      </c>
      <c r="I907" s="622">
        <v>6957.5</v>
      </c>
      <c r="J907" s="622">
        <v>3</v>
      </c>
      <c r="K907" s="623">
        <v>20872.5</v>
      </c>
    </row>
    <row r="908" spans="1:11" ht="14.4" customHeight="1" x14ac:dyDescent="0.3">
      <c r="A908" s="618" t="s">
        <v>556</v>
      </c>
      <c r="B908" s="619" t="s">
        <v>558</v>
      </c>
      <c r="C908" s="620" t="s">
        <v>584</v>
      </c>
      <c r="D908" s="621" t="s">
        <v>585</v>
      </c>
      <c r="E908" s="620" t="s">
        <v>6283</v>
      </c>
      <c r="F908" s="621" t="s">
        <v>6284</v>
      </c>
      <c r="G908" s="620" t="s">
        <v>7309</v>
      </c>
      <c r="H908" s="620" t="s">
        <v>7310</v>
      </c>
      <c r="I908" s="622">
        <v>11046.17</v>
      </c>
      <c r="J908" s="622">
        <v>3</v>
      </c>
      <c r="K908" s="623">
        <v>33138.5</v>
      </c>
    </row>
    <row r="909" spans="1:11" ht="14.4" customHeight="1" x14ac:dyDescent="0.3">
      <c r="A909" s="618" t="s">
        <v>556</v>
      </c>
      <c r="B909" s="619" t="s">
        <v>558</v>
      </c>
      <c r="C909" s="620" t="s">
        <v>584</v>
      </c>
      <c r="D909" s="621" t="s">
        <v>585</v>
      </c>
      <c r="E909" s="620" t="s">
        <v>6283</v>
      </c>
      <c r="F909" s="621" t="s">
        <v>6284</v>
      </c>
      <c r="G909" s="620" t="s">
        <v>7311</v>
      </c>
      <c r="H909" s="620" t="s">
        <v>7312</v>
      </c>
      <c r="I909" s="622">
        <v>12705</v>
      </c>
      <c r="J909" s="622">
        <v>1</v>
      </c>
      <c r="K909" s="623">
        <v>12705</v>
      </c>
    </row>
    <row r="910" spans="1:11" ht="14.4" customHeight="1" x14ac:dyDescent="0.3">
      <c r="A910" s="618" t="s">
        <v>556</v>
      </c>
      <c r="B910" s="619" t="s">
        <v>558</v>
      </c>
      <c r="C910" s="620" t="s">
        <v>584</v>
      </c>
      <c r="D910" s="621" t="s">
        <v>585</v>
      </c>
      <c r="E910" s="620" t="s">
        <v>6283</v>
      </c>
      <c r="F910" s="621" t="s">
        <v>6284</v>
      </c>
      <c r="G910" s="620" t="s">
        <v>7313</v>
      </c>
      <c r="H910" s="620" t="s">
        <v>7314</v>
      </c>
      <c r="I910" s="622">
        <v>895.5</v>
      </c>
      <c r="J910" s="622">
        <v>6</v>
      </c>
      <c r="K910" s="623">
        <v>5372.98</v>
      </c>
    </row>
    <row r="911" spans="1:11" ht="14.4" customHeight="1" x14ac:dyDescent="0.3">
      <c r="A911" s="618" t="s">
        <v>556</v>
      </c>
      <c r="B911" s="619" t="s">
        <v>558</v>
      </c>
      <c r="C911" s="620" t="s">
        <v>584</v>
      </c>
      <c r="D911" s="621" t="s">
        <v>585</v>
      </c>
      <c r="E911" s="620" t="s">
        <v>6287</v>
      </c>
      <c r="F911" s="621" t="s">
        <v>6288</v>
      </c>
      <c r="G911" s="620" t="s">
        <v>7315</v>
      </c>
      <c r="H911" s="620" t="s">
        <v>7316</v>
      </c>
      <c r="I911" s="622">
        <v>118.27</v>
      </c>
      <c r="J911" s="622">
        <v>180</v>
      </c>
      <c r="K911" s="623">
        <v>21288.35</v>
      </c>
    </row>
    <row r="912" spans="1:11" ht="14.4" customHeight="1" x14ac:dyDescent="0.3">
      <c r="A912" s="618" t="s">
        <v>556</v>
      </c>
      <c r="B912" s="619" t="s">
        <v>558</v>
      </c>
      <c r="C912" s="620" t="s">
        <v>584</v>
      </c>
      <c r="D912" s="621" t="s">
        <v>585</v>
      </c>
      <c r="E912" s="620" t="s">
        <v>6287</v>
      </c>
      <c r="F912" s="621" t="s">
        <v>6288</v>
      </c>
      <c r="G912" s="620" t="s">
        <v>7317</v>
      </c>
      <c r="H912" s="620" t="s">
        <v>7318</v>
      </c>
      <c r="I912" s="622">
        <v>134.16999999999999</v>
      </c>
      <c r="J912" s="622">
        <v>60</v>
      </c>
      <c r="K912" s="623">
        <v>8050.42</v>
      </c>
    </row>
    <row r="913" spans="1:11" ht="14.4" customHeight="1" x14ac:dyDescent="0.3">
      <c r="A913" s="618" t="s">
        <v>556</v>
      </c>
      <c r="B913" s="619" t="s">
        <v>558</v>
      </c>
      <c r="C913" s="620" t="s">
        <v>584</v>
      </c>
      <c r="D913" s="621" t="s">
        <v>585</v>
      </c>
      <c r="E913" s="620" t="s">
        <v>6287</v>
      </c>
      <c r="F913" s="621" t="s">
        <v>6288</v>
      </c>
      <c r="G913" s="620" t="s">
        <v>7319</v>
      </c>
      <c r="H913" s="620" t="s">
        <v>7320</v>
      </c>
      <c r="I913" s="622">
        <v>268.22000000000003</v>
      </c>
      <c r="J913" s="622">
        <v>24</v>
      </c>
      <c r="K913" s="623">
        <v>6437.39</v>
      </c>
    </row>
    <row r="914" spans="1:11" ht="14.4" customHeight="1" x14ac:dyDescent="0.3">
      <c r="A914" s="618" t="s">
        <v>556</v>
      </c>
      <c r="B914" s="619" t="s">
        <v>558</v>
      </c>
      <c r="C914" s="620" t="s">
        <v>584</v>
      </c>
      <c r="D914" s="621" t="s">
        <v>585</v>
      </c>
      <c r="E914" s="620" t="s">
        <v>6287</v>
      </c>
      <c r="F914" s="621" t="s">
        <v>6288</v>
      </c>
      <c r="G914" s="620" t="s">
        <v>7321</v>
      </c>
      <c r="H914" s="620" t="s">
        <v>7322</v>
      </c>
      <c r="I914" s="622">
        <v>129.63999999999999</v>
      </c>
      <c r="J914" s="622">
        <v>72</v>
      </c>
      <c r="K914" s="623">
        <v>9334.26</v>
      </c>
    </row>
    <row r="915" spans="1:11" ht="14.4" customHeight="1" x14ac:dyDescent="0.3">
      <c r="A915" s="618" t="s">
        <v>556</v>
      </c>
      <c r="B915" s="619" t="s">
        <v>558</v>
      </c>
      <c r="C915" s="620" t="s">
        <v>584</v>
      </c>
      <c r="D915" s="621" t="s">
        <v>585</v>
      </c>
      <c r="E915" s="620" t="s">
        <v>6291</v>
      </c>
      <c r="F915" s="621" t="s">
        <v>6292</v>
      </c>
      <c r="G915" s="620" t="s">
        <v>6539</v>
      </c>
      <c r="H915" s="620" t="s">
        <v>6540</v>
      </c>
      <c r="I915" s="622">
        <v>0.78</v>
      </c>
      <c r="J915" s="622">
        <v>1000</v>
      </c>
      <c r="K915" s="623">
        <v>780</v>
      </c>
    </row>
    <row r="916" spans="1:11" ht="14.4" customHeight="1" x14ac:dyDescent="0.3">
      <c r="A916" s="618" t="s">
        <v>556</v>
      </c>
      <c r="B916" s="619" t="s">
        <v>558</v>
      </c>
      <c r="C916" s="620" t="s">
        <v>584</v>
      </c>
      <c r="D916" s="621" t="s">
        <v>585</v>
      </c>
      <c r="E916" s="620" t="s">
        <v>6281</v>
      </c>
      <c r="F916" s="621" t="s">
        <v>6282</v>
      </c>
      <c r="G916" s="620" t="s">
        <v>7323</v>
      </c>
      <c r="H916" s="620" t="s">
        <v>7324</v>
      </c>
      <c r="I916" s="622">
        <v>3295.61</v>
      </c>
      <c r="J916" s="622">
        <v>2</v>
      </c>
      <c r="K916" s="623">
        <v>6591.23</v>
      </c>
    </row>
    <row r="917" spans="1:11" ht="14.4" customHeight="1" x14ac:dyDescent="0.3">
      <c r="A917" s="618" t="s">
        <v>556</v>
      </c>
      <c r="B917" s="619" t="s">
        <v>558</v>
      </c>
      <c r="C917" s="620" t="s">
        <v>6293</v>
      </c>
      <c r="D917" s="621" t="s">
        <v>6294</v>
      </c>
      <c r="E917" s="620" t="s">
        <v>6271</v>
      </c>
      <c r="F917" s="621" t="s">
        <v>6272</v>
      </c>
      <c r="G917" s="620" t="s">
        <v>7069</v>
      </c>
      <c r="H917" s="620" t="s">
        <v>7070</v>
      </c>
      <c r="I917" s="622">
        <v>6591.875</v>
      </c>
      <c r="J917" s="622">
        <v>5</v>
      </c>
      <c r="K917" s="623">
        <v>32959.369999999995</v>
      </c>
    </row>
    <row r="918" spans="1:11" ht="14.4" customHeight="1" x14ac:dyDescent="0.3">
      <c r="A918" s="618" t="s">
        <v>556</v>
      </c>
      <c r="B918" s="619" t="s">
        <v>558</v>
      </c>
      <c r="C918" s="620" t="s">
        <v>6293</v>
      </c>
      <c r="D918" s="621" t="s">
        <v>6294</v>
      </c>
      <c r="E918" s="620" t="s">
        <v>6271</v>
      </c>
      <c r="F918" s="621" t="s">
        <v>6272</v>
      </c>
      <c r="G918" s="620" t="s">
        <v>7073</v>
      </c>
      <c r="H918" s="620" t="s">
        <v>7074</v>
      </c>
      <c r="I918" s="622">
        <v>6429.58</v>
      </c>
      <c r="J918" s="622">
        <v>3</v>
      </c>
      <c r="K918" s="623">
        <v>19288.73</v>
      </c>
    </row>
    <row r="919" spans="1:11" ht="14.4" customHeight="1" x14ac:dyDescent="0.3">
      <c r="A919" s="618" t="s">
        <v>556</v>
      </c>
      <c r="B919" s="619" t="s">
        <v>558</v>
      </c>
      <c r="C919" s="620" t="s">
        <v>6293</v>
      </c>
      <c r="D919" s="621" t="s">
        <v>6294</v>
      </c>
      <c r="E919" s="620" t="s">
        <v>6271</v>
      </c>
      <c r="F919" s="621" t="s">
        <v>6272</v>
      </c>
      <c r="G919" s="620" t="s">
        <v>7081</v>
      </c>
      <c r="H919" s="620" t="s">
        <v>7082</v>
      </c>
      <c r="I919" s="622">
        <v>4118.1049999999996</v>
      </c>
      <c r="J919" s="622">
        <v>3</v>
      </c>
      <c r="K919" s="623">
        <v>12354.32</v>
      </c>
    </row>
    <row r="920" spans="1:11" ht="14.4" customHeight="1" x14ac:dyDescent="0.3">
      <c r="A920" s="618" t="s">
        <v>556</v>
      </c>
      <c r="B920" s="619" t="s">
        <v>558</v>
      </c>
      <c r="C920" s="620" t="s">
        <v>6293</v>
      </c>
      <c r="D920" s="621" t="s">
        <v>6294</v>
      </c>
      <c r="E920" s="620" t="s">
        <v>6271</v>
      </c>
      <c r="F920" s="621" t="s">
        <v>6272</v>
      </c>
      <c r="G920" s="620" t="s">
        <v>7325</v>
      </c>
      <c r="H920" s="620" t="s">
        <v>7326</v>
      </c>
      <c r="I920" s="622">
        <v>440</v>
      </c>
      <c r="J920" s="622">
        <v>1</v>
      </c>
      <c r="K920" s="623">
        <v>440</v>
      </c>
    </row>
    <row r="921" spans="1:11" ht="14.4" customHeight="1" x14ac:dyDescent="0.3">
      <c r="A921" s="618" t="s">
        <v>556</v>
      </c>
      <c r="B921" s="619" t="s">
        <v>558</v>
      </c>
      <c r="C921" s="620" t="s">
        <v>6293</v>
      </c>
      <c r="D921" s="621" t="s">
        <v>6294</v>
      </c>
      <c r="E921" s="620" t="s">
        <v>6271</v>
      </c>
      <c r="F921" s="621" t="s">
        <v>6272</v>
      </c>
      <c r="G921" s="620" t="s">
        <v>7099</v>
      </c>
      <c r="H921" s="620" t="s">
        <v>7100</v>
      </c>
      <c r="I921" s="622">
        <v>4034.0733333333333</v>
      </c>
      <c r="J921" s="622">
        <v>5</v>
      </c>
      <c r="K921" s="623">
        <v>20305.98</v>
      </c>
    </row>
    <row r="922" spans="1:11" ht="14.4" customHeight="1" x14ac:dyDescent="0.3">
      <c r="A922" s="618" t="s">
        <v>556</v>
      </c>
      <c r="B922" s="619" t="s">
        <v>558</v>
      </c>
      <c r="C922" s="620" t="s">
        <v>6293</v>
      </c>
      <c r="D922" s="621" t="s">
        <v>6294</v>
      </c>
      <c r="E922" s="620" t="s">
        <v>6271</v>
      </c>
      <c r="F922" s="621" t="s">
        <v>6272</v>
      </c>
      <c r="G922" s="620" t="s">
        <v>7101</v>
      </c>
      <c r="H922" s="620" t="s">
        <v>7102</v>
      </c>
      <c r="I922" s="622">
        <v>4679.6000000000004</v>
      </c>
      <c r="J922" s="622">
        <v>1</v>
      </c>
      <c r="K922" s="623">
        <v>4679.6000000000004</v>
      </c>
    </row>
    <row r="923" spans="1:11" ht="14.4" customHeight="1" x14ac:dyDescent="0.3">
      <c r="A923" s="618" t="s">
        <v>556</v>
      </c>
      <c r="B923" s="619" t="s">
        <v>558</v>
      </c>
      <c r="C923" s="620" t="s">
        <v>6293</v>
      </c>
      <c r="D923" s="621" t="s">
        <v>6294</v>
      </c>
      <c r="E923" s="620" t="s">
        <v>6271</v>
      </c>
      <c r="F923" s="621" t="s">
        <v>6272</v>
      </c>
      <c r="G923" s="620" t="s">
        <v>7327</v>
      </c>
      <c r="H923" s="620" t="s">
        <v>7328</v>
      </c>
      <c r="I923" s="622">
        <v>2415.96</v>
      </c>
      <c r="J923" s="622">
        <v>5</v>
      </c>
      <c r="K923" s="623">
        <v>12079.78</v>
      </c>
    </row>
    <row r="924" spans="1:11" ht="14.4" customHeight="1" x14ac:dyDescent="0.3">
      <c r="A924" s="618" t="s">
        <v>556</v>
      </c>
      <c r="B924" s="619" t="s">
        <v>558</v>
      </c>
      <c r="C924" s="620" t="s">
        <v>6293</v>
      </c>
      <c r="D924" s="621" t="s">
        <v>6294</v>
      </c>
      <c r="E924" s="620" t="s">
        <v>6271</v>
      </c>
      <c r="F924" s="621" t="s">
        <v>6272</v>
      </c>
      <c r="G924" s="620" t="s">
        <v>7107</v>
      </c>
      <c r="H924" s="620" t="s">
        <v>7108</v>
      </c>
      <c r="I924" s="622">
        <v>4904.78</v>
      </c>
      <c r="J924" s="622">
        <v>1</v>
      </c>
      <c r="K924" s="623">
        <v>4904.78</v>
      </c>
    </row>
    <row r="925" spans="1:11" ht="14.4" customHeight="1" x14ac:dyDescent="0.3">
      <c r="A925" s="618" t="s">
        <v>556</v>
      </c>
      <c r="B925" s="619" t="s">
        <v>558</v>
      </c>
      <c r="C925" s="620" t="s">
        <v>6293</v>
      </c>
      <c r="D925" s="621" t="s">
        <v>6294</v>
      </c>
      <c r="E925" s="620" t="s">
        <v>6271</v>
      </c>
      <c r="F925" s="621" t="s">
        <v>6272</v>
      </c>
      <c r="G925" s="620" t="s">
        <v>7329</v>
      </c>
      <c r="H925" s="620" t="s">
        <v>7330</v>
      </c>
      <c r="I925" s="622">
        <v>735.68</v>
      </c>
      <c r="J925" s="622">
        <v>5</v>
      </c>
      <c r="K925" s="623">
        <v>3678.4</v>
      </c>
    </row>
    <row r="926" spans="1:11" ht="14.4" customHeight="1" x14ac:dyDescent="0.3">
      <c r="A926" s="618" t="s">
        <v>556</v>
      </c>
      <c r="B926" s="619" t="s">
        <v>558</v>
      </c>
      <c r="C926" s="620" t="s">
        <v>6293</v>
      </c>
      <c r="D926" s="621" t="s">
        <v>6294</v>
      </c>
      <c r="E926" s="620" t="s">
        <v>6271</v>
      </c>
      <c r="F926" s="621" t="s">
        <v>6272</v>
      </c>
      <c r="G926" s="620" t="s">
        <v>7331</v>
      </c>
      <c r="H926" s="620" t="s">
        <v>7332</v>
      </c>
      <c r="I926" s="622">
        <v>779.24</v>
      </c>
      <c r="J926" s="622">
        <v>5</v>
      </c>
      <c r="K926" s="623">
        <v>3896.2</v>
      </c>
    </row>
    <row r="927" spans="1:11" ht="14.4" customHeight="1" x14ac:dyDescent="0.3">
      <c r="A927" s="618" t="s">
        <v>556</v>
      </c>
      <c r="B927" s="619" t="s">
        <v>558</v>
      </c>
      <c r="C927" s="620" t="s">
        <v>6293</v>
      </c>
      <c r="D927" s="621" t="s">
        <v>6294</v>
      </c>
      <c r="E927" s="620" t="s">
        <v>6283</v>
      </c>
      <c r="F927" s="621" t="s">
        <v>6284</v>
      </c>
      <c r="G927" s="620" t="s">
        <v>7177</v>
      </c>
      <c r="H927" s="620" t="s">
        <v>7178</v>
      </c>
      <c r="I927" s="622">
        <v>12075</v>
      </c>
      <c r="J927" s="622">
        <v>1</v>
      </c>
      <c r="K927" s="623">
        <v>12075</v>
      </c>
    </row>
    <row r="928" spans="1:11" ht="14.4" customHeight="1" x14ac:dyDescent="0.3">
      <c r="A928" s="618" t="s">
        <v>556</v>
      </c>
      <c r="B928" s="619" t="s">
        <v>558</v>
      </c>
      <c r="C928" s="620" t="s">
        <v>6293</v>
      </c>
      <c r="D928" s="621" t="s">
        <v>6294</v>
      </c>
      <c r="E928" s="620" t="s">
        <v>6283</v>
      </c>
      <c r="F928" s="621" t="s">
        <v>6284</v>
      </c>
      <c r="G928" s="620" t="s">
        <v>7183</v>
      </c>
      <c r="H928" s="620" t="s">
        <v>7184</v>
      </c>
      <c r="I928" s="622">
        <v>6339.69</v>
      </c>
      <c r="J928" s="622">
        <v>2</v>
      </c>
      <c r="K928" s="623">
        <v>12679.37</v>
      </c>
    </row>
    <row r="929" spans="1:11" ht="14.4" customHeight="1" x14ac:dyDescent="0.3">
      <c r="A929" s="618" t="s">
        <v>556</v>
      </c>
      <c r="B929" s="619" t="s">
        <v>558</v>
      </c>
      <c r="C929" s="620" t="s">
        <v>6293</v>
      </c>
      <c r="D929" s="621" t="s">
        <v>6294</v>
      </c>
      <c r="E929" s="620" t="s">
        <v>6283</v>
      </c>
      <c r="F929" s="621" t="s">
        <v>6284</v>
      </c>
      <c r="G929" s="620" t="s">
        <v>7189</v>
      </c>
      <c r="H929" s="620" t="s">
        <v>7190</v>
      </c>
      <c r="I929" s="622">
        <v>6698.79</v>
      </c>
      <c r="J929" s="622">
        <v>2</v>
      </c>
      <c r="K929" s="623">
        <v>13397.58</v>
      </c>
    </row>
    <row r="930" spans="1:11" ht="14.4" customHeight="1" x14ac:dyDescent="0.3">
      <c r="A930" s="618" t="s">
        <v>556</v>
      </c>
      <c r="B930" s="619" t="s">
        <v>558</v>
      </c>
      <c r="C930" s="620" t="s">
        <v>6293</v>
      </c>
      <c r="D930" s="621" t="s">
        <v>6294</v>
      </c>
      <c r="E930" s="620" t="s">
        <v>6283</v>
      </c>
      <c r="F930" s="621" t="s">
        <v>6284</v>
      </c>
      <c r="G930" s="620" t="s">
        <v>7191</v>
      </c>
      <c r="H930" s="620" t="s">
        <v>7192</v>
      </c>
      <c r="I930" s="622">
        <v>5490.81</v>
      </c>
      <c r="J930" s="622">
        <v>11</v>
      </c>
      <c r="K930" s="623">
        <v>60398.92</v>
      </c>
    </row>
    <row r="931" spans="1:11" ht="14.4" customHeight="1" x14ac:dyDescent="0.3">
      <c r="A931" s="618" t="s">
        <v>556</v>
      </c>
      <c r="B931" s="619" t="s">
        <v>558</v>
      </c>
      <c r="C931" s="620" t="s">
        <v>6293</v>
      </c>
      <c r="D931" s="621" t="s">
        <v>6294</v>
      </c>
      <c r="E931" s="620" t="s">
        <v>6283</v>
      </c>
      <c r="F931" s="621" t="s">
        <v>6284</v>
      </c>
      <c r="G931" s="620" t="s">
        <v>7193</v>
      </c>
      <c r="H931" s="620" t="s">
        <v>7194</v>
      </c>
      <c r="I931" s="622">
        <v>4612.28</v>
      </c>
      <c r="J931" s="622">
        <v>2</v>
      </c>
      <c r="K931" s="623">
        <v>9224.56</v>
      </c>
    </row>
    <row r="932" spans="1:11" ht="14.4" customHeight="1" x14ac:dyDescent="0.3">
      <c r="A932" s="618" t="s">
        <v>556</v>
      </c>
      <c r="B932" s="619" t="s">
        <v>558</v>
      </c>
      <c r="C932" s="620" t="s">
        <v>6293</v>
      </c>
      <c r="D932" s="621" t="s">
        <v>6294</v>
      </c>
      <c r="E932" s="620" t="s">
        <v>6283</v>
      </c>
      <c r="F932" s="621" t="s">
        <v>6284</v>
      </c>
      <c r="G932" s="620" t="s">
        <v>7195</v>
      </c>
      <c r="H932" s="620" t="s">
        <v>7196</v>
      </c>
      <c r="I932" s="622">
        <v>7247.8649999999998</v>
      </c>
      <c r="J932" s="622">
        <v>9</v>
      </c>
      <c r="K932" s="623">
        <v>65230.8</v>
      </c>
    </row>
    <row r="933" spans="1:11" ht="14.4" customHeight="1" x14ac:dyDescent="0.3">
      <c r="A933" s="618" t="s">
        <v>556</v>
      </c>
      <c r="B933" s="619" t="s">
        <v>558</v>
      </c>
      <c r="C933" s="620" t="s">
        <v>6293</v>
      </c>
      <c r="D933" s="621" t="s">
        <v>6294</v>
      </c>
      <c r="E933" s="620" t="s">
        <v>6283</v>
      </c>
      <c r="F933" s="621" t="s">
        <v>6284</v>
      </c>
      <c r="G933" s="620" t="s">
        <v>7197</v>
      </c>
      <c r="H933" s="620" t="s">
        <v>7198</v>
      </c>
      <c r="I933" s="622">
        <v>287.5</v>
      </c>
      <c r="J933" s="622">
        <v>25</v>
      </c>
      <c r="K933" s="623">
        <v>7187.5</v>
      </c>
    </row>
    <row r="934" spans="1:11" ht="14.4" customHeight="1" x14ac:dyDescent="0.3">
      <c r="A934" s="618" t="s">
        <v>556</v>
      </c>
      <c r="B934" s="619" t="s">
        <v>558</v>
      </c>
      <c r="C934" s="620" t="s">
        <v>6293</v>
      </c>
      <c r="D934" s="621" t="s">
        <v>6294</v>
      </c>
      <c r="E934" s="620" t="s">
        <v>6283</v>
      </c>
      <c r="F934" s="621" t="s">
        <v>6284</v>
      </c>
      <c r="G934" s="620" t="s">
        <v>7199</v>
      </c>
      <c r="H934" s="620" t="s">
        <v>7200</v>
      </c>
      <c r="I934" s="622">
        <v>1713.5</v>
      </c>
      <c r="J934" s="622">
        <v>8</v>
      </c>
      <c r="K934" s="623">
        <v>13708</v>
      </c>
    </row>
    <row r="935" spans="1:11" ht="14.4" customHeight="1" x14ac:dyDescent="0.3">
      <c r="A935" s="618" t="s">
        <v>556</v>
      </c>
      <c r="B935" s="619" t="s">
        <v>558</v>
      </c>
      <c r="C935" s="620" t="s">
        <v>6293</v>
      </c>
      <c r="D935" s="621" t="s">
        <v>6294</v>
      </c>
      <c r="E935" s="620" t="s">
        <v>6283</v>
      </c>
      <c r="F935" s="621" t="s">
        <v>6284</v>
      </c>
      <c r="G935" s="620" t="s">
        <v>7201</v>
      </c>
      <c r="H935" s="620" t="s">
        <v>7202</v>
      </c>
      <c r="I935" s="622">
        <v>543.58500000000004</v>
      </c>
      <c r="J935" s="622">
        <v>4</v>
      </c>
      <c r="K935" s="623">
        <v>2174.35</v>
      </c>
    </row>
    <row r="936" spans="1:11" ht="14.4" customHeight="1" x14ac:dyDescent="0.3">
      <c r="A936" s="618" t="s">
        <v>556</v>
      </c>
      <c r="B936" s="619" t="s">
        <v>558</v>
      </c>
      <c r="C936" s="620" t="s">
        <v>6293</v>
      </c>
      <c r="D936" s="621" t="s">
        <v>6294</v>
      </c>
      <c r="E936" s="620" t="s">
        <v>6283</v>
      </c>
      <c r="F936" s="621" t="s">
        <v>6284</v>
      </c>
      <c r="G936" s="620" t="s">
        <v>7207</v>
      </c>
      <c r="H936" s="620" t="s">
        <v>7208</v>
      </c>
      <c r="I936" s="622">
        <v>4601.3</v>
      </c>
      <c r="J936" s="622">
        <v>1</v>
      </c>
      <c r="K936" s="623">
        <v>4601.3</v>
      </c>
    </row>
    <row r="937" spans="1:11" ht="14.4" customHeight="1" x14ac:dyDescent="0.3">
      <c r="A937" s="618" t="s">
        <v>556</v>
      </c>
      <c r="B937" s="619" t="s">
        <v>558</v>
      </c>
      <c r="C937" s="620" t="s">
        <v>6293</v>
      </c>
      <c r="D937" s="621" t="s">
        <v>6294</v>
      </c>
      <c r="E937" s="620" t="s">
        <v>6283</v>
      </c>
      <c r="F937" s="621" t="s">
        <v>6284</v>
      </c>
      <c r="G937" s="620" t="s">
        <v>7333</v>
      </c>
      <c r="H937" s="620" t="s">
        <v>7334</v>
      </c>
      <c r="I937" s="622">
        <v>8664.5</v>
      </c>
      <c r="J937" s="622">
        <v>1</v>
      </c>
      <c r="K937" s="623">
        <v>8664.5</v>
      </c>
    </row>
    <row r="938" spans="1:11" ht="14.4" customHeight="1" x14ac:dyDescent="0.3">
      <c r="A938" s="618" t="s">
        <v>556</v>
      </c>
      <c r="B938" s="619" t="s">
        <v>558</v>
      </c>
      <c r="C938" s="620" t="s">
        <v>6293</v>
      </c>
      <c r="D938" s="621" t="s">
        <v>6294</v>
      </c>
      <c r="E938" s="620" t="s">
        <v>6283</v>
      </c>
      <c r="F938" s="621" t="s">
        <v>6284</v>
      </c>
      <c r="G938" s="620" t="s">
        <v>7209</v>
      </c>
      <c r="H938" s="620" t="s">
        <v>7210</v>
      </c>
      <c r="I938" s="622">
        <v>571.02</v>
      </c>
      <c r="J938" s="622">
        <v>2</v>
      </c>
      <c r="K938" s="623">
        <v>1142.05</v>
      </c>
    </row>
    <row r="939" spans="1:11" ht="14.4" customHeight="1" x14ac:dyDescent="0.3">
      <c r="A939" s="618" t="s">
        <v>556</v>
      </c>
      <c r="B939" s="619" t="s">
        <v>558</v>
      </c>
      <c r="C939" s="620" t="s">
        <v>6293</v>
      </c>
      <c r="D939" s="621" t="s">
        <v>6294</v>
      </c>
      <c r="E939" s="620" t="s">
        <v>6283</v>
      </c>
      <c r="F939" s="621" t="s">
        <v>6284</v>
      </c>
      <c r="G939" s="620" t="s">
        <v>7211</v>
      </c>
      <c r="H939" s="620" t="s">
        <v>7212</v>
      </c>
      <c r="I939" s="622">
        <v>1866.88</v>
      </c>
      <c r="J939" s="622">
        <v>14</v>
      </c>
      <c r="K939" s="623">
        <v>26136.27</v>
      </c>
    </row>
    <row r="940" spans="1:11" ht="14.4" customHeight="1" x14ac:dyDescent="0.3">
      <c r="A940" s="618" t="s">
        <v>556</v>
      </c>
      <c r="B940" s="619" t="s">
        <v>558</v>
      </c>
      <c r="C940" s="620" t="s">
        <v>6293</v>
      </c>
      <c r="D940" s="621" t="s">
        <v>6294</v>
      </c>
      <c r="E940" s="620" t="s">
        <v>6283</v>
      </c>
      <c r="F940" s="621" t="s">
        <v>6284</v>
      </c>
      <c r="G940" s="620" t="s">
        <v>7213</v>
      </c>
      <c r="H940" s="620" t="s">
        <v>7214</v>
      </c>
      <c r="I940" s="622">
        <v>12075</v>
      </c>
      <c r="J940" s="622">
        <v>2</v>
      </c>
      <c r="K940" s="623">
        <v>24150</v>
      </c>
    </row>
    <row r="941" spans="1:11" ht="14.4" customHeight="1" x14ac:dyDescent="0.3">
      <c r="A941" s="618" t="s">
        <v>556</v>
      </c>
      <c r="B941" s="619" t="s">
        <v>558</v>
      </c>
      <c r="C941" s="620" t="s">
        <v>6293</v>
      </c>
      <c r="D941" s="621" t="s">
        <v>6294</v>
      </c>
      <c r="E941" s="620" t="s">
        <v>6283</v>
      </c>
      <c r="F941" s="621" t="s">
        <v>6284</v>
      </c>
      <c r="G941" s="620" t="s">
        <v>7217</v>
      </c>
      <c r="H941" s="620" t="s">
        <v>7218</v>
      </c>
      <c r="I941" s="622">
        <v>15370.52</v>
      </c>
      <c r="J941" s="622">
        <v>3</v>
      </c>
      <c r="K941" s="623">
        <v>46111.56</v>
      </c>
    </row>
    <row r="942" spans="1:11" ht="14.4" customHeight="1" x14ac:dyDescent="0.3">
      <c r="A942" s="618" t="s">
        <v>556</v>
      </c>
      <c r="B942" s="619" t="s">
        <v>558</v>
      </c>
      <c r="C942" s="620" t="s">
        <v>6293</v>
      </c>
      <c r="D942" s="621" t="s">
        <v>6294</v>
      </c>
      <c r="E942" s="620" t="s">
        <v>6283</v>
      </c>
      <c r="F942" s="621" t="s">
        <v>6284</v>
      </c>
      <c r="G942" s="620" t="s">
        <v>7223</v>
      </c>
      <c r="H942" s="620" t="s">
        <v>7224</v>
      </c>
      <c r="I942" s="622">
        <v>17050</v>
      </c>
      <c r="J942" s="622">
        <v>2</v>
      </c>
      <c r="K942" s="623">
        <v>34100</v>
      </c>
    </row>
    <row r="943" spans="1:11" ht="14.4" customHeight="1" x14ac:dyDescent="0.3">
      <c r="A943" s="618" t="s">
        <v>556</v>
      </c>
      <c r="B943" s="619" t="s">
        <v>558</v>
      </c>
      <c r="C943" s="620" t="s">
        <v>6293</v>
      </c>
      <c r="D943" s="621" t="s">
        <v>6294</v>
      </c>
      <c r="E943" s="620" t="s">
        <v>6283</v>
      </c>
      <c r="F943" s="621" t="s">
        <v>6284</v>
      </c>
      <c r="G943" s="620" t="s">
        <v>7335</v>
      </c>
      <c r="H943" s="620" t="s">
        <v>7336</v>
      </c>
      <c r="I943" s="622">
        <v>8346.0499999999993</v>
      </c>
      <c r="J943" s="622">
        <v>6</v>
      </c>
      <c r="K943" s="623">
        <v>50076.32</v>
      </c>
    </row>
    <row r="944" spans="1:11" ht="14.4" customHeight="1" x14ac:dyDescent="0.3">
      <c r="A944" s="618" t="s">
        <v>556</v>
      </c>
      <c r="B944" s="619" t="s">
        <v>558</v>
      </c>
      <c r="C944" s="620" t="s">
        <v>6293</v>
      </c>
      <c r="D944" s="621" t="s">
        <v>6294</v>
      </c>
      <c r="E944" s="620" t="s">
        <v>6283</v>
      </c>
      <c r="F944" s="621" t="s">
        <v>6284</v>
      </c>
      <c r="G944" s="620" t="s">
        <v>7239</v>
      </c>
      <c r="H944" s="620" t="s">
        <v>7240</v>
      </c>
      <c r="I944" s="622">
        <v>866.59</v>
      </c>
      <c r="J944" s="622">
        <v>12</v>
      </c>
      <c r="K944" s="623">
        <v>10399.08</v>
      </c>
    </row>
    <row r="945" spans="1:11" ht="14.4" customHeight="1" x14ac:dyDescent="0.3">
      <c r="A945" s="618" t="s">
        <v>556</v>
      </c>
      <c r="B945" s="619" t="s">
        <v>558</v>
      </c>
      <c r="C945" s="620" t="s">
        <v>6293</v>
      </c>
      <c r="D945" s="621" t="s">
        <v>6294</v>
      </c>
      <c r="E945" s="620" t="s">
        <v>6283</v>
      </c>
      <c r="F945" s="621" t="s">
        <v>6284</v>
      </c>
      <c r="G945" s="620" t="s">
        <v>7253</v>
      </c>
      <c r="H945" s="620" t="s">
        <v>7254</v>
      </c>
      <c r="I945" s="622">
        <v>5249.21</v>
      </c>
      <c r="J945" s="622">
        <v>3</v>
      </c>
      <c r="K945" s="623">
        <v>15747.630000000001</v>
      </c>
    </row>
    <row r="946" spans="1:11" ht="14.4" customHeight="1" x14ac:dyDescent="0.3">
      <c r="A946" s="618" t="s">
        <v>556</v>
      </c>
      <c r="B946" s="619" t="s">
        <v>558</v>
      </c>
      <c r="C946" s="620" t="s">
        <v>6293</v>
      </c>
      <c r="D946" s="621" t="s">
        <v>6294</v>
      </c>
      <c r="E946" s="620" t="s">
        <v>6283</v>
      </c>
      <c r="F946" s="621" t="s">
        <v>6284</v>
      </c>
      <c r="G946" s="620" t="s">
        <v>7257</v>
      </c>
      <c r="H946" s="620" t="s">
        <v>7258</v>
      </c>
      <c r="I946" s="622">
        <v>3412.68</v>
      </c>
      <c r="J946" s="622">
        <v>26</v>
      </c>
      <c r="K946" s="623">
        <v>88729.79</v>
      </c>
    </row>
    <row r="947" spans="1:11" ht="14.4" customHeight="1" x14ac:dyDescent="0.3">
      <c r="A947" s="618" t="s">
        <v>556</v>
      </c>
      <c r="B947" s="619" t="s">
        <v>558</v>
      </c>
      <c r="C947" s="620" t="s">
        <v>6293</v>
      </c>
      <c r="D947" s="621" t="s">
        <v>6294</v>
      </c>
      <c r="E947" s="620" t="s">
        <v>6283</v>
      </c>
      <c r="F947" s="621" t="s">
        <v>6284</v>
      </c>
      <c r="G947" s="620" t="s">
        <v>7265</v>
      </c>
      <c r="H947" s="620" t="s">
        <v>7266</v>
      </c>
      <c r="I947" s="622">
        <v>12705</v>
      </c>
      <c r="J947" s="622">
        <v>2</v>
      </c>
      <c r="K947" s="623">
        <v>25410</v>
      </c>
    </row>
    <row r="948" spans="1:11" ht="14.4" customHeight="1" x14ac:dyDescent="0.3">
      <c r="A948" s="618" t="s">
        <v>556</v>
      </c>
      <c r="B948" s="619" t="s">
        <v>558</v>
      </c>
      <c r="C948" s="620" t="s">
        <v>6293</v>
      </c>
      <c r="D948" s="621" t="s">
        <v>6294</v>
      </c>
      <c r="E948" s="620" t="s">
        <v>6283</v>
      </c>
      <c r="F948" s="621" t="s">
        <v>6284</v>
      </c>
      <c r="G948" s="620" t="s">
        <v>7269</v>
      </c>
      <c r="H948" s="620" t="s">
        <v>7270</v>
      </c>
      <c r="I948" s="622">
        <v>9046.02</v>
      </c>
      <c r="J948" s="622">
        <v>2</v>
      </c>
      <c r="K948" s="623">
        <v>18092.04</v>
      </c>
    </row>
    <row r="949" spans="1:11" ht="14.4" customHeight="1" x14ac:dyDescent="0.3">
      <c r="A949" s="618" t="s">
        <v>556</v>
      </c>
      <c r="B949" s="619" t="s">
        <v>558</v>
      </c>
      <c r="C949" s="620" t="s">
        <v>6293</v>
      </c>
      <c r="D949" s="621" t="s">
        <v>6294</v>
      </c>
      <c r="E949" s="620" t="s">
        <v>6283</v>
      </c>
      <c r="F949" s="621" t="s">
        <v>6284</v>
      </c>
      <c r="G949" s="620" t="s">
        <v>7271</v>
      </c>
      <c r="H949" s="620" t="s">
        <v>7272</v>
      </c>
      <c r="I949" s="622">
        <v>11908.8</v>
      </c>
      <c r="J949" s="622">
        <v>1</v>
      </c>
      <c r="K949" s="623">
        <v>11908.8</v>
      </c>
    </row>
    <row r="950" spans="1:11" ht="14.4" customHeight="1" x14ac:dyDescent="0.3">
      <c r="A950" s="618" t="s">
        <v>556</v>
      </c>
      <c r="B950" s="619" t="s">
        <v>558</v>
      </c>
      <c r="C950" s="620" t="s">
        <v>6293</v>
      </c>
      <c r="D950" s="621" t="s">
        <v>6294</v>
      </c>
      <c r="E950" s="620" t="s">
        <v>6283</v>
      </c>
      <c r="F950" s="621" t="s">
        <v>6284</v>
      </c>
      <c r="G950" s="620" t="s">
        <v>7289</v>
      </c>
      <c r="H950" s="620" t="s">
        <v>7290</v>
      </c>
      <c r="I950" s="622">
        <v>9546.9</v>
      </c>
      <c r="J950" s="622">
        <v>1</v>
      </c>
      <c r="K950" s="623">
        <v>9546.9</v>
      </c>
    </row>
    <row r="951" spans="1:11" ht="14.4" customHeight="1" x14ac:dyDescent="0.3">
      <c r="A951" s="618" t="s">
        <v>556</v>
      </c>
      <c r="B951" s="619" t="s">
        <v>558</v>
      </c>
      <c r="C951" s="620" t="s">
        <v>586</v>
      </c>
      <c r="D951" s="621" t="s">
        <v>587</v>
      </c>
      <c r="E951" s="620" t="s">
        <v>6269</v>
      </c>
      <c r="F951" s="621" t="s">
        <v>6270</v>
      </c>
      <c r="G951" s="620" t="s">
        <v>6309</v>
      </c>
      <c r="H951" s="620" t="s">
        <v>6310</v>
      </c>
      <c r="I951" s="622">
        <v>27.361666666666668</v>
      </c>
      <c r="J951" s="622">
        <v>38</v>
      </c>
      <c r="K951" s="623">
        <v>1039.75</v>
      </c>
    </row>
    <row r="952" spans="1:11" ht="14.4" customHeight="1" x14ac:dyDescent="0.3">
      <c r="A952" s="618" t="s">
        <v>556</v>
      </c>
      <c r="B952" s="619" t="s">
        <v>558</v>
      </c>
      <c r="C952" s="620" t="s">
        <v>586</v>
      </c>
      <c r="D952" s="621" t="s">
        <v>587</v>
      </c>
      <c r="E952" s="620" t="s">
        <v>6269</v>
      </c>
      <c r="F952" s="621" t="s">
        <v>6270</v>
      </c>
      <c r="G952" s="620" t="s">
        <v>6567</v>
      </c>
      <c r="H952" s="620" t="s">
        <v>6568</v>
      </c>
      <c r="I952" s="622">
        <v>0.23</v>
      </c>
      <c r="J952" s="622">
        <v>7800</v>
      </c>
      <c r="K952" s="623">
        <v>1794</v>
      </c>
    </row>
    <row r="953" spans="1:11" ht="14.4" customHeight="1" x14ac:dyDescent="0.3">
      <c r="A953" s="618" t="s">
        <v>556</v>
      </c>
      <c r="B953" s="619" t="s">
        <v>558</v>
      </c>
      <c r="C953" s="620" t="s">
        <v>586</v>
      </c>
      <c r="D953" s="621" t="s">
        <v>587</v>
      </c>
      <c r="E953" s="620" t="s">
        <v>6269</v>
      </c>
      <c r="F953" s="621" t="s">
        <v>6270</v>
      </c>
      <c r="G953" s="620" t="s">
        <v>6847</v>
      </c>
      <c r="H953" s="620" t="s">
        <v>6848</v>
      </c>
      <c r="I953" s="622">
        <v>0.3</v>
      </c>
      <c r="J953" s="622">
        <v>250</v>
      </c>
      <c r="K953" s="623">
        <v>75.83</v>
      </c>
    </row>
    <row r="954" spans="1:11" ht="14.4" customHeight="1" x14ac:dyDescent="0.3">
      <c r="A954" s="618" t="s">
        <v>556</v>
      </c>
      <c r="B954" s="619" t="s">
        <v>558</v>
      </c>
      <c r="C954" s="620" t="s">
        <v>586</v>
      </c>
      <c r="D954" s="621" t="s">
        <v>587</v>
      </c>
      <c r="E954" s="620" t="s">
        <v>6269</v>
      </c>
      <c r="F954" s="621" t="s">
        <v>6270</v>
      </c>
      <c r="G954" s="620" t="s">
        <v>6347</v>
      </c>
      <c r="H954" s="620" t="s">
        <v>6348</v>
      </c>
      <c r="I954" s="622">
        <v>7.35</v>
      </c>
      <c r="J954" s="622">
        <v>4</v>
      </c>
      <c r="K954" s="623">
        <v>29.4</v>
      </c>
    </row>
    <row r="955" spans="1:11" ht="14.4" customHeight="1" x14ac:dyDescent="0.3">
      <c r="A955" s="618" t="s">
        <v>556</v>
      </c>
      <c r="B955" s="619" t="s">
        <v>558</v>
      </c>
      <c r="C955" s="620" t="s">
        <v>586</v>
      </c>
      <c r="D955" s="621" t="s">
        <v>587</v>
      </c>
      <c r="E955" s="620" t="s">
        <v>6269</v>
      </c>
      <c r="F955" s="621" t="s">
        <v>6270</v>
      </c>
      <c r="G955" s="620" t="s">
        <v>7337</v>
      </c>
      <c r="H955" s="620" t="s">
        <v>7338</v>
      </c>
      <c r="I955" s="622">
        <v>2.78</v>
      </c>
      <c r="J955" s="622">
        <v>300</v>
      </c>
      <c r="K955" s="623">
        <v>834.9</v>
      </c>
    </row>
    <row r="956" spans="1:11" ht="14.4" customHeight="1" x14ac:dyDescent="0.3">
      <c r="A956" s="618" t="s">
        <v>556</v>
      </c>
      <c r="B956" s="619" t="s">
        <v>558</v>
      </c>
      <c r="C956" s="620" t="s">
        <v>586</v>
      </c>
      <c r="D956" s="621" t="s">
        <v>587</v>
      </c>
      <c r="E956" s="620" t="s">
        <v>6269</v>
      </c>
      <c r="F956" s="621" t="s">
        <v>6270</v>
      </c>
      <c r="G956" s="620" t="s">
        <v>6623</v>
      </c>
      <c r="H956" s="620" t="s">
        <v>6624</v>
      </c>
      <c r="I956" s="622">
        <v>1132.3900000000001</v>
      </c>
      <c r="J956" s="622">
        <v>2</v>
      </c>
      <c r="K956" s="623">
        <v>2264.79</v>
      </c>
    </row>
    <row r="957" spans="1:11" ht="14.4" customHeight="1" x14ac:dyDescent="0.3">
      <c r="A957" s="618" t="s">
        <v>556</v>
      </c>
      <c r="B957" s="619" t="s">
        <v>558</v>
      </c>
      <c r="C957" s="620" t="s">
        <v>586</v>
      </c>
      <c r="D957" s="621" t="s">
        <v>587</v>
      </c>
      <c r="E957" s="620" t="s">
        <v>6269</v>
      </c>
      <c r="F957" s="621" t="s">
        <v>6270</v>
      </c>
      <c r="G957" s="620" t="s">
        <v>7339</v>
      </c>
      <c r="H957" s="620" t="s">
        <v>7340</v>
      </c>
      <c r="I957" s="622">
        <v>12.24</v>
      </c>
      <c r="J957" s="622">
        <v>500</v>
      </c>
      <c r="K957" s="623">
        <v>6118</v>
      </c>
    </row>
    <row r="958" spans="1:11" ht="14.4" customHeight="1" x14ac:dyDescent="0.3">
      <c r="A958" s="618" t="s">
        <v>556</v>
      </c>
      <c r="B958" s="619" t="s">
        <v>558</v>
      </c>
      <c r="C958" s="620" t="s">
        <v>586</v>
      </c>
      <c r="D958" s="621" t="s">
        <v>587</v>
      </c>
      <c r="E958" s="620" t="s">
        <v>6271</v>
      </c>
      <c r="F958" s="621" t="s">
        <v>6272</v>
      </c>
      <c r="G958" s="620" t="s">
        <v>6367</v>
      </c>
      <c r="H958" s="620" t="s">
        <v>6368</v>
      </c>
      <c r="I958" s="622">
        <v>5.2</v>
      </c>
      <c r="J958" s="622">
        <v>200</v>
      </c>
      <c r="K958" s="623">
        <v>1040</v>
      </c>
    </row>
    <row r="959" spans="1:11" ht="14.4" customHeight="1" x14ac:dyDescent="0.3">
      <c r="A959" s="618" t="s">
        <v>556</v>
      </c>
      <c r="B959" s="619" t="s">
        <v>558</v>
      </c>
      <c r="C959" s="620" t="s">
        <v>586</v>
      </c>
      <c r="D959" s="621" t="s">
        <v>587</v>
      </c>
      <c r="E959" s="620" t="s">
        <v>6271</v>
      </c>
      <c r="F959" s="621" t="s">
        <v>6272</v>
      </c>
      <c r="G959" s="620" t="s">
        <v>6777</v>
      </c>
      <c r="H959" s="620" t="s">
        <v>6778</v>
      </c>
      <c r="I959" s="622">
        <v>11.04</v>
      </c>
      <c r="J959" s="622">
        <v>100</v>
      </c>
      <c r="K959" s="623">
        <v>1104</v>
      </c>
    </row>
    <row r="960" spans="1:11" ht="14.4" customHeight="1" x14ac:dyDescent="0.3">
      <c r="A960" s="618" t="s">
        <v>556</v>
      </c>
      <c r="B960" s="619" t="s">
        <v>558</v>
      </c>
      <c r="C960" s="620" t="s">
        <v>586</v>
      </c>
      <c r="D960" s="621" t="s">
        <v>587</v>
      </c>
      <c r="E960" s="620" t="s">
        <v>6271</v>
      </c>
      <c r="F960" s="621" t="s">
        <v>6272</v>
      </c>
      <c r="G960" s="620" t="s">
        <v>6375</v>
      </c>
      <c r="H960" s="620" t="s">
        <v>6376</v>
      </c>
      <c r="I960" s="622">
        <v>0.93</v>
      </c>
      <c r="J960" s="622">
        <v>700</v>
      </c>
      <c r="K960" s="623">
        <v>651</v>
      </c>
    </row>
    <row r="961" spans="1:11" ht="14.4" customHeight="1" x14ac:dyDescent="0.3">
      <c r="A961" s="618" t="s">
        <v>556</v>
      </c>
      <c r="B961" s="619" t="s">
        <v>558</v>
      </c>
      <c r="C961" s="620" t="s">
        <v>586</v>
      </c>
      <c r="D961" s="621" t="s">
        <v>587</v>
      </c>
      <c r="E961" s="620" t="s">
        <v>6271</v>
      </c>
      <c r="F961" s="621" t="s">
        <v>6272</v>
      </c>
      <c r="G961" s="620" t="s">
        <v>6377</v>
      </c>
      <c r="H961" s="620" t="s">
        <v>6378</v>
      </c>
      <c r="I961" s="622">
        <v>1.4350000000000001</v>
      </c>
      <c r="J961" s="622">
        <v>200</v>
      </c>
      <c r="K961" s="623">
        <v>287</v>
      </c>
    </row>
    <row r="962" spans="1:11" ht="14.4" customHeight="1" x14ac:dyDescent="0.3">
      <c r="A962" s="618" t="s">
        <v>556</v>
      </c>
      <c r="B962" s="619" t="s">
        <v>558</v>
      </c>
      <c r="C962" s="620" t="s">
        <v>586</v>
      </c>
      <c r="D962" s="621" t="s">
        <v>587</v>
      </c>
      <c r="E962" s="620" t="s">
        <v>6271</v>
      </c>
      <c r="F962" s="621" t="s">
        <v>6272</v>
      </c>
      <c r="G962" s="620" t="s">
        <v>6379</v>
      </c>
      <c r="H962" s="620" t="s">
        <v>6380</v>
      </c>
      <c r="I962" s="622">
        <v>0.42</v>
      </c>
      <c r="J962" s="622">
        <v>100</v>
      </c>
      <c r="K962" s="623">
        <v>42</v>
      </c>
    </row>
    <row r="963" spans="1:11" ht="14.4" customHeight="1" x14ac:dyDescent="0.3">
      <c r="A963" s="618" t="s">
        <v>556</v>
      </c>
      <c r="B963" s="619" t="s">
        <v>558</v>
      </c>
      <c r="C963" s="620" t="s">
        <v>586</v>
      </c>
      <c r="D963" s="621" t="s">
        <v>587</v>
      </c>
      <c r="E963" s="620" t="s">
        <v>6271</v>
      </c>
      <c r="F963" s="621" t="s">
        <v>6272</v>
      </c>
      <c r="G963" s="620" t="s">
        <v>6643</v>
      </c>
      <c r="H963" s="620" t="s">
        <v>6644</v>
      </c>
      <c r="I963" s="622">
        <v>5.89</v>
      </c>
      <c r="J963" s="622">
        <v>20</v>
      </c>
      <c r="K963" s="623">
        <v>117.8</v>
      </c>
    </row>
    <row r="964" spans="1:11" ht="14.4" customHeight="1" x14ac:dyDescent="0.3">
      <c r="A964" s="618" t="s">
        <v>556</v>
      </c>
      <c r="B964" s="619" t="s">
        <v>558</v>
      </c>
      <c r="C964" s="620" t="s">
        <v>586</v>
      </c>
      <c r="D964" s="621" t="s">
        <v>587</v>
      </c>
      <c r="E964" s="620" t="s">
        <v>6271</v>
      </c>
      <c r="F964" s="621" t="s">
        <v>6272</v>
      </c>
      <c r="G964" s="620" t="s">
        <v>6395</v>
      </c>
      <c r="H964" s="620" t="s">
        <v>6396</v>
      </c>
      <c r="I964" s="622">
        <v>80.572499999999991</v>
      </c>
      <c r="J964" s="622">
        <v>78</v>
      </c>
      <c r="K964" s="623">
        <v>6284.66</v>
      </c>
    </row>
    <row r="965" spans="1:11" ht="14.4" customHeight="1" x14ac:dyDescent="0.3">
      <c r="A965" s="618" t="s">
        <v>556</v>
      </c>
      <c r="B965" s="619" t="s">
        <v>558</v>
      </c>
      <c r="C965" s="620" t="s">
        <v>586</v>
      </c>
      <c r="D965" s="621" t="s">
        <v>587</v>
      </c>
      <c r="E965" s="620" t="s">
        <v>6271</v>
      </c>
      <c r="F965" s="621" t="s">
        <v>6272</v>
      </c>
      <c r="G965" s="620" t="s">
        <v>7341</v>
      </c>
      <c r="H965" s="620" t="s">
        <v>7342</v>
      </c>
      <c r="I965" s="622">
        <v>3.03</v>
      </c>
      <c r="J965" s="622">
        <v>200</v>
      </c>
      <c r="K965" s="623">
        <v>606</v>
      </c>
    </row>
    <row r="966" spans="1:11" ht="14.4" customHeight="1" x14ac:dyDescent="0.3">
      <c r="A966" s="618" t="s">
        <v>556</v>
      </c>
      <c r="B966" s="619" t="s">
        <v>558</v>
      </c>
      <c r="C966" s="620" t="s">
        <v>586</v>
      </c>
      <c r="D966" s="621" t="s">
        <v>587</v>
      </c>
      <c r="E966" s="620" t="s">
        <v>6271</v>
      </c>
      <c r="F966" s="621" t="s">
        <v>6272</v>
      </c>
      <c r="G966" s="620" t="s">
        <v>7343</v>
      </c>
      <c r="H966" s="620" t="s">
        <v>7344</v>
      </c>
      <c r="I966" s="622">
        <v>35.473333333333329</v>
      </c>
      <c r="J966" s="622">
        <v>250</v>
      </c>
      <c r="K966" s="623">
        <v>8868.42</v>
      </c>
    </row>
    <row r="967" spans="1:11" ht="14.4" customHeight="1" x14ac:dyDescent="0.3">
      <c r="A967" s="618" t="s">
        <v>556</v>
      </c>
      <c r="B967" s="619" t="s">
        <v>558</v>
      </c>
      <c r="C967" s="620" t="s">
        <v>586</v>
      </c>
      <c r="D967" s="621" t="s">
        <v>587</v>
      </c>
      <c r="E967" s="620" t="s">
        <v>6271</v>
      </c>
      <c r="F967" s="621" t="s">
        <v>6272</v>
      </c>
      <c r="G967" s="620" t="s">
        <v>6415</v>
      </c>
      <c r="H967" s="620" t="s">
        <v>6416</v>
      </c>
      <c r="I967" s="622">
        <v>1.75</v>
      </c>
      <c r="J967" s="622">
        <v>200</v>
      </c>
      <c r="K967" s="623">
        <v>350</v>
      </c>
    </row>
    <row r="968" spans="1:11" ht="14.4" customHeight="1" x14ac:dyDescent="0.3">
      <c r="A968" s="618" t="s">
        <v>556</v>
      </c>
      <c r="B968" s="619" t="s">
        <v>558</v>
      </c>
      <c r="C968" s="620" t="s">
        <v>586</v>
      </c>
      <c r="D968" s="621" t="s">
        <v>587</v>
      </c>
      <c r="E968" s="620" t="s">
        <v>6271</v>
      </c>
      <c r="F968" s="621" t="s">
        <v>6272</v>
      </c>
      <c r="G968" s="620" t="s">
        <v>6417</v>
      </c>
      <c r="H968" s="620" t="s">
        <v>6418</v>
      </c>
      <c r="I968" s="622">
        <v>0.01</v>
      </c>
      <c r="J968" s="622">
        <v>110</v>
      </c>
      <c r="K968" s="623">
        <v>1.1000000000000001</v>
      </c>
    </row>
    <row r="969" spans="1:11" ht="14.4" customHeight="1" x14ac:dyDescent="0.3">
      <c r="A969" s="618" t="s">
        <v>556</v>
      </c>
      <c r="B969" s="619" t="s">
        <v>558</v>
      </c>
      <c r="C969" s="620" t="s">
        <v>586</v>
      </c>
      <c r="D969" s="621" t="s">
        <v>587</v>
      </c>
      <c r="E969" s="620" t="s">
        <v>6271</v>
      </c>
      <c r="F969" s="621" t="s">
        <v>6272</v>
      </c>
      <c r="G969" s="620" t="s">
        <v>6667</v>
      </c>
      <c r="H969" s="620" t="s">
        <v>6668</v>
      </c>
      <c r="I969" s="622">
        <v>5.08</v>
      </c>
      <c r="J969" s="622">
        <v>150</v>
      </c>
      <c r="K969" s="623">
        <v>764.5</v>
      </c>
    </row>
    <row r="970" spans="1:11" ht="14.4" customHeight="1" x14ac:dyDescent="0.3">
      <c r="A970" s="618" t="s">
        <v>556</v>
      </c>
      <c r="B970" s="619" t="s">
        <v>558</v>
      </c>
      <c r="C970" s="620" t="s">
        <v>586</v>
      </c>
      <c r="D970" s="621" t="s">
        <v>587</v>
      </c>
      <c r="E970" s="620" t="s">
        <v>6271</v>
      </c>
      <c r="F970" s="621" t="s">
        <v>6272</v>
      </c>
      <c r="G970" s="620" t="s">
        <v>6671</v>
      </c>
      <c r="H970" s="620" t="s">
        <v>6672</v>
      </c>
      <c r="I970" s="622">
        <v>123.39</v>
      </c>
      <c r="J970" s="622">
        <v>2</v>
      </c>
      <c r="K970" s="623">
        <v>246.78</v>
      </c>
    </row>
    <row r="971" spans="1:11" ht="14.4" customHeight="1" x14ac:dyDescent="0.3">
      <c r="A971" s="618" t="s">
        <v>556</v>
      </c>
      <c r="B971" s="619" t="s">
        <v>558</v>
      </c>
      <c r="C971" s="620" t="s">
        <v>586</v>
      </c>
      <c r="D971" s="621" t="s">
        <v>587</v>
      </c>
      <c r="E971" s="620" t="s">
        <v>6271</v>
      </c>
      <c r="F971" s="621" t="s">
        <v>6272</v>
      </c>
      <c r="G971" s="620" t="s">
        <v>6441</v>
      </c>
      <c r="H971" s="620" t="s">
        <v>6442</v>
      </c>
      <c r="I971" s="622">
        <v>17.822857142857142</v>
      </c>
      <c r="J971" s="622">
        <v>350</v>
      </c>
      <c r="K971" s="623">
        <v>6238</v>
      </c>
    </row>
    <row r="972" spans="1:11" ht="14.4" customHeight="1" x14ac:dyDescent="0.3">
      <c r="A972" s="618" t="s">
        <v>556</v>
      </c>
      <c r="B972" s="619" t="s">
        <v>558</v>
      </c>
      <c r="C972" s="620" t="s">
        <v>586</v>
      </c>
      <c r="D972" s="621" t="s">
        <v>587</v>
      </c>
      <c r="E972" s="620" t="s">
        <v>6271</v>
      </c>
      <c r="F972" s="621" t="s">
        <v>6272</v>
      </c>
      <c r="G972" s="620" t="s">
        <v>6443</v>
      </c>
      <c r="H972" s="620" t="s">
        <v>6444</v>
      </c>
      <c r="I972" s="622">
        <v>17.7</v>
      </c>
      <c r="J972" s="622">
        <v>50</v>
      </c>
      <c r="K972" s="623">
        <v>885</v>
      </c>
    </row>
    <row r="973" spans="1:11" ht="14.4" customHeight="1" x14ac:dyDescent="0.3">
      <c r="A973" s="618" t="s">
        <v>556</v>
      </c>
      <c r="B973" s="619" t="s">
        <v>558</v>
      </c>
      <c r="C973" s="620" t="s">
        <v>586</v>
      </c>
      <c r="D973" s="621" t="s">
        <v>587</v>
      </c>
      <c r="E973" s="620" t="s">
        <v>6271</v>
      </c>
      <c r="F973" s="621" t="s">
        <v>6272</v>
      </c>
      <c r="G973" s="620" t="s">
        <v>6995</v>
      </c>
      <c r="H973" s="620" t="s">
        <v>6996</v>
      </c>
      <c r="I973" s="622">
        <v>16.940000000000001</v>
      </c>
      <c r="J973" s="622">
        <v>50</v>
      </c>
      <c r="K973" s="623">
        <v>847</v>
      </c>
    </row>
    <row r="974" spans="1:11" ht="14.4" customHeight="1" x14ac:dyDescent="0.3">
      <c r="A974" s="618" t="s">
        <v>556</v>
      </c>
      <c r="B974" s="619" t="s">
        <v>558</v>
      </c>
      <c r="C974" s="620" t="s">
        <v>586</v>
      </c>
      <c r="D974" s="621" t="s">
        <v>587</v>
      </c>
      <c r="E974" s="620" t="s">
        <v>6271</v>
      </c>
      <c r="F974" s="621" t="s">
        <v>6272</v>
      </c>
      <c r="G974" s="620" t="s">
        <v>6447</v>
      </c>
      <c r="H974" s="620" t="s">
        <v>6448</v>
      </c>
      <c r="I974" s="622">
        <v>12.102499999999999</v>
      </c>
      <c r="J974" s="622">
        <v>73</v>
      </c>
      <c r="K974" s="623">
        <v>883.5</v>
      </c>
    </row>
    <row r="975" spans="1:11" ht="14.4" customHeight="1" x14ac:dyDescent="0.3">
      <c r="A975" s="618" t="s">
        <v>556</v>
      </c>
      <c r="B975" s="619" t="s">
        <v>558</v>
      </c>
      <c r="C975" s="620" t="s">
        <v>586</v>
      </c>
      <c r="D975" s="621" t="s">
        <v>587</v>
      </c>
      <c r="E975" s="620" t="s">
        <v>6271</v>
      </c>
      <c r="F975" s="621" t="s">
        <v>6272</v>
      </c>
      <c r="G975" s="620" t="s">
        <v>6465</v>
      </c>
      <c r="H975" s="620" t="s">
        <v>6466</v>
      </c>
      <c r="I975" s="622">
        <v>21.234999999999999</v>
      </c>
      <c r="J975" s="622">
        <v>60</v>
      </c>
      <c r="K975" s="623">
        <v>1274.0999999999999</v>
      </c>
    </row>
    <row r="976" spans="1:11" ht="14.4" customHeight="1" x14ac:dyDescent="0.3">
      <c r="A976" s="618" t="s">
        <v>556</v>
      </c>
      <c r="B976" s="619" t="s">
        <v>558</v>
      </c>
      <c r="C976" s="620" t="s">
        <v>586</v>
      </c>
      <c r="D976" s="621" t="s">
        <v>587</v>
      </c>
      <c r="E976" s="620" t="s">
        <v>6271</v>
      </c>
      <c r="F976" s="621" t="s">
        <v>6272</v>
      </c>
      <c r="G976" s="620" t="s">
        <v>7345</v>
      </c>
      <c r="H976" s="620" t="s">
        <v>7346</v>
      </c>
      <c r="I976" s="622">
        <v>182.67799999999997</v>
      </c>
      <c r="J976" s="622">
        <v>300</v>
      </c>
      <c r="K976" s="623">
        <v>54803</v>
      </c>
    </row>
    <row r="977" spans="1:11" ht="14.4" customHeight="1" x14ac:dyDescent="0.3">
      <c r="A977" s="618" t="s">
        <v>556</v>
      </c>
      <c r="B977" s="619" t="s">
        <v>558</v>
      </c>
      <c r="C977" s="620" t="s">
        <v>586</v>
      </c>
      <c r="D977" s="621" t="s">
        <v>587</v>
      </c>
      <c r="E977" s="620" t="s">
        <v>6271</v>
      </c>
      <c r="F977" s="621" t="s">
        <v>6272</v>
      </c>
      <c r="G977" s="620" t="s">
        <v>7347</v>
      </c>
      <c r="H977" s="620" t="s">
        <v>7348</v>
      </c>
      <c r="I977" s="622">
        <v>34.85</v>
      </c>
      <c r="J977" s="622">
        <v>100</v>
      </c>
      <c r="K977" s="623">
        <v>3484.8</v>
      </c>
    </row>
    <row r="978" spans="1:11" ht="14.4" customHeight="1" x14ac:dyDescent="0.3">
      <c r="A978" s="618" t="s">
        <v>556</v>
      </c>
      <c r="B978" s="619" t="s">
        <v>558</v>
      </c>
      <c r="C978" s="620" t="s">
        <v>586</v>
      </c>
      <c r="D978" s="621" t="s">
        <v>587</v>
      </c>
      <c r="E978" s="620" t="s">
        <v>6271</v>
      </c>
      <c r="F978" s="621" t="s">
        <v>6272</v>
      </c>
      <c r="G978" s="620" t="s">
        <v>7349</v>
      </c>
      <c r="H978" s="620" t="s">
        <v>7350</v>
      </c>
      <c r="I978" s="622">
        <v>2309.7600000000002</v>
      </c>
      <c r="J978" s="622">
        <v>9</v>
      </c>
      <c r="K978" s="623">
        <v>20787.8</v>
      </c>
    </row>
    <row r="979" spans="1:11" ht="14.4" customHeight="1" x14ac:dyDescent="0.3">
      <c r="A979" s="618" t="s">
        <v>556</v>
      </c>
      <c r="B979" s="619" t="s">
        <v>558</v>
      </c>
      <c r="C979" s="620" t="s">
        <v>586</v>
      </c>
      <c r="D979" s="621" t="s">
        <v>587</v>
      </c>
      <c r="E979" s="620" t="s">
        <v>6271</v>
      </c>
      <c r="F979" s="621" t="s">
        <v>6272</v>
      </c>
      <c r="G979" s="620" t="s">
        <v>7351</v>
      </c>
      <c r="H979" s="620" t="s">
        <v>7352</v>
      </c>
      <c r="I979" s="622">
        <v>288.77</v>
      </c>
      <c r="J979" s="622">
        <v>20</v>
      </c>
      <c r="K979" s="623">
        <v>5775.33</v>
      </c>
    </row>
    <row r="980" spans="1:11" ht="14.4" customHeight="1" x14ac:dyDescent="0.3">
      <c r="A980" s="618" t="s">
        <v>556</v>
      </c>
      <c r="B980" s="619" t="s">
        <v>558</v>
      </c>
      <c r="C980" s="620" t="s">
        <v>586</v>
      </c>
      <c r="D980" s="621" t="s">
        <v>587</v>
      </c>
      <c r="E980" s="620" t="s">
        <v>6285</v>
      </c>
      <c r="F980" s="621" t="s">
        <v>6286</v>
      </c>
      <c r="G980" s="620" t="s">
        <v>7353</v>
      </c>
      <c r="H980" s="620" t="s">
        <v>7354</v>
      </c>
      <c r="I980" s="622">
        <v>2299</v>
      </c>
      <c r="J980" s="622">
        <v>7</v>
      </c>
      <c r="K980" s="623">
        <v>16093</v>
      </c>
    </row>
    <row r="981" spans="1:11" ht="14.4" customHeight="1" thickBot="1" x14ac:dyDescent="0.35">
      <c r="A981" s="624" t="s">
        <v>556</v>
      </c>
      <c r="B981" s="625" t="s">
        <v>558</v>
      </c>
      <c r="C981" s="626" t="s">
        <v>586</v>
      </c>
      <c r="D981" s="627" t="s">
        <v>587</v>
      </c>
      <c r="E981" s="626" t="s">
        <v>6267</v>
      </c>
      <c r="F981" s="627" t="s">
        <v>6268</v>
      </c>
      <c r="G981" s="626" t="s">
        <v>7355</v>
      </c>
      <c r="H981" s="626" t="s">
        <v>7356</v>
      </c>
      <c r="I981" s="628">
        <v>273.45999999999998</v>
      </c>
      <c r="J981" s="628">
        <v>9</v>
      </c>
      <c r="K981" s="629">
        <v>2461.14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2" t="s">
        <v>108</v>
      </c>
      <c r="F4" s="702" t="s">
        <v>109</v>
      </c>
      <c r="G4" s="703" t="s">
        <v>109</v>
      </c>
      <c r="H4" s="704" t="s">
        <v>110</v>
      </c>
      <c r="I4" s="703" t="s">
        <v>6</v>
      </c>
      <c r="J4" s="705" t="s">
        <v>110</v>
      </c>
    </row>
    <row r="5" spans="1:10" ht="14.4" customHeight="1" x14ac:dyDescent="0.3">
      <c r="A5" s="187"/>
      <c r="B5" s="188" t="s">
        <v>100</v>
      </c>
      <c r="C5" s="189"/>
      <c r="D5" s="699"/>
      <c r="E5" s="707">
        <v>24.2</v>
      </c>
      <c r="F5" s="690"/>
      <c r="G5" s="706">
        <v>25.2</v>
      </c>
      <c r="H5" s="728"/>
      <c r="I5" s="706">
        <v>24.43</v>
      </c>
      <c r="J5" s="730"/>
    </row>
    <row r="6" spans="1:10" ht="14.4" customHeight="1" x14ac:dyDescent="0.3">
      <c r="A6" s="190"/>
      <c r="B6" s="191" t="s">
        <v>111</v>
      </c>
      <c r="C6" s="192"/>
      <c r="D6" s="700"/>
      <c r="E6" s="708">
        <v>29.833333333333332</v>
      </c>
      <c r="F6" s="691"/>
      <c r="G6" s="692">
        <v>27</v>
      </c>
      <c r="H6" s="729"/>
      <c r="I6" s="692">
        <v>26.25</v>
      </c>
      <c r="J6" s="731"/>
    </row>
    <row r="7" spans="1:10" ht="14.4" hidden="1" customHeight="1" x14ac:dyDescent="0.3">
      <c r="A7" s="190"/>
      <c r="B7" s="191"/>
      <c r="C7" s="192" t="s">
        <v>102</v>
      </c>
      <c r="D7" s="700"/>
      <c r="E7" s="709">
        <v>0</v>
      </c>
      <c r="F7" s="693"/>
      <c r="G7" s="694">
        <v>0</v>
      </c>
      <c r="H7" s="695"/>
      <c r="I7" s="694">
        <v>0</v>
      </c>
      <c r="J7" s="717"/>
    </row>
    <row r="8" spans="1:10" ht="14.4" hidden="1" customHeight="1" x14ac:dyDescent="0.3">
      <c r="A8" s="190"/>
      <c r="B8" s="191"/>
      <c r="C8" s="192" t="s">
        <v>103</v>
      </c>
      <c r="D8" s="700"/>
      <c r="E8" s="709">
        <v>0</v>
      </c>
      <c r="F8" s="693"/>
      <c r="G8" s="694">
        <v>0</v>
      </c>
      <c r="H8" s="695"/>
      <c r="I8" s="694">
        <v>0</v>
      </c>
      <c r="J8" s="717"/>
    </row>
    <row r="9" spans="1:10" ht="14.4" customHeight="1" x14ac:dyDescent="0.3">
      <c r="A9" s="193" t="s">
        <v>112</v>
      </c>
      <c r="B9" s="194"/>
      <c r="C9" s="192"/>
      <c r="D9" s="700"/>
      <c r="E9" s="710">
        <v>64743</v>
      </c>
      <c r="F9" s="694">
        <v>5321</v>
      </c>
      <c r="G9" s="687">
        <f>G11+G19+G27</f>
        <v>5629.8</v>
      </c>
      <c r="H9" s="696">
        <f>G9-F9</f>
        <v>308.80000000000018</v>
      </c>
      <c r="I9" s="687">
        <f>I11+I19+I27</f>
        <v>64609.18</v>
      </c>
      <c r="J9" s="718">
        <f>I9-E9</f>
        <v>-133.81999999999971</v>
      </c>
    </row>
    <row r="10" spans="1:10" ht="14.4" hidden="1" customHeight="1" x14ac:dyDescent="0.3">
      <c r="A10" s="190"/>
      <c r="B10" s="195"/>
      <c r="C10" s="192" t="s">
        <v>113</v>
      </c>
      <c r="D10" s="700"/>
      <c r="E10" s="722"/>
      <c r="F10" s="725"/>
      <c r="G10" s="688">
        <f>G29+G32</f>
        <v>730</v>
      </c>
      <c r="H10" s="725"/>
      <c r="I10" s="688">
        <f>I29+I32</f>
        <v>7537</v>
      </c>
      <c r="J10" s="732"/>
    </row>
    <row r="11" spans="1:10" ht="14.4" customHeight="1" x14ac:dyDescent="0.3">
      <c r="A11" s="190"/>
      <c r="B11" s="195" t="s">
        <v>114</v>
      </c>
      <c r="C11" s="192"/>
      <c r="D11" s="700"/>
      <c r="E11" s="723"/>
      <c r="F11" s="726"/>
      <c r="G11" s="688">
        <f>G12+G13</f>
        <v>4410.8</v>
      </c>
      <c r="H11" s="726"/>
      <c r="I11" s="688">
        <f>I12+I13</f>
        <v>51066.18</v>
      </c>
      <c r="J11" s="733"/>
    </row>
    <row r="12" spans="1:10" ht="14.4" hidden="1" customHeight="1" x14ac:dyDescent="0.3">
      <c r="A12" s="190"/>
      <c r="B12" s="191"/>
      <c r="C12" s="192" t="s">
        <v>115</v>
      </c>
      <c r="D12" s="700"/>
      <c r="E12" s="723"/>
      <c r="F12" s="726"/>
      <c r="G12" s="694">
        <v>336</v>
      </c>
      <c r="H12" s="726"/>
      <c r="I12" s="694">
        <v>4824.58</v>
      </c>
      <c r="J12" s="733"/>
    </row>
    <row r="13" spans="1:10" ht="14.4" hidden="1" customHeight="1" x14ac:dyDescent="0.3">
      <c r="A13" s="190"/>
      <c r="B13" s="191"/>
      <c r="C13" s="192" t="s">
        <v>116</v>
      </c>
      <c r="D13" s="700"/>
      <c r="E13" s="723"/>
      <c r="F13" s="726"/>
      <c r="G13" s="694">
        <v>4074.8</v>
      </c>
      <c r="H13" s="726"/>
      <c r="I13" s="694">
        <v>46241.599999999999</v>
      </c>
      <c r="J13" s="733"/>
    </row>
    <row r="14" spans="1:10" ht="14.4" hidden="1" customHeight="1" x14ac:dyDescent="0.3">
      <c r="A14" s="190"/>
      <c r="B14" s="191"/>
      <c r="C14" s="192" t="s">
        <v>117</v>
      </c>
      <c r="D14" s="700"/>
      <c r="E14" s="723"/>
      <c r="F14" s="726"/>
      <c r="G14" s="694"/>
      <c r="H14" s="726"/>
      <c r="I14" s="694"/>
      <c r="J14" s="733"/>
    </row>
    <row r="15" spans="1:10" ht="14.4" hidden="1" customHeight="1" x14ac:dyDescent="0.3">
      <c r="A15" s="190"/>
      <c r="B15" s="191"/>
      <c r="C15" s="192" t="s">
        <v>118</v>
      </c>
      <c r="D15" s="700"/>
      <c r="E15" s="723"/>
      <c r="F15" s="726"/>
      <c r="G15" s="694"/>
      <c r="H15" s="726"/>
      <c r="I15" s="694"/>
      <c r="J15" s="733"/>
    </row>
    <row r="16" spans="1:10" ht="14.4" hidden="1" customHeight="1" x14ac:dyDescent="0.3">
      <c r="A16" s="190"/>
      <c r="B16" s="191"/>
      <c r="C16" s="192" t="s">
        <v>119</v>
      </c>
      <c r="D16" s="700"/>
      <c r="E16" s="723"/>
      <c r="F16" s="726"/>
      <c r="G16" s="694"/>
      <c r="H16" s="726"/>
      <c r="I16" s="694"/>
      <c r="J16" s="733"/>
    </row>
    <row r="17" spans="1:10" ht="14.4" hidden="1" customHeight="1" x14ac:dyDescent="0.3">
      <c r="A17" s="190"/>
      <c r="B17" s="191"/>
      <c r="C17" s="192" t="s">
        <v>120</v>
      </c>
      <c r="D17" s="700"/>
      <c r="E17" s="723"/>
      <c r="F17" s="726"/>
      <c r="G17" s="694"/>
      <c r="H17" s="726"/>
      <c r="I17" s="694"/>
      <c r="J17" s="733"/>
    </row>
    <row r="18" spans="1:10" ht="14.4" hidden="1" customHeight="1" x14ac:dyDescent="0.3">
      <c r="A18" s="190"/>
      <c r="B18" s="191"/>
      <c r="C18" s="192" t="s">
        <v>121</v>
      </c>
      <c r="D18" s="700"/>
      <c r="E18" s="723"/>
      <c r="F18" s="726"/>
      <c r="G18" s="694"/>
      <c r="H18" s="726"/>
      <c r="I18" s="694"/>
      <c r="J18" s="733"/>
    </row>
    <row r="19" spans="1:10" ht="14.4" customHeight="1" x14ac:dyDescent="0.3">
      <c r="A19" s="190"/>
      <c r="B19" s="195" t="s">
        <v>122</v>
      </c>
      <c r="C19" s="192"/>
      <c r="D19" s="700"/>
      <c r="E19" s="723"/>
      <c r="F19" s="726"/>
      <c r="G19" s="688">
        <f>G20+G21+G24</f>
        <v>1163</v>
      </c>
      <c r="H19" s="726"/>
      <c r="I19" s="688">
        <f>I20+I21+I24</f>
        <v>12976</v>
      </c>
      <c r="J19" s="733"/>
    </row>
    <row r="20" spans="1:10" ht="14.4" customHeight="1" x14ac:dyDescent="0.3">
      <c r="A20" s="190"/>
      <c r="B20" s="191"/>
      <c r="C20" s="192" t="s">
        <v>123</v>
      </c>
      <c r="D20" s="700"/>
      <c r="E20" s="723"/>
      <c r="F20" s="726"/>
      <c r="G20" s="694">
        <v>329</v>
      </c>
      <c r="H20" s="726"/>
      <c r="I20" s="694">
        <v>3628</v>
      </c>
      <c r="J20" s="733"/>
    </row>
    <row r="21" spans="1:10" ht="14.4" customHeight="1" x14ac:dyDescent="0.3">
      <c r="A21" s="190"/>
      <c r="B21" s="191"/>
      <c r="C21" s="192" t="s">
        <v>124</v>
      </c>
      <c r="D21" s="700"/>
      <c r="E21" s="723"/>
      <c r="F21" s="726"/>
      <c r="G21" s="694">
        <v>743</v>
      </c>
      <c r="H21" s="726"/>
      <c r="I21" s="694">
        <v>8233</v>
      </c>
      <c r="J21" s="733"/>
    </row>
    <row r="22" spans="1:10" ht="14.4" hidden="1" customHeight="1" x14ac:dyDescent="0.3">
      <c r="A22" s="190"/>
      <c r="B22" s="191"/>
      <c r="C22" s="192"/>
      <c r="D22" s="700" t="s">
        <v>125</v>
      </c>
      <c r="E22" s="723"/>
      <c r="F22" s="726"/>
      <c r="G22" s="694">
        <v>0</v>
      </c>
      <c r="H22" s="726"/>
      <c r="I22" s="694">
        <v>0</v>
      </c>
      <c r="J22" s="733"/>
    </row>
    <row r="23" spans="1:10" ht="14.4" hidden="1" customHeight="1" x14ac:dyDescent="0.3">
      <c r="A23" s="190"/>
      <c r="B23" s="191"/>
      <c r="C23" s="192"/>
      <c r="D23" s="700" t="s">
        <v>126</v>
      </c>
      <c r="E23" s="723"/>
      <c r="F23" s="726"/>
      <c r="G23" s="694">
        <v>0</v>
      </c>
      <c r="H23" s="726"/>
      <c r="I23" s="694">
        <v>0</v>
      </c>
      <c r="J23" s="733"/>
    </row>
    <row r="24" spans="1:10" ht="14.4" customHeight="1" x14ac:dyDescent="0.3">
      <c r="A24" s="190"/>
      <c r="B24" s="191"/>
      <c r="C24" s="192" t="s">
        <v>127</v>
      </c>
      <c r="D24" s="700"/>
      <c r="E24" s="723"/>
      <c r="F24" s="726"/>
      <c r="G24" s="694">
        <v>91</v>
      </c>
      <c r="H24" s="726"/>
      <c r="I24" s="694">
        <v>1115</v>
      </c>
      <c r="J24" s="733"/>
    </row>
    <row r="25" spans="1:10" ht="14.4" hidden="1" customHeight="1" x14ac:dyDescent="0.3">
      <c r="A25" s="190"/>
      <c r="B25" s="191"/>
      <c r="C25" s="192"/>
      <c r="D25" s="700" t="s">
        <v>128</v>
      </c>
      <c r="E25" s="723"/>
      <c r="F25" s="726"/>
      <c r="G25" s="694">
        <v>0</v>
      </c>
      <c r="H25" s="726"/>
      <c r="I25" s="694">
        <v>0</v>
      </c>
      <c r="J25" s="733"/>
    </row>
    <row r="26" spans="1:10" ht="14.4" hidden="1" customHeight="1" x14ac:dyDescent="0.3">
      <c r="A26" s="190"/>
      <c r="B26" s="191"/>
      <c r="C26" s="192"/>
      <c r="D26" s="700" t="s">
        <v>129</v>
      </c>
      <c r="E26" s="723"/>
      <c r="F26" s="726"/>
      <c r="G26" s="694">
        <v>0</v>
      </c>
      <c r="H26" s="726"/>
      <c r="I26" s="694">
        <v>0</v>
      </c>
      <c r="J26" s="733"/>
    </row>
    <row r="27" spans="1:10" ht="14.4" customHeight="1" x14ac:dyDescent="0.3">
      <c r="A27" s="190"/>
      <c r="B27" s="195" t="s">
        <v>130</v>
      </c>
      <c r="C27" s="192"/>
      <c r="D27" s="700"/>
      <c r="E27" s="723"/>
      <c r="F27" s="726"/>
      <c r="G27" s="688">
        <v>56</v>
      </c>
      <c r="H27" s="726"/>
      <c r="I27" s="688">
        <v>567</v>
      </c>
      <c r="J27" s="733"/>
    </row>
    <row r="28" spans="1:10" ht="14.4" hidden="1" customHeight="1" x14ac:dyDescent="0.3">
      <c r="A28" s="190"/>
      <c r="B28" s="191"/>
      <c r="C28" s="192" t="s">
        <v>131</v>
      </c>
      <c r="D28" s="700"/>
      <c r="E28" s="723"/>
      <c r="F28" s="726"/>
      <c r="G28" s="694">
        <v>0</v>
      </c>
      <c r="H28" s="726"/>
      <c r="I28" s="694">
        <v>0</v>
      </c>
      <c r="J28" s="733"/>
    </row>
    <row r="29" spans="1:10" ht="14.4" hidden="1" customHeight="1" x14ac:dyDescent="0.3">
      <c r="A29" s="190"/>
      <c r="B29" s="191"/>
      <c r="C29" s="192" t="s">
        <v>132</v>
      </c>
      <c r="D29" s="700"/>
      <c r="E29" s="723"/>
      <c r="F29" s="726"/>
      <c r="G29" s="694">
        <v>0</v>
      </c>
      <c r="H29" s="726"/>
      <c r="I29" s="694">
        <v>0</v>
      </c>
      <c r="J29" s="733"/>
    </row>
    <row r="30" spans="1:10" ht="14.4" hidden="1" customHeight="1" x14ac:dyDescent="0.3">
      <c r="A30" s="190"/>
      <c r="B30" s="191"/>
      <c r="C30" s="192" t="s">
        <v>133</v>
      </c>
      <c r="D30" s="700"/>
      <c r="E30" s="723"/>
      <c r="F30" s="726"/>
      <c r="G30" s="694">
        <v>0</v>
      </c>
      <c r="H30" s="726"/>
      <c r="I30" s="694">
        <v>0</v>
      </c>
      <c r="J30" s="733"/>
    </row>
    <row r="31" spans="1:10" ht="14.4" customHeight="1" x14ac:dyDescent="0.3">
      <c r="A31" s="190"/>
      <c r="B31" s="196" t="s">
        <v>134</v>
      </c>
      <c r="C31" s="192"/>
      <c r="D31" s="700"/>
      <c r="E31" s="723"/>
      <c r="F31" s="726"/>
      <c r="G31" s="689">
        <v>576</v>
      </c>
      <c r="H31" s="726"/>
      <c r="I31" s="689">
        <v>6670</v>
      </c>
      <c r="J31" s="733"/>
    </row>
    <row r="32" spans="1:10" ht="14.4" customHeight="1" x14ac:dyDescent="0.3">
      <c r="A32" s="190"/>
      <c r="B32" s="196" t="s">
        <v>135</v>
      </c>
      <c r="C32" s="192"/>
      <c r="D32" s="700"/>
      <c r="E32" s="724"/>
      <c r="F32" s="727"/>
      <c r="G32" s="689">
        <v>730</v>
      </c>
      <c r="H32" s="727"/>
      <c r="I32" s="689">
        <v>7537</v>
      </c>
      <c r="J32" s="734"/>
    </row>
    <row r="33" spans="1:10" ht="14.4" hidden="1" customHeight="1" x14ac:dyDescent="0.3">
      <c r="A33" s="190"/>
      <c r="B33" s="196" t="s">
        <v>136</v>
      </c>
      <c r="C33" s="192"/>
      <c r="D33" s="700"/>
      <c r="E33" s="711"/>
      <c r="F33" s="697"/>
      <c r="G33" s="689">
        <v>0</v>
      </c>
      <c r="H33" s="697"/>
      <c r="I33" s="689">
        <v>0</v>
      </c>
      <c r="J33" s="719"/>
    </row>
    <row r="34" spans="1:10" ht="14.4" customHeight="1" x14ac:dyDescent="0.3">
      <c r="A34" s="190" t="s">
        <v>137</v>
      </c>
      <c r="B34" s="191"/>
      <c r="C34" s="192"/>
      <c r="D34" s="700"/>
      <c r="E34" s="712">
        <v>0</v>
      </c>
      <c r="F34" s="698">
        <v>0</v>
      </c>
      <c r="G34" s="698">
        <v>0</v>
      </c>
      <c r="H34" s="698">
        <f>G34-F34</f>
        <v>0</v>
      </c>
      <c r="I34" s="698">
        <v>0</v>
      </c>
      <c r="J34" s="720">
        <f>I34-E34</f>
        <v>0</v>
      </c>
    </row>
    <row r="35" spans="1:10" ht="14.4" customHeight="1" x14ac:dyDescent="0.3">
      <c r="A35" s="190"/>
      <c r="B35" s="191"/>
      <c r="C35" s="192" t="s">
        <v>113</v>
      </c>
      <c r="D35" s="700"/>
      <c r="E35" s="712">
        <v>0</v>
      </c>
      <c r="F35" s="698">
        <v>0</v>
      </c>
      <c r="G35" s="694">
        <v>0</v>
      </c>
      <c r="H35" s="698">
        <f>G35-F35</f>
        <v>0</v>
      </c>
      <c r="I35" s="696">
        <v>0</v>
      </c>
      <c r="J35" s="720">
        <f>I35-E35</f>
        <v>0</v>
      </c>
    </row>
    <row r="36" spans="1:10" ht="14.4" customHeight="1" thickBot="1" x14ac:dyDescent="0.35">
      <c r="A36" s="197" t="s">
        <v>138</v>
      </c>
      <c r="B36" s="198"/>
      <c r="C36" s="199"/>
      <c r="D36" s="701"/>
      <c r="E36" s="713">
        <v>23485000</v>
      </c>
      <c r="F36" s="714">
        <f>E36/12</f>
        <v>1957083.3333333333</v>
      </c>
      <c r="G36" s="715">
        <v>2163934</v>
      </c>
      <c r="H36" s="716">
        <f>G36-F36</f>
        <v>206850.66666666674</v>
      </c>
      <c r="I36" s="716">
        <v>24445472</v>
      </c>
      <c r="J36" s="721">
        <v>960472</v>
      </c>
    </row>
  </sheetData>
  <mergeCells count="15">
    <mergeCell ref="A1:J1"/>
    <mergeCell ref="A3:D4"/>
    <mergeCell ref="E3:F3"/>
    <mergeCell ref="G3:H3"/>
    <mergeCell ref="I3:J3"/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7357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53">
        <v>3</v>
      </c>
      <c r="C4" s="753">
        <v>3</v>
      </c>
      <c r="D4" s="753">
        <v>3</v>
      </c>
      <c r="E4" s="753">
        <v>3</v>
      </c>
      <c r="F4" s="753">
        <v>3</v>
      </c>
      <c r="G4" s="753">
        <v>3</v>
      </c>
      <c r="H4" s="753">
        <v>3</v>
      </c>
      <c r="I4" s="754">
        <v>24.2</v>
      </c>
      <c r="J4" s="754">
        <v>21.2</v>
      </c>
      <c r="K4" s="754">
        <v>21.2</v>
      </c>
      <c r="L4" s="754">
        <v>21.2</v>
      </c>
      <c r="M4" s="754">
        <v>21.2</v>
      </c>
      <c r="N4" s="754">
        <v>21.2</v>
      </c>
      <c r="O4" s="754">
        <v>21.2</v>
      </c>
      <c r="P4" s="754">
        <v>21.2</v>
      </c>
      <c r="Q4" s="753">
        <v>1.5</v>
      </c>
      <c r="R4" s="753">
        <v>3</v>
      </c>
      <c r="S4" s="753">
        <v>3</v>
      </c>
      <c r="T4" s="753">
        <v>3</v>
      </c>
      <c r="U4" s="753">
        <v>3</v>
      </c>
      <c r="V4" s="753">
        <v>3</v>
      </c>
      <c r="W4" s="753">
        <v>3</v>
      </c>
      <c r="X4" s="753">
        <v>3</v>
      </c>
      <c r="Y4" s="753">
        <v>3</v>
      </c>
      <c r="Z4" s="735"/>
      <c r="AA4" s="736">
        <f>SUM(B4:Y4)</f>
        <v>219.09999999999997</v>
      </c>
      <c r="AB4" s="737">
        <f>SUM(AA4:AA8)</f>
        <v>1095.4999999999998</v>
      </c>
      <c r="AC4" s="738">
        <f>SUM(AA4:AA10)</f>
        <v>1239.4999999999998</v>
      </c>
      <c r="AD4" s="739"/>
      <c r="AE4" s="736">
        <f>AI4/12</f>
        <v>949.43333333333328</v>
      </c>
      <c r="AF4" s="737">
        <f>SUM(AE4:AE8)</f>
        <v>4747.1666666666661</v>
      </c>
      <c r="AG4" s="738">
        <f>SUM(AE4:AE10)</f>
        <v>5371.1666666666661</v>
      </c>
      <c r="AH4" s="740"/>
      <c r="AI4" s="736">
        <f>AA4*52</f>
        <v>11393.199999999999</v>
      </c>
      <c r="AJ4" s="737">
        <f>SUM(AI4:AI8)</f>
        <v>56965.999999999993</v>
      </c>
      <c r="AK4" s="738">
        <f>SUM(AI4:AI10)</f>
        <v>64453.999999999993</v>
      </c>
      <c r="AL4" s="118"/>
      <c r="AM4" s="118"/>
    </row>
    <row r="5" spans="1:39" ht="14.4" customHeight="1" x14ac:dyDescent="0.3">
      <c r="A5" s="200" t="s">
        <v>94</v>
      </c>
      <c r="B5" s="753">
        <v>3</v>
      </c>
      <c r="C5" s="753">
        <v>3</v>
      </c>
      <c r="D5" s="753">
        <v>3</v>
      </c>
      <c r="E5" s="753">
        <v>3</v>
      </c>
      <c r="F5" s="753">
        <v>3</v>
      </c>
      <c r="G5" s="753">
        <v>3</v>
      </c>
      <c r="H5" s="753">
        <v>3</v>
      </c>
      <c r="I5" s="754">
        <v>24.2</v>
      </c>
      <c r="J5" s="754">
        <v>21.2</v>
      </c>
      <c r="K5" s="754">
        <v>21.2</v>
      </c>
      <c r="L5" s="754">
        <v>21.2</v>
      </c>
      <c r="M5" s="754">
        <v>21.2</v>
      </c>
      <c r="N5" s="754">
        <v>21.2</v>
      </c>
      <c r="O5" s="754">
        <v>21.2</v>
      </c>
      <c r="P5" s="754">
        <v>21.2</v>
      </c>
      <c r="Q5" s="753">
        <v>1.5</v>
      </c>
      <c r="R5" s="753">
        <v>3</v>
      </c>
      <c r="S5" s="753">
        <v>3</v>
      </c>
      <c r="T5" s="753">
        <v>3</v>
      </c>
      <c r="U5" s="753">
        <v>3</v>
      </c>
      <c r="V5" s="753">
        <v>3</v>
      </c>
      <c r="W5" s="753">
        <v>3</v>
      </c>
      <c r="X5" s="753">
        <v>3</v>
      </c>
      <c r="Y5" s="753">
        <v>3</v>
      </c>
      <c r="Z5" s="735"/>
      <c r="AA5" s="736">
        <f t="shared" ref="AA5:AA10" si="0">SUM(B5:Y5)</f>
        <v>219.09999999999997</v>
      </c>
      <c r="AB5" s="741"/>
      <c r="AC5" s="742"/>
      <c r="AD5" s="739"/>
      <c r="AE5" s="736">
        <f t="shared" ref="AE5:AE10" si="1">AI5/12</f>
        <v>949.43333333333328</v>
      </c>
      <c r="AF5" s="741"/>
      <c r="AG5" s="742"/>
      <c r="AH5" s="740"/>
      <c r="AI5" s="736">
        <f t="shared" ref="AI5:AI10" si="2">AA5*52</f>
        <v>11393.199999999999</v>
      </c>
      <c r="AJ5" s="741"/>
      <c r="AK5" s="742"/>
      <c r="AL5" s="118"/>
      <c r="AM5" s="118"/>
    </row>
    <row r="6" spans="1:39" ht="14.4" customHeight="1" x14ac:dyDescent="0.3">
      <c r="A6" s="200" t="s">
        <v>95</v>
      </c>
      <c r="B6" s="753">
        <v>3</v>
      </c>
      <c r="C6" s="753">
        <v>3</v>
      </c>
      <c r="D6" s="753">
        <v>3</v>
      </c>
      <c r="E6" s="753">
        <v>3</v>
      </c>
      <c r="F6" s="753">
        <v>3</v>
      </c>
      <c r="G6" s="753">
        <v>3</v>
      </c>
      <c r="H6" s="753">
        <v>3</v>
      </c>
      <c r="I6" s="754">
        <v>24.2</v>
      </c>
      <c r="J6" s="754">
        <v>21.2</v>
      </c>
      <c r="K6" s="754">
        <v>21.2</v>
      </c>
      <c r="L6" s="754">
        <v>21.2</v>
      </c>
      <c r="M6" s="754">
        <v>21.2</v>
      </c>
      <c r="N6" s="754">
        <v>21.2</v>
      </c>
      <c r="O6" s="754">
        <v>21.2</v>
      </c>
      <c r="P6" s="754">
        <v>21.2</v>
      </c>
      <c r="Q6" s="753">
        <v>1.5</v>
      </c>
      <c r="R6" s="753">
        <v>3</v>
      </c>
      <c r="S6" s="753">
        <v>3</v>
      </c>
      <c r="T6" s="753">
        <v>3</v>
      </c>
      <c r="U6" s="753">
        <v>3</v>
      </c>
      <c r="V6" s="753">
        <v>3</v>
      </c>
      <c r="W6" s="753">
        <v>3</v>
      </c>
      <c r="X6" s="753">
        <v>3</v>
      </c>
      <c r="Y6" s="753">
        <v>3</v>
      </c>
      <c r="Z6" s="735"/>
      <c r="AA6" s="736">
        <f t="shared" si="0"/>
        <v>219.09999999999997</v>
      </c>
      <c r="AB6" s="741"/>
      <c r="AC6" s="742"/>
      <c r="AD6" s="739"/>
      <c r="AE6" s="736">
        <f t="shared" si="1"/>
        <v>949.43333333333328</v>
      </c>
      <c r="AF6" s="741"/>
      <c r="AG6" s="742"/>
      <c r="AH6" s="740"/>
      <c r="AI6" s="736">
        <f t="shared" si="2"/>
        <v>11393.199999999999</v>
      </c>
      <c r="AJ6" s="741"/>
      <c r="AK6" s="742"/>
      <c r="AL6" s="118"/>
      <c r="AM6" s="118"/>
    </row>
    <row r="7" spans="1:39" ht="14.4" customHeight="1" x14ac:dyDescent="0.3">
      <c r="A7" s="200" t="s">
        <v>96</v>
      </c>
      <c r="B7" s="753">
        <v>3</v>
      </c>
      <c r="C7" s="753">
        <v>3</v>
      </c>
      <c r="D7" s="753">
        <v>3</v>
      </c>
      <c r="E7" s="753">
        <v>3</v>
      </c>
      <c r="F7" s="753">
        <v>3</v>
      </c>
      <c r="G7" s="753">
        <v>3</v>
      </c>
      <c r="H7" s="753">
        <v>3</v>
      </c>
      <c r="I7" s="754">
        <v>24.2</v>
      </c>
      <c r="J7" s="754">
        <v>21.2</v>
      </c>
      <c r="K7" s="754">
        <v>21.2</v>
      </c>
      <c r="L7" s="754">
        <v>21.2</v>
      </c>
      <c r="M7" s="754">
        <v>21.2</v>
      </c>
      <c r="N7" s="754">
        <v>21.2</v>
      </c>
      <c r="O7" s="754">
        <v>21.2</v>
      </c>
      <c r="P7" s="754">
        <v>21.2</v>
      </c>
      <c r="Q7" s="753">
        <v>1.5</v>
      </c>
      <c r="R7" s="753">
        <v>3</v>
      </c>
      <c r="S7" s="753">
        <v>3</v>
      </c>
      <c r="T7" s="753">
        <v>3</v>
      </c>
      <c r="U7" s="753">
        <v>3</v>
      </c>
      <c r="V7" s="753">
        <v>3</v>
      </c>
      <c r="W7" s="753">
        <v>3</v>
      </c>
      <c r="X7" s="753">
        <v>3</v>
      </c>
      <c r="Y7" s="753">
        <v>3</v>
      </c>
      <c r="Z7" s="735"/>
      <c r="AA7" s="736">
        <f t="shared" si="0"/>
        <v>219.09999999999997</v>
      </c>
      <c r="AB7" s="741"/>
      <c r="AC7" s="742"/>
      <c r="AD7" s="739"/>
      <c r="AE7" s="736">
        <f t="shared" si="1"/>
        <v>949.43333333333328</v>
      </c>
      <c r="AF7" s="741"/>
      <c r="AG7" s="742"/>
      <c r="AH7" s="740"/>
      <c r="AI7" s="736">
        <f t="shared" si="2"/>
        <v>11393.199999999999</v>
      </c>
      <c r="AJ7" s="741"/>
      <c r="AK7" s="742"/>
      <c r="AL7" s="118"/>
      <c r="AM7" s="118"/>
    </row>
    <row r="8" spans="1:39" ht="14.4" customHeight="1" x14ac:dyDescent="0.3">
      <c r="A8" s="200" t="s">
        <v>97</v>
      </c>
      <c r="B8" s="753">
        <v>3</v>
      </c>
      <c r="C8" s="753">
        <v>3</v>
      </c>
      <c r="D8" s="753">
        <v>3</v>
      </c>
      <c r="E8" s="753">
        <v>3</v>
      </c>
      <c r="F8" s="753">
        <v>3</v>
      </c>
      <c r="G8" s="753">
        <v>3</v>
      </c>
      <c r="H8" s="753">
        <v>3</v>
      </c>
      <c r="I8" s="754">
        <v>24.2</v>
      </c>
      <c r="J8" s="754">
        <v>21.2</v>
      </c>
      <c r="K8" s="754">
        <v>21.2</v>
      </c>
      <c r="L8" s="754">
        <v>21.2</v>
      </c>
      <c r="M8" s="754">
        <v>21.2</v>
      </c>
      <c r="N8" s="754">
        <v>21.2</v>
      </c>
      <c r="O8" s="754">
        <v>21.2</v>
      </c>
      <c r="P8" s="754">
        <v>21.2</v>
      </c>
      <c r="Q8" s="753">
        <v>1.5</v>
      </c>
      <c r="R8" s="753">
        <v>3</v>
      </c>
      <c r="S8" s="753">
        <v>3</v>
      </c>
      <c r="T8" s="753">
        <v>3</v>
      </c>
      <c r="U8" s="753">
        <v>3</v>
      </c>
      <c r="V8" s="753">
        <v>3</v>
      </c>
      <c r="W8" s="753">
        <v>3</v>
      </c>
      <c r="X8" s="753">
        <v>3</v>
      </c>
      <c r="Y8" s="753">
        <v>3</v>
      </c>
      <c r="Z8" s="735"/>
      <c r="AA8" s="736">
        <f t="shared" si="0"/>
        <v>219.09999999999997</v>
      </c>
      <c r="AB8" s="741"/>
      <c r="AC8" s="742"/>
      <c r="AD8" s="739"/>
      <c r="AE8" s="736">
        <f t="shared" si="1"/>
        <v>949.43333333333328</v>
      </c>
      <c r="AF8" s="741"/>
      <c r="AG8" s="742"/>
      <c r="AH8" s="740"/>
      <c r="AI8" s="736">
        <f t="shared" si="2"/>
        <v>11393.199999999999</v>
      </c>
      <c r="AJ8" s="741"/>
      <c r="AK8" s="742"/>
      <c r="AL8" s="118"/>
      <c r="AM8" s="118"/>
    </row>
    <row r="9" spans="1:39" ht="14.4" customHeight="1" x14ac:dyDescent="0.3">
      <c r="A9" s="203" t="s">
        <v>98</v>
      </c>
      <c r="B9" s="753">
        <v>3</v>
      </c>
      <c r="C9" s="753">
        <v>3</v>
      </c>
      <c r="D9" s="753">
        <v>3</v>
      </c>
      <c r="E9" s="753">
        <v>3</v>
      </c>
      <c r="F9" s="753">
        <v>3</v>
      </c>
      <c r="G9" s="753">
        <v>3</v>
      </c>
      <c r="H9" s="753">
        <v>3</v>
      </c>
      <c r="I9" s="753">
        <v>3</v>
      </c>
      <c r="J9" s="753">
        <v>3</v>
      </c>
      <c r="K9" s="753">
        <v>3</v>
      </c>
      <c r="L9" s="753">
        <v>3</v>
      </c>
      <c r="M9" s="753">
        <v>3</v>
      </c>
      <c r="N9" s="753">
        <v>3</v>
      </c>
      <c r="O9" s="753">
        <v>3</v>
      </c>
      <c r="P9" s="753">
        <v>3</v>
      </c>
      <c r="Q9" s="753">
        <v>3</v>
      </c>
      <c r="R9" s="753">
        <v>3</v>
      </c>
      <c r="S9" s="753">
        <v>3</v>
      </c>
      <c r="T9" s="753">
        <v>3</v>
      </c>
      <c r="U9" s="753">
        <v>3</v>
      </c>
      <c r="V9" s="753">
        <v>3</v>
      </c>
      <c r="W9" s="753">
        <v>3</v>
      </c>
      <c r="X9" s="753">
        <v>3</v>
      </c>
      <c r="Y9" s="753">
        <v>3</v>
      </c>
      <c r="Z9" s="735"/>
      <c r="AA9" s="743">
        <f t="shared" si="0"/>
        <v>72</v>
      </c>
      <c r="AB9" s="744">
        <f>SUM(AA9:AA10)</f>
        <v>144</v>
      </c>
      <c r="AC9" s="742"/>
      <c r="AD9" s="739"/>
      <c r="AE9" s="743">
        <f t="shared" si="1"/>
        <v>312</v>
      </c>
      <c r="AF9" s="744">
        <f>SUM(AE9:AE10)</f>
        <v>624</v>
      </c>
      <c r="AG9" s="742"/>
      <c r="AH9" s="740"/>
      <c r="AI9" s="743">
        <f t="shared" si="2"/>
        <v>3744</v>
      </c>
      <c r="AJ9" s="744">
        <f>SUM(AI9:AI10)</f>
        <v>7488</v>
      </c>
      <c r="AK9" s="742"/>
      <c r="AL9" s="118"/>
      <c r="AM9" s="118"/>
    </row>
    <row r="10" spans="1:39" ht="14.4" customHeight="1" x14ac:dyDescent="0.3">
      <c r="A10" s="203" t="s">
        <v>99</v>
      </c>
      <c r="B10" s="753">
        <v>3</v>
      </c>
      <c r="C10" s="753">
        <v>3</v>
      </c>
      <c r="D10" s="753">
        <v>3</v>
      </c>
      <c r="E10" s="753">
        <v>3</v>
      </c>
      <c r="F10" s="753">
        <v>3</v>
      </c>
      <c r="G10" s="753">
        <v>3</v>
      </c>
      <c r="H10" s="753">
        <v>3</v>
      </c>
      <c r="I10" s="753">
        <v>3</v>
      </c>
      <c r="J10" s="753">
        <v>3</v>
      </c>
      <c r="K10" s="753">
        <v>3</v>
      </c>
      <c r="L10" s="753">
        <v>3</v>
      </c>
      <c r="M10" s="753">
        <v>3</v>
      </c>
      <c r="N10" s="753">
        <v>3</v>
      </c>
      <c r="O10" s="753">
        <v>3</v>
      </c>
      <c r="P10" s="753">
        <v>3</v>
      </c>
      <c r="Q10" s="753">
        <v>3</v>
      </c>
      <c r="R10" s="753">
        <v>3</v>
      </c>
      <c r="S10" s="753">
        <v>3</v>
      </c>
      <c r="T10" s="753">
        <v>3</v>
      </c>
      <c r="U10" s="753">
        <v>3</v>
      </c>
      <c r="V10" s="753">
        <v>3</v>
      </c>
      <c r="W10" s="753">
        <v>3</v>
      </c>
      <c r="X10" s="753">
        <v>3</v>
      </c>
      <c r="Y10" s="753">
        <v>3</v>
      </c>
      <c r="Z10" s="735"/>
      <c r="AA10" s="743">
        <f t="shared" si="0"/>
        <v>72</v>
      </c>
      <c r="AB10" s="745"/>
      <c r="AC10" s="742"/>
      <c r="AD10" s="739"/>
      <c r="AE10" s="743">
        <f t="shared" si="1"/>
        <v>312</v>
      </c>
      <c r="AF10" s="745"/>
      <c r="AG10" s="742"/>
      <c r="AH10" s="740"/>
      <c r="AI10" s="743">
        <f t="shared" si="2"/>
        <v>3744</v>
      </c>
      <c r="AJ10" s="745"/>
      <c r="AK10" s="742"/>
      <c r="AL10" s="118"/>
      <c r="AM10" s="118"/>
    </row>
    <row r="11" spans="1:39" ht="14.4" customHeight="1" x14ac:dyDescent="0.3">
      <c r="A11" s="201"/>
      <c r="B11" s="739"/>
      <c r="C11" s="739"/>
      <c r="D11" s="739"/>
      <c r="E11" s="739"/>
      <c r="F11" s="739"/>
      <c r="G11" s="739"/>
      <c r="H11" s="739"/>
      <c r="I11" s="739"/>
      <c r="J11" s="739"/>
      <c r="K11" s="739"/>
      <c r="L11" s="739"/>
      <c r="M11" s="739"/>
      <c r="N11" s="739"/>
      <c r="O11" s="739"/>
      <c r="P11" s="739"/>
      <c r="Q11" s="739"/>
      <c r="R11" s="739"/>
      <c r="S11" s="739"/>
      <c r="T11" s="739"/>
      <c r="U11" s="739"/>
      <c r="V11" s="739"/>
      <c r="W11" s="739"/>
      <c r="X11" s="739"/>
      <c r="Y11" s="739"/>
      <c r="Z11" s="746"/>
      <c r="AA11" s="746"/>
      <c r="AB11" s="746"/>
      <c r="AC11" s="746"/>
      <c r="AD11" s="747"/>
      <c r="AE11" s="739"/>
      <c r="AF11" s="739"/>
      <c r="AG11" s="739"/>
      <c r="AH11" s="739"/>
      <c r="AI11" s="739"/>
      <c r="AJ11" s="739"/>
      <c r="AK11" s="739"/>
      <c r="AL11" s="118"/>
      <c r="AM11" s="118"/>
    </row>
    <row r="12" spans="1:39" ht="14.4" customHeight="1" x14ac:dyDescent="0.3">
      <c r="A12" s="201"/>
      <c r="B12" s="739" t="s">
        <v>100</v>
      </c>
      <c r="C12" s="739"/>
      <c r="D12" s="739"/>
      <c r="E12" s="739"/>
      <c r="F12" s="739"/>
      <c r="G12" s="739"/>
      <c r="H12" s="748"/>
      <c r="I12" s="739"/>
      <c r="J12" s="755">
        <v>24.2</v>
      </c>
      <c r="K12" s="739"/>
      <c r="L12" s="739"/>
      <c r="M12" s="739"/>
      <c r="N12" s="739"/>
      <c r="O12" s="739"/>
      <c r="P12" s="739"/>
      <c r="Q12" s="739"/>
      <c r="R12" s="739"/>
      <c r="S12" s="739"/>
      <c r="T12" s="739"/>
      <c r="U12" s="739"/>
      <c r="V12" s="739"/>
      <c r="W12" s="739"/>
      <c r="X12" s="739"/>
      <c r="Y12" s="739"/>
      <c r="Z12" s="749"/>
      <c r="AA12" s="749"/>
      <c r="AB12" s="749"/>
      <c r="AC12" s="749"/>
      <c r="AD12" s="750"/>
      <c r="AE12" s="739"/>
      <c r="AF12" s="739"/>
      <c r="AG12" s="739"/>
      <c r="AH12" s="739"/>
      <c r="AI12" s="739"/>
      <c r="AJ12" s="739"/>
      <c r="AK12" s="739"/>
      <c r="AL12" s="118"/>
      <c r="AM12" s="118"/>
    </row>
    <row r="13" spans="1:39" ht="14.4" customHeight="1" x14ac:dyDescent="0.3">
      <c r="A13" s="201"/>
      <c r="B13" s="739" t="s">
        <v>101</v>
      </c>
      <c r="C13" s="739"/>
      <c r="D13" s="739"/>
      <c r="E13" s="739"/>
      <c r="F13" s="739"/>
      <c r="G13" s="739"/>
      <c r="H13" s="748"/>
      <c r="I13" s="739"/>
      <c r="J13" s="739">
        <f>SUM(J14:J15)</f>
        <v>0</v>
      </c>
      <c r="K13" s="739"/>
      <c r="L13" s="739"/>
      <c r="M13" s="739"/>
      <c r="N13" s="739"/>
      <c r="O13" s="739"/>
      <c r="P13" s="739"/>
      <c r="Q13" s="739"/>
      <c r="R13" s="739"/>
      <c r="S13" s="739"/>
      <c r="T13" s="739"/>
      <c r="U13" s="739"/>
      <c r="V13" s="739"/>
      <c r="W13" s="739"/>
      <c r="X13" s="739"/>
      <c r="Y13" s="739"/>
      <c r="Z13" s="735"/>
      <c r="AA13" s="735"/>
      <c r="AB13" s="735"/>
      <c r="AC13" s="735"/>
      <c r="AD13" s="739"/>
      <c r="AE13" s="739"/>
      <c r="AF13" s="739"/>
      <c r="AG13" s="739"/>
      <c r="AH13" s="739"/>
      <c r="AI13" s="739"/>
      <c r="AJ13" s="739"/>
      <c r="AK13" s="739"/>
      <c r="AL13" s="118"/>
      <c r="AM13" s="118"/>
    </row>
    <row r="14" spans="1:39" ht="14.4" customHeight="1" x14ac:dyDescent="0.3">
      <c r="A14" s="201"/>
      <c r="B14" s="739"/>
      <c r="C14" s="751" t="s">
        <v>102</v>
      </c>
      <c r="D14" s="739"/>
      <c r="E14" s="739"/>
      <c r="F14" s="739"/>
      <c r="G14" s="739"/>
      <c r="H14" s="748"/>
      <c r="I14" s="739"/>
      <c r="J14" s="756">
        <v>0</v>
      </c>
      <c r="K14" s="739"/>
      <c r="L14" s="739"/>
      <c r="M14" s="739"/>
      <c r="N14" s="739"/>
      <c r="O14" s="739"/>
      <c r="P14" s="739"/>
      <c r="Q14" s="739"/>
      <c r="R14" s="739"/>
      <c r="S14" s="739"/>
      <c r="T14" s="739"/>
      <c r="U14" s="739"/>
      <c r="V14" s="739"/>
      <c r="W14" s="739"/>
      <c r="X14" s="739"/>
      <c r="Y14" s="739"/>
      <c r="Z14" s="739"/>
      <c r="AA14" s="739"/>
      <c r="AB14" s="739"/>
      <c r="AC14" s="739"/>
      <c r="AD14" s="739"/>
      <c r="AE14" s="739"/>
      <c r="AF14" s="739"/>
      <c r="AG14" s="739"/>
      <c r="AH14" s="739"/>
      <c r="AI14" s="739"/>
      <c r="AJ14" s="739"/>
      <c r="AK14" s="739"/>
      <c r="AL14" s="118"/>
      <c r="AM14" s="118"/>
    </row>
    <row r="15" spans="1:39" ht="14.4" customHeight="1" x14ac:dyDescent="0.3">
      <c r="A15" s="201"/>
      <c r="B15" s="739"/>
      <c r="C15" s="751" t="s">
        <v>103</v>
      </c>
      <c r="D15" s="739"/>
      <c r="E15" s="739"/>
      <c r="F15" s="739"/>
      <c r="G15" s="739"/>
      <c r="H15" s="752"/>
      <c r="I15" s="739"/>
      <c r="J15" s="757">
        <v>0</v>
      </c>
      <c r="K15" s="739"/>
      <c r="L15" s="739"/>
      <c r="M15" s="739"/>
      <c r="N15" s="739"/>
      <c r="O15" s="739"/>
      <c r="P15" s="739"/>
      <c r="Q15" s="739"/>
      <c r="R15" s="739"/>
      <c r="S15" s="739"/>
      <c r="T15" s="739"/>
      <c r="U15" s="739"/>
      <c r="V15" s="739"/>
      <c r="W15" s="739"/>
      <c r="X15" s="739"/>
      <c r="Y15" s="739"/>
      <c r="Z15" s="739"/>
      <c r="AA15" s="739"/>
      <c r="AB15" s="739"/>
      <c r="AC15" s="739"/>
      <c r="AD15" s="739"/>
      <c r="AE15" s="739"/>
      <c r="AF15" s="739"/>
      <c r="AG15" s="739"/>
      <c r="AH15" s="739"/>
      <c r="AI15" s="739"/>
      <c r="AJ15" s="739"/>
      <c r="AK15" s="739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53"/>
      <c r="C21" s="753"/>
      <c r="D21" s="753"/>
      <c r="E21" s="753"/>
      <c r="F21" s="753"/>
      <c r="G21" s="753"/>
      <c r="H21" s="753"/>
      <c r="I21" s="753"/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753"/>
      <c r="V21" s="753"/>
      <c r="W21" s="753"/>
      <c r="X21" s="753"/>
      <c r="Y21" s="753"/>
      <c r="Z21" s="735"/>
      <c r="AA21" s="736">
        <f>SUM(B21:Y21)</f>
        <v>0</v>
      </c>
      <c r="AB21" s="737">
        <f>SUM(AA21:AA25)</f>
        <v>0</v>
      </c>
      <c r="AC21" s="738">
        <f>SUM(AA21:AA27)</f>
        <v>0</v>
      </c>
      <c r="AD21" s="739"/>
      <c r="AE21" s="736">
        <f>AI21/12</f>
        <v>0</v>
      </c>
      <c r="AF21" s="737">
        <f>SUM(AE21:AE25)</f>
        <v>0</v>
      </c>
      <c r="AG21" s="738">
        <f>SUM(AE21:AE27)</f>
        <v>0</v>
      </c>
      <c r="AH21" s="740"/>
      <c r="AI21" s="736">
        <f>AA21*52</f>
        <v>0</v>
      </c>
      <c r="AJ21" s="737">
        <f>SUM(AI21:AI25)</f>
        <v>0</v>
      </c>
      <c r="AK21" s="738">
        <f>SUM(AI21:AI27)</f>
        <v>0</v>
      </c>
      <c r="AL21" s="118"/>
      <c r="AM21" s="118"/>
    </row>
    <row r="22" spans="1:39" ht="14.4" customHeight="1" x14ac:dyDescent="0.3">
      <c r="A22" s="200" t="s">
        <v>94</v>
      </c>
      <c r="B22" s="753"/>
      <c r="C22" s="753"/>
      <c r="D22" s="753"/>
      <c r="E22" s="753"/>
      <c r="F22" s="753"/>
      <c r="G22" s="753"/>
      <c r="H22" s="753"/>
      <c r="I22" s="753"/>
      <c r="J22" s="753"/>
      <c r="K22" s="753"/>
      <c r="L22" s="753"/>
      <c r="M22" s="753"/>
      <c r="N22" s="753"/>
      <c r="O22" s="753"/>
      <c r="P22" s="753"/>
      <c r="Q22" s="753"/>
      <c r="R22" s="753"/>
      <c r="S22" s="753"/>
      <c r="T22" s="753"/>
      <c r="U22" s="753"/>
      <c r="V22" s="753"/>
      <c r="W22" s="753"/>
      <c r="X22" s="753"/>
      <c r="Y22" s="753"/>
      <c r="Z22" s="735"/>
      <c r="AA22" s="736">
        <f t="shared" ref="AA22:AA27" si="3">SUM(B22:Y22)</f>
        <v>0</v>
      </c>
      <c r="AB22" s="741"/>
      <c r="AC22" s="742"/>
      <c r="AD22" s="739"/>
      <c r="AE22" s="736">
        <f t="shared" ref="AE22:AE27" si="4">AI22/12</f>
        <v>0</v>
      </c>
      <c r="AF22" s="741"/>
      <c r="AG22" s="742"/>
      <c r="AH22" s="740"/>
      <c r="AI22" s="736">
        <f t="shared" ref="AI22:AI27" si="5">AA22*52</f>
        <v>0</v>
      </c>
      <c r="AJ22" s="741"/>
      <c r="AK22" s="742"/>
      <c r="AL22" s="118"/>
      <c r="AM22" s="118"/>
    </row>
    <row r="23" spans="1:39" ht="14.4" customHeight="1" x14ac:dyDescent="0.3">
      <c r="A23" s="200" t="s">
        <v>95</v>
      </c>
      <c r="B23" s="753"/>
      <c r="C23" s="753"/>
      <c r="D23" s="753"/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35"/>
      <c r="AA23" s="736">
        <f t="shared" si="3"/>
        <v>0</v>
      </c>
      <c r="AB23" s="741"/>
      <c r="AC23" s="742"/>
      <c r="AD23" s="739"/>
      <c r="AE23" s="736">
        <f t="shared" si="4"/>
        <v>0</v>
      </c>
      <c r="AF23" s="741"/>
      <c r="AG23" s="742"/>
      <c r="AH23" s="740"/>
      <c r="AI23" s="736">
        <f t="shared" si="5"/>
        <v>0</v>
      </c>
      <c r="AJ23" s="741"/>
      <c r="AK23" s="742"/>
      <c r="AL23" s="118"/>
      <c r="AM23" s="118"/>
    </row>
    <row r="24" spans="1:39" ht="14.4" customHeight="1" x14ac:dyDescent="0.3">
      <c r="A24" s="200" t="s">
        <v>96</v>
      </c>
      <c r="B24" s="753"/>
      <c r="C24" s="753"/>
      <c r="D24" s="753"/>
      <c r="E24" s="753"/>
      <c r="F24" s="753"/>
      <c r="G24" s="753"/>
      <c r="H24" s="753"/>
      <c r="I24" s="753"/>
      <c r="J24" s="753"/>
      <c r="K24" s="753"/>
      <c r="L24" s="753"/>
      <c r="M24" s="753"/>
      <c r="N24" s="753"/>
      <c r="O24" s="753"/>
      <c r="P24" s="753"/>
      <c r="Q24" s="753"/>
      <c r="R24" s="753"/>
      <c r="S24" s="753"/>
      <c r="T24" s="753"/>
      <c r="U24" s="753"/>
      <c r="V24" s="753"/>
      <c r="W24" s="753"/>
      <c r="X24" s="753"/>
      <c r="Y24" s="753"/>
      <c r="Z24" s="735"/>
      <c r="AA24" s="736">
        <f t="shared" si="3"/>
        <v>0</v>
      </c>
      <c r="AB24" s="741"/>
      <c r="AC24" s="742"/>
      <c r="AD24" s="739"/>
      <c r="AE24" s="736">
        <f t="shared" si="4"/>
        <v>0</v>
      </c>
      <c r="AF24" s="741"/>
      <c r="AG24" s="742"/>
      <c r="AH24" s="740"/>
      <c r="AI24" s="736">
        <f t="shared" si="5"/>
        <v>0</v>
      </c>
      <c r="AJ24" s="741"/>
      <c r="AK24" s="742"/>
      <c r="AL24" s="118"/>
      <c r="AM24" s="118"/>
    </row>
    <row r="25" spans="1:39" ht="14.4" customHeight="1" x14ac:dyDescent="0.3">
      <c r="A25" s="200" t="s">
        <v>97</v>
      </c>
      <c r="B25" s="753"/>
      <c r="C25" s="753"/>
      <c r="D25" s="753"/>
      <c r="E25" s="753"/>
      <c r="F25" s="753"/>
      <c r="G25" s="753"/>
      <c r="H25" s="753"/>
      <c r="I25" s="753"/>
      <c r="J25" s="753"/>
      <c r="K25" s="753"/>
      <c r="L25" s="753"/>
      <c r="M25" s="753"/>
      <c r="N25" s="753"/>
      <c r="O25" s="753"/>
      <c r="P25" s="753"/>
      <c r="Q25" s="753"/>
      <c r="R25" s="753"/>
      <c r="S25" s="753"/>
      <c r="T25" s="753"/>
      <c r="U25" s="753"/>
      <c r="V25" s="753"/>
      <c r="W25" s="753"/>
      <c r="X25" s="753"/>
      <c r="Y25" s="753"/>
      <c r="Z25" s="735"/>
      <c r="AA25" s="736">
        <f t="shared" si="3"/>
        <v>0</v>
      </c>
      <c r="AB25" s="741"/>
      <c r="AC25" s="742"/>
      <c r="AD25" s="739"/>
      <c r="AE25" s="736">
        <f t="shared" si="4"/>
        <v>0</v>
      </c>
      <c r="AF25" s="741"/>
      <c r="AG25" s="742"/>
      <c r="AH25" s="740"/>
      <c r="AI25" s="736">
        <f t="shared" si="5"/>
        <v>0</v>
      </c>
      <c r="AJ25" s="741"/>
      <c r="AK25" s="742"/>
      <c r="AL25" s="118"/>
      <c r="AM25" s="118"/>
    </row>
    <row r="26" spans="1:39" ht="14.4" customHeight="1" x14ac:dyDescent="0.3">
      <c r="A26" s="203" t="s">
        <v>98</v>
      </c>
      <c r="B26" s="754"/>
      <c r="C26" s="754"/>
      <c r="D26" s="754"/>
      <c r="E26" s="754"/>
      <c r="F26" s="754"/>
      <c r="G26" s="754"/>
      <c r="H26" s="754"/>
      <c r="I26" s="754"/>
      <c r="J26" s="754"/>
      <c r="K26" s="754"/>
      <c r="L26" s="754"/>
      <c r="M26" s="754"/>
      <c r="N26" s="754"/>
      <c r="O26" s="754"/>
      <c r="P26" s="754"/>
      <c r="Q26" s="754"/>
      <c r="R26" s="754"/>
      <c r="S26" s="754"/>
      <c r="T26" s="754"/>
      <c r="U26" s="754"/>
      <c r="V26" s="754"/>
      <c r="W26" s="754"/>
      <c r="X26" s="754"/>
      <c r="Y26" s="754"/>
      <c r="Z26" s="735"/>
      <c r="AA26" s="743">
        <f t="shared" si="3"/>
        <v>0</v>
      </c>
      <c r="AB26" s="744">
        <f>SUM(AA26:AA27)</f>
        <v>0</v>
      </c>
      <c r="AC26" s="742"/>
      <c r="AD26" s="739"/>
      <c r="AE26" s="743">
        <f t="shared" si="4"/>
        <v>0</v>
      </c>
      <c r="AF26" s="744">
        <f>SUM(AE26:AE27)</f>
        <v>0</v>
      </c>
      <c r="AG26" s="742"/>
      <c r="AH26" s="740"/>
      <c r="AI26" s="743">
        <f t="shared" si="5"/>
        <v>0</v>
      </c>
      <c r="AJ26" s="744">
        <f>SUM(AI26:AI27)</f>
        <v>0</v>
      </c>
      <c r="AK26" s="742"/>
      <c r="AL26" s="118"/>
      <c r="AM26" s="118"/>
    </row>
    <row r="27" spans="1:39" ht="14.4" customHeight="1" x14ac:dyDescent="0.3">
      <c r="A27" s="203" t="s">
        <v>99</v>
      </c>
      <c r="B27" s="754"/>
      <c r="C27" s="754"/>
      <c r="D27" s="754"/>
      <c r="E27" s="754"/>
      <c r="F27" s="754"/>
      <c r="G27" s="754"/>
      <c r="H27" s="754"/>
      <c r="I27" s="754"/>
      <c r="J27" s="754"/>
      <c r="K27" s="754"/>
      <c r="L27" s="754"/>
      <c r="M27" s="754"/>
      <c r="N27" s="754"/>
      <c r="O27" s="754"/>
      <c r="P27" s="754"/>
      <c r="Q27" s="754"/>
      <c r="R27" s="754"/>
      <c r="S27" s="754"/>
      <c r="T27" s="754"/>
      <c r="U27" s="754"/>
      <c r="V27" s="754"/>
      <c r="W27" s="754"/>
      <c r="X27" s="754"/>
      <c r="Y27" s="754"/>
      <c r="Z27" s="735"/>
      <c r="AA27" s="743">
        <f t="shared" si="3"/>
        <v>0</v>
      </c>
      <c r="AB27" s="745"/>
      <c r="AC27" s="742"/>
      <c r="AD27" s="739"/>
      <c r="AE27" s="743">
        <f t="shared" si="4"/>
        <v>0</v>
      </c>
      <c r="AF27" s="745"/>
      <c r="AG27" s="742"/>
      <c r="AH27" s="740"/>
      <c r="AI27" s="743">
        <f t="shared" si="5"/>
        <v>0</v>
      </c>
      <c r="AJ27" s="745"/>
      <c r="AK27" s="742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99848</v>
      </c>
      <c r="D4" s="401">
        <f ca="1">IF(ISERROR(VLOOKUP("Náklady celkem",INDIRECT("HI!$A:$G"),4,0)),0,VLOOKUP("Náklady celkem",INDIRECT("HI!$A:$G"),4,0))</f>
        <v>108580.36801999999</v>
      </c>
      <c r="E4" s="394">
        <f ca="1">IF(C4=0,0,D4/C4)</f>
        <v>1.0874566142536655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9285</v>
      </c>
      <c r="D7" s="393">
        <f>IF(ISERROR(HI!D5),"",HI!D5)</f>
        <v>7673.6775900000002</v>
      </c>
      <c r="E7" s="395">
        <f t="shared" ref="E7:E16" si="0">IF(C7=0,0,D7/C7)</f>
        <v>0.82645962197092082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0.98436267034630154</v>
      </c>
      <c r="E8" s="395">
        <f t="shared" si="0"/>
        <v>1.0937363003847795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0.83989441633908268</v>
      </c>
      <c r="E10" s="395">
        <f t="shared" si="0"/>
        <v>1.3998240272318045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0.89440282444531849</v>
      </c>
      <c r="E11" s="395">
        <f t="shared" si="0"/>
        <v>1.118003530556648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15803</v>
      </c>
      <c r="D14" s="393">
        <f>IF(ISERROR(HI!D6),"",HI!D6)</f>
        <v>17544.505929999999</v>
      </c>
      <c r="E14" s="395">
        <f t="shared" si="0"/>
        <v>1.1102009700689741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61354</v>
      </c>
      <c r="D15" s="402">
        <f ca="1">IF(ISERROR(VLOOKUP("Osobní náklady (Kč)",INDIRECT("HI!$A:$G"),4,0)),0,VLOOKUP("Osobní náklady (Kč)",INDIRECT("HI!$A:$G"),4,0))</f>
        <v>69672.641619999995</v>
      </c>
      <c r="E15" s="395">
        <f t="shared" ref="E15" ca="1" si="1">IF(C15=0,0,D15/C15)</f>
        <v>1.1355843403853048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64743</v>
      </c>
      <c r="D16" s="403">
        <f>IF(ISERROR(VLOOKUP("Odpracované hodiny",'ON Výkaz'!$A:$J,9,0)),"",VLOOKUP("Odpracované hodiny",'ON Výkaz'!$A:$J,9,0))</f>
        <v>64609.18</v>
      </c>
      <c r="E16" s="396">
        <f t="shared" si="0"/>
        <v>0.99793305840013591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139410.66148000001</v>
      </c>
      <c r="D18" s="405">
        <f ca="1">IF(ISERROR(VLOOKUP("Výnosy celkem",INDIRECT("HI!$A:$G"),4,0)),0,VLOOKUP("Výnosy celkem",INDIRECT("HI!$A:$G"),4,0))</f>
        <v>155734.20300000001</v>
      </c>
      <c r="E18" s="398">
        <f t="shared" ref="E18:E29" ca="1" si="2">IF(C18=0,0,D18/C18)</f>
        <v>1.1170896210283157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3902.83628</v>
      </c>
      <c r="D19" s="402">
        <f ca="1">IF(ISERROR(VLOOKUP("Ambulance (body)",INDIRECT("HI!$A:$G"),4,0)),0,VLOOKUP("Ambulance (body)",INDIRECT("HI!$A:$G"),4,0))</f>
        <v>3755.1</v>
      </c>
      <c r="E19" s="395">
        <f t="shared" ca="1" si="2"/>
        <v>0.96214643162023694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0.94290350298783221</v>
      </c>
      <c r="E20" s="395">
        <f t="shared" si="2"/>
        <v>0.94290350298783221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0.99366860490503361</v>
      </c>
      <c r="E21" s="395">
        <f t="shared" si="2"/>
        <v>1.169021888123569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135507.82520000002</v>
      </c>
      <c r="D22" s="402">
        <f ca="1">IF(ISERROR(VLOOKUP("Hospitalizace (casemix * 29500)",INDIRECT("HI!$A:$G"),4,0)),0,VLOOKUP("Hospitalizace (casemix * 29500)",INDIRECT("HI!$A:$G"),4,0))</f>
        <v>151979.103</v>
      </c>
      <c r="E22" s="395">
        <f t="shared" ref="E22" ca="1" si="3">IF(C22=0,0,D22/C22)</f>
        <v>1.1215522260481232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1.065474614745717</v>
      </c>
      <c r="E23" s="395">
        <f t="shared" si="2"/>
        <v>1.1215522260481232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1.0582840792752632</v>
      </c>
      <c r="E24" s="395">
        <f t="shared" si="2"/>
        <v>1.1139832413423825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3.321038443804186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0.86178476659233672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1.2168625861370086</v>
      </c>
      <c r="E27" s="395">
        <f t="shared" si="2"/>
        <v>1.3520695401522318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0.9155710559927801</v>
      </c>
      <c r="E28" s="395">
        <f t="shared" si="2"/>
        <v>0.9155710559927801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0.9576459498248302</v>
      </c>
      <c r="E29" s="395">
        <f t="shared" si="2"/>
        <v>1.0640510553609224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8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3982486</v>
      </c>
      <c r="C3" s="431">
        <f t="shared" ref="C3:R3" si="0">SUBTOTAL(9,C6:C1048576)</f>
        <v>3</v>
      </c>
      <c r="D3" s="431">
        <f t="shared" si="0"/>
        <v>4032738</v>
      </c>
      <c r="E3" s="431">
        <f t="shared" si="0"/>
        <v>2.1122711495507747</v>
      </c>
      <c r="F3" s="431">
        <f t="shared" si="0"/>
        <v>3755100</v>
      </c>
      <c r="G3" s="433">
        <f>IF(B3&lt;&gt;0,F3/B3,"")</f>
        <v>0.94290350298783221</v>
      </c>
      <c r="H3" s="434">
        <f t="shared" si="0"/>
        <v>60291.320000000007</v>
      </c>
      <c r="I3" s="431">
        <f t="shared" si="0"/>
        <v>1</v>
      </c>
      <c r="J3" s="431">
        <f t="shared" si="0"/>
        <v>25159.529999999992</v>
      </c>
      <c r="K3" s="431">
        <f t="shared" si="0"/>
        <v>0.4172993724469789</v>
      </c>
      <c r="L3" s="431">
        <f t="shared" si="0"/>
        <v>29433.45</v>
      </c>
      <c r="M3" s="432">
        <f>IF(H3&lt;&gt;0,L3/H3,"")</f>
        <v>0.48818718847091086</v>
      </c>
      <c r="N3" s="430">
        <f t="shared" si="0"/>
        <v>0</v>
      </c>
      <c r="O3" s="431">
        <f t="shared" si="0"/>
        <v>0</v>
      </c>
      <c r="P3" s="431">
        <f t="shared" si="0"/>
        <v>0</v>
      </c>
      <c r="Q3" s="431">
        <f t="shared" si="0"/>
        <v>0</v>
      </c>
      <c r="R3" s="431">
        <f t="shared" si="0"/>
        <v>0</v>
      </c>
      <c r="S3" s="433" t="str">
        <f>IF(N3&lt;&gt;0,R3/N3,"")</f>
        <v/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58"/>
      <c r="B5" s="759">
        <v>2011</v>
      </c>
      <c r="C5" s="760"/>
      <c r="D5" s="760">
        <v>2012</v>
      </c>
      <c r="E5" s="760"/>
      <c r="F5" s="760">
        <v>2013</v>
      </c>
      <c r="G5" s="761" t="s">
        <v>5</v>
      </c>
      <c r="H5" s="759">
        <v>2011</v>
      </c>
      <c r="I5" s="760"/>
      <c r="J5" s="760">
        <v>2012</v>
      </c>
      <c r="K5" s="760"/>
      <c r="L5" s="760">
        <v>2013</v>
      </c>
      <c r="M5" s="761" t="s">
        <v>5</v>
      </c>
      <c r="N5" s="759">
        <v>2011</v>
      </c>
      <c r="O5" s="760"/>
      <c r="P5" s="760">
        <v>2012</v>
      </c>
      <c r="Q5" s="760"/>
      <c r="R5" s="760">
        <v>2013</v>
      </c>
      <c r="S5" s="761" t="s">
        <v>5</v>
      </c>
    </row>
    <row r="6" spans="1:19" ht="14.4" customHeight="1" x14ac:dyDescent="0.3">
      <c r="A6" s="644" t="s">
        <v>7358</v>
      </c>
      <c r="B6" s="762">
        <v>248</v>
      </c>
      <c r="C6" s="613">
        <v>1</v>
      </c>
      <c r="D6" s="762"/>
      <c r="E6" s="613"/>
      <c r="F6" s="762"/>
      <c r="G6" s="634"/>
      <c r="H6" s="762"/>
      <c r="I6" s="613"/>
      <c r="J6" s="762"/>
      <c r="K6" s="613"/>
      <c r="L6" s="762"/>
      <c r="M6" s="634"/>
      <c r="N6" s="762"/>
      <c r="O6" s="613"/>
      <c r="P6" s="762"/>
      <c r="Q6" s="613"/>
      <c r="R6" s="762"/>
      <c r="S6" s="664"/>
    </row>
    <row r="7" spans="1:19" ht="14.4" customHeight="1" x14ac:dyDescent="0.3">
      <c r="A7" s="645" t="s">
        <v>7359</v>
      </c>
      <c r="B7" s="763">
        <v>3663558</v>
      </c>
      <c r="C7" s="619">
        <v>1</v>
      </c>
      <c r="D7" s="763">
        <v>3679682</v>
      </c>
      <c r="E7" s="619">
        <v>1.0044011859509252</v>
      </c>
      <c r="F7" s="763">
        <v>3454858</v>
      </c>
      <c r="G7" s="635">
        <v>0.94303352096513826</v>
      </c>
      <c r="H7" s="763">
        <v>60291.320000000007</v>
      </c>
      <c r="I7" s="619">
        <v>1</v>
      </c>
      <c r="J7" s="763">
        <v>25159.529999999992</v>
      </c>
      <c r="K7" s="619">
        <v>0.4172993724469789</v>
      </c>
      <c r="L7" s="763">
        <v>29433.45</v>
      </c>
      <c r="M7" s="635">
        <v>0.48818718847091086</v>
      </c>
      <c r="N7" s="763"/>
      <c r="O7" s="619"/>
      <c r="P7" s="763"/>
      <c r="Q7" s="619"/>
      <c r="R7" s="763"/>
      <c r="S7" s="665"/>
    </row>
    <row r="8" spans="1:19" ht="14.4" customHeight="1" thickBot="1" x14ac:dyDescent="0.35">
      <c r="A8" s="765" t="s">
        <v>7360</v>
      </c>
      <c r="B8" s="764">
        <v>318680</v>
      </c>
      <c r="C8" s="625">
        <v>1</v>
      </c>
      <c r="D8" s="764">
        <v>353056</v>
      </c>
      <c r="E8" s="625">
        <v>1.1078699635998495</v>
      </c>
      <c r="F8" s="764">
        <v>300242</v>
      </c>
      <c r="G8" s="636">
        <v>0.94214258817622698</v>
      </c>
      <c r="H8" s="764"/>
      <c r="I8" s="625"/>
      <c r="J8" s="764"/>
      <c r="K8" s="625"/>
      <c r="L8" s="764"/>
      <c r="M8" s="636"/>
      <c r="N8" s="764"/>
      <c r="O8" s="625"/>
      <c r="P8" s="764"/>
      <c r="Q8" s="625"/>
      <c r="R8" s="764"/>
      <c r="S8" s="666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101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31292.9</v>
      </c>
      <c r="F3" s="358">
        <f t="shared" si="0"/>
        <v>4042777.3200000003</v>
      </c>
      <c r="G3" s="135"/>
      <c r="H3" s="135"/>
      <c r="I3" s="358">
        <f t="shared" si="0"/>
        <v>31950.5</v>
      </c>
      <c r="J3" s="358">
        <f t="shared" si="0"/>
        <v>4057897.5300000003</v>
      </c>
      <c r="K3" s="135"/>
      <c r="L3" s="135"/>
      <c r="M3" s="358">
        <f t="shared" si="0"/>
        <v>34573.229999999996</v>
      </c>
      <c r="N3" s="358">
        <f t="shared" si="0"/>
        <v>3784533.45</v>
      </c>
      <c r="O3" s="136">
        <f>IF(F3=0,0,N3/F3)</f>
        <v>0.93612216316678054</v>
      </c>
      <c r="P3" s="359">
        <f>IF(M3=0,0,N3/M3)</f>
        <v>109.46427192368201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66"/>
      <c r="B5" s="767"/>
      <c r="C5" s="768"/>
      <c r="D5" s="769"/>
      <c r="E5" s="770" t="s">
        <v>176</v>
      </c>
      <c r="F5" s="771" t="s">
        <v>17</v>
      </c>
      <c r="G5" s="772"/>
      <c r="H5" s="772"/>
      <c r="I5" s="770" t="s">
        <v>176</v>
      </c>
      <c r="J5" s="771" t="s">
        <v>17</v>
      </c>
      <c r="K5" s="772"/>
      <c r="L5" s="772"/>
      <c r="M5" s="770" t="s">
        <v>176</v>
      </c>
      <c r="N5" s="771" t="s">
        <v>17</v>
      </c>
      <c r="O5" s="773"/>
      <c r="P5" s="774"/>
    </row>
    <row r="6" spans="1:16" ht="14.4" customHeight="1" x14ac:dyDescent="0.3">
      <c r="A6" s="612" t="s">
        <v>7361</v>
      </c>
      <c r="B6" s="613" t="s">
        <v>7362</v>
      </c>
      <c r="C6" s="613" t="s">
        <v>7363</v>
      </c>
      <c r="D6" s="613" t="s">
        <v>7364</v>
      </c>
      <c r="E6" s="616"/>
      <c r="F6" s="616"/>
      <c r="G6" s="613"/>
      <c r="H6" s="613"/>
      <c r="I6" s="616"/>
      <c r="J6" s="616"/>
      <c r="K6" s="613"/>
      <c r="L6" s="613"/>
      <c r="M6" s="616">
        <v>0.2</v>
      </c>
      <c r="N6" s="616">
        <v>18.23</v>
      </c>
      <c r="O6" s="634"/>
      <c r="P6" s="617">
        <v>91.149999999999991</v>
      </c>
    </row>
    <row r="7" spans="1:16" ht="14.4" customHeight="1" x14ac:dyDescent="0.3">
      <c r="A7" s="618" t="s">
        <v>7361</v>
      </c>
      <c r="B7" s="619" t="s">
        <v>7362</v>
      </c>
      <c r="C7" s="619" t="s">
        <v>7365</v>
      </c>
      <c r="D7" s="619" t="s">
        <v>7366</v>
      </c>
      <c r="E7" s="622">
        <v>0.4</v>
      </c>
      <c r="F7" s="622">
        <v>53.989999999999995</v>
      </c>
      <c r="G7" s="619">
        <v>1</v>
      </c>
      <c r="H7" s="619">
        <v>134.97499999999997</v>
      </c>
      <c r="I7" s="622">
        <v>1.2</v>
      </c>
      <c r="J7" s="622">
        <v>186.78</v>
      </c>
      <c r="K7" s="619">
        <v>3.4595295425078723</v>
      </c>
      <c r="L7" s="619">
        <v>155.65</v>
      </c>
      <c r="M7" s="622">
        <v>8.8000000000000007</v>
      </c>
      <c r="N7" s="622">
        <v>1389.6100000000001</v>
      </c>
      <c r="O7" s="635">
        <v>25.738284867568073</v>
      </c>
      <c r="P7" s="623">
        <v>157.91022727272727</v>
      </c>
    </row>
    <row r="8" spans="1:16" ht="14.4" customHeight="1" x14ac:dyDescent="0.3">
      <c r="A8" s="618" t="s">
        <v>7361</v>
      </c>
      <c r="B8" s="619" t="s">
        <v>7362</v>
      </c>
      <c r="C8" s="619" t="s">
        <v>7367</v>
      </c>
      <c r="D8" s="619" t="s">
        <v>7368</v>
      </c>
      <c r="E8" s="622"/>
      <c r="F8" s="622"/>
      <c r="G8" s="619"/>
      <c r="H8" s="619"/>
      <c r="I8" s="622"/>
      <c r="J8" s="622"/>
      <c r="K8" s="619"/>
      <c r="L8" s="619"/>
      <c r="M8" s="622">
        <v>0.4</v>
      </c>
      <c r="N8" s="622">
        <v>106.04</v>
      </c>
      <c r="O8" s="635"/>
      <c r="P8" s="623">
        <v>265.10000000000002</v>
      </c>
    </row>
    <row r="9" spans="1:16" ht="14.4" customHeight="1" x14ac:dyDescent="0.3">
      <c r="A9" s="618" t="s">
        <v>7361</v>
      </c>
      <c r="B9" s="619" t="s">
        <v>7362</v>
      </c>
      <c r="C9" s="619" t="s">
        <v>7369</v>
      </c>
      <c r="D9" s="619" t="s">
        <v>7370</v>
      </c>
      <c r="E9" s="622"/>
      <c r="F9" s="622"/>
      <c r="G9" s="619"/>
      <c r="H9" s="619"/>
      <c r="I9" s="622"/>
      <c r="J9" s="622"/>
      <c r="K9" s="619"/>
      <c r="L9" s="619"/>
      <c r="M9" s="622">
        <v>0.1</v>
      </c>
      <c r="N9" s="622">
        <v>53.24</v>
      </c>
      <c r="O9" s="635"/>
      <c r="P9" s="623">
        <v>532.4</v>
      </c>
    </row>
    <row r="10" spans="1:16" ht="14.4" customHeight="1" x14ac:dyDescent="0.3">
      <c r="A10" s="618" t="s">
        <v>7361</v>
      </c>
      <c r="B10" s="619" t="s">
        <v>7362</v>
      </c>
      <c r="C10" s="619" t="s">
        <v>7371</v>
      </c>
      <c r="D10" s="619" t="s">
        <v>7372</v>
      </c>
      <c r="E10" s="622">
        <v>0.4</v>
      </c>
      <c r="F10" s="622">
        <v>24.92</v>
      </c>
      <c r="G10" s="619">
        <v>1</v>
      </c>
      <c r="H10" s="619">
        <v>62.300000000000004</v>
      </c>
      <c r="I10" s="622">
        <v>0.30000000000000004</v>
      </c>
      <c r="J10" s="622">
        <v>10.69</v>
      </c>
      <c r="K10" s="619">
        <v>0.42897271268057779</v>
      </c>
      <c r="L10" s="619">
        <v>35.633333333333326</v>
      </c>
      <c r="M10" s="622">
        <v>0.8</v>
      </c>
      <c r="N10" s="622">
        <v>23.3</v>
      </c>
      <c r="O10" s="635">
        <v>0.934991974317817</v>
      </c>
      <c r="P10" s="623">
        <v>29.125</v>
      </c>
    </row>
    <row r="11" spans="1:16" ht="14.4" customHeight="1" x14ac:dyDescent="0.3">
      <c r="A11" s="618" t="s">
        <v>7361</v>
      </c>
      <c r="B11" s="619" t="s">
        <v>7362</v>
      </c>
      <c r="C11" s="619" t="s">
        <v>7373</v>
      </c>
      <c r="D11" s="619" t="s">
        <v>7374</v>
      </c>
      <c r="E11" s="622">
        <v>0.1</v>
      </c>
      <c r="F11" s="622">
        <v>10.01</v>
      </c>
      <c r="G11" s="619">
        <v>1</v>
      </c>
      <c r="H11" s="619">
        <v>100.1</v>
      </c>
      <c r="I11" s="622"/>
      <c r="J11" s="622"/>
      <c r="K11" s="619"/>
      <c r="L11" s="619"/>
      <c r="M11" s="622"/>
      <c r="N11" s="622"/>
      <c r="O11" s="635"/>
      <c r="P11" s="623"/>
    </row>
    <row r="12" spans="1:16" ht="14.4" customHeight="1" x14ac:dyDescent="0.3">
      <c r="A12" s="618" t="s">
        <v>7361</v>
      </c>
      <c r="B12" s="619" t="s">
        <v>7362</v>
      </c>
      <c r="C12" s="619" t="s">
        <v>7375</v>
      </c>
      <c r="D12" s="619" t="s">
        <v>7376</v>
      </c>
      <c r="E12" s="622"/>
      <c r="F12" s="622"/>
      <c r="G12" s="619"/>
      <c r="H12" s="619"/>
      <c r="I12" s="622"/>
      <c r="J12" s="622"/>
      <c r="K12" s="619"/>
      <c r="L12" s="619"/>
      <c r="M12" s="622">
        <v>3.8</v>
      </c>
      <c r="N12" s="622">
        <v>674.48</v>
      </c>
      <c r="O12" s="635"/>
      <c r="P12" s="623">
        <v>177.49473684210528</v>
      </c>
    </row>
    <row r="13" spans="1:16" ht="14.4" customHeight="1" x14ac:dyDescent="0.3">
      <c r="A13" s="618" t="s">
        <v>7361</v>
      </c>
      <c r="B13" s="619" t="s">
        <v>7362</v>
      </c>
      <c r="C13" s="619" t="s">
        <v>7377</v>
      </c>
      <c r="D13" s="619" t="s">
        <v>7378</v>
      </c>
      <c r="E13" s="622"/>
      <c r="F13" s="622"/>
      <c r="G13" s="619"/>
      <c r="H13" s="619"/>
      <c r="I13" s="622"/>
      <c r="J13" s="622"/>
      <c r="K13" s="619"/>
      <c r="L13" s="619"/>
      <c r="M13" s="622">
        <v>1</v>
      </c>
      <c r="N13" s="622">
        <v>3.7800000000000002</v>
      </c>
      <c r="O13" s="635"/>
      <c r="P13" s="623">
        <v>3.7800000000000002</v>
      </c>
    </row>
    <row r="14" spans="1:16" ht="14.4" customHeight="1" x14ac:dyDescent="0.3">
      <c r="A14" s="618" t="s">
        <v>7361</v>
      </c>
      <c r="B14" s="619" t="s">
        <v>7362</v>
      </c>
      <c r="C14" s="619" t="s">
        <v>7379</v>
      </c>
      <c r="D14" s="619" t="s">
        <v>7380</v>
      </c>
      <c r="E14" s="622"/>
      <c r="F14" s="622"/>
      <c r="G14" s="619"/>
      <c r="H14" s="619"/>
      <c r="I14" s="622"/>
      <c r="J14" s="622"/>
      <c r="K14" s="619"/>
      <c r="L14" s="619"/>
      <c r="M14" s="622">
        <v>23.8</v>
      </c>
      <c r="N14" s="622">
        <v>1522.54</v>
      </c>
      <c r="O14" s="635"/>
      <c r="P14" s="623">
        <v>63.97226890756302</v>
      </c>
    </row>
    <row r="15" spans="1:16" ht="14.4" customHeight="1" x14ac:dyDescent="0.3">
      <c r="A15" s="618" t="s">
        <v>7361</v>
      </c>
      <c r="B15" s="619" t="s">
        <v>7362</v>
      </c>
      <c r="C15" s="619" t="s">
        <v>7381</v>
      </c>
      <c r="D15" s="619" t="s">
        <v>7382</v>
      </c>
      <c r="E15" s="622"/>
      <c r="F15" s="622"/>
      <c r="G15" s="619"/>
      <c r="H15" s="619"/>
      <c r="I15" s="622"/>
      <c r="J15" s="622"/>
      <c r="K15" s="619"/>
      <c r="L15" s="619"/>
      <c r="M15" s="622">
        <v>1.2</v>
      </c>
      <c r="N15" s="622">
        <v>117</v>
      </c>
      <c r="O15" s="635"/>
      <c r="P15" s="623">
        <v>97.5</v>
      </c>
    </row>
    <row r="16" spans="1:16" ht="14.4" customHeight="1" x14ac:dyDescent="0.3">
      <c r="A16" s="618" t="s">
        <v>7361</v>
      </c>
      <c r="B16" s="619" t="s">
        <v>7362</v>
      </c>
      <c r="C16" s="619" t="s">
        <v>7383</v>
      </c>
      <c r="D16" s="619" t="s">
        <v>7384</v>
      </c>
      <c r="E16" s="622"/>
      <c r="F16" s="622"/>
      <c r="G16" s="619"/>
      <c r="H16" s="619"/>
      <c r="I16" s="622"/>
      <c r="J16" s="622"/>
      <c r="K16" s="619"/>
      <c r="L16" s="619"/>
      <c r="M16" s="622">
        <v>0.08</v>
      </c>
      <c r="N16" s="622">
        <v>25.73</v>
      </c>
      <c r="O16" s="635"/>
      <c r="P16" s="623">
        <v>321.625</v>
      </c>
    </row>
    <row r="17" spans="1:16" ht="14.4" customHeight="1" x14ac:dyDescent="0.3">
      <c r="A17" s="618" t="s">
        <v>7361</v>
      </c>
      <c r="B17" s="619" t="s">
        <v>7362</v>
      </c>
      <c r="C17" s="619" t="s">
        <v>7385</v>
      </c>
      <c r="D17" s="619" t="s">
        <v>7384</v>
      </c>
      <c r="E17" s="622"/>
      <c r="F17" s="622"/>
      <c r="G17" s="619"/>
      <c r="H17" s="619"/>
      <c r="I17" s="622"/>
      <c r="J17" s="622"/>
      <c r="K17" s="619"/>
      <c r="L17" s="619"/>
      <c r="M17" s="622">
        <v>0.05</v>
      </c>
      <c r="N17" s="622">
        <v>23.46</v>
      </c>
      <c r="O17" s="635"/>
      <c r="P17" s="623">
        <v>469.2</v>
      </c>
    </row>
    <row r="18" spans="1:16" ht="14.4" customHeight="1" x14ac:dyDescent="0.3">
      <c r="A18" s="618" t="s">
        <v>7361</v>
      </c>
      <c r="B18" s="619" t="s">
        <v>7386</v>
      </c>
      <c r="C18" s="619" t="s">
        <v>7387</v>
      </c>
      <c r="D18" s="619" t="s">
        <v>7388</v>
      </c>
      <c r="E18" s="622">
        <v>1</v>
      </c>
      <c r="F18" s="622">
        <v>3583.9</v>
      </c>
      <c r="G18" s="619">
        <v>1</v>
      </c>
      <c r="H18" s="619">
        <v>3583.9</v>
      </c>
      <c r="I18" s="622"/>
      <c r="J18" s="622"/>
      <c r="K18" s="619"/>
      <c r="L18" s="619"/>
      <c r="M18" s="622"/>
      <c r="N18" s="622"/>
      <c r="O18" s="635"/>
      <c r="P18" s="623"/>
    </row>
    <row r="19" spans="1:16" ht="14.4" customHeight="1" x14ac:dyDescent="0.3">
      <c r="A19" s="618" t="s">
        <v>7361</v>
      </c>
      <c r="B19" s="619" t="s">
        <v>7386</v>
      </c>
      <c r="C19" s="619" t="s">
        <v>7389</v>
      </c>
      <c r="D19" s="619" t="s">
        <v>7390</v>
      </c>
      <c r="E19" s="622">
        <v>13</v>
      </c>
      <c r="F19" s="622">
        <v>5253.3000000000011</v>
      </c>
      <c r="G19" s="619">
        <v>1</v>
      </c>
      <c r="H19" s="619">
        <v>404.10000000000008</v>
      </c>
      <c r="I19" s="622">
        <v>5</v>
      </c>
      <c r="J19" s="622">
        <v>2078.86</v>
      </c>
      <c r="K19" s="619">
        <v>0.39572459216111772</v>
      </c>
      <c r="L19" s="619">
        <v>415.77200000000005</v>
      </c>
      <c r="M19" s="622">
        <v>6</v>
      </c>
      <c r="N19" s="622">
        <v>2512.14</v>
      </c>
      <c r="O19" s="635">
        <v>0.47820227285706113</v>
      </c>
      <c r="P19" s="623">
        <v>418.69</v>
      </c>
    </row>
    <row r="20" spans="1:16" ht="14.4" customHeight="1" x14ac:dyDescent="0.3">
      <c r="A20" s="618" t="s">
        <v>7361</v>
      </c>
      <c r="B20" s="619" t="s">
        <v>7386</v>
      </c>
      <c r="C20" s="619" t="s">
        <v>7391</v>
      </c>
      <c r="D20" s="619" t="s">
        <v>7392</v>
      </c>
      <c r="E20" s="622">
        <v>23</v>
      </c>
      <c r="F20" s="622">
        <v>19780</v>
      </c>
      <c r="G20" s="619">
        <v>1</v>
      </c>
      <c r="H20" s="619">
        <v>860</v>
      </c>
      <c r="I20" s="622"/>
      <c r="J20" s="622"/>
      <c r="K20" s="619"/>
      <c r="L20" s="619"/>
      <c r="M20" s="622"/>
      <c r="N20" s="622"/>
      <c r="O20" s="635"/>
      <c r="P20" s="623"/>
    </row>
    <row r="21" spans="1:16" ht="14.4" customHeight="1" x14ac:dyDescent="0.3">
      <c r="A21" s="618" t="s">
        <v>7361</v>
      </c>
      <c r="B21" s="619" t="s">
        <v>7386</v>
      </c>
      <c r="C21" s="619" t="s">
        <v>7393</v>
      </c>
      <c r="D21" s="619" t="s">
        <v>7394</v>
      </c>
      <c r="E21" s="622">
        <v>6</v>
      </c>
      <c r="F21" s="622">
        <v>8142</v>
      </c>
      <c r="G21" s="619">
        <v>1</v>
      </c>
      <c r="H21" s="619">
        <v>1357</v>
      </c>
      <c r="I21" s="622">
        <v>7</v>
      </c>
      <c r="J21" s="622">
        <v>9696.4</v>
      </c>
      <c r="K21" s="619">
        <v>1.1909113239990174</v>
      </c>
      <c r="L21" s="619">
        <v>1385.2</v>
      </c>
      <c r="M21" s="622"/>
      <c r="N21" s="622"/>
      <c r="O21" s="635"/>
      <c r="P21" s="623"/>
    </row>
    <row r="22" spans="1:16" ht="14.4" customHeight="1" x14ac:dyDescent="0.3">
      <c r="A22" s="618" t="s">
        <v>7361</v>
      </c>
      <c r="B22" s="619" t="s">
        <v>7386</v>
      </c>
      <c r="C22" s="619" t="s">
        <v>7395</v>
      </c>
      <c r="D22" s="619" t="s">
        <v>7396</v>
      </c>
      <c r="E22" s="622">
        <v>144</v>
      </c>
      <c r="F22" s="622">
        <v>23443.199999999997</v>
      </c>
      <c r="G22" s="619">
        <v>1</v>
      </c>
      <c r="H22" s="619">
        <v>162.79999999999998</v>
      </c>
      <c r="I22" s="622">
        <v>80</v>
      </c>
      <c r="J22" s="622">
        <v>13024</v>
      </c>
      <c r="K22" s="619">
        <v>0.55555555555555558</v>
      </c>
      <c r="L22" s="619">
        <v>162.80000000000001</v>
      </c>
      <c r="M22" s="622">
        <v>141</v>
      </c>
      <c r="N22" s="622">
        <v>22855.3</v>
      </c>
      <c r="O22" s="635">
        <v>0.97492236554736567</v>
      </c>
      <c r="P22" s="623">
        <v>162.09432624113475</v>
      </c>
    </row>
    <row r="23" spans="1:16" ht="14.4" customHeight="1" x14ac:dyDescent="0.3">
      <c r="A23" s="618" t="s">
        <v>7361</v>
      </c>
      <c r="B23" s="619" t="s">
        <v>7386</v>
      </c>
      <c r="C23" s="619" t="s">
        <v>7397</v>
      </c>
      <c r="D23" s="619" t="s">
        <v>7398</v>
      </c>
      <c r="E23" s="622"/>
      <c r="F23" s="622"/>
      <c r="G23" s="619"/>
      <c r="H23" s="619"/>
      <c r="I23" s="622">
        <v>1</v>
      </c>
      <c r="J23" s="622">
        <v>162.80000000000001</v>
      </c>
      <c r="K23" s="619"/>
      <c r="L23" s="619">
        <v>162.80000000000001</v>
      </c>
      <c r="M23" s="622"/>
      <c r="N23" s="622"/>
      <c r="O23" s="635"/>
      <c r="P23" s="623"/>
    </row>
    <row r="24" spans="1:16" ht="14.4" customHeight="1" x14ac:dyDescent="0.3">
      <c r="A24" s="618" t="s">
        <v>7361</v>
      </c>
      <c r="B24" s="619" t="s">
        <v>7386</v>
      </c>
      <c r="C24" s="619" t="s">
        <v>7399</v>
      </c>
      <c r="D24" s="619" t="s">
        <v>7400</v>
      </c>
      <c r="E24" s="622"/>
      <c r="F24" s="622"/>
      <c r="G24" s="619"/>
      <c r="H24" s="619"/>
      <c r="I24" s="622"/>
      <c r="J24" s="622"/>
      <c r="K24" s="619"/>
      <c r="L24" s="619"/>
      <c r="M24" s="622">
        <v>1</v>
      </c>
      <c r="N24" s="622">
        <v>108.6</v>
      </c>
      <c r="O24" s="635"/>
      <c r="P24" s="623">
        <v>108.6</v>
      </c>
    </row>
    <row r="25" spans="1:16" ht="14.4" customHeight="1" x14ac:dyDescent="0.3">
      <c r="A25" s="618" t="s">
        <v>7361</v>
      </c>
      <c r="B25" s="619" t="s">
        <v>7401</v>
      </c>
      <c r="C25" s="619" t="s">
        <v>7402</v>
      </c>
      <c r="D25" s="619" t="s">
        <v>7403</v>
      </c>
      <c r="E25" s="622">
        <v>16</v>
      </c>
      <c r="F25" s="622">
        <v>0</v>
      </c>
      <c r="G25" s="619"/>
      <c r="H25" s="619">
        <v>0</v>
      </c>
      <c r="I25" s="622">
        <v>12</v>
      </c>
      <c r="J25" s="622">
        <v>0</v>
      </c>
      <c r="K25" s="619"/>
      <c r="L25" s="619">
        <v>0</v>
      </c>
      <c r="M25" s="622">
        <v>15</v>
      </c>
      <c r="N25" s="622">
        <v>0</v>
      </c>
      <c r="O25" s="635"/>
      <c r="P25" s="623">
        <v>0</v>
      </c>
    </row>
    <row r="26" spans="1:16" ht="14.4" customHeight="1" x14ac:dyDescent="0.3">
      <c r="A26" s="618" t="s">
        <v>7361</v>
      </c>
      <c r="B26" s="619" t="s">
        <v>7401</v>
      </c>
      <c r="C26" s="619" t="s">
        <v>7404</v>
      </c>
      <c r="D26" s="619" t="s">
        <v>7405</v>
      </c>
      <c r="E26" s="622">
        <v>1</v>
      </c>
      <c r="F26" s="622">
        <v>0</v>
      </c>
      <c r="G26" s="619"/>
      <c r="H26" s="619">
        <v>0</v>
      </c>
      <c r="I26" s="622"/>
      <c r="J26" s="622"/>
      <c r="K26" s="619"/>
      <c r="L26" s="619"/>
      <c r="M26" s="622"/>
      <c r="N26" s="622"/>
      <c r="O26" s="635"/>
      <c r="P26" s="623"/>
    </row>
    <row r="27" spans="1:16" ht="14.4" customHeight="1" x14ac:dyDescent="0.3">
      <c r="A27" s="618" t="s">
        <v>7361</v>
      </c>
      <c r="B27" s="619" t="s">
        <v>7401</v>
      </c>
      <c r="C27" s="619" t="s">
        <v>7406</v>
      </c>
      <c r="D27" s="619" t="s">
        <v>7407</v>
      </c>
      <c r="E27" s="622">
        <v>8722</v>
      </c>
      <c r="F27" s="622">
        <v>0</v>
      </c>
      <c r="G27" s="619"/>
      <c r="H27" s="619">
        <v>0</v>
      </c>
      <c r="I27" s="622">
        <v>9123</v>
      </c>
      <c r="J27" s="622">
        <v>0</v>
      </c>
      <c r="K27" s="619"/>
      <c r="L27" s="619">
        <v>0</v>
      </c>
      <c r="M27" s="622">
        <v>9465</v>
      </c>
      <c r="N27" s="622">
        <v>0</v>
      </c>
      <c r="O27" s="635"/>
      <c r="P27" s="623">
        <v>0</v>
      </c>
    </row>
    <row r="28" spans="1:16" ht="14.4" customHeight="1" x14ac:dyDescent="0.3">
      <c r="A28" s="618" t="s">
        <v>7361</v>
      </c>
      <c r="B28" s="619" t="s">
        <v>7401</v>
      </c>
      <c r="C28" s="619" t="s">
        <v>7408</v>
      </c>
      <c r="D28" s="619" t="s">
        <v>7409</v>
      </c>
      <c r="E28" s="622">
        <v>5007</v>
      </c>
      <c r="F28" s="622">
        <v>170238</v>
      </c>
      <c r="G28" s="619">
        <v>1</v>
      </c>
      <c r="H28" s="619">
        <v>34</v>
      </c>
      <c r="I28" s="622">
        <v>5121</v>
      </c>
      <c r="J28" s="622">
        <v>174114</v>
      </c>
      <c r="K28" s="619">
        <v>1.0227681246255242</v>
      </c>
      <c r="L28" s="619">
        <v>34</v>
      </c>
      <c r="M28" s="622">
        <v>5085</v>
      </c>
      <c r="N28" s="622">
        <v>172890</v>
      </c>
      <c r="O28" s="635">
        <v>1.0155781905332535</v>
      </c>
      <c r="P28" s="623">
        <v>34</v>
      </c>
    </row>
    <row r="29" spans="1:16" ht="14.4" customHeight="1" x14ac:dyDescent="0.3">
      <c r="A29" s="618" t="s">
        <v>7361</v>
      </c>
      <c r="B29" s="619" t="s">
        <v>7401</v>
      </c>
      <c r="C29" s="619" t="s">
        <v>7410</v>
      </c>
      <c r="D29" s="619" t="s">
        <v>7411</v>
      </c>
      <c r="E29" s="622">
        <v>29</v>
      </c>
      <c r="F29" s="622">
        <v>4524</v>
      </c>
      <c r="G29" s="619">
        <v>1</v>
      </c>
      <c r="H29" s="619">
        <v>156</v>
      </c>
      <c r="I29" s="622">
        <v>62</v>
      </c>
      <c r="J29" s="622">
        <v>9796</v>
      </c>
      <c r="K29" s="619">
        <v>2.1653404067197171</v>
      </c>
      <c r="L29" s="619">
        <v>158</v>
      </c>
      <c r="M29" s="622">
        <v>120</v>
      </c>
      <c r="N29" s="622">
        <v>18720</v>
      </c>
      <c r="O29" s="635">
        <v>4.1379310344827589</v>
      </c>
      <c r="P29" s="623">
        <v>156</v>
      </c>
    </row>
    <row r="30" spans="1:16" ht="14.4" customHeight="1" x14ac:dyDescent="0.3">
      <c r="A30" s="618" t="s">
        <v>7361</v>
      </c>
      <c r="B30" s="619" t="s">
        <v>7401</v>
      </c>
      <c r="C30" s="619" t="s">
        <v>7412</v>
      </c>
      <c r="D30" s="619" t="s">
        <v>7413</v>
      </c>
      <c r="E30" s="622">
        <v>158</v>
      </c>
      <c r="F30" s="622">
        <v>11850</v>
      </c>
      <c r="G30" s="619">
        <v>1</v>
      </c>
      <c r="H30" s="619">
        <v>75</v>
      </c>
      <c r="I30" s="622">
        <v>143</v>
      </c>
      <c r="J30" s="622">
        <v>10725</v>
      </c>
      <c r="K30" s="619">
        <v>0.90506329113924056</v>
      </c>
      <c r="L30" s="619">
        <v>75</v>
      </c>
      <c r="M30" s="622">
        <v>277</v>
      </c>
      <c r="N30" s="622">
        <v>22437</v>
      </c>
      <c r="O30" s="635">
        <v>1.8934177215189874</v>
      </c>
      <c r="P30" s="623">
        <v>81</v>
      </c>
    </row>
    <row r="31" spans="1:16" ht="14.4" customHeight="1" x14ac:dyDescent="0.3">
      <c r="A31" s="618" t="s">
        <v>7361</v>
      </c>
      <c r="B31" s="619" t="s">
        <v>7401</v>
      </c>
      <c r="C31" s="619" t="s">
        <v>7414</v>
      </c>
      <c r="D31" s="619" t="s">
        <v>7415</v>
      </c>
      <c r="E31" s="622">
        <v>307</v>
      </c>
      <c r="F31" s="622">
        <v>101924</v>
      </c>
      <c r="G31" s="619">
        <v>1</v>
      </c>
      <c r="H31" s="619">
        <v>332</v>
      </c>
      <c r="I31" s="622">
        <v>248</v>
      </c>
      <c r="J31" s="622">
        <v>82584</v>
      </c>
      <c r="K31" s="619">
        <v>0.81025077508732002</v>
      </c>
      <c r="L31" s="619">
        <v>333</v>
      </c>
      <c r="M31" s="622">
        <v>115</v>
      </c>
      <c r="N31" s="622">
        <v>38525</v>
      </c>
      <c r="O31" s="635">
        <v>0.37797770888112714</v>
      </c>
      <c r="P31" s="623">
        <v>335</v>
      </c>
    </row>
    <row r="32" spans="1:16" ht="14.4" customHeight="1" x14ac:dyDescent="0.3">
      <c r="A32" s="618" t="s">
        <v>7361</v>
      </c>
      <c r="B32" s="619" t="s">
        <v>7401</v>
      </c>
      <c r="C32" s="619" t="s">
        <v>7416</v>
      </c>
      <c r="D32" s="619" t="s">
        <v>7417</v>
      </c>
      <c r="E32" s="622">
        <v>12</v>
      </c>
      <c r="F32" s="622">
        <v>0</v>
      </c>
      <c r="G32" s="619"/>
      <c r="H32" s="619">
        <v>0</v>
      </c>
      <c r="I32" s="622">
        <v>11</v>
      </c>
      <c r="J32" s="622">
        <v>0</v>
      </c>
      <c r="K32" s="619"/>
      <c r="L32" s="619">
        <v>0</v>
      </c>
      <c r="M32" s="622">
        <v>1</v>
      </c>
      <c r="N32" s="622">
        <v>0</v>
      </c>
      <c r="O32" s="635"/>
      <c r="P32" s="623">
        <v>0</v>
      </c>
    </row>
    <row r="33" spans="1:16" ht="14.4" customHeight="1" x14ac:dyDescent="0.3">
      <c r="A33" s="618" t="s">
        <v>7361</v>
      </c>
      <c r="B33" s="619" t="s">
        <v>7401</v>
      </c>
      <c r="C33" s="619" t="s">
        <v>7418</v>
      </c>
      <c r="D33" s="619" t="s">
        <v>7419</v>
      </c>
      <c r="E33" s="622">
        <v>27</v>
      </c>
      <c r="F33" s="622">
        <v>675</v>
      </c>
      <c r="G33" s="619">
        <v>1</v>
      </c>
      <c r="H33" s="619">
        <v>25</v>
      </c>
      <c r="I33" s="622">
        <v>24</v>
      </c>
      <c r="J33" s="622">
        <v>600</v>
      </c>
      <c r="K33" s="619">
        <v>0.88888888888888884</v>
      </c>
      <c r="L33" s="619">
        <v>25</v>
      </c>
      <c r="M33" s="622">
        <v>354</v>
      </c>
      <c r="N33" s="622">
        <v>12390</v>
      </c>
      <c r="O33" s="635">
        <v>18.355555555555554</v>
      </c>
      <c r="P33" s="623">
        <v>35</v>
      </c>
    </row>
    <row r="34" spans="1:16" ht="14.4" customHeight="1" x14ac:dyDescent="0.3">
      <c r="A34" s="618" t="s">
        <v>7361</v>
      </c>
      <c r="B34" s="619" t="s">
        <v>7401</v>
      </c>
      <c r="C34" s="619" t="s">
        <v>7420</v>
      </c>
      <c r="D34" s="619" t="s">
        <v>7421</v>
      </c>
      <c r="E34" s="622">
        <v>1</v>
      </c>
      <c r="F34" s="622">
        <v>139</v>
      </c>
      <c r="G34" s="619">
        <v>1</v>
      </c>
      <c r="H34" s="619">
        <v>139</v>
      </c>
      <c r="I34" s="622">
        <v>2</v>
      </c>
      <c r="J34" s="622">
        <v>282</v>
      </c>
      <c r="K34" s="619">
        <v>2.028776978417266</v>
      </c>
      <c r="L34" s="619">
        <v>141</v>
      </c>
      <c r="M34" s="622">
        <v>6</v>
      </c>
      <c r="N34" s="622">
        <v>846</v>
      </c>
      <c r="O34" s="635">
        <v>6.0863309352517989</v>
      </c>
      <c r="P34" s="623">
        <v>141</v>
      </c>
    </row>
    <row r="35" spans="1:16" ht="14.4" customHeight="1" x14ac:dyDescent="0.3">
      <c r="A35" s="618" t="s">
        <v>7361</v>
      </c>
      <c r="B35" s="619" t="s">
        <v>7401</v>
      </c>
      <c r="C35" s="619" t="s">
        <v>7422</v>
      </c>
      <c r="D35" s="619" t="s">
        <v>7423</v>
      </c>
      <c r="E35" s="622">
        <v>52</v>
      </c>
      <c r="F35" s="622">
        <v>9100</v>
      </c>
      <c r="G35" s="619">
        <v>1</v>
      </c>
      <c r="H35" s="619">
        <v>175</v>
      </c>
      <c r="I35" s="622">
        <v>37</v>
      </c>
      <c r="J35" s="622">
        <v>6512</v>
      </c>
      <c r="K35" s="619">
        <v>0.71560439560439559</v>
      </c>
      <c r="L35" s="619">
        <v>176</v>
      </c>
      <c r="M35" s="622">
        <v>67</v>
      </c>
      <c r="N35" s="622">
        <v>11859</v>
      </c>
      <c r="O35" s="635">
        <v>1.3031868131868132</v>
      </c>
      <c r="P35" s="623">
        <v>177</v>
      </c>
    </row>
    <row r="36" spans="1:16" ht="14.4" customHeight="1" x14ac:dyDescent="0.3">
      <c r="A36" s="618" t="s">
        <v>7361</v>
      </c>
      <c r="B36" s="619" t="s">
        <v>7401</v>
      </c>
      <c r="C36" s="619" t="s">
        <v>7424</v>
      </c>
      <c r="D36" s="619" t="s">
        <v>7425</v>
      </c>
      <c r="E36" s="622">
        <v>8</v>
      </c>
      <c r="F36" s="622">
        <v>152</v>
      </c>
      <c r="G36" s="619">
        <v>1</v>
      </c>
      <c r="H36" s="619">
        <v>19</v>
      </c>
      <c r="I36" s="622">
        <v>2</v>
      </c>
      <c r="J36" s="622">
        <v>38</v>
      </c>
      <c r="K36" s="619">
        <v>0.25</v>
      </c>
      <c r="L36" s="619">
        <v>19</v>
      </c>
      <c r="M36" s="622">
        <v>5</v>
      </c>
      <c r="N36" s="622">
        <v>150</v>
      </c>
      <c r="O36" s="635">
        <v>0.98684210526315785</v>
      </c>
      <c r="P36" s="623">
        <v>30</v>
      </c>
    </row>
    <row r="37" spans="1:16" ht="14.4" customHeight="1" x14ac:dyDescent="0.3">
      <c r="A37" s="618" t="s">
        <v>7361</v>
      </c>
      <c r="B37" s="619" t="s">
        <v>7401</v>
      </c>
      <c r="C37" s="619" t="s">
        <v>7426</v>
      </c>
      <c r="D37" s="619" t="s">
        <v>7427</v>
      </c>
      <c r="E37" s="622">
        <v>3</v>
      </c>
      <c r="F37" s="622">
        <v>171</v>
      </c>
      <c r="G37" s="619">
        <v>1</v>
      </c>
      <c r="H37" s="619">
        <v>57</v>
      </c>
      <c r="I37" s="622">
        <v>2</v>
      </c>
      <c r="J37" s="622">
        <v>114</v>
      </c>
      <c r="K37" s="619">
        <v>0.66666666666666663</v>
      </c>
      <c r="L37" s="619">
        <v>57</v>
      </c>
      <c r="M37" s="622">
        <v>4</v>
      </c>
      <c r="N37" s="622">
        <v>224</v>
      </c>
      <c r="O37" s="635">
        <v>1.3099415204678362</v>
      </c>
      <c r="P37" s="623">
        <v>56</v>
      </c>
    </row>
    <row r="38" spans="1:16" ht="14.4" customHeight="1" x14ac:dyDescent="0.3">
      <c r="A38" s="618" t="s">
        <v>7361</v>
      </c>
      <c r="B38" s="619" t="s">
        <v>7401</v>
      </c>
      <c r="C38" s="619" t="s">
        <v>7428</v>
      </c>
      <c r="D38" s="619" t="s">
        <v>7429</v>
      </c>
      <c r="E38" s="622">
        <v>383</v>
      </c>
      <c r="F38" s="622">
        <v>360403</v>
      </c>
      <c r="G38" s="619">
        <v>1</v>
      </c>
      <c r="H38" s="619">
        <v>941</v>
      </c>
      <c r="I38" s="622">
        <v>336</v>
      </c>
      <c r="J38" s="622">
        <v>316848</v>
      </c>
      <c r="K38" s="619">
        <v>0.87914917467390674</v>
      </c>
      <c r="L38" s="619">
        <v>943</v>
      </c>
      <c r="M38" s="622">
        <v>303</v>
      </c>
      <c r="N38" s="622">
        <v>286941</v>
      </c>
      <c r="O38" s="635">
        <v>0.79616706853161601</v>
      </c>
      <c r="P38" s="623">
        <v>947</v>
      </c>
    </row>
    <row r="39" spans="1:16" ht="14.4" customHeight="1" x14ac:dyDescent="0.3">
      <c r="A39" s="618" t="s">
        <v>7361</v>
      </c>
      <c r="B39" s="619" t="s">
        <v>7401</v>
      </c>
      <c r="C39" s="619" t="s">
        <v>7430</v>
      </c>
      <c r="D39" s="619" t="s">
        <v>7431</v>
      </c>
      <c r="E39" s="622">
        <v>1</v>
      </c>
      <c r="F39" s="622">
        <v>559</v>
      </c>
      <c r="G39" s="619">
        <v>1</v>
      </c>
      <c r="H39" s="619">
        <v>559</v>
      </c>
      <c r="I39" s="622">
        <v>3</v>
      </c>
      <c r="J39" s="622">
        <v>1683</v>
      </c>
      <c r="K39" s="619">
        <v>3.0107334525939176</v>
      </c>
      <c r="L39" s="619">
        <v>561</v>
      </c>
      <c r="M39" s="622"/>
      <c r="N39" s="622"/>
      <c r="O39" s="635"/>
      <c r="P39" s="623"/>
    </row>
    <row r="40" spans="1:16" ht="14.4" customHeight="1" x14ac:dyDescent="0.3">
      <c r="A40" s="618" t="s">
        <v>7361</v>
      </c>
      <c r="B40" s="619" t="s">
        <v>7401</v>
      </c>
      <c r="C40" s="619" t="s">
        <v>7432</v>
      </c>
      <c r="D40" s="619" t="s">
        <v>7433</v>
      </c>
      <c r="E40" s="622">
        <v>999</v>
      </c>
      <c r="F40" s="622">
        <v>38961</v>
      </c>
      <c r="G40" s="619">
        <v>1</v>
      </c>
      <c r="H40" s="619">
        <v>39</v>
      </c>
      <c r="I40" s="622">
        <v>740</v>
      </c>
      <c r="J40" s="622">
        <v>28860</v>
      </c>
      <c r="K40" s="619">
        <v>0.7407407407407407</v>
      </c>
      <c r="L40" s="619">
        <v>39</v>
      </c>
      <c r="M40" s="622">
        <v>960</v>
      </c>
      <c r="N40" s="622">
        <v>37440</v>
      </c>
      <c r="O40" s="635">
        <v>0.96096096096096095</v>
      </c>
      <c r="P40" s="623">
        <v>39</v>
      </c>
    </row>
    <row r="41" spans="1:16" ht="14.4" customHeight="1" x14ac:dyDescent="0.3">
      <c r="A41" s="618" t="s">
        <v>7361</v>
      </c>
      <c r="B41" s="619" t="s">
        <v>7401</v>
      </c>
      <c r="C41" s="619" t="s">
        <v>7434</v>
      </c>
      <c r="D41" s="619" t="s">
        <v>7435</v>
      </c>
      <c r="E41" s="622">
        <v>25</v>
      </c>
      <c r="F41" s="622">
        <v>18250</v>
      </c>
      <c r="G41" s="619">
        <v>1</v>
      </c>
      <c r="H41" s="619">
        <v>730</v>
      </c>
      <c r="I41" s="622">
        <v>35</v>
      </c>
      <c r="J41" s="622">
        <v>25620</v>
      </c>
      <c r="K41" s="619">
        <v>1.4038356164383561</v>
      </c>
      <c r="L41" s="619">
        <v>732</v>
      </c>
      <c r="M41" s="622">
        <v>24</v>
      </c>
      <c r="N41" s="622">
        <v>17616</v>
      </c>
      <c r="O41" s="635">
        <v>0.96526027397260272</v>
      </c>
      <c r="P41" s="623">
        <v>734</v>
      </c>
    </row>
    <row r="42" spans="1:16" ht="14.4" customHeight="1" x14ac:dyDescent="0.3">
      <c r="A42" s="618" t="s">
        <v>7361</v>
      </c>
      <c r="B42" s="619" t="s">
        <v>7401</v>
      </c>
      <c r="C42" s="619" t="s">
        <v>7436</v>
      </c>
      <c r="D42" s="619" t="s">
        <v>7437</v>
      </c>
      <c r="E42" s="622">
        <v>10</v>
      </c>
      <c r="F42" s="622">
        <v>6700</v>
      </c>
      <c r="G42" s="619">
        <v>1</v>
      </c>
      <c r="H42" s="619">
        <v>670</v>
      </c>
      <c r="I42" s="622">
        <v>2</v>
      </c>
      <c r="J42" s="622">
        <v>1344</v>
      </c>
      <c r="K42" s="619">
        <v>0.20059701492537313</v>
      </c>
      <c r="L42" s="619">
        <v>672</v>
      </c>
      <c r="M42" s="622">
        <v>6</v>
      </c>
      <c r="N42" s="622">
        <v>4044</v>
      </c>
      <c r="O42" s="635">
        <v>0.6035820895522388</v>
      </c>
      <c r="P42" s="623">
        <v>674</v>
      </c>
    </row>
    <row r="43" spans="1:16" ht="14.4" customHeight="1" x14ac:dyDescent="0.3">
      <c r="A43" s="618" t="s">
        <v>7361</v>
      </c>
      <c r="B43" s="619" t="s">
        <v>7401</v>
      </c>
      <c r="C43" s="619" t="s">
        <v>7438</v>
      </c>
      <c r="D43" s="619" t="s">
        <v>7439</v>
      </c>
      <c r="E43" s="622">
        <v>365</v>
      </c>
      <c r="F43" s="622">
        <v>140525</v>
      </c>
      <c r="G43" s="619">
        <v>1</v>
      </c>
      <c r="H43" s="619">
        <v>385</v>
      </c>
      <c r="I43" s="622">
        <v>360</v>
      </c>
      <c r="J43" s="622">
        <v>138600</v>
      </c>
      <c r="K43" s="619">
        <v>0.98630136986301364</v>
      </c>
      <c r="L43" s="619">
        <v>385</v>
      </c>
      <c r="M43" s="622">
        <v>356</v>
      </c>
      <c r="N43" s="622">
        <v>137416</v>
      </c>
      <c r="O43" s="635">
        <v>0.97787582280732965</v>
      </c>
      <c r="P43" s="623">
        <v>386</v>
      </c>
    </row>
    <row r="44" spans="1:16" ht="14.4" customHeight="1" x14ac:dyDescent="0.3">
      <c r="A44" s="618" t="s">
        <v>7361</v>
      </c>
      <c r="B44" s="619" t="s">
        <v>7401</v>
      </c>
      <c r="C44" s="619" t="s">
        <v>7440</v>
      </c>
      <c r="D44" s="619" t="s">
        <v>7441</v>
      </c>
      <c r="E44" s="622">
        <v>214</v>
      </c>
      <c r="F44" s="622">
        <v>17762</v>
      </c>
      <c r="G44" s="619">
        <v>1</v>
      </c>
      <c r="H44" s="619">
        <v>83</v>
      </c>
      <c r="I44" s="622">
        <v>203</v>
      </c>
      <c r="J44" s="622">
        <v>16849</v>
      </c>
      <c r="K44" s="619">
        <v>0.94859813084112155</v>
      </c>
      <c r="L44" s="619">
        <v>83</v>
      </c>
      <c r="M44" s="622">
        <v>189</v>
      </c>
      <c r="N44" s="622">
        <v>15687</v>
      </c>
      <c r="O44" s="635">
        <v>0.88317757009345799</v>
      </c>
      <c r="P44" s="623">
        <v>83</v>
      </c>
    </row>
    <row r="45" spans="1:16" ht="14.4" customHeight="1" x14ac:dyDescent="0.3">
      <c r="A45" s="618" t="s">
        <v>7361</v>
      </c>
      <c r="B45" s="619" t="s">
        <v>7401</v>
      </c>
      <c r="C45" s="619" t="s">
        <v>7442</v>
      </c>
      <c r="D45" s="619" t="s">
        <v>7443</v>
      </c>
      <c r="E45" s="622">
        <v>105</v>
      </c>
      <c r="F45" s="622">
        <v>464310</v>
      </c>
      <c r="G45" s="619">
        <v>1</v>
      </c>
      <c r="H45" s="619">
        <v>4422</v>
      </c>
      <c r="I45" s="622">
        <v>103</v>
      </c>
      <c r="J45" s="622">
        <v>455672</v>
      </c>
      <c r="K45" s="619">
        <v>0.98139605005276642</v>
      </c>
      <c r="L45" s="619">
        <v>4424</v>
      </c>
      <c r="M45" s="622">
        <v>57</v>
      </c>
      <c r="N45" s="622">
        <v>252225</v>
      </c>
      <c r="O45" s="635">
        <v>0.54322543128513279</v>
      </c>
      <c r="P45" s="623">
        <v>4425</v>
      </c>
    </row>
    <row r="46" spans="1:16" ht="14.4" customHeight="1" x14ac:dyDescent="0.3">
      <c r="A46" s="618" t="s">
        <v>7361</v>
      </c>
      <c r="B46" s="619" t="s">
        <v>7401</v>
      </c>
      <c r="C46" s="619" t="s">
        <v>7444</v>
      </c>
      <c r="D46" s="619" t="s">
        <v>7445</v>
      </c>
      <c r="E46" s="622">
        <v>629</v>
      </c>
      <c r="F46" s="622">
        <v>101898</v>
      </c>
      <c r="G46" s="619">
        <v>1</v>
      </c>
      <c r="H46" s="619">
        <v>162</v>
      </c>
      <c r="I46" s="622">
        <v>602</v>
      </c>
      <c r="J46" s="622">
        <v>98728</v>
      </c>
      <c r="K46" s="619">
        <v>0.96889045908653748</v>
      </c>
      <c r="L46" s="619">
        <v>164</v>
      </c>
      <c r="M46" s="622">
        <v>533</v>
      </c>
      <c r="N46" s="622">
        <v>87945</v>
      </c>
      <c r="O46" s="635">
        <v>0.86306895130424544</v>
      </c>
      <c r="P46" s="623">
        <v>165</v>
      </c>
    </row>
    <row r="47" spans="1:16" ht="14.4" customHeight="1" x14ac:dyDescent="0.3">
      <c r="A47" s="618" t="s">
        <v>7361</v>
      </c>
      <c r="B47" s="619" t="s">
        <v>7401</v>
      </c>
      <c r="C47" s="619" t="s">
        <v>7446</v>
      </c>
      <c r="D47" s="619" t="s">
        <v>7447</v>
      </c>
      <c r="E47" s="622">
        <v>1</v>
      </c>
      <c r="F47" s="622">
        <v>17631</v>
      </c>
      <c r="G47" s="619">
        <v>1</v>
      </c>
      <c r="H47" s="619">
        <v>17631</v>
      </c>
      <c r="I47" s="622">
        <v>4</v>
      </c>
      <c r="J47" s="622">
        <v>70540</v>
      </c>
      <c r="K47" s="619">
        <v>4.0009074924848278</v>
      </c>
      <c r="L47" s="619">
        <v>17635</v>
      </c>
      <c r="M47" s="622"/>
      <c r="N47" s="622"/>
      <c r="O47" s="635"/>
      <c r="P47" s="623"/>
    </row>
    <row r="48" spans="1:16" ht="14.4" customHeight="1" x14ac:dyDescent="0.3">
      <c r="A48" s="618" t="s">
        <v>7361</v>
      </c>
      <c r="B48" s="619" t="s">
        <v>7401</v>
      </c>
      <c r="C48" s="619" t="s">
        <v>7448</v>
      </c>
      <c r="D48" s="619" t="s">
        <v>7449</v>
      </c>
      <c r="E48" s="622">
        <v>377</v>
      </c>
      <c r="F48" s="622">
        <v>228839</v>
      </c>
      <c r="G48" s="619">
        <v>1</v>
      </c>
      <c r="H48" s="619">
        <v>607</v>
      </c>
      <c r="I48" s="622">
        <v>364</v>
      </c>
      <c r="J48" s="622">
        <v>221676</v>
      </c>
      <c r="K48" s="619">
        <v>0.96869851729818779</v>
      </c>
      <c r="L48" s="619">
        <v>609</v>
      </c>
      <c r="M48" s="622">
        <v>351</v>
      </c>
      <c r="N48" s="622">
        <v>214461</v>
      </c>
      <c r="O48" s="635">
        <v>0.93716980060217003</v>
      </c>
      <c r="P48" s="623">
        <v>611</v>
      </c>
    </row>
    <row r="49" spans="1:16" ht="14.4" customHeight="1" x14ac:dyDescent="0.3">
      <c r="A49" s="618" t="s">
        <v>7361</v>
      </c>
      <c r="B49" s="619" t="s">
        <v>7401</v>
      </c>
      <c r="C49" s="619" t="s">
        <v>7450</v>
      </c>
      <c r="D49" s="619" t="s">
        <v>7451</v>
      </c>
      <c r="E49" s="622">
        <v>1</v>
      </c>
      <c r="F49" s="622">
        <v>685</v>
      </c>
      <c r="G49" s="619">
        <v>1</v>
      </c>
      <c r="H49" s="619">
        <v>685</v>
      </c>
      <c r="I49" s="622">
        <v>3</v>
      </c>
      <c r="J49" s="622">
        <v>2061</v>
      </c>
      <c r="K49" s="619">
        <v>3.0087591240875913</v>
      </c>
      <c r="L49" s="619">
        <v>687</v>
      </c>
      <c r="M49" s="622">
        <v>3</v>
      </c>
      <c r="N49" s="622">
        <v>2067</v>
      </c>
      <c r="O49" s="635">
        <v>3.0175182481751825</v>
      </c>
      <c r="P49" s="623">
        <v>689</v>
      </c>
    </row>
    <row r="50" spans="1:16" ht="14.4" customHeight="1" x14ac:dyDescent="0.3">
      <c r="A50" s="618" t="s">
        <v>7361</v>
      </c>
      <c r="B50" s="619" t="s">
        <v>7401</v>
      </c>
      <c r="C50" s="619" t="s">
        <v>7452</v>
      </c>
      <c r="D50" s="619" t="s">
        <v>7453</v>
      </c>
      <c r="E50" s="622">
        <v>2</v>
      </c>
      <c r="F50" s="622">
        <v>3368</v>
      </c>
      <c r="G50" s="619">
        <v>1</v>
      </c>
      <c r="H50" s="619">
        <v>1684</v>
      </c>
      <c r="I50" s="622">
        <v>2</v>
      </c>
      <c r="J50" s="622">
        <v>3368</v>
      </c>
      <c r="K50" s="619">
        <v>1</v>
      </c>
      <c r="L50" s="619">
        <v>1684</v>
      </c>
      <c r="M50" s="622">
        <v>3</v>
      </c>
      <c r="N50" s="622">
        <v>5058</v>
      </c>
      <c r="O50" s="635">
        <v>1.5017814726840855</v>
      </c>
      <c r="P50" s="623">
        <v>1686</v>
      </c>
    </row>
    <row r="51" spans="1:16" ht="14.4" customHeight="1" x14ac:dyDescent="0.3">
      <c r="A51" s="618" t="s">
        <v>7361</v>
      </c>
      <c r="B51" s="619" t="s">
        <v>7401</v>
      </c>
      <c r="C51" s="619" t="s">
        <v>7454</v>
      </c>
      <c r="D51" s="619" t="s">
        <v>7455</v>
      </c>
      <c r="E51" s="622">
        <v>1</v>
      </c>
      <c r="F51" s="622">
        <v>104</v>
      </c>
      <c r="G51" s="619">
        <v>1</v>
      </c>
      <c r="H51" s="619">
        <v>104</v>
      </c>
      <c r="I51" s="622">
        <v>1</v>
      </c>
      <c r="J51" s="622">
        <v>104</v>
      </c>
      <c r="K51" s="619">
        <v>1</v>
      </c>
      <c r="L51" s="619">
        <v>104</v>
      </c>
      <c r="M51" s="622"/>
      <c r="N51" s="622"/>
      <c r="O51" s="635"/>
      <c r="P51" s="623"/>
    </row>
    <row r="52" spans="1:16" ht="14.4" customHeight="1" x14ac:dyDescent="0.3">
      <c r="A52" s="618" t="s">
        <v>7361</v>
      </c>
      <c r="B52" s="619" t="s">
        <v>7401</v>
      </c>
      <c r="C52" s="619" t="s">
        <v>7456</v>
      </c>
      <c r="D52" s="619" t="s">
        <v>7457</v>
      </c>
      <c r="E52" s="622">
        <v>1</v>
      </c>
      <c r="F52" s="622">
        <v>114</v>
      </c>
      <c r="G52" s="619">
        <v>1</v>
      </c>
      <c r="H52" s="619">
        <v>114</v>
      </c>
      <c r="I52" s="622"/>
      <c r="J52" s="622"/>
      <c r="K52" s="619"/>
      <c r="L52" s="619"/>
      <c r="M52" s="622">
        <v>1</v>
      </c>
      <c r="N52" s="622">
        <v>115</v>
      </c>
      <c r="O52" s="635">
        <v>1.0087719298245614</v>
      </c>
      <c r="P52" s="623">
        <v>115</v>
      </c>
    </row>
    <row r="53" spans="1:16" ht="14.4" customHeight="1" x14ac:dyDescent="0.3">
      <c r="A53" s="618" t="s">
        <v>7361</v>
      </c>
      <c r="B53" s="619" t="s">
        <v>7401</v>
      </c>
      <c r="C53" s="619" t="s">
        <v>7458</v>
      </c>
      <c r="D53" s="619" t="s">
        <v>7459</v>
      </c>
      <c r="E53" s="622"/>
      <c r="F53" s="622"/>
      <c r="G53" s="619"/>
      <c r="H53" s="619"/>
      <c r="I53" s="622"/>
      <c r="J53" s="622"/>
      <c r="K53" s="619"/>
      <c r="L53" s="619"/>
      <c r="M53" s="622">
        <v>2</v>
      </c>
      <c r="N53" s="622">
        <v>182</v>
      </c>
      <c r="O53" s="635"/>
      <c r="P53" s="623">
        <v>91</v>
      </c>
    </row>
    <row r="54" spans="1:16" ht="14.4" customHeight="1" x14ac:dyDescent="0.3">
      <c r="A54" s="618" t="s">
        <v>7361</v>
      </c>
      <c r="B54" s="619" t="s">
        <v>7401</v>
      </c>
      <c r="C54" s="619" t="s">
        <v>7460</v>
      </c>
      <c r="D54" s="619" t="s">
        <v>7461</v>
      </c>
      <c r="E54" s="622"/>
      <c r="F54" s="622"/>
      <c r="G54" s="619"/>
      <c r="H54" s="619"/>
      <c r="I54" s="622"/>
      <c r="J54" s="622"/>
      <c r="K54" s="619"/>
      <c r="L54" s="619"/>
      <c r="M54" s="622">
        <v>3</v>
      </c>
      <c r="N54" s="622">
        <v>168</v>
      </c>
      <c r="O54" s="635"/>
      <c r="P54" s="623">
        <v>56</v>
      </c>
    </row>
    <row r="55" spans="1:16" ht="14.4" customHeight="1" x14ac:dyDescent="0.3">
      <c r="A55" s="618" t="s">
        <v>7361</v>
      </c>
      <c r="B55" s="619" t="s">
        <v>7401</v>
      </c>
      <c r="C55" s="619" t="s">
        <v>7462</v>
      </c>
      <c r="D55" s="619" t="s">
        <v>7463</v>
      </c>
      <c r="E55" s="622">
        <v>14</v>
      </c>
      <c r="F55" s="622">
        <v>14532</v>
      </c>
      <c r="G55" s="619">
        <v>1</v>
      </c>
      <c r="H55" s="619">
        <v>1038</v>
      </c>
      <c r="I55" s="622">
        <v>10</v>
      </c>
      <c r="J55" s="622">
        <v>10400</v>
      </c>
      <c r="K55" s="619">
        <v>0.7156619873382879</v>
      </c>
      <c r="L55" s="619">
        <v>1040</v>
      </c>
      <c r="M55" s="622">
        <v>58</v>
      </c>
      <c r="N55" s="622">
        <v>60494</v>
      </c>
      <c r="O55" s="635">
        <v>4.1628131021194603</v>
      </c>
      <c r="P55" s="623">
        <v>1043</v>
      </c>
    </row>
    <row r="56" spans="1:16" ht="14.4" customHeight="1" x14ac:dyDescent="0.3">
      <c r="A56" s="618" t="s">
        <v>7361</v>
      </c>
      <c r="B56" s="619" t="s">
        <v>7401</v>
      </c>
      <c r="C56" s="619" t="s">
        <v>7464</v>
      </c>
      <c r="D56" s="619" t="s">
        <v>7465</v>
      </c>
      <c r="E56" s="622">
        <v>7294</v>
      </c>
      <c r="F56" s="622">
        <v>904456</v>
      </c>
      <c r="G56" s="619">
        <v>1</v>
      </c>
      <c r="H56" s="619">
        <v>124</v>
      </c>
      <c r="I56" s="622">
        <v>7638</v>
      </c>
      <c r="J56" s="622">
        <v>954750</v>
      </c>
      <c r="K56" s="619">
        <v>1.0556069062508293</v>
      </c>
      <c r="L56" s="619">
        <v>125</v>
      </c>
      <c r="M56" s="622">
        <v>7650</v>
      </c>
      <c r="N56" s="622">
        <v>887400</v>
      </c>
      <c r="O56" s="635">
        <v>0.98114225567634028</v>
      </c>
      <c r="P56" s="623">
        <v>116</v>
      </c>
    </row>
    <row r="57" spans="1:16" ht="14.4" customHeight="1" x14ac:dyDescent="0.3">
      <c r="A57" s="618" t="s">
        <v>7361</v>
      </c>
      <c r="B57" s="619" t="s">
        <v>7401</v>
      </c>
      <c r="C57" s="619" t="s">
        <v>7466</v>
      </c>
      <c r="D57" s="619" t="s">
        <v>7467</v>
      </c>
      <c r="E57" s="622">
        <v>1574</v>
      </c>
      <c r="F57" s="622">
        <v>141660</v>
      </c>
      <c r="G57" s="619">
        <v>1</v>
      </c>
      <c r="H57" s="619">
        <v>90</v>
      </c>
      <c r="I57" s="622">
        <v>1923</v>
      </c>
      <c r="J57" s="622">
        <v>173070</v>
      </c>
      <c r="K57" s="619">
        <v>1.2217280813214739</v>
      </c>
      <c r="L57" s="619">
        <v>90</v>
      </c>
      <c r="M57" s="622">
        <v>2241</v>
      </c>
      <c r="N57" s="622">
        <v>179280</v>
      </c>
      <c r="O57" s="635">
        <v>1.2655654383735706</v>
      </c>
      <c r="P57" s="623">
        <v>80</v>
      </c>
    </row>
    <row r="58" spans="1:16" ht="14.4" customHeight="1" x14ac:dyDescent="0.3">
      <c r="A58" s="618" t="s">
        <v>7361</v>
      </c>
      <c r="B58" s="619" t="s">
        <v>7401</v>
      </c>
      <c r="C58" s="619" t="s">
        <v>7468</v>
      </c>
      <c r="D58" s="619" t="s">
        <v>7469</v>
      </c>
      <c r="E58" s="622">
        <v>2</v>
      </c>
      <c r="F58" s="622">
        <v>2540</v>
      </c>
      <c r="G58" s="619">
        <v>1</v>
      </c>
      <c r="H58" s="619">
        <v>1270</v>
      </c>
      <c r="I58" s="622">
        <v>3</v>
      </c>
      <c r="J58" s="622">
        <v>3819</v>
      </c>
      <c r="K58" s="619">
        <v>1.5035433070866142</v>
      </c>
      <c r="L58" s="619">
        <v>1273</v>
      </c>
      <c r="M58" s="622">
        <v>4</v>
      </c>
      <c r="N58" s="622">
        <v>5108</v>
      </c>
      <c r="O58" s="635">
        <v>2.0110236220472442</v>
      </c>
      <c r="P58" s="623">
        <v>1277</v>
      </c>
    </row>
    <row r="59" spans="1:16" ht="14.4" customHeight="1" x14ac:dyDescent="0.3">
      <c r="A59" s="618" t="s">
        <v>7361</v>
      </c>
      <c r="B59" s="619" t="s">
        <v>7401</v>
      </c>
      <c r="C59" s="619" t="s">
        <v>7470</v>
      </c>
      <c r="D59" s="619" t="s">
        <v>7471</v>
      </c>
      <c r="E59" s="622">
        <v>2687</v>
      </c>
      <c r="F59" s="622">
        <v>666376</v>
      </c>
      <c r="G59" s="619">
        <v>1</v>
      </c>
      <c r="H59" s="619">
        <v>248</v>
      </c>
      <c r="I59" s="622">
        <v>2782</v>
      </c>
      <c r="J59" s="622">
        <v>692718</v>
      </c>
      <c r="K59" s="619">
        <v>1.0395302351825395</v>
      </c>
      <c r="L59" s="619">
        <v>249</v>
      </c>
      <c r="M59" s="622">
        <v>3153</v>
      </c>
      <c r="N59" s="622">
        <v>731496</v>
      </c>
      <c r="O59" s="635">
        <v>1.0977226070566768</v>
      </c>
      <c r="P59" s="623">
        <v>232</v>
      </c>
    </row>
    <row r="60" spans="1:16" ht="14.4" customHeight="1" x14ac:dyDescent="0.3">
      <c r="A60" s="618" t="s">
        <v>7361</v>
      </c>
      <c r="B60" s="619" t="s">
        <v>7401</v>
      </c>
      <c r="C60" s="619" t="s">
        <v>7472</v>
      </c>
      <c r="D60" s="619" t="s">
        <v>7473</v>
      </c>
      <c r="E60" s="622">
        <v>92</v>
      </c>
      <c r="F60" s="622">
        <v>28520</v>
      </c>
      <c r="G60" s="619">
        <v>1</v>
      </c>
      <c r="H60" s="619">
        <v>310</v>
      </c>
      <c r="I60" s="622">
        <v>66</v>
      </c>
      <c r="J60" s="622">
        <v>20592</v>
      </c>
      <c r="K60" s="619">
        <v>0.72201963534361846</v>
      </c>
      <c r="L60" s="619">
        <v>312</v>
      </c>
      <c r="M60" s="622">
        <v>38</v>
      </c>
      <c r="N60" s="622">
        <v>8816</v>
      </c>
      <c r="O60" s="635">
        <v>0.3091164095371669</v>
      </c>
      <c r="P60" s="623">
        <v>232</v>
      </c>
    </row>
    <row r="61" spans="1:16" ht="14.4" customHeight="1" x14ac:dyDescent="0.3">
      <c r="A61" s="618" t="s">
        <v>7361</v>
      </c>
      <c r="B61" s="619" t="s">
        <v>7401</v>
      </c>
      <c r="C61" s="619" t="s">
        <v>7474</v>
      </c>
      <c r="D61" s="619" t="s">
        <v>7475</v>
      </c>
      <c r="E61" s="622">
        <v>47</v>
      </c>
      <c r="F61" s="622">
        <v>30738</v>
      </c>
      <c r="G61" s="619">
        <v>1</v>
      </c>
      <c r="H61" s="619">
        <v>654</v>
      </c>
      <c r="I61" s="622">
        <v>41</v>
      </c>
      <c r="J61" s="622">
        <v>26896</v>
      </c>
      <c r="K61" s="619">
        <v>0.87500813325525406</v>
      </c>
      <c r="L61" s="619">
        <v>656</v>
      </c>
      <c r="M61" s="622">
        <v>80</v>
      </c>
      <c r="N61" s="622">
        <v>52720</v>
      </c>
      <c r="O61" s="635">
        <v>1.7151408679810007</v>
      </c>
      <c r="P61" s="623">
        <v>659</v>
      </c>
    </row>
    <row r="62" spans="1:16" ht="14.4" customHeight="1" x14ac:dyDescent="0.3">
      <c r="A62" s="618" t="s">
        <v>7361</v>
      </c>
      <c r="B62" s="619" t="s">
        <v>7401</v>
      </c>
      <c r="C62" s="619" t="s">
        <v>7476</v>
      </c>
      <c r="D62" s="619" t="s">
        <v>7477</v>
      </c>
      <c r="E62" s="622">
        <v>2</v>
      </c>
      <c r="F62" s="622">
        <v>310</v>
      </c>
      <c r="G62" s="619">
        <v>1</v>
      </c>
      <c r="H62" s="619">
        <v>155</v>
      </c>
      <c r="I62" s="622">
        <v>1</v>
      </c>
      <c r="J62" s="622">
        <v>86</v>
      </c>
      <c r="K62" s="619">
        <v>0.27741935483870966</v>
      </c>
      <c r="L62" s="619">
        <v>86</v>
      </c>
      <c r="M62" s="622"/>
      <c r="N62" s="622"/>
      <c r="O62" s="635"/>
      <c r="P62" s="623"/>
    </row>
    <row r="63" spans="1:16" ht="14.4" customHeight="1" x14ac:dyDescent="0.3">
      <c r="A63" s="618" t="s">
        <v>7361</v>
      </c>
      <c r="B63" s="619" t="s">
        <v>7401</v>
      </c>
      <c r="C63" s="619" t="s">
        <v>7478</v>
      </c>
      <c r="D63" s="619" t="s">
        <v>7479</v>
      </c>
      <c r="E63" s="622">
        <v>3</v>
      </c>
      <c r="F63" s="622">
        <v>567</v>
      </c>
      <c r="G63" s="619">
        <v>1</v>
      </c>
      <c r="H63" s="619">
        <v>189</v>
      </c>
      <c r="I63" s="622">
        <v>13</v>
      </c>
      <c r="J63" s="622">
        <v>2470</v>
      </c>
      <c r="K63" s="619">
        <v>4.3562610229276899</v>
      </c>
      <c r="L63" s="619">
        <v>190</v>
      </c>
      <c r="M63" s="622">
        <v>10</v>
      </c>
      <c r="N63" s="622">
        <v>1910</v>
      </c>
      <c r="O63" s="635">
        <v>3.3686067019400352</v>
      </c>
      <c r="P63" s="623">
        <v>191</v>
      </c>
    </row>
    <row r="64" spans="1:16" ht="14.4" customHeight="1" x14ac:dyDescent="0.3">
      <c r="A64" s="618" t="s">
        <v>7361</v>
      </c>
      <c r="B64" s="619" t="s">
        <v>7401</v>
      </c>
      <c r="C64" s="619" t="s">
        <v>7480</v>
      </c>
      <c r="D64" s="619" t="s">
        <v>7481</v>
      </c>
      <c r="E64" s="622">
        <v>1</v>
      </c>
      <c r="F64" s="622">
        <v>623</v>
      </c>
      <c r="G64" s="619">
        <v>1</v>
      </c>
      <c r="H64" s="619">
        <v>623</v>
      </c>
      <c r="I64" s="622">
        <v>2</v>
      </c>
      <c r="J64" s="622">
        <v>1250</v>
      </c>
      <c r="K64" s="619">
        <v>2.0064205457463884</v>
      </c>
      <c r="L64" s="619">
        <v>625</v>
      </c>
      <c r="M64" s="622"/>
      <c r="N64" s="622"/>
      <c r="O64" s="635"/>
      <c r="P64" s="623"/>
    </row>
    <row r="65" spans="1:16" ht="14.4" customHeight="1" x14ac:dyDescent="0.3">
      <c r="A65" s="618" t="s">
        <v>7361</v>
      </c>
      <c r="B65" s="619" t="s">
        <v>7401</v>
      </c>
      <c r="C65" s="619" t="s">
        <v>7482</v>
      </c>
      <c r="D65" s="619" t="s">
        <v>7483</v>
      </c>
      <c r="E65" s="622">
        <v>402</v>
      </c>
      <c r="F65" s="622">
        <v>4020</v>
      </c>
      <c r="G65" s="619">
        <v>1</v>
      </c>
      <c r="H65" s="619">
        <v>10</v>
      </c>
      <c r="I65" s="622">
        <v>272</v>
      </c>
      <c r="J65" s="622">
        <v>2720</v>
      </c>
      <c r="K65" s="619">
        <v>0.6766169154228856</v>
      </c>
      <c r="L65" s="619">
        <v>10</v>
      </c>
      <c r="M65" s="622">
        <v>373</v>
      </c>
      <c r="N65" s="622">
        <v>3730</v>
      </c>
      <c r="O65" s="635">
        <v>0.92786069651741299</v>
      </c>
      <c r="P65" s="623">
        <v>10</v>
      </c>
    </row>
    <row r="66" spans="1:16" ht="14.4" customHeight="1" x14ac:dyDescent="0.3">
      <c r="A66" s="618" t="s">
        <v>7361</v>
      </c>
      <c r="B66" s="619" t="s">
        <v>7401</v>
      </c>
      <c r="C66" s="619" t="s">
        <v>7484</v>
      </c>
      <c r="D66" s="619" t="s">
        <v>7485</v>
      </c>
      <c r="E66" s="622">
        <v>163</v>
      </c>
      <c r="F66" s="622">
        <v>29829</v>
      </c>
      <c r="G66" s="619">
        <v>1</v>
      </c>
      <c r="H66" s="619">
        <v>183</v>
      </c>
      <c r="I66" s="622">
        <v>108</v>
      </c>
      <c r="J66" s="622">
        <v>19764</v>
      </c>
      <c r="K66" s="619">
        <v>0.66257668711656437</v>
      </c>
      <c r="L66" s="619">
        <v>183</v>
      </c>
      <c r="M66" s="622">
        <v>165</v>
      </c>
      <c r="N66" s="622">
        <v>30525</v>
      </c>
      <c r="O66" s="635">
        <v>1.0233329980891079</v>
      </c>
      <c r="P66" s="623">
        <v>185</v>
      </c>
    </row>
    <row r="67" spans="1:16" ht="14.4" customHeight="1" x14ac:dyDescent="0.3">
      <c r="A67" s="618" t="s">
        <v>7361</v>
      </c>
      <c r="B67" s="619" t="s">
        <v>7401</v>
      </c>
      <c r="C67" s="619" t="s">
        <v>7486</v>
      </c>
      <c r="D67" s="619" t="s">
        <v>7487</v>
      </c>
      <c r="E67" s="622">
        <v>9</v>
      </c>
      <c r="F67" s="622">
        <v>5364</v>
      </c>
      <c r="G67" s="619">
        <v>1</v>
      </c>
      <c r="H67" s="619">
        <v>596</v>
      </c>
      <c r="I67" s="622"/>
      <c r="J67" s="622"/>
      <c r="K67" s="619"/>
      <c r="L67" s="619"/>
      <c r="M67" s="622"/>
      <c r="N67" s="622"/>
      <c r="O67" s="635"/>
      <c r="P67" s="623"/>
    </row>
    <row r="68" spans="1:16" ht="14.4" customHeight="1" x14ac:dyDescent="0.3">
      <c r="A68" s="618" t="s">
        <v>7361</v>
      </c>
      <c r="B68" s="619" t="s">
        <v>7401</v>
      </c>
      <c r="C68" s="619" t="s">
        <v>7488</v>
      </c>
      <c r="D68" s="619" t="s">
        <v>7489</v>
      </c>
      <c r="E68" s="622">
        <v>2</v>
      </c>
      <c r="F68" s="622">
        <v>208</v>
      </c>
      <c r="G68" s="619">
        <v>1</v>
      </c>
      <c r="H68" s="619">
        <v>104</v>
      </c>
      <c r="I68" s="622"/>
      <c r="J68" s="622"/>
      <c r="K68" s="619"/>
      <c r="L68" s="619"/>
      <c r="M68" s="622">
        <v>2</v>
      </c>
      <c r="N68" s="622">
        <v>176</v>
      </c>
      <c r="O68" s="635">
        <v>0.84615384615384615</v>
      </c>
      <c r="P68" s="623">
        <v>88</v>
      </c>
    </row>
    <row r="69" spans="1:16" ht="14.4" customHeight="1" x14ac:dyDescent="0.3">
      <c r="A69" s="618" t="s">
        <v>7361</v>
      </c>
      <c r="B69" s="619" t="s">
        <v>7401</v>
      </c>
      <c r="C69" s="619" t="s">
        <v>7490</v>
      </c>
      <c r="D69" s="619" t="s">
        <v>7491</v>
      </c>
      <c r="E69" s="622">
        <v>16</v>
      </c>
      <c r="F69" s="622">
        <v>5744</v>
      </c>
      <c r="G69" s="619">
        <v>1</v>
      </c>
      <c r="H69" s="619">
        <v>359</v>
      </c>
      <c r="I69" s="622">
        <v>62</v>
      </c>
      <c r="J69" s="622">
        <v>22320</v>
      </c>
      <c r="K69" s="619">
        <v>3.8857938718662952</v>
      </c>
      <c r="L69" s="619">
        <v>360</v>
      </c>
      <c r="M69" s="622">
        <v>58</v>
      </c>
      <c r="N69" s="622">
        <v>19952</v>
      </c>
      <c r="O69" s="635">
        <v>3.4735376044568245</v>
      </c>
      <c r="P69" s="623">
        <v>344</v>
      </c>
    </row>
    <row r="70" spans="1:16" ht="14.4" customHeight="1" x14ac:dyDescent="0.3">
      <c r="A70" s="618" t="s">
        <v>7361</v>
      </c>
      <c r="B70" s="619" t="s">
        <v>7401</v>
      </c>
      <c r="C70" s="619" t="s">
        <v>7492</v>
      </c>
      <c r="D70" s="619" t="s">
        <v>7493</v>
      </c>
      <c r="E70" s="622">
        <v>61</v>
      </c>
      <c r="F70" s="622">
        <v>40687</v>
      </c>
      <c r="G70" s="619">
        <v>1</v>
      </c>
      <c r="H70" s="619">
        <v>667</v>
      </c>
      <c r="I70" s="622">
        <v>12</v>
      </c>
      <c r="J70" s="622">
        <v>8064</v>
      </c>
      <c r="K70" s="619">
        <v>0.1981959839752255</v>
      </c>
      <c r="L70" s="619">
        <v>672</v>
      </c>
      <c r="M70" s="622">
        <v>1</v>
      </c>
      <c r="N70" s="622">
        <v>678</v>
      </c>
      <c r="O70" s="635">
        <v>1.6663799247917024E-2</v>
      </c>
      <c r="P70" s="623">
        <v>678</v>
      </c>
    </row>
    <row r="71" spans="1:16" ht="14.4" customHeight="1" x14ac:dyDescent="0.3">
      <c r="A71" s="618" t="s">
        <v>7361</v>
      </c>
      <c r="B71" s="619" t="s">
        <v>7401</v>
      </c>
      <c r="C71" s="619" t="s">
        <v>7494</v>
      </c>
      <c r="D71" s="619" t="s">
        <v>7495</v>
      </c>
      <c r="E71" s="622">
        <v>1</v>
      </c>
      <c r="F71" s="622">
        <v>977</v>
      </c>
      <c r="G71" s="619">
        <v>1</v>
      </c>
      <c r="H71" s="619">
        <v>977</v>
      </c>
      <c r="I71" s="622">
        <v>1</v>
      </c>
      <c r="J71" s="622">
        <v>982</v>
      </c>
      <c r="K71" s="619">
        <v>1.0051177072671442</v>
      </c>
      <c r="L71" s="619">
        <v>982</v>
      </c>
      <c r="M71" s="622">
        <v>13</v>
      </c>
      <c r="N71" s="622">
        <v>12844</v>
      </c>
      <c r="O71" s="635">
        <v>13.146366427840327</v>
      </c>
      <c r="P71" s="623">
        <v>988</v>
      </c>
    </row>
    <row r="72" spans="1:16" ht="14.4" customHeight="1" x14ac:dyDescent="0.3">
      <c r="A72" s="618" t="s">
        <v>7361</v>
      </c>
      <c r="B72" s="619" t="s">
        <v>7401</v>
      </c>
      <c r="C72" s="619" t="s">
        <v>7496</v>
      </c>
      <c r="D72" s="619" t="s">
        <v>7497</v>
      </c>
      <c r="E72" s="622">
        <v>23</v>
      </c>
      <c r="F72" s="622">
        <v>20470</v>
      </c>
      <c r="G72" s="619">
        <v>1</v>
      </c>
      <c r="H72" s="619">
        <v>890</v>
      </c>
      <c r="I72" s="622"/>
      <c r="J72" s="622"/>
      <c r="K72" s="619"/>
      <c r="L72" s="619"/>
      <c r="M72" s="622"/>
      <c r="N72" s="622"/>
      <c r="O72" s="635"/>
      <c r="P72" s="623"/>
    </row>
    <row r="73" spans="1:16" ht="14.4" customHeight="1" x14ac:dyDescent="0.3">
      <c r="A73" s="618" t="s">
        <v>7361</v>
      </c>
      <c r="B73" s="619" t="s">
        <v>7401</v>
      </c>
      <c r="C73" s="619" t="s">
        <v>7498</v>
      </c>
      <c r="D73" s="619" t="s">
        <v>7499</v>
      </c>
      <c r="E73" s="622">
        <v>16</v>
      </c>
      <c r="F73" s="622">
        <v>1808</v>
      </c>
      <c r="G73" s="619">
        <v>1</v>
      </c>
      <c r="H73" s="619">
        <v>113</v>
      </c>
      <c r="I73" s="622">
        <v>25</v>
      </c>
      <c r="J73" s="622">
        <v>2850</v>
      </c>
      <c r="K73" s="619">
        <v>1.5763274336283186</v>
      </c>
      <c r="L73" s="619">
        <v>114</v>
      </c>
      <c r="M73" s="622">
        <v>49</v>
      </c>
      <c r="N73" s="622">
        <v>5586</v>
      </c>
      <c r="O73" s="635">
        <v>3.0896017699115044</v>
      </c>
      <c r="P73" s="623">
        <v>114</v>
      </c>
    </row>
    <row r="74" spans="1:16" ht="14.4" customHeight="1" x14ac:dyDescent="0.3">
      <c r="A74" s="618" t="s">
        <v>7361</v>
      </c>
      <c r="B74" s="619" t="s">
        <v>7401</v>
      </c>
      <c r="C74" s="619" t="s">
        <v>7500</v>
      </c>
      <c r="D74" s="619" t="s">
        <v>7501</v>
      </c>
      <c r="E74" s="622"/>
      <c r="F74" s="622"/>
      <c r="G74" s="619"/>
      <c r="H74" s="619"/>
      <c r="I74" s="622">
        <v>4</v>
      </c>
      <c r="J74" s="622">
        <v>1916</v>
      </c>
      <c r="K74" s="619"/>
      <c r="L74" s="619">
        <v>479</v>
      </c>
      <c r="M74" s="622">
        <v>4</v>
      </c>
      <c r="N74" s="622">
        <v>1924</v>
      </c>
      <c r="O74" s="635"/>
      <c r="P74" s="623">
        <v>481</v>
      </c>
    </row>
    <row r="75" spans="1:16" ht="14.4" customHeight="1" x14ac:dyDescent="0.3">
      <c r="A75" s="618" t="s">
        <v>7361</v>
      </c>
      <c r="B75" s="619" t="s">
        <v>7401</v>
      </c>
      <c r="C75" s="619" t="s">
        <v>7502</v>
      </c>
      <c r="D75" s="619" t="s">
        <v>7503</v>
      </c>
      <c r="E75" s="622"/>
      <c r="F75" s="622"/>
      <c r="G75" s="619"/>
      <c r="H75" s="619"/>
      <c r="I75" s="622"/>
      <c r="J75" s="622"/>
      <c r="K75" s="619"/>
      <c r="L75" s="619"/>
      <c r="M75" s="622">
        <v>7</v>
      </c>
      <c r="N75" s="622">
        <v>35</v>
      </c>
      <c r="O75" s="635"/>
      <c r="P75" s="623">
        <v>5</v>
      </c>
    </row>
    <row r="76" spans="1:16" ht="14.4" customHeight="1" x14ac:dyDescent="0.3">
      <c r="A76" s="618" t="s">
        <v>7361</v>
      </c>
      <c r="B76" s="619" t="s">
        <v>7401</v>
      </c>
      <c r="C76" s="619" t="s">
        <v>7504</v>
      </c>
      <c r="D76" s="619" t="s">
        <v>7505</v>
      </c>
      <c r="E76" s="622"/>
      <c r="F76" s="622"/>
      <c r="G76" s="619"/>
      <c r="H76" s="619"/>
      <c r="I76" s="622"/>
      <c r="J76" s="622"/>
      <c r="K76" s="619"/>
      <c r="L76" s="619"/>
      <c r="M76" s="622">
        <v>15</v>
      </c>
      <c r="N76" s="622">
        <v>75</v>
      </c>
      <c r="O76" s="635"/>
      <c r="P76" s="623">
        <v>5</v>
      </c>
    </row>
    <row r="77" spans="1:16" ht="14.4" customHeight="1" x14ac:dyDescent="0.3">
      <c r="A77" s="618" t="s">
        <v>7361</v>
      </c>
      <c r="B77" s="619" t="s">
        <v>7401</v>
      </c>
      <c r="C77" s="619" t="s">
        <v>7506</v>
      </c>
      <c r="D77" s="619" t="s">
        <v>7507</v>
      </c>
      <c r="E77" s="622">
        <v>1</v>
      </c>
      <c r="F77" s="622">
        <v>428</v>
      </c>
      <c r="G77" s="619">
        <v>1</v>
      </c>
      <c r="H77" s="619">
        <v>428</v>
      </c>
      <c r="I77" s="622">
        <v>2</v>
      </c>
      <c r="J77" s="622">
        <v>858</v>
      </c>
      <c r="K77" s="619">
        <v>2.0046728971962615</v>
      </c>
      <c r="L77" s="619">
        <v>429</v>
      </c>
      <c r="M77" s="622">
        <v>3</v>
      </c>
      <c r="N77" s="622">
        <v>1293</v>
      </c>
      <c r="O77" s="635">
        <v>3.0210280373831777</v>
      </c>
      <c r="P77" s="623">
        <v>431</v>
      </c>
    </row>
    <row r="78" spans="1:16" ht="14.4" customHeight="1" x14ac:dyDescent="0.3">
      <c r="A78" s="618" t="s">
        <v>7361</v>
      </c>
      <c r="B78" s="619" t="s">
        <v>7401</v>
      </c>
      <c r="C78" s="619" t="s">
        <v>7508</v>
      </c>
      <c r="D78" s="619" t="s">
        <v>7509</v>
      </c>
      <c r="E78" s="622">
        <v>9</v>
      </c>
      <c r="F78" s="622">
        <v>684</v>
      </c>
      <c r="G78" s="619">
        <v>1</v>
      </c>
      <c r="H78" s="619">
        <v>76</v>
      </c>
      <c r="I78" s="622">
        <v>1</v>
      </c>
      <c r="J78" s="622">
        <v>76</v>
      </c>
      <c r="K78" s="619">
        <v>0.1111111111111111</v>
      </c>
      <c r="L78" s="619">
        <v>76</v>
      </c>
      <c r="M78" s="622">
        <v>1</v>
      </c>
      <c r="N78" s="622">
        <v>76</v>
      </c>
      <c r="O78" s="635">
        <v>0.1111111111111111</v>
      </c>
      <c r="P78" s="623">
        <v>76</v>
      </c>
    </row>
    <row r="79" spans="1:16" ht="14.4" customHeight="1" x14ac:dyDescent="0.3">
      <c r="A79" s="618" t="s">
        <v>7361</v>
      </c>
      <c r="B79" s="619" t="s">
        <v>7401</v>
      </c>
      <c r="C79" s="619" t="s">
        <v>7510</v>
      </c>
      <c r="D79" s="619" t="s">
        <v>7511</v>
      </c>
      <c r="E79" s="622">
        <v>57</v>
      </c>
      <c r="F79" s="622">
        <v>14364</v>
      </c>
      <c r="G79" s="619">
        <v>1</v>
      </c>
      <c r="H79" s="619">
        <v>252</v>
      </c>
      <c r="I79" s="622">
        <v>52</v>
      </c>
      <c r="J79" s="622">
        <v>13156</v>
      </c>
      <c r="K79" s="619">
        <v>0.91590086326928433</v>
      </c>
      <c r="L79" s="619">
        <v>253</v>
      </c>
      <c r="M79" s="622">
        <v>62</v>
      </c>
      <c r="N79" s="622">
        <v>15810</v>
      </c>
      <c r="O79" s="635">
        <v>1.1006683375104427</v>
      </c>
      <c r="P79" s="623">
        <v>255</v>
      </c>
    </row>
    <row r="80" spans="1:16" ht="14.4" customHeight="1" x14ac:dyDescent="0.3">
      <c r="A80" s="618" t="s">
        <v>7361</v>
      </c>
      <c r="B80" s="619" t="s">
        <v>7401</v>
      </c>
      <c r="C80" s="619" t="s">
        <v>7512</v>
      </c>
      <c r="D80" s="619" t="s">
        <v>7513</v>
      </c>
      <c r="E80" s="622"/>
      <c r="F80" s="622"/>
      <c r="G80" s="619"/>
      <c r="H80" s="619"/>
      <c r="I80" s="622"/>
      <c r="J80" s="622"/>
      <c r="K80" s="619"/>
      <c r="L80" s="619"/>
      <c r="M80" s="622">
        <v>4</v>
      </c>
      <c r="N80" s="622">
        <v>320</v>
      </c>
      <c r="O80" s="635"/>
      <c r="P80" s="623">
        <v>80</v>
      </c>
    </row>
    <row r="81" spans="1:16" ht="14.4" customHeight="1" x14ac:dyDescent="0.3">
      <c r="A81" s="618" t="s">
        <v>7361</v>
      </c>
      <c r="B81" s="619" t="s">
        <v>7401</v>
      </c>
      <c r="C81" s="619" t="s">
        <v>7514</v>
      </c>
      <c r="D81" s="619" t="s">
        <v>7515</v>
      </c>
      <c r="E81" s="622">
        <v>1</v>
      </c>
      <c r="F81" s="622">
        <v>147</v>
      </c>
      <c r="G81" s="619">
        <v>1</v>
      </c>
      <c r="H81" s="619">
        <v>147</v>
      </c>
      <c r="I81" s="622">
        <v>1</v>
      </c>
      <c r="J81" s="622">
        <v>147</v>
      </c>
      <c r="K81" s="619">
        <v>1</v>
      </c>
      <c r="L81" s="619">
        <v>147</v>
      </c>
      <c r="M81" s="622">
        <v>2</v>
      </c>
      <c r="N81" s="622">
        <v>236</v>
      </c>
      <c r="O81" s="635">
        <v>1.6054421768707483</v>
      </c>
      <c r="P81" s="623">
        <v>118</v>
      </c>
    </row>
    <row r="82" spans="1:16" ht="14.4" customHeight="1" x14ac:dyDescent="0.3">
      <c r="A82" s="618" t="s">
        <v>7361</v>
      </c>
      <c r="B82" s="619" t="s">
        <v>7401</v>
      </c>
      <c r="C82" s="619" t="s">
        <v>7516</v>
      </c>
      <c r="D82" s="619" t="s">
        <v>7517</v>
      </c>
      <c r="E82" s="622"/>
      <c r="F82" s="622"/>
      <c r="G82" s="619"/>
      <c r="H82" s="619"/>
      <c r="I82" s="622">
        <v>1</v>
      </c>
      <c r="J82" s="622">
        <v>205</v>
      </c>
      <c r="K82" s="619"/>
      <c r="L82" s="619">
        <v>205</v>
      </c>
      <c r="M82" s="622">
        <v>297</v>
      </c>
      <c r="N82" s="622">
        <v>61182</v>
      </c>
      <c r="O82" s="635"/>
      <c r="P82" s="623">
        <v>206</v>
      </c>
    </row>
    <row r="83" spans="1:16" ht="14.4" customHeight="1" x14ac:dyDescent="0.3">
      <c r="A83" s="618" t="s">
        <v>7361</v>
      </c>
      <c r="B83" s="619" t="s">
        <v>7401</v>
      </c>
      <c r="C83" s="619" t="s">
        <v>7518</v>
      </c>
      <c r="D83" s="619" t="s">
        <v>7519</v>
      </c>
      <c r="E83" s="622">
        <v>8</v>
      </c>
      <c r="F83" s="622">
        <v>768</v>
      </c>
      <c r="G83" s="619">
        <v>1</v>
      </c>
      <c r="H83" s="619">
        <v>96</v>
      </c>
      <c r="I83" s="622">
        <v>3</v>
      </c>
      <c r="J83" s="622">
        <v>288</v>
      </c>
      <c r="K83" s="619">
        <v>0.375</v>
      </c>
      <c r="L83" s="619">
        <v>96</v>
      </c>
      <c r="M83" s="622">
        <v>7</v>
      </c>
      <c r="N83" s="622">
        <v>672</v>
      </c>
      <c r="O83" s="635">
        <v>0.875</v>
      </c>
      <c r="P83" s="623">
        <v>96</v>
      </c>
    </row>
    <row r="84" spans="1:16" ht="14.4" customHeight="1" x14ac:dyDescent="0.3">
      <c r="A84" s="618" t="s">
        <v>7361</v>
      </c>
      <c r="B84" s="619" t="s">
        <v>7401</v>
      </c>
      <c r="C84" s="619" t="s">
        <v>7520</v>
      </c>
      <c r="D84" s="619" t="s">
        <v>7521</v>
      </c>
      <c r="E84" s="622">
        <v>1</v>
      </c>
      <c r="F84" s="622">
        <v>114</v>
      </c>
      <c r="G84" s="619">
        <v>1</v>
      </c>
      <c r="H84" s="619">
        <v>114</v>
      </c>
      <c r="I84" s="622"/>
      <c r="J84" s="622"/>
      <c r="K84" s="619"/>
      <c r="L84" s="619"/>
      <c r="M84" s="622">
        <v>2</v>
      </c>
      <c r="N84" s="622">
        <v>230</v>
      </c>
      <c r="O84" s="635">
        <v>2.0175438596491229</v>
      </c>
      <c r="P84" s="623">
        <v>115</v>
      </c>
    </row>
    <row r="85" spans="1:16" ht="14.4" customHeight="1" x14ac:dyDescent="0.3">
      <c r="A85" s="618" t="s">
        <v>7361</v>
      </c>
      <c r="B85" s="619" t="s">
        <v>7401</v>
      </c>
      <c r="C85" s="619" t="s">
        <v>7522</v>
      </c>
      <c r="D85" s="619" t="s">
        <v>7523</v>
      </c>
      <c r="E85" s="622">
        <v>123</v>
      </c>
      <c r="F85" s="622">
        <v>46125</v>
      </c>
      <c r="G85" s="619">
        <v>1</v>
      </c>
      <c r="H85" s="619">
        <v>375</v>
      </c>
      <c r="I85" s="622">
        <v>121</v>
      </c>
      <c r="J85" s="622">
        <v>45617</v>
      </c>
      <c r="K85" s="619">
        <v>0.98898644986449868</v>
      </c>
      <c r="L85" s="619">
        <v>377</v>
      </c>
      <c r="M85" s="622">
        <v>63</v>
      </c>
      <c r="N85" s="622">
        <v>23814</v>
      </c>
      <c r="O85" s="635">
        <v>0.51629268292682928</v>
      </c>
      <c r="P85" s="623">
        <v>378</v>
      </c>
    </row>
    <row r="86" spans="1:16" ht="14.4" customHeight="1" x14ac:dyDescent="0.3">
      <c r="A86" s="618" t="s">
        <v>7361</v>
      </c>
      <c r="B86" s="619" t="s">
        <v>7401</v>
      </c>
      <c r="C86" s="619" t="s">
        <v>7524</v>
      </c>
      <c r="D86" s="619" t="s">
        <v>7525</v>
      </c>
      <c r="E86" s="622">
        <v>2</v>
      </c>
      <c r="F86" s="622">
        <v>200</v>
      </c>
      <c r="G86" s="619">
        <v>1</v>
      </c>
      <c r="H86" s="619">
        <v>100</v>
      </c>
      <c r="I86" s="622">
        <v>1</v>
      </c>
      <c r="J86" s="622">
        <v>100</v>
      </c>
      <c r="K86" s="619">
        <v>0.5</v>
      </c>
      <c r="L86" s="619">
        <v>100</v>
      </c>
      <c r="M86" s="622">
        <v>1</v>
      </c>
      <c r="N86" s="622">
        <v>100</v>
      </c>
      <c r="O86" s="635">
        <v>0.5</v>
      </c>
      <c r="P86" s="623">
        <v>100</v>
      </c>
    </row>
    <row r="87" spans="1:16" ht="14.4" customHeight="1" x14ac:dyDescent="0.3">
      <c r="A87" s="618" t="s">
        <v>7361</v>
      </c>
      <c r="B87" s="619" t="s">
        <v>7401</v>
      </c>
      <c r="C87" s="619" t="s">
        <v>7526</v>
      </c>
      <c r="D87" s="619" t="s">
        <v>7527</v>
      </c>
      <c r="E87" s="622"/>
      <c r="F87" s="622"/>
      <c r="G87" s="619"/>
      <c r="H87" s="619"/>
      <c r="I87" s="622">
        <v>1</v>
      </c>
      <c r="J87" s="622">
        <v>583</v>
      </c>
      <c r="K87" s="619"/>
      <c r="L87" s="619">
        <v>583</v>
      </c>
      <c r="M87" s="622"/>
      <c r="N87" s="622"/>
      <c r="O87" s="635"/>
      <c r="P87" s="623"/>
    </row>
    <row r="88" spans="1:16" ht="14.4" customHeight="1" x14ac:dyDescent="0.3">
      <c r="A88" s="618" t="s">
        <v>7361</v>
      </c>
      <c r="B88" s="619" t="s">
        <v>7401</v>
      </c>
      <c r="C88" s="619" t="s">
        <v>7528</v>
      </c>
      <c r="D88" s="619" t="s">
        <v>7529</v>
      </c>
      <c r="E88" s="622"/>
      <c r="F88" s="622"/>
      <c r="G88" s="619"/>
      <c r="H88" s="619"/>
      <c r="I88" s="622">
        <v>1</v>
      </c>
      <c r="J88" s="622">
        <v>87</v>
      </c>
      <c r="K88" s="619"/>
      <c r="L88" s="619">
        <v>87</v>
      </c>
      <c r="M88" s="622"/>
      <c r="N88" s="622"/>
      <c r="O88" s="635"/>
      <c r="P88" s="623"/>
    </row>
    <row r="89" spans="1:16" ht="14.4" customHeight="1" x14ac:dyDescent="0.3">
      <c r="A89" s="618" t="s">
        <v>7361</v>
      </c>
      <c r="B89" s="619" t="s">
        <v>7401</v>
      </c>
      <c r="C89" s="619" t="s">
        <v>7530</v>
      </c>
      <c r="D89" s="619" t="s">
        <v>7531</v>
      </c>
      <c r="E89" s="622">
        <v>1</v>
      </c>
      <c r="F89" s="622">
        <v>923</v>
      </c>
      <c r="G89" s="619">
        <v>1</v>
      </c>
      <c r="H89" s="619">
        <v>923</v>
      </c>
      <c r="I89" s="622">
        <v>4</v>
      </c>
      <c r="J89" s="622">
        <v>3700</v>
      </c>
      <c r="K89" s="619">
        <v>4.0086673889490791</v>
      </c>
      <c r="L89" s="619">
        <v>925</v>
      </c>
      <c r="M89" s="622">
        <v>2</v>
      </c>
      <c r="N89" s="622">
        <v>1856</v>
      </c>
      <c r="O89" s="635">
        <v>2.0108342361863487</v>
      </c>
      <c r="P89" s="623">
        <v>928</v>
      </c>
    </row>
    <row r="90" spans="1:16" ht="14.4" customHeight="1" x14ac:dyDescent="0.3">
      <c r="A90" s="618" t="s">
        <v>7361</v>
      </c>
      <c r="B90" s="619" t="s">
        <v>7401</v>
      </c>
      <c r="C90" s="619" t="s">
        <v>7532</v>
      </c>
      <c r="D90" s="619" t="s">
        <v>7533</v>
      </c>
      <c r="E90" s="622">
        <v>1</v>
      </c>
      <c r="F90" s="622">
        <v>474</v>
      </c>
      <c r="G90" s="619">
        <v>1</v>
      </c>
      <c r="H90" s="619">
        <v>474</v>
      </c>
      <c r="I90" s="622"/>
      <c r="J90" s="622"/>
      <c r="K90" s="619"/>
      <c r="L90" s="619"/>
      <c r="M90" s="622"/>
      <c r="N90" s="622"/>
      <c r="O90" s="635"/>
      <c r="P90" s="623"/>
    </row>
    <row r="91" spans="1:16" ht="14.4" customHeight="1" x14ac:dyDescent="0.3">
      <c r="A91" s="618" t="s">
        <v>7361</v>
      </c>
      <c r="B91" s="619" t="s">
        <v>7401</v>
      </c>
      <c r="C91" s="619" t="s">
        <v>7534</v>
      </c>
      <c r="D91" s="619" t="s">
        <v>7535</v>
      </c>
      <c r="E91" s="622">
        <v>0</v>
      </c>
      <c r="F91" s="622">
        <v>0</v>
      </c>
      <c r="G91" s="619"/>
      <c r="H91" s="619"/>
      <c r="I91" s="622">
        <v>0</v>
      </c>
      <c r="J91" s="622">
        <v>0</v>
      </c>
      <c r="K91" s="619"/>
      <c r="L91" s="619"/>
      <c r="M91" s="622"/>
      <c r="N91" s="622"/>
      <c r="O91" s="635"/>
      <c r="P91" s="623"/>
    </row>
    <row r="92" spans="1:16" ht="14.4" customHeight="1" x14ac:dyDescent="0.3">
      <c r="A92" s="618" t="s">
        <v>7361</v>
      </c>
      <c r="B92" s="619" t="s">
        <v>7401</v>
      </c>
      <c r="C92" s="619" t="s">
        <v>7536</v>
      </c>
      <c r="D92" s="619" t="s">
        <v>7537</v>
      </c>
      <c r="E92" s="622">
        <v>4</v>
      </c>
      <c r="F92" s="622">
        <v>732</v>
      </c>
      <c r="G92" s="619">
        <v>1</v>
      </c>
      <c r="H92" s="619">
        <v>183</v>
      </c>
      <c r="I92" s="622">
        <v>11</v>
      </c>
      <c r="J92" s="622">
        <v>2024</v>
      </c>
      <c r="K92" s="619">
        <v>2.7650273224043715</v>
      </c>
      <c r="L92" s="619">
        <v>184</v>
      </c>
      <c r="M92" s="622">
        <v>8</v>
      </c>
      <c r="N92" s="622">
        <v>928</v>
      </c>
      <c r="O92" s="635">
        <v>1.2677595628415301</v>
      </c>
      <c r="P92" s="623">
        <v>116</v>
      </c>
    </row>
    <row r="93" spans="1:16" ht="14.4" customHeight="1" x14ac:dyDescent="0.3">
      <c r="A93" s="618" t="s">
        <v>7361</v>
      </c>
      <c r="B93" s="619" t="s">
        <v>7401</v>
      </c>
      <c r="C93" s="619" t="s">
        <v>7538</v>
      </c>
      <c r="D93" s="619" t="s">
        <v>7539</v>
      </c>
      <c r="E93" s="622"/>
      <c r="F93" s="622"/>
      <c r="G93" s="619"/>
      <c r="H93" s="619"/>
      <c r="I93" s="622"/>
      <c r="J93" s="622"/>
      <c r="K93" s="619"/>
      <c r="L93" s="619"/>
      <c r="M93" s="622">
        <v>3</v>
      </c>
      <c r="N93" s="622">
        <v>855</v>
      </c>
      <c r="O93" s="635"/>
      <c r="P93" s="623">
        <v>285</v>
      </c>
    </row>
    <row r="94" spans="1:16" ht="14.4" customHeight="1" x14ac:dyDescent="0.3">
      <c r="A94" s="618" t="s">
        <v>7361</v>
      </c>
      <c r="B94" s="619" t="s">
        <v>7401</v>
      </c>
      <c r="C94" s="619" t="s">
        <v>7540</v>
      </c>
      <c r="D94" s="619" t="s">
        <v>7541</v>
      </c>
      <c r="E94" s="622">
        <v>1</v>
      </c>
      <c r="F94" s="622">
        <v>288</v>
      </c>
      <c r="G94" s="619">
        <v>1</v>
      </c>
      <c r="H94" s="619">
        <v>288</v>
      </c>
      <c r="I94" s="622"/>
      <c r="J94" s="622"/>
      <c r="K94" s="619"/>
      <c r="L94" s="619"/>
      <c r="M94" s="622">
        <v>1</v>
      </c>
      <c r="N94" s="622">
        <v>291</v>
      </c>
      <c r="O94" s="635">
        <v>1.0104166666666667</v>
      </c>
      <c r="P94" s="623">
        <v>291</v>
      </c>
    </row>
    <row r="95" spans="1:16" ht="14.4" customHeight="1" x14ac:dyDescent="0.3">
      <c r="A95" s="618" t="s">
        <v>7361</v>
      </c>
      <c r="B95" s="619" t="s">
        <v>7401</v>
      </c>
      <c r="C95" s="619" t="s">
        <v>7542</v>
      </c>
      <c r="D95" s="619" t="s">
        <v>7543</v>
      </c>
      <c r="E95" s="622"/>
      <c r="F95" s="622"/>
      <c r="G95" s="619"/>
      <c r="H95" s="619"/>
      <c r="I95" s="622">
        <v>13</v>
      </c>
      <c r="J95" s="622">
        <v>1456</v>
      </c>
      <c r="K95" s="619"/>
      <c r="L95" s="619">
        <v>112</v>
      </c>
      <c r="M95" s="622">
        <v>45</v>
      </c>
      <c r="N95" s="622">
        <v>5040</v>
      </c>
      <c r="O95" s="635"/>
      <c r="P95" s="623">
        <v>112</v>
      </c>
    </row>
    <row r="96" spans="1:16" ht="14.4" customHeight="1" x14ac:dyDescent="0.3">
      <c r="A96" s="618" t="s">
        <v>657</v>
      </c>
      <c r="B96" s="619" t="s">
        <v>7401</v>
      </c>
      <c r="C96" s="619" t="s">
        <v>7406</v>
      </c>
      <c r="D96" s="619" t="s">
        <v>7407</v>
      </c>
      <c r="E96" s="622">
        <v>1</v>
      </c>
      <c r="F96" s="622">
        <v>0</v>
      </c>
      <c r="G96" s="619"/>
      <c r="H96" s="619">
        <v>0</v>
      </c>
      <c r="I96" s="622">
        <v>4</v>
      </c>
      <c r="J96" s="622">
        <v>0</v>
      </c>
      <c r="K96" s="619"/>
      <c r="L96" s="619">
        <v>0</v>
      </c>
      <c r="M96" s="622">
        <v>8</v>
      </c>
      <c r="N96" s="622">
        <v>0</v>
      </c>
      <c r="O96" s="635"/>
      <c r="P96" s="623">
        <v>0</v>
      </c>
    </row>
    <row r="97" spans="1:16" ht="14.4" customHeight="1" x14ac:dyDescent="0.3">
      <c r="A97" s="618" t="s">
        <v>657</v>
      </c>
      <c r="B97" s="619" t="s">
        <v>7401</v>
      </c>
      <c r="C97" s="619" t="s">
        <v>7472</v>
      </c>
      <c r="D97" s="619" t="s">
        <v>7473</v>
      </c>
      <c r="E97" s="622">
        <v>1028</v>
      </c>
      <c r="F97" s="622">
        <v>318680</v>
      </c>
      <c r="G97" s="619">
        <v>1</v>
      </c>
      <c r="H97" s="619">
        <v>310</v>
      </c>
      <c r="I97" s="622">
        <v>1131</v>
      </c>
      <c r="J97" s="622">
        <v>352872</v>
      </c>
      <c r="K97" s="619">
        <v>1.107292581900339</v>
      </c>
      <c r="L97" s="619">
        <v>312</v>
      </c>
      <c r="M97" s="622">
        <v>1074</v>
      </c>
      <c r="N97" s="622">
        <v>249168</v>
      </c>
      <c r="O97" s="635">
        <v>0.78187523534580139</v>
      </c>
      <c r="P97" s="623">
        <v>232</v>
      </c>
    </row>
    <row r="98" spans="1:16" ht="14.4" customHeight="1" x14ac:dyDescent="0.3">
      <c r="A98" s="618" t="s">
        <v>657</v>
      </c>
      <c r="B98" s="619" t="s">
        <v>7401</v>
      </c>
      <c r="C98" s="619" t="s">
        <v>7536</v>
      </c>
      <c r="D98" s="619" t="s">
        <v>7537</v>
      </c>
      <c r="E98" s="622"/>
      <c r="F98" s="622"/>
      <c r="G98" s="619"/>
      <c r="H98" s="619"/>
      <c r="I98" s="622">
        <v>1</v>
      </c>
      <c r="J98" s="622">
        <v>184</v>
      </c>
      <c r="K98" s="619"/>
      <c r="L98" s="619">
        <v>184</v>
      </c>
      <c r="M98" s="622">
        <v>1</v>
      </c>
      <c r="N98" s="622">
        <v>116</v>
      </c>
      <c r="O98" s="635"/>
      <c r="P98" s="623">
        <v>116</v>
      </c>
    </row>
    <row r="99" spans="1:16" ht="14.4" customHeight="1" x14ac:dyDescent="0.3">
      <c r="A99" s="618" t="s">
        <v>657</v>
      </c>
      <c r="B99" s="619" t="s">
        <v>7401</v>
      </c>
      <c r="C99" s="619" t="s">
        <v>7544</v>
      </c>
      <c r="D99" s="619" t="s">
        <v>7545</v>
      </c>
      <c r="E99" s="622"/>
      <c r="F99" s="622"/>
      <c r="G99" s="619"/>
      <c r="H99" s="619"/>
      <c r="I99" s="622"/>
      <c r="J99" s="622"/>
      <c r="K99" s="619"/>
      <c r="L99" s="619"/>
      <c r="M99" s="622">
        <v>572</v>
      </c>
      <c r="N99" s="622">
        <v>49926</v>
      </c>
      <c r="O99" s="635"/>
      <c r="P99" s="623">
        <v>87.283216783216787</v>
      </c>
    </row>
    <row r="100" spans="1:16" ht="14.4" customHeight="1" x14ac:dyDescent="0.3">
      <c r="A100" s="618" t="s">
        <v>657</v>
      </c>
      <c r="B100" s="619" t="s">
        <v>7401</v>
      </c>
      <c r="C100" s="619" t="s">
        <v>7546</v>
      </c>
      <c r="D100" s="619" t="s">
        <v>7547</v>
      </c>
      <c r="E100" s="622"/>
      <c r="F100" s="622"/>
      <c r="G100" s="619"/>
      <c r="H100" s="619"/>
      <c r="I100" s="622"/>
      <c r="J100" s="622"/>
      <c r="K100" s="619"/>
      <c r="L100" s="619"/>
      <c r="M100" s="622">
        <v>3</v>
      </c>
      <c r="N100" s="622">
        <v>1032</v>
      </c>
      <c r="O100" s="635"/>
      <c r="P100" s="623">
        <v>344</v>
      </c>
    </row>
    <row r="101" spans="1:16" ht="14.4" customHeight="1" thickBot="1" x14ac:dyDescent="0.35">
      <c r="A101" s="624" t="s">
        <v>7548</v>
      </c>
      <c r="B101" s="625" t="s">
        <v>7401</v>
      </c>
      <c r="C101" s="625" t="s">
        <v>7470</v>
      </c>
      <c r="D101" s="625" t="s">
        <v>7471</v>
      </c>
      <c r="E101" s="628">
        <v>1</v>
      </c>
      <c r="F101" s="628">
        <v>248</v>
      </c>
      <c r="G101" s="625">
        <v>1</v>
      </c>
      <c r="H101" s="625">
        <v>248</v>
      </c>
      <c r="I101" s="628"/>
      <c r="J101" s="628"/>
      <c r="K101" s="625"/>
      <c r="L101" s="625"/>
      <c r="M101" s="628"/>
      <c r="N101" s="628"/>
      <c r="O101" s="636"/>
      <c r="P101" s="629"/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63069986</v>
      </c>
      <c r="C3" s="431">
        <f t="shared" ref="C3:R3" si="0">SUBTOTAL(9,C6:C1048576)</f>
        <v>28</v>
      </c>
      <c r="D3" s="431">
        <f t="shared" si="0"/>
        <v>66116892.109999999</v>
      </c>
      <c r="E3" s="431">
        <f t="shared" si="0"/>
        <v>37.022862376085996</v>
      </c>
      <c r="F3" s="431">
        <f t="shared" si="0"/>
        <v>62670665</v>
      </c>
      <c r="G3" s="432">
        <f>IF(B3&lt;&gt;0,F3/B3,"")</f>
        <v>0.99366860490503361</v>
      </c>
      <c r="H3" s="430">
        <f t="shared" si="0"/>
        <v>17753559.190000009</v>
      </c>
      <c r="I3" s="431">
        <f t="shared" si="0"/>
        <v>4</v>
      </c>
      <c r="J3" s="431">
        <f t="shared" si="0"/>
        <v>19290349.730000008</v>
      </c>
      <c r="K3" s="431">
        <f t="shared" si="0"/>
        <v>25.866177601025964</v>
      </c>
      <c r="L3" s="431">
        <f t="shared" si="0"/>
        <v>15505897.949999999</v>
      </c>
      <c r="M3" s="433">
        <f>IF(H3&lt;&gt;0,L3/H3,"")</f>
        <v>0.87339658397815567</v>
      </c>
      <c r="N3" s="434">
        <f t="shared" si="0"/>
        <v>0</v>
      </c>
      <c r="O3" s="431">
        <f t="shared" si="0"/>
        <v>0</v>
      </c>
      <c r="P3" s="431">
        <f t="shared" si="0"/>
        <v>0</v>
      </c>
      <c r="Q3" s="431">
        <f t="shared" si="0"/>
        <v>0</v>
      </c>
      <c r="R3" s="431">
        <f t="shared" si="0"/>
        <v>0</v>
      </c>
      <c r="S3" s="433" t="str">
        <f>IF(N3&lt;&gt;0,R3/N3,"")</f>
        <v/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58"/>
      <c r="B5" s="759">
        <v>2011</v>
      </c>
      <c r="C5" s="760"/>
      <c r="D5" s="760">
        <v>2012</v>
      </c>
      <c r="E5" s="760"/>
      <c r="F5" s="760">
        <v>2013</v>
      </c>
      <c r="G5" s="761" t="s">
        <v>5</v>
      </c>
      <c r="H5" s="759">
        <v>2011</v>
      </c>
      <c r="I5" s="760"/>
      <c r="J5" s="760">
        <v>2012</v>
      </c>
      <c r="K5" s="760"/>
      <c r="L5" s="760">
        <v>2013</v>
      </c>
      <c r="M5" s="761" t="s">
        <v>5</v>
      </c>
      <c r="N5" s="759">
        <v>2011</v>
      </c>
      <c r="O5" s="760"/>
      <c r="P5" s="760">
        <v>2012</v>
      </c>
      <c r="Q5" s="760"/>
      <c r="R5" s="760">
        <v>2013</v>
      </c>
      <c r="S5" s="761" t="s">
        <v>5</v>
      </c>
    </row>
    <row r="6" spans="1:19" ht="14.4" customHeight="1" x14ac:dyDescent="0.3">
      <c r="A6" s="644" t="s">
        <v>7549</v>
      </c>
      <c r="B6" s="762">
        <v>6370</v>
      </c>
      <c r="C6" s="613">
        <v>1</v>
      </c>
      <c r="D6" s="762">
        <v>8859</v>
      </c>
      <c r="E6" s="613">
        <v>1.3907378335949765</v>
      </c>
      <c r="F6" s="762">
        <v>5584</v>
      </c>
      <c r="G6" s="634">
        <v>0.8766091051805337</v>
      </c>
      <c r="H6" s="762"/>
      <c r="I6" s="613"/>
      <c r="J6" s="762"/>
      <c r="K6" s="613"/>
      <c r="L6" s="762"/>
      <c r="M6" s="634"/>
      <c r="N6" s="762"/>
      <c r="O6" s="613"/>
      <c r="P6" s="762"/>
      <c r="Q6" s="613"/>
      <c r="R6" s="762"/>
      <c r="S6" s="664"/>
    </row>
    <row r="7" spans="1:19" ht="14.4" customHeight="1" x14ac:dyDescent="0.3">
      <c r="A7" s="645" t="s">
        <v>7550</v>
      </c>
      <c r="B7" s="763">
        <v>41668</v>
      </c>
      <c r="C7" s="619">
        <v>1</v>
      </c>
      <c r="D7" s="763">
        <v>50531</v>
      </c>
      <c r="E7" s="619">
        <v>1.2127051934338102</v>
      </c>
      <c r="F7" s="763">
        <v>32089</v>
      </c>
      <c r="G7" s="635">
        <v>0.77011135643659401</v>
      </c>
      <c r="H7" s="763"/>
      <c r="I7" s="619"/>
      <c r="J7" s="763"/>
      <c r="K7" s="619"/>
      <c r="L7" s="763"/>
      <c r="M7" s="635"/>
      <c r="N7" s="763"/>
      <c r="O7" s="619"/>
      <c r="P7" s="763"/>
      <c r="Q7" s="619"/>
      <c r="R7" s="763"/>
      <c r="S7" s="665"/>
    </row>
    <row r="8" spans="1:19" ht="14.4" customHeight="1" x14ac:dyDescent="0.3">
      <c r="A8" s="645" t="s">
        <v>7551</v>
      </c>
      <c r="B8" s="763">
        <v>36060</v>
      </c>
      <c r="C8" s="619">
        <v>1</v>
      </c>
      <c r="D8" s="763">
        <v>35249</v>
      </c>
      <c r="E8" s="619">
        <v>0.97750970604547971</v>
      </c>
      <c r="F8" s="763">
        <v>37563</v>
      </c>
      <c r="G8" s="635">
        <v>1.0416805324459235</v>
      </c>
      <c r="H8" s="763"/>
      <c r="I8" s="619"/>
      <c r="J8" s="763"/>
      <c r="K8" s="619"/>
      <c r="L8" s="763"/>
      <c r="M8" s="635"/>
      <c r="N8" s="763"/>
      <c r="O8" s="619"/>
      <c r="P8" s="763"/>
      <c r="Q8" s="619"/>
      <c r="R8" s="763"/>
      <c r="S8" s="665"/>
    </row>
    <row r="9" spans="1:19" ht="14.4" customHeight="1" x14ac:dyDescent="0.3">
      <c r="A9" s="645" t="s">
        <v>7552</v>
      </c>
      <c r="B9" s="763">
        <v>62033515</v>
      </c>
      <c r="C9" s="619">
        <v>1</v>
      </c>
      <c r="D9" s="763">
        <v>64854968</v>
      </c>
      <c r="E9" s="619">
        <v>1.045482720107026</v>
      </c>
      <c r="F9" s="763">
        <v>61776877</v>
      </c>
      <c r="G9" s="635">
        <v>0.99586291378136482</v>
      </c>
      <c r="H9" s="763">
        <v>17733286.730000008</v>
      </c>
      <c r="I9" s="619">
        <v>1</v>
      </c>
      <c r="J9" s="763">
        <v>19098047.500000007</v>
      </c>
      <c r="K9" s="619">
        <v>1.0769603960494918</v>
      </c>
      <c r="L9" s="763">
        <v>15490968.329999998</v>
      </c>
      <c r="M9" s="635">
        <v>0.87355314138091489</v>
      </c>
      <c r="N9" s="763"/>
      <c r="O9" s="619"/>
      <c r="P9" s="763"/>
      <c r="Q9" s="619"/>
      <c r="R9" s="763"/>
      <c r="S9" s="665"/>
    </row>
    <row r="10" spans="1:19" ht="14.4" customHeight="1" x14ac:dyDescent="0.3">
      <c r="A10" s="645" t="s">
        <v>7553</v>
      </c>
      <c r="B10" s="763">
        <v>4393</v>
      </c>
      <c r="C10" s="619">
        <v>1</v>
      </c>
      <c r="D10" s="763">
        <v>2849</v>
      </c>
      <c r="E10" s="619">
        <v>0.64853175506487593</v>
      </c>
      <c r="F10" s="763">
        <v>34</v>
      </c>
      <c r="G10" s="635">
        <v>7.7395857045299337E-3</v>
      </c>
      <c r="H10" s="763"/>
      <c r="I10" s="619"/>
      <c r="J10" s="763"/>
      <c r="K10" s="619"/>
      <c r="L10" s="763"/>
      <c r="M10" s="635"/>
      <c r="N10" s="763"/>
      <c r="O10" s="619"/>
      <c r="P10" s="763"/>
      <c r="Q10" s="619"/>
      <c r="R10" s="763"/>
      <c r="S10" s="665"/>
    </row>
    <row r="11" spans="1:19" ht="14.4" customHeight="1" x14ac:dyDescent="0.3">
      <c r="A11" s="645" t="s">
        <v>7554</v>
      </c>
      <c r="B11" s="763">
        <v>992</v>
      </c>
      <c r="C11" s="619">
        <v>1</v>
      </c>
      <c r="D11" s="763">
        <v>4790</v>
      </c>
      <c r="E11" s="619">
        <v>4.8286290322580649</v>
      </c>
      <c r="F11" s="763">
        <v>1972</v>
      </c>
      <c r="G11" s="635">
        <v>1.9879032258064515</v>
      </c>
      <c r="H11" s="763"/>
      <c r="I11" s="619"/>
      <c r="J11" s="763"/>
      <c r="K11" s="619"/>
      <c r="L11" s="763"/>
      <c r="M11" s="635"/>
      <c r="N11" s="763"/>
      <c r="O11" s="619"/>
      <c r="P11" s="763"/>
      <c r="Q11" s="619"/>
      <c r="R11" s="763"/>
      <c r="S11" s="665"/>
    </row>
    <row r="12" spans="1:19" ht="14.4" customHeight="1" x14ac:dyDescent="0.3">
      <c r="A12" s="645" t="s">
        <v>7555</v>
      </c>
      <c r="B12" s="763">
        <v>151561</v>
      </c>
      <c r="C12" s="619">
        <v>1</v>
      </c>
      <c r="D12" s="763">
        <v>203152</v>
      </c>
      <c r="E12" s="619">
        <v>1.3403975956875449</v>
      </c>
      <c r="F12" s="763">
        <v>95515</v>
      </c>
      <c r="G12" s="635">
        <v>0.63020829896873209</v>
      </c>
      <c r="H12" s="763"/>
      <c r="I12" s="619"/>
      <c r="J12" s="763"/>
      <c r="K12" s="619"/>
      <c r="L12" s="763"/>
      <c r="M12" s="635"/>
      <c r="N12" s="763"/>
      <c r="O12" s="619"/>
      <c r="P12" s="763"/>
      <c r="Q12" s="619"/>
      <c r="R12" s="763"/>
      <c r="S12" s="665"/>
    </row>
    <row r="13" spans="1:19" ht="14.4" customHeight="1" x14ac:dyDescent="0.3">
      <c r="A13" s="645" t="s">
        <v>7556</v>
      </c>
      <c r="B13" s="763">
        <v>8944</v>
      </c>
      <c r="C13" s="619">
        <v>1</v>
      </c>
      <c r="D13" s="763">
        <v>11966</v>
      </c>
      <c r="E13" s="619">
        <v>1.3378801431127012</v>
      </c>
      <c r="F13" s="763">
        <v>11601</v>
      </c>
      <c r="G13" s="635">
        <v>1.2970706618962433</v>
      </c>
      <c r="H13" s="763"/>
      <c r="I13" s="619"/>
      <c r="J13" s="763"/>
      <c r="K13" s="619"/>
      <c r="L13" s="763"/>
      <c r="M13" s="635"/>
      <c r="N13" s="763"/>
      <c r="O13" s="619"/>
      <c r="P13" s="763"/>
      <c r="Q13" s="619"/>
      <c r="R13" s="763"/>
      <c r="S13" s="665"/>
    </row>
    <row r="14" spans="1:19" ht="14.4" customHeight="1" x14ac:dyDescent="0.3">
      <c r="A14" s="645" t="s">
        <v>7557</v>
      </c>
      <c r="B14" s="763">
        <v>27094</v>
      </c>
      <c r="C14" s="619">
        <v>1</v>
      </c>
      <c r="D14" s="763">
        <v>11772</v>
      </c>
      <c r="E14" s="619">
        <v>0.43448734037056175</v>
      </c>
      <c r="F14" s="763">
        <v>14882</v>
      </c>
      <c r="G14" s="635">
        <v>0.54927290174946486</v>
      </c>
      <c r="H14" s="763"/>
      <c r="I14" s="619"/>
      <c r="J14" s="763"/>
      <c r="K14" s="619"/>
      <c r="L14" s="763"/>
      <c r="M14" s="635"/>
      <c r="N14" s="763"/>
      <c r="O14" s="619"/>
      <c r="P14" s="763"/>
      <c r="Q14" s="619"/>
      <c r="R14" s="763"/>
      <c r="S14" s="665"/>
    </row>
    <row r="15" spans="1:19" ht="14.4" customHeight="1" x14ac:dyDescent="0.3">
      <c r="A15" s="645" t="s">
        <v>7558</v>
      </c>
      <c r="B15" s="763">
        <v>324368</v>
      </c>
      <c r="C15" s="619">
        <v>1</v>
      </c>
      <c r="D15" s="763">
        <v>332094</v>
      </c>
      <c r="E15" s="619">
        <v>1.0238186257583979</v>
      </c>
      <c r="F15" s="763">
        <v>230969</v>
      </c>
      <c r="G15" s="635">
        <v>0.71205852611848275</v>
      </c>
      <c r="H15" s="763">
        <v>1720</v>
      </c>
      <c r="I15" s="619">
        <v>1</v>
      </c>
      <c r="J15" s="763"/>
      <c r="K15" s="619"/>
      <c r="L15" s="763">
        <v>8730.2999999999993</v>
      </c>
      <c r="M15" s="635">
        <v>5.0757558139534877</v>
      </c>
      <c r="N15" s="763"/>
      <c r="O15" s="619"/>
      <c r="P15" s="763"/>
      <c r="Q15" s="619"/>
      <c r="R15" s="763"/>
      <c r="S15" s="665"/>
    </row>
    <row r="16" spans="1:19" ht="14.4" customHeight="1" x14ac:dyDescent="0.3">
      <c r="A16" s="645" t="s">
        <v>7559</v>
      </c>
      <c r="B16" s="763">
        <v>654</v>
      </c>
      <c r="C16" s="619">
        <v>1</v>
      </c>
      <c r="D16" s="763">
        <v>1064</v>
      </c>
      <c r="E16" s="619">
        <v>1.6269113149847094</v>
      </c>
      <c r="F16" s="763">
        <v>928</v>
      </c>
      <c r="G16" s="635">
        <v>1.418960244648318</v>
      </c>
      <c r="H16" s="763"/>
      <c r="I16" s="619"/>
      <c r="J16" s="763"/>
      <c r="K16" s="619"/>
      <c r="L16" s="763"/>
      <c r="M16" s="635"/>
      <c r="N16" s="763"/>
      <c r="O16" s="619"/>
      <c r="P16" s="763"/>
      <c r="Q16" s="619"/>
      <c r="R16" s="763"/>
      <c r="S16" s="665"/>
    </row>
    <row r="17" spans="1:19" ht="14.4" customHeight="1" x14ac:dyDescent="0.3">
      <c r="A17" s="645" t="s">
        <v>7560</v>
      </c>
      <c r="B17" s="763">
        <v>3878</v>
      </c>
      <c r="C17" s="619">
        <v>1</v>
      </c>
      <c r="D17" s="763">
        <v>4883</v>
      </c>
      <c r="E17" s="619">
        <v>1.2591542031975245</v>
      </c>
      <c r="F17" s="763">
        <v>2688</v>
      </c>
      <c r="G17" s="635">
        <v>0.69314079422382668</v>
      </c>
      <c r="H17" s="763"/>
      <c r="I17" s="619"/>
      <c r="J17" s="763"/>
      <c r="K17" s="619"/>
      <c r="L17" s="763"/>
      <c r="M17" s="635"/>
      <c r="N17" s="763"/>
      <c r="O17" s="619"/>
      <c r="P17" s="763"/>
      <c r="Q17" s="619"/>
      <c r="R17" s="763"/>
      <c r="S17" s="665"/>
    </row>
    <row r="18" spans="1:19" ht="14.4" customHeight="1" x14ac:dyDescent="0.3">
      <c r="A18" s="645" t="s">
        <v>7561</v>
      </c>
      <c r="B18" s="763">
        <v>2059</v>
      </c>
      <c r="C18" s="619">
        <v>1</v>
      </c>
      <c r="D18" s="763">
        <v>3963</v>
      </c>
      <c r="E18" s="619">
        <v>1.9247207382224381</v>
      </c>
      <c r="F18" s="763">
        <v>1952</v>
      </c>
      <c r="G18" s="635">
        <v>0.94803302574065085</v>
      </c>
      <c r="H18" s="763"/>
      <c r="I18" s="619"/>
      <c r="J18" s="763">
        <v>162.80000000000001</v>
      </c>
      <c r="K18" s="619"/>
      <c r="L18" s="763"/>
      <c r="M18" s="635"/>
      <c r="N18" s="763"/>
      <c r="O18" s="619"/>
      <c r="P18" s="763"/>
      <c r="Q18" s="619"/>
      <c r="R18" s="763"/>
      <c r="S18" s="665"/>
    </row>
    <row r="19" spans="1:19" ht="14.4" customHeight="1" x14ac:dyDescent="0.3">
      <c r="A19" s="645" t="s">
        <v>7562</v>
      </c>
      <c r="B19" s="763">
        <v>1060</v>
      </c>
      <c r="C19" s="619">
        <v>1</v>
      </c>
      <c r="D19" s="763">
        <v>609</v>
      </c>
      <c r="E19" s="619">
        <v>0.57452830188679249</v>
      </c>
      <c r="F19" s="763">
        <v>382</v>
      </c>
      <c r="G19" s="635">
        <v>0.36037735849056601</v>
      </c>
      <c r="H19" s="763"/>
      <c r="I19" s="619"/>
      <c r="J19" s="763"/>
      <c r="K19" s="619"/>
      <c r="L19" s="763"/>
      <c r="M19" s="635"/>
      <c r="N19" s="763"/>
      <c r="O19" s="619"/>
      <c r="P19" s="763"/>
      <c r="Q19" s="619"/>
      <c r="R19" s="763"/>
      <c r="S19" s="665"/>
    </row>
    <row r="20" spans="1:19" ht="14.4" customHeight="1" x14ac:dyDescent="0.3">
      <c r="A20" s="645" t="s">
        <v>7563</v>
      </c>
      <c r="B20" s="763">
        <v>37618</v>
      </c>
      <c r="C20" s="619">
        <v>1</v>
      </c>
      <c r="D20" s="763">
        <v>25567</v>
      </c>
      <c r="E20" s="619">
        <v>0.67964804083151686</v>
      </c>
      <c r="F20" s="763">
        <v>27018</v>
      </c>
      <c r="G20" s="635">
        <v>0.71822000106332073</v>
      </c>
      <c r="H20" s="763"/>
      <c r="I20" s="619"/>
      <c r="J20" s="763"/>
      <c r="K20" s="619"/>
      <c r="L20" s="763"/>
      <c r="M20" s="635"/>
      <c r="N20" s="763"/>
      <c r="O20" s="619"/>
      <c r="P20" s="763"/>
      <c r="Q20" s="619"/>
      <c r="R20" s="763"/>
      <c r="S20" s="665"/>
    </row>
    <row r="21" spans="1:19" ht="14.4" customHeight="1" x14ac:dyDescent="0.3">
      <c r="A21" s="645" t="s">
        <v>7564</v>
      </c>
      <c r="B21" s="763">
        <v>20790</v>
      </c>
      <c r="C21" s="619">
        <v>1</v>
      </c>
      <c r="D21" s="763">
        <v>27512</v>
      </c>
      <c r="E21" s="619">
        <v>1.3233285233285232</v>
      </c>
      <c r="F21" s="763">
        <v>15059</v>
      </c>
      <c r="G21" s="635">
        <v>0.72433862433862439</v>
      </c>
      <c r="H21" s="763">
        <v>11155.800000000001</v>
      </c>
      <c r="I21" s="619">
        <v>1</v>
      </c>
      <c r="J21" s="763">
        <v>11012.34</v>
      </c>
      <c r="K21" s="619">
        <v>0.98714032162641852</v>
      </c>
      <c r="L21" s="763"/>
      <c r="M21" s="635"/>
      <c r="N21" s="763"/>
      <c r="O21" s="619"/>
      <c r="P21" s="763"/>
      <c r="Q21" s="619"/>
      <c r="R21" s="763"/>
      <c r="S21" s="665"/>
    </row>
    <row r="22" spans="1:19" ht="14.4" customHeight="1" x14ac:dyDescent="0.3">
      <c r="A22" s="645" t="s">
        <v>7565</v>
      </c>
      <c r="B22" s="763">
        <v>1026</v>
      </c>
      <c r="C22" s="619">
        <v>1</v>
      </c>
      <c r="D22" s="763">
        <v>2422</v>
      </c>
      <c r="E22" s="619">
        <v>2.3606237816764133</v>
      </c>
      <c r="F22" s="763">
        <v>1262</v>
      </c>
      <c r="G22" s="635">
        <v>1.230019493177388</v>
      </c>
      <c r="H22" s="763"/>
      <c r="I22" s="619"/>
      <c r="J22" s="763"/>
      <c r="K22" s="619"/>
      <c r="L22" s="763"/>
      <c r="M22" s="635"/>
      <c r="N22" s="763"/>
      <c r="O22" s="619"/>
      <c r="P22" s="763"/>
      <c r="Q22" s="619"/>
      <c r="R22" s="763"/>
      <c r="S22" s="665"/>
    </row>
    <row r="23" spans="1:19" ht="14.4" customHeight="1" x14ac:dyDescent="0.3">
      <c r="A23" s="645" t="s">
        <v>7566</v>
      </c>
      <c r="B23" s="763">
        <v>496</v>
      </c>
      <c r="C23" s="619">
        <v>1</v>
      </c>
      <c r="D23" s="763">
        <v>34</v>
      </c>
      <c r="E23" s="619">
        <v>6.8548387096774188E-2</v>
      </c>
      <c r="F23" s="763"/>
      <c r="G23" s="635"/>
      <c r="H23" s="763"/>
      <c r="I23" s="619"/>
      <c r="J23" s="763"/>
      <c r="K23" s="619"/>
      <c r="L23" s="763"/>
      <c r="M23" s="635"/>
      <c r="N23" s="763"/>
      <c r="O23" s="619"/>
      <c r="P23" s="763"/>
      <c r="Q23" s="619"/>
      <c r="R23" s="763"/>
      <c r="S23" s="665"/>
    </row>
    <row r="24" spans="1:19" ht="14.4" customHeight="1" x14ac:dyDescent="0.3">
      <c r="A24" s="645" t="s">
        <v>7567</v>
      </c>
      <c r="B24" s="763">
        <v>9065</v>
      </c>
      <c r="C24" s="619">
        <v>1</v>
      </c>
      <c r="D24" s="763">
        <v>2668</v>
      </c>
      <c r="E24" s="619">
        <v>0.29431880860452286</v>
      </c>
      <c r="F24" s="763">
        <v>2249</v>
      </c>
      <c r="G24" s="635">
        <v>0.24809707666850525</v>
      </c>
      <c r="H24" s="763"/>
      <c r="I24" s="619"/>
      <c r="J24" s="763"/>
      <c r="K24" s="619"/>
      <c r="L24" s="763"/>
      <c r="M24" s="635"/>
      <c r="N24" s="763"/>
      <c r="O24" s="619"/>
      <c r="P24" s="763"/>
      <c r="Q24" s="619"/>
      <c r="R24" s="763"/>
      <c r="S24" s="665"/>
    </row>
    <row r="25" spans="1:19" ht="14.4" customHeight="1" x14ac:dyDescent="0.3">
      <c r="A25" s="645" t="s">
        <v>7568</v>
      </c>
      <c r="B25" s="763">
        <v>17388</v>
      </c>
      <c r="C25" s="619">
        <v>1</v>
      </c>
      <c r="D25" s="763">
        <v>20082</v>
      </c>
      <c r="E25" s="619">
        <v>1.1549344375431332</v>
      </c>
      <c r="F25" s="763">
        <v>11874</v>
      </c>
      <c r="G25" s="635">
        <v>0.68288474810213939</v>
      </c>
      <c r="H25" s="763"/>
      <c r="I25" s="619"/>
      <c r="J25" s="763"/>
      <c r="K25" s="619"/>
      <c r="L25" s="763"/>
      <c r="M25" s="635"/>
      <c r="N25" s="763"/>
      <c r="O25" s="619"/>
      <c r="P25" s="763"/>
      <c r="Q25" s="619"/>
      <c r="R25" s="763"/>
      <c r="S25" s="665"/>
    </row>
    <row r="26" spans="1:19" ht="14.4" customHeight="1" x14ac:dyDescent="0.3">
      <c r="A26" s="645" t="s">
        <v>7569</v>
      </c>
      <c r="B26" s="763">
        <v>124</v>
      </c>
      <c r="C26" s="619">
        <v>1</v>
      </c>
      <c r="D26" s="763">
        <v>249</v>
      </c>
      <c r="E26" s="619">
        <v>2.0080645161290325</v>
      </c>
      <c r="F26" s="763"/>
      <c r="G26" s="635"/>
      <c r="H26" s="763"/>
      <c r="I26" s="619"/>
      <c r="J26" s="763"/>
      <c r="K26" s="619"/>
      <c r="L26" s="763"/>
      <c r="M26" s="635"/>
      <c r="N26" s="763"/>
      <c r="O26" s="619"/>
      <c r="P26" s="763"/>
      <c r="Q26" s="619"/>
      <c r="R26" s="763"/>
      <c r="S26" s="665"/>
    </row>
    <row r="27" spans="1:19" ht="14.4" customHeight="1" x14ac:dyDescent="0.3">
      <c r="A27" s="645" t="s">
        <v>7570</v>
      </c>
      <c r="B27" s="763">
        <v>6084</v>
      </c>
      <c r="C27" s="619">
        <v>1</v>
      </c>
      <c r="D27" s="763">
        <v>11045</v>
      </c>
      <c r="E27" s="619">
        <v>1.8154174884944116</v>
      </c>
      <c r="F27" s="763">
        <v>23069</v>
      </c>
      <c r="G27" s="635">
        <v>3.7917488494411571</v>
      </c>
      <c r="H27" s="763"/>
      <c r="I27" s="619"/>
      <c r="J27" s="763">
        <v>3714.22</v>
      </c>
      <c r="K27" s="619"/>
      <c r="L27" s="763"/>
      <c r="M27" s="635"/>
      <c r="N27" s="763"/>
      <c r="O27" s="619"/>
      <c r="P27" s="763"/>
      <c r="Q27" s="619"/>
      <c r="R27" s="763"/>
      <c r="S27" s="665"/>
    </row>
    <row r="28" spans="1:19" ht="14.4" customHeight="1" x14ac:dyDescent="0.3">
      <c r="A28" s="645" t="s">
        <v>7571</v>
      </c>
      <c r="B28" s="763">
        <v>2351</v>
      </c>
      <c r="C28" s="619">
        <v>1</v>
      </c>
      <c r="D28" s="763">
        <v>1428</v>
      </c>
      <c r="E28" s="619">
        <v>0.60740110591237773</v>
      </c>
      <c r="F28" s="763">
        <v>962</v>
      </c>
      <c r="G28" s="635">
        <v>0.40918757975329645</v>
      </c>
      <c r="H28" s="763"/>
      <c r="I28" s="619"/>
      <c r="J28" s="763"/>
      <c r="K28" s="619"/>
      <c r="L28" s="763"/>
      <c r="M28" s="635"/>
      <c r="N28" s="763"/>
      <c r="O28" s="619"/>
      <c r="P28" s="763"/>
      <c r="Q28" s="619"/>
      <c r="R28" s="763"/>
      <c r="S28" s="665"/>
    </row>
    <row r="29" spans="1:19" ht="14.4" customHeight="1" x14ac:dyDescent="0.3">
      <c r="A29" s="645" t="s">
        <v>7572</v>
      </c>
      <c r="B29" s="763">
        <v>6810</v>
      </c>
      <c r="C29" s="619">
        <v>1</v>
      </c>
      <c r="D29" s="763">
        <v>18529</v>
      </c>
      <c r="E29" s="619">
        <v>2.7208516886930982</v>
      </c>
      <c r="F29" s="763">
        <v>10858</v>
      </c>
      <c r="G29" s="635">
        <v>1.5944199706314244</v>
      </c>
      <c r="H29" s="763"/>
      <c r="I29" s="619"/>
      <c r="J29" s="763">
        <v>1357</v>
      </c>
      <c r="K29" s="619"/>
      <c r="L29" s="763">
        <v>6199.32</v>
      </c>
      <c r="M29" s="635"/>
      <c r="N29" s="763"/>
      <c r="O29" s="619"/>
      <c r="P29" s="763"/>
      <c r="Q29" s="619"/>
      <c r="R29" s="763"/>
      <c r="S29" s="665"/>
    </row>
    <row r="30" spans="1:19" ht="14.4" customHeight="1" x14ac:dyDescent="0.3">
      <c r="A30" s="645" t="s">
        <v>7573</v>
      </c>
      <c r="B30" s="763">
        <v>4284</v>
      </c>
      <c r="C30" s="619">
        <v>1</v>
      </c>
      <c r="D30" s="763">
        <v>3486</v>
      </c>
      <c r="E30" s="619">
        <v>0.81372549019607843</v>
      </c>
      <c r="F30" s="763">
        <v>1310</v>
      </c>
      <c r="G30" s="635">
        <v>0.30578898225957052</v>
      </c>
      <c r="H30" s="763"/>
      <c r="I30" s="619"/>
      <c r="J30" s="763"/>
      <c r="K30" s="619"/>
      <c r="L30" s="763"/>
      <c r="M30" s="635"/>
      <c r="N30" s="763"/>
      <c r="O30" s="619"/>
      <c r="P30" s="763"/>
      <c r="Q30" s="619"/>
      <c r="R30" s="763"/>
      <c r="S30" s="665"/>
    </row>
    <row r="31" spans="1:19" ht="14.4" customHeight="1" x14ac:dyDescent="0.3">
      <c r="A31" s="645" t="s">
        <v>7574</v>
      </c>
      <c r="B31" s="763">
        <v>5764</v>
      </c>
      <c r="C31" s="619">
        <v>1</v>
      </c>
      <c r="D31" s="763">
        <v>9327</v>
      </c>
      <c r="E31" s="619">
        <v>1.6181471200555171</v>
      </c>
      <c r="F31" s="763">
        <v>10578</v>
      </c>
      <c r="G31" s="635">
        <v>1.8351839000693964</v>
      </c>
      <c r="H31" s="763"/>
      <c r="I31" s="619"/>
      <c r="J31" s="763"/>
      <c r="K31" s="619"/>
      <c r="L31" s="763"/>
      <c r="M31" s="635"/>
      <c r="N31" s="763"/>
      <c r="O31" s="619"/>
      <c r="P31" s="763"/>
      <c r="Q31" s="619"/>
      <c r="R31" s="763"/>
      <c r="S31" s="665"/>
    </row>
    <row r="32" spans="1:19" ht="14.4" customHeight="1" x14ac:dyDescent="0.3">
      <c r="A32" s="645" t="s">
        <v>7575</v>
      </c>
      <c r="B32" s="763">
        <v>12250</v>
      </c>
      <c r="C32" s="619">
        <v>1</v>
      </c>
      <c r="D32" s="763">
        <v>4980</v>
      </c>
      <c r="E32" s="619">
        <v>0.40653061224489795</v>
      </c>
      <c r="F32" s="763">
        <v>6100</v>
      </c>
      <c r="G32" s="635">
        <v>0.49795918367346936</v>
      </c>
      <c r="H32" s="763"/>
      <c r="I32" s="619"/>
      <c r="J32" s="763"/>
      <c r="K32" s="619"/>
      <c r="L32" s="763"/>
      <c r="M32" s="635"/>
      <c r="N32" s="763"/>
      <c r="O32" s="619"/>
      <c r="P32" s="763"/>
      <c r="Q32" s="619"/>
      <c r="R32" s="763"/>
      <c r="S32" s="665"/>
    </row>
    <row r="33" spans="1:19" ht="14.4" customHeight="1" thickBot="1" x14ac:dyDescent="0.35">
      <c r="A33" s="765" t="s">
        <v>7576</v>
      </c>
      <c r="B33" s="764">
        <v>303320</v>
      </c>
      <c r="C33" s="625">
        <v>1</v>
      </c>
      <c r="D33" s="764">
        <v>462814.11</v>
      </c>
      <c r="E33" s="625">
        <v>1.5258278715547935</v>
      </c>
      <c r="F33" s="764">
        <v>347290</v>
      </c>
      <c r="G33" s="636">
        <v>1.1449624159303706</v>
      </c>
      <c r="H33" s="764">
        <v>7396.66</v>
      </c>
      <c r="I33" s="625">
        <v>1</v>
      </c>
      <c r="J33" s="764">
        <v>176055.87</v>
      </c>
      <c r="K33" s="625">
        <v>23.802076883350054</v>
      </c>
      <c r="L33" s="764"/>
      <c r="M33" s="636"/>
      <c r="N33" s="764"/>
      <c r="O33" s="625"/>
      <c r="P33" s="764"/>
      <c r="Q33" s="625"/>
      <c r="R33" s="764"/>
      <c r="S33" s="66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33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83722.599999999991</v>
      </c>
      <c r="G3" s="358">
        <f t="shared" si="0"/>
        <v>80823545.190000013</v>
      </c>
      <c r="H3" s="358"/>
      <c r="I3" s="358"/>
      <c r="J3" s="358">
        <f t="shared" si="0"/>
        <v>88689.030000000042</v>
      </c>
      <c r="K3" s="358">
        <f t="shared" si="0"/>
        <v>85407241.839999944</v>
      </c>
      <c r="L3" s="358"/>
      <c r="M3" s="358"/>
      <c r="N3" s="358">
        <f t="shared" si="0"/>
        <v>79553.64999999998</v>
      </c>
      <c r="O3" s="358">
        <f t="shared" si="0"/>
        <v>78176562.949999988</v>
      </c>
      <c r="P3" s="136">
        <f>IF(G3=0,0,O3/G3)</f>
        <v>0.96724986223039955</v>
      </c>
      <c r="Q3" s="359">
        <f>IF(N3=0,0,O3/N3)</f>
        <v>982.68983195617056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67"/>
      <c r="B5" s="766"/>
      <c r="C5" s="767"/>
      <c r="D5" s="768"/>
      <c r="E5" s="769"/>
      <c r="F5" s="775" t="s">
        <v>176</v>
      </c>
      <c r="G5" s="776" t="s">
        <v>17</v>
      </c>
      <c r="H5" s="777"/>
      <c r="I5" s="777"/>
      <c r="J5" s="775" t="s">
        <v>176</v>
      </c>
      <c r="K5" s="776" t="s">
        <v>17</v>
      </c>
      <c r="L5" s="777"/>
      <c r="M5" s="777"/>
      <c r="N5" s="775" t="s">
        <v>176</v>
      </c>
      <c r="O5" s="776" t="s">
        <v>17</v>
      </c>
      <c r="P5" s="778"/>
      <c r="Q5" s="774"/>
    </row>
    <row r="6" spans="1:17" ht="14.4" customHeight="1" x14ac:dyDescent="0.3">
      <c r="A6" s="612" t="s">
        <v>7577</v>
      </c>
      <c r="B6" s="613" t="s">
        <v>7361</v>
      </c>
      <c r="C6" s="613" t="s">
        <v>7401</v>
      </c>
      <c r="D6" s="613" t="s">
        <v>7406</v>
      </c>
      <c r="E6" s="613" t="s">
        <v>7407</v>
      </c>
      <c r="F6" s="616"/>
      <c r="G6" s="616"/>
      <c r="H6" s="616"/>
      <c r="I6" s="616"/>
      <c r="J6" s="616">
        <v>2</v>
      </c>
      <c r="K6" s="616">
        <v>0</v>
      </c>
      <c r="L6" s="616"/>
      <c r="M6" s="616">
        <v>0</v>
      </c>
      <c r="N6" s="616">
        <v>1</v>
      </c>
      <c r="O6" s="616">
        <v>0</v>
      </c>
      <c r="P6" s="634"/>
      <c r="Q6" s="617">
        <v>0</v>
      </c>
    </row>
    <row r="7" spans="1:17" ht="14.4" customHeight="1" x14ac:dyDescent="0.3">
      <c r="A7" s="618" t="s">
        <v>7577</v>
      </c>
      <c r="B7" s="619" t="s">
        <v>7361</v>
      </c>
      <c r="C7" s="619" t="s">
        <v>7401</v>
      </c>
      <c r="D7" s="619" t="s">
        <v>7408</v>
      </c>
      <c r="E7" s="619" t="s">
        <v>7409</v>
      </c>
      <c r="F7" s="622">
        <v>5</v>
      </c>
      <c r="G7" s="622">
        <v>170</v>
      </c>
      <c r="H7" s="622">
        <v>1</v>
      </c>
      <c r="I7" s="622">
        <v>34</v>
      </c>
      <c r="J7" s="622">
        <v>4</v>
      </c>
      <c r="K7" s="622">
        <v>136</v>
      </c>
      <c r="L7" s="622">
        <v>0.8</v>
      </c>
      <c r="M7" s="622">
        <v>34</v>
      </c>
      <c r="N7" s="622">
        <v>4</v>
      </c>
      <c r="O7" s="622">
        <v>136</v>
      </c>
      <c r="P7" s="635">
        <v>0.8</v>
      </c>
      <c r="Q7" s="623">
        <v>34</v>
      </c>
    </row>
    <row r="8" spans="1:17" ht="14.4" customHeight="1" x14ac:dyDescent="0.3">
      <c r="A8" s="618" t="s">
        <v>7577</v>
      </c>
      <c r="B8" s="619" t="s">
        <v>7361</v>
      </c>
      <c r="C8" s="619" t="s">
        <v>7401</v>
      </c>
      <c r="D8" s="619" t="s">
        <v>7412</v>
      </c>
      <c r="E8" s="619" t="s">
        <v>7413</v>
      </c>
      <c r="F8" s="622"/>
      <c r="G8" s="622"/>
      <c r="H8" s="622"/>
      <c r="I8" s="622"/>
      <c r="J8" s="622">
        <v>1</v>
      </c>
      <c r="K8" s="622">
        <v>75</v>
      </c>
      <c r="L8" s="622"/>
      <c r="M8" s="622">
        <v>75</v>
      </c>
      <c r="N8" s="622"/>
      <c r="O8" s="622"/>
      <c r="P8" s="635"/>
      <c r="Q8" s="623"/>
    </row>
    <row r="9" spans="1:17" ht="14.4" customHeight="1" x14ac:dyDescent="0.3">
      <c r="A9" s="618" t="s">
        <v>7577</v>
      </c>
      <c r="B9" s="619" t="s">
        <v>7361</v>
      </c>
      <c r="C9" s="619" t="s">
        <v>7401</v>
      </c>
      <c r="D9" s="619" t="s">
        <v>7422</v>
      </c>
      <c r="E9" s="619" t="s">
        <v>7423</v>
      </c>
      <c r="F9" s="622"/>
      <c r="G9" s="622"/>
      <c r="H9" s="622"/>
      <c r="I9" s="622"/>
      <c r="J9" s="622">
        <v>1</v>
      </c>
      <c r="K9" s="622">
        <v>176</v>
      </c>
      <c r="L9" s="622"/>
      <c r="M9" s="622">
        <v>176</v>
      </c>
      <c r="N9" s="622"/>
      <c r="O9" s="622"/>
      <c r="P9" s="635"/>
      <c r="Q9" s="623"/>
    </row>
    <row r="10" spans="1:17" ht="14.4" customHeight="1" x14ac:dyDescent="0.3">
      <c r="A10" s="618" t="s">
        <v>7577</v>
      </c>
      <c r="B10" s="619" t="s">
        <v>7361</v>
      </c>
      <c r="C10" s="619" t="s">
        <v>7401</v>
      </c>
      <c r="D10" s="619" t="s">
        <v>7464</v>
      </c>
      <c r="E10" s="619" t="s">
        <v>7465</v>
      </c>
      <c r="F10" s="622">
        <v>8</v>
      </c>
      <c r="G10" s="622">
        <v>992</v>
      </c>
      <c r="H10" s="622">
        <v>1</v>
      </c>
      <c r="I10" s="622">
        <v>124</v>
      </c>
      <c r="J10" s="622">
        <v>12</v>
      </c>
      <c r="K10" s="622">
        <v>1500</v>
      </c>
      <c r="L10" s="622">
        <v>1.5120967741935485</v>
      </c>
      <c r="M10" s="622">
        <v>125</v>
      </c>
      <c r="N10" s="622">
        <v>4</v>
      </c>
      <c r="O10" s="622">
        <v>464</v>
      </c>
      <c r="P10" s="635">
        <v>0.46774193548387094</v>
      </c>
      <c r="Q10" s="623">
        <v>116</v>
      </c>
    </row>
    <row r="11" spans="1:17" ht="14.4" customHeight="1" x14ac:dyDescent="0.3">
      <c r="A11" s="618" t="s">
        <v>7577</v>
      </c>
      <c r="B11" s="619" t="s">
        <v>7361</v>
      </c>
      <c r="C11" s="619" t="s">
        <v>7401</v>
      </c>
      <c r="D11" s="619" t="s">
        <v>7470</v>
      </c>
      <c r="E11" s="619" t="s">
        <v>7471</v>
      </c>
      <c r="F11" s="622">
        <v>21</v>
      </c>
      <c r="G11" s="622">
        <v>5208</v>
      </c>
      <c r="H11" s="622">
        <v>1</v>
      </c>
      <c r="I11" s="622">
        <v>248</v>
      </c>
      <c r="J11" s="622">
        <v>28</v>
      </c>
      <c r="K11" s="622">
        <v>6972</v>
      </c>
      <c r="L11" s="622">
        <v>1.3387096774193548</v>
      </c>
      <c r="M11" s="622">
        <v>249</v>
      </c>
      <c r="N11" s="622">
        <v>20</v>
      </c>
      <c r="O11" s="622">
        <v>4640</v>
      </c>
      <c r="P11" s="635">
        <v>0.89093701996927799</v>
      </c>
      <c r="Q11" s="623">
        <v>232</v>
      </c>
    </row>
    <row r="12" spans="1:17" ht="14.4" customHeight="1" x14ac:dyDescent="0.3">
      <c r="A12" s="618" t="s">
        <v>7577</v>
      </c>
      <c r="B12" s="619" t="s">
        <v>7361</v>
      </c>
      <c r="C12" s="619" t="s">
        <v>7401</v>
      </c>
      <c r="D12" s="619" t="s">
        <v>7490</v>
      </c>
      <c r="E12" s="619" t="s">
        <v>7491</v>
      </c>
      <c r="F12" s="622"/>
      <c r="G12" s="622"/>
      <c r="H12" s="622"/>
      <c r="I12" s="622"/>
      <c r="J12" s="622"/>
      <c r="K12" s="622"/>
      <c r="L12" s="622"/>
      <c r="M12" s="622"/>
      <c r="N12" s="622">
        <v>1</v>
      </c>
      <c r="O12" s="622">
        <v>344</v>
      </c>
      <c r="P12" s="635"/>
      <c r="Q12" s="623">
        <v>344</v>
      </c>
    </row>
    <row r="13" spans="1:17" ht="14.4" customHeight="1" x14ac:dyDescent="0.3">
      <c r="A13" s="618" t="s">
        <v>7578</v>
      </c>
      <c r="B13" s="619" t="s">
        <v>7361</v>
      </c>
      <c r="C13" s="619" t="s">
        <v>7401</v>
      </c>
      <c r="D13" s="619" t="s">
        <v>7406</v>
      </c>
      <c r="E13" s="619" t="s">
        <v>7407</v>
      </c>
      <c r="F13" s="622">
        <v>7</v>
      </c>
      <c r="G13" s="622">
        <v>0</v>
      </c>
      <c r="H13" s="622"/>
      <c r="I13" s="622">
        <v>0</v>
      </c>
      <c r="J13" s="622">
        <v>10</v>
      </c>
      <c r="K13" s="622">
        <v>0</v>
      </c>
      <c r="L13" s="622"/>
      <c r="M13" s="622">
        <v>0</v>
      </c>
      <c r="N13" s="622">
        <v>7</v>
      </c>
      <c r="O13" s="622">
        <v>0</v>
      </c>
      <c r="P13" s="635"/>
      <c r="Q13" s="623">
        <v>0</v>
      </c>
    </row>
    <row r="14" spans="1:17" ht="14.4" customHeight="1" x14ac:dyDescent="0.3">
      <c r="A14" s="618" t="s">
        <v>7578</v>
      </c>
      <c r="B14" s="619" t="s">
        <v>7361</v>
      </c>
      <c r="C14" s="619" t="s">
        <v>7401</v>
      </c>
      <c r="D14" s="619" t="s">
        <v>7408</v>
      </c>
      <c r="E14" s="619" t="s">
        <v>7409</v>
      </c>
      <c r="F14" s="622">
        <v>26</v>
      </c>
      <c r="G14" s="622">
        <v>884</v>
      </c>
      <c r="H14" s="622">
        <v>1</v>
      </c>
      <c r="I14" s="622">
        <v>34</v>
      </c>
      <c r="J14" s="622">
        <v>25</v>
      </c>
      <c r="K14" s="622">
        <v>850</v>
      </c>
      <c r="L14" s="622">
        <v>0.96153846153846156</v>
      </c>
      <c r="M14" s="622">
        <v>34</v>
      </c>
      <c r="N14" s="622">
        <v>28</v>
      </c>
      <c r="O14" s="622">
        <v>952</v>
      </c>
      <c r="P14" s="635">
        <v>1.0769230769230769</v>
      </c>
      <c r="Q14" s="623">
        <v>34</v>
      </c>
    </row>
    <row r="15" spans="1:17" ht="14.4" customHeight="1" x14ac:dyDescent="0.3">
      <c r="A15" s="618" t="s">
        <v>7578</v>
      </c>
      <c r="B15" s="619" t="s">
        <v>7361</v>
      </c>
      <c r="C15" s="619" t="s">
        <v>7401</v>
      </c>
      <c r="D15" s="619" t="s">
        <v>7412</v>
      </c>
      <c r="E15" s="619" t="s">
        <v>7413</v>
      </c>
      <c r="F15" s="622">
        <v>3</v>
      </c>
      <c r="G15" s="622">
        <v>225</v>
      </c>
      <c r="H15" s="622">
        <v>1</v>
      </c>
      <c r="I15" s="622">
        <v>75</v>
      </c>
      <c r="J15" s="622"/>
      <c r="K15" s="622"/>
      <c r="L15" s="622"/>
      <c r="M15" s="622"/>
      <c r="N15" s="622">
        <v>4</v>
      </c>
      <c r="O15" s="622">
        <v>324</v>
      </c>
      <c r="P15" s="635">
        <v>1.44</v>
      </c>
      <c r="Q15" s="623">
        <v>81</v>
      </c>
    </row>
    <row r="16" spans="1:17" ht="14.4" customHeight="1" x14ac:dyDescent="0.3">
      <c r="A16" s="618" t="s">
        <v>7578</v>
      </c>
      <c r="B16" s="619" t="s">
        <v>7361</v>
      </c>
      <c r="C16" s="619" t="s">
        <v>7401</v>
      </c>
      <c r="D16" s="619" t="s">
        <v>7422</v>
      </c>
      <c r="E16" s="619" t="s">
        <v>7423</v>
      </c>
      <c r="F16" s="622">
        <v>2</v>
      </c>
      <c r="G16" s="622">
        <v>350</v>
      </c>
      <c r="H16" s="622">
        <v>1</v>
      </c>
      <c r="I16" s="622">
        <v>175</v>
      </c>
      <c r="J16" s="622">
        <v>1</v>
      </c>
      <c r="K16" s="622">
        <v>176</v>
      </c>
      <c r="L16" s="622">
        <v>0.50285714285714289</v>
      </c>
      <c r="M16" s="622">
        <v>176</v>
      </c>
      <c r="N16" s="622"/>
      <c r="O16" s="622"/>
      <c r="P16" s="635"/>
      <c r="Q16" s="623"/>
    </row>
    <row r="17" spans="1:17" ht="14.4" customHeight="1" x14ac:dyDescent="0.3">
      <c r="A17" s="618" t="s">
        <v>7578</v>
      </c>
      <c r="B17" s="619" t="s">
        <v>7361</v>
      </c>
      <c r="C17" s="619" t="s">
        <v>7401</v>
      </c>
      <c r="D17" s="619" t="s">
        <v>7448</v>
      </c>
      <c r="E17" s="619" t="s">
        <v>7449</v>
      </c>
      <c r="F17" s="622">
        <v>0</v>
      </c>
      <c r="G17" s="622">
        <v>0</v>
      </c>
      <c r="H17" s="622"/>
      <c r="I17" s="622"/>
      <c r="J17" s="622">
        <v>2</v>
      </c>
      <c r="K17" s="622">
        <v>1218</v>
      </c>
      <c r="L17" s="622"/>
      <c r="M17" s="622">
        <v>609</v>
      </c>
      <c r="N17" s="622"/>
      <c r="O17" s="622"/>
      <c r="P17" s="635"/>
      <c r="Q17" s="623"/>
    </row>
    <row r="18" spans="1:17" ht="14.4" customHeight="1" x14ac:dyDescent="0.3">
      <c r="A18" s="618" t="s">
        <v>7578</v>
      </c>
      <c r="B18" s="619" t="s">
        <v>7361</v>
      </c>
      <c r="C18" s="619" t="s">
        <v>7401</v>
      </c>
      <c r="D18" s="619" t="s">
        <v>7462</v>
      </c>
      <c r="E18" s="619" t="s">
        <v>7463</v>
      </c>
      <c r="F18" s="622">
        <v>1</v>
      </c>
      <c r="G18" s="622">
        <v>1038</v>
      </c>
      <c r="H18" s="622">
        <v>1</v>
      </c>
      <c r="I18" s="622">
        <v>1038</v>
      </c>
      <c r="J18" s="622"/>
      <c r="K18" s="622"/>
      <c r="L18" s="622"/>
      <c r="M18" s="622"/>
      <c r="N18" s="622">
        <v>1</v>
      </c>
      <c r="O18" s="622">
        <v>1043</v>
      </c>
      <c r="P18" s="635">
        <v>1.0048169556840076</v>
      </c>
      <c r="Q18" s="623">
        <v>1043</v>
      </c>
    </row>
    <row r="19" spans="1:17" ht="14.4" customHeight="1" x14ac:dyDescent="0.3">
      <c r="A19" s="618" t="s">
        <v>7578</v>
      </c>
      <c r="B19" s="619" t="s">
        <v>7361</v>
      </c>
      <c r="C19" s="619" t="s">
        <v>7401</v>
      </c>
      <c r="D19" s="619" t="s">
        <v>7464</v>
      </c>
      <c r="E19" s="619" t="s">
        <v>7465</v>
      </c>
      <c r="F19" s="622">
        <v>57</v>
      </c>
      <c r="G19" s="622">
        <v>7068</v>
      </c>
      <c r="H19" s="622">
        <v>1</v>
      </c>
      <c r="I19" s="622">
        <v>124</v>
      </c>
      <c r="J19" s="622">
        <v>94</v>
      </c>
      <c r="K19" s="622">
        <v>11750</v>
      </c>
      <c r="L19" s="622">
        <v>1.6624221844934919</v>
      </c>
      <c r="M19" s="622">
        <v>125</v>
      </c>
      <c r="N19" s="622">
        <v>52</v>
      </c>
      <c r="O19" s="622">
        <v>6032</v>
      </c>
      <c r="P19" s="635">
        <v>0.85342388228636101</v>
      </c>
      <c r="Q19" s="623">
        <v>116</v>
      </c>
    </row>
    <row r="20" spans="1:17" ht="14.4" customHeight="1" x14ac:dyDescent="0.3">
      <c r="A20" s="618" t="s">
        <v>7578</v>
      </c>
      <c r="B20" s="619" t="s">
        <v>7361</v>
      </c>
      <c r="C20" s="619" t="s">
        <v>7401</v>
      </c>
      <c r="D20" s="619" t="s">
        <v>7468</v>
      </c>
      <c r="E20" s="619" t="s">
        <v>7469</v>
      </c>
      <c r="F20" s="622"/>
      <c r="G20" s="622"/>
      <c r="H20" s="622"/>
      <c r="I20" s="622"/>
      <c r="J20" s="622"/>
      <c r="K20" s="622"/>
      <c r="L20" s="622"/>
      <c r="M20" s="622"/>
      <c r="N20" s="622">
        <v>1</v>
      </c>
      <c r="O20" s="622">
        <v>1277</v>
      </c>
      <c r="P20" s="635"/>
      <c r="Q20" s="623">
        <v>1277</v>
      </c>
    </row>
    <row r="21" spans="1:17" ht="14.4" customHeight="1" x14ac:dyDescent="0.3">
      <c r="A21" s="618" t="s">
        <v>7578</v>
      </c>
      <c r="B21" s="619" t="s">
        <v>7361</v>
      </c>
      <c r="C21" s="619" t="s">
        <v>7401</v>
      </c>
      <c r="D21" s="619" t="s">
        <v>7470</v>
      </c>
      <c r="E21" s="619" t="s">
        <v>7471</v>
      </c>
      <c r="F21" s="622">
        <v>128</v>
      </c>
      <c r="G21" s="622">
        <v>31744</v>
      </c>
      <c r="H21" s="622">
        <v>1</v>
      </c>
      <c r="I21" s="622">
        <v>248</v>
      </c>
      <c r="J21" s="622">
        <v>146</v>
      </c>
      <c r="K21" s="622">
        <v>36354</v>
      </c>
      <c r="L21" s="622">
        <v>1.1452242943548387</v>
      </c>
      <c r="M21" s="622">
        <v>249</v>
      </c>
      <c r="N21" s="622">
        <v>92</v>
      </c>
      <c r="O21" s="622">
        <v>21344</v>
      </c>
      <c r="P21" s="635">
        <v>0.6723790322580645</v>
      </c>
      <c r="Q21" s="623">
        <v>232</v>
      </c>
    </row>
    <row r="22" spans="1:17" ht="14.4" customHeight="1" x14ac:dyDescent="0.3">
      <c r="A22" s="618" t="s">
        <v>7578</v>
      </c>
      <c r="B22" s="619" t="s">
        <v>7361</v>
      </c>
      <c r="C22" s="619" t="s">
        <v>7401</v>
      </c>
      <c r="D22" s="619" t="s">
        <v>7474</v>
      </c>
      <c r="E22" s="619" t="s">
        <v>7475</v>
      </c>
      <c r="F22" s="622"/>
      <c r="G22" s="622"/>
      <c r="H22" s="622"/>
      <c r="I22" s="622"/>
      <c r="J22" s="622"/>
      <c r="K22" s="622"/>
      <c r="L22" s="622"/>
      <c r="M22" s="622"/>
      <c r="N22" s="622">
        <v>1</v>
      </c>
      <c r="O22" s="622">
        <v>659</v>
      </c>
      <c r="P22" s="635"/>
      <c r="Q22" s="623">
        <v>659</v>
      </c>
    </row>
    <row r="23" spans="1:17" ht="14.4" customHeight="1" x14ac:dyDescent="0.3">
      <c r="A23" s="618" t="s">
        <v>7578</v>
      </c>
      <c r="B23" s="619" t="s">
        <v>7361</v>
      </c>
      <c r="C23" s="619" t="s">
        <v>7401</v>
      </c>
      <c r="D23" s="619" t="s">
        <v>7484</v>
      </c>
      <c r="E23" s="619" t="s">
        <v>7485</v>
      </c>
      <c r="F23" s="622"/>
      <c r="G23" s="622"/>
      <c r="H23" s="622"/>
      <c r="I23" s="622"/>
      <c r="J23" s="622">
        <v>1</v>
      </c>
      <c r="K23" s="622">
        <v>183</v>
      </c>
      <c r="L23" s="622"/>
      <c r="M23" s="622">
        <v>183</v>
      </c>
      <c r="N23" s="622"/>
      <c r="O23" s="622"/>
      <c r="P23" s="635"/>
      <c r="Q23" s="623"/>
    </row>
    <row r="24" spans="1:17" ht="14.4" customHeight="1" x14ac:dyDescent="0.3">
      <c r="A24" s="618" t="s">
        <v>7578</v>
      </c>
      <c r="B24" s="619" t="s">
        <v>7361</v>
      </c>
      <c r="C24" s="619" t="s">
        <v>7401</v>
      </c>
      <c r="D24" s="619" t="s">
        <v>7490</v>
      </c>
      <c r="E24" s="619" t="s">
        <v>7491</v>
      </c>
      <c r="F24" s="622">
        <v>1</v>
      </c>
      <c r="G24" s="622">
        <v>359</v>
      </c>
      <c r="H24" s="622">
        <v>1</v>
      </c>
      <c r="I24" s="622">
        <v>359</v>
      </c>
      <c r="J24" s="622"/>
      <c r="K24" s="622"/>
      <c r="L24" s="622"/>
      <c r="M24" s="622"/>
      <c r="N24" s="622">
        <v>1</v>
      </c>
      <c r="O24" s="622">
        <v>344</v>
      </c>
      <c r="P24" s="635">
        <v>0.95821727019498604</v>
      </c>
      <c r="Q24" s="623">
        <v>344</v>
      </c>
    </row>
    <row r="25" spans="1:17" ht="14.4" customHeight="1" x14ac:dyDescent="0.3">
      <c r="A25" s="618" t="s">
        <v>7578</v>
      </c>
      <c r="B25" s="619" t="s">
        <v>7361</v>
      </c>
      <c r="C25" s="619" t="s">
        <v>7401</v>
      </c>
      <c r="D25" s="619" t="s">
        <v>7498</v>
      </c>
      <c r="E25" s="619" t="s">
        <v>7499</v>
      </c>
      <c r="F25" s="622"/>
      <c r="G25" s="622"/>
      <c r="H25" s="622"/>
      <c r="I25" s="622"/>
      <c r="J25" s="622"/>
      <c r="K25" s="622"/>
      <c r="L25" s="622"/>
      <c r="M25" s="622"/>
      <c r="N25" s="622">
        <v>1</v>
      </c>
      <c r="O25" s="622">
        <v>114</v>
      </c>
      <c r="P25" s="635"/>
      <c r="Q25" s="623">
        <v>114</v>
      </c>
    </row>
    <row r="26" spans="1:17" ht="14.4" customHeight="1" x14ac:dyDescent="0.3">
      <c r="A26" s="618" t="s">
        <v>7579</v>
      </c>
      <c r="B26" s="619" t="s">
        <v>7361</v>
      </c>
      <c r="C26" s="619" t="s">
        <v>7401</v>
      </c>
      <c r="D26" s="619" t="s">
        <v>7406</v>
      </c>
      <c r="E26" s="619" t="s">
        <v>7407</v>
      </c>
      <c r="F26" s="622"/>
      <c r="G26" s="622"/>
      <c r="H26" s="622"/>
      <c r="I26" s="622"/>
      <c r="J26" s="622">
        <v>2</v>
      </c>
      <c r="K26" s="622">
        <v>0</v>
      </c>
      <c r="L26" s="622"/>
      <c r="M26" s="622">
        <v>0</v>
      </c>
      <c r="N26" s="622">
        <v>2</v>
      </c>
      <c r="O26" s="622">
        <v>0</v>
      </c>
      <c r="P26" s="635"/>
      <c r="Q26" s="623">
        <v>0</v>
      </c>
    </row>
    <row r="27" spans="1:17" ht="14.4" customHeight="1" x14ac:dyDescent="0.3">
      <c r="A27" s="618" t="s">
        <v>7579</v>
      </c>
      <c r="B27" s="619" t="s">
        <v>7361</v>
      </c>
      <c r="C27" s="619" t="s">
        <v>7401</v>
      </c>
      <c r="D27" s="619" t="s">
        <v>7408</v>
      </c>
      <c r="E27" s="619" t="s">
        <v>7409</v>
      </c>
      <c r="F27" s="622">
        <v>26</v>
      </c>
      <c r="G27" s="622">
        <v>884</v>
      </c>
      <c r="H27" s="622">
        <v>1</v>
      </c>
      <c r="I27" s="622">
        <v>34</v>
      </c>
      <c r="J27" s="622">
        <v>12</v>
      </c>
      <c r="K27" s="622">
        <v>408</v>
      </c>
      <c r="L27" s="622">
        <v>0.46153846153846156</v>
      </c>
      <c r="M27" s="622">
        <v>34</v>
      </c>
      <c r="N27" s="622">
        <v>20</v>
      </c>
      <c r="O27" s="622">
        <v>680</v>
      </c>
      <c r="P27" s="635">
        <v>0.76923076923076927</v>
      </c>
      <c r="Q27" s="623">
        <v>34</v>
      </c>
    </row>
    <row r="28" spans="1:17" ht="14.4" customHeight="1" x14ac:dyDescent="0.3">
      <c r="A28" s="618" t="s">
        <v>7579</v>
      </c>
      <c r="B28" s="619" t="s">
        <v>7361</v>
      </c>
      <c r="C28" s="619" t="s">
        <v>7401</v>
      </c>
      <c r="D28" s="619" t="s">
        <v>7412</v>
      </c>
      <c r="E28" s="619" t="s">
        <v>7413</v>
      </c>
      <c r="F28" s="622">
        <v>9</v>
      </c>
      <c r="G28" s="622">
        <v>675</v>
      </c>
      <c r="H28" s="622">
        <v>1</v>
      </c>
      <c r="I28" s="622">
        <v>75</v>
      </c>
      <c r="J28" s="622">
        <v>8</v>
      </c>
      <c r="K28" s="622">
        <v>600</v>
      </c>
      <c r="L28" s="622">
        <v>0.88888888888888884</v>
      </c>
      <c r="M28" s="622">
        <v>75</v>
      </c>
      <c r="N28" s="622">
        <v>19</v>
      </c>
      <c r="O28" s="622">
        <v>1539</v>
      </c>
      <c r="P28" s="635">
        <v>2.2799999999999998</v>
      </c>
      <c r="Q28" s="623">
        <v>81</v>
      </c>
    </row>
    <row r="29" spans="1:17" ht="14.4" customHeight="1" x14ac:dyDescent="0.3">
      <c r="A29" s="618" t="s">
        <v>7579</v>
      </c>
      <c r="B29" s="619" t="s">
        <v>7361</v>
      </c>
      <c r="C29" s="619" t="s">
        <v>7401</v>
      </c>
      <c r="D29" s="619" t="s">
        <v>7414</v>
      </c>
      <c r="E29" s="619" t="s">
        <v>7415</v>
      </c>
      <c r="F29" s="622">
        <v>2</v>
      </c>
      <c r="G29" s="622">
        <v>664</v>
      </c>
      <c r="H29" s="622">
        <v>1</v>
      </c>
      <c r="I29" s="622">
        <v>332</v>
      </c>
      <c r="J29" s="622"/>
      <c r="K29" s="622"/>
      <c r="L29" s="622"/>
      <c r="M29" s="622"/>
      <c r="N29" s="622"/>
      <c r="O29" s="622"/>
      <c r="P29" s="635"/>
      <c r="Q29" s="623"/>
    </row>
    <row r="30" spans="1:17" ht="14.4" customHeight="1" x14ac:dyDescent="0.3">
      <c r="A30" s="618" t="s">
        <v>7579</v>
      </c>
      <c r="B30" s="619" t="s">
        <v>7361</v>
      </c>
      <c r="C30" s="619" t="s">
        <v>7401</v>
      </c>
      <c r="D30" s="619" t="s">
        <v>7422</v>
      </c>
      <c r="E30" s="619" t="s">
        <v>7423</v>
      </c>
      <c r="F30" s="622">
        <v>1</v>
      </c>
      <c r="G30" s="622">
        <v>175</v>
      </c>
      <c r="H30" s="622">
        <v>1</v>
      </c>
      <c r="I30" s="622">
        <v>175</v>
      </c>
      <c r="J30" s="622">
        <v>2</v>
      </c>
      <c r="K30" s="622">
        <v>352</v>
      </c>
      <c r="L30" s="622">
        <v>2.0114285714285716</v>
      </c>
      <c r="M30" s="622">
        <v>176</v>
      </c>
      <c r="N30" s="622"/>
      <c r="O30" s="622"/>
      <c r="P30" s="635"/>
      <c r="Q30" s="623"/>
    </row>
    <row r="31" spans="1:17" ht="14.4" customHeight="1" x14ac:dyDescent="0.3">
      <c r="A31" s="618" t="s">
        <v>7579</v>
      </c>
      <c r="B31" s="619" t="s">
        <v>7361</v>
      </c>
      <c r="C31" s="619" t="s">
        <v>7401</v>
      </c>
      <c r="D31" s="619" t="s">
        <v>7428</v>
      </c>
      <c r="E31" s="619" t="s">
        <v>7429</v>
      </c>
      <c r="F31" s="622">
        <v>2</v>
      </c>
      <c r="G31" s="622">
        <v>1882</v>
      </c>
      <c r="H31" s="622">
        <v>1</v>
      </c>
      <c r="I31" s="622">
        <v>941</v>
      </c>
      <c r="J31" s="622"/>
      <c r="K31" s="622"/>
      <c r="L31" s="622"/>
      <c r="M31" s="622"/>
      <c r="N31" s="622"/>
      <c r="O31" s="622"/>
      <c r="P31" s="635"/>
      <c r="Q31" s="623"/>
    </row>
    <row r="32" spans="1:17" ht="14.4" customHeight="1" x14ac:dyDescent="0.3">
      <c r="A32" s="618" t="s">
        <v>7579</v>
      </c>
      <c r="B32" s="619" t="s">
        <v>7361</v>
      </c>
      <c r="C32" s="619" t="s">
        <v>7401</v>
      </c>
      <c r="D32" s="619" t="s">
        <v>7430</v>
      </c>
      <c r="E32" s="619" t="s">
        <v>7431</v>
      </c>
      <c r="F32" s="622">
        <v>1</v>
      </c>
      <c r="G32" s="622">
        <v>559</v>
      </c>
      <c r="H32" s="622">
        <v>1</v>
      </c>
      <c r="I32" s="622">
        <v>559</v>
      </c>
      <c r="J32" s="622"/>
      <c r="K32" s="622"/>
      <c r="L32" s="622"/>
      <c r="M32" s="622"/>
      <c r="N32" s="622"/>
      <c r="O32" s="622"/>
      <c r="P32" s="635"/>
      <c r="Q32" s="623"/>
    </row>
    <row r="33" spans="1:17" ht="14.4" customHeight="1" x14ac:dyDescent="0.3">
      <c r="A33" s="618" t="s">
        <v>7579</v>
      </c>
      <c r="B33" s="619" t="s">
        <v>7361</v>
      </c>
      <c r="C33" s="619" t="s">
        <v>7401</v>
      </c>
      <c r="D33" s="619" t="s">
        <v>7432</v>
      </c>
      <c r="E33" s="619" t="s">
        <v>7433</v>
      </c>
      <c r="F33" s="622">
        <v>6</v>
      </c>
      <c r="G33" s="622">
        <v>234</v>
      </c>
      <c r="H33" s="622">
        <v>1</v>
      </c>
      <c r="I33" s="622">
        <v>39</v>
      </c>
      <c r="J33" s="622"/>
      <c r="K33" s="622"/>
      <c r="L33" s="622"/>
      <c r="M33" s="622"/>
      <c r="N33" s="622">
        <v>1</v>
      </c>
      <c r="O33" s="622">
        <v>39</v>
      </c>
      <c r="P33" s="635">
        <v>0.16666666666666666</v>
      </c>
      <c r="Q33" s="623">
        <v>39</v>
      </c>
    </row>
    <row r="34" spans="1:17" ht="14.4" customHeight="1" x14ac:dyDescent="0.3">
      <c r="A34" s="618" t="s">
        <v>7579</v>
      </c>
      <c r="B34" s="619" t="s">
        <v>7361</v>
      </c>
      <c r="C34" s="619" t="s">
        <v>7401</v>
      </c>
      <c r="D34" s="619" t="s">
        <v>7438</v>
      </c>
      <c r="E34" s="619" t="s">
        <v>7439</v>
      </c>
      <c r="F34" s="622"/>
      <c r="G34" s="622"/>
      <c r="H34" s="622"/>
      <c r="I34" s="622"/>
      <c r="J34" s="622">
        <v>1</v>
      </c>
      <c r="K34" s="622">
        <v>385</v>
      </c>
      <c r="L34" s="622"/>
      <c r="M34" s="622">
        <v>385</v>
      </c>
      <c r="N34" s="622"/>
      <c r="O34" s="622"/>
      <c r="P34" s="635"/>
      <c r="Q34" s="623"/>
    </row>
    <row r="35" spans="1:17" ht="14.4" customHeight="1" x14ac:dyDescent="0.3">
      <c r="A35" s="618" t="s">
        <v>7579</v>
      </c>
      <c r="B35" s="619" t="s">
        <v>7361</v>
      </c>
      <c r="C35" s="619" t="s">
        <v>7401</v>
      </c>
      <c r="D35" s="619" t="s">
        <v>7444</v>
      </c>
      <c r="E35" s="619" t="s">
        <v>7445</v>
      </c>
      <c r="F35" s="622">
        <v>2</v>
      </c>
      <c r="G35" s="622">
        <v>324</v>
      </c>
      <c r="H35" s="622">
        <v>1</v>
      </c>
      <c r="I35" s="622">
        <v>162</v>
      </c>
      <c r="J35" s="622"/>
      <c r="K35" s="622"/>
      <c r="L35" s="622"/>
      <c r="M35" s="622"/>
      <c r="N35" s="622"/>
      <c r="O35" s="622"/>
      <c r="P35" s="635"/>
      <c r="Q35" s="623"/>
    </row>
    <row r="36" spans="1:17" ht="14.4" customHeight="1" x14ac:dyDescent="0.3">
      <c r="A36" s="618" t="s">
        <v>7579</v>
      </c>
      <c r="B36" s="619" t="s">
        <v>7361</v>
      </c>
      <c r="C36" s="619" t="s">
        <v>7401</v>
      </c>
      <c r="D36" s="619" t="s">
        <v>7448</v>
      </c>
      <c r="E36" s="619" t="s">
        <v>7449</v>
      </c>
      <c r="F36" s="622">
        <v>1</v>
      </c>
      <c r="G36" s="622">
        <v>607</v>
      </c>
      <c r="H36" s="622">
        <v>1</v>
      </c>
      <c r="I36" s="622">
        <v>607</v>
      </c>
      <c r="J36" s="622">
        <v>1</v>
      </c>
      <c r="K36" s="622">
        <v>609</v>
      </c>
      <c r="L36" s="622">
        <v>1.0032948929159802</v>
      </c>
      <c r="M36" s="622">
        <v>609</v>
      </c>
      <c r="N36" s="622">
        <v>1</v>
      </c>
      <c r="O36" s="622">
        <v>611</v>
      </c>
      <c r="P36" s="635">
        <v>1.0065897858319606</v>
      </c>
      <c r="Q36" s="623">
        <v>611</v>
      </c>
    </row>
    <row r="37" spans="1:17" ht="14.4" customHeight="1" x14ac:dyDescent="0.3">
      <c r="A37" s="618" t="s">
        <v>7579</v>
      </c>
      <c r="B37" s="619" t="s">
        <v>7361</v>
      </c>
      <c r="C37" s="619" t="s">
        <v>7401</v>
      </c>
      <c r="D37" s="619" t="s">
        <v>7462</v>
      </c>
      <c r="E37" s="619" t="s">
        <v>7463</v>
      </c>
      <c r="F37" s="622"/>
      <c r="G37" s="622"/>
      <c r="H37" s="622"/>
      <c r="I37" s="622"/>
      <c r="J37" s="622"/>
      <c r="K37" s="622"/>
      <c r="L37" s="622"/>
      <c r="M37" s="622"/>
      <c r="N37" s="622">
        <v>3</v>
      </c>
      <c r="O37" s="622">
        <v>3129</v>
      </c>
      <c r="P37" s="635"/>
      <c r="Q37" s="623">
        <v>1043</v>
      </c>
    </row>
    <row r="38" spans="1:17" ht="14.4" customHeight="1" x14ac:dyDescent="0.3">
      <c r="A38" s="618" t="s">
        <v>7579</v>
      </c>
      <c r="B38" s="619" t="s">
        <v>7361</v>
      </c>
      <c r="C38" s="619" t="s">
        <v>7401</v>
      </c>
      <c r="D38" s="619" t="s">
        <v>7464</v>
      </c>
      <c r="E38" s="619" t="s">
        <v>7465</v>
      </c>
      <c r="F38" s="622">
        <v>28</v>
      </c>
      <c r="G38" s="622">
        <v>3472</v>
      </c>
      <c r="H38" s="622">
        <v>1</v>
      </c>
      <c r="I38" s="622">
        <v>124</v>
      </c>
      <c r="J38" s="622">
        <v>46</v>
      </c>
      <c r="K38" s="622">
        <v>5750</v>
      </c>
      <c r="L38" s="622">
        <v>1.6561059907834101</v>
      </c>
      <c r="M38" s="622">
        <v>125</v>
      </c>
      <c r="N38" s="622">
        <v>29</v>
      </c>
      <c r="O38" s="622">
        <v>3364</v>
      </c>
      <c r="P38" s="635">
        <v>0.96889400921658986</v>
      </c>
      <c r="Q38" s="623">
        <v>116</v>
      </c>
    </row>
    <row r="39" spans="1:17" ht="14.4" customHeight="1" x14ac:dyDescent="0.3">
      <c r="A39" s="618" t="s">
        <v>7579</v>
      </c>
      <c r="B39" s="619" t="s">
        <v>7361</v>
      </c>
      <c r="C39" s="619" t="s">
        <v>7401</v>
      </c>
      <c r="D39" s="619" t="s">
        <v>7468</v>
      </c>
      <c r="E39" s="619" t="s">
        <v>7469</v>
      </c>
      <c r="F39" s="622">
        <v>2</v>
      </c>
      <c r="G39" s="622">
        <v>2540</v>
      </c>
      <c r="H39" s="622">
        <v>1</v>
      </c>
      <c r="I39" s="622">
        <v>1270</v>
      </c>
      <c r="J39" s="622">
        <v>5</v>
      </c>
      <c r="K39" s="622">
        <v>6365</v>
      </c>
      <c r="L39" s="622">
        <v>2.5059055118110236</v>
      </c>
      <c r="M39" s="622">
        <v>1273</v>
      </c>
      <c r="N39" s="622">
        <v>12</v>
      </c>
      <c r="O39" s="622">
        <v>15324</v>
      </c>
      <c r="P39" s="635">
        <v>6.033070866141732</v>
      </c>
      <c r="Q39" s="623">
        <v>1277</v>
      </c>
    </row>
    <row r="40" spans="1:17" ht="14.4" customHeight="1" x14ac:dyDescent="0.3">
      <c r="A40" s="618" t="s">
        <v>7579</v>
      </c>
      <c r="B40" s="619" t="s">
        <v>7361</v>
      </c>
      <c r="C40" s="619" t="s">
        <v>7401</v>
      </c>
      <c r="D40" s="619" t="s">
        <v>7470</v>
      </c>
      <c r="E40" s="619" t="s">
        <v>7471</v>
      </c>
      <c r="F40" s="622">
        <v>82</v>
      </c>
      <c r="G40" s="622">
        <v>20336</v>
      </c>
      <c r="H40" s="622">
        <v>1</v>
      </c>
      <c r="I40" s="622">
        <v>248</v>
      </c>
      <c r="J40" s="622">
        <v>77</v>
      </c>
      <c r="K40" s="622">
        <v>19173</v>
      </c>
      <c r="L40" s="622">
        <v>0.94281077891424081</v>
      </c>
      <c r="M40" s="622">
        <v>249</v>
      </c>
      <c r="N40" s="622">
        <v>46</v>
      </c>
      <c r="O40" s="622">
        <v>10672</v>
      </c>
      <c r="P40" s="635">
        <v>0.52478363493312352</v>
      </c>
      <c r="Q40" s="623">
        <v>232</v>
      </c>
    </row>
    <row r="41" spans="1:17" ht="14.4" customHeight="1" x14ac:dyDescent="0.3">
      <c r="A41" s="618" t="s">
        <v>7579</v>
      </c>
      <c r="B41" s="619" t="s">
        <v>7361</v>
      </c>
      <c r="C41" s="619" t="s">
        <v>7401</v>
      </c>
      <c r="D41" s="619" t="s">
        <v>7474</v>
      </c>
      <c r="E41" s="619" t="s">
        <v>7475</v>
      </c>
      <c r="F41" s="622">
        <v>5</v>
      </c>
      <c r="G41" s="622">
        <v>3270</v>
      </c>
      <c r="H41" s="622">
        <v>1</v>
      </c>
      <c r="I41" s="622">
        <v>654</v>
      </c>
      <c r="J41" s="622">
        <v>2</v>
      </c>
      <c r="K41" s="622">
        <v>1312</v>
      </c>
      <c r="L41" s="622">
        <v>0.40122324159021405</v>
      </c>
      <c r="M41" s="622">
        <v>656</v>
      </c>
      <c r="N41" s="622">
        <v>3</v>
      </c>
      <c r="O41" s="622">
        <v>1977</v>
      </c>
      <c r="P41" s="635">
        <v>0.6045871559633027</v>
      </c>
      <c r="Q41" s="623">
        <v>659</v>
      </c>
    </row>
    <row r="42" spans="1:17" ht="14.4" customHeight="1" x14ac:dyDescent="0.3">
      <c r="A42" s="618" t="s">
        <v>7579</v>
      </c>
      <c r="B42" s="619" t="s">
        <v>7361</v>
      </c>
      <c r="C42" s="619" t="s">
        <v>7401</v>
      </c>
      <c r="D42" s="619" t="s">
        <v>7484</v>
      </c>
      <c r="E42" s="619" t="s">
        <v>7485</v>
      </c>
      <c r="F42" s="622"/>
      <c r="G42" s="622"/>
      <c r="H42" s="622"/>
      <c r="I42" s="622"/>
      <c r="J42" s="622">
        <v>1</v>
      </c>
      <c r="K42" s="622">
        <v>183</v>
      </c>
      <c r="L42" s="622"/>
      <c r="M42" s="622">
        <v>183</v>
      </c>
      <c r="N42" s="622"/>
      <c r="O42" s="622"/>
      <c r="P42" s="635"/>
      <c r="Q42" s="623"/>
    </row>
    <row r="43" spans="1:17" ht="14.4" customHeight="1" x14ac:dyDescent="0.3">
      <c r="A43" s="618" t="s">
        <v>7579</v>
      </c>
      <c r="B43" s="619" t="s">
        <v>7361</v>
      </c>
      <c r="C43" s="619" t="s">
        <v>7401</v>
      </c>
      <c r="D43" s="619" t="s">
        <v>7490</v>
      </c>
      <c r="E43" s="619" t="s">
        <v>7491</v>
      </c>
      <c r="F43" s="622">
        <v>1</v>
      </c>
      <c r="G43" s="622">
        <v>359</v>
      </c>
      <c r="H43" s="622">
        <v>1</v>
      </c>
      <c r="I43" s="622">
        <v>359</v>
      </c>
      <c r="J43" s="622"/>
      <c r="K43" s="622"/>
      <c r="L43" s="622"/>
      <c r="M43" s="622"/>
      <c r="N43" s="622"/>
      <c r="O43" s="622"/>
      <c r="P43" s="635"/>
      <c r="Q43" s="623"/>
    </row>
    <row r="44" spans="1:17" ht="14.4" customHeight="1" x14ac:dyDescent="0.3">
      <c r="A44" s="618" t="s">
        <v>7579</v>
      </c>
      <c r="B44" s="619" t="s">
        <v>7361</v>
      </c>
      <c r="C44" s="619" t="s">
        <v>7401</v>
      </c>
      <c r="D44" s="619" t="s">
        <v>7498</v>
      </c>
      <c r="E44" s="619" t="s">
        <v>7499</v>
      </c>
      <c r="F44" s="622"/>
      <c r="G44" s="622"/>
      <c r="H44" s="622"/>
      <c r="I44" s="622"/>
      <c r="J44" s="622"/>
      <c r="K44" s="622"/>
      <c r="L44" s="622"/>
      <c r="M44" s="622"/>
      <c r="N44" s="622">
        <v>2</v>
      </c>
      <c r="O44" s="622">
        <v>228</v>
      </c>
      <c r="P44" s="635"/>
      <c r="Q44" s="623">
        <v>114</v>
      </c>
    </row>
    <row r="45" spans="1:17" ht="14.4" customHeight="1" x14ac:dyDescent="0.3">
      <c r="A45" s="618" t="s">
        <v>7579</v>
      </c>
      <c r="B45" s="619" t="s">
        <v>7361</v>
      </c>
      <c r="C45" s="619" t="s">
        <v>7401</v>
      </c>
      <c r="D45" s="619" t="s">
        <v>7512</v>
      </c>
      <c r="E45" s="619" t="s">
        <v>7513</v>
      </c>
      <c r="F45" s="622">
        <v>1</v>
      </c>
      <c r="G45" s="622">
        <v>79</v>
      </c>
      <c r="H45" s="622">
        <v>1</v>
      </c>
      <c r="I45" s="622">
        <v>79</v>
      </c>
      <c r="J45" s="622"/>
      <c r="K45" s="622"/>
      <c r="L45" s="622"/>
      <c r="M45" s="622"/>
      <c r="N45" s="622"/>
      <c r="O45" s="622"/>
      <c r="P45" s="635"/>
      <c r="Q45" s="623"/>
    </row>
    <row r="46" spans="1:17" ht="14.4" customHeight="1" x14ac:dyDescent="0.3">
      <c r="A46" s="618" t="s">
        <v>7579</v>
      </c>
      <c r="B46" s="619" t="s">
        <v>7361</v>
      </c>
      <c r="C46" s="619" t="s">
        <v>7401</v>
      </c>
      <c r="D46" s="619" t="s">
        <v>7542</v>
      </c>
      <c r="E46" s="619" t="s">
        <v>7543</v>
      </c>
      <c r="F46" s="622"/>
      <c r="G46" s="622"/>
      <c r="H46" s="622"/>
      <c r="I46" s="622"/>
      <c r="J46" s="622">
        <v>1</v>
      </c>
      <c r="K46" s="622">
        <v>112</v>
      </c>
      <c r="L46" s="622"/>
      <c r="M46" s="622">
        <v>112</v>
      </c>
      <c r="N46" s="622"/>
      <c r="O46" s="622"/>
      <c r="P46" s="635"/>
      <c r="Q46" s="623"/>
    </row>
    <row r="47" spans="1:17" ht="14.4" customHeight="1" x14ac:dyDescent="0.3">
      <c r="A47" s="618" t="s">
        <v>556</v>
      </c>
      <c r="B47" s="619" t="s">
        <v>7580</v>
      </c>
      <c r="C47" s="619" t="s">
        <v>7401</v>
      </c>
      <c r="D47" s="619" t="s">
        <v>7496</v>
      </c>
      <c r="E47" s="619" t="s">
        <v>7497</v>
      </c>
      <c r="F47" s="622"/>
      <c r="G47" s="622"/>
      <c r="H47" s="622"/>
      <c r="I47" s="622"/>
      <c r="J47" s="622">
        <v>2</v>
      </c>
      <c r="K47" s="622">
        <v>1784</v>
      </c>
      <c r="L47" s="622"/>
      <c r="M47" s="622">
        <v>892</v>
      </c>
      <c r="N47" s="622"/>
      <c r="O47" s="622"/>
      <c r="P47" s="635"/>
      <c r="Q47" s="623"/>
    </row>
    <row r="48" spans="1:17" ht="14.4" customHeight="1" x14ac:dyDescent="0.3">
      <c r="A48" s="618" t="s">
        <v>556</v>
      </c>
      <c r="B48" s="619" t="s">
        <v>7361</v>
      </c>
      <c r="C48" s="619" t="s">
        <v>7386</v>
      </c>
      <c r="D48" s="619" t="s">
        <v>7581</v>
      </c>
      <c r="E48" s="619" t="s">
        <v>7582</v>
      </c>
      <c r="F48" s="622">
        <v>1.2</v>
      </c>
      <c r="G48" s="622">
        <v>1373.1599999999999</v>
      </c>
      <c r="H48" s="622">
        <v>1</v>
      </c>
      <c r="I48" s="622">
        <v>1144.3</v>
      </c>
      <c r="J48" s="622">
        <v>1</v>
      </c>
      <c r="K48" s="622">
        <v>1185.9100000000001</v>
      </c>
      <c r="L48" s="622">
        <v>0.86363570159340519</v>
      </c>
      <c r="M48" s="622">
        <v>1185.9100000000001</v>
      </c>
      <c r="N48" s="622"/>
      <c r="O48" s="622"/>
      <c r="P48" s="635"/>
      <c r="Q48" s="623"/>
    </row>
    <row r="49" spans="1:17" ht="14.4" customHeight="1" x14ac:dyDescent="0.3">
      <c r="A49" s="618" t="s">
        <v>556</v>
      </c>
      <c r="B49" s="619" t="s">
        <v>7361</v>
      </c>
      <c r="C49" s="619" t="s">
        <v>7386</v>
      </c>
      <c r="D49" s="619" t="s">
        <v>7387</v>
      </c>
      <c r="E49" s="619" t="s">
        <v>7388</v>
      </c>
      <c r="F49" s="622">
        <v>1</v>
      </c>
      <c r="G49" s="622">
        <v>3583.9</v>
      </c>
      <c r="H49" s="622">
        <v>1</v>
      </c>
      <c r="I49" s="622">
        <v>3583.9</v>
      </c>
      <c r="J49" s="622"/>
      <c r="K49" s="622"/>
      <c r="L49" s="622"/>
      <c r="M49" s="622"/>
      <c r="N49" s="622"/>
      <c r="O49" s="622"/>
      <c r="P49" s="635"/>
      <c r="Q49" s="623"/>
    </row>
    <row r="50" spans="1:17" ht="14.4" customHeight="1" x14ac:dyDescent="0.3">
      <c r="A50" s="618" t="s">
        <v>556</v>
      </c>
      <c r="B50" s="619" t="s">
        <v>7361</v>
      </c>
      <c r="C50" s="619" t="s">
        <v>7386</v>
      </c>
      <c r="D50" s="619" t="s">
        <v>7389</v>
      </c>
      <c r="E50" s="619" t="s">
        <v>7390</v>
      </c>
      <c r="F50" s="622">
        <v>5</v>
      </c>
      <c r="G50" s="622">
        <v>2020.5</v>
      </c>
      <c r="H50" s="622">
        <v>1</v>
      </c>
      <c r="I50" s="622">
        <v>404.1</v>
      </c>
      <c r="J50" s="622">
        <v>1</v>
      </c>
      <c r="K50" s="622">
        <v>418.69</v>
      </c>
      <c r="L50" s="622">
        <v>0.20722098490472654</v>
      </c>
      <c r="M50" s="622">
        <v>418.69</v>
      </c>
      <c r="N50" s="622"/>
      <c r="O50" s="622"/>
      <c r="P50" s="635"/>
      <c r="Q50" s="623"/>
    </row>
    <row r="51" spans="1:17" ht="14.4" customHeight="1" x14ac:dyDescent="0.3">
      <c r="A51" s="618" t="s">
        <v>556</v>
      </c>
      <c r="B51" s="619" t="s">
        <v>7361</v>
      </c>
      <c r="C51" s="619" t="s">
        <v>7386</v>
      </c>
      <c r="D51" s="619" t="s">
        <v>7393</v>
      </c>
      <c r="E51" s="619" t="s">
        <v>7394</v>
      </c>
      <c r="F51" s="622">
        <v>1</v>
      </c>
      <c r="G51" s="622">
        <v>1357</v>
      </c>
      <c r="H51" s="622">
        <v>1</v>
      </c>
      <c r="I51" s="622">
        <v>1357</v>
      </c>
      <c r="J51" s="622">
        <v>4</v>
      </c>
      <c r="K51" s="622">
        <v>5526.7</v>
      </c>
      <c r="L51" s="622">
        <v>4.0727339719970521</v>
      </c>
      <c r="M51" s="622">
        <v>1381.675</v>
      </c>
      <c r="N51" s="622">
        <v>2</v>
      </c>
      <c r="O51" s="622">
        <v>2812.7</v>
      </c>
      <c r="P51" s="635">
        <v>2.0727339719970521</v>
      </c>
      <c r="Q51" s="623">
        <v>1406.35</v>
      </c>
    </row>
    <row r="52" spans="1:17" ht="14.4" customHeight="1" x14ac:dyDescent="0.3">
      <c r="A52" s="618" t="s">
        <v>556</v>
      </c>
      <c r="B52" s="619" t="s">
        <v>7361</v>
      </c>
      <c r="C52" s="619" t="s">
        <v>7386</v>
      </c>
      <c r="D52" s="619" t="s">
        <v>7395</v>
      </c>
      <c r="E52" s="619" t="s">
        <v>7396</v>
      </c>
      <c r="F52" s="622">
        <v>2</v>
      </c>
      <c r="G52" s="622">
        <v>325.60000000000002</v>
      </c>
      <c r="H52" s="622">
        <v>1</v>
      </c>
      <c r="I52" s="622">
        <v>162.80000000000001</v>
      </c>
      <c r="J52" s="622">
        <v>1</v>
      </c>
      <c r="K52" s="622">
        <v>162.80000000000001</v>
      </c>
      <c r="L52" s="622">
        <v>0.5</v>
      </c>
      <c r="M52" s="622">
        <v>162.80000000000001</v>
      </c>
      <c r="N52" s="622">
        <v>1</v>
      </c>
      <c r="O52" s="622">
        <v>162.80000000000001</v>
      </c>
      <c r="P52" s="635">
        <v>0.5</v>
      </c>
      <c r="Q52" s="623">
        <v>162.80000000000001</v>
      </c>
    </row>
    <row r="53" spans="1:17" ht="14.4" customHeight="1" x14ac:dyDescent="0.3">
      <c r="A53" s="618" t="s">
        <v>556</v>
      </c>
      <c r="B53" s="619" t="s">
        <v>7361</v>
      </c>
      <c r="C53" s="619" t="s">
        <v>7386</v>
      </c>
      <c r="D53" s="619" t="s">
        <v>7583</v>
      </c>
      <c r="E53" s="619" t="s">
        <v>7584</v>
      </c>
      <c r="F53" s="622">
        <v>1</v>
      </c>
      <c r="G53" s="622">
        <v>16896.27</v>
      </c>
      <c r="H53" s="622">
        <v>1</v>
      </c>
      <c r="I53" s="622">
        <v>16896.27</v>
      </c>
      <c r="J53" s="622"/>
      <c r="K53" s="622"/>
      <c r="L53" s="622"/>
      <c r="M53" s="622"/>
      <c r="N53" s="622"/>
      <c r="O53" s="622"/>
      <c r="P53" s="635"/>
      <c r="Q53" s="623"/>
    </row>
    <row r="54" spans="1:17" ht="14.4" customHeight="1" x14ac:dyDescent="0.3">
      <c r="A54" s="618" t="s">
        <v>556</v>
      </c>
      <c r="B54" s="619" t="s">
        <v>7361</v>
      </c>
      <c r="C54" s="619" t="s">
        <v>7386</v>
      </c>
      <c r="D54" s="619" t="s">
        <v>7585</v>
      </c>
      <c r="E54" s="619" t="s">
        <v>7586</v>
      </c>
      <c r="F54" s="622">
        <v>1</v>
      </c>
      <c r="G54" s="622">
        <v>14256.04</v>
      </c>
      <c r="H54" s="622">
        <v>1</v>
      </c>
      <c r="I54" s="622">
        <v>14256.04</v>
      </c>
      <c r="J54" s="622"/>
      <c r="K54" s="622"/>
      <c r="L54" s="622"/>
      <c r="M54" s="622"/>
      <c r="N54" s="622"/>
      <c r="O54" s="622"/>
      <c r="P54" s="635"/>
      <c r="Q54" s="623"/>
    </row>
    <row r="55" spans="1:17" ht="14.4" customHeight="1" x14ac:dyDescent="0.3">
      <c r="A55" s="618" t="s">
        <v>556</v>
      </c>
      <c r="B55" s="619" t="s">
        <v>7361</v>
      </c>
      <c r="C55" s="619" t="s">
        <v>7386</v>
      </c>
      <c r="D55" s="619" t="s">
        <v>7587</v>
      </c>
      <c r="E55" s="619" t="s">
        <v>7588</v>
      </c>
      <c r="F55" s="622">
        <v>1</v>
      </c>
      <c r="G55" s="622">
        <v>11616.1</v>
      </c>
      <c r="H55" s="622">
        <v>1</v>
      </c>
      <c r="I55" s="622">
        <v>11616.1</v>
      </c>
      <c r="J55" s="622"/>
      <c r="K55" s="622"/>
      <c r="L55" s="622"/>
      <c r="M55" s="622"/>
      <c r="N55" s="622"/>
      <c r="O55" s="622"/>
      <c r="P55" s="635"/>
      <c r="Q55" s="623"/>
    </row>
    <row r="56" spans="1:17" ht="14.4" customHeight="1" x14ac:dyDescent="0.3">
      <c r="A56" s="618" t="s">
        <v>556</v>
      </c>
      <c r="B56" s="619" t="s">
        <v>7361</v>
      </c>
      <c r="C56" s="619" t="s">
        <v>7386</v>
      </c>
      <c r="D56" s="619" t="s">
        <v>7589</v>
      </c>
      <c r="E56" s="619" t="s">
        <v>7590</v>
      </c>
      <c r="F56" s="622">
        <v>1</v>
      </c>
      <c r="G56" s="622">
        <v>1056.04</v>
      </c>
      <c r="H56" s="622">
        <v>1</v>
      </c>
      <c r="I56" s="622">
        <v>1056.04</v>
      </c>
      <c r="J56" s="622"/>
      <c r="K56" s="622"/>
      <c r="L56" s="622"/>
      <c r="M56" s="622"/>
      <c r="N56" s="622"/>
      <c r="O56" s="622"/>
      <c r="P56" s="635"/>
      <c r="Q56" s="623"/>
    </row>
    <row r="57" spans="1:17" ht="14.4" customHeight="1" x14ac:dyDescent="0.3">
      <c r="A57" s="618" t="s">
        <v>556</v>
      </c>
      <c r="B57" s="619" t="s">
        <v>7361</v>
      </c>
      <c r="C57" s="619" t="s">
        <v>7386</v>
      </c>
      <c r="D57" s="619" t="s">
        <v>7591</v>
      </c>
      <c r="E57" s="619" t="s">
        <v>7592</v>
      </c>
      <c r="F57" s="622">
        <v>3</v>
      </c>
      <c r="G57" s="622">
        <v>7128</v>
      </c>
      <c r="H57" s="622">
        <v>1</v>
      </c>
      <c r="I57" s="622">
        <v>2376</v>
      </c>
      <c r="J57" s="622"/>
      <c r="K57" s="622"/>
      <c r="L57" s="622"/>
      <c r="M57" s="622"/>
      <c r="N57" s="622"/>
      <c r="O57" s="622"/>
      <c r="P57" s="635"/>
      <c r="Q57" s="623"/>
    </row>
    <row r="58" spans="1:17" ht="14.4" customHeight="1" x14ac:dyDescent="0.3">
      <c r="A58" s="618" t="s">
        <v>556</v>
      </c>
      <c r="B58" s="619" t="s">
        <v>7361</v>
      </c>
      <c r="C58" s="619" t="s">
        <v>7386</v>
      </c>
      <c r="D58" s="619" t="s">
        <v>7593</v>
      </c>
      <c r="E58" s="619" t="s">
        <v>7594</v>
      </c>
      <c r="F58" s="622">
        <v>1</v>
      </c>
      <c r="G58" s="622">
        <v>1557.88</v>
      </c>
      <c r="H58" s="622">
        <v>1</v>
      </c>
      <c r="I58" s="622">
        <v>1557.88</v>
      </c>
      <c r="J58" s="622"/>
      <c r="K58" s="622"/>
      <c r="L58" s="622"/>
      <c r="M58" s="622"/>
      <c r="N58" s="622"/>
      <c r="O58" s="622"/>
      <c r="P58" s="635"/>
      <c r="Q58" s="623"/>
    </row>
    <row r="59" spans="1:17" ht="14.4" customHeight="1" x14ac:dyDescent="0.3">
      <c r="A59" s="618" t="s">
        <v>556</v>
      </c>
      <c r="B59" s="619" t="s">
        <v>7361</v>
      </c>
      <c r="C59" s="619" t="s">
        <v>7386</v>
      </c>
      <c r="D59" s="619" t="s">
        <v>7595</v>
      </c>
      <c r="E59" s="619" t="s">
        <v>7596</v>
      </c>
      <c r="F59" s="622">
        <v>1</v>
      </c>
      <c r="G59" s="622">
        <v>1320.27</v>
      </c>
      <c r="H59" s="622">
        <v>1</v>
      </c>
      <c r="I59" s="622">
        <v>1320.27</v>
      </c>
      <c r="J59" s="622"/>
      <c r="K59" s="622"/>
      <c r="L59" s="622"/>
      <c r="M59" s="622"/>
      <c r="N59" s="622"/>
      <c r="O59" s="622"/>
      <c r="P59" s="635"/>
      <c r="Q59" s="623"/>
    </row>
    <row r="60" spans="1:17" ht="14.4" customHeight="1" x14ac:dyDescent="0.3">
      <c r="A60" s="618" t="s">
        <v>556</v>
      </c>
      <c r="B60" s="619" t="s">
        <v>7361</v>
      </c>
      <c r="C60" s="619" t="s">
        <v>7401</v>
      </c>
      <c r="D60" s="619" t="s">
        <v>7408</v>
      </c>
      <c r="E60" s="619" t="s">
        <v>7409</v>
      </c>
      <c r="F60" s="622">
        <v>35</v>
      </c>
      <c r="G60" s="622">
        <v>1190</v>
      </c>
      <c r="H60" s="622">
        <v>1</v>
      </c>
      <c r="I60" s="622">
        <v>34</v>
      </c>
      <c r="J60" s="622">
        <v>22</v>
      </c>
      <c r="K60" s="622">
        <v>748</v>
      </c>
      <c r="L60" s="622">
        <v>0.62857142857142856</v>
      </c>
      <c r="M60" s="622">
        <v>34</v>
      </c>
      <c r="N60" s="622">
        <v>82</v>
      </c>
      <c r="O60" s="622">
        <v>2788</v>
      </c>
      <c r="P60" s="635">
        <v>2.342857142857143</v>
      </c>
      <c r="Q60" s="623">
        <v>34</v>
      </c>
    </row>
    <row r="61" spans="1:17" ht="14.4" customHeight="1" x14ac:dyDescent="0.3">
      <c r="A61" s="618" t="s">
        <v>556</v>
      </c>
      <c r="B61" s="619" t="s">
        <v>7361</v>
      </c>
      <c r="C61" s="619" t="s">
        <v>7401</v>
      </c>
      <c r="D61" s="619" t="s">
        <v>7412</v>
      </c>
      <c r="E61" s="619" t="s">
        <v>7413</v>
      </c>
      <c r="F61" s="622">
        <v>3</v>
      </c>
      <c r="G61" s="622">
        <v>225</v>
      </c>
      <c r="H61" s="622">
        <v>1</v>
      </c>
      <c r="I61" s="622">
        <v>75</v>
      </c>
      <c r="J61" s="622">
        <v>4</v>
      </c>
      <c r="K61" s="622">
        <v>300</v>
      </c>
      <c r="L61" s="622">
        <v>1.3333333333333333</v>
      </c>
      <c r="M61" s="622">
        <v>75</v>
      </c>
      <c r="N61" s="622">
        <v>2</v>
      </c>
      <c r="O61" s="622">
        <v>162</v>
      </c>
      <c r="P61" s="635">
        <v>0.72</v>
      </c>
      <c r="Q61" s="623">
        <v>81</v>
      </c>
    </row>
    <row r="62" spans="1:17" ht="14.4" customHeight="1" x14ac:dyDescent="0.3">
      <c r="A62" s="618" t="s">
        <v>556</v>
      </c>
      <c r="B62" s="619" t="s">
        <v>7361</v>
      </c>
      <c r="C62" s="619" t="s">
        <v>7401</v>
      </c>
      <c r="D62" s="619" t="s">
        <v>7414</v>
      </c>
      <c r="E62" s="619" t="s">
        <v>7415</v>
      </c>
      <c r="F62" s="622">
        <v>23</v>
      </c>
      <c r="G62" s="622">
        <v>7636</v>
      </c>
      <c r="H62" s="622">
        <v>1</v>
      </c>
      <c r="I62" s="622">
        <v>332</v>
      </c>
      <c r="J62" s="622">
        <v>29</v>
      </c>
      <c r="K62" s="622">
        <v>9657</v>
      </c>
      <c r="L62" s="622">
        <v>1.2646673651126243</v>
      </c>
      <c r="M62" s="622">
        <v>333</v>
      </c>
      <c r="N62" s="622">
        <v>9</v>
      </c>
      <c r="O62" s="622">
        <v>3015</v>
      </c>
      <c r="P62" s="635">
        <v>0.39484023048716604</v>
      </c>
      <c r="Q62" s="623">
        <v>335</v>
      </c>
    </row>
    <row r="63" spans="1:17" ht="14.4" customHeight="1" x14ac:dyDescent="0.3">
      <c r="A63" s="618" t="s">
        <v>556</v>
      </c>
      <c r="B63" s="619" t="s">
        <v>7361</v>
      </c>
      <c r="C63" s="619" t="s">
        <v>7401</v>
      </c>
      <c r="D63" s="619" t="s">
        <v>7422</v>
      </c>
      <c r="E63" s="619" t="s">
        <v>7423</v>
      </c>
      <c r="F63" s="622">
        <v>1</v>
      </c>
      <c r="G63" s="622">
        <v>175</v>
      </c>
      <c r="H63" s="622">
        <v>1</v>
      </c>
      <c r="I63" s="622">
        <v>175</v>
      </c>
      <c r="J63" s="622"/>
      <c r="K63" s="622"/>
      <c r="L63" s="622"/>
      <c r="M63" s="622"/>
      <c r="N63" s="622"/>
      <c r="O63" s="622"/>
      <c r="P63" s="635"/>
      <c r="Q63" s="623"/>
    </row>
    <row r="64" spans="1:17" ht="14.4" customHeight="1" x14ac:dyDescent="0.3">
      <c r="A64" s="618" t="s">
        <v>556</v>
      </c>
      <c r="B64" s="619" t="s">
        <v>7361</v>
      </c>
      <c r="C64" s="619" t="s">
        <v>7401</v>
      </c>
      <c r="D64" s="619" t="s">
        <v>7428</v>
      </c>
      <c r="E64" s="619" t="s">
        <v>7429</v>
      </c>
      <c r="F64" s="622">
        <v>37</v>
      </c>
      <c r="G64" s="622">
        <v>34817</v>
      </c>
      <c r="H64" s="622">
        <v>1</v>
      </c>
      <c r="I64" s="622">
        <v>941</v>
      </c>
      <c r="J64" s="622">
        <v>63</v>
      </c>
      <c r="K64" s="622">
        <v>59409</v>
      </c>
      <c r="L64" s="622">
        <v>1.7063216244937818</v>
      </c>
      <c r="M64" s="622">
        <v>943</v>
      </c>
      <c r="N64" s="622">
        <v>61</v>
      </c>
      <c r="O64" s="622">
        <v>57767</v>
      </c>
      <c r="P64" s="635">
        <v>1.6591607548036877</v>
      </c>
      <c r="Q64" s="623">
        <v>947</v>
      </c>
    </row>
    <row r="65" spans="1:17" ht="14.4" customHeight="1" x14ac:dyDescent="0.3">
      <c r="A65" s="618" t="s">
        <v>556</v>
      </c>
      <c r="B65" s="619" t="s">
        <v>7361</v>
      </c>
      <c r="C65" s="619" t="s">
        <v>7401</v>
      </c>
      <c r="D65" s="619" t="s">
        <v>7430</v>
      </c>
      <c r="E65" s="619" t="s">
        <v>7431</v>
      </c>
      <c r="F65" s="622">
        <v>3</v>
      </c>
      <c r="G65" s="622">
        <v>1677</v>
      </c>
      <c r="H65" s="622">
        <v>1</v>
      </c>
      <c r="I65" s="622">
        <v>559</v>
      </c>
      <c r="J65" s="622"/>
      <c r="K65" s="622"/>
      <c r="L65" s="622"/>
      <c r="M65" s="622"/>
      <c r="N65" s="622">
        <v>1</v>
      </c>
      <c r="O65" s="622">
        <v>563</v>
      </c>
      <c r="P65" s="635">
        <v>0.33571854502087062</v>
      </c>
      <c r="Q65" s="623">
        <v>563</v>
      </c>
    </row>
    <row r="66" spans="1:17" ht="14.4" customHeight="1" x14ac:dyDescent="0.3">
      <c r="A66" s="618" t="s">
        <v>556</v>
      </c>
      <c r="B66" s="619" t="s">
        <v>7361</v>
      </c>
      <c r="C66" s="619" t="s">
        <v>7401</v>
      </c>
      <c r="D66" s="619" t="s">
        <v>7432</v>
      </c>
      <c r="E66" s="619" t="s">
        <v>7433</v>
      </c>
      <c r="F66" s="622">
        <v>124</v>
      </c>
      <c r="G66" s="622">
        <v>4836</v>
      </c>
      <c r="H66" s="622">
        <v>1</v>
      </c>
      <c r="I66" s="622">
        <v>39</v>
      </c>
      <c r="J66" s="622">
        <v>192</v>
      </c>
      <c r="K66" s="622">
        <v>7488</v>
      </c>
      <c r="L66" s="622">
        <v>1.5483870967741935</v>
      </c>
      <c r="M66" s="622">
        <v>39</v>
      </c>
      <c r="N66" s="622">
        <v>229</v>
      </c>
      <c r="O66" s="622">
        <v>8931</v>
      </c>
      <c r="P66" s="635">
        <v>1.846774193548387</v>
      </c>
      <c r="Q66" s="623">
        <v>39</v>
      </c>
    </row>
    <row r="67" spans="1:17" ht="14.4" customHeight="1" x14ac:dyDescent="0.3">
      <c r="A67" s="618" t="s">
        <v>556</v>
      </c>
      <c r="B67" s="619" t="s">
        <v>7361</v>
      </c>
      <c r="C67" s="619" t="s">
        <v>7401</v>
      </c>
      <c r="D67" s="619" t="s">
        <v>7434</v>
      </c>
      <c r="E67" s="619" t="s">
        <v>7435</v>
      </c>
      <c r="F67" s="622">
        <v>7</v>
      </c>
      <c r="G67" s="622">
        <v>5110</v>
      </c>
      <c r="H67" s="622">
        <v>1</v>
      </c>
      <c r="I67" s="622">
        <v>730</v>
      </c>
      <c r="J67" s="622">
        <v>10</v>
      </c>
      <c r="K67" s="622">
        <v>7320</v>
      </c>
      <c r="L67" s="622">
        <v>1.4324853228962817</v>
      </c>
      <c r="M67" s="622">
        <v>732</v>
      </c>
      <c r="N67" s="622">
        <v>10</v>
      </c>
      <c r="O67" s="622">
        <v>7340</v>
      </c>
      <c r="P67" s="635">
        <v>1.4363992172211351</v>
      </c>
      <c r="Q67" s="623">
        <v>734</v>
      </c>
    </row>
    <row r="68" spans="1:17" ht="14.4" customHeight="1" x14ac:dyDescent="0.3">
      <c r="A68" s="618" t="s">
        <v>556</v>
      </c>
      <c r="B68" s="619" t="s">
        <v>7361</v>
      </c>
      <c r="C68" s="619" t="s">
        <v>7401</v>
      </c>
      <c r="D68" s="619" t="s">
        <v>7436</v>
      </c>
      <c r="E68" s="619" t="s">
        <v>7437</v>
      </c>
      <c r="F68" s="622">
        <v>3</v>
      </c>
      <c r="G68" s="622">
        <v>2010</v>
      </c>
      <c r="H68" s="622">
        <v>1</v>
      </c>
      <c r="I68" s="622">
        <v>670</v>
      </c>
      <c r="J68" s="622">
        <v>9</v>
      </c>
      <c r="K68" s="622">
        <v>6048</v>
      </c>
      <c r="L68" s="622">
        <v>3.008955223880597</v>
      </c>
      <c r="M68" s="622">
        <v>672</v>
      </c>
      <c r="N68" s="622">
        <v>2</v>
      </c>
      <c r="O68" s="622">
        <v>1348</v>
      </c>
      <c r="P68" s="635">
        <v>0.6706467661691542</v>
      </c>
      <c r="Q68" s="623">
        <v>674</v>
      </c>
    </row>
    <row r="69" spans="1:17" ht="14.4" customHeight="1" x14ac:dyDescent="0.3">
      <c r="A69" s="618" t="s">
        <v>556</v>
      </c>
      <c r="B69" s="619" t="s">
        <v>7361</v>
      </c>
      <c r="C69" s="619" t="s">
        <v>7401</v>
      </c>
      <c r="D69" s="619" t="s">
        <v>7438</v>
      </c>
      <c r="E69" s="619" t="s">
        <v>7439</v>
      </c>
      <c r="F69" s="622">
        <v>43</v>
      </c>
      <c r="G69" s="622">
        <v>16555</v>
      </c>
      <c r="H69" s="622">
        <v>1</v>
      </c>
      <c r="I69" s="622">
        <v>385</v>
      </c>
      <c r="J69" s="622">
        <v>87</v>
      </c>
      <c r="K69" s="622">
        <v>33495</v>
      </c>
      <c r="L69" s="622">
        <v>2.0232558139534884</v>
      </c>
      <c r="M69" s="622">
        <v>385</v>
      </c>
      <c r="N69" s="622">
        <v>50</v>
      </c>
      <c r="O69" s="622">
        <v>19300</v>
      </c>
      <c r="P69" s="635">
        <v>1.1658109332527937</v>
      </c>
      <c r="Q69" s="623">
        <v>386</v>
      </c>
    </row>
    <row r="70" spans="1:17" ht="14.4" customHeight="1" x14ac:dyDescent="0.3">
      <c r="A70" s="618" t="s">
        <v>556</v>
      </c>
      <c r="B70" s="619" t="s">
        <v>7361</v>
      </c>
      <c r="C70" s="619" t="s">
        <v>7401</v>
      </c>
      <c r="D70" s="619" t="s">
        <v>7440</v>
      </c>
      <c r="E70" s="619" t="s">
        <v>7441</v>
      </c>
      <c r="F70" s="622">
        <v>23</v>
      </c>
      <c r="G70" s="622">
        <v>1909</v>
      </c>
      <c r="H70" s="622">
        <v>1</v>
      </c>
      <c r="I70" s="622">
        <v>83</v>
      </c>
      <c r="J70" s="622">
        <v>42</v>
      </c>
      <c r="K70" s="622">
        <v>3486</v>
      </c>
      <c r="L70" s="622">
        <v>1.826086956521739</v>
      </c>
      <c r="M70" s="622">
        <v>83</v>
      </c>
      <c r="N70" s="622">
        <v>19</v>
      </c>
      <c r="O70" s="622">
        <v>1577</v>
      </c>
      <c r="P70" s="635">
        <v>0.82608695652173914</v>
      </c>
      <c r="Q70" s="623">
        <v>83</v>
      </c>
    </row>
    <row r="71" spans="1:17" ht="14.4" customHeight="1" x14ac:dyDescent="0.3">
      <c r="A71" s="618" t="s">
        <v>556</v>
      </c>
      <c r="B71" s="619" t="s">
        <v>7361</v>
      </c>
      <c r="C71" s="619" t="s">
        <v>7401</v>
      </c>
      <c r="D71" s="619" t="s">
        <v>7442</v>
      </c>
      <c r="E71" s="619" t="s">
        <v>7443</v>
      </c>
      <c r="F71" s="622">
        <v>15</v>
      </c>
      <c r="G71" s="622">
        <v>66330</v>
      </c>
      <c r="H71" s="622">
        <v>1</v>
      </c>
      <c r="I71" s="622">
        <v>4422</v>
      </c>
      <c r="J71" s="622">
        <v>28</v>
      </c>
      <c r="K71" s="622">
        <v>123872</v>
      </c>
      <c r="L71" s="622">
        <v>1.8675109301974973</v>
      </c>
      <c r="M71" s="622">
        <v>4424</v>
      </c>
      <c r="N71" s="622">
        <v>18</v>
      </c>
      <c r="O71" s="622">
        <v>79650</v>
      </c>
      <c r="P71" s="635">
        <v>1.2008141112618724</v>
      </c>
      <c r="Q71" s="623">
        <v>4425</v>
      </c>
    </row>
    <row r="72" spans="1:17" ht="14.4" customHeight="1" x14ac:dyDescent="0.3">
      <c r="A72" s="618" t="s">
        <v>556</v>
      </c>
      <c r="B72" s="619" t="s">
        <v>7361</v>
      </c>
      <c r="C72" s="619" t="s">
        <v>7401</v>
      </c>
      <c r="D72" s="619" t="s">
        <v>7444</v>
      </c>
      <c r="E72" s="619" t="s">
        <v>7445</v>
      </c>
      <c r="F72" s="622">
        <v>37</v>
      </c>
      <c r="G72" s="622">
        <v>5994</v>
      </c>
      <c r="H72" s="622">
        <v>1</v>
      </c>
      <c r="I72" s="622">
        <v>162</v>
      </c>
      <c r="J72" s="622">
        <v>68</v>
      </c>
      <c r="K72" s="622">
        <v>11152</v>
      </c>
      <c r="L72" s="622">
        <v>1.8605271938605272</v>
      </c>
      <c r="M72" s="622">
        <v>164</v>
      </c>
      <c r="N72" s="622">
        <v>61</v>
      </c>
      <c r="O72" s="622">
        <v>10065</v>
      </c>
      <c r="P72" s="635">
        <v>1.6791791791791792</v>
      </c>
      <c r="Q72" s="623">
        <v>165</v>
      </c>
    </row>
    <row r="73" spans="1:17" ht="14.4" customHeight="1" x14ac:dyDescent="0.3">
      <c r="A73" s="618" t="s">
        <v>556</v>
      </c>
      <c r="B73" s="619" t="s">
        <v>7361</v>
      </c>
      <c r="C73" s="619" t="s">
        <v>7401</v>
      </c>
      <c r="D73" s="619" t="s">
        <v>7446</v>
      </c>
      <c r="E73" s="619" t="s">
        <v>7447</v>
      </c>
      <c r="F73" s="622">
        <v>10</v>
      </c>
      <c r="G73" s="622">
        <v>176310</v>
      </c>
      <c r="H73" s="622">
        <v>1</v>
      </c>
      <c r="I73" s="622">
        <v>17631</v>
      </c>
      <c r="J73" s="622">
        <v>6</v>
      </c>
      <c r="K73" s="622">
        <v>105810</v>
      </c>
      <c r="L73" s="622">
        <v>0.60013612387272419</v>
      </c>
      <c r="M73" s="622">
        <v>17635</v>
      </c>
      <c r="N73" s="622">
        <v>5</v>
      </c>
      <c r="O73" s="622">
        <v>88205</v>
      </c>
      <c r="P73" s="635">
        <v>0.50028359140150869</v>
      </c>
      <c r="Q73" s="623">
        <v>17641</v>
      </c>
    </row>
    <row r="74" spans="1:17" ht="14.4" customHeight="1" x14ac:dyDescent="0.3">
      <c r="A74" s="618" t="s">
        <v>556</v>
      </c>
      <c r="B74" s="619" t="s">
        <v>7361</v>
      </c>
      <c r="C74" s="619" t="s">
        <v>7401</v>
      </c>
      <c r="D74" s="619" t="s">
        <v>7448</v>
      </c>
      <c r="E74" s="619" t="s">
        <v>7449</v>
      </c>
      <c r="F74" s="622">
        <v>82</v>
      </c>
      <c r="G74" s="622">
        <v>49774</v>
      </c>
      <c r="H74" s="622">
        <v>1</v>
      </c>
      <c r="I74" s="622">
        <v>607</v>
      </c>
      <c r="J74" s="622">
        <v>118</v>
      </c>
      <c r="K74" s="622">
        <v>71862</v>
      </c>
      <c r="L74" s="622">
        <v>1.4437658215132398</v>
      </c>
      <c r="M74" s="622">
        <v>609</v>
      </c>
      <c r="N74" s="622">
        <v>62</v>
      </c>
      <c r="O74" s="622">
        <v>37882</v>
      </c>
      <c r="P74" s="635">
        <v>0.76108008197050669</v>
      </c>
      <c r="Q74" s="623">
        <v>611</v>
      </c>
    </row>
    <row r="75" spans="1:17" ht="14.4" customHeight="1" x14ac:dyDescent="0.3">
      <c r="A75" s="618" t="s">
        <v>556</v>
      </c>
      <c r="B75" s="619" t="s">
        <v>7361</v>
      </c>
      <c r="C75" s="619" t="s">
        <v>7401</v>
      </c>
      <c r="D75" s="619" t="s">
        <v>7450</v>
      </c>
      <c r="E75" s="619" t="s">
        <v>7451</v>
      </c>
      <c r="F75" s="622">
        <v>3</v>
      </c>
      <c r="G75" s="622">
        <v>2055</v>
      </c>
      <c r="H75" s="622">
        <v>1</v>
      </c>
      <c r="I75" s="622">
        <v>685</v>
      </c>
      <c r="J75" s="622">
        <v>2</v>
      </c>
      <c r="K75" s="622">
        <v>1374</v>
      </c>
      <c r="L75" s="622">
        <v>0.66861313868613137</v>
      </c>
      <c r="M75" s="622">
        <v>687</v>
      </c>
      <c r="N75" s="622"/>
      <c r="O75" s="622"/>
      <c r="P75" s="635"/>
      <c r="Q75" s="623"/>
    </row>
    <row r="76" spans="1:17" ht="14.4" customHeight="1" x14ac:dyDescent="0.3">
      <c r="A76" s="618" t="s">
        <v>556</v>
      </c>
      <c r="B76" s="619" t="s">
        <v>7361</v>
      </c>
      <c r="C76" s="619" t="s">
        <v>7401</v>
      </c>
      <c r="D76" s="619" t="s">
        <v>7452</v>
      </c>
      <c r="E76" s="619" t="s">
        <v>7453</v>
      </c>
      <c r="F76" s="622">
        <v>1</v>
      </c>
      <c r="G76" s="622">
        <v>1684</v>
      </c>
      <c r="H76" s="622">
        <v>1</v>
      </c>
      <c r="I76" s="622">
        <v>1684</v>
      </c>
      <c r="J76" s="622">
        <v>3</v>
      </c>
      <c r="K76" s="622">
        <v>5052</v>
      </c>
      <c r="L76" s="622">
        <v>3</v>
      </c>
      <c r="M76" s="622">
        <v>1684</v>
      </c>
      <c r="N76" s="622"/>
      <c r="O76" s="622"/>
      <c r="P76" s="635"/>
      <c r="Q76" s="623"/>
    </row>
    <row r="77" spans="1:17" ht="14.4" customHeight="1" x14ac:dyDescent="0.3">
      <c r="A77" s="618" t="s">
        <v>556</v>
      </c>
      <c r="B77" s="619" t="s">
        <v>7361</v>
      </c>
      <c r="C77" s="619" t="s">
        <v>7401</v>
      </c>
      <c r="D77" s="619" t="s">
        <v>7597</v>
      </c>
      <c r="E77" s="619" t="s">
        <v>7598</v>
      </c>
      <c r="F77" s="622"/>
      <c r="G77" s="622"/>
      <c r="H77" s="622"/>
      <c r="I77" s="622"/>
      <c r="J77" s="622">
        <v>1</v>
      </c>
      <c r="K77" s="622">
        <v>985</v>
      </c>
      <c r="L77" s="622"/>
      <c r="M77" s="622">
        <v>985</v>
      </c>
      <c r="N77" s="622"/>
      <c r="O77" s="622"/>
      <c r="P77" s="635"/>
      <c r="Q77" s="623"/>
    </row>
    <row r="78" spans="1:17" ht="14.4" customHeight="1" x14ac:dyDescent="0.3">
      <c r="A78" s="618" t="s">
        <v>556</v>
      </c>
      <c r="B78" s="619" t="s">
        <v>7361</v>
      </c>
      <c r="C78" s="619" t="s">
        <v>7401</v>
      </c>
      <c r="D78" s="619" t="s">
        <v>7456</v>
      </c>
      <c r="E78" s="619" t="s">
        <v>7457</v>
      </c>
      <c r="F78" s="622">
        <v>4</v>
      </c>
      <c r="G78" s="622">
        <v>456</v>
      </c>
      <c r="H78" s="622">
        <v>1</v>
      </c>
      <c r="I78" s="622">
        <v>114</v>
      </c>
      <c r="J78" s="622">
        <v>1</v>
      </c>
      <c r="K78" s="622">
        <v>114</v>
      </c>
      <c r="L78" s="622">
        <v>0.25</v>
      </c>
      <c r="M78" s="622">
        <v>114</v>
      </c>
      <c r="N78" s="622">
        <v>1</v>
      </c>
      <c r="O78" s="622">
        <v>115</v>
      </c>
      <c r="P78" s="635">
        <v>0.25219298245614036</v>
      </c>
      <c r="Q78" s="623">
        <v>115</v>
      </c>
    </row>
    <row r="79" spans="1:17" ht="14.4" customHeight="1" x14ac:dyDescent="0.3">
      <c r="A79" s="618" t="s">
        <v>556</v>
      </c>
      <c r="B79" s="619" t="s">
        <v>7361</v>
      </c>
      <c r="C79" s="619" t="s">
        <v>7401</v>
      </c>
      <c r="D79" s="619" t="s">
        <v>7462</v>
      </c>
      <c r="E79" s="619" t="s">
        <v>7463</v>
      </c>
      <c r="F79" s="622">
        <v>1</v>
      </c>
      <c r="G79" s="622">
        <v>1038</v>
      </c>
      <c r="H79" s="622">
        <v>1</v>
      </c>
      <c r="I79" s="622">
        <v>1038</v>
      </c>
      <c r="J79" s="622"/>
      <c r="K79" s="622"/>
      <c r="L79" s="622"/>
      <c r="M79" s="622"/>
      <c r="N79" s="622"/>
      <c r="O79" s="622"/>
      <c r="P79" s="635"/>
      <c r="Q79" s="623"/>
    </row>
    <row r="80" spans="1:17" ht="14.4" customHeight="1" x14ac:dyDescent="0.3">
      <c r="A80" s="618" t="s">
        <v>556</v>
      </c>
      <c r="B80" s="619" t="s">
        <v>7361</v>
      </c>
      <c r="C80" s="619" t="s">
        <v>7401</v>
      </c>
      <c r="D80" s="619" t="s">
        <v>7464</v>
      </c>
      <c r="E80" s="619" t="s">
        <v>7465</v>
      </c>
      <c r="F80" s="622">
        <v>56</v>
      </c>
      <c r="G80" s="622">
        <v>6944</v>
      </c>
      <c r="H80" s="622">
        <v>1</v>
      </c>
      <c r="I80" s="622">
        <v>124</v>
      </c>
      <c r="J80" s="622">
        <v>86</v>
      </c>
      <c r="K80" s="622">
        <v>10750</v>
      </c>
      <c r="L80" s="622">
        <v>1.5480990783410138</v>
      </c>
      <c r="M80" s="622">
        <v>125</v>
      </c>
      <c r="N80" s="622">
        <v>45</v>
      </c>
      <c r="O80" s="622">
        <v>5220</v>
      </c>
      <c r="P80" s="635">
        <v>0.75172811059907829</v>
      </c>
      <c r="Q80" s="623">
        <v>116</v>
      </c>
    </row>
    <row r="81" spans="1:17" ht="14.4" customHeight="1" x14ac:dyDescent="0.3">
      <c r="A81" s="618" t="s">
        <v>556</v>
      </c>
      <c r="B81" s="619" t="s">
        <v>7361</v>
      </c>
      <c r="C81" s="619" t="s">
        <v>7401</v>
      </c>
      <c r="D81" s="619" t="s">
        <v>7468</v>
      </c>
      <c r="E81" s="619" t="s">
        <v>7469</v>
      </c>
      <c r="F81" s="622"/>
      <c r="G81" s="622"/>
      <c r="H81" s="622"/>
      <c r="I81" s="622"/>
      <c r="J81" s="622"/>
      <c r="K81" s="622"/>
      <c r="L81" s="622"/>
      <c r="M81" s="622"/>
      <c r="N81" s="622">
        <v>1</v>
      </c>
      <c r="O81" s="622">
        <v>1277</v>
      </c>
      <c r="P81" s="635"/>
      <c r="Q81" s="623">
        <v>1277</v>
      </c>
    </row>
    <row r="82" spans="1:17" ht="14.4" customHeight="1" x14ac:dyDescent="0.3">
      <c r="A82" s="618" t="s">
        <v>556</v>
      </c>
      <c r="B82" s="619" t="s">
        <v>7361</v>
      </c>
      <c r="C82" s="619" t="s">
        <v>7401</v>
      </c>
      <c r="D82" s="619" t="s">
        <v>7470</v>
      </c>
      <c r="E82" s="619" t="s">
        <v>7471</v>
      </c>
      <c r="F82" s="622">
        <v>5</v>
      </c>
      <c r="G82" s="622">
        <v>1240</v>
      </c>
      <c r="H82" s="622">
        <v>1</v>
      </c>
      <c r="I82" s="622">
        <v>248</v>
      </c>
      <c r="J82" s="622">
        <v>3</v>
      </c>
      <c r="K82" s="622">
        <v>747</v>
      </c>
      <c r="L82" s="622">
        <v>0.60241935483870968</v>
      </c>
      <c r="M82" s="622">
        <v>249</v>
      </c>
      <c r="N82" s="622">
        <v>5</v>
      </c>
      <c r="O82" s="622">
        <v>1160</v>
      </c>
      <c r="P82" s="635">
        <v>0.93548387096774188</v>
      </c>
      <c r="Q82" s="623">
        <v>232</v>
      </c>
    </row>
    <row r="83" spans="1:17" ht="14.4" customHeight="1" x14ac:dyDescent="0.3">
      <c r="A83" s="618" t="s">
        <v>556</v>
      </c>
      <c r="B83" s="619" t="s">
        <v>7361</v>
      </c>
      <c r="C83" s="619" t="s">
        <v>7401</v>
      </c>
      <c r="D83" s="619" t="s">
        <v>7474</v>
      </c>
      <c r="E83" s="619" t="s">
        <v>7475</v>
      </c>
      <c r="F83" s="622"/>
      <c r="G83" s="622"/>
      <c r="H83" s="622"/>
      <c r="I83" s="622"/>
      <c r="J83" s="622">
        <v>1</v>
      </c>
      <c r="K83" s="622">
        <v>656</v>
      </c>
      <c r="L83" s="622"/>
      <c r="M83" s="622">
        <v>656</v>
      </c>
      <c r="N83" s="622"/>
      <c r="O83" s="622"/>
      <c r="P83" s="635"/>
      <c r="Q83" s="623"/>
    </row>
    <row r="84" spans="1:17" ht="14.4" customHeight="1" x14ac:dyDescent="0.3">
      <c r="A84" s="618" t="s">
        <v>556</v>
      </c>
      <c r="B84" s="619" t="s">
        <v>7361</v>
      </c>
      <c r="C84" s="619" t="s">
        <v>7401</v>
      </c>
      <c r="D84" s="619" t="s">
        <v>7484</v>
      </c>
      <c r="E84" s="619" t="s">
        <v>7485</v>
      </c>
      <c r="F84" s="622">
        <v>2</v>
      </c>
      <c r="G84" s="622">
        <v>366</v>
      </c>
      <c r="H84" s="622">
        <v>1</v>
      </c>
      <c r="I84" s="622">
        <v>183</v>
      </c>
      <c r="J84" s="622">
        <v>1</v>
      </c>
      <c r="K84" s="622">
        <v>183</v>
      </c>
      <c r="L84" s="622">
        <v>0.5</v>
      </c>
      <c r="M84" s="622">
        <v>183</v>
      </c>
      <c r="N84" s="622">
        <v>3</v>
      </c>
      <c r="O84" s="622">
        <v>555</v>
      </c>
      <c r="P84" s="635">
        <v>1.5163934426229508</v>
      </c>
      <c r="Q84" s="623">
        <v>185</v>
      </c>
    </row>
    <row r="85" spans="1:17" ht="14.4" customHeight="1" x14ac:dyDescent="0.3">
      <c r="A85" s="618" t="s">
        <v>556</v>
      </c>
      <c r="B85" s="619" t="s">
        <v>7361</v>
      </c>
      <c r="C85" s="619" t="s">
        <v>7401</v>
      </c>
      <c r="D85" s="619" t="s">
        <v>7490</v>
      </c>
      <c r="E85" s="619" t="s">
        <v>7491</v>
      </c>
      <c r="F85" s="622">
        <v>1</v>
      </c>
      <c r="G85" s="622">
        <v>359</v>
      </c>
      <c r="H85" s="622">
        <v>1</v>
      </c>
      <c r="I85" s="622">
        <v>359</v>
      </c>
      <c r="J85" s="622">
        <v>2</v>
      </c>
      <c r="K85" s="622">
        <v>720</v>
      </c>
      <c r="L85" s="622">
        <v>2.0055710306406684</v>
      </c>
      <c r="M85" s="622">
        <v>360</v>
      </c>
      <c r="N85" s="622">
        <v>6</v>
      </c>
      <c r="O85" s="622">
        <v>2064</v>
      </c>
      <c r="P85" s="635">
        <v>5.7493036211699167</v>
      </c>
      <c r="Q85" s="623">
        <v>344</v>
      </c>
    </row>
    <row r="86" spans="1:17" ht="14.4" customHeight="1" x14ac:dyDescent="0.3">
      <c r="A86" s="618" t="s">
        <v>556</v>
      </c>
      <c r="B86" s="619" t="s">
        <v>7361</v>
      </c>
      <c r="C86" s="619" t="s">
        <v>7401</v>
      </c>
      <c r="D86" s="619" t="s">
        <v>7492</v>
      </c>
      <c r="E86" s="619" t="s">
        <v>7493</v>
      </c>
      <c r="F86" s="622">
        <v>3</v>
      </c>
      <c r="G86" s="622">
        <v>2001</v>
      </c>
      <c r="H86" s="622">
        <v>1</v>
      </c>
      <c r="I86" s="622">
        <v>667</v>
      </c>
      <c r="J86" s="622"/>
      <c r="K86" s="622"/>
      <c r="L86" s="622"/>
      <c r="M86" s="622"/>
      <c r="N86" s="622"/>
      <c r="O86" s="622"/>
      <c r="P86" s="635"/>
      <c r="Q86" s="623"/>
    </row>
    <row r="87" spans="1:17" ht="14.4" customHeight="1" x14ac:dyDescent="0.3">
      <c r="A87" s="618" t="s">
        <v>556</v>
      </c>
      <c r="B87" s="619" t="s">
        <v>7361</v>
      </c>
      <c r="C87" s="619" t="s">
        <v>7401</v>
      </c>
      <c r="D87" s="619" t="s">
        <v>7494</v>
      </c>
      <c r="E87" s="619" t="s">
        <v>7495</v>
      </c>
      <c r="F87" s="622"/>
      <c r="G87" s="622"/>
      <c r="H87" s="622"/>
      <c r="I87" s="622"/>
      <c r="J87" s="622"/>
      <c r="K87" s="622"/>
      <c r="L87" s="622"/>
      <c r="M87" s="622"/>
      <c r="N87" s="622">
        <v>1</v>
      </c>
      <c r="O87" s="622">
        <v>988</v>
      </c>
      <c r="P87" s="635"/>
      <c r="Q87" s="623">
        <v>988</v>
      </c>
    </row>
    <row r="88" spans="1:17" ht="14.4" customHeight="1" x14ac:dyDescent="0.3">
      <c r="A88" s="618" t="s">
        <v>556</v>
      </c>
      <c r="B88" s="619" t="s">
        <v>7361</v>
      </c>
      <c r="C88" s="619" t="s">
        <v>7401</v>
      </c>
      <c r="D88" s="619" t="s">
        <v>7504</v>
      </c>
      <c r="E88" s="619" t="s">
        <v>7505</v>
      </c>
      <c r="F88" s="622"/>
      <c r="G88" s="622"/>
      <c r="H88" s="622"/>
      <c r="I88" s="622"/>
      <c r="J88" s="622"/>
      <c r="K88" s="622"/>
      <c r="L88" s="622"/>
      <c r="M88" s="622"/>
      <c r="N88" s="622">
        <v>441</v>
      </c>
      <c r="O88" s="622">
        <v>2205</v>
      </c>
      <c r="P88" s="635"/>
      <c r="Q88" s="623">
        <v>5</v>
      </c>
    </row>
    <row r="89" spans="1:17" ht="14.4" customHeight="1" x14ac:dyDescent="0.3">
      <c r="A89" s="618" t="s">
        <v>556</v>
      </c>
      <c r="B89" s="619" t="s">
        <v>7361</v>
      </c>
      <c r="C89" s="619" t="s">
        <v>7401</v>
      </c>
      <c r="D89" s="619" t="s">
        <v>7599</v>
      </c>
      <c r="E89" s="619" t="s">
        <v>7600</v>
      </c>
      <c r="F89" s="622"/>
      <c r="G89" s="622"/>
      <c r="H89" s="622"/>
      <c r="I89" s="622"/>
      <c r="J89" s="622">
        <v>1</v>
      </c>
      <c r="K89" s="622">
        <v>90</v>
      </c>
      <c r="L89" s="622"/>
      <c r="M89" s="622">
        <v>90</v>
      </c>
      <c r="N89" s="622"/>
      <c r="O89" s="622"/>
      <c r="P89" s="635"/>
      <c r="Q89" s="623"/>
    </row>
    <row r="90" spans="1:17" ht="14.4" customHeight="1" x14ac:dyDescent="0.3">
      <c r="A90" s="618" t="s">
        <v>556</v>
      </c>
      <c r="B90" s="619" t="s">
        <v>7361</v>
      </c>
      <c r="C90" s="619" t="s">
        <v>7401</v>
      </c>
      <c r="D90" s="619" t="s">
        <v>7601</v>
      </c>
      <c r="E90" s="619" t="s">
        <v>7602</v>
      </c>
      <c r="F90" s="622">
        <v>1</v>
      </c>
      <c r="G90" s="622">
        <v>0</v>
      </c>
      <c r="H90" s="622"/>
      <c r="I90" s="622">
        <v>0</v>
      </c>
      <c r="J90" s="622"/>
      <c r="K90" s="622"/>
      <c r="L90" s="622"/>
      <c r="M90" s="622"/>
      <c r="N90" s="622"/>
      <c r="O90" s="622"/>
      <c r="P90" s="635"/>
      <c r="Q90" s="623"/>
    </row>
    <row r="91" spans="1:17" ht="14.4" customHeight="1" x14ac:dyDescent="0.3">
      <c r="A91" s="618" t="s">
        <v>556</v>
      </c>
      <c r="B91" s="619" t="s">
        <v>7361</v>
      </c>
      <c r="C91" s="619" t="s">
        <v>7401</v>
      </c>
      <c r="D91" s="619" t="s">
        <v>7540</v>
      </c>
      <c r="E91" s="619" t="s">
        <v>7541</v>
      </c>
      <c r="F91" s="622"/>
      <c r="G91" s="622"/>
      <c r="H91" s="622"/>
      <c r="I91" s="622"/>
      <c r="J91" s="622">
        <v>1</v>
      </c>
      <c r="K91" s="622">
        <v>290</v>
      </c>
      <c r="L91" s="622"/>
      <c r="M91" s="622">
        <v>290</v>
      </c>
      <c r="N91" s="622"/>
      <c r="O91" s="622"/>
      <c r="P91" s="635"/>
      <c r="Q91" s="623"/>
    </row>
    <row r="92" spans="1:17" ht="14.4" customHeight="1" x14ac:dyDescent="0.3">
      <c r="A92" s="618" t="s">
        <v>556</v>
      </c>
      <c r="B92" s="619" t="s">
        <v>7361</v>
      </c>
      <c r="C92" s="619" t="s">
        <v>7401</v>
      </c>
      <c r="D92" s="619" t="s">
        <v>7542</v>
      </c>
      <c r="E92" s="619" t="s">
        <v>7543</v>
      </c>
      <c r="F92" s="622"/>
      <c r="G92" s="622"/>
      <c r="H92" s="622"/>
      <c r="I92" s="622"/>
      <c r="J92" s="622">
        <v>4</v>
      </c>
      <c r="K92" s="622">
        <v>448</v>
      </c>
      <c r="L92" s="622"/>
      <c r="M92" s="622">
        <v>112</v>
      </c>
      <c r="N92" s="622">
        <v>13</v>
      </c>
      <c r="O92" s="622">
        <v>1456</v>
      </c>
      <c r="P92" s="635"/>
      <c r="Q92" s="623">
        <v>112</v>
      </c>
    </row>
    <row r="93" spans="1:17" ht="14.4" customHeight="1" x14ac:dyDescent="0.3">
      <c r="A93" s="618" t="s">
        <v>556</v>
      </c>
      <c r="B93" s="619" t="s">
        <v>657</v>
      </c>
      <c r="C93" s="619" t="s">
        <v>7401</v>
      </c>
      <c r="D93" s="619" t="s">
        <v>7472</v>
      </c>
      <c r="E93" s="619" t="s">
        <v>7473</v>
      </c>
      <c r="F93" s="622">
        <v>1</v>
      </c>
      <c r="G93" s="622">
        <v>310</v>
      </c>
      <c r="H93" s="622">
        <v>1</v>
      </c>
      <c r="I93" s="622">
        <v>310</v>
      </c>
      <c r="J93" s="622"/>
      <c r="K93" s="622"/>
      <c r="L93" s="622"/>
      <c r="M93" s="622"/>
      <c r="N93" s="622"/>
      <c r="O93" s="622"/>
      <c r="P93" s="635"/>
      <c r="Q93" s="623"/>
    </row>
    <row r="94" spans="1:17" ht="14.4" customHeight="1" x14ac:dyDescent="0.3">
      <c r="A94" s="618" t="s">
        <v>556</v>
      </c>
      <c r="B94" s="619" t="s">
        <v>7548</v>
      </c>
      <c r="C94" s="619" t="s">
        <v>7362</v>
      </c>
      <c r="D94" s="619" t="s">
        <v>7603</v>
      </c>
      <c r="E94" s="619" t="s">
        <v>7604</v>
      </c>
      <c r="F94" s="622">
        <v>9</v>
      </c>
      <c r="G94" s="622">
        <v>1320.66</v>
      </c>
      <c r="H94" s="622">
        <v>1</v>
      </c>
      <c r="I94" s="622">
        <v>146.74</v>
      </c>
      <c r="J94" s="622">
        <v>12</v>
      </c>
      <c r="K94" s="622">
        <v>1231.95</v>
      </c>
      <c r="L94" s="622">
        <v>0.93282904002544176</v>
      </c>
      <c r="M94" s="622">
        <v>102.66250000000001</v>
      </c>
      <c r="N94" s="622">
        <v>4</v>
      </c>
      <c r="O94" s="622">
        <v>333.2</v>
      </c>
      <c r="P94" s="635">
        <v>0.2522980933775536</v>
      </c>
      <c r="Q94" s="623">
        <v>83.3</v>
      </c>
    </row>
    <row r="95" spans="1:17" ht="14.4" customHeight="1" x14ac:dyDescent="0.3">
      <c r="A95" s="618" t="s">
        <v>556</v>
      </c>
      <c r="B95" s="619" t="s">
        <v>7548</v>
      </c>
      <c r="C95" s="619" t="s">
        <v>7362</v>
      </c>
      <c r="D95" s="619" t="s">
        <v>7605</v>
      </c>
      <c r="E95" s="619" t="s">
        <v>7606</v>
      </c>
      <c r="F95" s="622"/>
      <c r="G95" s="622"/>
      <c r="H95" s="622"/>
      <c r="I95" s="622"/>
      <c r="J95" s="622">
        <v>9</v>
      </c>
      <c r="K95" s="622">
        <v>9495.6299999999992</v>
      </c>
      <c r="L95" s="622"/>
      <c r="M95" s="622">
        <v>1055.07</v>
      </c>
      <c r="N95" s="622"/>
      <c r="O95" s="622"/>
      <c r="P95" s="635"/>
      <c r="Q95" s="623"/>
    </row>
    <row r="96" spans="1:17" ht="14.4" customHeight="1" x14ac:dyDescent="0.3">
      <c r="A96" s="618" t="s">
        <v>556</v>
      </c>
      <c r="B96" s="619" t="s">
        <v>7548</v>
      </c>
      <c r="C96" s="619" t="s">
        <v>7362</v>
      </c>
      <c r="D96" s="619" t="s">
        <v>7607</v>
      </c>
      <c r="E96" s="619" t="s">
        <v>7608</v>
      </c>
      <c r="F96" s="622"/>
      <c r="G96" s="622"/>
      <c r="H96" s="622"/>
      <c r="I96" s="622"/>
      <c r="J96" s="622"/>
      <c r="K96" s="622"/>
      <c r="L96" s="622"/>
      <c r="M96" s="622"/>
      <c r="N96" s="622">
        <v>9</v>
      </c>
      <c r="O96" s="622">
        <v>34578.36</v>
      </c>
      <c r="P96" s="635"/>
      <c r="Q96" s="623">
        <v>3842.04</v>
      </c>
    </row>
    <row r="97" spans="1:17" ht="14.4" customHeight="1" x14ac:dyDescent="0.3">
      <c r="A97" s="618" t="s">
        <v>556</v>
      </c>
      <c r="B97" s="619" t="s">
        <v>7548</v>
      </c>
      <c r="C97" s="619" t="s">
        <v>7362</v>
      </c>
      <c r="D97" s="619" t="s">
        <v>7609</v>
      </c>
      <c r="E97" s="619" t="s">
        <v>7610</v>
      </c>
      <c r="F97" s="622">
        <v>134</v>
      </c>
      <c r="G97" s="622">
        <v>17198.18</v>
      </c>
      <c r="H97" s="622">
        <v>1</v>
      </c>
      <c r="I97" s="622">
        <v>128.34462686567164</v>
      </c>
      <c r="J97" s="622">
        <v>384</v>
      </c>
      <c r="K97" s="622">
        <v>52989.820000000007</v>
      </c>
      <c r="L97" s="622">
        <v>3.0811295148672713</v>
      </c>
      <c r="M97" s="622">
        <v>137.99432291666668</v>
      </c>
      <c r="N97" s="622">
        <v>135</v>
      </c>
      <c r="O97" s="622">
        <v>15945.79</v>
      </c>
      <c r="P97" s="635">
        <v>0.92717892242086086</v>
      </c>
      <c r="Q97" s="623">
        <v>118.11696296296297</v>
      </c>
    </row>
    <row r="98" spans="1:17" ht="14.4" customHeight="1" x14ac:dyDescent="0.3">
      <c r="A98" s="618" t="s">
        <v>556</v>
      </c>
      <c r="B98" s="619" t="s">
        <v>7548</v>
      </c>
      <c r="C98" s="619" t="s">
        <v>7362</v>
      </c>
      <c r="D98" s="619" t="s">
        <v>7611</v>
      </c>
      <c r="E98" s="619" t="s">
        <v>7610</v>
      </c>
      <c r="F98" s="622">
        <v>763</v>
      </c>
      <c r="G98" s="622">
        <v>148555.81</v>
      </c>
      <c r="H98" s="622">
        <v>1</v>
      </c>
      <c r="I98" s="622">
        <v>194.69961992136302</v>
      </c>
      <c r="J98" s="622">
        <v>1084</v>
      </c>
      <c r="K98" s="622">
        <v>234594.53999999998</v>
      </c>
      <c r="L98" s="622">
        <v>1.5791677215451889</v>
      </c>
      <c r="M98" s="622">
        <v>216.41562730627305</v>
      </c>
      <c r="N98" s="622">
        <v>36</v>
      </c>
      <c r="O98" s="622">
        <v>8168.04</v>
      </c>
      <c r="P98" s="635">
        <v>5.4982972392665086E-2</v>
      </c>
      <c r="Q98" s="623">
        <v>226.89</v>
      </c>
    </row>
    <row r="99" spans="1:17" ht="14.4" customHeight="1" x14ac:dyDescent="0.3">
      <c r="A99" s="618" t="s">
        <v>556</v>
      </c>
      <c r="B99" s="619" t="s">
        <v>7548</v>
      </c>
      <c r="C99" s="619" t="s">
        <v>7362</v>
      </c>
      <c r="D99" s="619" t="s">
        <v>7612</v>
      </c>
      <c r="E99" s="619" t="s">
        <v>7613</v>
      </c>
      <c r="F99" s="622"/>
      <c r="G99" s="622"/>
      <c r="H99" s="622"/>
      <c r="I99" s="622"/>
      <c r="J99" s="622">
        <v>2.1</v>
      </c>
      <c r="K99" s="622">
        <v>1210.58</v>
      </c>
      <c r="L99" s="622"/>
      <c r="M99" s="622">
        <v>576.46666666666658</v>
      </c>
      <c r="N99" s="622"/>
      <c r="O99" s="622"/>
      <c r="P99" s="635"/>
      <c r="Q99" s="623"/>
    </row>
    <row r="100" spans="1:17" ht="14.4" customHeight="1" x14ac:dyDescent="0.3">
      <c r="A100" s="618" t="s">
        <v>556</v>
      </c>
      <c r="B100" s="619" t="s">
        <v>7548</v>
      </c>
      <c r="C100" s="619" t="s">
        <v>7362</v>
      </c>
      <c r="D100" s="619" t="s">
        <v>7614</v>
      </c>
      <c r="E100" s="619" t="s">
        <v>7615</v>
      </c>
      <c r="F100" s="622">
        <v>7.8999999999999995</v>
      </c>
      <c r="G100" s="622">
        <v>2290.2399999999998</v>
      </c>
      <c r="H100" s="622">
        <v>1</v>
      </c>
      <c r="I100" s="622">
        <v>289.90379746835441</v>
      </c>
      <c r="J100" s="622">
        <v>21.5</v>
      </c>
      <c r="K100" s="622">
        <v>5876.1799999999994</v>
      </c>
      <c r="L100" s="622">
        <v>2.5657485678356853</v>
      </c>
      <c r="M100" s="622">
        <v>273.31069767441858</v>
      </c>
      <c r="N100" s="622">
        <v>15.4</v>
      </c>
      <c r="O100" s="622">
        <v>4246.01</v>
      </c>
      <c r="P100" s="635">
        <v>1.853958537096549</v>
      </c>
      <c r="Q100" s="623">
        <v>275.71493506493505</v>
      </c>
    </row>
    <row r="101" spans="1:17" ht="14.4" customHeight="1" x14ac:dyDescent="0.3">
      <c r="A101" s="618" t="s">
        <v>556</v>
      </c>
      <c r="B101" s="619" t="s">
        <v>7548</v>
      </c>
      <c r="C101" s="619" t="s">
        <v>7362</v>
      </c>
      <c r="D101" s="619" t="s">
        <v>7616</v>
      </c>
      <c r="E101" s="619" t="s">
        <v>7617</v>
      </c>
      <c r="F101" s="622">
        <v>85</v>
      </c>
      <c r="G101" s="622">
        <v>25304.55</v>
      </c>
      <c r="H101" s="622">
        <v>1</v>
      </c>
      <c r="I101" s="622">
        <v>297.70058823529411</v>
      </c>
      <c r="J101" s="622">
        <v>94</v>
      </c>
      <c r="K101" s="622">
        <v>17702.689999999999</v>
      </c>
      <c r="L101" s="622">
        <v>0.69958525245459802</v>
      </c>
      <c r="M101" s="622">
        <v>188.3264893617021</v>
      </c>
      <c r="N101" s="622">
        <v>110</v>
      </c>
      <c r="O101" s="622">
        <v>9248.7999999999993</v>
      </c>
      <c r="P101" s="635">
        <v>0.36549948527043552</v>
      </c>
      <c r="Q101" s="623">
        <v>84.08</v>
      </c>
    </row>
    <row r="102" spans="1:17" ht="14.4" customHeight="1" x14ac:dyDescent="0.3">
      <c r="A102" s="618" t="s">
        <v>556</v>
      </c>
      <c r="B102" s="619" t="s">
        <v>7548</v>
      </c>
      <c r="C102" s="619" t="s">
        <v>7362</v>
      </c>
      <c r="D102" s="619" t="s">
        <v>7618</v>
      </c>
      <c r="E102" s="619" t="s">
        <v>7619</v>
      </c>
      <c r="F102" s="622">
        <v>109.2</v>
      </c>
      <c r="G102" s="622">
        <v>247617.78</v>
      </c>
      <c r="H102" s="622">
        <v>1</v>
      </c>
      <c r="I102" s="622">
        <v>2267.5620879120879</v>
      </c>
      <c r="J102" s="622">
        <v>120.60000000000001</v>
      </c>
      <c r="K102" s="622">
        <v>130165.32</v>
      </c>
      <c r="L102" s="622">
        <v>0.52567032948926373</v>
      </c>
      <c r="M102" s="622">
        <v>1079.3144278606965</v>
      </c>
      <c r="N102" s="622">
        <v>65.8</v>
      </c>
      <c r="O102" s="622">
        <v>71019.11</v>
      </c>
      <c r="P102" s="635">
        <v>0.2868094124743385</v>
      </c>
      <c r="Q102" s="623">
        <v>1079.3177811550152</v>
      </c>
    </row>
    <row r="103" spans="1:17" ht="14.4" customHeight="1" x14ac:dyDescent="0.3">
      <c r="A103" s="618" t="s">
        <v>556</v>
      </c>
      <c r="B103" s="619" t="s">
        <v>7548</v>
      </c>
      <c r="C103" s="619" t="s">
        <v>7362</v>
      </c>
      <c r="D103" s="619" t="s">
        <v>7620</v>
      </c>
      <c r="E103" s="619" t="s">
        <v>7621</v>
      </c>
      <c r="F103" s="622"/>
      <c r="G103" s="622"/>
      <c r="H103" s="622"/>
      <c r="I103" s="622"/>
      <c r="J103" s="622">
        <v>72</v>
      </c>
      <c r="K103" s="622">
        <v>18804.239999999998</v>
      </c>
      <c r="L103" s="622"/>
      <c r="M103" s="622">
        <v>261.16999999999996</v>
      </c>
      <c r="N103" s="622">
        <v>21</v>
      </c>
      <c r="O103" s="622">
        <v>3872.82</v>
      </c>
      <c r="P103" s="635"/>
      <c r="Q103" s="623">
        <v>184.42000000000002</v>
      </c>
    </row>
    <row r="104" spans="1:17" ht="14.4" customHeight="1" x14ac:dyDescent="0.3">
      <c r="A104" s="618" t="s">
        <v>556</v>
      </c>
      <c r="B104" s="619" t="s">
        <v>7548</v>
      </c>
      <c r="C104" s="619" t="s">
        <v>7362</v>
      </c>
      <c r="D104" s="619" t="s">
        <v>7622</v>
      </c>
      <c r="E104" s="619" t="s">
        <v>7623</v>
      </c>
      <c r="F104" s="622">
        <v>3</v>
      </c>
      <c r="G104" s="622">
        <v>248.88</v>
      </c>
      <c r="H104" s="622">
        <v>1</v>
      </c>
      <c r="I104" s="622">
        <v>82.96</v>
      </c>
      <c r="J104" s="622"/>
      <c r="K104" s="622"/>
      <c r="L104" s="622"/>
      <c r="M104" s="622"/>
      <c r="N104" s="622"/>
      <c r="O104" s="622"/>
      <c r="P104" s="635"/>
      <c r="Q104" s="623"/>
    </row>
    <row r="105" spans="1:17" ht="14.4" customHeight="1" x14ac:dyDescent="0.3">
      <c r="A105" s="618" t="s">
        <v>556</v>
      </c>
      <c r="B105" s="619" t="s">
        <v>7548</v>
      </c>
      <c r="C105" s="619" t="s">
        <v>7362</v>
      </c>
      <c r="D105" s="619" t="s">
        <v>7624</v>
      </c>
      <c r="E105" s="619" t="s">
        <v>7625</v>
      </c>
      <c r="F105" s="622">
        <v>161</v>
      </c>
      <c r="G105" s="622">
        <v>10256.509999999998</v>
      </c>
      <c r="H105" s="622">
        <v>1</v>
      </c>
      <c r="I105" s="622">
        <v>63.705031055900612</v>
      </c>
      <c r="J105" s="622"/>
      <c r="K105" s="622"/>
      <c r="L105" s="622"/>
      <c r="M105" s="622"/>
      <c r="N105" s="622"/>
      <c r="O105" s="622"/>
      <c r="P105" s="635"/>
      <c r="Q105" s="623"/>
    </row>
    <row r="106" spans="1:17" ht="14.4" customHeight="1" x14ac:dyDescent="0.3">
      <c r="A106" s="618" t="s">
        <v>556</v>
      </c>
      <c r="B106" s="619" t="s">
        <v>7548</v>
      </c>
      <c r="C106" s="619" t="s">
        <v>7362</v>
      </c>
      <c r="D106" s="619" t="s">
        <v>7626</v>
      </c>
      <c r="E106" s="619" t="s">
        <v>7627</v>
      </c>
      <c r="F106" s="622">
        <v>1696</v>
      </c>
      <c r="G106" s="622">
        <v>171952.62</v>
      </c>
      <c r="H106" s="622">
        <v>1</v>
      </c>
      <c r="I106" s="622">
        <v>101.38715801886792</v>
      </c>
      <c r="J106" s="622">
        <v>1315.3</v>
      </c>
      <c r="K106" s="622">
        <v>101503.41</v>
      </c>
      <c r="L106" s="622">
        <v>0.59029871135432543</v>
      </c>
      <c r="M106" s="622">
        <v>77.171299323348293</v>
      </c>
      <c r="N106" s="622">
        <v>1313</v>
      </c>
      <c r="O106" s="622">
        <v>82715.09</v>
      </c>
      <c r="P106" s="635">
        <v>0.48103419418674748</v>
      </c>
      <c r="Q106" s="623">
        <v>62.997022086824067</v>
      </c>
    </row>
    <row r="107" spans="1:17" ht="14.4" customHeight="1" x14ac:dyDescent="0.3">
      <c r="A107" s="618" t="s">
        <v>556</v>
      </c>
      <c r="B107" s="619" t="s">
        <v>7548</v>
      </c>
      <c r="C107" s="619" t="s">
        <v>7362</v>
      </c>
      <c r="D107" s="619" t="s">
        <v>7628</v>
      </c>
      <c r="E107" s="619" t="s">
        <v>7629</v>
      </c>
      <c r="F107" s="622"/>
      <c r="G107" s="622"/>
      <c r="H107" s="622"/>
      <c r="I107" s="622"/>
      <c r="J107" s="622">
        <v>0.2</v>
      </c>
      <c r="K107" s="622">
        <v>1052.9000000000001</v>
      </c>
      <c r="L107" s="622"/>
      <c r="M107" s="622">
        <v>5264.5</v>
      </c>
      <c r="N107" s="622"/>
      <c r="O107" s="622"/>
      <c r="P107" s="635"/>
      <c r="Q107" s="623"/>
    </row>
    <row r="108" spans="1:17" ht="14.4" customHeight="1" x14ac:dyDescent="0.3">
      <c r="A108" s="618" t="s">
        <v>556</v>
      </c>
      <c r="B108" s="619" t="s">
        <v>7548</v>
      </c>
      <c r="C108" s="619" t="s">
        <v>7362</v>
      </c>
      <c r="D108" s="619" t="s">
        <v>7630</v>
      </c>
      <c r="E108" s="619" t="s">
        <v>7631</v>
      </c>
      <c r="F108" s="622">
        <v>165</v>
      </c>
      <c r="G108" s="622">
        <v>30526.71</v>
      </c>
      <c r="H108" s="622">
        <v>1</v>
      </c>
      <c r="I108" s="622">
        <v>185.01036363636362</v>
      </c>
      <c r="J108" s="622">
        <v>73</v>
      </c>
      <c r="K108" s="622">
        <v>13277.39</v>
      </c>
      <c r="L108" s="622">
        <v>0.43494336598998057</v>
      </c>
      <c r="M108" s="622">
        <v>181.88205479452054</v>
      </c>
      <c r="N108" s="622">
        <v>34</v>
      </c>
      <c r="O108" s="622">
        <v>4894.3</v>
      </c>
      <c r="P108" s="635">
        <v>0.16032844679298883</v>
      </c>
      <c r="Q108" s="623">
        <v>143.95000000000002</v>
      </c>
    </row>
    <row r="109" spans="1:17" ht="14.4" customHeight="1" x14ac:dyDescent="0.3">
      <c r="A109" s="618" t="s">
        <v>556</v>
      </c>
      <c r="B109" s="619" t="s">
        <v>7548</v>
      </c>
      <c r="C109" s="619" t="s">
        <v>7362</v>
      </c>
      <c r="D109" s="619" t="s">
        <v>7632</v>
      </c>
      <c r="E109" s="619" t="s">
        <v>7633</v>
      </c>
      <c r="F109" s="622">
        <v>1</v>
      </c>
      <c r="G109" s="622">
        <v>5775</v>
      </c>
      <c r="H109" s="622">
        <v>1</v>
      </c>
      <c r="I109" s="622">
        <v>5775</v>
      </c>
      <c r="J109" s="622"/>
      <c r="K109" s="622"/>
      <c r="L109" s="622"/>
      <c r="M109" s="622"/>
      <c r="N109" s="622"/>
      <c r="O109" s="622"/>
      <c r="P109" s="635"/>
      <c r="Q109" s="623"/>
    </row>
    <row r="110" spans="1:17" ht="14.4" customHeight="1" x14ac:dyDescent="0.3">
      <c r="A110" s="618" t="s">
        <v>556</v>
      </c>
      <c r="B110" s="619" t="s">
        <v>7548</v>
      </c>
      <c r="C110" s="619" t="s">
        <v>7362</v>
      </c>
      <c r="D110" s="619" t="s">
        <v>7634</v>
      </c>
      <c r="E110" s="619" t="s">
        <v>7635</v>
      </c>
      <c r="F110" s="622"/>
      <c r="G110" s="622"/>
      <c r="H110" s="622"/>
      <c r="I110" s="622"/>
      <c r="J110" s="622">
        <v>77.169999999999987</v>
      </c>
      <c r="K110" s="622">
        <v>280353.59000000003</v>
      </c>
      <c r="L110" s="622"/>
      <c r="M110" s="622">
        <v>3632.9349488143071</v>
      </c>
      <c r="N110" s="622"/>
      <c r="O110" s="622"/>
      <c r="P110" s="635"/>
      <c r="Q110" s="623"/>
    </row>
    <row r="111" spans="1:17" ht="14.4" customHeight="1" x14ac:dyDescent="0.3">
      <c r="A111" s="618" t="s">
        <v>556</v>
      </c>
      <c r="B111" s="619" t="s">
        <v>7548</v>
      </c>
      <c r="C111" s="619" t="s">
        <v>7362</v>
      </c>
      <c r="D111" s="619" t="s">
        <v>7636</v>
      </c>
      <c r="E111" s="619" t="s">
        <v>7637</v>
      </c>
      <c r="F111" s="622">
        <v>21.2</v>
      </c>
      <c r="G111" s="622">
        <v>20166.68</v>
      </c>
      <c r="H111" s="622">
        <v>1</v>
      </c>
      <c r="I111" s="622">
        <v>951.25849056603784</v>
      </c>
      <c r="J111" s="622">
        <v>14.899999999999999</v>
      </c>
      <c r="K111" s="622">
        <v>16606.36</v>
      </c>
      <c r="L111" s="622">
        <v>0.82345532333532345</v>
      </c>
      <c r="M111" s="622">
        <v>1114.5208053691276</v>
      </c>
      <c r="N111" s="622">
        <v>34.200000000000003</v>
      </c>
      <c r="O111" s="622">
        <v>27689.14</v>
      </c>
      <c r="P111" s="635">
        <v>1.3730142988335214</v>
      </c>
      <c r="Q111" s="623">
        <v>809.62397660818704</v>
      </c>
    </row>
    <row r="112" spans="1:17" ht="14.4" customHeight="1" x14ac:dyDescent="0.3">
      <c r="A112" s="618" t="s">
        <v>556</v>
      </c>
      <c r="B112" s="619" t="s">
        <v>7548</v>
      </c>
      <c r="C112" s="619" t="s">
        <v>7362</v>
      </c>
      <c r="D112" s="619" t="s">
        <v>7638</v>
      </c>
      <c r="E112" s="619" t="s">
        <v>7639</v>
      </c>
      <c r="F112" s="622"/>
      <c r="G112" s="622"/>
      <c r="H112" s="622"/>
      <c r="I112" s="622"/>
      <c r="J112" s="622">
        <v>23</v>
      </c>
      <c r="K112" s="622">
        <v>35504.199999999997</v>
      </c>
      <c r="L112" s="622"/>
      <c r="M112" s="622">
        <v>1543.6608695652174</v>
      </c>
      <c r="N112" s="622">
        <v>74</v>
      </c>
      <c r="O112" s="622">
        <v>89827.819999999992</v>
      </c>
      <c r="P112" s="635"/>
      <c r="Q112" s="623">
        <v>1213.8894594594594</v>
      </c>
    </row>
    <row r="113" spans="1:17" ht="14.4" customHeight="1" x14ac:dyDescent="0.3">
      <c r="A113" s="618" t="s">
        <v>556</v>
      </c>
      <c r="B113" s="619" t="s">
        <v>7548</v>
      </c>
      <c r="C113" s="619" t="s">
        <v>7362</v>
      </c>
      <c r="D113" s="619" t="s">
        <v>7640</v>
      </c>
      <c r="E113" s="619" t="s">
        <v>7641</v>
      </c>
      <c r="F113" s="622">
        <v>2</v>
      </c>
      <c r="G113" s="622">
        <v>2552.48</v>
      </c>
      <c r="H113" s="622">
        <v>1</v>
      </c>
      <c r="I113" s="622">
        <v>1276.24</v>
      </c>
      <c r="J113" s="622"/>
      <c r="K113" s="622"/>
      <c r="L113" s="622"/>
      <c r="M113" s="622"/>
      <c r="N113" s="622"/>
      <c r="O113" s="622"/>
      <c r="P113" s="635"/>
      <c r="Q113" s="623"/>
    </row>
    <row r="114" spans="1:17" ht="14.4" customHeight="1" x14ac:dyDescent="0.3">
      <c r="A114" s="618" t="s">
        <v>556</v>
      </c>
      <c r="B114" s="619" t="s">
        <v>7548</v>
      </c>
      <c r="C114" s="619" t="s">
        <v>7362</v>
      </c>
      <c r="D114" s="619" t="s">
        <v>7642</v>
      </c>
      <c r="E114" s="619" t="s">
        <v>7643</v>
      </c>
      <c r="F114" s="622">
        <v>8.8000000000000007</v>
      </c>
      <c r="G114" s="622">
        <v>123387.99</v>
      </c>
      <c r="H114" s="622">
        <v>1</v>
      </c>
      <c r="I114" s="622">
        <v>14021.362499999999</v>
      </c>
      <c r="J114" s="622">
        <v>25.999999999999996</v>
      </c>
      <c r="K114" s="622">
        <v>362393.46</v>
      </c>
      <c r="L114" s="622">
        <v>2.9370237735455453</v>
      </c>
      <c r="M114" s="622">
        <v>13938.210000000003</v>
      </c>
      <c r="N114" s="622">
        <v>8.8000000000000007</v>
      </c>
      <c r="O114" s="622">
        <v>119669.44</v>
      </c>
      <c r="P114" s="635">
        <v>0.96986295019474744</v>
      </c>
      <c r="Q114" s="623">
        <v>13598.8</v>
      </c>
    </row>
    <row r="115" spans="1:17" ht="14.4" customHeight="1" x14ac:dyDescent="0.3">
      <c r="A115" s="618" t="s">
        <v>556</v>
      </c>
      <c r="B115" s="619" t="s">
        <v>7548</v>
      </c>
      <c r="C115" s="619" t="s">
        <v>7362</v>
      </c>
      <c r="D115" s="619" t="s">
        <v>7644</v>
      </c>
      <c r="E115" s="619" t="s">
        <v>7645</v>
      </c>
      <c r="F115" s="622"/>
      <c r="G115" s="622"/>
      <c r="H115" s="622"/>
      <c r="I115" s="622"/>
      <c r="J115" s="622">
        <v>9</v>
      </c>
      <c r="K115" s="622">
        <v>33108.03</v>
      </c>
      <c r="L115" s="622"/>
      <c r="M115" s="622">
        <v>3678.67</v>
      </c>
      <c r="N115" s="622"/>
      <c r="O115" s="622"/>
      <c r="P115" s="635"/>
      <c r="Q115" s="623"/>
    </row>
    <row r="116" spans="1:17" ht="14.4" customHeight="1" x14ac:dyDescent="0.3">
      <c r="A116" s="618" t="s">
        <v>556</v>
      </c>
      <c r="B116" s="619" t="s">
        <v>7548</v>
      </c>
      <c r="C116" s="619" t="s">
        <v>7362</v>
      </c>
      <c r="D116" s="619" t="s">
        <v>7646</v>
      </c>
      <c r="E116" s="619" t="s">
        <v>7639</v>
      </c>
      <c r="F116" s="622"/>
      <c r="G116" s="622"/>
      <c r="H116" s="622"/>
      <c r="I116" s="622"/>
      <c r="J116" s="622">
        <v>0.1</v>
      </c>
      <c r="K116" s="622">
        <v>1299.05</v>
      </c>
      <c r="L116" s="622"/>
      <c r="M116" s="622">
        <v>12990.499999999998</v>
      </c>
      <c r="N116" s="622"/>
      <c r="O116" s="622"/>
      <c r="P116" s="635"/>
      <c r="Q116" s="623"/>
    </row>
    <row r="117" spans="1:17" ht="14.4" customHeight="1" x14ac:dyDescent="0.3">
      <c r="A117" s="618" t="s">
        <v>556</v>
      </c>
      <c r="B117" s="619" t="s">
        <v>7548</v>
      </c>
      <c r="C117" s="619" t="s">
        <v>7362</v>
      </c>
      <c r="D117" s="619" t="s">
        <v>7647</v>
      </c>
      <c r="E117" s="619" t="s">
        <v>7648</v>
      </c>
      <c r="F117" s="622"/>
      <c r="G117" s="622"/>
      <c r="H117" s="622"/>
      <c r="I117" s="622"/>
      <c r="J117" s="622">
        <v>2</v>
      </c>
      <c r="K117" s="622">
        <v>21540.52</v>
      </c>
      <c r="L117" s="622"/>
      <c r="M117" s="622">
        <v>10770.26</v>
      </c>
      <c r="N117" s="622"/>
      <c r="O117" s="622"/>
      <c r="P117" s="635"/>
      <c r="Q117" s="623"/>
    </row>
    <row r="118" spans="1:17" ht="14.4" customHeight="1" x14ac:dyDescent="0.3">
      <c r="A118" s="618" t="s">
        <v>556</v>
      </c>
      <c r="B118" s="619" t="s">
        <v>7548</v>
      </c>
      <c r="C118" s="619" t="s">
        <v>7362</v>
      </c>
      <c r="D118" s="619" t="s">
        <v>7649</v>
      </c>
      <c r="E118" s="619" t="s">
        <v>7650</v>
      </c>
      <c r="F118" s="622">
        <v>5</v>
      </c>
      <c r="G118" s="622">
        <v>19064.400000000001</v>
      </c>
      <c r="H118" s="622">
        <v>1</v>
      </c>
      <c r="I118" s="622">
        <v>3812.88</v>
      </c>
      <c r="J118" s="622">
        <v>21</v>
      </c>
      <c r="K118" s="622">
        <v>69413.819999999992</v>
      </c>
      <c r="L118" s="622">
        <v>3.6410178133064761</v>
      </c>
      <c r="M118" s="622">
        <v>3305.4199999999996</v>
      </c>
      <c r="N118" s="622"/>
      <c r="O118" s="622"/>
      <c r="P118" s="635"/>
      <c r="Q118" s="623"/>
    </row>
    <row r="119" spans="1:17" ht="14.4" customHeight="1" x14ac:dyDescent="0.3">
      <c r="A119" s="618" t="s">
        <v>556</v>
      </c>
      <c r="B119" s="619" t="s">
        <v>7548</v>
      </c>
      <c r="C119" s="619" t="s">
        <v>7362</v>
      </c>
      <c r="D119" s="619" t="s">
        <v>7651</v>
      </c>
      <c r="E119" s="619" t="s">
        <v>7625</v>
      </c>
      <c r="F119" s="622"/>
      <c r="G119" s="622"/>
      <c r="H119" s="622"/>
      <c r="I119" s="622"/>
      <c r="J119" s="622">
        <v>7.1999999999999993</v>
      </c>
      <c r="K119" s="622">
        <v>5283.4499999999989</v>
      </c>
      <c r="L119" s="622"/>
      <c r="M119" s="622">
        <v>733.81249999999989</v>
      </c>
      <c r="N119" s="622">
        <v>19.3</v>
      </c>
      <c r="O119" s="622">
        <v>8520.18</v>
      </c>
      <c r="P119" s="635"/>
      <c r="Q119" s="623">
        <v>441.46010362694301</v>
      </c>
    </row>
    <row r="120" spans="1:17" ht="14.4" customHeight="1" x14ac:dyDescent="0.3">
      <c r="A120" s="618" t="s">
        <v>556</v>
      </c>
      <c r="B120" s="619" t="s">
        <v>7548</v>
      </c>
      <c r="C120" s="619" t="s">
        <v>7362</v>
      </c>
      <c r="D120" s="619" t="s">
        <v>7652</v>
      </c>
      <c r="E120" s="619" t="s">
        <v>7653</v>
      </c>
      <c r="F120" s="622">
        <v>544</v>
      </c>
      <c r="G120" s="622">
        <v>43061.88</v>
      </c>
      <c r="H120" s="622">
        <v>1</v>
      </c>
      <c r="I120" s="622">
        <v>79.157867647058822</v>
      </c>
      <c r="J120" s="622">
        <v>1215</v>
      </c>
      <c r="K120" s="622">
        <v>74119.05</v>
      </c>
      <c r="L120" s="622">
        <v>1.7212218788404039</v>
      </c>
      <c r="M120" s="622">
        <v>61.003333333333337</v>
      </c>
      <c r="N120" s="622">
        <v>188</v>
      </c>
      <c r="O120" s="622">
        <v>10905.88</v>
      </c>
      <c r="P120" s="635">
        <v>0.2532606565249822</v>
      </c>
      <c r="Q120" s="623">
        <v>58.01</v>
      </c>
    </row>
    <row r="121" spans="1:17" ht="14.4" customHeight="1" x14ac:dyDescent="0.3">
      <c r="A121" s="618" t="s">
        <v>556</v>
      </c>
      <c r="B121" s="619" t="s">
        <v>7548</v>
      </c>
      <c r="C121" s="619" t="s">
        <v>7362</v>
      </c>
      <c r="D121" s="619" t="s">
        <v>7654</v>
      </c>
      <c r="E121" s="619" t="s">
        <v>7655</v>
      </c>
      <c r="F121" s="622">
        <v>13</v>
      </c>
      <c r="G121" s="622">
        <v>28336.469999999994</v>
      </c>
      <c r="H121" s="622">
        <v>1</v>
      </c>
      <c r="I121" s="622">
        <v>2179.728461538461</v>
      </c>
      <c r="J121" s="622">
        <v>15</v>
      </c>
      <c r="K121" s="622">
        <v>34373.990000000005</v>
      </c>
      <c r="L121" s="622">
        <v>1.2130653535885032</v>
      </c>
      <c r="M121" s="622">
        <v>2291.5993333333336</v>
      </c>
      <c r="N121" s="622">
        <v>2</v>
      </c>
      <c r="O121" s="622">
        <v>4909.68</v>
      </c>
      <c r="P121" s="635">
        <v>0.17326364222501961</v>
      </c>
      <c r="Q121" s="623">
        <v>2454.84</v>
      </c>
    </row>
    <row r="122" spans="1:17" ht="14.4" customHeight="1" x14ac:dyDescent="0.3">
      <c r="A122" s="618" t="s">
        <v>556</v>
      </c>
      <c r="B122" s="619" t="s">
        <v>7548</v>
      </c>
      <c r="C122" s="619" t="s">
        <v>7362</v>
      </c>
      <c r="D122" s="619" t="s">
        <v>7656</v>
      </c>
      <c r="E122" s="619" t="s">
        <v>7657</v>
      </c>
      <c r="F122" s="622">
        <v>29</v>
      </c>
      <c r="G122" s="622">
        <v>9040.18</v>
      </c>
      <c r="H122" s="622">
        <v>1</v>
      </c>
      <c r="I122" s="622">
        <v>311.73034482758624</v>
      </c>
      <c r="J122" s="622">
        <v>33</v>
      </c>
      <c r="K122" s="622">
        <v>8972.369999999999</v>
      </c>
      <c r="L122" s="622">
        <v>0.99249904316064486</v>
      </c>
      <c r="M122" s="622">
        <v>271.89</v>
      </c>
      <c r="N122" s="622"/>
      <c r="O122" s="622"/>
      <c r="P122" s="635"/>
      <c r="Q122" s="623"/>
    </row>
    <row r="123" spans="1:17" ht="14.4" customHeight="1" x14ac:dyDescent="0.3">
      <c r="A123" s="618" t="s">
        <v>556</v>
      </c>
      <c r="B123" s="619" t="s">
        <v>7548</v>
      </c>
      <c r="C123" s="619" t="s">
        <v>7362</v>
      </c>
      <c r="D123" s="619" t="s">
        <v>7658</v>
      </c>
      <c r="E123" s="619" t="s">
        <v>7659</v>
      </c>
      <c r="F123" s="622">
        <v>73.600000000000009</v>
      </c>
      <c r="G123" s="622">
        <v>26122.5</v>
      </c>
      <c r="H123" s="622">
        <v>1</v>
      </c>
      <c r="I123" s="622">
        <v>354.92527173913038</v>
      </c>
      <c r="J123" s="622">
        <v>59.900000000000006</v>
      </c>
      <c r="K123" s="622">
        <v>23544.450000000004</v>
      </c>
      <c r="L123" s="622">
        <v>0.90130921619293725</v>
      </c>
      <c r="M123" s="622">
        <v>393.06260434056765</v>
      </c>
      <c r="N123" s="622">
        <v>73.699999999999989</v>
      </c>
      <c r="O123" s="622">
        <v>29781.489999999998</v>
      </c>
      <c r="P123" s="635">
        <v>1.1400704373624269</v>
      </c>
      <c r="Q123" s="623">
        <v>404.09077340569883</v>
      </c>
    </row>
    <row r="124" spans="1:17" ht="14.4" customHeight="1" x14ac:dyDescent="0.3">
      <c r="A124" s="618" t="s">
        <v>556</v>
      </c>
      <c r="B124" s="619" t="s">
        <v>7548</v>
      </c>
      <c r="C124" s="619" t="s">
        <v>7362</v>
      </c>
      <c r="D124" s="619" t="s">
        <v>7660</v>
      </c>
      <c r="E124" s="619" t="s">
        <v>7661</v>
      </c>
      <c r="F124" s="622">
        <v>216</v>
      </c>
      <c r="G124" s="622">
        <v>17396.46</v>
      </c>
      <c r="H124" s="622">
        <v>1</v>
      </c>
      <c r="I124" s="622">
        <v>80.539166666666659</v>
      </c>
      <c r="J124" s="622"/>
      <c r="K124" s="622"/>
      <c r="L124" s="622"/>
      <c r="M124" s="622"/>
      <c r="N124" s="622">
        <v>312</v>
      </c>
      <c r="O124" s="622">
        <v>18099.120000000003</v>
      </c>
      <c r="P124" s="635">
        <v>1.0403909760951369</v>
      </c>
      <c r="Q124" s="623">
        <v>58.010000000000005</v>
      </c>
    </row>
    <row r="125" spans="1:17" ht="14.4" customHeight="1" x14ac:dyDescent="0.3">
      <c r="A125" s="618" t="s">
        <v>556</v>
      </c>
      <c r="B125" s="619" t="s">
        <v>7548</v>
      </c>
      <c r="C125" s="619" t="s">
        <v>7362</v>
      </c>
      <c r="D125" s="619" t="s">
        <v>7662</v>
      </c>
      <c r="E125" s="619" t="s">
        <v>7663</v>
      </c>
      <c r="F125" s="622">
        <v>4.8</v>
      </c>
      <c r="G125" s="622">
        <v>6049.08</v>
      </c>
      <c r="H125" s="622">
        <v>1</v>
      </c>
      <c r="I125" s="622">
        <v>1260.2250000000001</v>
      </c>
      <c r="J125" s="622"/>
      <c r="K125" s="622"/>
      <c r="L125" s="622"/>
      <c r="M125" s="622"/>
      <c r="N125" s="622"/>
      <c r="O125" s="622"/>
      <c r="P125" s="635"/>
      <c r="Q125" s="623"/>
    </row>
    <row r="126" spans="1:17" ht="14.4" customHeight="1" x14ac:dyDescent="0.3">
      <c r="A126" s="618" t="s">
        <v>556</v>
      </c>
      <c r="B126" s="619" t="s">
        <v>7548</v>
      </c>
      <c r="C126" s="619" t="s">
        <v>7362</v>
      </c>
      <c r="D126" s="619" t="s">
        <v>7664</v>
      </c>
      <c r="E126" s="619" t="s">
        <v>7665</v>
      </c>
      <c r="F126" s="622">
        <v>1</v>
      </c>
      <c r="G126" s="622">
        <v>895.8</v>
      </c>
      <c r="H126" s="622">
        <v>1</v>
      </c>
      <c r="I126" s="622">
        <v>895.8</v>
      </c>
      <c r="J126" s="622"/>
      <c r="K126" s="622"/>
      <c r="L126" s="622"/>
      <c r="M126" s="622"/>
      <c r="N126" s="622"/>
      <c r="O126" s="622"/>
      <c r="P126" s="635"/>
      <c r="Q126" s="623"/>
    </row>
    <row r="127" spans="1:17" ht="14.4" customHeight="1" x14ac:dyDescent="0.3">
      <c r="A127" s="618" t="s">
        <v>556</v>
      </c>
      <c r="B127" s="619" t="s">
        <v>7548</v>
      </c>
      <c r="C127" s="619" t="s">
        <v>7362</v>
      </c>
      <c r="D127" s="619" t="s">
        <v>7666</v>
      </c>
      <c r="E127" s="619" t="s">
        <v>7667</v>
      </c>
      <c r="F127" s="622">
        <v>517</v>
      </c>
      <c r="G127" s="622">
        <v>163609.5</v>
      </c>
      <c r="H127" s="622">
        <v>1</v>
      </c>
      <c r="I127" s="622">
        <v>316.45938104448743</v>
      </c>
      <c r="J127" s="622">
        <v>685</v>
      </c>
      <c r="K127" s="622">
        <v>61668.32</v>
      </c>
      <c r="L127" s="622">
        <v>0.37692383388495165</v>
      </c>
      <c r="M127" s="622">
        <v>90.026744525547443</v>
      </c>
      <c r="N127" s="622">
        <v>623.20000000000005</v>
      </c>
      <c r="O127" s="622">
        <v>29602</v>
      </c>
      <c r="P127" s="635">
        <v>0.18093081391972959</v>
      </c>
      <c r="Q127" s="623">
        <v>47.5</v>
      </c>
    </row>
    <row r="128" spans="1:17" ht="14.4" customHeight="1" x14ac:dyDescent="0.3">
      <c r="A128" s="618" t="s">
        <v>556</v>
      </c>
      <c r="B128" s="619" t="s">
        <v>7548</v>
      </c>
      <c r="C128" s="619" t="s">
        <v>7362</v>
      </c>
      <c r="D128" s="619" t="s">
        <v>7668</v>
      </c>
      <c r="E128" s="619" t="s">
        <v>7669</v>
      </c>
      <c r="F128" s="622">
        <v>134</v>
      </c>
      <c r="G128" s="622">
        <v>12951.24</v>
      </c>
      <c r="H128" s="622">
        <v>1</v>
      </c>
      <c r="I128" s="622">
        <v>96.651044776119406</v>
      </c>
      <c r="J128" s="622">
        <v>53</v>
      </c>
      <c r="K128" s="622">
        <v>6095</v>
      </c>
      <c r="L128" s="622">
        <v>0.47061130826083064</v>
      </c>
      <c r="M128" s="622">
        <v>115</v>
      </c>
      <c r="N128" s="622">
        <v>169</v>
      </c>
      <c r="O128" s="622">
        <v>19604</v>
      </c>
      <c r="P128" s="635">
        <v>1.5136774548228586</v>
      </c>
      <c r="Q128" s="623">
        <v>116</v>
      </c>
    </row>
    <row r="129" spans="1:17" ht="14.4" customHeight="1" x14ac:dyDescent="0.3">
      <c r="A129" s="618" t="s">
        <v>556</v>
      </c>
      <c r="B129" s="619" t="s">
        <v>7548</v>
      </c>
      <c r="C129" s="619" t="s">
        <v>7362</v>
      </c>
      <c r="D129" s="619" t="s">
        <v>7670</v>
      </c>
      <c r="E129" s="619" t="s">
        <v>7671</v>
      </c>
      <c r="F129" s="622">
        <v>2.6</v>
      </c>
      <c r="G129" s="622">
        <v>390</v>
      </c>
      <c r="H129" s="622">
        <v>1</v>
      </c>
      <c r="I129" s="622">
        <v>150</v>
      </c>
      <c r="J129" s="622">
        <v>0.1</v>
      </c>
      <c r="K129" s="622">
        <v>15.61</v>
      </c>
      <c r="L129" s="622">
        <v>4.0025641025641025E-2</v>
      </c>
      <c r="M129" s="622">
        <v>156.1</v>
      </c>
      <c r="N129" s="622">
        <v>0.8</v>
      </c>
      <c r="O129" s="622">
        <v>175.98000000000002</v>
      </c>
      <c r="P129" s="635">
        <v>0.45123076923076927</v>
      </c>
      <c r="Q129" s="623">
        <v>219.97500000000002</v>
      </c>
    </row>
    <row r="130" spans="1:17" ht="14.4" customHeight="1" x14ac:dyDescent="0.3">
      <c r="A130" s="618" t="s">
        <v>556</v>
      </c>
      <c r="B130" s="619" t="s">
        <v>7548</v>
      </c>
      <c r="C130" s="619" t="s">
        <v>7362</v>
      </c>
      <c r="D130" s="619" t="s">
        <v>7672</v>
      </c>
      <c r="E130" s="619" t="s">
        <v>7673</v>
      </c>
      <c r="F130" s="622">
        <v>1126.8</v>
      </c>
      <c r="G130" s="622">
        <v>614333.77</v>
      </c>
      <c r="H130" s="622">
        <v>1</v>
      </c>
      <c r="I130" s="622">
        <v>545.20213880014205</v>
      </c>
      <c r="J130" s="622">
        <v>1317.6000000000001</v>
      </c>
      <c r="K130" s="622">
        <v>682239.11</v>
      </c>
      <c r="L130" s="622">
        <v>1.1105349295709399</v>
      </c>
      <c r="M130" s="622">
        <v>517.78924559805705</v>
      </c>
      <c r="N130" s="622">
        <v>1027.8</v>
      </c>
      <c r="O130" s="622">
        <v>390258.20999999996</v>
      </c>
      <c r="P130" s="635">
        <v>0.6352543666938576</v>
      </c>
      <c r="Q130" s="623">
        <v>379.70248102743722</v>
      </c>
    </row>
    <row r="131" spans="1:17" ht="14.4" customHeight="1" x14ac:dyDescent="0.3">
      <c r="A131" s="618" t="s">
        <v>556</v>
      </c>
      <c r="B131" s="619" t="s">
        <v>7548</v>
      </c>
      <c r="C131" s="619" t="s">
        <v>7362</v>
      </c>
      <c r="D131" s="619" t="s">
        <v>7674</v>
      </c>
      <c r="E131" s="619" t="s">
        <v>7675</v>
      </c>
      <c r="F131" s="622"/>
      <c r="G131" s="622"/>
      <c r="H131" s="622"/>
      <c r="I131" s="622"/>
      <c r="J131" s="622">
        <v>1.4</v>
      </c>
      <c r="K131" s="622">
        <v>394.97</v>
      </c>
      <c r="L131" s="622"/>
      <c r="M131" s="622">
        <v>282.12142857142862</v>
      </c>
      <c r="N131" s="622"/>
      <c r="O131" s="622"/>
      <c r="P131" s="635"/>
      <c r="Q131" s="623"/>
    </row>
    <row r="132" spans="1:17" ht="14.4" customHeight="1" x14ac:dyDescent="0.3">
      <c r="A132" s="618" t="s">
        <v>556</v>
      </c>
      <c r="B132" s="619" t="s">
        <v>7548</v>
      </c>
      <c r="C132" s="619" t="s">
        <v>7362</v>
      </c>
      <c r="D132" s="619" t="s">
        <v>7676</v>
      </c>
      <c r="E132" s="619" t="s">
        <v>7677</v>
      </c>
      <c r="F132" s="622">
        <v>6</v>
      </c>
      <c r="G132" s="622">
        <v>23839.200000000001</v>
      </c>
      <c r="H132" s="622">
        <v>1</v>
      </c>
      <c r="I132" s="622">
        <v>3973.2000000000003</v>
      </c>
      <c r="J132" s="622">
        <v>13</v>
      </c>
      <c r="K132" s="622">
        <v>56938.69</v>
      </c>
      <c r="L132" s="622">
        <v>2.3884480183898789</v>
      </c>
      <c r="M132" s="622">
        <v>4379.8992307692306</v>
      </c>
      <c r="N132" s="622">
        <v>1</v>
      </c>
      <c r="O132" s="622">
        <v>4427.7</v>
      </c>
      <c r="P132" s="635">
        <v>0.18573190375515955</v>
      </c>
      <c r="Q132" s="623">
        <v>4427.7</v>
      </c>
    </row>
    <row r="133" spans="1:17" ht="14.4" customHeight="1" x14ac:dyDescent="0.3">
      <c r="A133" s="618" t="s">
        <v>556</v>
      </c>
      <c r="B133" s="619" t="s">
        <v>7548</v>
      </c>
      <c r="C133" s="619" t="s">
        <v>7362</v>
      </c>
      <c r="D133" s="619" t="s">
        <v>7678</v>
      </c>
      <c r="E133" s="619" t="s">
        <v>7679</v>
      </c>
      <c r="F133" s="622"/>
      <c r="G133" s="622"/>
      <c r="H133" s="622"/>
      <c r="I133" s="622"/>
      <c r="J133" s="622">
        <v>6</v>
      </c>
      <c r="K133" s="622">
        <v>376.26</v>
      </c>
      <c r="L133" s="622"/>
      <c r="M133" s="622">
        <v>62.71</v>
      </c>
      <c r="N133" s="622">
        <v>79</v>
      </c>
      <c r="O133" s="622">
        <v>5074.6899999999996</v>
      </c>
      <c r="P133" s="635"/>
      <c r="Q133" s="623">
        <v>64.236582278481009</v>
      </c>
    </row>
    <row r="134" spans="1:17" ht="14.4" customHeight="1" x14ac:dyDescent="0.3">
      <c r="A134" s="618" t="s">
        <v>556</v>
      </c>
      <c r="B134" s="619" t="s">
        <v>7548</v>
      </c>
      <c r="C134" s="619" t="s">
        <v>7362</v>
      </c>
      <c r="D134" s="619" t="s">
        <v>7680</v>
      </c>
      <c r="E134" s="619" t="s">
        <v>7681</v>
      </c>
      <c r="F134" s="622">
        <v>43</v>
      </c>
      <c r="G134" s="622">
        <v>21011.09</v>
      </c>
      <c r="H134" s="622">
        <v>1</v>
      </c>
      <c r="I134" s="622">
        <v>488.63</v>
      </c>
      <c r="J134" s="622">
        <v>143</v>
      </c>
      <c r="K134" s="622">
        <v>29738.15</v>
      </c>
      <c r="L134" s="622">
        <v>1.415354938749013</v>
      </c>
      <c r="M134" s="622">
        <v>207.95909090909092</v>
      </c>
      <c r="N134" s="622">
        <v>117</v>
      </c>
      <c r="O134" s="622">
        <v>11783.64</v>
      </c>
      <c r="P134" s="635">
        <v>0.56082954287473896</v>
      </c>
      <c r="Q134" s="623">
        <v>100.71487179487178</v>
      </c>
    </row>
    <row r="135" spans="1:17" ht="14.4" customHeight="1" x14ac:dyDescent="0.3">
      <c r="A135" s="618" t="s">
        <v>556</v>
      </c>
      <c r="B135" s="619" t="s">
        <v>7548</v>
      </c>
      <c r="C135" s="619" t="s">
        <v>7362</v>
      </c>
      <c r="D135" s="619" t="s">
        <v>7682</v>
      </c>
      <c r="E135" s="619" t="s">
        <v>7683</v>
      </c>
      <c r="F135" s="622">
        <v>794</v>
      </c>
      <c r="G135" s="622">
        <v>76507.990000000005</v>
      </c>
      <c r="H135" s="622">
        <v>1</v>
      </c>
      <c r="I135" s="622">
        <v>96.357670025188924</v>
      </c>
      <c r="J135" s="622">
        <v>436</v>
      </c>
      <c r="K135" s="622">
        <v>20157.120000000003</v>
      </c>
      <c r="L135" s="622">
        <v>0.26346424732893914</v>
      </c>
      <c r="M135" s="622">
        <v>46.23192660550459</v>
      </c>
      <c r="N135" s="622">
        <v>104</v>
      </c>
      <c r="O135" s="622">
        <v>4258.8</v>
      </c>
      <c r="P135" s="635">
        <v>5.566477435886108E-2</v>
      </c>
      <c r="Q135" s="623">
        <v>40.950000000000003</v>
      </c>
    </row>
    <row r="136" spans="1:17" ht="14.4" customHeight="1" x14ac:dyDescent="0.3">
      <c r="A136" s="618" t="s">
        <v>556</v>
      </c>
      <c r="B136" s="619" t="s">
        <v>7548</v>
      </c>
      <c r="C136" s="619" t="s">
        <v>7362</v>
      </c>
      <c r="D136" s="619" t="s">
        <v>7684</v>
      </c>
      <c r="E136" s="619" t="s">
        <v>7685</v>
      </c>
      <c r="F136" s="622"/>
      <c r="G136" s="622"/>
      <c r="H136" s="622"/>
      <c r="I136" s="622"/>
      <c r="J136" s="622">
        <v>0.1</v>
      </c>
      <c r="K136" s="622">
        <v>541.33000000000004</v>
      </c>
      <c r="L136" s="622"/>
      <c r="M136" s="622">
        <v>5413.3</v>
      </c>
      <c r="N136" s="622"/>
      <c r="O136" s="622"/>
      <c r="P136" s="635"/>
      <c r="Q136" s="623"/>
    </row>
    <row r="137" spans="1:17" ht="14.4" customHeight="1" x14ac:dyDescent="0.3">
      <c r="A137" s="618" t="s">
        <v>556</v>
      </c>
      <c r="B137" s="619" t="s">
        <v>7548</v>
      </c>
      <c r="C137" s="619" t="s">
        <v>7362</v>
      </c>
      <c r="D137" s="619" t="s">
        <v>7686</v>
      </c>
      <c r="E137" s="619" t="s">
        <v>7687</v>
      </c>
      <c r="F137" s="622">
        <v>618</v>
      </c>
      <c r="G137" s="622">
        <v>31834.940000000002</v>
      </c>
      <c r="H137" s="622">
        <v>1</v>
      </c>
      <c r="I137" s="622">
        <v>51.512847896440135</v>
      </c>
      <c r="J137" s="622">
        <v>206</v>
      </c>
      <c r="K137" s="622">
        <v>11565.08</v>
      </c>
      <c r="L137" s="622">
        <v>0.36328260709773597</v>
      </c>
      <c r="M137" s="622">
        <v>56.141165048543691</v>
      </c>
      <c r="N137" s="622"/>
      <c r="O137" s="622"/>
      <c r="P137" s="635"/>
      <c r="Q137" s="623"/>
    </row>
    <row r="138" spans="1:17" ht="14.4" customHeight="1" x14ac:dyDescent="0.3">
      <c r="A138" s="618" t="s">
        <v>556</v>
      </c>
      <c r="B138" s="619" t="s">
        <v>7548</v>
      </c>
      <c r="C138" s="619" t="s">
        <v>7362</v>
      </c>
      <c r="D138" s="619" t="s">
        <v>7688</v>
      </c>
      <c r="E138" s="619" t="s">
        <v>7689</v>
      </c>
      <c r="F138" s="622"/>
      <c r="G138" s="622"/>
      <c r="H138" s="622"/>
      <c r="I138" s="622"/>
      <c r="J138" s="622"/>
      <c r="K138" s="622"/>
      <c r="L138" s="622"/>
      <c r="M138" s="622"/>
      <c r="N138" s="622">
        <v>0</v>
      </c>
      <c r="O138" s="622">
        <v>0</v>
      </c>
      <c r="P138" s="635"/>
      <c r="Q138" s="623"/>
    </row>
    <row r="139" spans="1:17" ht="14.4" customHeight="1" x14ac:dyDescent="0.3">
      <c r="A139" s="618" t="s">
        <v>556</v>
      </c>
      <c r="B139" s="619" t="s">
        <v>7548</v>
      </c>
      <c r="C139" s="619" t="s">
        <v>7362</v>
      </c>
      <c r="D139" s="619" t="s">
        <v>7690</v>
      </c>
      <c r="E139" s="619" t="s">
        <v>7691</v>
      </c>
      <c r="F139" s="622">
        <v>34.699999999999996</v>
      </c>
      <c r="G139" s="622">
        <v>288808.64</v>
      </c>
      <c r="H139" s="622">
        <v>1</v>
      </c>
      <c r="I139" s="622">
        <v>8323.0155619596553</v>
      </c>
      <c r="J139" s="622">
        <v>66.400000000000006</v>
      </c>
      <c r="K139" s="622">
        <v>338425.58</v>
      </c>
      <c r="L139" s="622">
        <v>1.1717986691810882</v>
      </c>
      <c r="M139" s="622">
        <v>5096.7707831325297</v>
      </c>
      <c r="N139" s="622">
        <v>27.4</v>
      </c>
      <c r="O139" s="622">
        <v>107569.79000000001</v>
      </c>
      <c r="P139" s="635">
        <v>0.37246042916167604</v>
      </c>
      <c r="Q139" s="623">
        <v>3925.9047445255478</v>
      </c>
    </row>
    <row r="140" spans="1:17" ht="14.4" customHeight="1" x14ac:dyDescent="0.3">
      <c r="A140" s="618" t="s">
        <v>556</v>
      </c>
      <c r="B140" s="619" t="s">
        <v>7548</v>
      </c>
      <c r="C140" s="619" t="s">
        <v>7362</v>
      </c>
      <c r="D140" s="619" t="s">
        <v>7692</v>
      </c>
      <c r="E140" s="619" t="s">
        <v>7693</v>
      </c>
      <c r="F140" s="622">
        <v>1</v>
      </c>
      <c r="G140" s="622">
        <v>11000</v>
      </c>
      <c r="H140" s="622">
        <v>1</v>
      </c>
      <c r="I140" s="622">
        <v>11000</v>
      </c>
      <c r="J140" s="622">
        <v>4</v>
      </c>
      <c r="K140" s="622">
        <v>42864</v>
      </c>
      <c r="L140" s="622">
        <v>3.8967272727272726</v>
      </c>
      <c r="M140" s="622">
        <v>10716</v>
      </c>
      <c r="N140" s="622"/>
      <c r="O140" s="622"/>
      <c r="P140" s="635"/>
      <c r="Q140" s="623"/>
    </row>
    <row r="141" spans="1:17" ht="14.4" customHeight="1" x14ac:dyDescent="0.3">
      <c r="A141" s="618" t="s">
        <v>556</v>
      </c>
      <c r="B141" s="619" t="s">
        <v>7548</v>
      </c>
      <c r="C141" s="619" t="s">
        <v>7362</v>
      </c>
      <c r="D141" s="619" t="s">
        <v>7694</v>
      </c>
      <c r="E141" s="619" t="s">
        <v>7695</v>
      </c>
      <c r="F141" s="622"/>
      <c r="G141" s="622"/>
      <c r="H141" s="622"/>
      <c r="I141" s="622"/>
      <c r="J141" s="622">
        <v>13</v>
      </c>
      <c r="K141" s="622">
        <v>6972.68</v>
      </c>
      <c r="L141" s="622"/>
      <c r="M141" s="622">
        <v>536.36</v>
      </c>
      <c r="N141" s="622"/>
      <c r="O141" s="622"/>
      <c r="P141" s="635"/>
      <c r="Q141" s="623"/>
    </row>
    <row r="142" spans="1:17" ht="14.4" customHeight="1" x14ac:dyDescent="0.3">
      <c r="A142" s="618" t="s">
        <v>556</v>
      </c>
      <c r="B142" s="619" t="s">
        <v>7548</v>
      </c>
      <c r="C142" s="619" t="s">
        <v>7362</v>
      </c>
      <c r="D142" s="619" t="s">
        <v>7696</v>
      </c>
      <c r="E142" s="619" t="s">
        <v>7697</v>
      </c>
      <c r="F142" s="622">
        <v>3</v>
      </c>
      <c r="G142" s="622">
        <v>12922.310000000001</v>
      </c>
      <c r="H142" s="622">
        <v>1</v>
      </c>
      <c r="I142" s="622">
        <v>4307.4366666666674</v>
      </c>
      <c r="J142" s="622">
        <v>7</v>
      </c>
      <c r="K142" s="622">
        <v>31122</v>
      </c>
      <c r="L142" s="622">
        <v>2.4083929266516586</v>
      </c>
      <c r="M142" s="622">
        <v>4446</v>
      </c>
      <c r="N142" s="622">
        <v>9</v>
      </c>
      <c r="O142" s="622">
        <v>40013.910000000003</v>
      </c>
      <c r="P142" s="635">
        <v>3.0964982267102399</v>
      </c>
      <c r="Q142" s="623">
        <v>4445.9900000000007</v>
      </c>
    </row>
    <row r="143" spans="1:17" ht="14.4" customHeight="1" x14ac:dyDescent="0.3">
      <c r="A143" s="618" t="s">
        <v>556</v>
      </c>
      <c r="B143" s="619" t="s">
        <v>7548</v>
      </c>
      <c r="C143" s="619" t="s">
        <v>7362</v>
      </c>
      <c r="D143" s="619" t="s">
        <v>7698</v>
      </c>
      <c r="E143" s="619" t="s">
        <v>7699</v>
      </c>
      <c r="F143" s="622"/>
      <c r="G143" s="622"/>
      <c r="H143" s="622"/>
      <c r="I143" s="622"/>
      <c r="J143" s="622">
        <v>15.5</v>
      </c>
      <c r="K143" s="622">
        <v>130986</v>
      </c>
      <c r="L143" s="622"/>
      <c r="M143" s="622">
        <v>8450.7096774193542</v>
      </c>
      <c r="N143" s="622"/>
      <c r="O143" s="622"/>
      <c r="P143" s="635"/>
      <c r="Q143" s="623"/>
    </row>
    <row r="144" spans="1:17" ht="14.4" customHeight="1" x14ac:dyDescent="0.3">
      <c r="A144" s="618" t="s">
        <v>556</v>
      </c>
      <c r="B144" s="619" t="s">
        <v>7548</v>
      </c>
      <c r="C144" s="619" t="s">
        <v>7362</v>
      </c>
      <c r="D144" s="619" t="s">
        <v>7700</v>
      </c>
      <c r="E144" s="619" t="s">
        <v>7701</v>
      </c>
      <c r="F144" s="622">
        <v>1</v>
      </c>
      <c r="G144" s="622">
        <v>6198.52</v>
      </c>
      <c r="H144" s="622">
        <v>1</v>
      </c>
      <c r="I144" s="622">
        <v>6198.52</v>
      </c>
      <c r="J144" s="622"/>
      <c r="K144" s="622"/>
      <c r="L144" s="622"/>
      <c r="M144" s="622"/>
      <c r="N144" s="622"/>
      <c r="O144" s="622"/>
      <c r="P144" s="635"/>
      <c r="Q144" s="623"/>
    </row>
    <row r="145" spans="1:17" ht="14.4" customHeight="1" x14ac:dyDescent="0.3">
      <c r="A145" s="618" t="s">
        <v>556</v>
      </c>
      <c r="B145" s="619" t="s">
        <v>7548</v>
      </c>
      <c r="C145" s="619" t="s">
        <v>7362</v>
      </c>
      <c r="D145" s="619" t="s">
        <v>7702</v>
      </c>
      <c r="E145" s="619" t="s">
        <v>7703</v>
      </c>
      <c r="F145" s="622"/>
      <c r="G145" s="622"/>
      <c r="H145" s="622"/>
      <c r="I145" s="622"/>
      <c r="J145" s="622">
        <v>5</v>
      </c>
      <c r="K145" s="622">
        <v>1452.65</v>
      </c>
      <c r="L145" s="622"/>
      <c r="M145" s="622">
        <v>290.53000000000003</v>
      </c>
      <c r="N145" s="622"/>
      <c r="O145" s="622"/>
      <c r="P145" s="635"/>
      <c r="Q145" s="623"/>
    </row>
    <row r="146" spans="1:17" ht="14.4" customHeight="1" x14ac:dyDescent="0.3">
      <c r="A146" s="618" t="s">
        <v>556</v>
      </c>
      <c r="B146" s="619" t="s">
        <v>7548</v>
      </c>
      <c r="C146" s="619" t="s">
        <v>7362</v>
      </c>
      <c r="D146" s="619" t="s">
        <v>7704</v>
      </c>
      <c r="E146" s="619" t="s">
        <v>7705</v>
      </c>
      <c r="F146" s="622">
        <v>66</v>
      </c>
      <c r="G146" s="622">
        <v>40107.040000000001</v>
      </c>
      <c r="H146" s="622">
        <v>1</v>
      </c>
      <c r="I146" s="622">
        <v>607.6824242424243</v>
      </c>
      <c r="J146" s="622">
        <v>237</v>
      </c>
      <c r="K146" s="622">
        <v>100563.14</v>
      </c>
      <c r="L146" s="622">
        <v>2.5073687811416647</v>
      </c>
      <c r="M146" s="622">
        <v>424.31704641350211</v>
      </c>
      <c r="N146" s="622">
        <v>114</v>
      </c>
      <c r="O146" s="622">
        <v>26124.239999999998</v>
      </c>
      <c r="P146" s="635">
        <v>0.65136295273847178</v>
      </c>
      <c r="Q146" s="623">
        <v>229.15999999999997</v>
      </c>
    </row>
    <row r="147" spans="1:17" ht="14.4" customHeight="1" x14ac:dyDescent="0.3">
      <c r="A147" s="618" t="s">
        <v>556</v>
      </c>
      <c r="B147" s="619" t="s">
        <v>7548</v>
      </c>
      <c r="C147" s="619" t="s">
        <v>7362</v>
      </c>
      <c r="D147" s="619" t="s">
        <v>7706</v>
      </c>
      <c r="E147" s="619" t="s">
        <v>7707</v>
      </c>
      <c r="F147" s="622">
        <v>42.099999999999994</v>
      </c>
      <c r="G147" s="622">
        <v>18285.550000000003</v>
      </c>
      <c r="H147" s="622">
        <v>1</v>
      </c>
      <c r="I147" s="622">
        <v>434.33610451306424</v>
      </c>
      <c r="J147" s="622">
        <v>47</v>
      </c>
      <c r="K147" s="622">
        <v>22846.27</v>
      </c>
      <c r="L147" s="622">
        <v>1.2494166158524078</v>
      </c>
      <c r="M147" s="622">
        <v>486.0908510638298</v>
      </c>
      <c r="N147" s="622">
        <v>34.700000000000003</v>
      </c>
      <c r="O147" s="622">
        <v>7525.91</v>
      </c>
      <c r="P147" s="635">
        <v>0.41157690088621884</v>
      </c>
      <c r="Q147" s="623">
        <v>216.88501440922187</v>
      </c>
    </row>
    <row r="148" spans="1:17" ht="14.4" customHeight="1" x14ac:dyDescent="0.3">
      <c r="A148" s="618" t="s">
        <v>556</v>
      </c>
      <c r="B148" s="619" t="s">
        <v>7548</v>
      </c>
      <c r="C148" s="619" t="s">
        <v>7362</v>
      </c>
      <c r="D148" s="619" t="s">
        <v>7708</v>
      </c>
      <c r="E148" s="619" t="s">
        <v>7709</v>
      </c>
      <c r="F148" s="622">
        <v>36</v>
      </c>
      <c r="G148" s="622">
        <v>2361.6</v>
      </c>
      <c r="H148" s="622">
        <v>1</v>
      </c>
      <c r="I148" s="622">
        <v>65.599999999999994</v>
      </c>
      <c r="J148" s="622"/>
      <c r="K148" s="622"/>
      <c r="L148" s="622"/>
      <c r="M148" s="622"/>
      <c r="N148" s="622">
        <v>22</v>
      </c>
      <c r="O148" s="622">
        <v>1628.88</v>
      </c>
      <c r="P148" s="635">
        <v>0.68973577235772365</v>
      </c>
      <c r="Q148" s="623">
        <v>74.040000000000006</v>
      </c>
    </row>
    <row r="149" spans="1:17" ht="14.4" customHeight="1" x14ac:dyDescent="0.3">
      <c r="A149" s="618" t="s">
        <v>556</v>
      </c>
      <c r="B149" s="619" t="s">
        <v>7548</v>
      </c>
      <c r="C149" s="619" t="s">
        <v>7362</v>
      </c>
      <c r="D149" s="619" t="s">
        <v>7710</v>
      </c>
      <c r="E149" s="619" t="s">
        <v>7711</v>
      </c>
      <c r="F149" s="622">
        <v>326.60000000000002</v>
      </c>
      <c r="G149" s="622">
        <v>26585.309999999998</v>
      </c>
      <c r="H149" s="622">
        <v>1</v>
      </c>
      <c r="I149" s="622">
        <v>81.400214329454982</v>
      </c>
      <c r="J149" s="622">
        <v>274.3</v>
      </c>
      <c r="K149" s="622">
        <v>25518.87</v>
      </c>
      <c r="L149" s="622">
        <v>0.95988611755890763</v>
      </c>
      <c r="M149" s="622">
        <v>93.032701421800937</v>
      </c>
      <c r="N149" s="622">
        <v>197.6</v>
      </c>
      <c r="O149" s="622">
        <v>19156.089999999997</v>
      </c>
      <c r="P149" s="635">
        <v>0.72055168813152826</v>
      </c>
      <c r="Q149" s="623">
        <v>96.943775303643704</v>
      </c>
    </row>
    <row r="150" spans="1:17" ht="14.4" customHeight="1" x14ac:dyDescent="0.3">
      <c r="A150" s="618" t="s">
        <v>556</v>
      </c>
      <c r="B150" s="619" t="s">
        <v>7548</v>
      </c>
      <c r="C150" s="619" t="s">
        <v>7362</v>
      </c>
      <c r="D150" s="619" t="s">
        <v>7712</v>
      </c>
      <c r="E150" s="619" t="s">
        <v>7713</v>
      </c>
      <c r="F150" s="622"/>
      <c r="G150" s="622"/>
      <c r="H150" s="622"/>
      <c r="I150" s="622"/>
      <c r="J150" s="622">
        <v>560</v>
      </c>
      <c r="K150" s="622">
        <v>34971.599999999999</v>
      </c>
      <c r="L150" s="622"/>
      <c r="M150" s="622">
        <v>62.449285714285715</v>
      </c>
      <c r="N150" s="622">
        <v>860</v>
      </c>
      <c r="O150" s="622">
        <v>55007.68</v>
      </c>
      <c r="P150" s="635"/>
      <c r="Q150" s="623">
        <v>63.962418604651162</v>
      </c>
    </row>
    <row r="151" spans="1:17" ht="14.4" customHeight="1" x14ac:dyDescent="0.3">
      <c r="A151" s="618" t="s">
        <v>556</v>
      </c>
      <c r="B151" s="619" t="s">
        <v>7548</v>
      </c>
      <c r="C151" s="619" t="s">
        <v>7362</v>
      </c>
      <c r="D151" s="619" t="s">
        <v>7714</v>
      </c>
      <c r="E151" s="619" t="s">
        <v>7635</v>
      </c>
      <c r="F151" s="622">
        <v>1503</v>
      </c>
      <c r="G151" s="622">
        <v>756685.54</v>
      </c>
      <c r="H151" s="622">
        <v>1</v>
      </c>
      <c r="I151" s="622">
        <v>503.45012641383903</v>
      </c>
      <c r="J151" s="622">
        <v>95</v>
      </c>
      <c r="K151" s="622">
        <v>44526.100000000006</v>
      </c>
      <c r="L151" s="622">
        <v>5.8843598359233883E-2</v>
      </c>
      <c r="M151" s="622">
        <v>468.69578947368427</v>
      </c>
      <c r="N151" s="622"/>
      <c r="O151" s="622"/>
      <c r="P151" s="635"/>
      <c r="Q151" s="623"/>
    </row>
    <row r="152" spans="1:17" ht="14.4" customHeight="1" x14ac:dyDescent="0.3">
      <c r="A152" s="618" t="s">
        <v>556</v>
      </c>
      <c r="B152" s="619" t="s">
        <v>7548</v>
      </c>
      <c r="C152" s="619" t="s">
        <v>7362</v>
      </c>
      <c r="D152" s="619" t="s">
        <v>7715</v>
      </c>
      <c r="E152" s="619" t="s">
        <v>7716</v>
      </c>
      <c r="F152" s="622"/>
      <c r="G152" s="622"/>
      <c r="H152" s="622"/>
      <c r="I152" s="622"/>
      <c r="J152" s="622">
        <v>29.4</v>
      </c>
      <c r="K152" s="622">
        <v>33790.840000000004</v>
      </c>
      <c r="L152" s="622"/>
      <c r="M152" s="622">
        <v>1149.3482993197281</v>
      </c>
      <c r="N152" s="622">
        <v>19.399999999999999</v>
      </c>
      <c r="O152" s="622">
        <v>25150.6</v>
      </c>
      <c r="P152" s="635"/>
      <c r="Q152" s="623">
        <v>1296.4226804123712</v>
      </c>
    </row>
    <row r="153" spans="1:17" ht="14.4" customHeight="1" x14ac:dyDescent="0.3">
      <c r="A153" s="618" t="s">
        <v>556</v>
      </c>
      <c r="B153" s="619" t="s">
        <v>7548</v>
      </c>
      <c r="C153" s="619" t="s">
        <v>7362</v>
      </c>
      <c r="D153" s="619" t="s">
        <v>7717</v>
      </c>
      <c r="E153" s="619" t="s">
        <v>7718</v>
      </c>
      <c r="F153" s="622"/>
      <c r="G153" s="622"/>
      <c r="H153" s="622"/>
      <c r="I153" s="622"/>
      <c r="J153" s="622">
        <v>4.8100000000000005</v>
      </c>
      <c r="K153" s="622">
        <v>43570.78</v>
      </c>
      <c r="L153" s="622"/>
      <c r="M153" s="622">
        <v>9058.3742203742186</v>
      </c>
      <c r="N153" s="622"/>
      <c r="O153" s="622"/>
      <c r="P153" s="635"/>
      <c r="Q153" s="623"/>
    </row>
    <row r="154" spans="1:17" ht="14.4" customHeight="1" x14ac:dyDescent="0.3">
      <c r="A154" s="618" t="s">
        <v>556</v>
      </c>
      <c r="B154" s="619" t="s">
        <v>7548</v>
      </c>
      <c r="C154" s="619" t="s">
        <v>7362</v>
      </c>
      <c r="D154" s="619" t="s">
        <v>7719</v>
      </c>
      <c r="E154" s="619" t="s">
        <v>7720</v>
      </c>
      <c r="F154" s="622">
        <v>12.2</v>
      </c>
      <c r="G154" s="622">
        <v>18754.47</v>
      </c>
      <c r="H154" s="622">
        <v>1</v>
      </c>
      <c r="I154" s="622">
        <v>1537.2516393442625</v>
      </c>
      <c r="J154" s="622">
        <v>2.2999999999999998</v>
      </c>
      <c r="K154" s="622">
        <v>3969.34</v>
      </c>
      <c r="L154" s="622">
        <v>0.21164767652724922</v>
      </c>
      <c r="M154" s="622">
        <v>1725.8000000000002</v>
      </c>
      <c r="N154" s="622"/>
      <c r="O154" s="622"/>
      <c r="P154" s="635"/>
      <c r="Q154" s="623"/>
    </row>
    <row r="155" spans="1:17" ht="14.4" customHeight="1" x14ac:dyDescent="0.3">
      <c r="A155" s="618" t="s">
        <v>556</v>
      </c>
      <c r="B155" s="619" t="s">
        <v>7548</v>
      </c>
      <c r="C155" s="619" t="s">
        <v>7362</v>
      </c>
      <c r="D155" s="619" t="s">
        <v>7721</v>
      </c>
      <c r="E155" s="619" t="s">
        <v>7722</v>
      </c>
      <c r="F155" s="622"/>
      <c r="G155" s="622"/>
      <c r="H155" s="622"/>
      <c r="I155" s="622"/>
      <c r="J155" s="622"/>
      <c r="K155" s="622"/>
      <c r="L155" s="622"/>
      <c r="M155" s="622"/>
      <c r="N155" s="622">
        <v>14</v>
      </c>
      <c r="O155" s="622">
        <v>1046.78</v>
      </c>
      <c r="P155" s="635"/>
      <c r="Q155" s="623">
        <v>74.77</v>
      </c>
    </row>
    <row r="156" spans="1:17" ht="14.4" customHeight="1" x14ac:dyDescent="0.3">
      <c r="A156" s="618" t="s">
        <v>556</v>
      </c>
      <c r="B156" s="619" t="s">
        <v>7548</v>
      </c>
      <c r="C156" s="619" t="s">
        <v>7362</v>
      </c>
      <c r="D156" s="619" t="s">
        <v>7723</v>
      </c>
      <c r="E156" s="619" t="s">
        <v>7724</v>
      </c>
      <c r="F156" s="622">
        <v>8</v>
      </c>
      <c r="G156" s="622">
        <v>7219.2</v>
      </c>
      <c r="H156" s="622">
        <v>1</v>
      </c>
      <c r="I156" s="622">
        <v>902.4</v>
      </c>
      <c r="J156" s="622">
        <v>2</v>
      </c>
      <c r="K156" s="622">
        <v>1804.8</v>
      </c>
      <c r="L156" s="622">
        <v>0.25</v>
      </c>
      <c r="M156" s="622">
        <v>902.4</v>
      </c>
      <c r="N156" s="622"/>
      <c r="O156" s="622"/>
      <c r="P156" s="635"/>
      <c r="Q156" s="623"/>
    </row>
    <row r="157" spans="1:17" ht="14.4" customHeight="1" x14ac:dyDescent="0.3">
      <c r="A157" s="618" t="s">
        <v>556</v>
      </c>
      <c r="B157" s="619" t="s">
        <v>7548</v>
      </c>
      <c r="C157" s="619" t="s">
        <v>7362</v>
      </c>
      <c r="D157" s="619" t="s">
        <v>7725</v>
      </c>
      <c r="E157" s="619" t="s">
        <v>7726</v>
      </c>
      <c r="F157" s="622"/>
      <c r="G157" s="622"/>
      <c r="H157" s="622"/>
      <c r="I157" s="622"/>
      <c r="J157" s="622"/>
      <c r="K157" s="622"/>
      <c r="L157" s="622"/>
      <c r="M157" s="622"/>
      <c r="N157" s="622">
        <v>0.3</v>
      </c>
      <c r="O157" s="622">
        <v>188.13</v>
      </c>
      <c r="P157" s="635"/>
      <c r="Q157" s="623">
        <v>627.1</v>
      </c>
    </row>
    <row r="158" spans="1:17" ht="14.4" customHeight="1" x14ac:dyDescent="0.3">
      <c r="A158" s="618" t="s">
        <v>556</v>
      </c>
      <c r="B158" s="619" t="s">
        <v>7548</v>
      </c>
      <c r="C158" s="619" t="s">
        <v>7362</v>
      </c>
      <c r="D158" s="619" t="s">
        <v>7727</v>
      </c>
      <c r="E158" s="619" t="s">
        <v>7728</v>
      </c>
      <c r="F158" s="622"/>
      <c r="G158" s="622"/>
      <c r="H158" s="622"/>
      <c r="I158" s="622"/>
      <c r="J158" s="622"/>
      <c r="K158" s="622"/>
      <c r="L158" s="622"/>
      <c r="M158" s="622"/>
      <c r="N158" s="622">
        <v>0.1</v>
      </c>
      <c r="O158" s="622">
        <v>80.680000000000007</v>
      </c>
      <c r="P158" s="635"/>
      <c r="Q158" s="623">
        <v>806.80000000000007</v>
      </c>
    </row>
    <row r="159" spans="1:17" ht="14.4" customHeight="1" x14ac:dyDescent="0.3">
      <c r="A159" s="618" t="s">
        <v>556</v>
      </c>
      <c r="B159" s="619" t="s">
        <v>7548</v>
      </c>
      <c r="C159" s="619" t="s">
        <v>7362</v>
      </c>
      <c r="D159" s="619" t="s">
        <v>7729</v>
      </c>
      <c r="E159" s="619" t="s">
        <v>7657</v>
      </c>
      <c r="F159" s="622"/>
      <c r="G159" s="622"/>
      <c r="H159" s="622"/>
      <c r="I159" s="622"/>
      <c r="J159" s="622"/>
      <c r="K159" s="622"/>
      <c r="L159" s="622"/>
      <c r="M159" s="622"/>
      <c r="N159" s="622">
        <v>82</v>
      </c>
      <c r="O159" s="622">
        <v>22490.14</v>
      </c>
      <c r="P159" s="635"/>
      <c r="Q159" s="623">
        <v>274.27</v>
      </c>
    </row>
    <row r="160" spans="1:17" ht="14.4" customHeight="1" x14ac:dyDescent="0.3">
      <c r="A160" s="618" t="s">
        <v>556</v>
      </c>
      <c r="B160" s="619" t="s">
        <v>7548</v>
      </c>
      <c r="C160" s="619" t="s">
        <v>7362</v>
      </c>
      <c r="D160" s="619" t="s">
        <v>7730</v>
      </c>
      <c r="E160" s="619" t="s">
        <v>7731</v>
      </c>
      <c r="F160" s="622"/>
      <c r="G160" s="622"/>
      <c r="H160" s="622"/>
      <c r="I160" s="622"/>
      <c r="J160" s="622"/>
      <c r="K160" s="622"/>
      <c r="L160" s="622"/>
      <c r="M160" s="622"/>
      <c r="N160" s="622">
        <v>0.4</v>
      </c>
      <c r="O160" s="622">
        <v>229.98</v>
      </c>
      <c r="P160" s="635"/>
      <c r="Q160" s="623">
        <v>574.94999999999993</v>
      </c>
    </row>
    <row r="161" spans="1:17" ht="14.4" customHeight="1" x14ac:dyDescent="0.3">
      <c r="A161" s="618" t="s">
        <v>556</v>
      </c>
      <c r="B161" s="619" t="s">
        <v>7548</v>
      </c>
      <c r="C161" s="619" t="s">
        <v>7362</v>
      </c>
      <c r="D161" s="619" t="s">
        <v>7732</v>
      </c>
      <c r="E161" s="619" t="s">
        <v>7720</v>
      </c>
      <c r="F161" s="622"/>
      <c r="G161" s="622"/>
      <c r="H161" s="622"/>
      <c r="I161" s="622"/>
      <c r="J161" s="622">
        <v>0.2</v>
      </c>
      <c r="K161" s="622">
        <v>229.99</v>
      </c>
      <c r="L161" s="622"/>
      <c r="M161" s="622">
        <v>1149.95</v>
      </c>
      <c r="N161" s="622"/>
      <c r="O161" s="622"/>
      <c r="P161" s="635"/>
      <c r="Q161" s="623"/>
    </row>
    <row r="162" spans="1:17" ht="14.4" customHeight="1" x14ac:dyDescent="0.3">
      <c r="A162" s="618" t="s">
        <v>556</v>
      </c>
      <c r="B162" s="619" t="s">
        <v>7548</v>
      </c>
      <c r="C162" s="619" t="s">
        <v>7362</v>
      </c>
      <c r="D162" s="619" t="s">
        <v>7733</v>
      </c>
      <c r="E162" s="619" t="s">
        <v>7734</v>
      </c>
      <c r="F162" s="622"/>
      <c r="G162" s="622"/>
      <c r="H162" s="622"/>
      <c r="I162" s="622"/>
      <c r="J162" s="622">
        <v>10.25</v>
      </c>
      <c r="K162" s="622">
        <v>37220.050000000003</v>
      </c>
      <c r="L162" s="622"/>
      <c r="M162" s="622">
        <v>3631.2243902439027</v>
      </c>
      <c r="N162" s="622">
        <v>109.29</v>
      </c>
      <c r="O162" s="622">
        <v>396945.16</v>
      </c>
      <c r="P162" s="635"/>
      <c r="Q162" s="623">
        <v>3632.0355018757432</v>
      </c>
    </row>
    <row r="163" spans="1:17" ht="14.4" customHeight="1" x14ac:dyDescent="0.3">
      <c r="A163" s="618" t="s">
        <v>556</v>
      </c>
      <c r="B163" s="619" t="s">
        <v>7548</v>
      </c>
      <c r="C163" s="619" t="s">
        <v>7362</v>
      </c>
      <c r="D163" s="619" t="s">
        <v>7735</v>
      </c>
      <c r="E163" s="619" t="s">
        <v>7648</v>
      </c>
      <c r="F163" s="622"/>
      <c r="G163" s="622"/>
      <c r="H163" s="622"/>
      <c r="I163" s="622"/>
      <c r="J163" s="622">
        <v>13</v>
      </c>
      <c r="K163" s="622">
        <v>140013.38</v>
      </c>
      <c r="L163" s="622"/>
      <c r="M163" s="622">
        <v>10770.26</v>
      </c>
      <c r="N163" s="622">
        <v>6</v>
      </c>
      <c r="O163" s="622">
        <v>65188.38</v>
      </c>
      <c r="P163" s="635"/>
      <c r="Q163" s="623">
        <v>10864.73</v>
      </c>
    </row>
    <row r="164" spans="1:17" ht="14.4" customHeight="1" x14ac:dyDescent="0.3">
      <c r="A164" s="618" t="s">
        <v>556</v>
      </c>
      <c r="B164" s="619" t="s">
        <v>7548</v>
      </c>
      <c r="C164" s="619" t="s">
        <v>7736</v>
      </c>
      <c r="D164" s="619" t="s">
        <v>7737</v>
      </c>
      <c r="E164" s="619" t="s">
        <v>7738</v>
      </c>
      <c r="F164" s="622"/>
      <c r="G164" s="622"/>
      <c r="H164" s="622"/>
      <c r="I164" s="622"/>
      <c r="J164" s="622">
        <v>1</v>
      </c>
      <c r="K164" s="622">
        <v>1176.6600000000001</v>
      </c>
      <c r="L164" s="622"/>
      <c r="M164" s="622">
        <v>1176.6600000000001</v>
      </c>
      <c r="N164" s="622">
        <v>5</v>
      </c>
      <c r="O164" s="622">
        <v>5876</v>
      </c>
      <c r="P164" s="635"/>
      <c r="Q164" s="623">
        <v>1175.2</v>
      </c>
    </row>
    <row r="165" spans="1:17" ht="14.4" customHeight="1" x14ac:dyDescent="0.3">
      <c r="A165" s="618" t="s">
        <v>556</v>
      </c>
      <c r="B165" s="619" t="s">
        <v>7548</v>
      </c>
      <c r="C165" s="619" t="s">
        <v>7736</v>
      </c>
      <c r="D165" s="619" t="s">
        <v>7739</v>
      </c>
      <c r="E165" s="619" t="s">
        <v>7740</v>
      </c>
      <c r="F165" s="622">
        <v>2</v>
      </c>
      <c r="G165" s="622">
        <v>3108</v>
      </c>
      <c r="H165" s="622">
        <v>1</v>
      </c>
      <c r="I165" s="622">
        <v>1554</v>
      </c>
      <c r="J165" s="622"/>
      <c r="K165" s="622"/>
      <c r="L165" s="622"/>
      <c r="M165" s="622"/>
      <c r="N165" s="622"/>
      <c r="O165" s="622"/>
      <c r="P165" s="635"/>
      <c r="Q165" s="623"/>
    </row>
    <row r="166" spans="1:17" ht="14.4" customHeight="1" x14ac:dyDescent="0.3">
      <c r="A166" s="618" t="s">
        <v>556</v>
      </c>
      <c r="B166" s="619" t="s">
        <v>7548</v>
      </c>
      <c r="C166" s="619" t="s">
        <v>7736</v>
      </c>
      <c r="D166" s="619" t="s">
        <v>7741</v>
      </c>
      <c r="E166" s="619" t="s">
        <v>7742</v>
      </c>
      <c r="F166" s="622">
        <v>528</v>
      </c>
      <c r="G166" s="622">
        <v>940205.17</v>
      </c>
      <c r="H166" s="622">
        <v>1</v>
      </c>
      <c r="I166" s="622">
        <v>1780.6916098484849</v>
      </c>
      <c r="J166" s="622">
        <v>573</v>
      </c>
      <c r="K166" s="622">
        <v>969776</v>
      </c>
      <c r="L166" s="622">
        <v>1.0314514650031119</v>
      </c>
      <c r="M166" s="622">
        <v>1692.4537521815009</v>
      </c>
      <c r="N166" s="622">
        <v>469</v>
      </c>
      <c r="O166" s="622">
        <v>794675</v>
      </c>
      <c r="P166" s="635">
        <v>0.84521445462802547</v>
      </c>
      <c r="Q166" s="623">
        <v>1694.4029850746269</v>
      </c>
    </row>
    <row r="167" spans="1:17" ht="14.4" customHeight="1" x14ac:dyDescent="0.3">
      <c r="A167" s="618" t="s">
        <v>556</v>
      </c>
      <c r="B167" s="619" t="s">
        <v>7548</v>
      </c>
      <c r="C167" s="619" t="s">
        <v>7736</v>
      </c>
      <c r="D167" s="619" t="s">
        <v>7743</v>
      </c>
      <c r="E167" s="619" t="s">
        <v>7744</v>
      </c>
      <c r="F167" s="622">
        <v>28</v>
      </c>
      <c r="G167" s="622">
        <v>72074.680000000008</v>
      </c>
      <c r="H167" s="622">
        <v>1</v>
      </c>
      <c r="I167" s="622">
        <v>2574.0957142857146</v>
      </c>
      <c r="J167" s="622">
        <v>22</v>
      </c>
      <c r="K167" s="622">
        <v>55890.200000000004</v>
      </c>
      <c r="L167" s="622">
        <v>0.77544846539727963</v>
      </c>
      <c r="M167" s="622">
        <v>2540.4636363636364</v>
      </c>
      <c r="N167" s="622">
        <v>9</v>
      </c>
      <c r="O167" s="622">
        <v>23302.71</v>
      </c>
      <c r="P167" s="635">
        <v>0.32331340215454302</v>
      </c>
      <c r="Q167" s="623">
        <v>2589.19</v>
      </c>
    </row>
    <row r="168" spans="1:17" ht="14.4" customHeight="1" x14ac:dyDescent="0.3">
      <c r="A168" s="618" t="s">
        <v>556</v>
      </c>
      <c r="B168" s="619" t="s">
        <v>7548</v>
      </c>
      <c r="C168" s="619" t="s">
        <v>7736</v>
      </c>
      <c r="D168" s="619" t="s">
        <v>7745</v>
      </c>
      <c r="E168" s="619" t="s">
        <v>7744</v>
      </c>
      <c r="F168" s="622"/>
      <c r="G168" s="622"/>
      <c r="H168" s="622"/>
      <c r="I168" s="622"/>
      <c r="J168" s="622"/>
      <c r="K168" s="622"/>
      <c r="L168" s="622"/>
      <c r="M168" s="622"/>
      <c r="N168" s="622">
        <v>1</v>
      </c>
      <c r="O168" s="622">
        <v>1435</v>
      </c>
      <c r="P168" s="635"/>
      <c r="Q168" s="623">
        <v>1435</v>
      </c>
    </row>
    <row r="169" spans="1:17" ht="14.4" customHeight="1" x14ac:dyDescent="0.3">
      <c r="A169" s="618" t="s">
        <v>556</v>
      </c>
      <c r="B169" s="619" t="s">
        <v>7548</v>
      </c>
      <c r="C169" s="619" t="s">
        <v>7736</v>
      </c>
      <c r="D169" s="619" t="s">
        <v>7746</v>
      </c>
      <c r="E169" s="619" t="s">
        <v>7747</v>
      </c>
      <c r="F169" s="622">
        <v>17</v>
      </c>
      <c r="G169" s="622">
        <v>30227</v>
      </c>
      <c r="H169" s="622">
        <v>1</v>
      </c>
      <c r="I169" s="622">
        <v>1778.0588235294117</v>
      </c>
      <c r="J169" s="622">
        <v>19</v>
      </c>
      <c r="K169" s="622">
        <v>32229</v>
      </c>
      <c r="L169" s="622">
        <v>1.0662321765309162</v>
      </c>
      <c r="M169" s="622">
        <v>1696.2631578947369</v>
      </c>
      <c r="N169" s="622">
        <v>2</v>
      </c>
      <c r="O169" s="622">
        <v>3704</v>
      </c>
      <c r="P169" s="635">
        <v>0.12253945148377278</v>
      </c>
      <c r="Q169" s="623">
        <v>1852</v>
      </c>
    </row>
    <row r="170" spans="1:17" ht="14.4" customHeight="1" x14ac:dyDescent="0.3">
      <c r="A170" s="618" t="s">
        <v>556</v>
      </c>
      <c r="B170" s="619" t="s">
        <v>7548</v>
      </c>
      <c r="C170" s="619" t="s">
        <v>7736</v>
      </c>
      <c r="D170" s="619" t="s">
        <v>7748</v>
      </c>
      <c r="E170" s="619" t="s">
        <v>7749</v>
      </c>
      <c r="F170" s="622">
        <v>1</v>
      </c>
      <c r="G170" s="622">
        <v>1822</v>
      </c>
      <c r="H170" s="622">
        <v>1</v>
      </c>
      <c r="I170" s="622">
        <v>1822</v>
      </c>
      <c r="J170" s="622"/>
      <c r="K170" s="622"/>
      <c r="L170" s="622"/>
      <c r="M170" s="622"/>
      <c r="N170" s="622"/>
      <c r="O170" s="622"/>
      <c r="P170" s="635"/>
      <c r="Q170" s="623"/>
    </row>
    <row r="171" spans="1:17" ht="14.4" customHeight="1" x14ac:dyDescent="0.3">
      <c r="A171" s="618" t="s">
        <v>556</v>
      </c>
      <c r="B171" s="619" t="s">
        <v>7548</v>
      </c>
      <c r="C171" s="619" t="s">
        <v>7736</v>
      </c>
      <c r="D171" s="619" t="s">
        <v>7750</v>
      </c>
      <c r="E171" s="619" t="s">
        <v>7751</v>
      </c>
      <c r="F171" s="622"/>
      <c r="G171" s="622"/>
      <c r="H171" s="622"/>
      <c r="I171" s="622"/>
      <c r="J171" s="622">
        <v>4</v>
      </c>
      <c r="K171" s="622">
        <v>27284</v>
      </c>
      <c r="L171" s="622"/>
      <c r="M171" s="622">
        <v>6821</v>
      </c>
      <c r="N171" s="622"/>
      <c r="O171" s="622"/>
      <c r="P171" s="635"/>
      <c r="Q171" s="623"/>
    </row>
    <row r="172" spans="1:17" ht="14.4" customHeight="1" x14ac:dyDescent="0.3">
      <c r="A172" s="618" t="s">
        <v>556</v>
      </c>
      <c r="B172" s="619" t="s">
        <v>7548</v>
      </c>
      <c r="C172" s="619" t="s">
        <v>7736</v>
      </c>
      <c r="D172" s="619" t="s">
        <v>7752</v>
      </c>
      <c r="E172" s="619" t="s">
        <v>7753</v>
      </c>
      <c r="F172" s="622">
        <v>6</v>
      </c>
      <c r="G172" s="622">
        <v>53994</v>
      </c>
      <c r="H172" s="622">
        <v>1</v>
      </c>
      <c r="I172" s="622">
        <v>8999</v>
      </c>
      <c r="J172" s="622">
        <v>5</v>
      </c>
      <c r="K172" s="622">
        <v>45505</v>
      </c>
      <c r="L172" s="622">
        <v>0.84277882727710485</v>
      </c>
      <c r="M172" s="622">
        <v>9101</v>
      </c>
      <c r="N172" s="622"/>
      <c r="O172" s="622"/>
      <c r="P172" s="635"/>
      <c r="Q172" s="623"/>
    </row>
    <row r="173" spans="1:17" ht="14.4" customHeight="1" x14ac:dyDescent="0.3">
      <c r="A173" s="618" t="s">
        <v>556</v>
      </c>
      <c r="B173" s="619" t="s">
        <v>7548</v>
      </c>
      <c r="C173" s="619" t="s">
        <v>7736</v>
      </c>
      <c r="D173" s="619" t="s">
        <v>7754</v>
      </c>
      <c r="E173" s="619" t="s">
        <v>7755</v>
      </c>
      <c r="F173" s="622">
        <v>339</v>
      </c>
      <c r="G173" s="622">
        <v>288536.04000000004</v>
      </c>
      <c r="H173" s="622">
        <v>1</v>
      </c>
      <c r="I173" s="622">
        <v>851.13876106194698</v>
      </c>
      <c r="J173" s="622">
        <v>503</v>
      </c>
      <c r="K173" s="622">
        <v>429980.11</v>
      </c>
      <c r="L173" s="622">
        <v>1.4902128344174959</v>
      </c>
      <c r="M173" s="622">
        <v>854.83123260437378</v>
      </c>
      <c r="N173" s="622">
        <v>363</v>
      </c>
      <c r="O173" s="622">
        <v>296025.02</v>
      </c>
      <c r="P173" s="635">
        <v>1.025955093859332</v>
      </c>
      <c r="Q173" s="623">
        <v>815.49592286501388</v>
      </c>
    </row>
    <row r="174" spans="1:17" ht="14.4" customHeight="1" x14ac:dyDescent="0.3">
      <c r="A174" s="618" t="s">
        <v>556</v>
      </c>
      <c r="B174" s="619" t="s">
        <v>7548</v>
      </c>
      <c r="C174" s="619" t="s">
        <v>7736</v>
      </c>
      <c r="D174" s="619" t="s">
        <v>7756</v>
      </c>
      <c r="E174" s="619" t="s">
        <v>7757</v>
      </c>
      <c r="F174" s="622">
        <v>2</v>
      </c>
      <c r="G174" s="622">
        <v>378.88</v>
      </c>
      <c r="H174" s="622">
        <v>1</v>
      </c>
      <c r="I174" s="622">
        <v>189.44</v>
      </c>
      <c r="J174" s="622"/>
      <c r="K174" s="622"/>
      <c r="L174" s="622"/>
      <c r="M174" s="622"/>
      <c r="N174" s="622">
        <v>5</v>
      </c>
      <c r="O174" s="622">
        <v>1175</v>
      </c>
      <c r="P174" s="635">
        <v>3.1012457770270272</v>
      </c>
      <c r="Q174" s="623">
        <v>235</v>
      </c>
    </row>
    <row r="175" spans="1:17" ht="14.4" customHeight="1" x14ac:dyDescent="0.3">
      <c r="A175" s="618" t="s">
        <v>556</v>
      </c>
      <c r="B175" s="619" t="s">
        <v>7548</v>
      </c>
      <c r="C175" s="619" t="s">
        <v>7386</v>
      </c>
      <c r="D175" s="619" t="s">
        <v>7758</v>
      </c>
      <c r="E175" s="619" t="s">
        <v>7759</v>
      </c>
      <c r="F175" s="622"/>
      <c r="G175" s="622"/>
      <c r="H175" s="622"/>
      <c r="I175" s="622"/>
      <c r="J175" s="622"/>
      <c r="K175" s="622"/>
      <c r="L175" s="622"/>
      <c r="M175" s="622"/>
      <c r="N175" s="622">
        <v>17</v>
      </c>
      <c r="O175" s="622">
        <v>7929.99</v>
      </c>
      <c r="P175" s="635"/>
      <c r="Q175" s="623">
        <v>466.46999999999997</v>
      </c>
    </row>
    <row r="176" spans="1:17" ht="14.4" customHeight="1" x14ac:dyDescent="0.3">
      <c r="A176" s="618" t="s">
        <v>556</v>
      </c>
      <c r="B176" s="619" t="s">
        <v>7548</v>
      </c>
      <c r="C176" s="619" t="s">
        <v>7386</v>
      </c>
      <c r="D176" s="619" t="s">
        <v>7760</v>
      </c>
      <c r="E176" s="619" t="s">
        <v>7761</v>
      </c>
      <c r="F176" s="622"/>
      <c r="G176" s="622"/>
      <c r="H176" s="622"/>
      <c r="I176" s="622"/>
      <c r="J176" s="622"/>
      <c r="K176" s="622"/>
      <c r="L176" s="622"/>
      <c r="M176" s="622"/>
      <c r="N176" s="622">
        <v>1</v>
      </c>
      <c r="O176" s="622">
        <v>4039.02</v>
      </c>
      <c r="P176" s="635"/>
      <c r="Q176" s="623">
        <v>4039.02</v>
      </c>
    </row>
    <row r="177" spans="1:17" ht="14.4" customHeight="1" x14ac:dyDescent="0.3">
      <c r="A177" s="618" t="s">
        <v>556</v>
      </c>
      <c r="B177" s="619" t="s">
        <v>7548</v>
      </c>
      <c r="C177" s="619" t="s">
        <v>7386</v>
      </c>
      <c r="D177" s="619" t="s">
        <v>7762</v>
      </c>
      <c r="E177" s="619" t="s">
        <v>7763</v>
      </c>
      <c r="F177" s="622"/>
      <c r="G177" s="622"/>
      <c r="H177" s="622"/>
      <c r="I177" s="622"/>
      <c r="J177" s="622"/>
      <c r="K177" s="622"/>
      <c r="L177" s="622"/>
      <c r="M177" s="622"/>
      <c r="N177" s="622">
        <v>2</v>
      </c>
      <c r="O177" s="622">
        <v>8872.94</v>
      </c>
      <c r="P177" s="635"/>
      <c r="Q177" s="623">
        <v>4436.47</v>
      </c>
    </row>
    <row r="178" spans="1:17" ht="14.4" customHeight="1" x14ac:dyDescent="0.3">
      <c r="A178" s="618" t="s">
        <v>556</v>
      </c>
      <c r="B178" s="619" t="s">
        <v>7548</v>
      </c>
      <c r="C178" s="619" t="s">
        <v>7386</v>
      </c>
      <c r="D178" s="619" t="s">
        <v>7764</v>
      </c>
      <c r="E178" s="619" t="s">
        <v>7765</v>
      </c>
      <c r="F178" s="622"/>
      <c r="G178" s="622"/>
      <c r="H178" s="622"/>
      <c r="I178" s="622"/>
      <c r="J178" s="622">
        <v>9</v>
      </c>
      <c r="K178" s="622">
        <v>2745</v>
      </c>
      <c r="L178" s="622"/>
      <c r="M178" s="622">
        <v>305</v>
      </c>
      <c r="N178" s="622"/>
      <c r="O178" s="622"/>
      <c r="P178" s="635"/>
      <c r="Q178" s="623"/>
    </row>
    <row r="179" spans="1:17" ht="14.4" customHeight="1" x14ac:dyDescent="0.3">
      <c r="A179" s="618" t="s">
        <v>556</v>
      </c>
      <c r="B179" s="619" t="s">
        <v>7548</v>
      </c>
      <c r="C179" s="619" t="s">
        <v>7386</v>
      </c>
      <c r="D179" s="619" t="s">
        <v>7766</v>
      </c>
      <c r="E179" s="619" t="s">
        <v>7767</v>
      </c>
      <c r="F179" s="622">
        <v>2</v>
      </c>
      <c r="G179" s="622">
        <v>6800</v>
      </c>
      <c r="H179" s="622">
        <v>1</v>
      </c>
      <c r="I179" s="622">
        <v>3400</v>
      </c>
      <c r="J179" s="622"/>
      <c r="K179" s="622"/>
      <c r="L179" s="622"/>
      <c r="M179" s="622"/>
      <c r="N179" s="622"/>
      <c r="O179" s="622"/>
      <c r="P179" s="635"/>
      <c r="Q179" s="623"/>
    </row>
    <row r="180" spans="1:17" ht="14.4" customHeight="1" x14ac:dyDescent="0.3">
      <c r="A180" s="618" t="s">
        <v>556</v>
      </c>
      <c r="B180" s="619" t="s">
        <v>7548</v>
      </c>
      <c r="C180" s="619" t="s">
        <v>7386</v>
      </c>
      <c r="D180" s="619" t="s">
        <v>7768</v>
      </c>
      <c r="E180" s="619" t="s">
        <v>7769</v>
      </c>
      <c r="F180" s="622">
        <v>3</v>
      </c>
      <c r="G180" s="622">
        <v>3123</v>
      </c>
      <c r="H180" s="622">
        <v>1</v>
      </c>
      <c r="I180" s="622">
        <v>1041</v>
      </c>
      <c r="J180" s="622">
        <v>2</v>
      </c>
      <c r="K180" s="622">
        <v>2157.6999999999998</v>
      </c>
      <c r="L180" s="622">
        <v>0.69090617995517123</v>
      </c>
      <c r="M180" s="622">
        <v>1078.8499999999999</v>
      </c>
      <c r="N180" s="622">
        <v>1</v>
      </c>
      <c r="O180" s="622">
        <v>1078.8499999999999</v>
      </c>
      <c r="P180" s="635">
        <v>0.34545308997758561</v>
      </c>
      <c r="Q180" s="623">
        <v>1078.8499999999999</v>
      </c>
    </row>
    <row r="181" spans="1:17" ht="14.4" customHeight="1" x14ac:dyDescent="0.3">
      <c r="A181" s="618" t="s">
        <v>556</v>
      </c>
      <c r="B181" s="619" t="s">
        <v>7548</v>
      </c>
      <c r="C181" s="619" t="s">
        <v>7386</v>
      </c>
      <c r="D181" s="619" t="s">
        <v>7770</v>
      </c>
      <c r="E181" s="619" t="s">
        <v>7771</v>
      </c>
      <c r="F181" s="622">
        <v>1</v>
      </c>
      <c r="G181" s="622">
        <v>14700</v>
      </c>
      <c r="H181" s="622">
        <v>1</v>
      </c>
      <c r="I181" s="622">
        <v>14700</v>
      </c>
      <c r="J181" s="622">
        <v>1</v>
      </c>
      <c r="K181" s="622">
        <v>14700</v>
      </c>
      <c r="L181" s="622">
        <v>1</v>
      </c>
      <c r="M181" s="622">
        <v>14700</v>
      </c>
      <c r="N181" s="622"/>
      <c r="O181" s="622"/>
      <c r="P181" s="635"/>
      <c r="Q181" s="623"/>
    </row>
    <row r="182" spans="1:17" ht="14.4" customHeight="1" x14ac:dyDescent="0.3">
      <c r="A182" s="618" t="s">
        <v>556</v>
      </c>
      <c r="B182" s="619" t="s">
        <v>7548</v>
      </c>
      <c r="C182" s="619" t="s">
        <v>7386</v>
      </c>
      <c r="D182" s="619" t="s">
        <v>7772</v>
      </c>
      <c r="E182" s="619" t="s">
        <v>7773</v>
      </c>
      <c r="F182" s="622">
        <v>61</v>
      </c>
      <c r="G182" s="622">
        <v>844362</v>
      </c>
      <c r="H182" s="622">
        <v>1</v>
      </c>
      <c r="I182" s="622">
        <v>13842</v>
      </c>
      <c r="J182" s="622">
        <v>62</v>
      </c>
      <c r="K182" s="622">
        <v>889411.7</v>
      </c>
      <c r="L182" s="622">
        <v>1.0533535379375196</v>
      </c>
      <c r="M182" s="622">
        <v>14345.349999999999</v>
      </c>
      <c r="N182" s="622">
        <v>30</v>
      </c>
      <c r="O182" s="622">
        <v>430360.50000000006</v>
      </c>
      <c r="P182" s="635">
        <v>0.50968719577621924</v>
      </c>
      <c r="Q182" s="623">
        <v>14345.350000000002</v>
      </c>
    </row>
    <row r="183" spans="1:17" ht="14.4" customHeight="1" x14ac:dyDescent="0.3">
      <c r="A183" s="618" t="s">
        <v>556</v>
      </c>
      <c r="B183" s="619" t="s">
        <v>7548</v>
      </c>
      <c r="C183" s="619" t="s">
        <v>7386</v>
      </c>
      <c r="D183" s="619" t="s">
        <v>7774</v>
      </c>
      <c r="E183" s="619" t="s">
        <v>7775</v>
      </c>
      <c r="F183" s="622">
        <v>19</v>
      </c>
      <c r="G183" s="622">
        <v>120460</v>
      </c>
      <c r="H183" s="622">
        <v>1</v>
      </c>
      <c r="I183" s="622">
        <v>6340</v>
      </c>
      <c r="J183" s="622">
        <v>9</v>
      </c>
      <c r="K183" s="622">
        <v>57060</v>
      </c>
      <c r="L183" s="622">
        <v>0.47368421052631576</v>
      </c>
      <c r="M183" s="622">
        <v>6340</v>
      </c>
      <c r="N183" s="622">
        <v>13</v>
      </c>
      <c r="O183" s="622">
        <v>82420</v>
      </c>
      <c r="P183" s="635">
        <v>0.68421052631578949</v>
      </c>
      <c r="Q183" s="623">
        <v>6340</v>
      </c>
    </row>
    <row r="184" spans="1:17" ht="14.4" customHeight="1" x14ac:dyDescent="0.3">
      <c r="A184" s="618" t="s">
        <v>556</v>
      </c>
      <c r="B184" s="619" t="s">
        <v>7548</v>
      </c>
      <c r="C184" s="619" t="s">
        <v>7386</v>
      </c>
      <c r="D184" s="619" t="s">
        <v>7776</v>
      </c>
      <c r="E184" s="619" t="s">
        <v>7777</v>
      </c>
      <c r="F184" s="622">
        <v>14</v>
      </c>
      <c r="G184" s="622">
        <v>58742.6</v>
      </c>
      <c r="H184" s="622">
        <v>1</v>
      </c>
      <c r="I184" s="622">
        <v>4195.8999999999996</v>
      </c>
      <c r="J184" s="622">
        <v>12</v>
      </c>
      <c r="K184" s="622">
        <v>52181.75999999998</v>
      </c>
      <c r="L184" s="622">
        <v>0.88831205973177862</v>
      </c>
      <c r="M184" s="622">
        <v>4348.4799999999987</v>
      </c>
      <c r="N184" s="622">
        <v>14</v>
      </c>
      <c r="O184" s="622">
        <v>60878.720000000001</v>
      </c>
      <c r="P184" s="635">
        <v>1.0363640696870755</v>
      </c>
      <c r="Q184" s="623">
        <v>4348.4800000000005</v>
      </c>
    </row>
    <row r="185" spans="1:17" ht="14.4" customHeight="1" x14ac:dyDescent="0.3">
      <c r="A185" s="618" t="s">
        <v>556</v>
      </c>
      <c r="B185" s="619" t="s">
        <v>7548</v>
      </c>
      <c r="C185" s="619" t="s">
        <v>7386</v>
      </c>
      <c r="D185" s="619" t="s">
        <v>7778</v>
      </c>
      <c r="E185" s="619" t="s">
        <v>7779</v>
      </c>
      <c r="F185" s="622">
        <v>32</v>
      </c>
      <c r="G185" s="622">
        <v>168000</v>
      </c>
      <c r="H185" s="622">
        <v>1</v>
      </c>
      <c r="I185" s="622">
        <v>5250</v>
      </c>
      <c r="J185" s="622">
        <v>55</v>
      </c>
      <c r="K185" s="622">
        <v>299250.05</v>
      </c>
      <c r="L185" s="622">
        <v>1.7812502976190476</v>
      </c>
      <c r="M185" s="622">
        <v>5440.91</v>
      </c>
      <c r="N185" s="622">
        <v>38</v>
      </c>
      <c r="O185" s="622">
        <v>206754.58000000002</v>
      </c>
      <c r="P185" s="635">
        <v>1.230682023809524</v>
      </c>
      <c r="Q185" s="623">
        <v>5440.9100000000008</v>
      </c>
    </row>
    <row r="186" spans="1:17" ht="14.4" customHeight="1" x14ac:dyDescent="0.3">
      <c r="A186" s="618" t="s">
        <v>556</v>
      </c>
      <c r="B186" s="619" t="s">
        <v>7548</v>
      </c>
      <c r="C186" s="619" t="s">
        <v>7386</v>
      </c>
      <c r="D186" s="619" t="s">
        <v>7780</v>
      </c>
      <c r="E186" s="619" t="s">
        <v>7781</v>
      </c>
      <c r="F186" s="622"/>
      <c r="G186" s="622"/>
      <c r="H186" s="622"/>
      <c r="I186" s="622"/>
      <c r="J186" s="622">
        <v>1</v>
      </c>
      <c r="K186" s="622">
        <v>6847</v>
      </c>
      <c r="L186" s="622"/>
      <c r="M186" s="622">
        <v>6847</v>
      </c>
      <c r="N186" s="622"/>
      <c r="O186" s="622"/>
      <c r="P186" s="635"/>
      <c r="Q186" s="623"/>
    </row>
    <row r="187" spans="1:17" ht="14.4" customHeight="1" x14ac:dyDescent="0.3">
      <c r="A187" s="618" t="s">
        <v>556</v>
      </c>
      <c r="B187" s="619" t="s">
        <v>7548</v>
      </c>
      <c r="C187" s="619" t="s">
        <v>7386</v>
      </c>
      <c r="D187" s="619" t="s">
        <v>7782</v>
      </c>
      <c r="E187" s="619" t="s">
        <v>7783</v>
      </c>
      <c r="F187" s="622">
        <v>33</v>
      </c>
      <c r="G187" s="622">
        <v>217569</v>
      </c>
      <c r="H187" s="622">
        <v>1</v>
      </c>
      <c r="I187" s="622">
        <v>6593</v>
      </c>
      <c r="J187" s="622">
        <v>44</v>
      </c>
      <c r="K187" s="622">
        <v>300641</v>
      </c>
      <c r="L187" s="622">
        <v>1.381819101066788</v>
      </c>
      <c r="M187" s="622">
        <v>6832.75</v>
      </c>
      <c r="N187" s="622">
        <v>40</v>
      </c>
      <c r="O187" s="622">
        <v>273310</v>
      </c>
      <c r="P187" s="635">
        <v>1.256199182787989</v>
      </c>
      <c r="Q187" s="623">
        <v>6832.75</v>
      </c>
    </row>
    <row r="188" spans="1:17" ht="14.4" customHeight="1" x14ac:dyDescent="0.3">
      <c r="A188" s="618" t="s">
        <v>556</v>
      </c>
      <c r="B188" s="619" t="s">
        <v>7548</v>
      </c>
      <c r="C188" s="619" t="s">
        <v>7386</v>
      </c>
      <c r="D188" s="619" t="s">
        <v>7784</v>
      </c>
      <c r="E188" s="619" t="s">
        <v>7785</v>
      </c>
      <c r="F188" s="622">
        <v>3</v>
      </c>
      <c r="G188" s="622">
        <v>14715</v>
      </c>
      <c r="H188" s="622">
        <v>1</v>
      </c>
      <c r="I188" s="622">
        <v>4905</v>
      </c>
      <c r="J188" s="622">
        <v>8</v>
      </c>
      <c r="K188" s="622">
        <v>40666.879999999997</v>
      </c>
      <c r="L188" s="622">
        <v>2.7636343866802582</v>
      </c>
      <c r="M188" s="622">
        <v>5083.3599999999997</v>
      </c>
      <c r="N188" s="622">
        <v>18</v>
      </c>
      <c r="O188" s="622">
        <v>91500.479999999996</v>
      </c>
      <c r="P188" s="635">
        <v>6.2181773700305811</v>
      </c>
      <c r="Q188" s="623">
        <v>5083.3599999999997</v>
      </c>
    </row>
    <row r="189" spans="1:17" ht="14.4" customHeight="1" x14ac:dyDescent="0.3">
      <c r="A189" s="618" t="s">
        <v>556</v>
      </c>
      <c r="B189" s="619" t="s">
        <v>7548</v>
      </c>
      <c r="C189" s="619" t="s">
        <v>7386</v>
      </c>
      <c r="D189" s="619" t="s">
        <v>7786</v>
      </c>
      <c r="E189" s="619" t="s">
        <v>7787</v>
      </c>
      <c r="F189" s="622">
        <v>20</v>
      </c>
      <c r="G189" s="622">
        <v>126800</v>
      </c>
      <c r="H189" s="622">
        <v>1</v>
      </c>
      <c r="I189" s="622">
        <v>6340</v>
      </c>
      <c r="J189" s="622">
        <v>37</v>
      </c>
      <c r="K189" s="622">
        <v>243110.35000000003</v>
      </c>
      <c r="L189" s="622">
        <v>1.9172740536277606</v>
      </c>
      <c r="M189" s="622">
        <v>6570.5500000000011</v>
      </c>
      <c r="N189" s="622">
        <v>35</v>
      </c>
      <c r="O189" s="622">
        <v>229969.25</v>
      </c>
      <c r="P189" s="635">
        <v>1.8136376182965299</v>
      </c>
      <c r="Q189" s="623">
        <v>6570.55</v>
      </c>
    </row>
    <row r="190" spans="1:17" ht="14.4" customHeight="1" x14ac:dyDescent="0.3">
      <c r="A190" s="618" t="s">
        <v>556</v>
      </c>
      <c r="B190" s="619" t="s">
        <v>7548</v>
      </c>
      <c r="C190" s="619" t="s">
        <v>7386</v>
      </c>
      <c r="D190" s="619" t="s">
        <v>7788</v>
      </c>
      <c r="E190" s="619" t="s">
        <v>7789</v>
      </c>
      <c r="F190" s="622">
        <v>8</v>
      </c>
      <c r="G190" s="622">
        <v>100984</v>
      </c>
      <c r="H190" s="622">
        <v>1</v>
      </c>
      <c r="I190" s="622">
        <v>12623</v>
      </c>
      <c r="J190" s="622">
        <v>6</v>
      </c>
      <c r="K190" s="622">
        <v>78492.12</v>
      </c>
      <c r="L190" s="622">
        <v>0.77727283530064162</v>
      </c>
      <c r="M190" s="622">
        <v>13082.019999999999</v>
      </c>
      <c r="N190" s="622">
        <v>5</v>
      </c>
      <c r="O190" s="622">
        <v>65410.1</v>
      </c>
      <c r="P190" s="635">
        <v>0.64772736275053477</v>
      </c>
      <c r="Q190" s="623">
        <v>13082.02</v>
      </c>
    </row>
    <row r="191" spans="1:17" ht="14.4" customHeight="1" x14ac:dyDescent="0.3">
      <c r="A191" s="618" t="s">
        <v>556</v>
      </c>
      <c r="B191" s="619" t="s">
        <v>7548</v>
      </c>
      <c r="C191" s="619" t="s">
        <v>7386</v>
      </c>
      <c r="D191" s="619" t="s">
        <v>7790</v>
      </c>
      <c r="E191" s="619" t="s">
        <v>7791</v>
      </c>
      <c r="F191" s="622">
        <v>6</v>
      </c>
      <c r="G191" s="622">
        <v>25774.2</v>
      </c>
      <c r="H191" s="622">
        <v>1</v>
      </c>
      <c r="I191" s="622">
        <v>4295.7</v>
      </c>
      <c r="J191" s="622">
        <v>2</v>
      </c>
      <c r="K191" s="622">
        <v>8904.1200000000008</v>
      </c>
      <c r="L191" s="622">
        <v>0.34546639662918732</v>
      </c>
      <c r="M191" s="622">
        <v>4452.0600000000004</v>
      </c>
      <c r="N191" s="622">
        <v>1</v>
      </c>
      <c r="O191" s="622">
        <v>4452.0600000000004</v>
      </c>
      <c r="P191" s="635">
        <v>0.17273319831459366</v>
      </c>
      <c r="Q191" s="623">
        <v>4452.0600000000004</v>
      </c>
    </row>
    <row r="192" spans="1:17" ht="14.4" customHeight="1" x14ac:dyDescent="0.3">
      <c r="A192" s="618" t="s">
        <v>556</v>
      </c>
      <c r="B192" s="619" t="s">
        <v>7548</v>
      </c>
      <c r="C192" s="619" t="s">
        <v>7386</v>
      </c>
      <c r="D192" s="619" t="s">
        <v>7792</v>
      </c>
      <c r="E192" s="619" t="s">
        <v>7793</v>
      </c>
      <c r="F192" s="622"/>
      <c r="G192" s="622"/>
      <c r="H192" s="622"/>
      <c r="I192" s="622"/>
      <c r="J192" s="622"/>
      <c r="K192" s="622"/>
      <c r="L192" s="622"/>
      <c r="M192" s="622"/>
      <c r="N192" s="622">
        <v>1</v>
      </c>
      <c r="O192" s="622">
        <v>3171</v>
      </c>
      <c r="P192" s="635"/>
      <c r="Q192" s="623">
        <v>3171</v>
      </c>
    </row>
    <row r="193" spans="1:17" ht="14.4" customHeight="1" x14ac:dyDescent="0.3">
      <c r="A193" s="618" t="s">
        <v>556</v>
      </c>
      <c r="B193" s="619" t="s">
        <v>7548</v>
      </c>
      <c r="C193" s="619" t="s">
        <v>7386</v>
      </c>
      <c r="D193" s="619" t="s">
        <v>7794</v>
      </c>
      <c r="E193" s="619" t="s">
        <v>7795</v>
      </c>
      <c r="F193" s="622">
        <v>1</v>
      </c>
      <c r="G193" s="622">
        <v>2310</v>
      </c>
      <c r="H193" s="622">
        <v>1</v>
      </c>
      <c r="I193" s="622">
        <v>2310</v>
      </c>
      <c r="J193" s="622"/>
      <c r="K193" s="622"/>
      <c r="L193" s="622"/>
      <c r="M193" s="622"/>
      <c r="N193" s="622"/>
      <c r="O193" s="622"/>
      <c r="P193" s="635"/>
      <c r="Q193" s="623"/>
    </row>
    <row r="194" spans="1:17" ht="14.4" customHeight="1" x14ac:dyDescent="0.3">
      <c r="A194" s="618" t="s">
        <v>556</v>
      </c>
      <c r="B194" s="619" t="s">
        <v>7548</v>
      </c>
      <c r="C194" s="619" t="s">
        <v>7386</v>
      </c>
      <c r="D194" s="619" t="s">
        <v>7796</v>
      </c>
      <c r="E194" s="619" t="s">
        <v>7797</v>
      </c>
      <c r="F194" s="622">
        <v>1</v>
      </c>
      <c r="G194" s="622">
        <v>1672</v>
      </c>
      <c r="H194" s="622">
        <v>1</v>
      </c>
      <c r="I194" s="622">
        <v>1672</v>
      </c>
      <c r="J194" s="622"/>
      <c r="K194" s="622"/>
      <c r="L194" s="622"/>
      <c r="M194" s="622"/>
      <c r="N194" s="622"/>
      <c r="O194" s="622"/>
      <c r="P194" s="635"/>
      <c r="Q194" s="623"/>
    </row>
    <row r="195" spans="1:17" ht="14.4" customHeight="1" x14ac:dyDescent="0.3">
      <c r="A195" s="618" t="s">
        <v>556</v>
      </c>
      <c r="B195" s="619" t="s">
        <v>7548</v>
      </c>
      <c r="C195" s="619" t="s">
        <v>7386</v>
      </c>
      <c r="D195" s="619" t="s">
        <v>7798</v>
      </c>
      <c r="E195" s="619" t="s">
        <v>7799</v>
      </c>
      <c r="F195" s="622"/>
      <c r="G195" s="622"/>
      <c r="H195" s="622"/>
      <c r="I195" s="622"/>
      <c r="J195" s="622">
        <v>1</v>
      </c>
      <c r="K195" s="622">
        <v>724.42</v>
      </c>
      <c r="L195" s="622"/>
      <c r="M195" s="622">
        <v>724.42</v>
      </c>
      <c r="N195" s="622"/>
      <c r="O195" s="622"/>
      <c r="P195" s="635"/>
      <c r="Q195" s="623"/>
    </row>
    <row r="196" spans="1:17" ht="14.4" customHeight="1" x14ac:dyDescent="0.3">
      <c r="A196" s="618" t="s">
        <v>556</v>
      </c>
      <c r="B196" s="619" t="s">
        <v>7548</v>
      </c>
      <c r="C196" s="619" t="s">
        <v>7386</v>
      </c>
      <c r="D196" s="619" t="s">
        <v>7800</v>
      </c>
      <c r="E196" s="619" t="s">
        <v>7801</v>
      </c>
      <c r="F196" s="622"/>
      <c r="G196" s="622"/>
      <c r="H196" s="622"/>
      <c r="I196" s="622"/>
      <c r="J196" s="622">
        <v>3</v>
      </c>
      <c r="K196" s="622">
        <v>5658.54</v>
      </c>
      <c r="L196" s="622"/>
      <c r="M196" s="622">
        <v>1886.18</v>
      </c>
      <c r="N196" s="622"/>
      <c r="O196" s="622"/>
      <c r="P196" s="635"/>
      <c r="Q196" s="623"/>
    </row>
    <row r="197" spans="1:17" ht="14.4" customHeight="1" x14ac:dyDescent="0.3">
      <c r="A197" s="618" t="s">
        <v>556</v>
      </c>
      <c r="B197" s="619" t="s">
        <v>7548</v>
      </c>
      <c r="C197" s="619" t="s">
        <v>7386</v>
      </c>
      <c r="D197" s="619" t="s">
        <v>7802</v>
      </c>
      <c r="E197" s="619" t="s">
        <v>7801</v>
      </c>
      <c r="F197" s="622"/>
      <c r="G197" s="622"/>
      <c r="H197" s="622"/>
      <c r="I197" s="622"/>
      <c r="J197" s="622">
        <v>4</v>
      </c>
      <c r="K197" s="622">
        <v>8137.52</v>
      </c>
      <c r="L197" s="622"/>
      <c r="M197" s="622">
        <v>2034.38</v>
      </c>
      <c r="N197" s="622"/>
      <c r="O197" s="622"/>
      <c r="P197" s="635"/>
      <c r="Q197" s="623"/>
    </row>
    <row r="198" spans="1:17" ht="14.4" customHeight="1" x14ac:dyDescent="0.3">
      <c r="A198" s="618" t="s">
        <v>556</v>
      </c>
      <c r="B198" s="619" t="s">
        <v>7548</v>
      </c>
      <c r="C198" s="619" t="s">
        <v>7386</v>
      </c>
      <c r="D198" s="619" t="s">
        <v>7803</v>
      </c>
      <c r="E198" s="619" t="s">
        <v>7801</v>
      </c>
      <c r="F198" s="622"/>
      <c r="G198" s="622"/>
      <c r="H198" s="622"/>
      <c r="I198" s="622"/>
      <c r="J198" s="622">
        <v>2</v>
      </c>
      <c r="K198" s="622">
        <v>4456.3599999999997</v>
      </c>
      <c r="L198" s="622"/>
      <c r="M198" s="622">
        <v>2228.1799999999998</v>
      </c>
      <c r="N198" s="622"/>
      <c r="O198" s="622"/>
      <c r="P198" s="635"/>
      <c r="Q198" s="623"/>
    </row>
    <row r="199" spans="1:17" ht="14.4" customHeight="1" x14ac:dyDescent="0.3">
      <c r="A199" s="618" t="s">
        <v>556</v>
      </c>
      <c r="B199" s="619" t="s">
        <v>7548</v>
      </c>
      <c r="C199" s="619" t="s">
        <v>7386</v>
      </c>
      <c r="D199" s="619" t="s">
        <v>7804</v>
      </c>
      <c r="E199" s="619" t="s">
        <v>7805</v>
      </c>
      <c r="F199" s="622">
        <v>5</v>
      </c>
      <c r="G199" s="622">
        <v>22131</v>
      </c>
      <c r="H199" s="622">
        <v>1</v>
      </c>
      <c r="I199" s="622">
        <v>4426.2</v>
      </c>
      <c r="J199" s="622">
        <v>2</v>
      </c>
      <c r="K199" s="622">
        <v>9174.2999999999993</v>
      </c>
      <c r="L199" s="622">
        <v>0.41454520807916495</v>
      </c>
      <c r="M199" s="622">
        <v>4587.1499999999996</v>
      </c>
      <c r="N199" s="622">
        <v>2</v>
      </c>
      <c r="O199" s="622">
        <v>9174.2999999999993</v>
      </c>
      <c r="P199" s="635">
        <v>0.41454520807916495</v>
      </c>
      <c r="Q199" s="623">
        <v>4587.1499999999996</v>
      </c>
    </row>
    <row r="200" spans="1:17" ht="14.4" customHeight="1" x14ac:dyDescent="0.3">
      <c r="A200" s="618" t="s">
        <v>556</v>
      </c>
      <c r="B200" s="619" t="s">
        <v>7548</v>
      </c>
      <c r="C200" s="619" t="s">
        <v>7386</v>
      </c>
      <c r="D200" s="619" t="s">
        <v>7806</v>
      </c>
      <c r="E200" s="619" t="s">
        <v>7807</v>
      </c>
      <c r="F200" s="622">
        <v>1</v>
      </c>
      <c r="G200" s="622">
        <v>4665</v>
      </c>
      <c r="H200" s="622">
        <v>1</v>
      </c>
      <c r="I200" s="622">
        <v>4665</v>
      </c>
      <c r="J200" s="622"/>
      <c r="K200" s="622"/>
      <c r="L200" s="622"/>
      <c r="M200" s="622"/>
      <c r="N200" s="622"/>
      <c r="O200" s="622"/>
      <c r="P200" s="635"/>
      <c r="Q200" s="623"/>
    </row>
    <row r="201" spans="1:17" ht="14.4" customHeight="1" x14ac:dyDescent="0.3">
      <c r="A201" s="618" t="s">
        <v>556</v>
      </c>
      <c r="B201" s="619" t="s">
        <v>7548</v>
      </c>
      <c r="C201" s="619" t="s">
        <v>7386</v>
      </c>
      <c r="D201" s="619" t="s">
        <v>7808</v>
      </c>
      <c r="E201" s="619" t="s">
        <v>7809</v>
      </c>
      <c r="F201" s="622">
        <v>33</v>
      </c>
      <c r="G201" s="622">
        <v>153945</v>
      </c>
      <c r="H201" s="622">
        <v>1</v>
      </c>
      <c r="I201" s="622">
        <v>4665</v>
      </c>
      <c r="J201" s="622">
        <v>29</v>
      </c>
      <c r="K201" s="622">
        <v>140204.56000000003</v>
      </c>
      <c r="L201" s="622">
        <v>0.91074448666731644</v>
      </c>
      <c r="M201" s="622">
        <v>4834.6400000000012</v>
      </c>
      <c r="N201" s="622">
        <v>28</v>
      </c>
      <c r="O201" s="622">
        <v>135369.92000000001</v>
      </c>
      <c r="P201" s="635">
        <v>0.87933950436844333</v>
      </c>
      <c r="Q201" s="623">
        <v>4834.6400000000003</v>
      </c>
    </row>
    <row r="202" spans="1:17" ht="14.4" customHeight="1" x14ac:dyDescent="0.3">
      <c r="A202" s="618" t="s">
        <v>556</v>
      </c>
      <c r="B202" s="619" t="s">
        <v>7548</v>
      </c>
      <c r="C202" s="619" t="s">
        <v>7386</v>
      </c>
      <c r="D202" s="619" t="s">
        <v>7810</v>
      </c>
      <c r="E202" s="619" t="s">
        <v>7811</v>
      </c>
      <c r="F202" s="622">
        <v>24</v>
      </c>
      <c r="G202" s="622">
        <v>117693.6</v>
      </c>
      <c r="H202" s="622">
        <v>1</v>
      </c>
      <c r="I202" s="622">
        <v>4903.9000000000005</v>
      </c>
      <c r="J202" s="622">
        <v>16</v>
      </c>
      <c r="K202" s="622">
        <v>81315.51999999999</v>
      </c>
      <c r="L202" s="622">
        <v>0.690908596559201</v>
      </c>
      <c r="M202" s="622">
        <v>5082.2199999999993</v>
      </c>
      <c r="N202" s="622">
        <v>7</v>
      </c>
      <c r="O202" s="622">
        <v>35575.54</v>
      </c>
      <c r="P202" s="635">
        <v>0.30227251099465052</v>
      </c>
      <c r="Q202" s="623">
        <v>5082.22</v>
      </c>
    </row>
    <row r="203" spans="1:17" ht="14.4" customHeight="1" x14ac:dyDescent="0.3">
      <c r="A203" s="618" t="s">
        <v>556</v>
      </c>
      <c r="B203" s="619" t="s">
        <v>7548</v>
      </c>
      <c r="C203" s="619" t="s">
        <v>7386</v>
      </c>
      <c r="D203" s="619" t="s">
        <v>7812</v>
      </c>
      <c r="E203" s="619" t="s">
        <v>7813</v>
      </c>
      <c r="F203" s="622"/>
      <c r="G203" s="622"/>
      <c r="H203" s="622"/>
      <c r="I203" s="622"/>
      <c r="J203" s="622">
        <v>2</v>
      </c>
      <c r="K203" s="622">
        <v>1578.58</v>
      </c>
      <c r="L203" s="622"/>
      <c r="M203" s="622">
        <v>789.29</v>
      </c>
      <c r="N203" s="622">
        <v>3</v>
      </c>
      <c r="O203" s="622">
        <v>2367.87</v>
      </c>
      <c r="P203" s="635"/>
      <c r="Q203" s="623">
        <v>789.29</v>
      </c>
    </row>
    <row r="204" spans="1:17" ht="14.4" customHeight="1" x14ac:dyDescent="0.3">
      <c r="A204" s="618" t="s">
        <v>556</v>
      </c>
      <c r="B204" s="619" t="s">
        <v>7548</v>
      </c>
      <c r="C204" s="619" t="s">
        <v>7386</v>
      </c>
      <c r="D204" s="619" t="s">
        <v>7814</v>
      </c>
      <c r="E204" s="619" t="s">
        <v>7815</v>
      </c>
      <c r="F204" s="622"/>
      <c r="G204" s="622"/>
      <c r="H204" s="622"/>
      <c r="I204" s="622"/>
      <c r="J204" s="622">
        <v>2</v>
      </c>
      <c r="K204" s="622">
        <v>15619.04</v>
      </c>
      <c r="L204" s="622"/>
      <c r="M204" s="622">
        <v>7809.52</v>
      </c>
      <c r="N204" s="622"/>
      <c r="O204" s="622"/>
      <c r="P204" s="635"/>
      <c r="Q204" s="623"/>
    </row>
    <row r="205" spans="1:17" ht="14.4" customHeight="1" x14ac:dyDescent="0.3">
      <c r="A205" s="618" t="s">
        <v>556</v>
      </c>
      <c r="B205" s="619" t="s">
        <v>7548</v>
      </c>
      <c r="C205" s="619" t="s">
        <v>7386</v>
      </c>
      <c r="D205" s="619" t="s">
        <v>7816</v>
      </c>
      <c r="E205" s="619" t="s">
        <v>7817</v>
      </c>
      <c r="F205" s="622">
        <v>1</v>
      </c>
      <c r="G205" s="622">
        <v>5502.1</v>
      </c>
      <c r="H205" s="622">
        <v>1</v>
      </c>
      <c r="I205" s="622">
        <v>5502.1</v>
      </c>
      <c r="J205" s="622">
        <v>3</v>
      </c>
      <c r="K205" s="622">
        <v>17106.54</v>
      </c>
      <c r="L205" s="622">
        <v>3.1090928918049472</v>
      </c>
      <c r="M205" s="622">
        <v>5702.18</v>
      </c>
      <c r="N205" s="622"/>
      <c r="O205" s="622"/>
      <c r="P205" s="635"/>
      <c r="Q205" s="623"/>
    </row>
    <row r="206" spans="1:17" ht="14.4" customHeight="1" x14ac:dyDescent="0.3">
      <c r="A206" s="618" t="s">
        <v>556</v>
      </c>
      <c r="B206" s="619" t="s">
        <v>7548</v>
      </c>
      <c r="C206" s="619" t="s">
        <v>7386</v>
      </c>
      <c r="D206" s="619" t="s">
        <v>7818</v>
      </c>
      <c r="E206" s="619" t="s">
        <v>7819</v>
      </c>
      <c r="F206" s="622">
        <v>1</v>
      </c>
      <c r="G206" s="622">
        <v>10926.6</v>
      </c>
      <c r="H206" s="622">
        <v>1</v>
      </c>
      <c r="I206" s="622">
        <v>10926.6</v>
      </c>
      <c r="J206" s="622">
        <v>2</v>
      </c>
      <c r="K206" s="622">
        <v>22647.86</v>
      </c>
      <c r="L206" s="622">
        <v>2.0727271063276773</v>
      </c>
      <c r="M206" s="622">
        <v>11323.93</v>
      </c>
      <c r="N206" s="622"/>
      <c r="O206" s="622"/>
      <c r="P206" s="635"/>
      <c r="Q206" s="623"/>
    </row>
    <row r="207" spans="1:17" ht="14.4" customHeight="1" x14ac:dyDescent="0.3">
      <c r="A207" s="618" t="s">
        <v>556</v>
      </c>
      <c r="B207" s="619" t="s">
        <v>7548</v>
      </c>
      <c r="C207" s="619" t="s">
        <v>7386</v>
      </c>
      <c r="D207" s="619" t="s">
        <v>7820</v>
      </c>
      <c r="E207" s="619" t="s">
        <v>7821</v>
      </c>
      <c r="F207" s="622">
        <v>114</v>
      </c>
      <c r="G207" s="622">
        <v>286390.8</v>
      </c>
      <c r="H207" s="622">
        <v>1</v>
      </c>
      <c r="I207" s="622">
        <v>2512.1999999999998</v>
      </c>
      <c r="J207" s="622">
        <v>103</v>
      </c>
      <c r="K207" s="622">
        <v>268165.65000000002</v>
      </c>
      <c r="L207" s="622">
        <v>0.93636265550429709</v>
      </c>
      <c r="M207" s="622">
        <v>2603.5500000000002</v>
      </c>
      <c r="N207" s="622">
        <v>91</v>
      </c>
      <c r="O207" s="622">
        <v>236923.05000000005</v>
      </c>
      <c r="P207" s="635">
        <v>0.82727186068826253</v>
      </c>
      <c r="Q207" s="623">
        <v>2603.5500000000006</v>
      </c>
    </row>
    <row r="208" spans="1:17" ht="14.4" customHeight="1" x14ac:dyDescent="0.3">
      <c r="A208" s="618" t="s">
        <v>556</v>
      </c>
      <c r="B208" s="619" t="s">
        <v>7548</v>
      </c>
      <c r="C208" s="619" t="s">
        <v>7386</v>
      </c>
      <c r="D208" s="619" t="s">
        <v>7822</v>
      </c>
      <c r="E208" s="619" t="s">
        <v>7821</v>
      </c>
      <c r="F208" s="622">
        <v>19</v>
      </c>
      <c r="G208" s="622">
        <v>152948.1</v>
      </c>
      <c r="H208" s="622">
        <v>1</v>
      </c>
      <c r="I208" s="622">
        <v>8049.9000000000005</v>
      </c>
      <c r="J208" s="622">
        <v>18</v>
      </c>
      <c r="K208" s="622">
        <v>150167.16000000003</v>
      </c>
      <c r="L208" s="622">
        <v>0.98181775386552705</v>
      </c>
      <c r="M208" s="622">
        <v>8342.6200000000026</v>
      </c>
      <c r="N208" s="622">
        <v>21</v>
      </c>
      <c r="O208" s="622">
        <v>175195.02000000002</v>
      </c>
      <c r="P208" s="635">
        <v>1.1454540461764482</v>
      </c>
      <c r="Q208" s="623">
        <v>8342.6200000000008</v>
      </c>
    </row>
    <row r="209" spans="1:17" ht="14.4" customHeight="1" x14ac:dyDescent="0.3">
      <c r="A209" s="618" t="s">
        <v>556</v>
      </c>
      <c r="B209" s="619" t="s">
        <v>7548</v>
      </c>
      <c r="C209" s="619" t="s">
        <v>7386</v>
      </c>
      <c r="D209" s="619" t="s">
        <v>7823</v>
      </c>
      <c r="E209" s="619" t="s">
        <v>7824</v>
      </c>
      <c r="F209" s="622">
        <v>1</v>
      </c>
      <c r="G209" s="622">
        <v>28950</v>
      </c>
      <c r="H209" s="622">
        <v>1</v>
      </c>
      <c r="I209" s="622">
        <v>28950</v>
      </c>
      <c r="J209" s="622"/>
      <c r="K209" s="622"/>
      <c r="L209" s="622"/>
      <c r="M209" s="622"/>
      <c r="N209" s="622">
        <v>1</v>
      </c>
      <c r="O209" s="622">
        <v>28950</v>
      </c>
      <c r="P209" s="635">
        <v>1</v>
      </c>
      <c r="Q209" s="623">
        <v>28950</v>
      </c>
    </row>
    <row r="210" spans="1:17" ht="14.4" customHeight="1" x14ac:dyDescent="0.3">
      <c r="A210" s="618" t="s">
        <v>556</v>
      </c>
      <c r="B210" s="619" t="s">
        <v>7548</v>
      </c>
      <c r="C210" s="619" t="s">
        <v>7386</v>
      </c>
      <c r="D210" s="619" t="s">
        <v>7825</v>
      </c>
      <c r="E210" s="619" t="s">
        <v>7826</v>
      </c>
      <c r="F210" s="622">
        <v>2</v>
      </c>
      <c r="G210" s="622">
        <v>31099.599999999999</v>
      </c>
      <c r="H210" s="622">
        <v>1</v>
      </c>
      <c r="I210" s="622">
        <v>15549.8</v>
      </c>
      <c r="J210" s="622">
        <v>2</v>
      </c>
      <c r="K210" s="622">
        <v>32230.5</v>
      </c>
      <c r="L210" s="622">
        <v>1.0363638117532059</v>
      </c>
      <c r="M210" s="622">
        <v>16115.25</v>
      </c>
      <c r="N210" s="622"/>
      <c r="O210" s="622"/>
      <c r="P210" s="635"/>
      <c r="Q210" s="623"/>
    </row>
    <row r="211" spans="1:17" ht="14.4" customHeight="1" x14ac:dyDescent="0.3">
      <c r="A211" s="618" t="s">
        <v>556</v>
      </c>
      <c r="B211" s="619" t="s">
        <v>7548</v>
      </c>
      <c r="C211" s="619" t="s">
        <v>7386</v>
      </c>
      <c r="D211" s="619" t="s">
        <v>7827</v>
      </c>
      <c r="E211" s="619" t="s">
        <v>7828</v>
      </c>
      <c r="F211" s="622">
        <v>2</v>
      </c>
      <c r="G211" s="622">
        <v>8669.7999999999993</v>
      </c>
      <c r="H211" s="622">
        <v>1</v>
      </c>
      <c r="I211" s="622">
        <v>4334.8999999999996</v>
      </c>
      <c r="J211" s="622"/>
      <c r="K211" s="622"/>
      <c r="L211" s="622"/>
      <c r="M211" s="622"/>
      <c r="N211" s="622">
        <v>3</v>
      </c>
      <c r="O211" s="622">
        <v>13478.07</v>
      </c>
      <c r="P211" s="635">
        <v>1.5545998754296524</v>
      </c>
      <c r="Q211" s="623">
        <v>4492.6899999999996</v>
      </c>
    </row>
    <row r="212" spans="1:17" ht="14.4" customHeight="1" x14ac:dyDescent="0.3">
      <c r="A212" s="618" t="s">
        <v>556</v>
      </c>
      <c r="B212" s="619" t="s">
        <v>7548</v>
      </c>
      <c r="C212" s="619" t="s">
        <v>7386</v>
      </c>
      <c r="D212" s="619" t="s">
        <v>7829</v>
      </c>
      <c r="E212" s="619" t="s">
        <v>7830</v>
      </c>
      <c r="F212" s="622"/>
      <c r="G212" s="622"/>
      <c r="H212" s="622"/>
      <c r="I212" s="622"/>
      <c r="J212" s="622"/>
      <c r="K212" s="622"/>
      <c r="L212" s="622"/>
      <c r="M212" s="622"/>
      <c r="N212" s="622">
        <v>533</v>
      </c>
      <c r="O212" s="622">
        <v>43706</v>
      </c>
      <c r="P212" s="635"/>
      <c r="Q212" s="623">
        <v>82</v>
      </c>
    </row>
    <row r="213" spans="1:17" ht="14.4" customHeight="1" x14ac:dyDescent="0.3">
      <c r="A213" s="618" t="s">
        <v>556</v>
      </c>
      <c r="B213" s="619" t="s">
        <v>7548</v>
      </c>
      <c r="C213" s="619" t="s">
        <v>7386</v>
      </c>
      <c r="D213" s="619" t="s">
        <v>7831</v>
      </c>
      <c r="E213" s="619" t="s">
        <v>7832</v>
      </c>
      <c r="F213" s="622">
        <v>1</v>
      </c>
      <c r="G213" s="622">
        <v>7081.9</v>
      </c>
      <c r="H213" s="622">
        <v>1</v>
      </c>
      <c r="I213" s="622">
        <v>7081.9</v>
      </c>
      <c r="J213" s="622"/>
      <c r="K213" s="622"/>
      <c r="L213" s="622"/>
      <c r="M213" s="622"/>
      <c r="N213" s="622"/>
      <c r="O213" s="622"/>
      <c r="P213" s="635"/>
      <c r="Q213" s="623"/>
    </row>
    <row r="214" spans="1:17" ht="14.4" customHeight="1" x14ac:dyDescent="0.3">
      <c r="A214" s="618" t="s">
        <v>556</v>
      </c>
      <c r="B214" s="619" t="s">
        <v>7548</v>
      </c>
      <c r="C214" s="619" t="s">
        <v>7386</v>
      </c>
      <c r="D214" s="619" t="s">
        <v>7833</v>
      </c>
      <c r="E214" s="619" t="s">
        <v>7834</v>
      </c>
      <c r="F214" s="622">
        <v>1</v>
      </c>
      <c r="G214" s="622">
        <v>216</v>
      </c>
      <c r="H214" s="622">
        <v>1</v>
      </c>
      <c r="I214" s="622">
        <v>216</v>
      </c>
      <c r="J214" s="622"/>
      <c r="K214" s="622"/>
      <c r="L214" s="622"/>
      <c r="M214" s="622"/>
      <c r="N214" s="622"/>
      <c r="O214" s="622"/>
      <c r="P214" s="635"/>
      <c r="Q214" s="623"/>
    </row>
    <row r="215" spans="1:17" ht="14.4" customHeight="1" x14ac:dyDescent="0.3">
      <c r="A215" s="618" t="s">
        <v>556</v>
      </c>
      <c r="B215" s="619" t="s">
        <v>7548</v>
      </c>
      <c r="C215" s="619" t="s">
        <v>7386</v>
      </c>
      <c r="D215" s="619" t="s">
        <v>7835</v>
      </c>
      <c r="E215" s="619" t="s">
        <v>7836</v>
      </c>
      <c r="F215" s="622">
        <v>19</v>
      </c>
      <c r="G215" s="622">
        <v>171893</v>
      </c>
      <c r="H215" s="622">
        <v>1</v>
      </c>
      <c r="I215" s="622">
        <v>9047</v>
      </c>
      <c r="J215" s="622">
        <v>24</v>
      </c>
      <c r="K215" s="622">
        <v>225023.52</v>
      </c>
      <c r="L215" s="622">
        <v>1.3090906552331973</v>
      </c>
      <c r="M215" s="622">
        <v>9375.98</v>
      </c>
      <c r="N215" s="622">
        <v>24</v>
      </c>
      <c r="O215" s="622">
        <v>225023.51999999996</v>
      </c>
      <c r="P215" s="635">
        <v>1.3090906552331971</v>
      </c>
      <c r="Q215" s="623">
        <v>9375.9799999999977</v>
      </c>
    </row>
    <row r="216" spans="1:17" ht="14.4" customHeight="1" x14ac:dyDescent="0.3">
      <c r="A216" s="618" t="s">
        <v>556</v>
      </c>
      <c r="B216" s="619" t="s">
        <v>7548</v>
      </c>
      <c r="C216" s="619" t="s">
        <v>7386</v>
      </c>
      <c r="D216" s="619" t="s">
        <v>7837</v>
      </c>
      <c r="E216" s="619" t="s">
        <v>7838</v>
      </c>
      <c r="F216" s="622">
        <v>29</v>
      </c>
      <c r="G216" s="622">
        <v>184602.40000000002</v>
      </c>
      <c r="H216" s="622">
        <v>1</v>
      </c>
      <c r="I216" s="622">
        <v>6365.6</v>
      </c>
      <c r="J216" s="622">
        <v>42</v>
      </c>
      <c r="K216" s="622">
        <v>277077.36</v>
      </c>
      <c r="L216" s="622">
        <v>1.5009412662023893</v>
      </c>
      <c r="M216" s="622">
        <v>6597.08</v>
      </c>
      <c r="N216" s="622">
        <v>42</v>
      </c>
      <c r="O216" s="622">
        <v>277077.36</v>
      </c>
      <c r="P216" s="635">
        <v>1.5009412662023893</v>
      </c>
      <c r="Q216" s="623">
        <v>6597.08</v>
      </c>
    </row>
    <row r="217" spans="1:17" ht="14.4" customHeight="1" x14ac:dyDescent="0.3">
      <c r="A217" s="618" t="s">
        <v>556</v>
      </c>
      <c r="B217" s="619" t="s">
        <v>7548</v>
      </c>
      <c r="C217" s="619" t="s">
        <v>7386</v>
      </c>
      <c r="D217" s="619" t="s">
        <v>7839</v>
      </c>
      <c r="E217" s="619" t="s">
        <v>7840</v>
      </c>
      <c r="F217" s="622">
        <v>9</v>
      </c>
      <c r="G217" s="622">
        <v>1449</v>
      </c>
      <c r="H217" s="622">
        <v>1</v>
      </c>
      <c r="I217" s="622">
        <v>161</v>
      </c>
      <c r="J217" s="622">
        <v>6</v>
      </c>
      <c r="K217" s="622">
        <v>1001.1</v>
      </c>
      <c r="L217" s="622">
        <v>0.69089026915113871</v>
      </c>
      <c r="M217" s="622">
        <v>166.85</v>
      </c>
      <c r="N217" s="622">
        <v>3</v>
      </c>
      <c r="O217" s="622">
        <v>500.55</v>
      </c>
      <c r="P217" s="635">
        <v>0.34544513457556936</v>
      </c>
      <c r="Q217" s="623">
        <v>166.85</v>
      </c>
    </row>
    <row r="218" spans="1:17" ht="14.4" customHeight="1" x14ac:dyDescent="0.3">
      <c r="A218" s="618" t="s">
        <v>556</v>
      </c>
      <c r="B218" s="619" t="s">
        <v>7548</v>
      </c>
      <c r="C218" s="619" t="s">
        <v>7386</v>
      </c>
      <c r="D218" s="619" t="s">
        <v>7841</v>
      </c>
      <c r="E218" s="619" t="s">
        <v>7842</v>
      </c>
      <c r="F218" s="622">
        <v>15</v>
      </c>
      <c r="G218" s="622">
        <v>3495</v>
      </c>
      <c r="H218" s="622">
        <v>1</v>
      </c>
      <c r="I218" s="622">
        <v>233</v>
      </c>
      <c r="J218" s="622">
        <v>10</v>
      </c>
      <c r="K218" s="622">
        <v>2414.6999999999998</v>
      </c>
      <c r="L218" s="622">
        <v>0.69090128755364799</v>
      </c>
      <c r="M218" s="622">
        <v>241.46999999999997</v>
      </c>
      <c r="N218" s="622">
        <v>5</v>
      </c>
      <c r="O218" s="622">
        <v>1207.3499999999999</v>
      </c>
      <c r="P218" s="635">
        <v>0.345450643776824</v>
      </c>
      <c r="Q218" s="623">
        <v>241.46999999999997</v>
      </c>
    </row>
    <row r="219" spans="1:17" ht="14.4" customHeight="1" x14ac:dyDescent="0.3">
      <c r="A219" s="618" t="s">
        <v>556</v>
      </c>
      <c r="B219" s="619" t="s">
        <v>7548</v>
      </c>
      <c r="C219" s="619" t="s">
        <v>7386</v>
      </c>
      <c r="D219" s="619" t="s">
        <v>7843</v>
      </c>
      <c r="E219" s="619" t="s">
        <v>7844</v>
      </c>
      <c r="F219" s="622"/>
      <c r="G219" s="622"/>
      <c r="H219" s="622"/>
      <c r="I219" s="622"/>
      <c r="J219" s="622">
        <v>3</v>
      </c>
      <c r="K219" s="622">
        <v>21298.53</v>
      </c>
      <c r="L219" s="622"/>
      <c r="M219" s="622">
        <v>7099.5099999999993</v>
      </c>
      <c r="N219" s="622">
        <v>2</v>
      </c>
      <c r="O219" s="622">
        <v>14199.02</v>
      </c>
      <c r="P219" s="635"/>
      <c r="Q219" s="623">
        <v>7099.51</v>
      </c>
    </row>
    <row r="220" spans="1:17" ht="14.4" customHeight="1" x14ac:dyDescent="0.3">
      <c r="A220" s="618" t="s">
        <v>556</v>
      </c>
      <c r="B220" s="619" t="s">
        <v>7548</v>
      </c>
      <c r="C220" s="619" t="s">
        <v>7386</v>
      </c>
      <c r="D220" s="619" t="s">
        <v>7845</v>
      </c>
      <c r="E220" s="619" t="s">
        <v>7844</v>
      </c>
      <c r="F220" s="622">
        <v>6</v>
      </c>
      <c r="G220" s="622">
        <v>41102.400000000001</v>
      </c>
      <c r="H220" s="622">
        <v>1</v>
      </c>
      <c r="I220" s="622">
        <v>6850.4000000000005</v>
      </c>
      <c r="J220" s="622">
        <v>2</v>
      </c>
      <c r="K220" s="622">
        <v>14199.02</v>
      </c>
      <c r="L220" s="622">
        <v>0.34545476663163222</v>
      </c>
      <c r="M220" s="622">
        <v>7099.51</v>
      </c>
      <c r="N220" s="622">
        <v>6</v>
      </c>
      <c r="O220" s="622">
        <v>42597.060000000005</v>
      </c>
      <c r="P220" s="635">
        <v>1.0363642998948968</v>
      </c>
      <c r="Q220" s="623">
        <v>7099.5100000000011</v>
      </c>
    </row>
    <row r="221" spans="1:17" ht="14.4" customHeight="1" x14ac:dyDescent="0.3">
      <c r="A221" s="618" t="s">
        <v>556</v>
      </c>
      <c r="B221" s="619" t="s">
        <v>7548</v>
      </c>
      <c r="C221" s="619" t="s">
        <v>7386</v>
      </c>
      <c r="D221" s="619" t="s">
        <v>7846</v>
      </c>
      <c r="E221" s="619" t="s">
        <v>7847</v>
      </c>
      <c r="F221" s="622">
        <v>2</v>
      </c>
      <c r="G221" s="622">
        <v>13005.2</v>
      </c>
      <c r="H221" s="622">
        <v>1</v>
      </c>
      <c r="I221" s="622">
        <v>6502.6</v>
      </c>
      <c r="J221" s="622"/>
      <c r="K221" s="622"/>
      <c r="L221" s="622"/>
      <c r="M221" s="622"/>
      <c r="N221" s="622">
        <v>2</v>
      </c>
      <c r="O221" s="622">
        <v>13478.12</v>
      </c>
      <c r="P221" s="635">
        <v>1.0363639159720728</v>
      </c>
      <c r="Q221" s="623">
        <v>6739.06</v>
      </c>
    </row>
    <row r="222" spans="1:17" ht="14.4" customHeight="1" x14ac:dyDescent="0.3">
      <c r="A222" s="618" t="s">
        <v>556</v>
      </c>
      <c r="B222" s="619" t="s">
        <v>7548</v>
      </c>
      <c r="C222" s="619" t="s">
        <v>7386</v>
      </c>
      <c r="D222" s="619" t="s">
        <v>7848</v>
      </c>
      <c r="E222" s="619" t="s">
        <v>7849</v>
      </c>
      <c r="F222" s="622">
        <v>3</v>
      </c>
      <c r="G222" s="622">
        <v>23684.699999999997</v>
      </c>
      <c r="H222" s="622">
        <v>1</v>
      </c>
      <c r="I222" s="622">
        <v>7894.8999999999987</v>
      </c>
      <c r="J222" s="622">
        <v>2</v>
      </c>
      <c r="K222" s="622">
        <v>16363.98</v>
      </c>
      <c r="L222" s="622">
        <v>0.69090932120736182</v>
      </c>
      <c r="M222" s="622">
        <v>8181.99</v>
      </c>
      <c r="N222" s="622">
        <v>1</v>
      </c>
      <c r="O222" s="622">
        <v>8181.99</v>
      </c>
      <c r="P222" s="635">
        <v>0.34545466060368091</v>
      </c>
      <c r="Q222" s="623">
        <v>8181.99</v>
      </c>
    </row>
    <row r="223" spans="1:17" ht="14.4" customHeight="1" x14ac:dyDescent="0.3">
      <c r="A223" s="618" t="s">
        <v>556</v>
      </c>
      <c r="B223" s="619" t="s">
        <v>7548</v>
      </c>
      <c r="C223" s="619" t="s">
        <v>7386</v>
      </c>
      <c r="D223" s="619" t="s">
        <v>7850</v>
      </c>
      <c r="E223" s="619" t="s">
        <v>7851</v>
      </c>
      <c r="F223" s="622">
        <v>46</v>
      </c>
      <c r="G223" s="622">
        <v>202400</v>
      </c>
      <c r="H223" s="622">
        <v>1</v>
      </c>
      <c r="I223" s="622">
        <v>4400</v>
      </c>
      <c r="J223" s="622">
        <v>34</v>
      </c>
      <c r="K223" s="622">
        <v>155040</v>
      </c>
      <c r="L223" s="622">
        <v>0.76600790513833994</v>
      </c>
      <c r="M223" s="622">
        <v>4560</v>
      </c>
      <c r="N223" s="622">
        <v>36</v>
      </c>
      <c r="O223" s="622">
        <v>164160</v>
      </c>
      <c r="P223" s="635">
        <v>0.81106719367588931</v>
      </c>
      <c r="Q223" s="623">
        <v>4560</v>
      </c>
    </row>
    <row r="224" spans="1:17" ht="14.4" customHeight="1" x14ac:dyDescent="0.3">
      <c r="A224" s="618" t="s">
        <v>556</v>
      </c>
      <c r="B224" s="619" t="s">
        <v>7548</v>
      </c>
      <c r="C224" s="619" t="s">
        <v>7386</v>
      </c>
      <c r="D224" s="619" t="s">
        <v>7852</v>
      </c>
      <c r="E224" s="619" t="s">
        <v>7821</v>
      </c>
      <c r="F224" s="622">
        <v>19</v>
      </c>
      <c r="G224" s="622">
        <v>75200.10000000002</v>
      </c>
      <c r="H224" s="622">
        <v>1</v>
      </c>
      <c r="I224" s="622">
        <v>3957.900000000001</v>
      </c>
      <c r="J224" s="622">
        <v>37</v>
      </c>
      <c r="K224" s="622">
        <v>151767.34</v>
      </c>
      <c r="L224" s="622">
        <v>2.0181800290159182</v>
      </c>
      <c r="M224" s="622">
        <v>4101.82</v>
      </c>
      <c r="N224" s="622">
        <v>29</v>
      </c>
      <c r="O224" s="622">
        <v>118952.77999999998</v>
      </c>
      <c r="P224" s="635">
        <v>1.5818167794989628</v>
      </c>
      <c r="Q224" s="623">
        <v>4101.82</v>
      </c>
    </row>
    <row r="225" spans="1:17" ht="14.4" customHeight="1" x14ac:dyDescent="0.3">
      <c r="A225" s="618" t="s">
        <v>556</v>
      </c>
      <c r="B225" s="619" t="s">
        <v>7548</v>
      </c>
      <c r="C225" s="619" t="s">
        <v>7386</v>
      </c>
      <c r="D225" s="619" t="s">
        <v>7853</v>
      </c>
      <c r="E225" s="619" t="s">
        <v>7854</v>
      </c>
      <c r="F225" s="622">
        <v>36</v>
      </c>
      <c r="G225" s="622">
        <v>351684</v>
      </c>
      <c r="H225" s="622">
        <v>1</v>
      </c>
      <c r="I225" s="622">
        <v>9769</v>
      </c>
      <c r="J225" s="622">
        <v>53</v>
      </c>
      <c r="K225" s="622">
        <v>536584.72</v>
      </c>
      <c r="L225" s="622">
        <v>1.5257581237702027</v>
      </c>
      <c r="M225" s="622">
        <v>10124.24</v>
      </c>
      <c r="N225" s="622">
        <v>54</v>
      </c>
      <c r="O225" s="622">
        <v>546708.96</v>
      </c>
      <c r="P225" s="635">
        <v>1.5545460128979425</v>
      </c>
      <c r="Q225" s="623">
        <v>10124.24</v>
      </c>
    </row>
    <row r="226" spans="1:17" ht="14.4" customHeight="1" x14ac:dyDescent="0.3">
      <c r="A226" s="618" t="s">
        <v>556</v>
      </c>
      <c r="B226" s="619" t="s">
        <v>7548</v>
      </c>
      <c r="C226" s="619" t="s">
        <v>7386</v>
      </c>
      <c r="D226" s="619" t="s">
        <v>7855</v>
      </c>
      <c r="E226" s="619" t="s">
        <v>7856</v>
      </c>
      <c r="F226" s="622">
        <v>14</v>
      </c>
      <c r="G226" s="622">
        <v>90018.599999999991</v>
      </c>
      <c r="H226" s="622">
        <v>1</v>
      </c>
      <c r="I226" s="622">
        <v>6429.9</v>
      </c>
      <c r="J226" s="622">
        <v>20</v>
      </c>
      <c r="K226" s="622">
        <v>133274.20000000001</v>
      </c>
      <c r="L226" s="622">
        <v>1.4805184706271817</v>
      </c>
      <c r="M226" s="622">
        <v>6663.7100000000009</v>
      </c>
      <c r="N226" s="622">
        <v>37</v>
      </c>
      <c r="O226" s="622">
        <v>246557.27000000002</v>
      </c>
      <c r="P226" s="635">
        <v>2.7389591706602863</v>
      </c>
      <c r="Q226" s="623">
        <v>6663.7100000000009</v>
      </c>
    </row>
    <row r="227" spans="1:17" ht="14.4" customHeight="1" x14ac:dyDescent="0.3">
      <c r="A227" s="618" t="s">
        <v>556</v>
      </c>
      <c r="B227" s="619" t="s">
        <v>7548</v>
      </c>
      <c r="C227" s="619" t="s">
        <v>7386</v>
      </c>
      <c r="D227" s="619" t="s">
        <v>7857</v>
      </c>
      <c r="E227" s="619" t="s">
        <v>7858</v>
      </c>
      <c r="F227" s="622">
        <v>1</v>
      </c>
      <c r="G227" s="622">
        <v>1796</v>
      </c>
      <c r="H227" s="622">
        <v>1</v>
      </c>
      <c r="I227" s="622">
        <v>1796</v>
      </c>
      <c r="J227" s="622"/>
      <c r="K227" s="622"/>
      <c r="L227" s="622"/>
      <c r="M227" s="622"/>
      <c r="N227" s="622"/>
      <c r="O227" s="622"/>
      <c r="P227" s="635"/>
      <c r="Q227" s="623"/>
    </row>
    <row r="228" spans="1:17" ht="14.4" customHeight="1" x14ac:dyDescent="0.3">
      <c r="A228" s="618" t="s">
        <v>556</v>
      </c>
      <c r="B228" s="619" t="s">
        <v>7548</v>
      </c>
      <c r="C228" s="619" t="s">
        <v>7386</v>
      </c>
      <c r="D228" s="619" t="s">
        <v>7859</v>
      </c>
      <c r="E228" s="619" t="s">
        <v>7860</v>
      </c>
      <c r="F228" s="622">
        <v>1</v>
      </c>
      <c r="G228" s="622">
        <v>1796</v>
      </c>
      <c r="H228" s="622">
        <v>1</v>
      </c>
      <c r="I228" s="622">
        <v>1796</v>
      </c>
      <c r="J228" s="622"/>
      <c r="K228" s="622"/>
      <c r="L228" s="622"/>
      <c r="M228" s="622"/>
      <c r="N228" s="622"/>
      <c r="O228" s="622"/>
      <c r="P228" s="635"/>
      <c r="Q228" s="623"/>
    </row>
    <row r="229" spans="1:17" ht="14.4" customHeight="1" x14ac:dyDescent="0.3">
      <c r="A229" s="618" t="s">
        <v>556</v>
      </c>
      <c r="B229" s="619" t="s">
        <v>7548</v>
      </c>
      <c r="C229" s="619" t="s">
        <v>7386</v>
      </c>
      <c r="D229" s="619" t="s">
        <v>7861</v>
      </c>
      <c r="E229" s="619" t="s">
        <v>7862</v>
      </c>
      <c r="F229" s="622"/>
      <c r="G229" s="622"/>
      <c r="H229" s="622"/>
      <c r="I229" s="622"/>
      <c r="J229" s="622"/>
      <c r="K229" s="622"/>
      <c r="L229" s="622"/>
      <c r="M229" s="622"/>
      <c r="N229" s="622">
        <v>1</v>
      </c>
      <c r="O229" s="622">
        <v>1796</v>
      </c>
      <c r="P229" s="635"/>
      <c r="Q229" s="623">
        <v>1796</v>
      </c>
    </row>
    <row r="230" spans="1:17" ht="14.4" customHeight="1" x14ac:dyDescent="0.3">
      <c r="A230" s="618" t="s">
        <v>556</v>
      </c>
      <c r="B230" s="619" t="s">
        <v>7548</v>
      </c>
      <c r="C230" s="619" t="s">
        <v>7386</v>
      </c>
      <c r="D230" s="619" t="s">
        <v>7863</v>
      </c>
      <c r="E230" s="619" t="s">
        <v>7864</v>
      </c>
      <c r="F230" s="622"/>
      <c r="G230" s="622"/>
      <c r="H230" s="622"/>
      <c r="I230" s="622"/>
      <c r="J230" s="622"/>
      <c r="K230" s="622"/>
      <c r="L230" s="622"/>
      <c r="M230" s="622"/>
      <c r="N230" s="622">
        <v>1</v>
      </c>
      <c r="O230" s="622">
        <v>1796</v>
      </c>
      <c r="P230" s="635"/>
      <c r="Q230" s="623">
        <v>1796</v>
      </c>
    </row>
    <row r="231" spans="1:17" ht="14.4" customHeight="1" x14ac:dyDescent="0.3">
      <c r="A231" s="618" t="s">
        <v>556</v>
      </c>
      <c r="B231" s="619" t="s">
        <v>7548</v>
      </c>
      <c r="C231" s="619" t="s">
        <v>7386</v>
      </c>
      <c r="D231" s="619" t="s">
        <v>7865</v>
      </c>
      <c r="E231" s="619" t="s">
        <v>7866</v>
      </c>
      <c r="F231" s="622"/>
      <c r="G231" s="622"/>
      <c r="H231" s="622"/>
      <c r="I231" s="622"/>
      <c r="J231" s="622">
        <v>1</v>
      </c>
      <c r="K231" s="622">
        <v>1796</v>
      </c>
      <c r="L231" s="622"/>
      <c r="M231" s="622">
        <v>1796</v>
      </c>
      <c r="N231" s="622"/>
      <c r="O231" s="622"/>
      <c r="P231" s="635"/>
      <c r="Q231" s="623"/>
    </row>
    <row r="232" spans="1:17" ht="14.4" customHeight="1" x14ac:dyDescent="0.3">
      <c r="A232" s="618" t="s">
        <v>556</v>
      </c>
      <c r="B232" s="619" t="s">
        <v>7548</v>
      </c>
      <c r="C232" s="619" t="s">
        <v>7386</v>
      </c>
      <c r="D232" s="619" t="s">
        <v>7867</v>
      </c>
      <c r="E232" s="619" t="s">
        <v>7868</v>
      </c>
      <c r="F232" s="622"/>
      <c r="G232" s="622"/>
      <c r="H232" s="622"/>
      <c r="I232" s="622"/>
      <c r="J232" s="622">
        <v>1</v>
      </c>
      <c r="K232" s="622">
        <v>9403</v>
      </c>
      <c r="L232" s="622"/>
      <c r="M232" s="622">
        <v>9403</v>
      </c>
      <c r="N232" s="622"/>
      <c r="O232" s="622"/>
      <c r="P232" s="635"/>
      <c r="Q232" s="623"/>
    </row>
    <row r="233" spans="1:17" ht="14.4" customHeight="1" x14ac:dyDescent="0.3">
      <c r="A233" s="618" t="s">
        <v>556</v>
      </c>
      <c r="B233" s="619" t="s">
        <v>7548</v>
      </c>
      <c r="C233" s="619" t="s">
        <v>7386</v>
      </c>
      <c r="D233" s="619" t="s">
        <v>7869</v>
      </c>
      <c r="E233" s="619" t="s">
        <v>7870</v>
      </c>
      <c r="F233" s="622">
        <v>42</v>
      </c>
      <c r="G233" s="622">
        <v>595980</v>
      </c>
      <c r="H233" s="622">
        <v>1</v>
      </c>
      <c r="I233" s="622">
        <v>14190</v>
      </c>
      <c r="J233" s="622">
        <v>65</v>
      </c>
      <c r="K233" s="622">
        <v>955890</v>
      </c>
      <c r="L233" s="622">
        <v>1.6038961038961039</v>
      </c>
      <c r="M233" s="622">
        <v>14706</v>
      </c>
      <c r="N233" s="622">
        <v>84</v>
      </c>
      <c r="O233" s="622">
        <v>1235304</v>
      </c>
      <c r="P233" s="635">
        <v>2.0727272727272728</v>
      </c>
      <c r="Q233" s="623">
        <v>14706</v>
      </c>
    </row>
    <row r="234" spans="1:17" ht="14.4" customHeight="1" x14ac:dyDescent="0.3">
      <c r="A234" s="618" t="s">
        <v>556</v>
      </c>
      <c r="B234" s="619" t="s">
        <v>7548</v>
      </c>
      <c r="C234" s="619" t="s">
        <v>7386</v>
      </c>
      <c r="D234" s="619" t="s">
        <v>7871</v>
      </c>
      <c r="E234" s="619" t="s">
        <v>7872</v>
      </c>
      <c r="F234" s="622">
        <v>1</v>
      </c>
      <c r="G234" s="622">
        <v>15290</v>
      </c>
      <c r="H234" s="622">
        <v>1</v>
      </c>
      <c r="I234" s="622">
        <v>15290</v>
      </c>
      <c r="J234" s="622">
        <v>4</v>
      </c>
      <c r="K234" s="622">
        <v>63384</v>
      </c>
      <c r="L234" s="622">
        <v>4.1454545454545455</v>
      </c>
      <c r="M234" s="622">
        <v>15846</v>
      </c>
      <c r="N234" s="622">
        <v>2</v>
      </c>
      <c r="O234" s="622">
        <v>31692</v>
      </c>
      <c r="P234" s="635">
        <v>2.0727272727272728</v>
      </c>
      <c r="Q234" s="623">
        <v>15846</v>
      </c>
    </row>
    <row r="235" spans="1:17" ht="14.4" customHeight="1" x14ac:dyDescent="0.3">
      <c r="A235" s="618" t="s">
        <v>556</v>
      </c>
      <c r="B235" s="619" t="s">
        <v>7548</v>
      </c>
      <c r="C235" s="619" t="s">
        <v>7386</v>
      </c>
      <c r="D235" s="619" t="s">
        <v>7873</v>
      </c>
      <c r="E235" s="619" t="s">
        <v>7874</v>
      </c>
      <c r="F235" s="622">
        <v>3</v>
      </c>
      <c r="G235" s="622">
        <v>15678</v>
      </c>
      <c r="H235" s="622">
        <v>1</v>
      </c>
      <c r="I235" s="622">
        <v>5226</v>
      </c>
      <c r="J235" s="622">
        <v>2</v>
      </c>
      <c r="K235" s="622">
        <v>10832.08</v>
      </c>
      <c r="L235" s="622">
        <v>0.69090955479015181</v>
      </c>
      <c r="M235" s="622">
        <v>5416.04</v>
      </c>
      <c r="N235" s="622">
        <v>1</v>
      </c>
      <c r="O235" s="622">
        <v>5416.04</v>
      </c>
      <c r="P235" s="635">
        <v>0.34545477739507591</v>
      </c>
      <c r="Q235" s="623">
        <v>5416.04</v>
      </c>
    </row>
    <row r="236" spans="1:17" ht="14.4" customHeight="1" x14ac:dyDescent="0.3">
      <c r="A236" s="618" t="s">
        <v>556</v>
      </c>
      <c r="B236" s="619" t="s">
        <v>7548</v>
      </c>
      <c r="C236" s="619" t="s">
        <v>7386</v>
      </c>
      <c r="D236" s="619" t="s">
        <v>7875</v>
      </c>
      <c r="E236" s="619" t="s">
        <v>7876</v>
      </c>
      <c r="F236" s="622">
        <v>4</v>
      </c>
      <c r="G236" s="622">
        <v>22512</v>
      </c>
      <c r="H236" s="622">
        <v>1</v>
      </c>
      <c r="I236" s="622">
        <v>5628</v>
      </c>
      <c r="J236" s="622">
        <v>2</v>
      </c>
      <c r="K236" s="622">
        <v>11256</v>
      </c>
      <c r="L236" s="622">
        <v>0.5</v>
      </c>
      <c r="M236" s="622">
        <v>5628</v>
      </c>
      <c r="N236" s="622">
        <v>5</v>
      </c>
      <c r="O236" s="622">
        <v>28140</v>
      </c>
      <c r="P236" s="635">
        <v>1.25</v>
      </c>
      <c r="Q236" s="623">
        <v>5628</v>
      </c>
    </row>
    <row r="237" spans="1:17" ht="14.4" customHeight="1" x14ac:dyDescent="0.3">
      <c r="A237" s="618" t="s">
        <v>556</v>
      </c>
      <c r="B237" s="619" t="s">
        <v>7548</v>
      </c>
      <c r="C237" s="619" t="s">
        <v>7386</v>
      </c>
      <c r="D237" s="619" t="s">
        <v>7877</v>
      </c>
      <c r="E237" s="619" t="s">
        <v>7878</v>
      </c>
      <c r="F237" s="622">
        <v>1</v>
      </c>
      <c r="G237" s="622">
        <v>5705.8</v>
      </c>
      <c r="H237" s="622">
        <v>1</v>
      </c>
      <c r="I237" s="622">
        <v>5705.8</v>
      </c>
      <c r="J237" s="622"/>
      <c r="K237" s="622"/>
      <c r="L237" s="622"/>
      <c r="M237" s="622"/>
      <c r="N237" s="622">
        <v>1</v>
      </c>
      <c r="O237" s="622">
        <v>5705.8</v>
      </c>
      <c r="P237" s="635">
        <v>1</v>
      </c>
      <c r="Q237" s="623">
        <v>5705.8</v>
      </c>
    </row>
    <row r="238" spans="1:17" ht="14.4" customHeight="1" x14ac:dyDescent="0.3">
      <c r="A238" s="618" t="s">
        <v>556</v>
      </c>
      <c r="B238" s="619" t="s">
        <v>7548</v>
      </c>
      <c r="C238" s="619" t="s">
        <v>7386</v>
      </c>
      <c r="D238" s="619" t="s">
        <v>7879</v>
      </c>
      <c r="E238" s="619" t="s">
        <v>7880</v>
      </c>
      <c r="F238" s="622">
        <v>3</v>
      </c>
      <c r="G238" s="622">
        <v>28070.100000000002</v>
      </c>
      <c r="H238" s="622">
        <v>1</v>
      </c>
      <c r="I238" s="622">
        <v>9356.7000000000007</v>
      </c>
      <c r="J238" s="622">
        <v>3</v>
      </c>
      <c r="K238" s="622">
        <v>28070.100000000002</v>
      </c>
      <c r="L238" s="622">
        <v>1</v>
      </c>
      <c r="M238" s="622">
        <v>9356.7000000000007</v>
      </c>
      <c r="N238" s="622">
        <v>2</v>
      </c>
      <c r="O238" s="622">
        <v>18713.400000000001</v>
      </c>
      <c r="P238" s="635">
        <v>0.66666666666666663</v>
      </c>
      <c r="Q238" s="623">
        <v>9356.7000000000007</v>
      </c>
    </row>
    <row r="239" spans="1:17" ht="14.4" customHeight="1" x14ac:dyDescent="0.3">
      <c r="A239" s="618" t="s">
        <v>556</v>
      </c>
      <c r="B239" s="619" t="s">
        <v>7548</v>
      </c>
      <c r="C239" s="619" t="s">
        <v>7386</v>
      </c>
      <c r="D239" s="619" t="s">
        <v>7881</v>
      </c>
      <c r="E239" s="619" t="s">
        <v>7882</v>
      </c>
      <c r="F239" s="622">
        <v>16</v>
      </c>
      <c r="G239" s="622">
        <v>139684.79999999999</v>
      </c>
      <c r="H239" s="622">
        <v>1</v>
      </c>
      <c r="I239" s="622">
        <v>8730.2999999999993</v>
      </c>
      <c r="J239" s="622">
        <v>14</v>
      </c>
      <c r="K239" s="622">
        <v>122224.2</v>
      </c>
      <c r="L239" s="622">
        <v>0.875</v>
      </c>
      <c r="M239" s="622">
        <v>8730.2999999999993</v>
      </c>
      <c r="N239" s="622">
        <v>11</v>
      </c>
      <c r="O239" s="622">
        <v>96033.299999999988</v>
      </c>
      <c r="P239" s="635">
        <v>0.6875</v>
      </c>
      <c r="Q239" s="623">
        <v>8730.2999999999993</v>
      </c>
    </row>
    <row r="240" spans="1:17" ht="14.4" customHeight="1" x14ac:dyDescent="0.3">
      <c r="A240" s="618" t="s">
        <v>556</v>
      </c>
      <c r="B240" s="619" t="s">
        <v>7548</v>
      </c>
      <c r="C240" s="619" t="s">
        <v>7386</v>
      </c>
      <c r="D240" s="619" t="s">
        <v>7883</v>
      </c>
      <c r="E240" s="619" t="s">
        <v>7884</v>
      </c>
      <c r="F240" s="622">
        <v>6</v>
      </c>
      <c r="G240" s="622">
        <v>118578</v>
      </c>
      <c r="H240" s="622">
        <v>1</v>
      </c>
      <c r="I240" s="622">
        <v>19763</v>
      </c>
      <c r="J240" s="622">
        <v>9</v>
      </c>
      <c r="K240" s="622">
        <v>177867</v>
      </c>
      <c r="L240" s="622">
        <v>1.5</v>
      </c>
      <c r="M240" s="622">
        <v>19763</v>
      </c>
      <c r="N240" s="622">
        <v>4</v>
      </c>
      <c r="O240" s="622">
        <v>79052</v>
      </c>
      <c r="P240" s="635">
        <v>0.66666666666666663</v>
      </c>
      <c r="Q240" s="623">
        <v>19763</v>
      </c>
    </row>
    <row r="241" spans="1:17" ht="14.4" customHeight="1" x14ac:dyDescent="0.3">
      <c r="A241" s="618" t="s">
        <v>556</v>
      </c>
      <c r="B241" s="619" t="s">
        <v>7548</v>
      </c>
      <c r="C241" s="619" t="s">
        <v>7386</v>
      </c>
      <c r="D241" s="619" t="s">
        <v>7885</v>
      </c>
      <c r="E241" s="619" t="s">
        <v>7886</v>
      </c>
      <c r="F241" s="622"/>
      <c r="G241" s="622"/>
      <c r="H241" s="622"/>
      <c r="I241" s="622"/>
      <c r="J241" s="622">
        <v>4</v>
      </c>
      <c r="K241" s="622">
        <v>32960</v>
      </c>
      <c r="L241" s="622"/>
      <c r="M241" s="622">
        <v>8240</v>
      </c>
      <c r="N241" s="622">
        <v>2</v>
      </c>
      <c r="O241" s="622">
        <v>16480</v>
      </c>
      <c r="P241" s="635"/>
      <c r="Q241" s="623">
        <v>8240</v>
      </c>
    </row>
    <row r="242" spans="1:17" ht="14.4" customHeight="1" x14ac:dyDescent="0.3">
      <c r="A242" s="618" t="s">
        <v>556</v>
      </c>
      <c r="B242" s="619" t="s">
        <v>7548</v>
      </c>
      <c r="C242" s="619" t="s">
        <v>7386</v>
      </c>
      <c r="D242" s="619" t="s">
        <v>7887</v>
      </c>
      <c r="E242" s="619" t="s">
        <v>7888</v>
      </c>
      <c r="F242" s="622">
        <v>6</v>
      </c>
      <c r="G242" s="622">
        <v>48960</v>
      </c>
      <c r="H242" s="622">
        <v>1</v>
      </c>
      <c r="I242" s="622">
        <v>8160</v>
      </c>
      <c r="J242" s="622">
        <v>1</v>
      </c>
      <c r="K242" s="622">
        <v>8160</v>
      </c>
      <c r="L242" s="622">
        <v>0.16666666666666666</v>
      </c>
      <c r="M242" s="622">
        <v>8160</v>
      </c>
      <c r="N242" s="622">
        <v>1</v>
      </c>
      <c r="O242" s="622">
        <v>8160</v>
      </c>
      <c r="P242" s="635">
        <v>0.16666666666666666</v>
      </c>
      <c r="Q242" s="623">
        <v>8160</v>
      </c>
    </row>
    <row r="243" spans="1:17" ht="14.4" customHeight="1" x14ac:dyDescent="0.3">
      <c r="A243" s="618" t="s">
        <v>556</v>
      </c>
      <c r="B243" s="619" t="s">
        <v>7548</v>
      </c>
      <c r="C243" s="619" t="s">
        <v>7386</v>
      </c>
      <c r="D243" s="619" t="s">
        <v>7889</v>
      </c>
      <c r="E243" s="619" t="s">
        <v>7890</v>
      </c>
      <c r="F243" s="622">
        <v>219</v>
      </c>
      <c r="G243" s="622">
        <v>2632204.7999999998</v>
      </c>
      <c r="H243" s="622">
        <v>1</v>
      </c>
      <c r="I243" s="622">
        <v>12019.199999999999</v>
      </c>
      <c r="J243" s="622">
        <v>251</v>
      </c>
      <c r="K243" s="622">
        <v>3016819.2</v>
      </c>
      <c r="L243" s="622">
        <v>1.1461187214611874</v>
      </c>
      <c r="M243" s="622">
        <v>12019.2</v>
      </c>
      <c r="N243" s="622">
        <v>197</v>
      </c>
      <c r="O243" s="622">
        <v>2367782.4000000004</v>
      </c>
      <c r="P243" s="635">
        <v>0.89954337899543402</v>
      </c>
      <c r="Q243" s="623">
        <v>12019.200000000003</v>
      </c>
    </row>
    <row r="244" spans="1:17" ht="14.4" customHeight="1" x14ac:dyDescent="0.3">
      <c r="A244" s="618" t="s">
        <v>556</v>
      </c>
      <c r="B244" s="619" t="s">
        <v>7548</v>
      </c>
      <c r="C244" s="619" t="s">
        <v>7386</v>
      </c>
      <c r="D244" s="619" t="s">
        <v>7891</v>
      </c>
      <c r="E244" s="619" t="s">
        <v>7892</v>
      </c>
      <c r="F244" s="622">
        <v>7</v>
      </c>
      <c r="G244" s="622">
        <v>96565</v>
      </c>
      <c r="H244" s="622">
        <v>1</v>
      </c>
      <c r="I244" s="622">
        <v>13795</v>
      </c>
      <c r="J244" s="622">
        <v>2</v>
      </c>
      <c r="K244" s="622">
        <v>27590</v>
      </c>
      <c r="L244" s="622">
        <v>0.2857142857142857</v>
      </c>
      <c r="M244" s="622">
        <v>13795</v>
      </c>
      <c r="N244" s="622"/>
      <c r="O244" s="622"/>
      <c r="P244" s="635"/>
      <c r="Q244" s="623"/>
    </row>
    <row r="245" spans="1:17" ht="14.4" customHeight="1" x14ac:dyDescent="0.3">
      <c r="A245" s="618" t="s">
        <v>556</v>
      </c>
      <c r="B245" s="619" t="s">
        <v>7548</v>
      </c>
      <c r="C245" s="619" t="s">
        <v>7386</v>
      </c>
      <c r="D245" s="619" t="s">
        <v>7893</v>
      </c>
      <c r="E245" s="619" t="s">
        <v>7894</v>
      </c>
      <c r="F245" s="622">
        <v>42</v>
      </c>
      <c r="G245" s="622">
        <v>893785.2</v>
      </c>
      <c r="H245" s="622">
        <v>1</v>
      </c>
      <c r="I245" s="622">
        <v>21280.6</v>
      </c>
      <c r="J245" s="622">
        <v>32</v>
      </c>
      <c r="K245" s="622">
        <v>680979.2</v>
      </c>
      <c r="L245" s="622">
        <v>0.76190476190476186</v>
      </c>
      <c r="M245" s="622">
        <v>21280.6</v>
      </c>
      <c r="N245" s="622">
        <v>32</v>
      </c>
      <c r="O245" s="622">
        <v>680979.2</v>
      </c>
      <c r="P245" s="635">
        <v>0.76190476190476186</v>
      </c>
      <c r="Q245" s="623">
        <v>21280.6</v>
      </c>
    </row>
    <row r="246" spans="1:17" ht="14.4" customHeight="1" x14ac:dyDescent="0.3">
      <c r="A246" s="618" t="s">
        <v>556</v>
      </c>
      <c r="B246" s="619" t="s">
        <v>7548</v>
      </c>
      <c r="C246" s="619" t="s">
        <v>7386</v>
      </c>
      <c r="D246" s="619" t="s">
        <v>7895</v>
      </c>
      <c r="E246" s="619" t="s">
        <v>7896</v>
      </c>
      <c r="F246" s="622"/>
      <c r="G246" s="622"/>
      <c r="H246" s="622"/>
      <c r="I246" s="622"/>
      <c r="J246" s="622">
        <v>1</v>
      </c>
      <c r="K246" s="622">
        <v>12161.4</v>
      </c>
      <c r="L246" s="622"/>
      <c r="M246" s="622">
        <v>12161.4</v>
      </c>
      <c r="N246" s="622"/>
      <c r="O246" s="622"/>
      <c r="P246" s="635"/>
      <c r="Q246" s="623"/>
    </row>
    <row r="247" spans="1:17" ht="14.4" customHeight="1" x14ac:dyDescent="0.3">
      <c r="A247" s="618" t="s">
        <v>556</v>
      </c>
      <c r="B247" s="619" t="s">
        <v>7548</v>
      </c>
      <c r="C247" s="619" t="s">
        <v>7386</v>
      </c>
      <c r="D247" s="619" t="s">
        <v>7897</v>
      </c>
      <c r="E247" s="619" t="s">
        <v>7898</v>
      </c>
      <c r="F247" s="622"/>
      <c r="G247" s="622"/>
      <c r="H247" s="622"/>
      <c r="I247" s="622"/>
      <c r="J247" s="622">
        <v>1</v>
      </c>
      <c r="K247" s="622">
        <v>15411.5</v>
      </c>
      <c r="L247" s="622"/>
      <c r="M247" s="622">
        <v>15411.5</v>
      </c>
      <c r="N247" s="622">
        <v>1</v>
      </c>
      <c r="O247" s="622">
        <v>15411.5</v>
      </c>
      <c r="P247" s="635"/>
      <c r="Q247" s="623">
        <v>15411.5</v>
      </c>
    </row>
    <row r="248" spans="1:17" ht="14.4" customHeight="1" x14ac:dyDescent="0.3">
      <c r="A248" s="618" t="s">
        <v>556</v>
      </c>
      <c r="B248" s="619" t="s">
        <v>7548</v>
      </c>
      <c r="C248" s="619" t="s">
        <v>7386</v>
      </c>
      <c r="D248" s="619" t="s">
        <v>7899</v>
      </c>
      <c r="E248" s="619" t="s">
        <v>7900</v>
      </c>
      <c r="F248" s="622">
        <v>1</v>
      </c>
      <c r="G248" s="622">
        <v>13765</v>
      </c>
      <c r="H248" s="622">
        <v>1</v>
      </c>
      <c r="I248" s="622">
        <v>13765</v>
      </c>
      <c r="J248" s="622"/>
      <c r="K248" s="622"/>
      <c r="L248" s="622"/>
      <c r="M248" s="622"/>
      <c r="N248" s="622"/>
      <c r="O248" s="622"/>
      <c r="P248" s="635"/>
      <c r="Q248" s="623"/>
    </row>
    <row r="249" spans="1:17" ht="14.4" customHeight="1" x14ac:dyDescent="0.3">
      <c r="A249" s="618" t="s">
        <v>556</v>
      </c>
      <c r="B249" s="619" t="s">
        <v>7548</v>
      </c>
      <c r="C249" s="619" t="s">
        <v>7386</v>
      </c>
      <c r="D249" s="619" t="s">
        <v>7901</v>
      </c>
      <c r="E249" s="619" t="s">
        <v>7902</v>
      </c>
      <c r="F249" s="622">
        <v>10</v>
      </c>
      <c r="G249" s="622">
        <v>109807</v>
      </c>
      <c r="H249" s="622">
        <v>1</v>
      </c>
      <c r="I249" s="622">
        <v>10980.7</v>
      </c>
      <c r="J249" s="622">
        <v>5</v>
      </c>
      <c r="K249" s="622">
        <v>54903.5</v>
      </c>
      <c r="L249" s="622">
        <v>0.5</v>
      </c>
      <c r="M249" s="622">
        <v>10980.7</v>
      </c>
      <c r="N249" s="622">
        <v>5</v>
      </c>
      <c r="O249" s="622">
        <v>54903.500000000007</v>
      </c>
      <c r="P249" s="635">
        <v>0.50000000000000011</v>
      </c>
      <c r="Q249" s="623">
        <v>10980.7</v>
      </c>
    </row>
    <row r="250" spans="1:17" ht="14.4" customHeight="1" x14ac:dyDescent="0.3">
      <c r="A250" s="618" t="s">
        <v>556</v>
      </c>
      <c r="B250" s="619" t="s">
        <v>7548</v>
      </c>
      <c r="C250" s="619" t="s">
        <v>7386</v>
      </c>
      <c r="D250" s="619" t="s">
        <v>7903</v>
      </c>
      <c r="E250" s="619" t="s">
        <v>7904</v>
      </c>
      <c r="F250" s="622">
        <v>2</v>
      </c>
      <c r="G250" s="622">
        <v>21961.4</v>
      </c>
      <c r="H250" s="622">
        <v>1</v>
      </c>
      <c r="I250" s="622">
        <v>10980.7</v>
      </c>
      <c r="J250" s="622">
        <v>1</v>
      </c>
      <c r="K250" s="622">
        <v>10980.7</v>
      </c>
      <c r="L250" s="622">
        <v>0.5</v>
      </c>
      <c r="M250" s="622">
        <v>10980.7</v>
      </c>
      <c r="N250" s="622">
        <v>2</v>
      </c>
      <c r="O250" s="622">
        <v>21961.4</v>
      </c>
      <c r="P250" s="635">
        <v>1</v>
      </c>
      <c r="Q250" s="623">
        <v>10980.7</v>
      </c>
    </row>
    <row r="251" spans="1:17" ht="14.4" customHeight="1" x14ac:dyDescent="0.3">
      <c r="A251" s="618" t="s">
        <v>556</v>
      </c>
      <c r="B251" s="619" t="s">
        <v>7548</v>
      </c>
      <c r="C251" s="619" t="s">
        <v>7386</v>
      </c>
      <c r="D251" s="619" t="s">
        <v>7905</v>
      </c>
      <c r="E251" s="619" t="s">
        <v>7906</v>
      </c>
      <c r="F251" s="622">
        <v>6</v>
      </c>
      <c r="G251" s="622">
        <v>65884.2</v>
      </c>
      <c r="H251" s="622">
        <v>1</v>
      </c>
      <c r="I251" s="622">
        <v>10980.699999999999</v>
      </c>
      <c r="J251" s="622">
        <v>9</v>
      </c>
      <c r="K251" s="622">
        <v>98826.299999999988</v>
      </c>
      <c r="L251" s="622">
        <v>1.5</v>
      </c>
      <c r="M251" s="622">
        <v>10980.699999999999</v>
      </c>
      <c r="N251" s="622">
        <v>7</v>
      </c>
      <c r="O251" s="622">
        <v>76864.900000000009</v>
      </c>
      <c r="P251" s="635">
        <v>1.1666666666666667</v>
      </c>
      <c r="Q251" s="623">
        <v>10980.7</v>
      </c>
    </row>
    <row r="252" spans="1:17" ht="14.4" customHeight="1" x14ac:dyDescent="0.3">
      <c r="A252" s="618" t="s">
        <v>556</v>
      </c>
      <c r="B252" s="619" t="s">
        <v>7548</v>
      </c>
      <c r="C252" s="619" t="s">
        <v>7386</v>
      </c>
      <c r="D252" s="619" t="s">
        <v>7907</v>
      </c>
      <c r="E252" s="619" t="s">
        <v>7908</v>
      </c>
      <c r="F252" s="622">
        <v>17</v>
      </c>
      <c r="G252" s="622">
        <v>361766.80000000005</v>
      </c>
      <c r="H252" s="622">
        <v>1</v>
      </c>
      <c r="I252" s="622">
        <v>21280.400000000001</v>
      </c>
      <c r="J252" s="622">
        <v>10</v>
      </c>
      <c r="K252" s="622">
        <v>212804</v>
      </c>
      <c r="L252" s="622">
        <v>0.58823529411764697</v>
      </c>
      <c r="M252" s="622">
        <v>21280.400000000001</v>
      </c>
      <c r="N252" s="622">
        <v>12</v>
      </c>
      <c r="O252" s="622">
        <v>255364.80000000002</v>
      </c>
      <c r="P252" s="635">
        <v>0.70588235294117641</v>
      </c>
      <c r="Q252" s="623">
        <v>21280.400000000001</v>
      </c>
    </row>
    <row r="253" spans="1:17" ht="14.4" customHeight="1" x14ac:dyDescent="0.3">
      <c r="A253" s="618" t="s">
        <v>556</v>
      </c>
      <c r="B253" s="619" t="s">
        <v>7548</v>
      </c>
      <c r="C253" s="619" t="s">
        <v>7386</v>
      </c>
      <c r="D253" s="619" t="s">
        <v>7909</v>
      </c>
      <c r="E253" s="619" t="s">
        <v>7910</v>
      </c>
      <c r="F253" s="622">
        <v>3</v>
      </c>
      <c r="G253" s="622">
        <v>42300</v>
      </c>
      <c r="H253" s="622">
        <v>1</v>
      </c>
      <c r="I253" s="622">
        <v>14100</v>
      </c>
      <c r="J253" s="622">
        <v>6</v>
      </c>
      <c r="K253" s="622">
        <v>84600</v>
      </c>
      <c r="L253" s="622">
        <v>2</v>
      </c>
      <c r="M253" s="622">
        <v>14100</v>
      </c>
      <c r="N253" s="622">
        <v>7</v>
      </c>
      <c r="O253" s="622">
        <v>98700</v>
      </c>
      <c r="P253" s="635">
        <v>2.3333333333333335</v>
      </c>
      <c r="Q253" s="623">
        <v>14100</v>
      </c>
    </row>
    <row r="254" spans="1:17" ht="14.4" customHeight="1" x14ac:dyDescent="0.3">
      <c r="A254" s="618" t="s">
        <v>556</v>
      </c>
      <c r="B254" s="619" t="s">
        <v>7548</v>
      </c>
      <c r="C254" s="619" t="s">
        <v>7386</v>
      </c>
      <c r="D254" s="619" t="s">
        <v>7911</v>
      </c>
      <c r="E254" s="619" t="s">
        <v>7912</v>
      </c>
      <c r="F254" s="622">
        <v>3</v>
      </c>
      <c r="G254" s="622">
        <v>63841.799999999996</v>
      </c>
      <c r="H254" s="622">
        <v>1</v>
      </c>
      <c r="I254" s="622">
        <v>21280.6</v>
      </c>
      <c r="J254" s="622">
        <v>3</v>
      </c>
      <c r="K254" s="622">
        <v>63841.799999999996</v>
      </c>
      <c r="L254" s="622">
        <v>1</v>
      </c>
      <c r="M254" s="622">
        <v>21280.6</v>
      </c>
      <c r="N254" s="622">
        <v>4</v>
      </c>
      <c r="O254" s="622">
        <v>85122.4</v>
      </c>
      <c r="P254" s="635">
        <v>1.3333333333333333</v>
      </c>
      <c r="Q254" s="623">
        <v>21280.6</v>
      </c>
    </row>
    <row r="255" spans="1:17" ht="14.4" customHeight="1" x14ac:dyDescent="0.3">
      <c r="A255" s="618" t="s">
        <v>556</v>
      </c>
      <c r="B255" s="619" t="s">
        <v>7548</v>
      </c>
      <c r="C255" s="619" t="s">
        <v>7386</v>
      </c>
      <c r="D255" s="619" t="s">
        <v>7913</v>
      </c>
      <c r="E255" s="619" t="s">
        <v>7914</v>
      </c>
      <c r="F255" s="622">
        <v>8</v>
      </c>
      <c r="G255" s="622">
        <v>85000</v>
      </c>
      <c r="H255" s="622">
        <v>1</v>
      </c>
      <c r="I255" s="622">
        <v>10625</v>
      </c>
      <c r="J255" s="622">
        <v>3</v>
      </c>
      <c r="K255" s="622">
        <v>31875</v>
      </c>
      <c r="L255" s="622">
        <v>0.375</v>
      </c>
      <c r="M255" s="622">
        <v>10625</v>
      </c>
      <c r="N255" s="622">
        <v>7</v>
      </c>
      <c r="O255" s="622">
        <v>74375</v>
      </c>
      <c r="P255" s="635">
        <v>0.875</v>
      </c>
      <c r="Q255" s="623">
        <v>10625</v>
      </c>
    </row>
    <row r="256" spans="1:17" ht="14.4" customHeight="1" x14ac:dyDescent="0.3">
      <c r="A256" s="618" t="s">
        <v>556</v>
      </c>
      <c r="B256" s="619" t="s">
        <v>7548</v>
      </c>
      <c r="C256" s="619" t="s">
        <v>7386</v>
      </c>
      <c r="D256" s="619" t="s">
        <v>7915</v>
      </c>
      <c r="E256" s="619" t="s">
        <v>7916</v>
      </c>
      <c r="F256" s="622">
        <v>1</v>
      </c>
      <c r="G256" s="622">
        <v>9310</v>
      </c>
      <c r="H256" s="622">
        <v>1</v>
      </c>
      <c r="I256" s="622">
        <v>9310</v>
      </c>
      <c r="J256" s="622">
        <v>1</v>
      </c>
      <c r="K256" s="622">
        <v>9310</v>
      </c>
      <c r="L256" s="622">
        <v>1</v>
      </c>
      <c r="M256" s="622">
        <v>9310</v>
      </c>
      <c r="N256" s="622"/>
      <c r="O256" s="622"/>
      <c r="P256" s="635"/>
      <c r="Q256" s="623"/>
    </row>
    <row r="257" spans="1:17" ht="14.4" customHeight="1" x14ac:dyDescent="0.3">
      <c r="A257" s="618" t="s">
        <v>556</v>
      </c>
      <c r="B257" s="619" t="s">
        <v>7548</v>
      </c>
      <c r="C257" s="619" t="s">
        <v>7386</v>
      </c>
      <c r="D257" s="619" t="s">
        <v>7917</v>
      </c>
      <c r="E257" s="619" t="s">
        <v>7918</v>
      </c>
      <c r="F257" s="622"/>
      <c r="G257" s="622"/>
      <c r="H257" s="622"/>
      <c r="I257" s="622"/>
      <c r="J257" s="622">
        <v>2</v>
      </c>
      <c r="K257" s="622">
        <v>29752.799999999999</v>
      </c>
      <c r="L257" s="622"/>
      <c r="M257" s="622">
        <v>14876.4</v>
      </c>
      <c r="N257" s="622"/>
      <c r="O257" s="622"/>
      <c r="P257" s="635"/>
      <c r="Q257" s="623"/>
    </row>
    <row r="258" spans="1:17" ht="14.4" customHeight="1" x14ac:dyDescent="0.3">
      <c r="A258" s="618" t="s">
        <v>556</v>
      </c>
      <c r="B258" s="619" t="s">
        <v>7548</v>
      </c>
      <c r="C258" s="619" t="s">
        <v>7386</v>
      </c>
      <c r="D258" s="619" t="s">
        <v>7919</v>
      </c>
      <c r="E258" s="619" t="s">
        <v>7920</v>
      </c>
      <c r="F258" s="622">
        <v>3</v>
      </c>
      <c r="G258" s="622">
        <v>44629.2</v>
      </c>
      <c r="H258" s="622">
        <v>1</v>
      </c>
      <c r="I258" s="622">
        <v>14876.4</v>
      </c>
      <c r="J258" s="622">
        <v>8</v>
      </c>
      <c r="K258" s="622">
        <v>119011.19999999998</v>
      </c>
      <c r="L258" s="622">
        <v>2.6666666666666665</v>
      </c>
      <c r="M258" s="622">
        <v>14876.399999999998</v>
      </c>
      <c r="N258" s="622">
        <v>5</v>
      </c>
      <c r="O258" s="622">
        <v>74382</v>
      </c>
      <c r="P258" s="635">
        <v>1.6666666666666667</v>
      </c>
      <c r="Q258" s="623">
        <v>14876.4</v>
      </c>
    </row>
    <row r="259" spans="1:17" ht="14.4" customHeight="1" x14ac:dyDescent="0.3">
      <c r="A259" s="618" t="s">
        <v>556</v>
      </c>
      <c r="B259" s="619" t="s">
        <v>7548</v>
      </c>
      <c r="C259" s="619" t="s">
        <v>7386</v>
      </c>
      <c r="D259" s="619" t="s">
        <v>7921</v>
      </c>
      <c r="E259" s="619" t="s">
        <v>7922</v>
      </c>
      <c r="F259" s="622">
        <v>1</v>
      </c>
      <c r="G259" s="622">
        <v>9261.7000000000007</v>
      </c>
      <c r="H259" s="622">
        <v>1</v>
      </c>
      <c r="I259" s="622">
        <v>9261.7000000000007</v>
      </c>
      <c r="J259" s="622">
        <v>1</v>
      </c>
      <c r="K259" s="622">
        <v>9261.7000000000007</v>
      </c>
      <c r="L259" s="622">
        <v>1</v>
      </c>
      <c r="M259" s="622">
        <v>9261.7000000000007</v>
      </c>
      <c r="N259" s="622"/>
      <c r="O259" s="622"/>
      <c r="P259" s="635"/>
      <c r="Q259" s="623"/>
    </row>
    <row r="260" spans="1:17" ht="14.4" customHeight="1" x14ac:dyDescent="0.3">
      <c r="A260" s="618" t="s">
        <v>556</v>
      </c>
      <c r="B260" s="619" t="s">
        <v>7548</v>
      </c>
      <c r="C260" s="619" t="s">
        <v>7386</v>
      </c>
      <c r="D260" s="619" t="s">
        <v>7923</v>
      </c>
      <c r="E260" s="619" t="s">
        <v>7924</v>
      </c>
      <c r="F260" s="622">
        <v>1</v>
      </c>
      <c r="G260" s="622">
        <v>9261.7000000000007</v>
      </c>
      <c r="H260" s="622">
        <v>1</v>
      </c>
      <c r="I260" s="622">
        <v>9261.7000000000007</v>
      </c>
      <c r="J260" s="622"/>
      <c r="K260" s="622"/>
      <c r="L260" s="622"/>
      <c r="M260" s="622"/>
      <c r="N260" s="622"/>
      <c r="O260" s="622"/>
      <c r="P260" s="635"/>
      <c r="Q260" s="623"/>
    </row>
    <row r="261" spans="1:17" ht="14.4" customHeight="1" x14ac:dyDescent="0.3">
      <c r="A261" s="618" t="s">
        <v>556</v>
      </c>
      <c r="B261" s="619" t="s">
        <v>7548</v>
      </c>
      <c r="C261" s="619" t="s">
        <v>7386</v>
      </c>
      <c r="D261" s="619" t="s">
        <v>7925</v>
      </c>
      <c r="E261" s="619" t="s">
        <v>7926</v>
      </c>
      <c r="F261" s="622">
        <v>1</v>
      </c>
      <c r="G261" s="622">
        <v>8498.2999999999993</v>
      </c>
      <c r="H261" s="622">
        <v>1</v>
      </c>
      <c r="I261" s="622">
        <v>8498.2999999999993</v>
      </c>
      <c r="J261" s="622">
        <v>1</v>
      </c>
      <c r="K261" s="622">
        <v>8498.2999999999993</v>
      </c>
      <c r="L261" s="622">
        <v>1</v>
      </c>
      <c r="M261" s="622">
        <v>8498.2999999999993</v>
      </c>
      <c r="N261" s="622"/>
      <c r="O261" s="622"/>
      <c r="P261" s="635"/>
      <c r="Q261" s="623"/>
    </row>
    <row r="262" spans="1:17" ht="14.4" customHeight="1" x14ac:dyDescent="0.3">
      <c r="A262" s="618" t="s">
        <v>556</v>
      </c>
      <c r="B262" s="619" t="s">
        <v>7548</v>
      </c>
      <c r="C262" s="619" t="s">
        <v>7386</v>
      </c>
      <c r="D262" s="619" t="s">
        <v>7927</v>
      </c>
      <c r="E262" s="619" t="s">
        <v>7928</v>
      </c>
      <c r="F262" s="622"/>
      <c r="G262" s="622"/>
      <c r="H262" s="622"/>
      <c r="I262" s="622"/>
      <c r="J262" s="622">
        <v>1</v>
      </c>
      <c r="K262" s="622">
        <v>9261.7000000000007</v>
      </c>
      <c r="L262" s="622"/>
      <c r="M262" s="622">
        <v>9261.7000000000007</v>
      </c>
      <c r="N262" s="622">
        <v>4</v>
      </c>
      <c r="O262" s="622">
        <v>37046.800000000003</v>
      </c>
      <c r="P262" s="635"/>
      <c r="Q262" s="623">
        <v>9261.7000000000007</v>
      </c>
    </row>
    <row r="263" spans="1:17" ht="14.4" customHeight="1" x14ac:dyDescent="0.3">
      <c r="A263" s="618" t="s">
        <v>556</v>
      </c>
      <c r="B263" s="619" t="s">
        <v>7548</v>
      </c>
      <c r="C263" s="619" t="s">
        <v>7386</v>
      </c>
      <c r="D263" s="619" t="s">
        <v>7929</v>
      </c>
      <c r="E263" s="619" t="s">
        <v>7930</v>
      </c>
      <c r="F263" s="622"/>
      <c r="G263" s="622"/>
      <c r="H263" s="622"/>
      <c r="I263" s="622"/>
      <c r="J263" s="622"/>
      <c r="K263" s="622"/>
      <c r="L263" s="622"/>
      <c r="M263" s="622"/>
      <c r="N263" s="622">
        <v>4</v>
      </c>
      <c r="O263" s="622">
        <v>37046.800000000003</v>
      </c>
      <c r="P263" s="635"/>
      <c r="Q263" s="623">
        <v>9261.7000000000007</v>
      </c>
    </row>
    <row r="264" spans="1:17" ht="14.4" customHeight="1" x14ac:dyDescent="0.3">
      <c r="A264" s="618" t="s">
        <v>556</v>
      </c>
      <c r="B264" s="619" t="s">
        <v>7548</v>
      </c>
      <c r="C264" s="619" t="s">
        <v>7386</v>
      </c>
      <c r="D264" s="619" t="s">
        <v>7931</v>
      </c>
      <c r="E264" s="619" t="s">
        <v>7932</v>
      </c>
      <c r="F264" s="622">
        <v>7</v>
      </c>
      <c r="G264" s="622">
        <v>54840.3</v>
      </c>
      <c r="H264" s="622">
        <v>1</v>
      </c>
      <c r="I264" s="622">
        <v>7834.3285714285721</v>
      </c>
      <c r="J264" s="622">
        <v>1</v>
      </c>
      <c r="K264" s="622">
        <v>7944.66</v>
      </c>
      <c r="L264" s="622">
        <v>0.14486901056339954</v>
      </c>
      <c r="M264" s="622">
        <v>7944.66</v>
      </c>
      <c r="N264" s="622">
        <v>3</v>
      </c>
      <c r="O264" s="622">
        <v>23833.98</v>
      </c>
      <c r="P264" s="635">
        <v>0.4346070316901986</v>
      </c>
      <c r="Q264" s="623">
        <v>7944.66</v>
      </c>
    </row>
    <row r="265" spans="1:17" ht="14.4" customHeight="1" x14ac:dyDescent="0.3">
      <c r="A265" s="618" t="s">
        <v>556</v>
      </c>
      <c r="B265" s="619" t="s">
        <v>7548</v>
      </c>
      <c r="C265" s="619" t="s">
        <v>7386</v>
      </c>
      <c r="D265" s="619" t="s">
        <v>7933</v>
      </c>
      <c r="E265" s="619" t="s">
        <v>7934</v>
      </c>
      <c r="F265" s="622">
        <v>7</v>
      </c>
      <c r="G265" s="622">
        <v>58405.900000000009</v>
      </c>
      <c r="H265" s="622">
        <v>1</v>
      </c>
      <c r="I265" s="622">
        <v>8343.7000000000007</v>
      </c>
      <c r="J265" s="622">
        <v>6</v>
      </c>
      <c r="K265" s="622">
        <v>50767.08</v>
      </c>
      <c r="L265" s="622">
        <v>0.86921150089288912</v>
      </c>
      <c r="M265" s="622">
        <v>8461.18</v>
      </c>
      <c r="N265" s="622">
        <v>10</v>
      </c>
      <c r="O265" s="622">
        <v>84611.8</v>
      </c>
      <c r="P265" s="635">
        <v>1.4486858348214819</v>
      </c>
      <c r="Q265" s="623">
        <v>8461.18</v>
      </c>
    </row>
    <row r="266" spans="1:17" ht="14.4" customHeight="1" x14ac:dyDescent="0.3">
      <c r="A266" s="618" t="s">
        <v>556</v>
      </c>
      <c r="B266" s="619" t="s">
        <v>7548</v>
      </c>
      <c r="C266" s="619" t="s">
        <v>7386</v>
      </c>
      <c r="D266" s="619" t="s">
        <v>7935</v>
      </c>
      <c r="E266" s="619" t="s">
        <v>7936</v>
      </c>
      <c r="F266" s="622"/>
      <c r="G266" s="622"/>
      <c r="H266" s="622"/>
      <c r="I266" s="622"/>
      <c r="J266" s="622">
        <v>5</v>
      </c>
      <c r="K266" s="622">
        <v>29303.200000000004</v>
      </c>
      <c r="L266" s="622"/>
      <c r="M266" s="622">
        <v>5860.6400000000012</v>
      </c>
      <c r="N266" s="622">
        <v>2</v>
      </c>
      <c r="O266" s="622">
        <v>11721.28</v>
      </c>
      <c r="P266" s="635"/>
      <c r="Q266" s="623">
        <v>5860.64</v>
      </c>
    </row>
    <row r="267" spans="1:17" ht="14.4" customHeight="1" x14ac:dyDescent="0.3">
      <c r="A267" s="618" t="s">
        <v>556</v>
      </c>
      <c r="B267" s="619" t="s">
        <v>7548</v>
      </c>
      <c r="C267" s="619" t="s">
        <v>7386</v>
      </c>
      <c r="D267" s="619" t="s">
        <v>7391</v>
      </c>
      <c r="E267" s="619" t="s">
        <v>7392</v>
      </c>
      <c r="F267" s="622"/>
      <c r="G267" s="622"/>
      <c r="H267" s="622"/>
      <c r="I267" s="622"/>
      <c r="J267" s="622">
        <v>1</v>
      </c>
      <c r="K267" s="622">
        <v>891.27</v>
      </c>
      <c r="L267" s="622"/>
      <c r="M267" s="622">
        <v>891.27</v>
      </c>
      <c r="N267" s="622"/>
      <c r="O267" s="622"/>
      <c r="P267" s="635"/>
      <c r="Q267" s="623"/>
    </row>
    <row r="268" spans="1:17" ht="14.4" customHeight="1" x14ac:dyDescent="0.3">
      <c r="A268" s="618" t="s">
        <v>556</v>
      </c>
      <c r="B268" s="619" t="s">
        <v>7548</v>
      </c>
      <c r="C268" s="619" t="s">
        <v>7386</v>
      </c>
      <c r="D268" s="619" t="s">
        <v>7937</v>
      </c>
      <c r="E268" s="619" t="s">
        <v>7938</v>
      </c>
      <c r="F268" s="622">
        <v>2</v>
      </c>
      <c r="G268" s="622">
        <v>6832</v>
      </c>
      <c r="H268" s="622">
        <v>1</v>
      </c>
      <c r="I268" s="622">
        <v>3416</v>
      </c>
      <c r="J268" s="622">
        <v>2</v>
      </c>
      <c r="K268" s="622">
        <v>6832</v>
      </c>
      <c r="L268" s="622">
        <v>1</v>
      </c>
      <c r="M268" s="622">
        <v>3416</v>
      </c>
      <c r="N268" s="622">
        <v>1</v>
      </c>
      <c r="O268" s="622">
        <v>3416</v>
      </c>
      <c r="P268" s="635">
        <v>0.5</v>
      </c>
      <c r="Q268" s="623">
        <v>3416</v>
      </c>
    </row>
    <row r="269" spans="1:17" ht="14.4" customHeight="1" x14ac:dyDescent="0.3">
      <c r="A269" s="618" t="s">
        <v>556</v>
      </c>
      <c r="B269" s="619" t="s">
        <v>7548</v>
      </c>
      <c r="C269" s="619" t="s">
        <v>7386</v>
      </c>
      <c r="D269" s="619" t="s">
        <v>7939</v>
      </c>
      <c r="E269" s="619" t="s">
        <v>7940</v>
      </c>
      <c r="F269" s="622">
        <v>2</v>
      </c>
      <c r="G269" s="622">
        <v>15658</v>
      </c>
      <c r="H269" s="622">
        <v>1</v>
      </c>
      <c r="I269" s="622">
        <v>7829</v>
      </c>
      <c r="J269" s="622"/>
      <c r="K269" s="622"/>
      <c r="L269" s="622"/>
      <c r="M269" s="622"/>
      <c r="N269" s="622">
        <v>4</v>
      </c>
      <c r="O269" s="622">
        <v>31316</v>
      </c>
      <c r="P269" s="635">
        <v>2</v>
      </c>
      <c r="Q269" s="623">
        <v>7829</v>
      </c>
    </row>
    <row r="270" spans="1:17" ht="14.4" customHeight="1" x14ac:dyDescent="0.3">
      <c r="A270" s="618" t="s">
        <v>556</v>
      </c>
      <c r="B270" s="619" t="s">
        <v>7548</v>
      </c>
      <c r="C270" s="619" t="s">
        <v>7386</v>
      </c>
      <c r="D270" s="619" t="s">
        <v>7941</v>
      </c>
      <c r="E270" s="619" t="s">
        <v>7942</v>
      </c>
      <c r="F270" s="622">
        <v>1</v>
      </c>
      <c r="G270" s="622">
        <v>47459</v>
      </c>
      <c r="H270" s="622">
        <v>1</v>
      </c>
      <c r="I270" s="622">
        <v>47459</v>
      </c>
      <c r="J270" s="622"/>
      <c r="K270" s="622"/>
      <c r="L270" s="622"/>
      <c r="M270" s="622"/>
      <c r="N270" s="622"/>
      <c r="O270" s="622"/>
      <c r="P270" s="635"/>
      <c r="Q270" s="623"/>
    </row>
    <row r="271" spans="1:17" ht="14.4" customHeight="1" x14ac:dyDescent="0.3">
      <c r="A271" s="618" t="s">
        <v>556</v>
      </c>
      <c r="B271" s="619" t="s">
        <v>7548</v>
      </c>
      <c r="C271" s="619" t="s">
        <v>7386</v>
      </c>
      <c r="D271" s="619" t="s">
        <v>7943</v>
      </c>
      <c r="E271" s="619" t="s">
        <v>7944</v>
      </c>
      <c r="F271" s="622">
        <v>1</v>
      </c>
      <c r="G271" s="622">
        <v>8500</v>
      </c>
      <c r="H271" s="622">
        <v>1</v>
      </c>
      <c r="I271" s="622">
        <v>8500</v>
      </c>
      <c r="J271" s="622"/>
      <c r="K271" s="622"/>
      <c r="L271" s="622"/>
      <c r="M271" s="622"/>
      <c r="N271" s="622"/>
      <c r="O271" s="622"/>
      <c r="P271" s="635"/>
      <c r="Q271" s="623"/>
    </row>
    <row r="272" spans="1:17" ht="14.4" customHeight="1" x14ac:dyDescent="0.3">
      <c r="A272" s="618" t="s">
        <v>556</v>
      </c>
      <c r="B272" s="619" t="s">
        <v>7548</v>
      </c>
      <c r="C272" s="619" t="s">
        <v>7386</v>
      </c>
      <c r="D272" s="619" t="s">
        <v>7945</v>
      </c>
      <c r="E272" s="619" t="s">
        <v>7946</v>
      </c>
      <c r="F272" s="622"/>
      <c r="G272" s="622"/>
      <c r="H272" s="622"/>
      <c r="I272" s="622"/>
      <c r="J272" s="622">
        <v>2</v>
      </c>
      <c r="K272" s="622">
        <v>237</v>
      </c>
      <c r="L272" s="622"/>
      <c r="M272" s="622">
        <v>118.5</v>
      </c>
      <c r="N272" s="622"/>
      <c r="O272" s="622"/>
      <c r="P272" s="635"/>
      <c r="Q272" s="623"/>
    </row>
    <row r="273" spans="1:17" ht="14.4" customHeight="1" x14ac:dyDescent="0.3">
      <c r="A273" s="618" t="s">
        <v>556</v>
      </c>
      <c r="B273" s="619" t="s">
        <v>7548</v>
      </c>
      <c r="C273" s="619" t="s">
        <v>7386</v>
      </c>
      <c r="D273" s="619" t="s">
        <v>7947</v>
      </c>
      <c r="E273" s="619" t="s">
        <v>7948</v>
      </c>
      <c r="F273" s="622"/>
      <c r="G273" s="622"/>
      <c r="H273" s="622"/>
      <c r="I273" s="622"/>
      <c r="J273" s="622">
        <v>10</v>
      </c>
      <c r="K273" s="622">
        <v>13800</v>
      </c>
      <c r="L273" s="622"/>
      <c r="M273" s="622">
        <v>1380</v>
      </c>
      <c r="N273" s="622">
        <v>3</v>
      </c>
      <c r="O273" s="622">
        <v>4140</v>
      </c>
      <c r="P273" s="635"/>
      <c r="Q273" s="623">
        <v>1380</v>
      </c>
    </row>
    <row r="274" spans="1:17" ht="14.4" customHeight="1" x14ac:dyDescent="0.3">
      <c r="A274" s="618" t="s">
        <v>556</v>
      </c>
      <c r="B274" s="619" t="s">
        <v>7548</v>
      </c>
      <c r="C274" s="619" t="s">
        <v>7386</v>
      </c>
      <c r="D274" s="619" t="s">
        <v>7949</v>
      </c>
      <c r="E274" s="619" t="s">
        <v>7950</v>
      </c>
      <c r="F274" s="622"/>
      <c r="G274" s="622"/>
      <c r="H274" s="622"/>
      <c r="I274" s="622"/>
      <c r="J274" s="622">
        <v>1</v>
      </c>
      <c r="K274" s="622">
        <v>1404</v>
      </c>
      <c r="L274" s="622"/>
      <c r="M274" s="622">
        <v>1404</v>
      </c>
      <c r="N274" s="622"/>
      <c r="O274" s="622"/>
      <c r="P274" s="635"/>
      <c r="Q274" s="623"/>
    </row>
    <row r="275" spans="1:17" ht="14.4" customHeight="1" x14ac:dyDescent="0.3">
      <c r="A275" s="618" t="s">
        <v>556</v>
      </c>
      <c r="B275" s="619" t="s">
        <v>7548</v>
      </c>
      <c r="C275" s="619" t="s">
        <v>7386</v>
      </c>
      <c r="D275" s="619" t="s">
        <v>7951</v>
      </c>
      <c r="E275" s="619" t="s">
        <v>7952</v>
      </c>
      <c r="F275" s="622"/>
      <c r="G275" s="622"/>
      <c r="H275" s="622"/>
      <c r="I275" s="622"/>
      <c r="J275" s="622"/>
      <c r="K275" s="622"/>
      <c r="L275" s="622"/>
      <c r="M275" s="622"/>
      <c r="N275" s="622">
        <v>2</v>
      </c>
      <c r="O275" s="622">
        <v>2076</v>
      </c>
      <c r="P275" s="635"/>
      <c r="Q275" s="623">
        <v>1038</v>
      </c>
    </row>
    <row r="276" spans="1:17" ht="14.4" customHeight="1" x14ac:dyDescent="0.3">
      <c r="A276" s="618" t="s">
        <v>556</v>
      </c>
      <c r="B276" s="619" t="s">
        <v>7548</v>
      </c>
      <c r="C276" s="619" t="s">
        <v>7386</v>
      </c>
      <c r="D276" s="619" t="s">
        <v>7953</v>
      </c>
      <c r="E276" s="619" t="s">
        <v>7954</v>
      </c>
      <c r="F276" s="622">
        <v>1</v>
      </c>
      <c r="G276" s="622">
        <v>1312</v>
      </c>
      <c r="H276" s="622">
        <v>1</v>
      </c>
      <c r="I276" s="622">
        <v>1312</v>
      </c>
      <c r="J276" s="622">
        <v>10</v>
      </c>
      <c r="K276" s="622">
        <v>13120</v>
      </c>
      <c r="L276" s="622">
        <v>10</v>
      </c>
      <c r="M276" s="622">
        <v>1312</v>
      </c>
      <c r="N276" s="622">
        <v>2</v>
      </c>
      <c r="O276" s="622">
        <v>2624</v>
      </c>
      <c r="P276" s="635">
        <v>2</v>
      </c>
      <c r="Q276" s="623">
        <v>1312</v>
      </c>
    </row>
    <row r="277" spans="1:17" ht="14.4" customHeight="1" x14ac:dyDescent="0.3">
      <c r="A277" s="618" t="s">
        <v>556</v>
      </c>
      <c r="B277" s="619" t="s">
        <v>7548</v>
      </c>
      <c r="C277" s="619" t="s">
        <v>7386</v>
      </c>
      <c r="D277" s="619" t="s">
        <v>7955</v>
      </c>
      <c r="E277" s="619" t="s">
        <v>7956</v>
      </c>
      <c r="F277" s="622"/>
      <c r="G277" s="622"/>
      <c r="H277" s="622"/>
      <c r="I277" s="622"/>
      <c r="J277" s="622">
        <v>1</v>
      </c>
      <c r="K277" s="622">
        <v>1560</v>
      </c>
      <c r="L277" s="622"/>
      <c r="M277" s="622">
        <v>1560</v>
      </c>
      <c r="N277" s="622"/>
      <c r="O277" s="622"/>
      <c r="P277" s="635"/>
      <c r="Q277" s="623"/>
    </row>
    <row r="278" spans="1:17" ht="14.4" customHeight="1" x14ac:dyDescent="0.3">
      <c r="A278" s="618" t="s">
        <v>556</v>
      </c>
      <c r="B278" s="619" t="s">
        <v>7548</v>
      </c>
      <c r="C278" s="619" t="s">
        <v>7386</v>
      </c>
      <c r="D278" s="619" t="s">
        <v>7957</v>
      </c>
      <c r="E278" s="619" t="s">
        <v>7958</v>
      </c>
      <c r="F278" s="622"/>
      <c r="G278" s="622"/>
      <c r="H278" s="622"/>
      <c r="I278" s="622"/>
      <c r="J278" s="622"/>
      <c r="K278" s="622"/>
      <c r="L278" s="622"/>
      <c r="M278" s="622"/>
      <c r="N278" s="622">
        <v>1</v>
      </c>
      <c r="O278" s="622">
        <v>1614</v>
      </c>
      <c r="P278" s="635"/>
      <c r="Q278" s="623">
        <v>1614</v>
      </c>
    </row>
    <row r="279" spans="1:17" ht="14.4" customHeight="1" x14ac:dyDescent="0.3">
      <c r="A279" s="618" t="s">
        <v>556</v>
      </c>
      <c r="B279" s="619" t="s">
        <v>7548</v>
      </c>
      <c r="C279" s="619" t="s">
        <v>7386</v>
      </c>
      <c r="D279" s="619" t="s">
        <v>7959</v>
      </c>
      <c r="E279" s="619" t="s">
        <v>7960</v>
      </c>
      <c r="F279" s="622"/>
      <c r="G279" s="622"/>
      <c r="H279" s="622"/>
      <c r="I279" s="622"/>
      <c r="J279" s="622">
        <v>1</v>
      </c>
      <c r="K279" s="622">
        <v>940.19</v>
      </c>
      <c r="L279" s="622"/>
      <c r="M279" s="622">
        <v>940.19</v>
      </c>
      <c r="N279" s="622"/>
      <c r="O279" s="622"/>
      <c r="P279" s="635"/>
      <c r="Q279" s="623"/>
    </row>
    <row r="280" spans="1:17" ht="14.4" customHeight="1" x14ac:dyDescent="0.3">
      <c r="A280" s="618" t="s">
        <v>556</v>
      </c>
      <c r="B280" s="619" t="s">
        <v>7548</v>
      </c>
      <c r="C280" s="619" t="s">
        <v>7386</v>
      </c>
      <c r="D280" s="619" t="s">
        <v>7961</v>
      </c>
      <c r="E280" s="619" t="s">
        <v>7962</v>
      </c>
      <c r="F280" s="622"/>
      <c r="G280" s="622"/>
      <c r="H280" s="622"/>
      <c r="I280" s="622"/>
      <c r="J280" s="622"/>
      <c r="K280" s="622"/>
      <c r="L280" s="622"/>
      <c r="M280" s="622"/>
      <c r="N280" s="622">
        <v>2</v>
      </c>
      <c r="O280" s="622">
        <v>117.2</v>
      </c>
      <c r="P280" s="635"/>
      <c r="Q280" s="623">
        <v>58.6</v>
      </c>
    </row>
    <row r="281" spans="1:17" ht="14.4" customHeight="1" x14ac:dyDescent="0.3">
      <c r="A281" s="618" t="s">
        <v>556</v>
      </c>
      <c r="B281" s="619" t="s">
        <v>7548</v>
      </c>
      <c r="C281" s="619" t="s">
        <v>7386</v>
      </c>
      <c r="D281" s="619" t="s">
        <v>7963</v>
      </c>
      <c r="E281" s="619" t="s">
        <v>7962</v>
      </c>
      <c r="F281" s="622"/>
      <c r="G281" s="622"/>
      <c r="H281" s="622"/>
      <c r="I281" s="622"/>
      <c r="J281" s="622">
        <v>2</v>
      </c>
      <c r="K281" s="622">
        <v>193.2</v>
      </c>
      <c r="L281" s="622"/>
      <c r="M281" s="622">
        <v>96.6</v>
      </c>
      <c r="N281" s="622">
        <v>1</v>
      </c>
      <c r="O281" s="622">
        <v>96.6</v>
      </c>
      <c r="P281" s="635"/>
      <c r="Q281" s="623">
        <v>96.6</v>
      </c>
    </row>
    <row r="282" spans="1:17" ht="14.4" customHeight="1" x14ac:dyDescent="0.3">
      <c r="A282" s="618" t="s">
        <v>556</v>
      </c>
      <c r="B282" s="619" t="s">
        <v>7548</v>
      </c>
      <c r="C282" s="619" t="s">
        <v>7386</v>
      </c>
      <c r="D282" s="619" t="s">
        <v>7964</v>
      </c>
      <c r="E282" s="619" t="s">
        <v>7965</v>
      </c>
      <c r="F282" s="622"/>
      <c r="G282" s="622"/>
      <c r="H282" s="622"/>
      <c r="I282" s="622"/>
      <c r="J282" s="622"/>
      <c r="K282" s="622"/>
      <c r="L282" s="622"/>
      <c r="M282" s="622"/>
      <c r="N282" s="622">
        <v>1</v>
      </c>
      <c r="O282" s="622">
        <v>1362.5</v>
      </c>
      <c r="P282" s="635"/>
      <c r="Q282" s="623">
        <v>1362.5</v>
      </c>
    </row>
    <row r="283" spans="1:17" ht="14.4" customHeight="1" x14ac:dyDescent="0.3">
      <c r="A283" s="618" t="s">
        <v>556</v>
      </c>
      <c r="B283" s="619" t="s">
        <v>7548</v>
      </c>
      <c r="C283" s="619" t="s">
        <v>7386</v>
      </c>
      <c r="D283" s="619" t="s">
        <v>7966</v>
      </c>
      <c r="E283" s="619" t="s">
        <v>7967</v>
      </c>
      <c r="F283" s="622"/>
      <c r="G283" s="622"/>
      <c r="H283" s="622"/>
      <c r="I283" s="622"/>
      <c r="J283" s="622"/>
      <c r="K283" s="622"/>
      <c r="L283" s="622"/>
      <c r="M283" s="622"/>
      <c r="N283" s="622">
        <v>4</v>
      </c>
      <c r="O283" s="622">
        <v>36637.519999999997</v>
      </c>
      <c r="P283" s="635"/>
      <c r="Q283" s="623">
        <v>9159.3799999999992</v>
      </c>
    </row>
    <row r="284" spans="1:17" ht="14.4" customHeight="1" x14ac:dyDescent="0.3">
      <c r="A284" s="618" t="s">
        <v>556</v>
      </c>
      <c r="B284" s="619" t="s">
        <v>7548</v>
      </c>
      <c r="C284" s="619" t="s">
        <v>7386</v>
      </c>
      <c r="D284" s="619" t="s">
        <v>7968</v>
      </c>
      <c r="E284" s="619" t="s">
        <v>7967</v>
      </c>
      <c r="F284" s="622"/>
      <c r="G284" s="622"/>
      <c r="H284" s="622"/>
      <c r="I284" s="622"/>
      <c r="J284" s="622"/>
      <c r="K284" s="622"/>
      <c r="L284" s="622"/>
      <c r="M284" s="622"/>
      <c r="N284" s="622">
        <v>2</v>
      </c>
      <c r="O284" s="622">
        <v>27532.04</v>
      </c>
      <c r="P284" s="635"/>
      <c r="Q284" s="623">
        <v>13766.02</v>
      </c>
    </row>
    <row r="285" spans="1:17" ht="14.4" customHeight="1" x14ac:dyDescent="0.3">
      <c r="A285" s="618" t="s">
        <v>556</v>
      </c>
      <c r="B285" s="619" t="s">
        <v>7548</v>
      </c>
      <c r="C285" s="619" t="s">
        <v>7386</v>
      </c>
      <c r="D285" s="619" t="s">
        <v>7969</v>
      </c>
      <c r="E285" s="619" t="s">
        <v>7970</v>
      </c>
      <c r="F285" s="622">
        <v>4</v>
      </c>
      <c r="G285" s="622">
        <v>22868</v>
      </c>
      <c r="H285" s="622">
        <v>1</v>
      </c>
      <c r="I285" s="622">
        <v>5717</v>
      </c>
      <c r="J285" s="622">
        <v>3</v>
      </c>
      <c r="K285" s="622">
        <v>17774.670000000002</v>
      </c>
      <c r="L285" s="622">
        <v>0.7772726080111948</v>
      </c>
      <c r="M285" s="622">
        <v>5924.89</v>
      </c>
      <c r="N285" s="622">
        <v>6</v>
      </c>
      <c r="O285" s="622">
        <v>35549.340000000004</v>
      </c>
      <c r="P285" s="635">
        <v>1.5545452160223896</v>
      </c>
      <c r="Q285" s="623">
        <v>5924.89</v>
      </c>
    </row>
    <row r="286" spans="1:17" ht="14.4" customHeight="1" x14ac:dyDescent="0.3">
      <c r="A286" s="618" t="s">
        <v>556</v>
      </c>
      <c r="B286" s="619" t="s">
        <v>7548</v>
      </c>
      <c r="C286" s="619" t="s">
        <v>7386</v>
      </c>
      <c r="D286" s="619" t="s">
        <v>7971</v>
      </c>
      <c r="E286" s="619" t="s">
        <v>7972</v>
      </c>
      <c r="F286" s="622">
        <v>48</v>
      </c>
      <c r="G286" s="622">
        <v>632971.19999999995</v>
      </c>
      <c r="H286" s="622">
        <v>1</v>
      </c>
      <c r="I286" s="622">
        <v>13186.9</v>
      </c>
      <c r="J286" s="622">
        <v>36</v>
      </c>
      <c r="K286" s="622">
        <v>491991.12</v>
      </c>
      <c r="L286" s="622">
        <v>0.777272520455907</v>
      </c>
      <c r="M286" s="622">
        <v>13666.42</v>
      </c>
      <c r="N286" s="622">
        <v>43</v>
      </c>
      <c r="O286" s="622">
        <v>587656.06000000006</v>
      </c>
      <c r="P286" s="635">
        <v>0.92840884387788902</v>
      </c>
      <c r="Q286" s="623">
        <v>13666.420000000002</v>
      </c>
    </row>
    <row r="287" spans="1:17" ht="14.4" customHeight="1" x14ac:dyDescent="0.3">
      <c r="A287" s="618" t="s">
        <v>556</v>
      </c>
      <c r="B287" s="619" t="s">
        <v>7548</v>
      </c>
      <c r="C287" s="619" t="s">
        <v>7386</v>
      </c>
      <c r="D287" s="619" t="s">
        <v>7973</v>
      </c>
      <c r="E287" s="619" t="s">
        <v>7974</v>
      </c>
      <c r="F287" s="622">
        <v>20</v>
      </c>
      <c r="G287" s="622">
        <v>130363.99999999999</v>
      </c>
      <c r="H287" s="622">
        <v>1</v>
      </c>
      <c r="I287" s="622">
        <v>6518.1999999999989</v>
      </c>
      <c r="J287" s="622">
        <v>15</v>
      </c>
      <c r="K287" s="622">
        <v>101328.45</v>
      </c>
      <c r="L287" s="622">
        <v>0.77727325028382077</v>
      </c>
      <c r="M287" s="622">
        <v>6755.23</v>
      </c>
      <c r="N287" s="622">
        <v>8</v>
      </c>
      <c r="O287" s="622">
        <v>54041.839999999989</v>
      </c>
      <c r="P287" s="635">
        <v>0.4145457334847043</v>
      </c>
      <c r="Q287" s="623">
        <v>6755.2299999999987</v>
      </c>
    </row>
    <row r="288" spans="1:17" ht="14.4" customHeight="1" x14ac:dyDescent="0.3">
      <c r="A288" s="618" t="s">
        <v>556</v>
      </c>
      <c r="B288" s="619" t="s">
        <v>7548</v>
      </c>
      <c r="C288" s="619" t="s">
        <v>7386</v>
      </c>
      <c r="D288" s="619" t="s">
        <v>7975</v>
      </c>
      <c r="E288" s="619" t="s">
        <v>7976</v>
      </c>
      <c r="F288" s="622">
        <v>2</v>
      </c>
      <c r="G288" s="622">
        <v>12114</v>
      </c>
      <c r="H288" s="622">
        <v>1</v>
      </c>
      <c r="I288" s="622">
        <v>6057</v>
      </c>
      <c r="J288" s="622"/>
      <c r="K288" s="622"/>
      <c r="L288" s="622"/>
      <c r="M288" s="622"/>
      <c r="N288" s="622"/>
      <c r="O288" s="622"/>
      <c r="P288" s="635"/>
      <c r="Q288" s="623"/>
    </row>
    <row r="289" spans="1:17" ht="14.4" customHeight="1" x14ac:dyDescent="0.3">
      <c r="A289" s="618" t="s">
        <v>556</v>
      </c>
      <c r="B289" s="619" t="s">
        <v>7548</v>
      </c>
      <c r="C289" s="619" t="s">
        <v>7386</v>
      </c>
      <c r="D289" s="619" t="s">
        <v>7977</v>
      </c>
      <c r="E289" s="619" t="s">
        <v>7978</v>
      </c>
      <c r="F289" s="622"/>
      <c r="G289" s="622"/>
      <c r="H289" s="622"/>
      <c r="I289" s="622"/>
      <c r="J289" s="622">
        <v>1</v>
      </c>
      <c r="K289" s="622">
        <v>12455.33</v>
      </c>
      <c r="L289" s="622"/>
      <c r="M289" s="622">
        <v>12455.33</v>
      </c>
      <c r="N289" s="622"/>
      <c r="O289" s="622"/>
      <c r="P289" s="635"/>
      <c r="Q289" s="623"/>
    </row>
    <row r="290" spans="1:17" ht="14.4" customHeight="1" x14ac:dyDescent="0.3">
      <c r="A290" s="618" t="s">
        <v>556</v>
      </c>
      <c r="B290" s="619" t="s">
        <v>7548</v>
      </c>
      <c r="C290" s="619" t="s">
        <v>7386</v>
      </c>
      <c r="D290" s="619" t="s">
        <v>7979</v>
      </c>
      <c r="E290" s="619" t="s">
        <v>7980</v>
      </c>
      <c r="F290" s="622">
        <v>4</v>
      </c>
      <c r="G290" s="622">
        <v>25679.200000000001</v>
      </c>
      <c r="H290" s="622">
        <v>1</v>
      </c>
      <c r="I290" s="622">
        <v>6419.8</v>
      </c>
      <c r="J290" s="622">
        <v>1</v>
      </c>
      <c r="K290" s="622">
        <v>6653.25</v>
      </c>
      <c r="L290" s="622">
        <v>0.2590910152964267</v>
      </c>
      <c r="M290" s="622">
        <v>6653.25</v>
      </c>
      <c r="N290" s="622">
        <v>4</v>
      </c>
      <c r="O290" s="622">
        <v>26613</v>
      </c>
      <c r="P290" s="635">
        <v>1.0363640611857068</v>
      </c>
      <c r="Q290" s="623">
        <v>6653.25</v>
      </c>
    </row>
    <row r="291" spans="1:17" ht="14.4" customHeight="1" x14ac:dyDescent="0.3">
      <c r="A291" s="618" t="s">
        <v>556</v>
      </c>
      <c r="B291" s="619" t="s">
        <v>7548</v>
      </c>
      <c r="C291" s="619" t="s">
        <v>7386</v>
      </c>
      <c r="D291" s="619" t="s">
        <v>7981</v>
      </c>
      <c r="E291" s="619" t="s">
        <v>7982</v>
      </c>
      <c r="F291" s="622">
        <v>5</v>
      </c>
      <c r="G291" s="622">
        <v>43293</v>
      </c>
      <c r="H291" s="622">
        <v>1</v>
      </c>
      <c r="I291" s="622">
        <v>8658.6</v>
      </c>
      <c r="J291" s="622">
        <v>4</v>
      </c>
      <c r="K291" s="622">
        <v>35893.839999999997</v>
      </c>
      <c r="L291" s="622">
        <v>0.82909107707943541</v>
      </c>
      <c r="M291" s="622">
        <v>8973.4599999999991</v>
      </c>
      <c r="N291" s="622"/>
      <c r="O291" s="622"/>
      <c r="P291" s="635"/>
      <c r="Q291" s="623"/>
    </row>
    <row r="292" spans="1:17" ht="14.4" customHeight="1" x14ac:dyDescent="0.3">
      <c r="A292" s="618" t="s">
        <v>556</v>
      </c>
      <c r="B292" s="619" t="s">
        <v>7548</v>
      </c>
      <c r="C292" s="619" t="s">
        <v>7386</v>
      </c>
      <c r="D292" s="619" t="s">
        <v>7983</v>
      </c>
      <c r="E292" s="619" t="s">
        <v>7984</v>
      </c>
      <c r="F292" s="622">
        <v>15</v>
      </c>
      <c r="G292" s="622">
        <v>157880.99999999997</v>
      </c>
      <c r="H292" s="622">
        <v>1</v>
      </c>
      <c r="I292" s="622">
        <v>10525.399999999998</v>
      </c>
      <c r="J292" s="622">
        <v>16</v>
      </c>
      <c r="K292" s="622">
        <v>174530.24</v>
      </c>
      <c r="L292" s="622">
        <v>1.105454361196091</v>
      </c>
      <c r="M292" s="622">
        <v>10908.14</v>
      </c>
      <c r="N292" s="622">
        <v>16</v>
      </c>
      <c r="O292" s="622">
        <v>174530.24</v>
      </c>
      <c r="P292" s="635">
        <v>1.105454361196091</v>
      </c>
      <c r="Q292" s="623">
        <v>10908.14</v>
      </c>
    </row>
    <row r="293" spans="1:17" ht="14.4" customHeight="1" x14ac:dyDescent="0.3">
      <c r="A293" s="618" t="s">
        <v>556</v>
      </c>
      <c r="B293" s="619" t="s">
        <v>7548</v>
      </c>
      <c r="C293" s="619" t="s">
        <v>7386</v>
      </c>
      <c r="D293" s="619" t="s">
        <v>7985</v>
      </c>
      <c r="E293" s="619" t="s">
        <v>7986</v>
      </c>
      <c r="F293" s="622"/>
      <c r="G293" s="622"/>
      <c r="H293" s="622"/>
      <c r="I293" s="622"/>
      <c r="J293" s="622"/>
      <c r="K293" s="622"/>
      <c r="L293" s="622"/>
      <c r="M293" s="622"/>
      <c r="N293" s="622">
        <v>1</v>
      </c>
      <c r="O293" s="622">
        <v>2706.67</v>
      </c>
      <c r="P293" s="635"/>
      <c r="Q293" s="623">
        <v>2706.67</v>
      </c>
    </row>
    <row r="294" spans="1:17" ht="14.4" customHeight="1" x14ac:dyDescent="0.3">
      <c r="A294" s="618" t="s">
        <v>556</v>
      </c>
      <c r="B294" s="619" t="s">
        <v>7548</v>
      </c>
      <c r="C294" s="619" t="s">
        <v>7386</v>
      </c>
      <c r="D294" s="619" t="s">
        <v>7987</v>
      </c>
      <c r="E294" s="619" t="s">
        <v>7988</v>
      </c>
      <c r="F294" s="622">
        <v>1</v>
      </c>
      <c r="G294" s="622">
        <v>3022.4</v>
      </c>
      <c r="H294" s="622">
        <v>1</v>
      </c>
      <c r="I294" s="622">
        <v>3022.4</v>
      </c>
      <c r="J294" s="622">
        <v>3</v>
      </c>
      <c r="K294" s="622">
        <v>9396.93</v>
      </c>
      <c r="L294" s="622">
        <v>3.1090954208575967</v>
      </c>
      <c r="M294" s="622">
        <v>3132.31</v>
      </c>
      <c r="N294" s="622"/>
      <c r="O294" s="622"/>
      <c r="P294" s="635"/>
      <c r="Q294" s="623"/>
    </row>
    <row r="295" spans="1:17" ht="14.4" customHeight="1" x14ac:dyDescent="0.3">
      <c r="A295" s="618" t="s">
        <v>556</v>
      </c>
      <c r="B295" s="619" t="s">
        <v>7548</v>
      </c>
      <c r="C295" s="619" t="s">
        <v>7386</v>
      </c>
      <c r="D295" s="619" t="s">
        <v>7989</v>
      </c>
      <c r="E295" s="619" t="s">
        <v>7990</v>
      </c>
      <c r="F295" s="622">
        <v>9</v>
      </c>
      <c r="G295" s="622">
        <v>28889.100000000002</v>
      </c>
      <c r="H295" s="622">
        <v>1</v>
      </c>
      <c r="I295" s="622">
        <v>3209.9</v>
      </c>
      <c r="J295" s="622">
        <v>11</v>
      </c>
      <c r="K295" s="622">
        <v>36592.82</v>
      </c>
      <c r="L295" s="622">
        <v>1.2666652820614002</v>
      </c>
      <c r="M295" s="622">
        <v>3326.62</v>
      </c>
      <c r="N295" s="622">
        <v>7</v>
      </c>
      <c r="O295" s="622">
        <v>23286.34</v>
      </c>
      <c r="P295" s="635">
        <v>0.8060597249481638</v>
      </c>
      <c r="Q295" s="623">
        <v>3326.62</v>
      </c>
    </row>
    <row r="296" spans="1:17" ht="14.4" customHeight="1" x14ac:dyDescent="0.3">
      <c r="A296" s="618" t="s">
        <v>556</v>
      </c>
      <c r="B296" s="619" t="s">
        <v>7548</v>
      </c>
      <c r="C296" s="619" t="s">
        <v>7386</v>
      </c>
      <c r="D296" s="619" t="s">
        <v>7991</v>
      </c>
      <c r="E296" s="619" t="s">
        <v>7992</v>
      </c>
      <c r="F296" s="622">
        <v>1</v>
      </c>
      <c r="G296" s="622">
        <v>12006</v>
      </c>
      <c r="H296" s="622">
        <v>1</v>
      </c>
      <c r="I296" s="622">
        <v>12006</v>
      </c>
      <c r="J296" s="622">
        <v>1</v>
      </c>
      <c r="K296" s="622">
        <v>12442.58</v>
      </c>
      <c r="L296" s="622">
        <v>1.0363634849242045</v>
      </c>
      <c r="M296" s="622">
        <v>12442.58</v>
      </c>
      <c r="N296" s="622">
        <v>1</v>
      </c>
      <c r="O296" s="622">
        <v>12442.58</v>
      </c>
      <c r="P296" s="635">
        <v>1.0363634849242045</v>
      </c>
      <c r="Q296" s="623">
        <v>12442.58</v>
      </c>
    </row>
    <row r="297" spans="1:17" ht="14.4" customHeight="1" x14ac:dyDescent="0.3">
      <c r="A297" s="618" t="s">
        <v>556</v>
      </c>
      <c r="B297" s="619" t="s">
        <v>7548</v>
      </c>
      <c r="C297" s="619" t="s">
        <v>7386</v>
      </c>
      <c r="D297" s="619" t="s">
        <v>7993</v>
      </c>
      <c r="E297" s="619" t="s">
        <v>7994</v>
      </c>
      <c r="F297" s="622"/>
      <c r="G297" s="622"/>
      <c r="H297" s="622"/>
      <c r="I297" s="622"/>
      <c r="J297" s="622"/>
      <c r="K297" s="622"/>
      <c r="L297" s="622"/>
      <c r="M297" s="622"/>
      <c r="N297" s="622">
        <v>13</v>
      </c>
      <c r="O297" s="622">
        <v>18554.64</v>
      </c>
      <c r="P297" s="635"/>
      <c r="Q297" s="623">
        <v>1427.28</v>
      </c>
    </row>
    <row r="298" spans="1:17" ht="14.4" customHeight="1" x14ac:dyDescent="0.3">
      <c r="A298" s="618" t="s">
        <v>556</v>
      </c>
      <c r="B298" s="619" t="s">
        <v>7548</v>
      </c>
      <c r="C298" s="619" t="s">
        <v>7386</v>
      </c>
      <c r="D298" s="619" t="s">
        <v>7395</v>
      </c>
      <c r="E298" s="619" t="s">
        <v>7396</v>
      </c>
      <c r="F298" s="622"/>
      <c r="G298" s="622"/>
      <c r="H298" s="622"/>
      <c r="I298" s="622"/>
      <c r="J298" s="622"/>
      <c r="K298" s="622"/>
      <c r="L298" s="622"/>
      <c r="M298" s="622"/>
      <c r="N298" s="622">
        <v>1</v>
      </c>
      <c r="O298" s="622">
        <v>162.80000000000001</v>
      </c>
      <c r="P298" s="635"/>
      <c r="Q298" s="623">
        <v>162.80000000000001</v>
      </c>
    </row>
    <row r="299" spans="1:17" ht="14.4" customHeight="1" x14ac:dyDescent="0.3">
      <c r="A299" s="618" t="s">
        <v>556</v>
      </c>
      <c r="B299" s="619" t="s">
        <v>7548</v>
      </c>
      <c r="C299" s="619" t="s">
        <v>7386</v>
      </c>
      <c r="D299" s="619" t="s">
        <v>7995</v>
      </c>
      <c r="E299" s="619" t="s">
        <v>7996</v>
      </c>
      <c r="F299" s="622"/>
      <c r="G299" s="622"/>
      <c r="H299" s="622"/>
      <c r="I299" s="622"/>
      <c r="J299" s="622">
        <v>2</v>
      </c>
      <c r="K299" s="622">
        <v>18391.3</v>
      </c>
      <c r="L299" s="622"/>
      <c r="M299" s="622">
        <v>9195.65</v>
      </c>
      <c r="N299" s="622"/>
      <c r="O299" s="622"/>
      <c r="P299" s="635"/>
      <c r="Q299" s="623"/>
    </row>
    <row r="300" spans="1:17" ht="14.4" customHeight="1" x14ac:dyDescent="0.3">
      <c r="A300" s="618" t="s">
        <v>556</v>
      </c>
      <c r="B300" s="619" t="s">
        <v>7548</v>
      </c>
      <c r="C300" s="619" t="s">
        <v>7386</v>
      </c>
      <c r="D300" s="619" t="s">
        <v>7997</v>
      </c>
      <c r="E300" s="619" t="s">
        <v>7998</v>
      </c>
      <c r="F300" s="622"/>
      <c r="G300" s="622"/>
      <c r="H300" s="622"/>
      <c r="I300" s="622"/>
      <c r="J300" s="622">
        <v>12</v>
      </c>
      <c r="K300" s="622">
        <v>10036.200000000001</v>
      </c>
      <c r="L300" s="622"/>
      <c r="M300" s="622">
        <v>836.35</v>
      </c>
      <c r="N300" s="622"/>
      <c r="O300" s="622"/>
      <c r="P300" s="635"/>
      <c r="Q300" s="623"/>
    </row>
    <row r="301" spans="1:17" ht="14.4" customHeight="1" x14ac:dyDescent="0.3">
      <c r="A301" s="618" t="s">
        <v>556</v>
      </c>
      <c r="B301" s="619" t="s">
        <v>7548</v>
      </c>
      <c r="C301" s="619" t="s">
        <v>7386</v>
      </c>
      <c r="D301" s="619" t="s">
        <v>7999</v>
      </c>
      <c r="E301" s="619" t="s">
        <v>8000</v>
      </c>
      <c r="F301" s="622"/>
      <c r="G301" s="622"/>
      <c r="H301" s="622"/>
      <c r="I301" s="622"/>
      <c r="J301" s="622"/>
      <c r="K301" s="622"/>
      <c r="L301" s="622"/>
      <c r="M301" s="622"/>
      <c r="N301" s="622">
        <v>5</v>
      </c>
      <c r="O301" s="622">
        <v>42247.35</v>
      </c>
      <c r="P301" s="635"/>
      <c r="Q301" s="623">
        <v>8449.4699999999993</v>
      </c>
    </row>
    <row r="302" spans="1:17" ht="14.4" customHeight="1" x14ac:dyDescent="0.3">
      <c r="A302" s="618" t="s">
        <v>556</v>
      </c>
      <c r="B302" s="619" t="s">
        <v>7548</v>
      </c>
      <c r="C302" s="619" t="s">
        <v>7386</v>
      </c>
      <c r="D302" s="619" t="s">
        <v>8001</v>
      </c>
      <c r="E302" s="619" t="s">
        <v>8002</v>
      </c>
      <c r="F302" s="622"/>
      <c r="G302" s="622"/>
      <c r="H302" s="622"/>
      <c r="I302" s="622"/>
      <c r="J302" s="622"/>
      <c r="K302" s="622"/>
      <c r="L302" s="622"/>
      <c r="M302" s="622"/>
      <c r="N302" s="622">
        <v>68</v>
      </c>
      <c r="O302" s="622">
        <v>76321.84</v>
      </c>
      <c r="P302" s="635"/>
      <c r="Q302" s="623">
        <v>1122.3799999999999</v>
      </c>
    </row>
    <row r="303" spans="1:17" ht="14.4" customHeight="1" x14ac:dyDescent="0.3">
      <c r="A303" s="618" t="s">
        <v>556</v>
      </c>
      <c r="B303" s="619" t="s">
        <v>7548</v>
      </c>
      <c r="C303" s="619" t="s">
        <v>7386</v>
      </c>
      <c r="D303" s="619" t="s">
        <v>8003</v>
      </c>
      <c r="E303" s="619" t="s">
        <v>8004</v>
      </c>
      <c r="F303" s="622">
        <v>1</v>
      </c>
      <c r="G303" s="622">
        <v>12386.07</v>
      </c>
      <c r="H303" s="622">
        <v>1</v>
      </c>
      <c r="I303" s="622">
        <v>12386.07</v>
      </c>
      <c r="J303" s="622"/>
      <c r="K303" s="622"/>
      <c r="L303" s="622"/>
      <c r="M303" s="622"/>
      <c r="N303" s="622"/>
      <c r="O303" s="622"/>
      <c r="P303" s="635"/>
      <c r="Q303" s="623"/>
    </row>
    <row r="304" spans="1:17" ht="14.4" customHeight="1" x14ac:dyDescent="0.3">
      <c r="A304" s="618" t="s">
        <v>556</v>
      </c>
      <c r="B304" s="619" t="s">
        <v>7548</v>
      </c>
      <c r="C304" s="619" t="s">
        <v>7386</v>
      </c>
      <c r="D304" s="619" t="s">
        <v>8005</v>
      </c>
      <c r="E304" s="619" t="s">
        <v>8006</v>
      </c>
      <c r="F304" s="622">
        <v>1</v>
      </c>
      <c r="G304" s="622">
        <v>1908</v>
      </c>
      <c r="H304" s="622">
        <v>1</v>
      </c>
      <c r="I304" s="622">
        <v>1908</v>
      </c>
      <c r="J304" s="622"/>
      <c r="K304" s="622"/>
      <c r="L304" s="622"/>
      <c r="M304" s="622"/>
      <c r="N304" s="622"/>
      <c r="O304" s="622"/>
      <c r="P304" s="635"/>
      <c r="Q304" s="623"/>
    </row>
    <row r="305" spans="1:17" ht="14.4" customHeight="1" x14ac:dyDescent="0.3">
      <c r="A305" s="618" t="s">
        <v>556</v>
      </c>
      <c r="B305" s="619" t="s">
        <v>7548</v>
      </c>
      <c r="C305" s="619" t="s">
        <v>7386</v>
      </c>
      <c r="D305" s="619" t="s">
        <v>7583</v>
      </c>
      <c r="E305" s="619" t="s">
        <v>7584</v>
      </c>
      <c r="F305" s="622">
        <v>3</v>
      </c>
      <c r="G305" s="622">
        <v>50688.81</v>
      </c>
      <c r="H305" s="622">
        <v>1</v>
      </c>
      <c r="I305" s="622">
        <v>16896.27</v>
      </c>
      <c r="J305" s="622">
        <v>6</v>
      </c>
      <c r="K305" s="622">
        <v>104449.67</v>
      </c>
      <c r="L305" s="622">
        <v>2.0606060785408062</v>
      </c>
      <c r="M305" s="622">
        <v>17408.278333333332</v>
      </c>
      <c r="N305" s="622">
        <v>1</v>
      </c>
      <c r="O305" s="622">
        <v>17510.68</v>
      </c>
      <c r="P305" s="635">
        <v>0.34545454904149459</v>
      </c>
      <c r="Q305" s="623">
        <v>17510.68</v>
      </c>
    </row>
    <row r="306" spans="1:17" ht="14.4" customHeight="1" x14ac:dyDescent="0.3">
      <c r="A306" s="618" t="s">
        <v>556</v>
      </c>
      <c r="B306" s="619" t="s">
        <v>7548</v>
      </c>
      <c r="C306" s="619" t="s">
        <v>7386</v>
      </c>
      <c r="D306" s="619" t="s">
        <v>7585</v>
      </c>
      <c r="E306" s="619" t="s">
        <v>7586</v>
      </c>
      <c r="F306" s="622">
        <v>3</v>
      </c>
      <c r="G306" s="622">
        <v>42768.12</v>
      </c>
      <c r="H306" s="622">
        <v>1</v>
      </c>
      <c r="I306" s="622">
        <v>14256.04</v>
      </c>
      <c r="J306" s="622">
        <v>4</v>
      </c>
      <c r="K306" s="622">
        <v>58579.360000000001</v>
      </c>
      <c r="L306" s="622">
        <v>1.3696968676668508</v>
      </c>
      <c r="M306" s="622">
        <v>14644.84</v>
      </c>
      <c r="N306" s="622">
        <v>1</v>
      </c>
      <c r="O306" s="622">
        <v>14774.44</v>
      </c>
      <c r="P306" s="635">
        <v>0.34545451144450584</v>
      </c>
      <c r="Q306" s="623">
        <v>14774.44</v>
      </c>
    </row>
    <row r="307" spans="1:17" ht="14.4" customHeight="1" x14ac:dyDescent="0.3">
      <c r="A307" s="618" t="s">
        <v>556</v>
      </c>
      <c r="B307" s="619" t="s">
        <v>7548</v>
      </c>
      <c r="C307" s="619" t="s">
        <v>7386</v>
      </c>
      <c r="D307" s="619" t="s">
        <v>8007</v>
      </c>
      <c r="E307" s="619" t="s">
        <v>8008</v>
      </c>
      <c r="F307" s="622">
        <v>2</v>
      </c>
      <c r="G307" s="622">
        <v>28512.080000000002</v>
      </c>
      <c r="H307" s="622">
        <v>1</v>
      </c>
      <c r="I307" s="622">
        <v>14256.04</v>
      </c>
      <c r="J307" s="622"/>
      <c r="K307" s="622"/>
      <c r="L307" s="622"/>
      <c r="M307" s="622"/>
      <c r="N307" s="622"/>
      <c r="O307" s="622"/>
      <c r="P307" s="635"/>
      <c r="Q307" s="623"/>
    </row>
    <row r="308" spans="1:17" ht="14.4" customHeight="1" x14ac:dyDescent="0.3">
      <c r="A308" s="618" t="s">
        <v>556</v>
      </c>
      <c r="B308" s="619" t="s">
        <v>7548</v>
      </c>
      <c r="C308" s="619" t="s">
        <v>7386</v>
      </c>
      <c r="D308" s="619" t="s">
        <v>7587</v>
      </c>
      <c r="E308" s="619" t="s">
        <v>7588</v>
      </c>
      <c r="F308" s="622">
        <v>3</v>
      </c>
      <c r="G308" s="622">
        <v>34848.300000000003</v>
      </c>
      <c r="H308" s="622">
        <v>1</v>
      </c>
      <c r="I308" s="622">
        <v>11616.1</v>
      </c>
      <c r="J308" s="622">
        <v>4</v>
      </c>
      <c r="K308" s="622">
        <v>47731.6</v>
      </c>
      <c r="L308" s="622">
        <v>1.3696966566518307</v>
      </c>
      <c r="M308" s="622">
        <v>11932.9</v>
      </c>
      <c r="N308" s="622">
        <v>1</v>
      </c>
      <c r="O308" s="622">
        <v>12038.5</v>
      </c>
      <c r="P308" s="635">
        <v>0.34545444110616585</v>
      </c>
      <c r="Q308" s="623">
        <v>12038.5</v>
      </c>
    </row>
    <row r="309" spans="1:17" ht="14.4" customHeight="1" x14ac:dyDescent="0.3">
      <c r="A309" s="618" t="s">
        <v>556</v>
      </c>
      <c r="B309" s="619" t="s">
        <v>7548</v>
      </c>
      <c r="C309" s="619" t="s">
        <v>7386</v>
      </c>
      <c r="D309" s="619" t="s">
        <v>7589</v>
      </c>
      <c r="E309" s="619" t="s">
        <v>7590</v>
      </c>
      <c r="F309" s="622">
        <v>3</v>
      </c>
      <c r="G309" s="622">
        <v>3168.12</v>
      </c>
      <c r="H309" s="622">
        <v>1</v>
      </c>
      <c r="I309" s="622">
        <v>1056.04</v>
      </c>
      <c r="J309" s="622">
        <v>4</v>
      </c>
      <c r="K309" s="622">
        <v>4339.3600000000006</v>
      </c>
      <c r="L309" s="622">
        <v>1.3696955923386742</v>
      </c>
      <c r="M309" s="622">
        <v>1084.8400000000001</v>
      </c>
      <c r="N309" s="622">
        <v>1</v>
      </c>
      <c r="O309" s="622">
        <v>1094.44</v>
      </c>
      <c r="P309" s="635">
        <v>0.3454540863351136</v>
      </c>
      <c r="Q309" s="623">
        <v>1094.44</v>
      </c>
    </row>
    <row r="310" spans="1:17" ht="14.4" customHeight="1" x14ac:dyDescent="0.3">
      <c r="A310" s="618" t="s">
        <v>556</v>
      </c>
      <c r="B310" s="619" t="s">
        <v>7548</v>
      </c>
      <c r="C310" s="619" t="s">
        <v>7386</v>
      </c>
      <c r="D310" s="619" t="s">
        <v>7591</v>
      </c>
      <c r="E310" s="619" t="s">
        <v>7592</v>
      </c>
      <c r="F310" s="622">
        <v>9</v>
      </c>
      <c r="G310" s="622">
        <v>21384</v>
      </c>
      <c r="H310" s="622">
        <v>1</v>
      </c>
      <c r="I310" s="622">
        <v>2376</v>
      </c>
      <c r="J310" s="622">
        <v>12</v>
      </c>
      <c r="K310" s="622">
        <v>29289.599999999999</v>
      </c>
      <c r="L310" s="622">
        <v>1.3696969696969696</v>
      </c>
      <c r="M310" s="622">
        <v>2440.7999999999997</v>
      </c>
      <c r="N310" s="622">
        <v>3</v>
      </c>
      <c r="O310" s="622">
        <v>7387.2</v>
      </c>
      <c r="P310" s="635">
        <v>0.34545454545454546</v>
      </c>
      <c r="Q310" s="623">
        <v>2462.4</v>
      </c>
    </row>
    <row r="311" spans="1:17" ht="14.4" customHeight="1" x14ac:dyDescent="0.3">
      <c r="A311" s="618" t="s">
        <v>556</v>
      </c>
      <c r="B311" s="619" t="s">
        <v>7548</v>
      </c>
      <c r="C311" s="619" t="s">
        <v>7386</v>
      </c>
      <c r="D311" s="619" t="s">
        <v>7593</v>
      </c>
      <c r="E311" s="619" t="s">
        <v>7594</v>
      </c>
      <c r="F311" s="622">
        <v>3</v>
      </c>
      <c r="G311" s="622">
        <v>4673.6400000000003</v>
      </c>
      <c r="H311" s="622">
        <v>1</v>
      </c>
      <c r="I311" s="622">
        <v>1557.88</v>
      </c>
      <c r="J311" s="622">
        <v>4</v>
      </c>
      <c r="K311" s="622">
        <v>6401.47</v>
      </c>
      <c r="L311" s="622">
        <v>1.3696968529882489</v>
      </c>
      <c r="M311" s="622">
        <v>1600.3675000000001</v>
      </c>
      <c r="N311" s="622">
        <v>1</v>
      </c>
      <c r="O311" s="622">
        <v>1614.53</v>
      </c>
      <c r="P311" s="635">
        <v>0.34545450655163851</v>
      </c>
      <c r="Q311" s="623">
        <v>1614.53</v>
      </c>
    </row>
    <row r="312" spans="1:17" ht="14.4" customHeight="1" x14ac:dyDescent="0.3">
      <c r="A312" s="618" t="s">
        <v>556</v>
      </c>
      <c r="B312" s="619" t="s">
        <v>7548</v>
      </c>
      <c r="C312" s="619" t="s">
        <v>7386</v>
      </c>
      <c r="D312" s="619" t="s">
        <v>7595</v>
      </c>
      <c r="E312" s="619" t="s">
        <v>7596</v>
      </c>
      <c r="F312" s="622">
        <v>3</v>
      </c>
      <c r="G312" s="622">
        <v>3960.81</v>
      </c>
      <c r="H312" s="622">
        <v>1</v>
      </c>
      <c r="I312" s="622">
        <v>1320.27</v>
      </c>
      <c r="J312" s="622">
        <v>4</v>
      </c>
      <c r="K312" s="622">
        <v>5425.1100000000006</v>
      </c>
      <c r="L312" s="622">
        <v>1.3696971074098481</v>
      </c>
      <c r="M312" s="622">
        <v>1356.2775000000001</v>
      </c>
      <c r="N312" s="622">
        <v>1</v>
      </c>
      <c r="O312" s="622">
        <v>1368.28</v>
      </c>
      <c r="P312" s="635">
        <v>0.34545459135883821</v>
      </c>
      <c r="Q312" s="623">
        <v>1368.28</v>
      </c>
    </row>
    <row r="313" spans="1:17" ht="14.4" customHeight="1" x14ac:dyDescent="0.3">
      <c r="A313" s="618" t="s">
        <v>556</v>
      </c>
      <c r="B313" s="619" t="s">
        <v>7548</v>
      </c>
      <c r="C313" s="619" t="s">
        <v>7386</v>
      </c>
      <c r="D313" s="619" t="s">
        <v>8009</v>
      </c>
      <c r="E313" s="619" t="s">
        <v>8010</v>
      </c>
      <c r="F313" s="622">
        <v>10</v>
      </c>
      <c r="G313" s="622">
        <v>80353</v>
      </c>
      <c r="H313" s="622">
        <v>1</v>
      </c>
      <c r="I313" s="622">
        <v>8035.3</v>
      </c>
      <c r="J313" s="622">
        <v>16</v>
      </c>
      <c r="K313" s="622">
        <v>128564.80000000002</v>
      </c>
      <c r="L313" s="622">
        <v>1.6000000000000003</v>
      </c>
      <c r="M313" s="622">
        <v>8035.3000000000011</v>
      </c>
      <c r="N313" s="622">
        <v>19</v>
      </c>
      <c r="O313" s="622">
        <v>152670.70000000001</v>
      </c>
      <c r="P313" s="635">
        <v>1.9000000000000001</v>
      </c>
      <c r="Q313" s="623">
        <v>8035.3</v>
      </c>
    </row>
    <row r="314" spans="1:17" ht="14.4" customHeight="1" x14ac:dyDescent="0.3">
      <c r="A314" s="618" t="s">
        <v>556</v>
      </c>
      <c r="B314" s="619" t="s">
        <v>7548</v>
      </c>
      <c r="C314" s="619" t="s">
        <v>7386</v>
      </c>
      <c r="D314" s="619" t="s">
        <v>8011</v>
      </c>
      <c r="E314" s="619" t="s">
        <v>8012</v>
      </c>
      <c r="F314" s="622"/>
      <c r="G314" s="622"/>
      <c r="H314" s="622"/>
      <c r="I314" s="622"/>
      <c r="J314" s="622">
        <v>2</v>
      </c>
      <c r="K314" s="622">
        <v>1958</v>
      </c>
      <c r="L314" s="622"/>
      <c r="M314" s="622">
        <v>979</v>
      </c>
      <c r="N314" s="622">
        <v>1</v>
      </c>
      <c r="O314" s="622">
        <v>979</v>
      </c>
      <c r="P314" s="635"/>
      <c r="Q314" s="623">
        <v>979</v>
      </c>
    </row>
    <row r="315" spans="1:17" ht="14.4" customHeight="1" x14ac:dyDescent="0.3">
      <c r="A315" s="618" t="s">
        <v>556</v>
      </c>
      <c r="B315" s="619" t="s">
        <v>7548</v>
      </c>
      <c r="C315" s="619" t="s">
        <v>7386</v>
      </c>
      <c r="D315" s="619" t="s">
        <v>8013</v>
      </c>
      <c r="E315" s="619" t="s">
        <v>8014</v>
      </c>
      <c r="F315" s="622"/>
      <c r="G315" s="622"/>
      <c r="H315" s="622"/>
      <c r="I315" s="622"/>
      <c r="J315" s="622">
        <v>1</v>
      </c>
      <c r="K315" s="622">
        <v>68970</v>
      </c>
      <c r="L315" s="622"/>
      <c r="M315" s="622">
        <v>68970</v>
      </c>
      <c r="N315" s="622"/>
      <c r="O315" s="622"/>
      <c r="P315" s="635"/>
      <c r="Q315" s="623"/>
    </row>
    <row r="316" spans="1:17" ht="14.4" customHeight="1" x14ac:dyDescent="0.3">
      <c r="A316" s="618" t="s">
        <v>556</v>
      </c>
      <c r="B316" s="619" t="s">
        <v>7548</v>
      </c>
      <c r="C316" s="619" t="s">
        <v>7386</v>
      </c>
      <c r="D316" s="619" t="s">
        <v>8015</v>
      </c>
      <c r="E316" s="619" t="s">
        <v>8016</v>
      </c>
      <c r="F316" s="622">
        <v>1</v>
      </c>
      <c r="G316" s="622">
        <v>13448</v>
      </c>
      <c r="H316" s="622">
        <v>1</v>
      </c>
      <c r="I316" s="622">
        <v>13448</v>
      </c>
      <c r="J316" s="622"/>
      <c r="K316" s="622"/>
      <c r="L316" s="622"/>
      <c r="M316" s="622"/>
      <c r="N316" s="622">
        <v>1</v>
      </c>
      <c r="O316" s="622">
        <v>13448</v>
      </c>
      <c r="P316" s="635">
        <v>1</v>
      </c>
      <c r="Q316" s="623">
        <v>13448</v>
      </c>
    </row>
    <row r="317" spans="1:17" ht="14.4" customHeight="1" x14ac:dyDescent="0.3">
      <c r="A317" s="618" t="s">
        <v>556</v>
      </c>
      <c r="B317" s="619" t="s">
        <v>7548</v>
      </c>
      <c r="C317" s="619" t="s">
        <v>7386</v>
      </c>
      <c r="D317" s="619" t="s">
        <v>8017</v>
      </c>
      <c r="E317" s="619" t="s">
        <v>8018</v>
      </c>
      <c r="F317" s="622">
        <v>1</v>
      </c>
      <c r="G317" s="622">
        <v>2223</v>
      </c>
      <c r="H317" s="622">
        <v>1</v>
      </c>
      <c r="I317" s="622">
        <v>2223</v>
      </c>
      <c r="J317" s="622"/>
      <c r="K317" s="622"/>
      <c r="L317" s="622"/>
      <c r="M317" s="622"/>
      <c r="N317" s="622"/>
      <c r="O317" s="622"/>
      <c r="P317" s="635"/>
      <c r="Q317" s="623"/>
    </row>
    <row r="318" spans="1:17" ht="14.4" customHeight="1" x14ac:dyDescent="0.3">
      <c r="A318" s="618" t="s">
        <v>556</v>
      </c>
      <c r="B318" s="619" t="s">
        <v>7548</v>
      </c>
      <c r="C318" s="619" t="s">
        <v>7386</v>
      </c>
      <c r="D318" s="619" t="s">
        <v>8019</v>
      </c>
      <c r="E318" s="619" t="s">
        <v>8020</v>
      </c>
      <c r="F318" s="622">
        <v>1</v>
      </c>
      <c r="G318" s="622">
        <v>7286.2</v>
      </c>
      <c r="H318" s="622">
        <v>1</v>
      </c>
      <c r="I318" s="622">
        <v>7286.2</v>
      </c>
      <c r="J318" s="622"/>
      <c r="K318" s="622"/>
      <c r="L318" s="622"/>
      <c r="M318" s="622"/>
      <c r="N318" s="622"/>
      <c r="O318" s="622"/>
      <c r="P318" s="635"/>
      <c r="Q318" s="623"/>
    </row>
    <row r="319" spans="1:17" ht="14.4" customHeight="1" x14ac:dyDescent="0.3">
      <c r="A319" s="618" t="s">
        <v>556</v>
      </c>
      <c r="B319" s="619" t="s">
        <v>7548</v>
      </c>
      <c r="C319" s="619" t="s">
        <v>7386</v>
      </c>
      <c r="D319" s="619" t="s">
        <v>8021</v>
      </c>
      <c r="E319" s="619" t="s">
        <v>8022</v>
      </c>
      <c r="F319" s="622">
        <v>1</v>
      </c>
      <c r="G319" s="622">
        <v>735</v>
      </c>
      <c r="H319" s="622">
        <v>1</v>
      </c>
      <c r="I319" s="622">
        <v>735</v>
      </c>
      <c r="J319" s="622"/>
      <c r="K319" s="622"/>
      <c r="L319" s="622"/>
      <c r="M319" s="622"/>
      <c r="N319" s="622"/>
      <c r="O319" s="622"/>
      <c r="P319" s="635"/>
      <c r="Q319" s="623"/>
    </row>
    <row r="320" spans="1:17" ht="14.4" customHeight="1" x14ac:dyDescent="0.3">
      <c r="A320" s="618" t="s">
        <v>556</v>
      </c>
      <c r="B320" s="619" t="s">
        <v>7548</v>
      </c>
      <c r="C320" s="619" t="s">
        <v>7386</v>
      </c>
      <c r="D320" s="619" t="s">
        <v>8023</v>
      </c>
      <c r="E320" s="619" t="s">
        <v>8024</v>
      </c>
      <c r="F320" s="622">
        <v>1</v>
      </c>
      <c r="G320" s="622">
        <v>2611.6999999999998</v>
      </c>
      <c r="H320" s="622">
        <v>1</v>
      </c>
      <c r="I320" s="622">
        <v>2611.6999999999998</v>
      </c>
      <c r="J320" s="622"/>
      <c r="K320" s="622"/>
      <c r="L320" s="622"/>
      <c r="M320" s="622"/>
      <c r="N320" s="622"/>
      <c r="O320" s="622"/>
      <c r="P320" s="635"/>
      <c r="Q320" s="623"/>
    </row>
    <row r="321" spans="1:17" ht="14.4" customHeight="1" x14ac:dyDescent="0.3">
      <c r="A321" s="618" t="s">
        <v>556</v>
      </c>
      <c r="B321" s="619" t="s">
        <v>7548</v>
      </c>
      <c r="C321" s="619" t="s">
        <v>7386</v>
      </c>
      <c r="D321" s="619" t="s">
        <v>8025</v>
      </c>
      <c r="E321" s="619" t="s">
        <v>8018</v>
      </c>
      <c r="F321" s="622">
        <v>1</v>
      </c>
      <c r="G321" s="622">
        <v>2431</v>
      </c>
      <c r="H321" s="622">
        <v>1</v>
      </c>
      <c r="I321" s="622">
        <v>2431</v>
      </c>
      <c r="J321" s="622"/>
      <c r="K321" s="622"/>
      <c r="L321" s="622"/>
      <c r="M321" s="622"/>
      <c r="N321" s="622"/>
      <c r="O321" s="622"/>
      <c r="P321" s="635"/>
      <c r="Q321" s="623"/>
    </row>
    <row r="322" spans="1:17" ht="14.4" customHeight="1" x14ac:dyDescent="0.3">
      <c r="A322" s="618" t="s">
        <v>556</v>
      </c>
      <c r="B322" s="619" t="s">
        <v>7548</v>
      </c>
      <c r="C322" s="619" t="s">
        <v>7386</v>
      </c>
      <c r="D322" s="619" t="s">
        <v>8026</v>
      </c>
      <c r="E322" s="619" t="s">
        <v>8027</v>
      </c>
      <c r="F322" s="622"/>
      <c r="G322" s="622"/>
      <c r="H322" s="622"/>
      <c r="I322" s="622"/>
      <c r="J322" s="622"/>
      <c r="K322" s="622"/>
      <c r="L322" s="622"/>
      <c r="M322" s="622"/>
      <c r="N322" s="622">
        <v>1</v>
      </c>
      <c r="O322" s="622">
        <v>7809.52</v>
      </c>
      <c r="P322" s="635"/>
      <c r="Q322" s="623">
        <v>7809.52</v>
      </c>
    </row>
    <row r="323" spans="1:17" ht="14.4" customHeight="1" x14ac:dyDescent="0.3">
      <c r="A323" s="618" t="s">
        <v>556</v>
      </c>
      <c r="B323" s="619" t="s">
        <v>7548</v>
      </c>
      <c r="C323" s="619" t="s">
        <v>7386</v>
      </c>
      <c r="D323" s="619" t="s">
        <v>8028</v>
      </c>
      <c r="E323" s="619" t="s">
        <v>8029</v>
      </c>
      <c r="F323" s="622"/>
      <c r="G323" s="622"/>
      <c r="H323" s="622"/>
      <c r="I323" s="622"/>
      <c r="J323" s="622">
        <v>1</v>
      </c>
      <c r="K323" s="622">
        <v>17515.580000000002</v>
      </c>
      <c r="L323" s="622"/>
      <c r="M323" s="622">
        <v>17515.580000000002</v>
      </c>
      <c r="N323" s="622"/>
      <c r="O323" s="622"/>
      <c r="P323" s="635"/>
      <c r="Q323" s="623"/>
    </row>
    <row r="324" spans="1:17" ht="14.4" customHeight="1" x14ac:dyDescent="0.3">
      <c r="A324" s="618" t="s">
        <v>556</v>
      </c>
      <c r="B324" s="619" t="s">
        <v>7548</v>
      </c>
      <c r="C324" s="619" t="s">
        <v>7386</v>
      </c>
      <c r="D324" s="619" t="s">
        <v>8030</v>
      </c>
      <c r="E324" s="619" t="s">
        <v>8031</v>
      </c>
      <c r="F324" s="622"/>
      <c r="G324" s="622"/>
      <c r="H324" s="622"/>
      <c r="I324" s="622"/>
      <c r="J324" s="622"/>
      <c r="K324" s="622"/>
      <c r="L324" s="622"/>
      <c r="M324" s="622"/>
      <c r="N324" s="622">
        <v>1</v>
      </c>
      <c r="O324" s="622">
        <v>2833.42</v>
      </c>
      <c r="P324" s="635"/>
      <c r="Q324" s="623">
        <v>2833.42</v>
      </c>
    </row>
    <row r="325" spans="1:17" ht="14.4" customHeight="1" x14ac:dyDescent="0.3">
      <c r="A325" s="618" t="s">
        <v>556</v>
      </c>
      <c r="B325" s="619" t="s">
        <v>7548</v>
      </c>
      <c r="C325" s="619" t="s">
        <v>7386</v>
      </c>
      <c r="D325" s="619" t="s">
        <v>8032</v>
      </c>
      <c r="E325" s="619" t="s">
        <v>8033</v>
      </c>
      <c r="F325" s="622">
        <v>1</v>
      </c>
      <c r="G325" s="622">
        <v>2713.4</v>
      </c>
      <c r="H325" s="622">
        <v>1</v>
      </c>
      <c r="I325" s="622">
        <v>2713.4</v>
      </c>
      <c r="J325" s="622"/>
      <c r="K325" s="622"/>
      <c r="L325" s="622"/>
      <c r="M325" s="622"/>
      <c r="N325" s="622"/>
      <c r="O325" s="622"/>
      <c r="P325" s="635"/>
      <c r="Q325" s="623"/>
    </row>
    <row r="326" spans="1:17" ht="14.4" customHeight="1" x14ac:dyDescent="0.3">
      <c r="A326" s="618" t="s">
        <v>556</v>
      </c>
      <c r="B326" s="619" t="s">
        <v>7548</v>
      </c>
      <c r="C326" s="619" t="s">
        <v>7386</v>
      </c>
      <c r="D326" s="619" t="s">
        <v>8034</v>
      </c>
      <c r="E326" s="619" t="s">
        <v>8035</v>
      </c>
      <c r="F326" s="622">
        <v>1</v>
      </c>
      <c r="G326" s="622">
        <v>37127</v>
      </c>
      <c r="H326" s="622">
        <v>1</v>
      </c>
      <c r="I326" s="622">
        <v>37127</v>
      </c>
      <c r="J326" s="622"/>
      <c r="K326" s="622"/>
      <c r="L326" s="622"/>
      <c r="M326" s="622"/>
      <c r="N326" s="622"/>
      <c r="O326" s="622"/>
      <c r="P326" s="635"/>
      <c r="Q326" s="623"/>
    </row>
    <row r="327" spans="1:17" ht="14.4" customHeight="1" x14ac:dyDescent="0.3">
      <c r="A327" s="618" t="s">
        <v>556</v>
      </c>
      <c r="B327" s="619" t="s">
        <v>7548</v>
      </c>
      <c r="C327" s="619" t="s">
        <v>7386</v>
      </c>
      <c r="D327" s="619" t="s">
        <v>8036</v>
      </c>
      <c r="E327" s="619" t="s">
        <v>8037</v>
      </c>
      <c r="F327" s="622">
        <v>1</v>
      </c>
      <c r="G327" s="622">
        <v>9449.5</v>
      </c>
      <c r="H327" s="622">
        <v>1</v>
      </c>
      <c r="I327" s="622">
        <v>9449.5</v>
      </c>
      <c r="J327" s="622"/>
      <c r="K327" s="622"/>
      <c r="L327" s="622"/>
      <c r="M327" s="622"/>
      <c r="N327" s="622"/>
      <c r="O327" s="622"/>
      <c r="P327" s="635"/>
      <c r="Q327" s="623"/>
    </row>
    <row r="328" spans="1:17" ht="14.4" customHeight="1" x14ac:dyDescent="0.3">
      <c r="A328" s="618" t="s">
        <v>556</v>
      </c>
      <c r="B328" s="619" t="s">
        <v>7548</v>
      </c>
      <c r="C328" s="619" t="s">
        <v>7386</v>
      </c>
      <c r="D328" s="619" t="s">
        <v>8038</v>
      </c>
      <c r="E328" s="619" t="s">
        <v>8039</v>
      </c>
      <c r="F328" s="622"/>
      <c r="G328" s="622"/>
      <c r="H328" s="622"/>
      <c r="I328" s="622"/>
      <c r="J328" s="622"/>
      <c r="K328" s="622"/>
      <c r="L328" s="622"/>
      <c r="M328" s="622"/>
      <c r="N328" s="622">
        <v>3</v>
      </c>
      <c r="O328" s="622">
        <v>17701.800000000003</v>
      </c>
      <c r="P328" s="635"/>
      <c r="Q328" s="623">
        <v>5900.6000000000013</v>
      </c>
    </row>
    <row r="329" spans="1:17" ht="14.4" customHeight="1" x14ac:dyDescent="0.3">
      <c r="A329" s="618" t="s">
        <v>556</v>
      </c>
      <c r="B329" s="619" t="s">
        <v>7548</v>
      </c>
      <c r="C329" s="619" t="s">
        <v>7386</v>
      </c>
      <c r="D329" s="619" t="s">
        <v>8040</v>
      </c>
      <c r="E329" s="619" t="s">
        <v>8041</v>
      </c>
      <c r="F329" s="622"/>
      <c r="G329" s="622"/>
      <c r="H329" s="622"/>
      <c r="I329" s="622"/>
      <c r="J329" s="622">
        <v>1</v>
      </c>
      <c r="K329" s="622">
        <v>13764.4</v>
      </c>
      <c r="L329" s="622"/>
      <c r="M329" s="622">
        <v>13764.4</v>
      </c>
      <c r="N329" s="622"/>
      <c r="O329" s="622"/>
      <c r="P329" s="635"/>
      <c r="Q329" s="623"/>
    </row>
    <row r="330" spans="1:17" ht="14.4" customHeight="1" x14ac:dyDescent="0.3">
      <c r="A330" s="618" t="s">
        <v>556</v>
      </c>
      <c r="B330" s="619" t="s">
        <v>7548</v>
      </c>
      <c r="C330" s="619" t="s">
        <v>7386</v>
      </c>
      <c r="D330" s="619" t="s">
        <v>8042</v>
      </c>
      <c r="E330" s="619" t="s">
        <v>8043</v>
      </c>
      <c r="F330" s="622">
        <v>2</v>
      </c>
      <c r="G330" s="622">
        <v>2624</v>
      </c>
      <c r="H330" s="622">
        <v>1</v>
      </c>
      <c r="I330" s="622">
        <v>1312</v>
      </c>
      <c r="J330" s="622"/>
      <c r="K330" s="622"/>
      <c r="L330" s="622"/>
      <c r="M330" s="622"/>
      <c r="N330" s="622"/>
      <c r="O330" s="622"/>
      <c r="P330" s="635"/>
      <c r="Q330" s="623"/>
    </row>
    <row r="331" spans="1:17" ht="14.4" customHeight="1" x14ac:dyDescent="0.3">
      <c r="A331" s="618" t="s">
        <v>556</v>
      </c>
      <c r="B331" s="619" t="s">
        <v>7548</v>
      </c>
      <c r="C331" s="619" t="s">
        <v>7386</v>
      </c>
      <c r="D331" s="619" t="s">
        <v>8044</v>
      </c>
      <c r="E331" s="619" t="s">
        <v>8045</v>
      </c>
      <c r="F331" s="622">
        <v>2</v>
      </c>
      <c r="G331" s="622">
        <v>2340</v>
      </c>
      <c r="H331" s="622">
        <v>1</v>
      </c>
      <c r="I331" s="622">
        <v>1170</v>
      </c>
      <c r="J331" s="622"/>
      <c r="K331" s="622"/>
      <c r="L331" s="622"/>
      <c r="M331" s="622"/>
      <c r="N331" s="622"/>
      <c r="O331" s="622"/>
      <c r="P331" s="635"/>
      <c r="Q331" s="623"/>
    </row>
    <row r="332" spans="1:17" ht="14.4" customHeight="1" x14ac:dyDescent="0.3">
      <c r="A332" s="618" t="s">
        <v>556</v>
      </c>
      <c r="B332" s="619" t="s">
        <v>7548</v>
      </c>
      <c r="C332" s="619" t="s">
        <v>7386</v>
      </c>
      <c r="D332" s="619" t="s">
        <v>8046</v>
      </c>
      <c r="E332" s="619" t="s">
        <v>8047</v>
      </c>
      <c r="F332" s="622"/>
      <c r="G332" s="622"/>
      <c r="H332" s="622"/>
      <c r="I332" s="622"/>
      <c r="J332" s="622">
        <v>1</v>
      </c>
      <c r="K332" s="622">
        <v>6640</v>
      </c>
      <c r="L332" s="622"/>
      <c r="M332" s="622">
        <v>6640</v>
      </c>
      <c r="N332" s="622"/>
      <c r="O332" s="622"/>
      <c r="P332" s="635"/>
      <c r="Q332" s="623"/>
    </row>
    <row r="333" spans="1:17" ht="14.4" customHeight="1" x14ac:dyDescent="0.3">
      <c r="A333" s="618" t="s">
        <v>556</v>
      </c>
      <c r="B333" s="619" t="s">
        <v>7548</v>
      </c>
      <c r="C333" s="619" t="s">
        <v>7386</v>
      </c>
      <c r="D333" s="619" t="s">
        <v>8048</v>
      </c>
      <c r="E333" s="619" t="s">
        <v>8049</v>
      </c>
      <c r="F333" s="622"/>
      <c r="G333" s="622"/>
      <c r="H333" s="622"/>
      <c r="I333" s="622"/>
      <c r="J333" s="622"/>
      <c r="K333" s="622"/>
      <c r="L333" s="622"/>
      <c r="M333" s="622"/>
      <c r="N333" s="622">
        <v>1</v>
      </c>
      <c r="O333" s="622">
        <v>11323.93</v>
      </c>
      <c r="P333" s="635"/>
      <c r="Q333" s="623">
        <v>11323.93</v>
      </c>
    </row>
    <row r="334" spans="1:17" ht="14.4" customHeight="1" x14ac:dyDescent="0.3">
      <c r="A334" s="618" t="s">
        <v>556</v>
      </c>
      <c r="B334" s="619" t="s">
        <v>7548</v>
      </c>
      <c r="C334" s="619" t="s">
        <v>7386</v>
      </c>
      <c r="D334" s="619" t="s">
        <v>8050</v>
      </c>
      <c r="E334" s="619" t="s">
        <v>8051</v>
      </c>
      <c r="F334" s="622">
        <v>2</v>
      </c>
      <c r="G334" s="622">
        <v>15290</v>
      </c>
      <c r="H334" s="622">
        <v>1</v>
      </c>
      <c r="I334" s="622">
        <v>7645</v>
      </c>
      <c r="J334" s="622"/>
      <c r="K334" s="622"/>
      <c r="L334" s="622"/>
      <c r="M334" s="622"/>
      <c r="N334" s="622"/>
      <c r="O334" s="622"/>
      <c r="P334" s="635"/>
      <c r="Q334" s="623"/>
    </row>
    <row r="335" spans="1:17" ht="14.4" customHeight="1" x14ac:dyDescent="0.3">
      <c r="A335" s="618" t="s">
        <v>556</v>
      </c>
      <c r="B335" s="619" t="s">
        <v>7548</v>
      </c>
      <c r="C335" s="619" t="s">
        <v>7401</v>
      </c>
      <c r="D335" s="619" t="s">
        <v>8052</v>
      </c>
      <c r="E335" s="619" t="s">
        <v>8053</v>
      </c>
      <c r="F335" s="622"/>
      <c r="G335" s="622"/>
      <c r="H335" s="622"/>
      <c r="I335" s="622"/>
      <c r="J335" s="622">
        <v>3</v>
      </c>
      <c r="K335" s="622">
        <v>0</v>
      </c>
      <c r="L335" s="622"/>
      <c r="M335" s="622">
        <v>0</v>
      </c>
      <c r="N335" s="622"/>
      <c r="O335" s="622"/>
      <c r="P335" s="635"/>
      <c r="Q335" s="623"/>
    </row>
    <row r="336" spans="1:17" ht="14.4" customHeight="1" x14ac:dyDescent="0.3">
      <c r="A336" s="618" t="s">
        <v>556</v>
      </c>
      <c r="B336" s="619" t="s">
        <v>7548</v>
      </c>
      <c r="C336" s="619" t="s">
        <v>7401</v>
      </c>
      <c r="D336" s="619" t="s">
        <v>8054</v>
      </c>
      <c r="E336" s="619" t="s">
        <v>8055</v>
      </c>
      <c r="F336" s="622">
        <v>0</v>
      </c>
      <c r="G336" s="622">
        <v>0</v>
      </c>
      <c r="H336" s="622"/>
      <c r="I336" s="622"/>
      <c r="J336" s="622">
        <v>0</v>
      </c>
      <c r="K336" s="622">
        <v>0</v>
      </c>
      <c r="L336" s="622"/>
      <c r="M336" s="622"/>
      <c r="N336" s="622">
        <v>0</v>
      </c>
      <c r="O336" s="622">
        <v>0</v>
      </c>
      <c r="P336" s="635"/>
      <c r="Q336" s="623"/>
    </row>
    <row r="337" spans="1:17" ht="14.4" customHeight="1" x14ac:dyDescent="0.3">
      <c r="A337" s="618" t="s">
        <v>556</v>
      </c>
      <c r="B337" s="619" t="s">
        <v>7548</v>
      </c>
      <c r="C337" s="619" t="s">
        <v>7401</v>
      </c>
      <c r="D337" s="619" t="s">
        <v>8056</v>
      </c>
      <c r="E337" s="619" t="s">
        <v>8057</v>
      </c>
      <c r="F337" s="622">
        <v>5084</v>
      </c>
      <c r="G337" s="622">
        <v>0</v>
      </c>
      <c r="H337" s="622"/>
      <c r="I337" s="622">
        <v>0</v>
      </c>
      <c r="J337" s="622">
        <v>5668</v>
      </c>
      <c r="K337" s="622">
        <v>0</v>
      </c>
      <c r="L337" s="622"/>
      <c r="M337" s="622">
        <v>0</v>
      </c>
      <c r="N337" s="622">
        <v>5629</v>
      </c>
      <c r="O337" s="622">
        <v>0</v>
      </c>
      <c r="P337" s="635"/>
      <c r="Q337" s="623">
        <v>0</v>
      </c>
    </row>
    <row r="338" spans="1:17" ht="14.4" customHeight="1" x14ac:dyDescent="0.3">
      <c r="A338" s="618" t="s">
        <v>556</v>
      </c>
      <c r="B338" s="619" t="s">
        <v>7548</v>
      </c>
      <c r="C338" s="619" t="s">
        <v>7401</v>
      </c>
      <c r="D338" s="619" t="s">
        <v>7402</v>
      </c>
      <c r="E338" s="619" t="s">
        <v>7403</v>
      </c>
      <c r="F338" s="622">
        <v>209</v>
      </c>
      <c r="G338" s="622">
        <v>0</v>
      </c>
      <c r="H338" s="622"/>
      <c r="I338" s="622">
        <v>0</v>
      </c>
      <c r="J338" s="622">
        <v>152</v>
      </c>
      <c r="K338" s="622">
        <v>0</v>
      </c>
      <c r="L338" s="622"/>
      <c r="M338" s="622">
        <v>0</v>
      </c>
      <c r="N338" s="622">
        <v>311</v>
      </c>
      <c r="O338" s="622">
        <v>0</v>
      </c>
      <c r="P338" s="635"/>
      <c r="Q338" s="623">
        <v>0</v>
      </c>
    </row>
    <row r="339" spans="1:17" ht="14.4" customHeight="1" x14ac:dyDescent="0.3">
      <c r="A339" s="618" t="s">
        <v>556</v>
      </c>
      <c r="B339" s="619" t="s">
        <v>7548</v>
      </c>
      <c r="C339" s="619" t="s">
        <v>7401</v>
      </c>
      <c r="D339" s="619" t="s">
        <v>7404</v>
      </c>
      <c r="E339" s="619" t="s">
        <v>7405</v>
      </c>
      <c r="F339" s="622">
        <v>21098</v>
      </c>
      <c r="G339" s="622">
        <v>0</v>
      </c>
      <c r="H339" s="622"/>
      <c r="I339" s="622">
        <v>0</v>
      </c>
      <c r="J339" s="622">
        <v>20318</v>
      </c>
      <c r="K339" s="622">
        <v>0</v>
      </c>
      <c r="L339" s="622"/>
      <c r="M339" s="622">
        <v>0</v>
      </c>
      <c r="N339" s="622">
        <v>17091</v>
      </c>
      <c r="O339" s="622">
        <v>0</v>
      </c>
      <c r="P339" s="635"/>
      <c r="Q339" s="623">
        <v>0</v>
      </c>
    </row>
    <row r="340" spans="1:17" ht="14.4" customHeight="1" x14ac:dyDescent="0.3">
      <c r="A340" s="618" t="s">
        <v>556</v>
      </c>
      <c r="B340" s="619" t="s">
        <v>7548</v>
      </c>
      <c r="C340" s="619" t="s">
        <v>7401</v>
      </c>
      <c r="D340" s="619" t="s">
        <v>7412</v>
      </c>
      <c r="E340" s="619" t="s">
        <v>7413</v>
      </c>
      <c r="F340" s="622"/>
      <c r="G340" s="622"/>
      <c r="H340" s="622"/>
      <c r="I340" s="622"/>
      <c r="J340" s="622">
        <v>37</v>
      </c>
      <c r="K340" s="622">
        <v>2775</v>
      </c>
      <c r="L340" s="622"/>
      <c r="M340" s="622">
        <v>75</v>
      </c>
      <c r="N340" s="622"/>
      <c r="O340" s="622"/>
      <c r="P340" s="635"/>
      <c r="Q340" s="623"/>
    </row>
    <row r="341" spans="1:17" ht="14.4" customHeight="1" x14ac:dyDescent="0.3">
      <c r="A341" s="618" t="s">
        <v>556</v>
      </c>
      <c r="B341" s="619" t="s">
        <v>7548</v>
      </c>
      <c r="C341" s="619" t="s">
        <v>7401</v>
      </c>
      <c r="D341" s="619" t="s">
        <v>8058</v>
      </c>
      <c r="E341" s="619" t="s">
        <v>8059</v>
      </c>
      <c r="F341" s="622">
        <v>5</v>
      </c>
      <c r="G341" s="622">
        <v>44865</v>
      </c>
      <c r="H341" s="622">
        <v>1</v>
      </c>
      <c r="I341" s="622">
        <v>8973</v>
      </c>
      <c r="J341" s="622">
        <v>2</v>
      </c>
      <c r="K341" s="622">
        <v>18000</v>
      </c>
      <c r="L341" s="622">
        <v>0.4012036108324975</v>
      </c>
      <c r="M341" s="622">
        <v>9000</v>
      </c>
      <c r="N341" s="622"/>
      <c r="O341" s="622"/>
      <c r="P341" s="635"/>
      <c r="Q341" s="623"/>
    </row>
    <row r="342" spans="1:17" ht="14.4" customHeight="1" x14ac:dyDescent="0.3">
      <c r="A342" s="618" t="s">
        <v>556</v>
      </c>
      <c r="B342" s="619" t="s">
        <v>7548</v>
      </c>
      <c r="C342" s="619" t="s">
        <v>7401</v>
      </c>
      <c r="D342" s="619" t="s">
        <v>8060</v>
      </c>
      <c r="E342" s="619" t="s">
        <v>8061</v>
      </c>
      <c r="F342" s="622">
        <v>237</v>
      </c>
      <c r="G342" s="622">
        <v>43371</v>
      </c>
      <c r="H342" s="622">
        <v>1</v>
      </c>
      <c r="I342" s="622">
        <v>183</v>
      </c>
      <c r="J342" s="622">
        <v>253</v>
      </c>
      <c r="K342" s="622">
        <v>46789</v>
      </c>
      <c r="L342" s="622">
        <v>1.0788084203730604</v>
      </c>
      <c r="M342" s="622">
        <v>184.93675889328063</v>
      </c>
      <c r="N342" s="622">
        <v>181</v>
      </c>
      <c r="O342" s="622">
        <v>33485</v>
      </c>
      <c r="P342" s="635">
        <v>0.77205967120887231</v>
      </c>
      <c r="Q342" s="623">
        <v>185</v>
      </c>
    </row>
    <row r="343" spans="1:17" ht="14.4" customHeight="1" x14ac:dyDescent="0.3">
      <c r="A343" s="618" t="s">
        <v>556</v>
      </c>
      <c r="B343" s="619" t="s">
        <v>7548</v>
      </c>
      <c r="C343" s="619" t="s">
        <v>7401</v>
      </c>
      <c r="D343" s="619" t="s">
        <v>8062</v>
      </c>
      <c r="E343" s="619" t="s">
        <v>8063</v>
      </c>
      <c r="F343" s="622">
        <v>18</v>
      </c>
      <c r="G343" s="622">
        <v>15300</v>
      </c>
      <c r="H343" s="622">
        <v>1</v>
      </c>
      <c r="I343" s="622">
        <v>850</v>
      </c>
      <c r="J343" s="622">
        <v>29</v>
      </c>
      <c r="K343" s="622">
        <v>24708</v>
      </c>
      <c r="L343" s="622">
        <v>1.6149019607843138</v>
      </c>
      <c r="M343" s="622">
        <v>852</v>
      </c>
      <c r="N343" s="622">
        <v>7</v>
      </c>
      <c r="O343" s="622">
        <v>5070</v>
      </c>
      <c r="P343" s="635">
        <v>0.33137254901960783</v>
      </c>
      <c r="Q343" s="623">
        <v>724.28571428571433</v>
      </c>
    </row>
    <row r="344" spans="1:17" ht="14.4" customHeight="1" x14ac:dyDescent="0.3">
      <c r="A344" s="618" t="s">
        <v>556</v>
      </c>
      <c r="B344" s="619" t="s">
        <v>7548</v>
      </c>
      <c r="C344" s="619" t="s">
        <v>7401</v>
      </c>
      <c r="D344" s="619" t="s">
        <v>7422</v>
      </c>
      <c r="E344" s="619" t="s">
        <v>7423</v>
      </c>
      <c r="F344" s="622">
        <v>115</v>
      </c>
      <c r="G344" s="622">
        <v>20125</v>
      </c>
      <c r="H344" s="622">
        <v>1</v>
      </c>
      <c r="I344" s="622">
        <v>175</v>
      </c>
      <c r="J344" s="622">
        <v>105</v>
      </c>
      <c r="K344" s="622">
        <v>18477</v>
      </c>
      <c r="L344" s="622">
        <v>0.91811180124223601</v>
      </c>
      <c r="M344" s="622">
        <v>175.97142857142856</v>
      </c>
      <c r="N344" s="622">
        <v>84</v>
      </c>
      <c r="O344" s="622">
        <v>14867</v>
      </c>
      <c r="P344" s="635">
        <v>0.73873291925465834</v>
      </c>
      <c r="Q344" s="623">
        <v>176.98809523809524</v>
      </c>
    </row>
    <row r="345" spans="1:17" ht="14.4" customHeight="1" x14ac:dyDescent="0.3">
      <c r="A345" s="618" t="s">
        <v>556</v>
      </c>
      <c r="B345" s="619" t="s">
        <v>7548</v>
      </c>
      <c r="C345" s="619" t="s">
        <v>7401</v>
      </c>
      <c r="D345" s="619" t="s">
        <v>8064</v>
      </c>
      <c r="E345" s="619" t="s">
        <v>8065</v>
      </c>
      <c r="F345" s="622">
        <v>15</v>
      </c>
      <c r="G345" s="622">
        <v>24105</v>
      </c>
      <c r="H345" s="622">
        <v>1</v>
      </c>
      <c r="I345" s="622">
        <v>1607</v>
      </c>
      <c r="J345" s="622">
        <v>20</v>
      </c>
      <c r="K345" s="622">
        <v>32220</v>
      </c>
      <c r="L345" s="622">
        <v>1.3366521468574983</v>
      </c>
      <c r="M345" s="622">
        <v>1611</v>
      </c>
      <c r="N345" s="622">
        <v>15</v>
      </c>
      <c r="O345" s="622">
        <v>24255</v>
      </c>
      <c r="P345" s="635">
        <v>1.0062227753578097</v>
      </c>
      <c r="Q345" s="623">
        <v>1617</v>
      </c>
    </row>
    <row r="346" spans="1:17" ht="14.4" customHeight="1" x14ac:dyDescent="0.3">
      <c r="A346" s="618" t="s">
        <v>556</v>
      </c>
      <c r="B346" s="619" t="s">
        <v>7548</v>
      </c>
      <c r="C346" s="619" t="s">
        <v>7401</v>
      </c>
      <c r="D346" s="619" t="s">
        <v>8066</v>
      </c>
      <c r="E346" s="619" t="s">
        <v>8067</v>
      </c>
      <c r="F346" s="622">
        <v>3</v>
      </c>
      <c r="G346" s="622">
        <v>306</v>
      </c>
      <c r="H346" s="622">
        <v>1</v>
      </c>
      <c r="I346" s="622">
        <v>102</v>
      </c>
      <c r="J346" s="622">
        <v>6</v>
      </c>
      <c r="K346" s="622">
        <v>612</v>
      </c>
      <c r="L346" s="622">
        <v>2</v>
      </c>
      <c r="M346" s="622">
        <v>102</v>
      </c>
      <c r="N346" s="622">
        <v>3</v>
      </c>
      <c r="O346" s="622">
        <v>309</v>
      </c>
      <c r="P346" s="635">
        <v>1.0098039215686274</v>
      </c>
      <c r="Q346" s="623">
        <v>103</v>
      </c>
    </row>
    <row r="347" spans="1:17" ht="14.4" customHeight="1" x14ac:dyDescent="0.3">
      <c r="A347" s="618" t="s">
        <v>556</v>
      </c>
      <c r="B347" s="619" t="s">
        <v>7548</v>
      </c>
      <c r="C347" s="619" t="s">
        <v>7401</v>
      </c>
      <c r="D347" s="619" t="s">
        <v>8068</v>
      </c>
      <c r="E347" s="619" t="s">
        <v>8069</v>
      </c>
      <c r="F347" s="622">
        <v>1</v>
      </c>
      <c r="G347" s="622">
        <v>133</v>
      </c>
      <c r="H347" s="622">
        <v>1</v>
      </c>
      <c r="I347" s="622">
        <v>133</v>
      </c>
      <c r="J347" s="622"/>
      <c r="K347" s="622"/>
      <c r="L347" s="622"/>
      <c r="M347" s="622"/>
      <c r="N347" s="622"/>
      <c r="O347" s="622"/>
      <c r="P347" s="635"/>
      <c r="Q347" s="623"/>
    </row>
    <row r="348" spans="1:17" ht="14.4" customHeight="1" x14ac:dyDescent="0.3">
      <c r="A348" s="618" t="s">
        <v>556</v>
      </c>
      <c r="B348" s="619" t="s">
        <v>7548</v>
      </c>
      <c r="C348" s="619" t="s">
        <v>7401</v>
      </c>
      <c r="D348" s="619" t="s">
        <v>8070</v>
      </c>
      <c r="E348" s="619" t="s">
        <v>8071</v>
      </c>
      <c r="F348" s="622"/>
      <c r="G348" s="622"/>
      <c r="H348" s="622"/>
      <c r="I348" s="622"/>
      <c r="J348" s="622"/>
      <c r="K348" s="622"/>
      <c r="L348" s="622"/>
      <c r="M348" s="622"/>
      <c r="N348" s="622">
        <v>1</v>
      </c>
      <c r="O348" s="622">
        <v>204</v>
      </c>
      <c r="P348" s="635"/>
      <c r="Q348" s="623">
        <v>204</v>
      </c>
    </row>
    <row r="349" spans="1:17" ht="14.4" customHeight="1" x14ac:dyDescent="0.3">
      <c r="A349" s="618" t="s">
        <v>556</v>
      </c>
      <c r="B349" s="619" t="s">
        <v>7548</v>
      </c>
      <c r="C349" s="619" t="s">
        <v>7401</v>
      </c>
      <c r="D349" s="619" t="s">
        <v>8072</v>
      </c>
      <c r="E349" s="619" t="s">
        <v>8073</v>
      </c>
      <c r="F349" s="622">
        <v>1263</v>
      </c>
      <c r="G349" s="622">
        <v>481203</v>
      </c>
      <c r="H349" s="622">
        <v>1</v>
      </c>
      <c r="I349" s="622">
        <v>381</v>
      </c>
      <c r="J349" s="622">
        <v>1632</v>
      </c>
      <c r="K349" s="622">
        <v>621792</v>
      </c>
      <c r="L349" s="622">
        <v>1.2921615201900238</v>
      </c>
      <c r="M349" s="622">
        <v>381</v>
      </c>
      <c r="N349" s="622">
        <v>1187</v>
      </c>
      <c r="O349" s="622">
        <v>453427</v>
      </c>
      <c r="P349" s="635">
        <v>0.94227799909809373</v>
      </c>
      <c r="Q349" s="623">
        <v>381.99410278011794</v>
      </c>
    </row>
    <row r="350" spans="1:17" ht="14.4" customHeight="1" x14ac:dyDescent="0.3">
      <c r="A350" s="618" t="s">
        <v>556</v>
      </c>
      <c r="B350" s="619" t="s">
        <v>7548</v>
      </c>
      <c r="C350" s="619" t="s">
        <v>7401</v>
      </c>
      <c r="D350" s="619" t="s">
        <v>8074</v>
      </c>
      <c r="E350" s="619" t="s">
        <v>8075</v>
      </c>
      <c r="F350" s="622">
        <v>395</v>
      </c>
      <c r="G350" s="622">
        <v>1052675</v>
      </c>
      <c r="H350" s="622">
        <v>1</v>
      </c>
      <c r="I350" s="622">
        <v>2665</v>
      </c>
      <c r="J350" s="622">
        <v>300</v>
      </c>
      <c r="K350" s="622">
        <v>801300</v>
      </c>
      <c r="L350" s="622">
        <v>0.76120360035148549</v>
      </c>
      <c r="M350" s="622">
        <v>2671</v>
      </c>
      <c r="N350" s="622">
        <v>367</v>
      </c>
      <c r="O350" s="622">
        <v>982826</v>
      </c>
      <c r="P350" s="635">
        <v>0.93364618709478231</v>
      </c>
      <c r="Q350" s="623">
        <v>2678</v>
      </c>
    </row>
    <row r="351" spans="1:17" ht="14.4" customHeight="1" x14ac:dyDescent="0.3">
      <c r="A351" s="618" t="s">
        <v>556</v>
      </c>
      <c r="B351" s="619" t="s">
        <v>7548</v>
      </c>
      <c r="C351" s="619" t="s">
        <v>7401</v>
      </c>
      <c r="D351" s="619" t="s">
        <v>8076</v>
      </c>
      <c r="E351" s="619" t="s">
        <v>8077</v>
      </c>
      <c r="F351" s="622">
        <v>5</v>
      </c>
      <c r="G351" s="622">
        <v>21525</v>
      </c>
      <c r="H351" s="622">
        <v>1</v>
      </c>
      <c r="I351" s="622">
        <v>4305</v>
      </c>
      <c r="J351" s="622">
        <v>1</v>
      </c>
      <c r="K351" s="622">
        <v>4320</v>
      </c>
      <c r="L351" s="622">
        <v>0.20069686411149826</v>
      </c>
      <c r="M351" s="622">
        <v>4320</v>
      </c>
      <c r="N351" s="622">
        <v>1</v>
      </c>
      <c r="O351" s="622">
        <v>4340</v>
      </c>
      <c r="P351" s="635">
        <v>0.2016260162601626</v>
      </c>
      <c r="Q351" s="623">
        <v>4340</v>
      </c>
    </row>
    <row r="352" spans="1:17" ht="14.4" customHeight="1" x14ac:dyDescent="0.3">
      <c r="A352" s="618" t="s">
        <v>556</v>
      </c>
      <c r="B352" s="619" t="s">
        <v>7548</v>
      </c>
      <c r="C352" s="619" t="s">
        <v>7401</v>
      </c>
      <c r="D352" s="619" t="s">
        <v>7428</v>
      </c>
      <c r="E352" s="619" t="s">
        <v>7429</v>
      </c>
      <c r="F352" s="622"/>
      <c r="G352" s="622"/>
      <c r="H352" s="622"/>
      <c r="I352" s="622"/>
      <c r="J352" s="622">
        <v>1</v>
      </c>
      <c r="K352" s="622">
        <v>943</v>
      </c>
      <c r="L352" s="622"/>
      <c r="M352" s="622">
        <v>943</v>
      </c>
      <c r="N352" s="622"/>
      <c r="O352" s="622"/>
      <c r="P352" s="635"/>
      <c r="Q352" s="623"/>
    </row>
    <row r="353" spans="1:17" ht="14.4" customHeight="1" x14ac:dyDescent="0.3">
      <c r="A353" s="618" t="s">
        <v>556</v>
      </c>
      <c r="B353" s="619" t="s">
        <v>7548</v>
      </c>
      <c r="C353" s="619" t="s">
        <v>7401</v>
      </c>
      <c r="D353" s="619" t="s">
        <v>7438</v>
      </c>
      <c r="E353" s="619" t="s">
        <v>7439</v>
      </c>
      <c r="F353" s="622">
        <v>14</v>
      </c>
      <c r="G353" s="622">
        <v>5390</v>
      </c>
      <c r="H353" s="622">
        <v>1</v>
      </c>
      <c r="I353" s="622">
        <v>385</v>
      </c>
      <c r="J353" s="622">
        <v>16</v>
      </c>
      <c r="K353" s="622">
        <v>6160</v>
      </c>
      <c r="L353" s="622">
        <v>1.1428571428571428</v>
      </c>
      <c r="M353" s="622">
        <v>385</v>
      </c>
      <c r="N353" s="622">
        <v>19</v>
      </c>
      <c r="O353" s="622">
        <v>7334</v>
      </c>
      <c r="P353" s="635">
        <v>1.3606679035250464</v>
      </c>
      <c r="Q353" s="623">
        <v>386</v>
      </c>
    </row>
    <row r="354" spans="1:17" ht="14.4" customHeight="1" x14ac:dyDescent="0.3">
      <c r="A354" s="618" t="s">
        <v>556</v>
      </c>
      <c r="B354" s="619" t="s">
        <v>7548</v>
      </c>
      <c r="C354" s="619" t="s">
        <v>7401</v>
      </c>
      <c r="D354" s="619" t="s">
        <v>7442</v>
      </c>
      <c r="E354" s="619" t="s">
        <v>7443</v>
      </c>
      <c r="F354" s="622">
        <v>1</v>
      </c>
      <c r="G354" s="622">
        <v>4422</v>
      </c>
      <c r="H354" s="622">
        <v>1</v>
      </c>
      <c r="I354" s="622">
        <v>4422</v>
      </c>
      <c r="J354" s="622">
        <v>1</v>
      </c>
      <c r="K354" s="622">
        <v>4424</v>
      </c>
      <c r="L354" s="622">
        <v>1.0004522840343737</v>
      </c>
      <c r="M354" s="622">
        <v>4424</v>
      </c>
      <c r="N354" s="622"/>
      <c r="O354" s="622"/>
      <c r="P354" s="635"/>
      <c r="Q354" s="623"/>
    </row>
    <row r="355" spans="1:17" ht="14.4" customHeight="1" x14ac:dyDescent="0.3">
      <c r="A355" s="618" t="s">
        <v>556</v>
      </c>
      <c r="B355" s="619" t="s">
        <v>7548</v>
      </c>
      <c r="C355" s="619" t="s">
        <v>7401</v>
      </c>
      <c r="D355" s="619" t="s">
        <v>7444</v>
      </c>
      <c r="E355" s="619" t="s">
        <v>7445</v>
      </c>
      <c r="F355" s="622">
        <v>3</v>
      </c>
      <c r="G355" s="622">
        <v>486</v>
      </c>
      <c r="H355" s="622">
        <v>1</v>
      </c>
      <c r="I355" s="622">
        <v>162</v>
      </c>
      <c r="J355" s="622">
        <v>4</v>
      </c>
      <c r="K355" s="622">
        <v>656</v>
      </c>
      <c r="L355" s="622">
        <v>1.3497942386831276</v>
      </c>
      <c r="M355" s="622">
        <v>164</v>
      </c>
      <c r="N355" s="622">
        <v>3</v>
      </c>
      <c r="O355" s="622">
        <v>495</v>
      </c>
      <c r="P355" s="635">
        <v>1.0185185185185186</v>
      </c>
      <c r="Q355" s="623">
        <v>165</v>
      </c>
    </row>
    <row r="356" spans="1:17" ht="14.4" customHeight="1" x14ac:dyDescent="0.3">
      <c r="A356" s="618" t="s">
        <v>556</v>
      </c>
      <c r="B356" s="619" t="s">
        <v>7548</v>
      </c>
      <c r="C356" s="619" t="s">
        <v>7401</v>
      </c>
      <c r="D356" s="619" t="s">
        <v>7446</v>
      </c>
      <c r="E356" s="619" t="s">
        <v>7447</v>
      </c>
      <c r="F356" s="622">
        <v>5</v>
      </c>
      <c r="G356" s="622">
        <v>88155</v>
      </c>
      <c r="H356" s="622">
        <v>1</v>
      </c>
      <c r="I356" s="622">
        <v>17631</v>
      </c>
      <c r="J356" s="622">
        <v>2</v>
      </c>
      <c r="K356" s="622">
        <v>35270</v>
      </c>
      <c r="L356" s="622">
        <v>0.40009074924848281</v>
      </c>
      <c r="M356" s="622">
        <v>17635</v>
      </c>
      <c r="N356" s="622"/>
      <c r="O356" s="622"/>
      <c r="P356" s="635"/>
      <c r="Q356" s="623"/>
    </row>
    <row r="357" spans="1:17" ht="14.4" customHeight="1" x14ac:dyDescent="0.3">
      <c r="A357" s="618" t="s">
        <v>556</v>
      </c>
      <c r="B357" s="619" t="s">
        <v>7548</v>
      </c>
      <c r="C357" s="619" t="s">
        <v>7401</v>
      </c>
      <c r="D357" s="619" t="s">
        <v>7448</v>
      </c>
      <c r="E357" s="619" t="s">
        <v>7449</v>
      </c>
      <c r="F357" s="622">
        <v>14</v>
      </c>
      <c r="G357" s="622">
        <v>8498</v>
      </c>
      <c r="H357" s="622">
        <v>1</v>
      </c>
      <c r="I357" s="622">
        <v>607</v>
      </c>
      <c r="J357" s="622">
        <v>6</v>
      </c>
      <c r="K357" s="622">
        <v>3654</v>
      </c>
      <c r="L357" s="622">
        <v>0.42998352553542007</v>
      </c>
      <c r="M357" s="622">
        <v>609</v>
      </c>
      <c r="N357" s="622">
        <v>2</v>
      </c>
      <c r="O357" s="622">
        <v>1222</v>
      </c>
      <c r="P357" s="635">
        <v>0.1437985408331372</v>
      </c>
      <c r="Q357" s="623">
        <v>611</v>
      </c>
    </row>
    <row r="358" spans="1:17" ht="14.4" customHeight="1" x14ac:dyDescent="0.3">
      <c r="A358" s="618" t="s">
        <v>556</v>
      </c>
      <c r="B358" s="619" t="s">
        <v>7548</v>
      </c>
      <c r="C358" s="619" t="s">
        <v>7401</v>
      </c>
      <c r="D358" s="619" t="s">
        <v>8078</v>
      </c>
      <c r="E358" s="619" t="s">
        <v>8079</v>
      </c>
      <c r="F358" s="622">
        <v>251</v>
      </c>
      <c r="G358" s="622">
        <v>56726</v>
      </c>
      <c r="H358" s="622">
        <v>1</v>
      </c>
      <c r="I358" s="622">
        <v>226</v>
      </c>
      <c r="J358" s="622">
        <v>206</v>
      </c>
      <c r="K358" s="622">
        <v>46556</v>
      </c>
      <c r="L358" s="622">
        <v>0.82071713147410363</v>
      </c>
      <c r="M358" s="622">
        <v>226</v>
      </c>
      <c r="N358" s="622">
        <v>126</v>
      </c>
      <c r="O358" s="622">
        <v>28602</v>
      </c>
      <c r="P358" s="635">
        <v>0.50421323555336173</v>
      </c>
      <c r="Q358" s="623">
        <v>227</v>
      </c>
    </row>
    <row r="359" spans="1:17" ht="14.4" customHeight="1" x14ac:dyDescent="0.3">
      <c r="A359" s="618" t="s">
        <v>556</v>
      </c>
      <c r="B359" s="619" t="s">
        <v>7548</v>
      </c>
      <c r="C359" s="619" t="s">
        <v>7401</v>
      </c>
      <c r="D359" s="619" t="s">
        <v>8080</v>
      </c>
      <c r="E359" s="619" t="s">
        <v>8081</v>
      </c>
      <c r="F359" s="622">
        <v>2</v>
      </c>
      <c r="G359" s="622">
        <v>116</v>
      </c>
      <c r="H359" s="622">
        <v>1</v>
      </c>
      <c r="I359" s="622">
        <v>58</v>
      </c>
      <c r="J359" s="622">
        <v>1</v>
      </c>
      <c r="K359" s="622">
        <v>58</v>
      </c>
      <c r="L359" s="622">
        <v>0.5</v>
      </c>
      <c r="M359" s="622">
        <v>58</v>
      </c>
      <c r="N359" s="622"/>
      <c r="O359" s="622"/>
      <c r="P359" s="635"/>
      <c r="Q359" s="623"/>
    </row>
    <row r="360" spans="1:17" ht="14.4" customHeight="1" x14ac:dyDescent="0.3">
      <c r="A360" s="618" t="s">
        <v>556</v>
      </c>
      <c r="B360" s="619" t="s">
        <v>7548</v>
      </c>
      <c r="C360" s="619" t="s">
        <v>7401</v>
      </c>
      <c r="D360" s="619" t="s">
        <v>8082</v>
      </c>
      <c r="E360" s="619" t="s">
        <v>8083</v>
      </c>
      <c r="F360" s="622">
        <v>29</v>
      </c>
      <c r="G360" s="622">
        <v>9367</v>
      </c>
      <c r="H360" s="622">
        <v>1</v>
      </c>
      <c r="I360" s="622">
        <v>323</v>
      </c>
      <c r="J360" s="622">
        <v>25</v>
      </c>
      <c r="K360" s="622">
        <v>8100</v>
      </c>
      <c r="L360" s="622">
        <v>0.86473790968292941</v>
      </c>
      <c r="M360" s="622">
        <v>324</v>
      </c>
      <c r="N360" s="622"/>
      <c r="O360" s="622"/>
      <c r="P360" s="635"/>
      <c r="Q360" s="623"/>
    </row>
    <row r="361" spans="1:17" ht="14.4" customHeight="1" x14ac:dyDescent="0.3">
      <c r="A361" s="618" t="s">
        <v>556</v>
      </c>
      <c r="B361" s="619" t="s">
        <v>7548</v>
      </c>
      <c r="C361" s="619" t="s">
        <v>7401</v>
      </c>
      <c r="D361" s="619" t="s">
        <v>8084</v>
      </c>
      <c r="E361" s="619" t="s">
        <v>8085</v>
      </c>
      <c r="F361" s="622"/>
      <c r="G361" s="622"/>
      <c r="H361" s="622"/>
      <c r="I361" s="622"/>
      <c r="J361" s="622">
        <v>1</v>
      </c>
      <c r="K361" s="622">
        <v>800</v>
      </c>
      <c r="L361" s="622"/>
      <c r="M361" s="622">
        <v>800</v>
      </c>
      <c r="N361" s="622">
        <v>1</v>
      </c>
      <c r="O361" s="622">
        <v>806</v>
      </c>
      <c r="P361" s="635"/>
      <c r="Q361" s="623">
        <v>806</v>
      </c>
    </row>
    <row r="362" spans="1:17" ht="14.4" customHeight="1" x14ac:dyDescent="0.3">
      <c r="A362" s="618" t="s">
        <v>556</v>
      </c>
      <c r="B362" s="619" t="s">
        <v>7548</v>
      </c>
      <c r="C362" s="619" t="s">
        <v>7401</v>
      </c>
      <c r="D362" s="619" t="s">
        <v>8086</v>
      </c>
      <c r="E362" s="619" t="s">
        <v>8087</v>
      </c>
      <c r="F362" s="622">
        <v>19021</v>
      </c>
      <c r="G362" s="622">
        <v>19532251</v>
      </c>
      <c r="H362" s="622">
        <v>1</v>
      </c>
      <c r="I362" s="622">
        <v>1026.8782398401765</v>
      </c>
      <c r="J362" s="622">
        <v>19227</v>
      </c>
      <c r="K362" s="622">
        <v>19841615</v>
      </c>
      <c r="L362" s="622">
        <v>1.0158386250514597</v>
      </c>
      <c r="M362" s="622">
        <v>1031.9662453840954</v>
      </c>
      <c r="N362" s="622">
        <v>15699</v>
      </c>
      <c r="O362" s="622">
        <v>16652084</v>
      </c>
      <c r="P362" s="635">
        <v>0.85254300694784235</v>
      </c>
      <c r="Q362" s="623">
        <v>1060.7098541308364</v>
      </c>
    </row>
    <row r="363" spans="1:17" ht="14.4" customHeight="1" x14ac:dyDescent="0.3">
      <c r="A363" s="618" t="s">
        <v>556</v>
      </c>
      <c r="B363" s="619" t="s">
        <v>7548</v>
      </c>
      <c r="C363" s="619" t="s">
        <v>7401</v>
      </c>
      <c r="D363" s="619" t="s">
        <v>7458</v>
      </c>
      <c r="E363" s="619" t="s">
        <v>7459</v>
      </c>
      <c r="F363" s="622">
        <v>2</v>
      </c>
      <c r="G363" s="622">
        <v>180</v>
      </c>
      <c r="H363" s="622">
        <v>1</v>
      </c>
      <c r="I363" s="622">
        <v>90</v>
      </c>
      <c r="J363" s="622"/>
      <c r="K363" s="622"/>
      <c r="L363" s="622"/>
      <c r="M363" s="622"/>
      <c r="N363" s="622"/>
      <c r="O363" s="622"/>
      <c r="P363" s="635"/>
      <c r="Q363" s="623"/>
    </row>
    <row r="364" spans="1:17" ht="14.4" customHeight="1" x14ac:dyDescent="0.3">
      <c r="A364" s="618" t="s">
        <v>556</v>
      </c>
      <c r="B364" s="619" t="s">
        <v>7548</v>
      </c>
      <c r="C364" s="619" t="s">
        <v>7401</v>
      </c>
      <c r="D364" s="619" t="s">
        <v>8088</v>
      </c>
      <c r="E364" s="619" t="s">
        <v>8089</v>
      </c>
      <c r="F364" s="622">
        <v>89</v>
      </c>
      <c r="G364" s="622">
        <v>261660</v>
      </c>
      <c r="H364" s="622">
        <v>1</v>
      </c>
      <c r="I364" s="622">
        <v>2940</v>
      </c>
      <c r="J364" s="622">
        <v>100</v>
      </c>
      <c r="K364" s="622">
        <v>294900</v>
      </c>
      <c r="L364" s="622">
        <v>1.1270350836963998</v>
      </c>
      <c r="M364" s="622">
        <v>2949</v>
      </c>
      <c r="N364" s="622">
        <v>82</v>
      </c>
      <c r="O364" s="622">
        <v>242802</v>
      </c>
      <c r="P364" s="635">
        <v>0.92792937399678976</v>
      </c>
      <c r="Q364" s="623">
        <v>2961</v>
      </c>
    </row>
    <row r="365" spans="1:17" ht="14.4" customHeight="1" x14ac:dyDescent="0.3">
      <c r="A365" s="618" t="s">
        <v>556</v>
      </c>
      <c r="B365" s="619" t="s">
        <v>7548</v>
      </c>
      <c r="C365" s="619" t="s">
        <v>7401</v>
      </c>
      <c r="D365" s="619" t="s">
        <v>8090</v>
      </c>
      <c r="E365" s="619" t="s">
        <v>8091</v>
      </c>
      <c r="F365" s="622">
        <v>129</v>
      </c>
      <c r="G365" s="622">
        <v>411768</v>
      </c>
      <c r="H365" s="622">
        <v>1</v>
      </c>
      <c r="I365" s="622">
        <v>3192</v>
      </c>
      <c r="J365" s="622">
        <v>114</v>
      </c>
      <c r="K365" s="622">
        <v>364572</v>
      </c>
      <c r="L365" s="622">
        <v>0.88538205980066442</v>
      </c>
      <c r="M365" s="622">
        <v>3198</v>
      </c>
      <c r="N365" s="622">
        <v>128</v>
      </c>
      <c r="O365" s="622">
        <v>410240</v>
      </c>
      <c r="P365" s="635">
        <v>0.99628917254376248</v>
      </c>
      <c r="Q365" s="623">
        <v>3205</v>
      </c>
    </row>
    <row r="366" spans="1:17" ht="14.4" customHeight="1" x14ac:dyDescent="0.3">
      <c r="A366" s="618" t="s">
        <v>556</v>
      </c>
      <c r="B366" s="619" t="s">
        <v>7548</v>
      </c>
      <c r="C366" s="619" t="s">
        <v>7401</v>
      </c>
      <c r="D366" s="619" t="s">
        <v>8092</v>
      </c>
      <c r="E366" s="619" t="s">
        <v>8093</v>
      </c>
      <c r="F366" s="622">
        <v>48</v>
      </c>
      <c r="G366" s="622">
        <v>111264</v>
      </c>
      <c r="H366" s="622">
        <v>1</v>
      </c>
      <c r="I366" s="622">
        <v>2318</v>
      </c>
      <c r="J366" s="622">
        <v>36</v>
      </c>
      <c r="K366" s="622">
        <v>83664</v>
      </c>
      <c r="L366" s="622">
        <v>0.75194132873166519</v>
      </c>
      <c r="M366" s="622">
        <v>2324</v>
      </c>
      <c r="N366" s="622">
        <v>25</v>
      </c>
      <c r="O366" s="622">
        <v>58275</v>
      </c>
      <c r="P366" s="635">
        <v>0.52375431406384809</v>
      </c>
      <c r="Q366" s="623">
        <v>2331</v>
      </c>
    </row>
    <row r="367" spans="1:17" ht="14.4" customHeight="1" x14ac:dyDescent="0.3">
      <c r="A367" s="618" t="s">
        <v>556</v>
      </c>
      <c r="B367" s="619" t="s">
        <v>7548</v>
      </c>
      <c r="C367" s="619" t="s">
        <v>7401</v>
      </c>
      <c r="D367" s="619" t="s">
        <v>8094</v>
      </c>
      <c r="E367" s="619" t="s">
        <v>8095</v>
      </c>
      <c r="F367" s="622">
        <v>173</v>
      </c>
      <c r="G367" s="622">
        <v>420736</v>
      </c>
      <c r="H367" s="622">
        <v>1</v>
      </c>
      <c r="I367" s="622">
        <v>2432</v>
      </c>
      <c r="J367" s="622">
        <v>164</v>
      </c>
      <c r="K367" s="622">
        <v>399826</v>
      </c>
      <c r="L367" s="622">
        <v>0.95030137663522973</v>
      </c>
      <c r="M367" s="622">
        <v>2437.9634146341464</v>
      </c>
      <c r="N367" s="622">
        <v>141</v>
      </c>
      <c r="O367" s="622">
        <v>344745</v>
      </c>
      <c r="P367" s="635">
        <v>0.81938555293580773</v>
      </c>
      <c r="Q367" s="623">
        <v>2445</v>
      </c>
    </row>
    <row r="368" spans="1:17" ht="14.4" customHeight="1" x14ac:dyDescent="0.3">
      <c r="A368" s="618" t="s">
        <v>556</v>
      </c>
      <c r="B368" s="619" t="s">
        <v>7548</v>
      </c>
      <c r="C368" s="619" t="s">
        <v>7401</v>
      </c>
      <c r="D368" s="619" t="s">
        <v>8096</v>
      </c>
      <c r="E368" s="619" t="s">
        <v>8097</v>
      </c>
      <c r="F368" s="622">
        <v>858</v>
      </c>
      <c r="G368" s="622">
        <v>868296</v>
      </c>
      <c r="H368" s="622">
        <v>1</v>
      </c>
      <c r="I368" s="622">
        <v>1012</v>
      </c>
      <c r="J368" s="622">
        <v>935</v>
      </c>
      <c r="K368" s="622">
        <v>949025</v>
      </c>
      <c r="L368" s="622">
        <v>1.0929740549305766</v>
      </c>
      <c r="M368" s="622">
        <v>1015</v>
      </c>
      <c r="N368" s="622">
        <v>777</v>
      </c>
      <c r="O368" s="622">
        <v>791763</v>
      </c>
      <c r="P368" s="635">
        <v>0.91185839851847761</v>
      </c>
      <c r="Q368" s="623">
        <v>1019</v>
      </c>
    </row>
    <row r="369" spans="1:17" ht="14.4" customHeight="1" x14ac:dyDescent="0.3">
      <c r="A369" s="618" t="s">
        <v>556</v>
      </c>
      <c r="B369" s="619" t="s">
        <v>7548</v>
      </c>
      <c r="C369" s="619" t="s">
        <v>7401</v>
      </c>
      <c r="D369" s="619" t="s">
        <v>8098</v>
      </c>
      <c r="E369" s="619" t="s">
        <v>8099</v>
      </c>
      <c r="F369" s="622">
        <v>11</v>
      </c>
      <c r="G369" s="622">
        <v>51997</v>
      </c>
      <c r="H369" s="622">
        <v>1</v>
      </c>
      <c r="I369" s="622">
        <v>4727</v>
      </c>
      <c r="J369" s="622">
        <v>17</v>
      </c>
      <c r="K369" s="622">
        <v>80546</v>
      </c>
      <c r="L369" s="622">
        <v>1.5490509067830835</v>
      </c>
      <c r="M369" s="622">
        <v>4738</v>
      </c>
      <c r="N369" s="622">
        <v>15</v>
      </c>
      <c r="O369" s="622">
        <v>71280</v>
      </c>
      <c r="P369" s="635">
        <v>1.3708483181722022</v>
      </c>
      <c r="Q369" s="623">
        <v>4752</v>
      </c>
    </row>
    <row r="370" spans="1:17" ht="14.4" customHeight="1" x14ac:dyDescent="0.3">
      <c r="A370" s="618" t="s">
        <v>556</v>
      </c>
      <c r="B370" s="619" t="s">
        <v>7548</v>
      </c>
      <c r="C370" s="619" t="s">
        <v>7401</v>
      </c>
      <c r="D370" s="619" t="s">
        <v>8100</v>
      </c>
      <c r="E370" s="619" t="s">
        <v>8101</v>
      </c>
      <c r="F370" s="622">
        <v>46</v>
      </c>
      <c r="G370" s="622">
        <v>641884</v>
      </c>
      <c r="H370" s="622">
        <v>1</v>
      </c>
      <c r="I370" s="622">
        <v>13954</v>
      </c>
      <c r="J370" s="622">
        <v>45</v>
      </c>
      <c r="K370" s="622">
        <v>630360</v>
      </c>
      <c r="L370" s="622">
        <v>0.98204660032030711</v>
      </c>
      <c r="M370" s="622">
        <v>14008</v>
      </c>
      <c r="N370" s="622">
        <v>32</v>
      </c>
      <c r="O370" s="622">
        <v>450464</v>
      </c>
      <c r="P370" s="635">
        <v>0.70178412298795423</v>
      </c>
      <c r="Q370" s="623">
        <v>14077</v>
      </c>
    </row>
    <row r="371" spans="1:17" ht="14.4" customHeight="1" x14ac:dyDescent="0.3">
      <c r="A371" s="618" t="s">
        <v>556</v>
      </c>
      <c r="B371" s="619" t="s">
        <v>7548</v>
      </c>
      <c r="C371" s="619" t="s">
        <v>7401</v>
      </c>
      <c r="D371" s="619" t="s">
        <v>8102</v>
      </c>
      <c r="E371" s="619" t="s">
        <v>8103</v>
      </c>
      <c r="F371" s="622">
        <v>15</v>
      </c>
      <c r="G371" s="622">
        <v>121665</v>
      </c>
      <c r="H371" s="622">
        <v>1</v>
      </c>
      <c r="I371" s="622">
        <v>8111</v>
      </c>
      <c r="J371" s="622">
        <v>17</v>
      </c>
      <c r="K371" s="622">
        <v>138499</v>
      </c>
      <c r="L371" s="622">
        <v>1.1383635392265647</v>
      </c>
      <c r="M371" s="622">
        <v>8147</v>
      </c>
      <c r="N371" s="622">
        <v>17</v>
      </c>
      <c r="O371" s="622">
        <v>139264</v>
      </c>
      <c r="P371" s="635">
        <v>1.1446512965931039</v>
      </c>
      <c r="Q371" s="623">
        <v>8192</v>
      </c>
    </row>
    <row r="372" spans="1:17" ht="14.4" customHeight="1" x14ac:dyDescent="0.3">
      <c r="A372" s="618" t="s">
        <v>556</v>
      </c>
      <c r="B372" s="619" t="s">
        <v>7548</v>
      </c>
      <c r="C372" s="619" t="s">
        <v>7401</v>
      </c>
      <c r="D372" s="619" t="s">
        <v>8104</v>
      </c>
      <c r="E372" s="619" t="s">
        <v>8105</v>
      </c>
      <c r="F372" s="622">
        <v>2</v>
      </c>
      <c r="G372" s="622">
        <v>13612</v>
      </c>
      <c r="H372" s="622">
        <v>1</v>
      </c>
      <c r="I372" s="622">
        <v>6806</v>
      </c>
      <c r="J372" s="622">
        <v>1</v>
      </c>
      <c r="K372" s="622">
        <v>6820</v>
      </c>
      <c r="L372" s="622">
        <v>0.50102850426094625</v>
      </c>
      <c r="M372" s="622">
        <v>6820</v>
      </c>
      <c r="N372" s="622"/>
      <c r="O372" s="622"/>
      <c r="P372" s="635"/>
      <c r="Q372" s="623"/>
    </row>
    <row r="373" spans="1:17" ht="14.4" customHeight="1" x14ac:dyDescent="0.3">
      <c r="A373" s="618" t="s">
        <v>556</v>
      </c>
      <c r="B373" s="619" t="s">
        <v>7548</v>
      </c>
      <c r="C373" s="619" t="s">
        <v>7401</v>
      </c>
      <c r="D373" s="619" t="s">
        <v>8106</v>
      </c>
      <c r="E373" s="619" t="s">
        <v>8107</v>
      </c>
      <c r="F373" s="622">
        <v>12</v>
      </c>
      <c r="G373" s="622">
        <v>121836</v>
      </c>
      <c r="H373" s="622">
        <v>1</v>
      </c>
      <c r="I373" s="622">
        <v>10153</v>
      </c>
      <c r="J373" s="622">
        <v>5</v>
      </c>
      <c r="K373" s="622">
        <v>50930</v>
      </c>
      <c r="L373" s="622">
        <v>0.41802094618996027</v>
      </c>
      <c r="M373" s="622">
        <v>10186</v>
      </c>
      <c r="N373" s="622">
        <v>2</v>
      </c>
      <c r="O373" s="622">
        <v>20456</v>
      </c>
      <c r="P373" s="635">
        <v>0.16789782986966084</v>
      </c>
      <c r="Q373" s="623">
        <v>10228</v>
      </c>
    </row>
    <row r="374" spans="1:17" ht="14.4" customHeight="1" x14ac:dyDescent="0.3">
      <c r="A374" s="618" t="s">
        <v>556</v>
      </c>
      <c r="B374" s="619" t="s">
        <v>7548</v>
      </c>
      <c r="C374" s="619" t="s">
        <v>7401</v>
      </c>
      <c r="D374" s="619" t="s">
        <v>8108</v>
      </c>
      <c r="E374" s="619" t="s">
        <v>8109</v>
      </c>
      <c r="F374" s="622">
        <v>67</v>
      </c>
      <c r="G374" s="622">
        <v>596434</v>
      </c>
      <c r="H374" s="622">
        <v>1</v>
      </c>
      <c r="I374" s="622">
        <v>8902</v>
      </c>
      <c r="J374" s="622">
        <v>64</v>
      </c>
      <c r="K374" s="622">
        <v>571456</v>
      </c>
      <c r="L374" s="622">
        <v>0.95812109973609816</v>
      </c>
      <c r="M374" s="622">
        <v>8929</v>
      </c>
      <c r="N374" s="622">
        <v>81</v>
      </c>
      <c r="O374" s="622">
        <v>726003</v>
      </c>
      <c r="P374" s="635">
        <v>1.2172394598564134</v>
      </c>
      <c r="Q374" s="623">
        <v>8963</v>
      </c>
    </row>
    <row r="375" spans="1:17" ht="14.4" customHeight="1" x14ac:dyDescent="0.3">
      <c r="A375" s="618" t="s">
        <v>556</v>
      </c>
      <c r="B375" s="619" t="s">
        <v>7548</v>
      </c>
      <c r="C375" s="619" t="s">
        <v>7401</v>
      </c>
      <c r="D375" s="619" t="s">
        <v>8110</v>
      </c>
      <c r="E375" s="619" t="s">
        <v>8111</v>
      </c>
      <c r="F375" s="622">
        <v>13</v>
      </c>
      <c r="G375" s="622">
        <v>1430</v>
      </c>
      <c r="H375" s="622">
        <v>1</v>
      </c>
      <c r="I375" s="622">
        <v>110</v>
      </c>
      <c r="J375" s="622"/>
      <c r="K375" s="622"/>
      <c r="L375" s="622"/>
      <c r="M375" s="622"/>
      <c r="N375" s="622"/>
      <c r="O375" s="622"/>
      <c r="P375" s="635"/>
      <c r="Q375" s="623"/>
    </row>
    <row r="376" spans="1:17" ht="14.4" customHeight="1" x14ac:dyDescent="0.3">
      <c r="A376" s="618" t="s">
        <v>556</v>
      </c>
      <c r="B376" s="619" t="s">
        <v>7548</v>
      </c>
      <c r="C376" s="619" t="s">
        <v>7401</v>
      </c>
      <c r="D376" s="619" t="s">
        <v>8112</v>
      </c>
      <c r="E376" s="619" t="s">
        <v>8113</v>
      </c>
      <c r="F376" s="622">
        <v>9</v>
      </c>
      <c r="G376" s="622">
        <v>11619</v>
      </c>
      <c r="H376" s="622">
        <v>1</v>
      </c>
      <c r="I376" s="622">
        <v>1291</v>
      </c>
      <c r="J376" s="622">
        <v>7</v>
      </c>
      <c r="K376" s="622">
        <v>9065</v>
      </c>
      <c r="L376" s="622">
        <v>0.78018762371976935</v>
      </c>
      <c r="M376" s="622">
        <v>1295</v>
      </c>
      <c r="N376" s="622">
        <v>2</v>
      </c>
      <c r="O376" s="622">
        <v>2602</v>
      </c>
      <c r="P376" s="635">
        <v>0.2239435407522162</v>
      </c>
      <c r="Q376" s="623">
        <v>1301</v>
      </c>
    </row>
    <row r="377" spans="1:17" ht="14.4" customHeight="1" x14ac:dyDescent="0.3">
      <c r="A377" s="618" t="s">
        <v>556</v>
      </c>
      <c r="B377" s="619" t="s">
        <v>7548</v>
      </c>
      <c r="C377" s="619" t="s">
        <v>7401</v>
      </c>
      <c r="D377" s="619" t="s">
        <v>8114</v>
      </c>
      <c r="E377" s="619" t="s">
        <v>8115</v>
      </c>
      <c r="F377" s="622">
        <v>1</v>
      </c>
      <c r="G377" s="622">
        <v>630</v>
      </c>
      <c r="H377" s="622">
        <v>1</v>
      </c>
      <c r="I377" s="622">
        <v>630</v>
      </c>
      <c r="J377" s="622"/>
      <c r="K377" s="622"/>
      <c r="L377" s="622"/>
      <c r="M377" s="622"/>
      <c r="N377" s="622"/>
      <c r="O377" s="622"/>
      <c r="P377" s="635"/>
      <c r="Q377" s="623"/>
    </row>
    <row r="378" spans="1:17" ht="14.4" customHeight="1" x14ac:dyDescent="0.3">
      <c r="A378" s="618" t="s">
        <v>556</v>
      </c>
      <c r="B378" s="619" t="s">
        <v>7548</v>
      </c>
      <c r="C378" s="619" t="s">
        <v>7401</v>
      </c>
      <c r="D378" s="619" t="s">
        <v>7462</v>
      </c>
      <c r="E378" s="619" t="s">
        <v>7463</v>
      </c>
      <c r="F378" s="622">
        <v>12</v>
      </c>
      <c r="G378" s="622">
        <v>12456</v>
      </c>
      <c r="H378" s="622">
        <v>1</v>
      </c>
      <c r="I378" s="622">
        <v>1038</v>
      </c>
      <c r="J378" s="622">
        <v>28</v>
      </c>
      <c r="K378" s="622">
        <v>29120</v>
      </c>
      <c r="L378" s="622">
        <v>2.337829158638407</v>
      </c>
      <c r="M378" s="622">
        <v>1040</v>
      </c>
      <c r="N378" s="622">
        <v>21</v>
      </c>
      <c r="O378" s="622">
        <v>21903</v>
      </c>
      <c r="P378" s="635">
        <v>1.7584296724470134</v>
      </c>
      <c r="Q378" s="623">
        <v>1043</v>
      </c>
    </row>
    <row r="379" spans="1:17" ht="14.4" customHeight="1" x14ac:dyDescent="0.3">
      <c r="A379" s="618" t="s">
        <v>556</v>
      </c>
      <c r="B379" s="619" t="s">
        <v>7548</v>
      </c>
      <c r="C379" s="619" t="s">
        <v>7401</v>
      </c>
      <c r="D379" s="619" t="s">
        <v>8116</v>
      </c>
      <c r="E379" s="619" t="s">
        <v>8117</v>
      </c>
      <c r="F379" s="622">
        <v>1</v>
      </c>
      <c r="G379" s="622">
        <v>3478</v>
      </c>
      <c r="H379" s="622">
        <v>1</v>
      </c>
      <c r="I379" s="622">
        <v>3478</v>
      </c>
      <c r="J379" s="622">
        <v>14</v>
      </c>
      <c r="K379" s="622">
        <v>48860</v>
      </c>
      <c r="L379" s="622">
        <v>14.048303622771709</v>
      </c>
      <c r="M379" s="622">
        <v>3490</v>
      </c>
      <c r="N379" s="622">
        <v>1</v>
      </c>
      <c r="O379" s="622">
        <v>3506</v>
      </c>
      <c r="P379" s="635">
        <v>1.0080506037952845</v>
      </c>
      <c r="Q379" s="623">
        <v>3506</v>
      </c>
    </row>
    <row r="380" spans="1:17" ht="14.4" customHeight="1" x14ac:dyDescent="0.3">
      <c r="A380" s="618" t="s">
        <v>556</v>
      </c>
      <c r="B380" s="619" t="s">
        <v>7548</v>
      </c>
      <c r="C380" s="619" t="s">
        <v>7401</v>
      </c>
      <c r="D380" s="619" t="s">
        <v>8118</v>
      </c>
      <c r="E380" s="619" t="s">
        <v>8119</v>
      </c>
      <c r="F380" s="622">
        <v>1</v>
      </c>
      <c r="G380" s="622">
        <v>2905</v>
      </c>
      <c r="H380" s="622">
        <v>1</v>
      </c>
      <c r="I380" s="622">
        <v>2905</v>
      </c>
      <c r="J380" s="622"/>
      <c r="K380" s="622"/>
      <c r="L380" s="622"/>
      <c r="M380" s="622"/>
      <c r="N380" s="622"/>
      <c r="O380" s="622"/>
      <c r="P380" s="635"/>
      <c r="Q380" s="623"/>
    </row>
    <row r="381" spans="1:17" ht="14.4" customHeight="1" x14ac:dyDescent="0.3">
      <c r="A381" s="618" t="s">
        <v>556</v>
      </c>
      <c r="B381" s="619" t="s">
        <v>7548</v>
      </c>
      <c r="C381" s="619" t="s">
        <v>7401</v>
      </c>
      <c r="D381" s="619" t="s">
        <v>8120</v>
      </c>
      <c r="E381" s="619" t="s">
        <v>8121</v>
      </c>
      <c r="F381" s="622">
        <v>4</v>
      </c>
      <c r="G381" s="622">
        <v>9052</v>
      </c>
      <c r="H381" s="622">
        <v>1</v>
      </c>
      <c r="I381" s="622">
        <v>2263</v>
      </c>
      <c r="J381" s="622"/>
      <c r="K381" s="622"/>
      <c r="L381" s="622"/>
      <c r="M381" s="622"/>
      <c r="N381" s="622"/>
      <c r="O381" s="622"/>
      <c r="P381" s="635"/>
      <c r="Q381" s="623"/>
    </row>
    <row r="382" spans="1:17" ht="14.4" customHeight="1" x14ac:dyDescent="0.3">
      <c r="A382" s="618" t="s">
        <v>556</v>
      </c>
      <c r="B382" s="619" t="s">
        <v>7548</v>
      </c>
      <c r="C382" s="619" t="s">
        <v>7401</v>
      </c>
      <c r="D382" s="619" t="s">
        <v>8122</v>
      </c>
      <c r="E382" s="619" t="s">
        <v>8123</v>
      </c>
      <c r="F382" s="622">
        <v>15</v>
      </c>
      <c r="G382" s="622">
        <v>14115</v>
      </c>
      <c r="H382" s="622">
        <v>1</v>
      </c>
      <c r="I382" s="622">
        <v>941</v>
      </c>
      <c r="J382" s="622"/>
      <c r="K382" s="622"/>
      <c r="L382" s="622"/>
      <c r="M382" s="622"/>
      <c r="N382" s="622"/>
      <c r="O382" s="622"/>
      <c r="P382" s="635"/>
      <c r="Q382" s="623"/>
    </row>
    <row r="383" spans="1:17" ht="14.4" customHeight="1" x14ac:dyDescent="0.3">
      <c r="A383" s="618" t="s">
        <v>556</v>
      </c>
      <c r="B383" s="619" t="s">
        <v>7548</v>
      </c>
      <c r="C383" s="619" t="s">
        <v>7401</v>
      </c>
      <c r="D383" s="619" t="s">
        <v>8124</v>
      </c>
      <c r="E383" s="619" t="s">
        <v>8125</v>
      </c>
      <c r="F383" s="622">
        <v>1</v>
      </c>
      <c r="G383" s="622">
        <v>143</v>
      </c>
      <c r="H383" s="622">
        <v>1</v>
      </c>
      <c r="I383" s="622">
        <v>143</v>
      </c>
      <c r="J383" s="622"/>
      <c r="K383" s="622"/>
      <c r="L383" s="622"/>
      <c r="M383" s="622"/>
      <c r="N383" s="622"/>
      <c r="O383" s="622"/>
      <c r="P383" s="635"/>
      <c r="Q383" s="623"/>
    </row>
    <row r="384" spans="1:17" ht="14.4" customHeight="1" x14ac:dyDescent="0.3">
      <c r="A384" s="618" t="s">
        <v>556</v>
      </c>
      <c r="B384" s="619" t="s">
        <v>7548</v>
      </c>
      <c r="C384" s="619" t="s">
        <v>7401</v>
      </c>
      <c r="D384" s="619" t="s">
        <v>8126</v>
      </c>
      <c r="E384" s="619" t="s">
        <v>8127</v>
      </c>
      <c r="F384" s="622">
        <v>6</v>
      </c>
      <c r="G384" s="622">
        <v>0</v>
      </c>
      <c r="H384" s="622"/>
      <c r="I384" s="622">
        <v>0</v>
      </c>
      <c r="J384" s="622">
        <v>9</v>
      </c>
      <c r="K384" s="622">
        <v>0</v>
      </c>
      <c r="L384" s="622"/>
      <c r="M384" s="622">
        <v>0</v>
      </c>
      <c r="N384" s="622">
        <v>4</v>
      </c>
      <c r="O384" s="622">
        <v>0</v>
      </c>
      <c r="P384" s="635"/>
      <c r="Q384" s="623">
        <v>0</v>
      </c>
    </row>
    <row r="385" spans="1:17" ht="14.4" customHeight="1" x14ac:dyDescent="0.3">
      <c r="A385" s="618" t="s">
        <v>556</v>
      </c>
      <c r="B385" s="619" t="s">
        <v>7548</v>
      </c>
      <c r="C385" s="619" t="s">
        <v>7401</v>
      </c>
      <c r="D385" s="619" t="s">
        <v>8128</v>
      </c>
      <c r="E385" s="619" t="s">
        <v>8129</v>
      </c>
      <c r="F385" s="622">
        <v>9</v>
      </c>
      <c r="G385" s="622">
        <v>23976</v>
      </c>
      <c r="H385" s="622">
        <v>1</v>
      </c>
      <c r="I385" s="622">
        <v>2664</v>
      </c>
      <c r="J385" s="622">
        <v>14</v>
      </c>
      <c r="K385" s="622">
        <v>37380</v>
      </c>
      <c r="L385" s="622">
        <v>1.5590590590590589</v>
      </c>
      <c r="M385" s="622">
        <v>2670</v>
      </c>
      <c r="N385" s="622">
        <v>4</v>
      </c>
      <c r="O385" s="622">
        <v>10708</v>
      </c>
      <c r="P385" s="635">
        <v>0.44661327994661326</v>
      </c>
      <c r="Q385" s="623">
        <v>2677</v>
      </c>
    </row>
    <row r="386" spans="1:17" ht="14.4" customHeight="1" x14ac:dyDescent="0.3">
      <c r="A386" s="618" t="s">
        <v>556</v>
      </c>
      <c r="B386" s="619" t="s">
        <v>7548</v>
      </c>
      <c r="C386" s="619" t="s">
        <v>7401</v>
      </c>
      <c r="D386" s="619" t="s">
        <v>7470</v>
      </c>
      <c r="E386" s="619" t="s">
        <v>7471</v>
      </c>
      <c r="F386" s="622">
        <v>3581</v>
      </c>
      <c r="G386" s="622">
        <v>888088</v>
      </c>
      <c r="H386" s="622">
        <v>1</v>
      </c>
      <c r="I386" s="622">
        <v>248</v>
      </c>
      <c r="J386" s="622">
        <v>3711</v>
      </c>
      <c r="K386" s="622">
        <v>924034</v>
      </c>
      <c r="L386" s="622">
        <v>1.0404757186224789</v>
      </c>
      <c r="M386" s="622">
        <v>248.9986526542711</v>
      </c>
      <c r="N386" s="622">
        <v>3400</v>
      </c>
      <c r="O386" s="622">
        <v>788800</v>
      </c>
      <c r="P386" s="635">
        <v>0.88820026844186617</v>
      </c>
      <c r="Q386" s="623">
        <v>232</v>
      </c>
    </row>
    <row r="387" spans="1:17" ht="14.4" customHeight="1" x14ac:dyDescent="0.3">
      <c r="A387" s="618" t="s">
        <v>556</v>
      </c>
      <c r="B387" s="619" t="s">
        <v>7548</v>
      </c>
      <c r="C387" s="619" t="s">
        <v>7401</v>
      </c>
      <c r="D387" s="619" t="s">
        <v>8130</v>
      </c>
      <c r="E387" s="619" t="s">
        <v>8131</v>
      </c>
      <c r="F387" s="622">
        <v>3</v>
      </c>
      <c r="G387" s="622">
        <v>7998</v>
      </c>
      <c r="H387" s="622">
        <v>1</v>
      </c>
      <c r="I387" s="622">
        <v>2666</v>
      </c>
      <c r="J387" s="622">
        <v>2</v>
      </c>
      <c r="K387" s="622">
        <v>5350</v>
      </c>
      <c r="L387" s="622">
        <v>0.66891722930732678</v>
      </c>
      <c r="M387" s="622">
        <v>2675</v>
      </c>
      <c r="N387" s="622">
        <v>4</v>
      </c>
      <c r="O387" s="622">
        <v>10748</v>
      </c>
      <c r="P387" s="635">
        <v>1.3438359589897475</v>
      </c>
      <c r="Q387" s="623">
        <v>2687</v>
      </c>
    </row>
    <row r="388" spans="1:17" ht="14.4" customHeight="1" x14ac:dyDescent="0.3">
      <c r="A388" s="618" t="s">
        <v>556</v>
      </c>
      <c r="B388" s="619" t="s">
        <v>7548</v>
      </c>
      <c r="C388" s="619" t="s">
        <v>7401</v>
      </c>
      <c r="D388" s="619" t="s">
        <v>8132</v>
      </c>
      <c r="E388" s="619" t="s">
        <v>8133</v>
      </c>
      <c r="F388" s="622">
        <v>227</v>
      </c>
      <c r="G388" s="622">
        <v>756591</v>
      </c>
      <c r="H388" s="622">
        <v>1</v>
      </c>
      <c r="I388" s="622">
        <v>3333</v>
      </c>
      <c r="J388" s="622">
        <v>195</v>
      </c>
      <c r="K388" s="622">
        <v>652275</v>
      </c>
      <c r="L388" s="622">
        <v>0.86212365729965068</v>
      </c>
      <c r="M388" s="622">
        <v>3345</v>
      </c>
      <c r="N388" s="622">
        <v>259</v>
      </c>
      <c r="O388" s="622">
        <v>870499</v>
      </c>
      <c r="P388" s="635">
        <v>1.1505542624747056</v>
      </c>
      <c r="Q388" s="623">
        <v>3361</v>
      </c>
    </row>
    <row r="389" spans="1:17" ht="14.4" customHeight="1" x14ac:dyDescent="0.3">
      <c r="A389" s="618" t="s">
        <v>556</v>
      </c>
      <c r="B389" s="619" t="s">
        <v>7548</v>
      </c>
      <c r="C389" s="619" t="s">
        <v>7401</v>
      </c>
      <c r="D389" s="619" t="s">
        <v>8134</v>
      </c>
      <c r="E389" s="619" t="s">
        <v>8135</v>
      </c>
      <c r="F389" s="622">
        <v>133</v>
      </c>
      <c r="G389" s="622">
        <v>357238</v>
      </c>
      <c r="H389" s="622">
        <v>1</v>
      </c>
      <c r="I389" s="622">
        <v>2686</v>
      </c>
      <c r="J389" s="622">
        <v>148</v>
      </c>
      <c r="K389" s="622">
        <v>398550</v>
      </c>
      <c r="L389" s="622">
        <v>1.1156427927600088</v>
      </c>
      <c r="M389" s="622">
        <v>2692.9054054054054</v>
      </c>
      <c r="N389" s="622">
        <v>118</v>
      </c>
      <c r="O389" s="622">
        <v>318836</v>
      </c>
      <c r="P389" s="635">
        <v>0.8925030371908923</v>
      </c>
      <c r="Q389" s="623">
        <v>2702</v>
      </c>
    </row>
    <row r="390" spans="1:17" ht="14.4" customHeight="1" x14ac:dyDescent="0.3">
      <c r="A390" s="618" t="s">
        <v>556</v>
      </c>
      <c r="B390" s="619" t="s">
        <v>7548</v>
      </c>
      <c r="C390" s="619" t="s">
        <v>7401</v>
      </c>
      <c r="D390" s="619" t="s">
        <v>8136</v>
      </c>
      <c r="E390" s="619" t="s">
        <v>8137</v>
      </c>
      <c r="F390" s="622">
        <v>8</v>
      </c>
      <c r="G390" s="622">
        <v>5904</v>
      </c>
      <c r="H390" s="622">
        <v>1</v>
      </c>
      <c r="I390" s="622">
        <v>738</v>
      </c>
      <c r="J390" s="622">
        <v>14</v>
      </c>
      <c r="K390" s="622">
        <v>10374</v>
      </c>
      <c r="L390" s="622">
        <v>1.7571138211382114</v>
      </c>
      <c r="M390" s="622">
        <v>741</v>
      </c>
      <c r="N390" s="622">
        <v>5</v>
      </c>
      <c r="O390" s="622">
        <v>3725</v>
      </c>
      <c r="P390" s="635">
        <v>0.63092818428184283</v>
      </c>
      <c r="Q390" s="623">
        <v>745</v>
      </c>
    </row>
    <row r="391" spans="1:17" ht="14.4" customHeight="1" x14ac:dyDescent="0.3">
      <c r="A391" s="618" t="s">
        <v>556</v>
      </c>
      <c r="B391" s="619" t="s">
        <v>7548</v>
      </c>
      <c r="C391" s="619" t="s">
        <v>7401</v>
      </c>
      <c r="D391" s="619" t="s">
        <v>8138</v>
      </c>
      <c r="E391" s="619" t="s">
        <v>8139</v>
      </c>
      <c r="F391" s="622">
        <v>4</v>
      </c>
      <c r="G391" s="622">
        <v>9440</v>
      </c>
      <c r="H391" s="622">
        <v>1</v>
      </c>
      <c r="I391" s="622">
        <v>2360</v>
      </c>
      <c r="J391" s="622">
        <v>1</v>
      </c>
      <c r="K391" s="622">
        <v>2366</v>
      </c>
      <c r="L391" s="622">
        <v>0.25063559322033896</v>
      </c>
      <c r="M391" s="622">
        <v>2366</v>
      </c>
      <c r="N391" s="622">
        <v>2</v>
      </c>
      <c r="O391" s="622">
        <v>4746</v>
      </c>
      <c r="P391" s="635">
        <v>0.50275423728813562</v>
      </c>
      <c r="Q391" s="623">
        <v>2373</v>
      </c>
    </row>
    <row r="392" spans="1:17" ht="14.4" customHeight="1" x14ac:dyDescent="0.3">
      <c r="A392" s="618" t="s">
        <v>556</v>
      </c>
      <c r="B392" s="619" t="s">
        <v>7548</v>
      </c>
      <c r="C392" s="619" t="s">
        <v>7401</v>
      </c>
      <c r="D392" s="619" t="s">
        <v>8140</v>
      </c>
      <c r="E392" s="619" t="s">
        <v>8141</v>
      </c>
      <c r="F392" s="622">
        <v>6</v>
      </c>
      <c r="G392" s="622">
        <v>1608</v>
      </c>
      <c r="H392" s="622">
        <v>1</v>
      </c>
      <c r="I392" s="622">
        <v>268</v>
      </c>
      <c r="J392" s="622">
        <v>7</v>
      </c>
      <c r="K392" s="622">
        <v>1883</v>
      </c>
      <c r="L392" s="622">
        <v>1.1710199004975124</v>
      </c>
      <c r="M392" s="622">
        <v>269</v>
      </c>
      <c r="N392" s="622">
        <v>1</v>
      </c>
      <c r="O392" s="622">
        <v>271</v>
      </c>
      <c r="P392" s="635">
        <v>0.16853233830845771</v>
      </c>
      <c r="Q392" s="623">
        <v>271</v>
      </c>
    </row>
    <row r="393" spans="1:17" ht="14.4" customHeight="1" x14ac:dyDescent="0.3">
      <c r="A393" s="618" t="s">
        <v>556</v>
      </c>
      <c r="B393" s="619" t="s">
        <v>7548</v>
      </c>
      <c r="C393" s="619" t="s">
        <v>7401</v>
      </c>
      <c r="D393" s="619" t="s">
        <v>8142</v>
      </c>
      <c r="E393" s="619" t="s">
        <v>8143</v>
      </c>
      <c r="F393" s="622">
        <v>270</v>
      </c>
      <c r="G393" s="622">
        <v>1318680</v>
      </c>
      <c r="H393" s="622">
        <v>1</v>
      </c>
      <c r="I393" s="622">
        <v>4884</v>
      </c>
      <c r="J393" s="622">
        <v>222</v>
      </c>
      <c r="K393" s="622">
        <v>1084914</v>
      </c>
      <c r="L393" s="622">
        <v>0.82272727272727275</v>
      </c>
      <c r="M393" s="622">
        <v>4887</v>
      </c>
      <c r="N393" s="622">
        <v>157</v>
      </c>
      <c r="O393" s="622">
        <v>767887</v>
      </c>
      <c r="P393" s="635">
        <v>0.58231489064822395</v>
      </c>
      <c r="Q393" s="623">
        <v>4891</v>
      </c>
    </row>
    <row r="394" spans="1:17" ht="14.4" customHeight="1" x14ac:dyDescent="0.3">
      <c r="A394" s="618" t="s">
        <v>556</v>
      </c>
      <c r="B394" s="619" t="s">
        <v>7548</v>
      </c>
      <c r="C394" s="619" t="s">
        <v>7401</v>
      </c>
      <c r="D394" s="619" t="s">
        <v>8144</v>
      </c>
      <c r="E394" s="619" t="s">
        <v>8145</v>
      </c>
      <c r="F394" s="622">
        <v>6</v>
      </c>
      <c r="G394" s="622">
        <v>84720</v>
      </c>
      <c r="H394" s="622">
        <v>1</v>
      </c>
      <c r="I394" s="622">
        <v>14120</v>
      </c>
      <c r="J394" s="622">
        <v>8</v>
      </c>
      <c r="K394" s="622">
        <v>113380</v>
      </c>
      <c r="L394" s="622">
        <v>1.3382908404154863</v>
      </c>
      <c r="M394" s="622">
        <v>14172.5</v>
      </c>
      <c r="N394" s="622">
        <v>11</v>
      </c>
      <c r="O394" s="622">
        <v>156816</v>
      </c>
      <c r="P394" s="635">
        <v>1.8509915014164307</v>
      </c>
      <c r="Q394" s="623">
        <v>14256</v>
      </c>
    </row>
    <row r="395" spans="1:17" ht="14.4" customHeight="1" x14ac:dyDescent="0.3">
      <c r="A395" s="618" t="s">
        <v>556</v>
      </c>
      <c r="B395" s="619" t="s">
        <v>7548</v>
      </c>
      <c r="C395" s="619" t="s">
        <v>7401</v>
      </c>
      <c r="D395" s="619" t="s">
        <v>8146</v>
      </c>
      <c r="E395" s="619" t="s">
        <v>8147</v>
      </c>
      <c r="F395" s="622">
        <v>6</v>
      </c>
      <c r="G395" s="622">
        <v>76254</v>
      </c>
      <c r="H395" s="622">
        <v>1</v>
      </c>
      <c r="I395" s="622">
        <v>12709</v>
      </c>
      <c r="J395" s="622">
        <v>3</v>
      </c>
      <c r="K395" s="622">
        <v>38193</v>
      </c>
      <c r="L395" s="622">
        <v>0.50086552836572507</v>
      </c>
      <c r="M395" s="622">
        <v>12731</v>
      </c>
      <c r="N395" s="622"/>
      <c r="O395" s="622"/>
      <c r="P395" s="635"/>
      <c r="Q395" s="623"/>
    </row>
    <row r="396" spans="1:17" ht="14.4" customHeight="1" x14ac:dyDescent="0.3">
      <c r="A396" s="618" t="s">
        <v>556</v>
      </c>
      <c r="B396" s="619" t="s">
        <v>7548</v>
      </c>
      <c r="C396" s="619" t="s">
        <v>7401</v>
      </c>
      <c r="D396" s="619" t="s">
        <v>8148</v>
      </c>
      <c r="E396" s="619" t="s">
        <v>8149</v>
      </c>
      <c r="F396" s="622">
        <v>5</v>
      </c>
      <c r="G396" s="622">
        <v>29875</v>
      </c>
      <c r="H396" s="622">
        <v>1</v>
      </c>
      <c r="I396" s="622">
        <v>5975</v>
      </c>
      <c r="J396" s="622">
        <v>5</v>
      </c>
      <c r="K396" s="622">
        <v>29960</v>
      </c>
      <c r="L396" s="622">
        <v>1.0028451882845189</v>
      </c>
      <c r="M396" s="622">
        <v>5992</v>
      </c>
      <c r="N396" s="622">
        <v>2</v>
      </c>
      <c r="O396" s="622">
        <v>12028</v>
      </c>
      <c r="P396" s="635">
        <v>0.40261087866108786</v>
      </c>
      <c r="Q396" s="623">
        <v>6014</v>
      </c>
    </row>
    <row r="397" spans="1:17" ht="14.4" customHeight="1" x14ac:dyDescent="0.3">
      <c r="A397" s="618" t="s">
        <v>556</v>
      </c>
      <c r="B397" s="619" t="s">
        <v>7548</v>
      </c>
      <c r="C397" s="619" t="s">
        <v>7401</v>
      </c>
      <c r="D397" s="619" t="s">
        <v>8150</v>
      </c>
      <c r="E397" s="619" t="s">
        <v>8151</v>
      </c>
      <c r="F397" s="622">
        <v>24</v>
      </c>
      <c r="G397" s="622">
        <v>75600</v>
      </c>
      <c r="H397" s="622">
        <v>1</v>
      </c>
      <c r="I397" s="622">
        <v>3150</v>
      </c>
      <c r="J397" s="622">
        <v>17</v>
      </c>
      <c r="K397" s="622">
        <v>53703</v>
      </c>
      <c r="L397" s="622">
        <v>0.71035714285714291</v>
      </c>
      <c r="M397" s="622">
        <v>3159</v>
      </c>
      <c r="N397" s="622">
        <v>16</v>
      </c>
      <c r="O397" s="622">
        <v>50736</v>
      </c>
      <c r="P397" s="635">
        <v>0.6711111111111111</v>
      </c>
      <c r="Q397" s="623">
        <v>3171</v>
      </c>
    </row>
    <row r="398" spans="1:17" ht="14.4" customHeight="1" x14ac:dyDescent="0.3">
      <c r="A398" s="618" t="s">
        <v>556</v>
      </c>
      <c r="B398" s="619" t="s">
        <v>7548</v>
      </c>
      <c r="C398" s="619" t="s">
        <v>7401</v>
      </c>
      <c r="D398" s="619" t="s">
        <v>8152</v>
      </c>
      <c r="E398" s="619" t="s">
        <v>8153</v>
      </c>
      <c r="F398" s="622">
        <v>18</v>
      </c>
      <c r="G398" s="622">
        <v>55296</v>
      </c>
      <c r="H398" s="622">
        <v>1</v>
      </c>
      <c r="I398" s="622">
        <v>3072</v>
      </c>
      <c r="J398" s="622">
        <v>13</v>
      </c>
      <c r="K398" s="622">
        <v>40053</v>
      </c>
      <c r="L398" s="622">
        <v>0.72433810763888884</v>
      </c>
      <c r="M398" s="622">
        <v>3081</v>
      </c>
      <c r="N398" s="622">
        <v>3</v>
      </c>
      <c r="O398" s="622">
        <v>9279</v>
      </c>
      <c r="P398" s="635">
        <v>0.16780598958333334</v>
      </c>
      <c r="Q398" s="623">
        <v>3093</v>
      </c>
    </row>
    <row r="399" spans="1:17" ht="14.4" customHeight="1" x14ac:dyDescent="0.3">
      <c r="A399" s="618" t="s">
        <v>556</v>
      </c>
      <c r="B399" s="619" t="s">
        <v>7548</v>
      </c>
      <c r="C399" s="619" t="s">
        <v>7401</v>
      </c>
      <c r="D399" s="619" t="s">
        <v>8154</v>
      </c>
      <c r="E399" s="619" t="s">
        <v>8155</v>
      </c>
      <c r="F399" s="622">
        <v>46</v>
      </c>
      <c r="G399" s="622">
        <v>93840</v>
      </c>
      <c r="H399" s="622">
        <v>1</v>
      </c>
      <c r="I399" s="622">
        <v>2040</v>
      </c>
      <c r="J399" s="622">
        <v>54</v>
      </c>
      <c r="K399" s="622">
        <v>110484</v>
      </c>
      <c r="L399" s="622">
        <v>1.1773657289002557</v>
      </c>
      <c r="M399" s="622">
        <v>2046</v>
      </c>
      <c r="N399" s="622">
        <v>46</v>
      </c>
      <c r="O399" s="622">
        <v>94438</v>
      </c>
      <c r="P399" s="635">
        <v>1.0063725490196078</v>
      </c>
      <c r="Q399" s="623">
        <v>2053</v>
      </c>
    </row>
    <row r="400" spans="1:17" ht="14.4" customHeight="1" x14ac:dyDescent="0.3">
      <c r="A400" s="618" t="s">
        <v>556</v>
      </c>
      <c r="B400" s="619" t="s">
        <v>7548</v>
      </c>
      <c r="C400" s="619" t="s">
        <v>7401</v>
      </c>
      <c r="D400" s="619" t="s">
        <v>8156</v>
      </c>
      <c r="E400" s="619" t="s">
        <v>8157</v>
      </c>
      <c r="F400" s="622">
        <v>6</v>
      </c>
      <c r="G400" s="622">
        <v>13254</v>
      </c>
      <c r="H400" s="622">
        <v>1</v>
      </c>
      <c r="I400" s="622">
        <v>2209</v>
      </c>
      <c r="J400" s="622">
        <v>11</v>
      </c>
      <c r="K400" s="622">
        <v>24359</v>
      </c>
      <c r="L400" s="622">
        <v>1.8378602685981591</v>
      </c>
      <c r="M400" s="622">
        <v>2214.4545454545455</v>
      </c>
      <c r="N400" s="622">
        <v>8</v>
      </c>
      <c r="O400" s="622">
        <v>17776</v>
      </c>
      <c r="P400" s="635">
        <v>1.3411800211256979</v>
      </c>
      <c r="Q400" s="623">
        <v>2222</v>
      </c>
    </row>
    <row r="401" spans="1:17" ht="14.4" customHeight="1" x14ac:dyDescent="0.3">
      <c r="A401" s="618" t="s">
        <v>556</v>
      </c>
      <c r="B401" s="619" t="s">
        <v>7548</v>
      </c>
      <c r="C401" s="619" t="s">
        <v>7401</v>
      </c>
      <c r="D401" s="619" t="s">
        <v>8158</v>
      </c>
      <c r="E401" s="619" t="s">
        <v>8159</v>
      </c>
      <c r="F401" s="622">
        <v>23</v>
      </c>
      <c r="G401" s="622">
        <v>65458</v>
      </c>
      <c r="H401" s="622">
        <v>1</v>
      </c>
      <c r="I401" s="622">
        <v>2846</v>
      </c>
      <c r="J401" s="622">
        <v>14</v>
      </c>
      <c r="K401" s="622">
        <v>39970</v>
      </c>
      <c r="L401" s="622">
        <v>0.61062055058205267</v>
      </c>
      <c r="M401" s="622">
        <v>2855</v>
      </c>
      <c r="N401" s="622">
        <v>15</v>
      </c>
      <c r="O401" s="622">
        <v>43005</v>
      </c>
      <c r="P401" s="635">
        <v>0.65698615906382718</v>
      </c>
      <c r="Q401" s="623">
        <v>2867</v>
      </c>
    </row>
    <row r="402" spans="1:17" ht="14.4" customHeight="1" x14ac:dyDescent="0.3">
      <c r="A402" s="618" t="s">
        <v>556</v>
      </c>
      <c r="B402" s="619" t="s">
        <v>7548</v>
      </c>
      <c r="C402" s="619" t="s">
        <v>7401</v>
      </c>
      <c r="D402" s="619" t="s">
        <v>8160</v>
      </c>
      <c r="E402" s="619" t="s">
        <v>8161</v>
      </c>
      <c r="F402" s="622">
        <v>208</v>
      </c>
      <c r="G402" s="622">
        <v>1228240</v>
      </c>
      <c r="H402" s="622">
        <v>1</v>
      </c>
      <c r="I402" s="622">
        <v>5905</v>
      </c>
      <c r="J402" s="622">
        <v>173</v>
      </c>
      <c r="K402" s="622">
        <v>1024160</v>
      </c>
      <c r="L402" s="622">
        <v>0.83384354849215137</v>
      </c>
      <c r="M402" s="622">
        <v>5920</v>
      </c>
      <c r="N402" s="622">
        <v>205</v>
      </c>
      <c r="O402" s="622">
        <v>1217700</v>
      </c>
      <c r="P402" s="635">
        <v>0.99141861525434771</v>
      </c>
      <c r="Q402" s="623">
        <v>5940</v>
      </c>
    </row>
    <row r="403" spans="1:17" ht="14.4" customHeight="1" x14ac:dyDescent="0.3">
      <c r="A403" s="618" t="s">
        <v>556</v>
      </c>
      <c r="B403" s="619" t="s">
        <v>7548</v>
      </c>
      <c r="C403" s="619" t="s">
        <v>7401</v>
      </c>
      <c r="D403" s="619" t="s">
        <v>8162</v>
      </c>
      <c r="E403" s="619" t="s">
        <v>8163</v>
      </c>
      <c r="F403" s="622">
        <v>35</v>
      </c>
      <c r="G403" s="622">
        <v>110600</v>
      </c>
      <c r="H403" s="622">
        <v>1</v>
      </c>
      <c r="I403" s="622">
        <v>3160</v>
      </c>
      <c r="J403" s="622">
        <v>59</v>
      </c>
      <c r="K403" s="622">
        <v>186962</v>
      </c>
      <c r="L403" s="622">
        <v>1.6904339963833634</v>
      </c>
      <c r="M403" s="622">
        <v>3168.8474576271187</v>
      </c>
      <c r="N403" s="622">
        <v>46</v>
      </c>
      <c r="O403" s="622">
        <v>146326</v>
      </c>
      <c r="P403" s="635">
        <v>1.3230198915009042</v>
      </c>
      <c r="Q403" s="623">
        <v>3181</v>
      </c>
    </row>
    <row r="404" spans="1:17" ht="14.4" customHeight="1" x14ac:dyDescent="0.3">
      <c r="A404" s="618" t="s">
        <v>556</v>
      </c>
      <c r="B404" s="619" t="s">
        <v>7548</v>
      </c>
      <c r="C404" s="619" t="s">
        <v>7401</v>
      </c>
      <c r="D404" s="619" t="s">
        <v>8164</v>
      </c>
      <c r="E404" s="619" t="s">
        <v>8165</v>
      </c>
      <c r="F404" s="622">
        <v>180</v>
      </c>
      <c r="G404" s="622">
        <v>926640</v>
      </c>
      <c r="H404" s="622">
        <v>1</v>
      </c>
      <c r="I404" s="622">
        <v>5148</v>
      </c>
      <c r="J404" s="622">
        <v>242</v>
      </c>
      <c r="K404" s="622">
        <v>1245816</v>
      </c>
      <c r="L404" s="622">
        <v>1.3444444444444446</v>
      </c>
      <c r="M404" s="622">
        <v>5148</v>
      </c>
      <c r="N404" s="622">
        <v>225</v>
      </c>
      <c r="O404" s="622">
        <v>1158300</v>
      </c>
      <c r="P404" s="635">
        <v>1.25</v>
      </c>
      <c r="Q404" s="623">
        <v>5148</v>
      </c>
    </row>
    <row r="405" spans="1:17" ht="14.4" customHeight="1" x14ac:dyDescent="0.3">
      <c r="A405" s="618" t="s">
        <v>556</v>
      </c>
      <c r="B405" s="619" t="s">
        <v>7548</v>
      </c>
      <c r="C405" s="619" t="s">
        <v>7401</v>
      </c>
      <c r="D405" s="619" t="s">
        <v>8166</v>
      </c>
      <c r="E405" s="619" t="s">
        <v>8167</v>
      </c>
      <c r="F405" s="622">
        <v>1</v>
      </c>
      <c r="G405" s="622">
        <v>468</v>
      </c>
      <c r="H405" s="622">
        <v>1</v>
      </c>
      <c r="I405" s="622">
        <v>468</v>
      </c>
      <c r="J405" s="622"/>
      <c r="K405" s="622"/>
      <c r="L405" s="622"/>
      <c r="M405" s="622"/>
      <c r="N405" s="622"/>
      <c r="O405" s="622"/>
      <c r="P405" s="635"/>
      <c r="Q405" s="623"/>
    </row>
    <row r="406" spans="1:17" ht="14.4" customHeight="1" x14ac:dyDescent="0.3">
      <c r="A406" s="618" t="s">
        <v>556</v>
      </c>
      <c r="B406" s="619" t="s">
        <v>7548</v>
      </c>
      <c r="C406" s="619" t="s">
        <v>7401</v>
      </c>
      <c r="D406" s="619" t="s">
        <v>8168</v>
      </c>
      <c r="E406" s="619" t="s">
        <v>8169</v>
      </c>
      <c r="F406" s="622"/>
      <c r="G406" s="622"/>
      <c r="H406" s="622"/>
      <c r="I406" s="622"/>
      <c r="J406" s="622">
        <v>30</v>
      </c>
      <c r="K406" s="622">
        <v>25260</v>
      </c>
      <c r="L406" s="622"/>
      <c r="M406" s="622">
        <v>842</v>
      </c>
      <c r="N406" s="622">
        <v>4</v>
      </c>
      <c r="O406" s="622">
        <v>3380</v>
      </c>
      <c r="P406" s="635"/>
      <c r="Q406" s="623">
        <v>845</v>
      </c>
    </row>
    <row r="407" spans="1:17" ht="14.4" customHeight="1" x14ac:dyDescent="0.3">
      <c r="A407" s="618" t="s">
        <v>556</v>
      </c>
      <c r="B407" s="619" t="s">
        <v>7548</v>
      </c>
      <c r="C407" s="619" t="s">
        <v>7401</v>
      </c>
      <c r="D407" s="619" t="s">
        <v>8170</v>
      </c>
      <c r="E407" s="619" t="s">
        <v>8171</v>
      </c>
      <c r="F407" s="622">
        <v>121</v>
      </c>
      <c r="G407" s="622">
        <v>227359</v>
      </c>
      <c r="H407" s="622">
        <v>1</v>
      </c>
      <c r="I407" s="622">
        <v>1879</v>
      </c>
      <c r="J407" s="622">
        <v>107</v>
      </c>
      <c r="K407" s="622">
        <v>201695</v>
      </c>
      <c r="L407" s="622">
        <v>0.88712124877396537</v>
      </c>
      <c r="M407" s="622">
        <v>1885</v>
      </c>
      <c r="N407" s="622">
        <v>161</v>
      </c>
      <c r="O407" s="622">
        <v>304605</v>
      </c>
      <c r="P407" s="635">
        <v>1.3397534295981246</v>
      </c>
      <c r="Q407" s="623">
        <v>1891.9565217391305</v>
      </c>
    </row>
    <row r="408" spans="1:17" ht="14.4" customHeight="1" x14ac:dyDescent="0.3">
      <c r="A408" s="618" t="s">
        <v>556</v>
      </c>
      <c r="B408" s="619" t="s">
        <v>7548</v>
      </c>
      <c r="C408" s="619" t="s">
        <v>7401</v>
      </c>
      <c r="D408" s="619" t="s">
        <v>8172</v>
      </c>
      <c r="E408" s="619" t="s">
        <v>8173</v>
      </c>
      <c r="F408" s="622">
        <v>7</v>
      </c>
      <c r="G408" s="622">
        <v>16478</v>
      </c>
      <c r="H408" s="622">
        <v>1</v>
      </c>
      <c r="I408" s="622">
        <v>2354</v>
      </c>
      <c r="J408" s="622">
        <v>16</v>
      </c>
      <c r="K408" s="622">
        <v>37760</v>
      </c>
      <c r="L408" s="622">
        <v>2.2915402354654693</v>
      </c>
      <c r="M408" s="622">
        <v>2360</v>
      </c>
      <c r="N408" s="622">
        <v>14</v>
      </c>
      <c r="O408" s="622">
        <v>33138</v>
      </c>
      <c r="P408" s="635">
        <v>2.0110450297366187</v>
      </c>
      <c r="Q408" s="623">
        <v>2367</v>
      </c>
    </row>
    <row r="409" spans="1:17" ht="14.4" customHeight="1" x14ac:dyDescent="0.3">
      <c r="A409" s="618" t="s">
        <v>556</v>
      </c>
      <c r="B409" s="619" t="s">
        <v>7548</v>
      </c>
      <c r="C409" s="619" t="s">
        <v>7401</v>
      </c>
      <c r="D409" s="619" t="s">
        <v>8174</v>
      </c>
      <c r="E409" s="619" t="s">
        <v>8175</v>
      </c>
      <c r="F409" s="622">
        <v>6</v>
      </c>
      <c r="G409" s="622">
        <v>25140</v>
      </c>
      <c r="H409" s="622">
        <v>1</v>
      </c>
      <c r="I409" s="622">
        <v>4190</v>
      </c>
      <c r="J409" s="622">
        <v>5</v>
      </c>
      <c r="K409" s="622">
        <v>21010</v>
      </c>
      <c r="L409" s="622">
        <v>0.83571996817820204</v>
      </c>
      <c r="M409" s="622">
        <v>4202</v>
      </c>
      <c r="N409" s="622">
        <v>5</v>
      </c>
      <c r="O409" s="622">
        <v>21090</v>
      </c>
      <c r="P409" s="635">
        <v>0.83890214797136042</v>
      </c>
      <c r="Q409" s="623">
        <v>4218</v>
      </c>
    </row>
    <row r="410" spans="1:17" ht="14.4" customHeight="1" x14ac:dyDescent="0.3">
      <c r="A410" s="618" t="s">
        <v>556</v>
      </c>
      <c r="B410" s="619" t="s">
        <v>7548</v>
      </c>
      <c r="C410" s="619" t="s">
        <v>7401</v>
      </c>
      <c r="D410" s="619" t="s">
        <v>8176</v>
      </c>
      <c r="E410" s="619" t="s">
        <v>8177</v>
      </c>
      <c r="F410" s="622">
        <v>34</v>
      </c>
      <c r="G410" s="622">
        <v>93772</v>
      </c>
      <c r="H410" s="622">
        <v>1</v>
      </c>
      <c r="I410" s="622">
        <v>2758</v>
      </c>
      <c r="J410" s="622">
        <v>27</v>
      </c>
      <c r="K410" s="622">
        <v>74817</v>
      </c>
      <c r="L410" s="622">
        <v>0.79786076867295141</v>
      </c>
      <c r="M410" s="622">
        <v>2771</v>
      </c>
      <c r="N410" s="622">
        <v>26</v>
      </c>
      <c r="O410" s="622">
        <v>72488</v>
      </c>
      <c r="P410" s="635">
        <v>0.77302393038433648</v>
      </c>
      <c r="Q410" s="623">
        <v>2788</v>
      </c>
    </row>
    <row r="411" spans="1:17" ht="14.4" customHeight="1" x14ac:dyDescent="0.3">
      <c r="A411" s="618" t="s">
        <v>556</v>
      </c>
      <c r="B411" s="619" t="s">
        <v>7548</v>
      </c>
      <c r="C411" s="619" t="s">
        <v>7401</v>
      </c>
      <c r="D411" s="619" t="s">
        <v>8178</v>
      </c>
      <c r="E411" s="619" t="s">
        <v>8179</v>
      </c>
      <c r="F411" s="622">
        <v>7</v>
      </c>
      <c r="G411" s="622">
        <v>17969</v>
      </c>
      <c r="H411" s="622">
        <v>1</v>
      </c>
      <c r="I411" s="622">
        <v>2567</v>
      </c>
      <c r="J411" s="622">
        <v>8</v>
      </c>
      <c r="K411" s="622">
        <v>20608</v>
      </c>
      <c r="L411" s="622">
        <v>1.1468640436306974</v>
      </c>
      <c r="M411" s="622">
        <v>2576</v>
      </c>
      <c r="N411" s="622">
        <v>6</v>
      </c>
      <c r="O411" s="622">
        <v>15528</v>
      </c>
      <c r="P411" s="635">
        <v>0.86415493349657746</v>
      </c>
      <c r="Q411" s="623">
        <v>2588</v>
      </c>
    </row>
    <row r="412" spans="1:17" ht="14.4" customHeight="1" x14ac:dyDescent="0.3">
      <c r="A412" s="618" t="s">
        <v>556</v>
      </c>
      <c r="B412" s="619" t="s">
        <v>7548</v>
      </c>
      <c r="C412" s="619" t="s">
        <v>7401</v>
      </c>
      <c r="D412" s="619" t="s">
        <v>8180</v>
      </c>
      <c r="E412" s="619" t="s">
        <v>8181</v>
      </c>
      <c r="F412" s="622">
        <v>3</v>
      </c>
      <c r="G412" s="622">
        <v>9321</v>
      </c>
      <c r="H412" s="622">
        <v>1</v>
      </c>
      <c r="I412" s="622">
        <v>3107</v>
      </c>
      <c r="J412" s="622">
        <v>14</v>
      </c>
      <c r="K412" s="622">
        <v>43554</v>
      </c>
      <c r="L412" s="622">
        <v>4.6726746057289992</v>
      </c>
      <c r="M412" s="622">
        <v>3111</v>
      </c>
      <c r="N412" s="622">
        <v>12</v>
      </c>
      <c r="O412" s="622">
        <v>37404</v>
      </c>
      <c r="P412" s="635">
        <v>4.0128741551335692</v>
      </c>
      <c r="Q412" s="623">
        <v>3117</v>
      </c>
    </row>
    <row r="413" spans="1:17" ht="14.4" customHeight="1" x14ac:dyDescent="0.3">
      <c r="A413" s="618" t="s">
        <v>556</v>
      </c>
      <c r="B413" s="619" t="s">
        <v>7548</v>
      </c>
      <c r="C413" s="619" t="s">
        <v>7401</v>
      </c>
      <c r="D413" s="619" t="s">
        <v>8182</v>
      </c>
      <c r="E413" s="619" t="s">
        <v>8183</v>
      </c>
      <c r="F413" s="622">
        <v>25</v>
      </c>
      <c r="G413" s="622">
        <v>88425</v>
      </c>
      <c r="H413" s="622">
        <v>1</v>
      </c>
      <c r="I413" s="622">
        <v>3537</v>
      </c>
      <c r="J413" s="622">
        <v>34</v>
      </c>
      <c r="K413" s="622">
        <v>120768</v>
      </c>
      <c r="L413" s="622">
        <v>1.3657675996607295</v>
      </c>
      <c r="M413" s="622">
        <v>3552</v>
      </c>
      <c r="N413" s="622">
        <v>27</v>
      </c>
      <c r="O413" s="622">
        <v>96417</v>
      </c>
      <c r="P413" s="635">
        <v>1.0903816793893131</v>
      </c>
      <c r="Q413" s="623">
        <v>3571</v>
      </c>
    </row>
    <row r="414" spans="1:17" ht="14.4" customHeight="1" x14ac:dyDescent="0.3">
      <c r="A414" s="618" t="s">
        <v>556</v>
      </c>
      <c r="B414" s="619" t="s">
        <v>7548</v>
      </c>
      <c r="C414" s="619" t="s">
        <v>7401</v>
      </c>
      <c r="D414" s="619" t="s">
        <v>8184</v>
      </c>
      <c r="E414" s="619" t="s">
        <v>8185</v>
      </c>
      <c r="F414" s="622">
        <v>8</v>
      </c>
      <c r="G414" s="622">
        <v>63680</v>
      </c>
      <c r="H414" s="622">
        <v>1</v>
      </c>
      <c r="I414" s="622">
        <v>7960</v>
      </c>
      <c r="J414" s="622">
        <v>6</v>
      </c>
      <c r="K414" s="622">
        <v>47940</v>
      </c>
      <c r="L414" s="622">
        <v>0.7528266331658291</v>
      </c>
      <c r="M414" s="622">
        <v>7990</v>
      </c>
      <c r="N414" s="622">
        <v>3</v>
      </c>
      <c r="O414" s="622">
        <v>24084</v>
      </c>
      <c r="P414" s="635">
        <v>0.37820351758793969</v>
      </c>
      <c r="Q414" s="623">
        <v>8028</v>
      </c>
    </row>
    <row r="415" spans="1:17" ht="14.4" customHeight="1" x14ac:dyDescent="0.3">
      <c r="A415" s="618" t="s">
        <v>556</v>
      </c>
      <c r="B415" s="619" t="s">
        <v>7548</v>
      </c>
      <c r="C415" s="619" t="s">
        <v>7401</v>
      </c>
      <c r="D415" s="619" t="s">
        <v>8186</v>
      </c>
      <c r="E415" s="619" t="s">
        <v>8187</v>
      </c>
      <c r="F415" s="622">
        <v>7</v>
      </c>
      <c r="G415" s="622">
        <v>65478</v>
      </c>
      <c r="H415" s="622">
        <v>1</v>
      </c>
      <c r="I415" s="622">
        <v>9354</v>
      </c>
      <c r="J415" s="622">
        <v>7</v>
      </c>
      <c r="K415" s="622">
        <v>65667</v>
      </c>
      <c r="L415" s="622">
        <v>1.0028864656831302</v>
      </c>
      <c r="M415" s="622">
        <v>9381</v>
      </c>
      <c r="N415" s="622">
        <v>5</v>
      </c>
      <c r="O415" s="622">
        <v>47075</v>
      </c>
      <c r="P415" s="635">
        <v>0.71894376737224719</v>
      </c>
      <c r="Q415" s="623">
        <v>9415</v>
      </c>
    </row>
    <row r="416" spans="1:17" ht="14.4" customHeight="1" x14ac:dyDescent="0.3">
      <c r="A416" s="618" t="s">
        <v>556</v>
      </c>
      <c r="B416" s="619" t="s">
        <v>7548</v>
      </c>
      <c r="C416" s="619" t="s">
        <v>7401</v>
      </c>
      <c r="D416" s="619" t="s">
        <v>8188</v>
      </c>
      <c r="E416" s="619" t="s">
        <v>8189</v>
      </c>
      <c r="F416" s="622">
        <v>9</v>
      </c>
      <c r="G416" s="622">
        <v>74799</v>
      </c>
      <c r="H416" s="622">
        <v>1</v>
      </c>
      <c r="I416" s="622">
        <v>8311</v>
      </c>
      <c r="J416" s="622">
        <v>2</v>
      </c>
      <c r="K416" s="622">
        <v>16664</v>
      </c>
      <c r="L416" s="622">
        <v>0.22278372705517455</v>
      </c>
      <c r="M416" s="622">
        <v>8332</v>
      </c>
      <c r="N416" s="622">
        <v>4</v>
      </c>
      <c r="O416" s="622">
        <v>33432</v>
      </c>
      <c r="P416" s="635">
        <v>0.44695784703004049</v>
      </c>
      <c r="Q416" s="623">
        <v>8358</v>
      </c>
    </row>
    <row r="417" spans="1:17" ht="14.4" customHeight="1" x14ac:dyDescent="0.3">
      <c r="A417" s="618" t="s">
        <v>556</v>
      </c>
      <c r="B417" s="619" t="s">
        <v>7548</v>
      </c>
      <c r="C417" s="619" t="s">
        <v>7401</v>
      </c>
      <c r="D417" s="619" t="s">
        <v>8190</v>
      </c>
      <c r="E417" s="619" t="s">
        <v>8191</v>
      </c>
      <c r="F417" s="622">
        <v>8</v>
      </c>
      <c r="G417" s="622">
        <v>12280</v>
      </c>
      <c r="H417" s="622">
        <v>1</v>
      </c>
      <c r="I417" s="622">
        <v>1535</v>
      </c>
      <c r="J417" s="622">
        <v>5</v>
      </c>
      <c r="K417" s="622">
        <v>7705</v>
      </c>
      <c r="L417" s="622">
        <v>0.62744299674267101</v>
      </c>
      <c r="M417" s="622">
        <v>1541</v>
      </c>
      <c r="N417" s="622">
        <v>9</v>
      </c>
      <c r="O417" s="622">
        <v>13932</v>
      </c>
      <c r="P417" s="635">
        <v>1.134527687296417</v>
      </c>
      <c r="Q417" s="623">
        <v>1548</v>
      </c>
    </row>
    <row r="418" spans="1:17" ht="14.4" customHeight="1" x14ac:dyDescent="0.3">
      <c r="A418" s="618" t="s">
        <v>556</v>
      </c>
      <c r="B418" s="619" t="s">
        <v>7548</v>
      </c>
      <c r="C418" s="619" t="s">
        <v>7401</v>
      </c>
      <c r="D418" s="619" t="s">
        <v>8192</v>
      </c>
      <c r="E418" s="619" t="s">
        <v>8193</v>
      </c>
      <c r="F418" s="622">
        <v>90</v>
      </c>
      <c r="G418" s="622">
        <v>405540</v>
      </c>
      <c r="H418" s="622">
        <v>1</v>
      </c>
      <c r="I418" s="622">
        <v>4506</v>
      </c>
      <c r="J418" s="622">
        <v>82</v>
      </c>
      <c r="K418" s="622">
        <v>370230</v>
      </c>
      <c r="L418" s="622">
        <v>0.91293090693889634</v>
      </c>
      <c r="M418" s="622">
        <v>4515</v>
      </c>
      <c r="N418" s="622">
        <v>87</v>
      </c>
      <c r="O418" s="622">
        <v>393849</v>
      </c>
      <c r="P418" s="635">
        <v>0.97117177097203733</v>
      </c>
      <c r="Q418" s="623">
        <v>4527</v>
      </c>
    </row>
    <row r="419" spans="1:17" ht="14.4" customHeight="1" x14ac:dyDescent="0.3">
      <c r="A419" s="618" t="s">
        <v>556</v>
      </c>
      <c r="B419" s="619" t="s">
        <v>7548</v>
      </c>
      <c r="C419" s="619" t="s">
        <v>7401</v>
      </c>
      <c r="D419" s="619" t="s">
        <v>8194</v>
      </c>
      <c r="E419" s="619" t="s">
        <v>8195</v>
      </c>
      <c r="F419" s="622">
        <v>26</v>
      </c>
      <c r="G419" s="622">
        <v>182936</v>
      </c>
      <c r="H419" s="622">
        <v>1</v>
      </c>
      <c r="I419" s="622">
        <v>7036</v>
      </c>
      <c r="J419" s="622">
        <v>26</v>
      </c>
      <c r="K419" s="622">
        <v>183638</v>
      </c>
      <c r="L419" s="622">
        <v>1.0038374076179648</v>
      </c>
      <c r="M419" s="622">
        <v>7063</v>
      </c>
      <c r="N419" s="622">
        <v>21</v>
      </c>
      <c r="O419" s="622">
        <v>149037</v>
      </c>
      <c r="P419" s="635">
        <v>0.81469475663620061</v>
      </c>
      <c r="Q419" s="623">
        <v>7097</v>
      </c>
    </row>
    <row r="420" spans="1:17" ht="14.4" customHeight="1" x14ac:dyDescent="0.3">
      <c r="A420" s="618" t="s">
        <v>556</v>
      </c>
      <c r="B420" s="619" t="s">
        <v>7548</v>
      </c>
      <c r="C420" s="619" t="s">
        <v>7401</v>
      </c>
      <c r="D420" s="619" t="s">
        <v>8196</v>
      </c>
      <c r="E420" s="619" t="s">
        <v>8197</v>
      </c>
      <c r="F420" s="622">
        <v>8</v>
      </c>
      <c r="G420" s="622">
        <v>60024</v>
      </c>
      <c r="H420" s="622">
        <v>1</v>
      </c>
      <c r="I420" s="622">
        <v>7503</v>
      </c>
      <c r="J420" s="622">
        <v>5</v>
      </c>
      <c r="K420" s="622">
        <v>37665</v>
      </c>
      <c r="L420" s="622">
        <v>0.62749900039984008</v>
      </c>
      <c r="M420" s="622">
        <v>7533</v>
      </c>
      <c r="N420" s="622">
        <v>1</v>
      </c>
      <c r="O420" s="622">
        <v>7571</v>
      </c>
      <c r="P420" s="635">
        <v>0.12613288018126084</v>
      </c>
      <c r="Q420" s="623">
        <v>7571</v>
      </c>
    </row>
    <row r="421" spans="1:17" ht="14.4" customHeight="1" x14ac:dyDescent="0.3">
      <c r="A421" s="618" t="s">
        <v>556</v>
      </c>
      <c r="B421" s="619" t="s">
        <v>7548</v>
      </c>
      <c r="C421" s="619" t="s">
        <v>7401</v>
      </c>
      <c r="D421" s="619" t="s">
        <v>8198</v>
      </c>
      <c r="E421" s="619" t="s">
        <v>8199</v>
      </c>
      <c r="F421" s="622">
        <v>96</v>
      </c>
      <c r="G421" s="622">
        <v>580128</v>
      </c>
      <c r="H421" s="622">
        <v>1</v>
      </c>
      <c r="I421" s="622">
        <v>6043</v>
      </c>
      <c r="J421" s="622">
        <v>86</v>
      </c>
      <c r="K421" s="622">
        <v>520988</v>
      </c>
      <c r="L421" s="622">
        <v>0.89805698052843508</v>
      </c>
      <c r="M421" s="622">
        <v>6058</v>
      </c>
      <c r="N421" s="622">
        <v>97</v>
      </c>
      <c r="O421" s="622">
        <v>589469</v>
      </c>
      <c r="P421" s="635">
        <v>1.0161016189530587</v>
      </c>
      <c r="Q421" s="623">
        <v>6077</v>
      </c>
    </row>
    <row r="422" spans="1:17" ht="14.4" customHeight="1" x14ac:dyDescent="0.3">
      <c r="A422" s="618" t="s">
        <v>556</v>
      </c>
      <c r="B422" s="619" t="s">
        <v>7548</v>
      </c>
      <c r="C422" s="619" t="s">
        <v>7401</v>
      </c>
      <c r="D422" s="619" t="s">
        <v>8200</v>
      </c>
      <c r="E422" s="619" t="s">
        <v>8201</v>
      </c>
      <c r="F422" s="622">
        <v>13</v>
      </c>
      <c r="G422" s="622">
        <v>11700</v>
      </c>
      <c r="H422" s="622">
        <v>1</v>
      </c>
      <c r="I422" s="622">
        <v>900</v>
      </c>
      <c r="J422" s="622">
        <v>2</v>
      </c>
      <c r="K422" s="622">
        <v>1806</v>
      </c>
      <c r="L422" s="622">
        <v>0.15435897435897436</v>
      </c>
      <c r="M422" s="622">
        <v>903</v>
      </c>
      <c r="N422" s="622"/>
      <c r="O422" s="622"/>
      <c r="P422" s="635"/>
      <c r="Q422" s="623"/>
    </row>
    <row r="423" spans="1:17" ht="14.4" customHeight="1" x14ac:dyDescent="0.3">
      <c r="A423" s="618" t="s">
        <v>556</v>
      </c>
      <c r="B423" s="619" t="s">
        <v>7548</v>
      </c>
      <c r="C423" s="619" t="s">
        <v>7401</v>
      </c>
      <c r="D423" s="619" t="s">
        <v>8202</v>
      </c>
      <c r="E423" s="619" t="s">
        <v>8203</v>
      </c>
      <c r="F423" s="622">
        <v>2</v>
      </c>
      <c r="G423" s="622">
        <v>4250</v>
      </c>
      <c r="H423" s="622">
        <v>1</v>
      </c>
      <c r="I423" s="622">
        <v>2125</v>
      </c>
      <c r="J423" s="622"/>
      <c r="K423" s="622"/>
      <c r="L423" s="622"/>
      <c r="M423" s="622"/>
      <c r="N423" s="622"/>
      <c r="O423" s="622"/>
      <c r="P423" s="635"/>
      <c r="Q423" s="623"/>
    </row>
    <row r="424" spans="1:17" ht="14.4" customHeight="1" x14ac:dyDescent="0.3">
      <c r="A424" s="618" t="s">
        <v>556</v>
      </c>
      <c r="B424" s="619" t="s">
        <v>7548</v>
      </c>
      <c r="C424" s="619" t="s">
        <v>7401</v>
      </c>
      <c r="D424" s="619" t="s">
        <v>8204</v>
      </c>
      <c r="E424" s="619" t="s">
        <v>8205</v>
      </c>
      <c r="F424" s="622">
        <v>1</v>
      </c>
      <c r="G424" s="622">
        <v>230</v>
      </c>
      <c r="H424" s="622">
        <v>1</v>
      </c>
      <c r="I424" s="622">
        <v>230</v>
      </c>
      <c r="J424" s="622"/>
      <c r="K424" s="622"/>
      <c r="L424" s="622"/>
      <c r="M424" s="622"/>
      <c r="N424" s="622"/>
      <c r="O424" s="622"/>
      <c r="P424" s="635"/>
      <c r="Q424" s="623"/>
    </row>
    <row r="425" spans="1:17" ht="14.4" customHeight="1" x14ac:dyDescent="0.3">
      <c r="A425" s="618" t="s">
        <v>556</v>
      </c>
      <c r="B425" s="619" t="s">
        <v>7548</v>
      </c>
      <c r="C425" s="619" t="s">
        <v>7401</v>
      </c>
      <c r="D425" s="619" t="s">
        <v>8206</v>
      </c>
      <c r="E425" s="619" t="s">
        <v>8207</v>
      </c>
      <c r="F425" s="622">
        <v>15</v>
      </c>
      <c r="G425" s="622">
        <v>103845</v>
      </c>
      <c r="H425" s="622">
        <v>1</v>
      </c>
      <c r="I425" s="622">
        <v>6923</v>
      </c>
      <c r="J425" s="622">
        <v>18</v>
      </c>
      <c r="K425" s="622">
        <v>125046</v>
      </c>
      <c r="L425" s="622">
        <v>1.2041600462227358</v>
      </c>
      <c r="M425" s="622">
        <v>6947</v>
      </c>
      <c r="N425" s="622"/>
      <c r="O425" s="622"/>
      <c r="P425" s="635"/>
      <c r="Q425" s="623"/>
    </row>
    <row r="426" spans="1:17" ht="14.4" customHeight="1" x14ac:dyDescent="0.3">
      <c r="A426" s="618" t="s">
        <v>556</v>
      </c>
      <c r="B426" s="619" t="s">
        <v>7548</v>
      </c>
      <c r="C426" s="619" t="s">
        <v>7401</v>
      </c>
      <c r="D426" s="619" t="s">
        <v>7474</v>
      </c>
      <c r="E426" s="619" t="s">
        <v>7475</v>
      </c>
      <c r="F426" s="622">
        <v>6</v>
      </c>
      <c r="G426" s="622">
        <v>3924</v>
      </c>
      <c r="H426" s="622">
        <v>1</v>
      </c>
      <c r="I426" s="622">
        <v>654</v>
      </c>
      <c r="J426" s="622">
        <v>10</v>
      </c>
      <c r="K426" s="622">
        <v>6560</v>
      </c>
      <c r="L426" s="622">
        <v>1.671763506625892</v>
      </c>
      <c r="M426" s="622">
        <v>656</v>
      </c>
      <c r="N426" s="622">
        <v>2</v>
      </c>
      <c r="O426" s="622">
        <v>1318</v>
      </c>
      <c r="P426" s="635">
        <v>0.33588175331294595</v>
      </c>
      <c r="Q426" s="623">
        <v>659</v>
      </c>
    </row>
    <row r="427" spans="1:17" ht="14.4" customHeight="1" x14ac:dyDescent="0.3">
      <c r="A427" s="618" t="s">
        <v>556</v>
      </c>
      <c r="B427" s="619" t="s">
        <v>7548</v>
      </c>
      <c r="C427" s="619" t="s">
        <v>7401</v>
      </c>
      <c r="D427" s="619" t="s">
        <v>8208</v>
      </c>
      <c r="E427" s="619" t="s">
        <v>8209</v>
      </c>
      <c r="F427" s="622">
        <v>2</v>
      </c>
      <c r="G427" s="622">
        <v>7036</v>
      </c>
      <c r="H427" s="622">
        <v>1</v>
      </c>
      <c r="I427" s="622">
        <v>3518</v>
      </c>
      <c r="J427" s="622"/>
      <c r="K427" s="622"/>
      <c r="L427" s="622"/>
      <c r="M427" s="622"/>
      <c r="N427" s="622"/>
      <c r="O427" s="622"/>
      <c r="P427" s="635"/>
      <c r="Q427" s="623"/>
    </row>
    <row r="428" spans="1:17" ht="14.4" customHeight="1" x14ac:dyDescent="0.3">
      <c r="A428" s="618" t="s">
        <v>556</v>
      </c>
      <c r="B428" s="619" t="s">
        <v>7548</v>
      </c>
      <c r="C428" s="619" t="s">
        <v>7401</v>
      </c>
      <c r="D428" s="619" t="s">
        <v>8210</v>
      </c>
      <c r="E428" s="619" t="s">
        <v>8211</v>
      </c>
      <c r="F428" s="622">
        <v>1</v>
      </c>
      <c r="G428" s="622">
        <v>171</v>
      </c>
      <c r="H428" s="622">
        <v>1</v>
      </c>
      <c r="I428" s="622">
        <v>171</v>
      </c>
      <c r="J428" s="622"/>
      <c r="K428" s="622"/>
      <c r="L428" s="622"/>
      <c r="M428" s="622"/>
      <c r="N428" s="622"/>
      <c r="O428" s="622"/>
      <c r="P428" s="635"/>
      <c r="Q428" s="623"/>
    </row>
    <row r="429" spans="1:17" ht="14.4" customHeight="1" x14ac:dyDescent="0.3">
      <c r="A429" s="618" t="s">
        <v>556</v>
      </c>
      <c r="B429" s="619" t="s">
        <v>7548</v>
      </c>
      <c r="C429" s="619" t="s">
        <v>7401</v>
      </c>
      <c r="D429" s="619" t="s">
        <v>8212</v>
      </c>
      <c r="E429" s="619" t="s">
        <v>8213</v>
      </c>
      <c r="F429" s="622">
        <v>1</v>
      </c>
      <c r="G429" s="622">
        <v>4031</v>
      </c>
      <c r="H429" s="622">
        <v>1</v>
      </c>
      <c r="I429" s="622">
        <v>4031</v>
      </c>
      <c r="J429" s="622">
        <v>0</v>
      </c>
      <c r="K429" s="622">
        <v>0</v>
      </c>
      <c r="L429" s="622">
        <v>0</v>
      </c>
      <c r="M429" s="622"/>
      <c r="N429" s="622"/>
      <c r="O429" s="622"/>
      <c r="P429" s="635"/>
      <c r="Q429" s="623"/>
    </row>
    <row r="430" spans="1:17" ht="14.4" customHeight="1" x14ac:dyDescent="0.3">
      <c r="A430" s="618" t="s">
        <v>556</v>
      </c>
      <c r="B430" s="619" t="s">
        <v>7548</v>
      </c>
      <c r="C430" s="619" t="s">
        <v>7401</v>
      </c>
      <c r="D430" s="619" t="s">
        <v>8214</v>
      </c>
      <c r="E430" s="619" t="s">
        <v>8215</v>
      </c>
      <c r="F430" s="622">
        <v>1</v>
      </c>
      <c r="G430" s="622">
        <v>508</v>
      </c>
      <c r="H430" s="622">
        <v>1</v>
      </c>
      <c r="I430" s="622">
        <v>508</v>
      </c>
      <c r="J430" s="622">
        <v>1</v>
      </c>
      <c r="K430" s="622">
        <v>511</v>
      </c>
      <c r="L430" s="622">
        <v>1.0059055118110236</v>
      </c>
      <c r="M430" s="622">
        <v>511</v>
      </c>
      <c r="N430" s="622"/>
      <c r="O430" s="622"/>
      <c r="P430" s="635"/>
      <c r="Q430" s="623"/>
    </row>
    <row r="431" spans="1:17" ht="14.4" customHeight="1" x14ac:dyDescent="0.3">
      <c r="A431" s="618" t="s">
        <v>556</v>
      </c>
      <c r="B431" s="619" t="s">
        <v>7548</v>
      </c>
      <c r="C431" s="619" t="s">
        <v>7401</v>
      </c>
      <c r="D431" s="619" t="s">
        <v>8216</v>
      </c>
      <c r="E431" s="619" t="s">
        <v>8217</v>
      </c>
      <c r="F431" s="622">
        <v>6</v>
      </c>
      <c r="G431" s="622">
        <v>0</v>
      </c>
      <c r="H431" s="622"/>
      <c r="I431" s="622">
        <v>0</v>
      </c>
      <c r="J431" s="622">
        <v>9</v>
      </c>
      <c r="K431" s="622">
        <v>0</v>
      </c>
      <c r="L431" s="622"/>
      <c r="M431" s="622">
        <v>0</v>
      </c>
      <c r="N431" s="622">
        <v>7</v>
      </c>
      <c r="O431" s="622">
        <v>0</v>
      </c>
      <c r="P431" s="635"/>
      <c r="Q431" s="623">
        <v>0</v>
      </c>
    </row>
    <row r="432" spans="1:17" ht="14.4" customHeight="1" x14ac:dyDescent="0.3">
      <c r="A432" s="618" t="s">
        <v>556</v>
      </c>
      <c r="B432" s="619" t="s">
        <v>7548</v>
      </c>
      <c r="C432" s="619" t="s">
        <v>7401</v>
      </c>
      <c r="D432" s="619" t="s">
        <v>8218</v>
      </c>
      <c r="E432" s="619" t="s">
        <v>8219</v>
      </c>
      <c r="F432" s="622">
        <v>1</v>
      </c>
      <c r="G432" s="622">
        <v>3566</v>
      </c>
      <c r="H432" s="622">
        <v>1</v>
      </c>
      <c r="I432" s="622">
        <v>3566</v>
      </c>
      <c r="J432" s="622"/>
      <c r="K432" s="622"/>
      <c r="L432" s="622"/>
      <c r="M432" s="622"/>
      <c r="N432" s="622"/>
      <c r="O432" s="622"/>
      <c r="P432" s="635"/>
      <c r="Q432" s="623"/>
    </row>
    <row r="433" spans="1:17" ht="14.4" customHeight="1" x14ac:dyDescent="0.3">
      <c r="A433" s="618" t="s">
        <v>556</v>
      </c>
      <c r="B433" s="619" t="s">
        <v>7548</v>
      </c>
      <c r="C433" s="619" t="s">
        <v>7401</v>
      </c>
      <c r="D433" s="619" t="s">
        <v>8220</v>
      </c>
      <c r="E433" s="619" t="s">
        <v>8221</v>
      </c>
      <c r="F433" s="622"/>
      <c r="G433" s="622"/>
      <c r="H433" s="622"/>
      <c r="I433" s="622"/>
      <c r="J433" s="622">
        <v>4</v>
      </c>
      <c r="K433" s="622">
        <v>14992</v>
      </c>
      <c r="L433" s="622"/>
      <c r="M433" s="622">
        <v>3748</v>
      </c>
      <c r="N433" s="622"/>
      <c r="O433" s="622"/>
      <c r="P433" s="635"/>
      <c r="Q433" s="623"/>
    </row>
    <row r="434" spans="1:17" ht="14.4" customHeight="1" x14ac:dyDescent="0.3">
      <c r="A434" s="618" t="s">
        <v>556</v>
      </c>
      <c r="B434" s="619" t="s">
        <v>7548</v>
      </c>
      <c r="C434" s="619" t="s">
        <v>7401</v>
      </c>
      <c r="D434" s="619" t="s">
        <v>7480</v>
      </c>
      <c r="E434" s="619" t="s">
        <v>7481</v>
      </c>
      <c r="F434" s="622">
        <v>6</v>
      </c>
      <c r="G434" s="622">
        <v>3738</v>
      </c>
      <c r="H434" s="622">
        <v>1</v>
      </c>
      <c r="I434" s="622">
        <v>623</v>
      </c>
      <c r="J434" s="622">
        <v>2</v>
      </c>
      <c r="K434" s="622">
        <v>1250</v>
      </c>
      <c r="L434" s="622">
        <v>0.33440342429106473</v>
      </c>
      <c r="M434" s="622">
        <v>625</v>
      </c>
      <c r="N434" s="622">
        <v>6</v>
      </c>
      <c r="O434" s="622">
        <v>3768</v>
      </c>
      <c r="P434" s="635">
        <v>1.0080256821829856</v>
      </c>
      <c r="Q434" s="623">
        <v>628</v>
      </c>
    </row>
    <row r="435" spans="1:17" ht="14.4" customHeight="1" x14ac:dyDescent="0.3">
      <c r="A435" s="618" t="s">
        <v>556</v>
      </c>
      <c r="B435" s="619" t="s">
        <v>7548</v>
      </c>
      <c r="C435" s="619" t="s">
        <v>7401</v>
      </c>
      <c r="D435" s="619" t="s">
        <v>8222</v>
      </c>
      <c r="E435" s="619" t="s">
        <v>8223</v>
      </c>
      <c r="F435" s="622">
        <v>67</v>
      </c>
      <c r="G435" s="622">
        <v>142710</v>
      </c>
      <c r="H435" s="622">
        <v>1</v>
      </c>
      <c r="I435" s="622">
        <v>2130</v>
      </c>
      <c r="J435" s="622">
        <v>62</v>
      </c>
      <c r="K435" s="622">
        <v>132370</v>
      </c>
      <c r="L435" s="622">
        <v>0.92754537173288487</v>
      </c>
      <c r="M435" s="622">
        <v>2135</v>
      </c>
      <c r="N435" s="622">
        <v>76</v>
      </c>
      <c r="O435" s="622">
        <v>162716</v>
      </c>
      <c r="P435" s="635">
        <v>1.1401863919837432</v>
      </c>
      <c r="Q435" s="623">
        <v>2141</v>
      </c>
    </row>
    <row r="436" spans="1:17" ht="14.4" customHeight="1" x14ac:dyDescent="0.3">
      <c r="A436" s="618" t="s">
        <v>556</v>
      </c>
      <c r="B436" s="619" t="s">
        <v>7548</v>
      </c>
      <c r="C436" s="619" t="s">
        <v>7401</v>
      </c>
      <c r="D436" s="619" t="s">
        <v>8224</v>
      </c>
      <c r="E436" s="619" t="s">
        <v>8225</v>
      </c>
      <c r="F436" s="622">
        <v>42</v>
      </c>
      <c r="G436" s="622">
        <v>144312</v>
      </c>
      <c r="H436" s="622">
        <v>1</v>
      </c>
      <c r="I436" s="622">
        <v>3436</v>
      </c>
      <c r="J436" s="622">
        <v>56</v>
      </c>
      <c r="K436" s="622">
        <v>192976</v>
      </c>
      <c r="L436" s="622">
        <v>1.3372138145129997</v>
      </c>
      <c r="M436" s="622">
        <v>3446</v>
      </c>
      <c r="N436" s="622">
        <v>38</v>
      </c>
      <c r="O436" s="622">
        <v>131442</v>
      </c>
      <c r="P436" s="635">
        <v>0.91081822717445537</v>
      </c>
      <c r="Q436" s="623">
        <v>3459</v>
      </c>
    </row>
    <row r="437" spans="1:17" ht="14.4" customHeight="1" x14ac:dyDescent="0.3">
      <c r="A437" s="618" t="s">
        <v>556</v>
      </c>
      <c r="B437" s="619" t="s">
        <v>7548</v>
      </c>
      <c r="C437" s="619" t="s">
        <v>7401</v>
      </c>
      <c r="D437" s="619" t="s">
        <v>8226</v>
      </c>
      <c r="E437" s="619" t="s">
        <v>8227</v>
      </c>
      <c r="F437" s="622">
        <v>15</v>
      </c>
      <c r="G437" s="622">
        <v>130140</v>
      </c>
      <c r="H437" s="622">
        <v>1</v>
      </c>
      <c r="I437" s="622">
        <v>8676</v>
      </c>
      <c r="J437" s="622">
        <v>11</v>
      </c>
      <c r="K437" s="622">
        <v>95832</v>
      </c>
      <c r="L437" s="622">
        <v>0.73637621023513145</v>
      </c>
      <c r="M437" s="622">
        <v>8712</v>
      </c>
      <c r="N437" s="622">
        <v>5</v>
      </c>
      <c r="O437" s="622">
        <v>43785</v>
      </c>
      <c r="P437" s="635">
        <v>0.33644536652835411</v>
      </c>
      <c r="Q437" s="623">
        <v>8757</v>
      </c>
    </row>
    <row r="438" spans="1:17" ht="14.4" customHeight="1" x14ac:dyDescent="0.3">
      <c r="A438" s="618" t="s">
        <v>556</v>
      </c>
      <c r="B438" s="619" t="s">
        <v>7548</v>
      </c>
      <c r="C438" s="619" t="s">
        <v>7401</v>
      </c>
      <c r="D438" s="619" t="s">
        <v>8228</v>
      </c>
      <c r="E438" s="619" t="s">
        <v>8229</v>
      </c>
      <c r="F438" s="622">
        <v>6</v>
      </c>
      <c r="G438" s="622">
        <v>20190</v>
      </c>
      <c r="H438" s="622">
        <v>1</v>
      </c>
      <c r="I438" s="622">
        <v>3365</v>
      </c>
      <c r="J438" s="622">
        <v>4</v>
      </c>
      <c r="K438" s="622">
        <v>13508</v>
      </c>
      <c r="L438" s="622">
        <v>0.66904408122833081</v>
      </c>
      <c r="M438" s="622">
        <v>3377</v>
      </c>
      <c r="N438" s="622">
        <v>3</v>
      </c>
      <c r="O438" s="622">
        <v>10176</v>
      </c>
      <c r="P438" s="635">
        <v>0.50401188707280831</v>
      </c>
      <c r="Q438" s="623">
        <v>3392</v>
      </c>
    </row>
    <row r="439" spans="1:17" ht="14.4" customHeight="1" x14ac:dyDescent="0.3">
      <c r="A439" s="618" t="s">
        <v>556</v>
      </c>
      <c r="B439" s="619" t="s">
        <v>7548</v>
      </c>
      <c r="C439" s="619" t="s">
        <v>7401</v>
      </c>
      <c r="D439" s="619" t="s">
        <v>8230</v>
      </c>
      <c r="E439" s="619" t="s">
        <v>8231</v>
      </c>
      <c r="F439" s="622">
        <v>6</v>
      </c>
      <c r="G439" s="622">
        <v>29802</v>
      </c>
      <c r="H439" s="622">
        <v>1</v>
      </c>
      <c r="I439" s="622">
        <v>4967</v>
      </c>
      <c r="J439" s="622"/>
      <c r="K439" s="622"/>
      <c r="L439" s="622"/>
      <c r="M439" s="622"/>
      <c r="N439" s="622"/>
      <c r="O439" s="622"/>
      <c r="P439" s="635"/>
      <c r="Q439" s="623"/>
    </row>
    <row r="440" spans="1:17" ht="14.4" customHeight="1" x14ac:dyDescent="0.3">
      <c r="A440" s="618" t="s">
        <v>556</v>
      </c>
      <c r="B440" s="619" t="s">
        <v>7548</v>
      </c>
      <c r="C440" s="619" t="s">
        <v>7401</v>
      </c>
      <c r="D440" s="619" t="s">
        <v>8232</v>
      </c>
      <c r="E440" s="619" t="s">
        <v>8233</v>
      </c>
      <c r="F440" s="622">
        <v>5</v>
      </c>
      <c r="G440" s="622">
        <v>8245</v>
      </c>
      <c r="H440" s="622">
        <v>1</v>
      </c>
      <c r="I440" s="622">
        <v>1649</v>
      </c>
      <c r="J440" s="622">
        <v>5</v>
      </c>
      <c r="K440" s="622">
        <v>8275</v>
      </c>
      <c r="L440" s="622">
        <v>1.0036385688295937</v>
      </c>
      <c r="M440" s="622">
        <v>1655</v>
      </c>
      <c r="N440" s="622">
        <v>4</v>
      </c>
      <c r="O440" s="622">
        <v>6648</v>
      </c>
      <c r="P440" s="635">
        <v>0.80630685263796242</v>
      </c>
      <c r="Q440" s="623">
        <v>1662</v>
      </c>
    </row>
    <row r="441" spans="1:17" ht="14.4" customHeight="1" x14ac:dyDescent="0.3">
      <c r="A441" s="618" t="s">
        <v>556</v>
      </c>
      <c r="B441" s="619" t="s">
        <v>7548</v>
      </c>
      <c r="C441" s="619" t="s">
        <v>7401</v>
      </c>
      <c r="D441" s="619" t="s">
        <v>8234</v>
      </c>
      <c r="E441" s="619" t="s">
        <v>8235</v>
      </c>
      <c r="F441" s="622">
        <v>27</v>
      </c>
      <c r="G441" s="622">
        <v>8424</v>
      </c>
      <c r="H441" s="622">
        <v>1</v>
      </c>
      <c r="I441" s="622">
        <v>312</v>
      </c>
      <c r="J441" s="622"/>
      <c r="K441" s="622"/>
      <c r="L441" s="622"/>
      <c r="M441" s="622"/>
      <c r="N441" s="622"/>
      <c r="O441" s="622"/>
      <c r="P441" s="635"/>
      <c r="Q441" s="623"/>
    </row>
    <row r="442" spans="1:17" ht="14.4" customHeight="1" x14ac:dyDescent="0.3">
      <c r="A442" s="618" t="s">
        <v>556</v>
      </c>
      <c r="B442" s="619" t="s">
        <v>7548</v>
      </c>
      <c r="C442" s="619" t="s">
        <v>7401</v>
      </c>
      <c r="D442" s="619" t="s">
        <v>8236</v>
      </c>
      <c r="E442" s="619" t="s">
        <v>8237</v>
      </c>
      <c r="F442" s="622">
        <v>15</v>
      </c>
      <c r="G442" s="622">
        <v>1200</v>
      </c>
      <c r="H442" s="622">
        <v>1</v>
      </c>
      <c r="I442" s="622">
        <v>80</v>
      </c>
      <c r="J442" s="622"/>
      <c r="K442" s="622"/>
      <c r="L442" s="622"/>
      <c r="M442" s="622"/>
      <c r="N442" s="622"/>
      <c r="O442" s="622"/>
      <c r="P442" s="635"/>
      <c r="Q442" s="623"/>
    </row>
    <row r="443" spans="1:17" ht="14.4" customHeight="1" x14ac:dyDescent="0.3">
      <c r="A443" s="618" t="s">
        <v>556</v>
      </c>
      <c r="B443" s="619" t="s">
        <v>7548</v>
      </c>
      <c r="C443" s="619" t="s">
        <v>7401</v>
      </c>
      <c r="D443" s="619" t="s">
        <v>8238</v>
      </c>
      <c r="E443" s="619" t="s">
        <v>8239</v>
      </c>
      <c r="F443" s="622">
        <v>15</v>
      </c>
      <c r="G443" s="622">
        <v>7830</v>
      </c>
      <c r="H443" s="622">
        <v>1</v>
      </c>
      <c r="I443" s="622">
        <v>522</v>
      </c>
      <c r="J443" s="622"/>
      <c r="K443" s="622"/>
      <c r="L443" s="622"/>
      <c r="M443" s="622"/>
      <c r="N443" s="622"/>
      <c r="O443" s="622"/>
      <c r="P443" s="635"/>
      <c r="Q443" s="623"/>
    </row>
    <row r="444" spans="1:17" ht="14.4" customHeight="1" x14ac:dyDescent="0.3">
      <c r="A444" s="618" t="s">
        <v>556</v>
      </c>
      <c r="B444" s="619" t="s">
        <v>7548</v>
      </c>
      <c r="C444" s="619" t="s">
        <v>7401</v>
      </c>
      <c r="D444" s="619" t="s">
        <v>8240</v>
      </c>
      <c r="E444" s="619" t="s">
        <v>8241</v>
      </c>
      <c r="F444" s="622">
        <v>3</v>
      </c>
      <c r="G444" s="622">
        <v>0</v>
      </c>
      <c r="H444" s="622"/>
      <c r="I444" s="622">
        <v>0</v>
      </c>
      <c r="J444" s="622">
        <v>2</v>
      </c>
      <c r="K444" s="622">
        <v>0</v>
      </c>
      <c r="L444" s="622"/>
      <c r="M444" s="622">
        <v>0</v>
      </c>
      <c r="N444" s="622">
        <v>5</v>
      </c>
      <c r="O444" s="622">
        <v>0</v>
      </c>
      <c r="P444" s="635"/>
      <c r="Q444" s="623">
        <v>0</v>
      </c>
    </row>
    <row r="445" spans="1:17" ht="14.4" customHeight="1" x14ac:dyDescent="0.3">
      <c r="A445" s="618" t="s">
        <v>556</v>
      </c>
      <c r="B445" s="619" t="s">
        <v>7548</v>
      </c>
      <c r="C445" s="619" t="s">
        <v>7401</v>
      </c>
      <c r="D445" s="619" t="s">
        <v>8242</v>
      </c>
      <c r="E445" s="619" t="s">
        <v>8243</v>
      </c>
      <c r="F445" s="622">
        <v>41</v>
      </c>
      <c r="G445" s="622">
        <v>0</v>
      </c>
      <c r="H445" s="622"/>
      <c r="I445" s="622">
        <v>0</v>
      </c>
      <c r="J445" s="622">
        <v>31</v>
      </c>
      <c r="K445" s="622">
        <v>0</v>
      </c>
      <c r="L445" s="622"/>
      <c r="M445" s="622">
        <v>0</v>
      </c>
      <c r="N445" s="622">
        <v>31</v>
      </c>
      <c r="O445" s="622">
        <v>0</v>
      </c>
      <c r="P445" s="635"/>
      <c r="Q445" s="623">
        <v>0</v>
      </c>
    </row>
    <row r="446" spans="1:17" ht="14.4" customHeight="1" x14ac:dyDescent="0.3">
      <c r="A446" s="618" t="s">
        <v>556</v>
      </c>
      <c r="B446" s="619" t="s">
        <v>7548</v>
      </c>
      <c r="C446" s="619" t="s">
        <v>7401</v>
      </c>
      <c r="D446" s="619" t="s">
        <v>8244</v>
      </c>
      <c r="E446" s="619" t="s">
        <v>8245</v>
      </c>
      <c r="F446" s="622">
        <v>17</v>
      </c>
      <c r="G446" s="622">
        <v>0</v>
      </c>
      <c r="H446" s="622"/>
      <c r="I446" s="622">
        <v>0</v>
      </c>
      <c r="J446" s="622">
        <v>9</v>
      </c>
      <c r="K446" s="622">
        <v>0</v>
      </c>
      <c r="L446" s="622"/>
      <c r="M446" s="622">
        <v>0</v>
      </c>
      <c r="N446" s="622">
        <v>13</v>
      </c>
      <c r="O446" s="622">
        <v>0</v>
      </c>
      <c r="P446" s="635"/>
      <c r="Q446" s="623">
        <v>0</v>
      </c>
    </row>
    <row r="447" spans="1:17" ht="14.4" customHeight="1" x14ac:dyDescent="0.3">
      <c r="A447" s="618" t="s">
        <v>556</v>
      </c>
      <c r="B447" s="619" t="s">
        <v>7548</v>
      </c>
      <c r="C447" s="619" t="s">
        <v>7401</v>
      </c>
      <c r="D447" s="619" t="s">
        <v>7490</v>
      </c>
      <c r="E447" s="619" t="s">
        <v>7491</v>
      </c>
      <c r="F447" s="622">
        <v>2313</v>
      </c>
      <c r="G447" s="622">
        <v>830367</v>
      </c>
      <c r="H447" s="622">
        <v>1</v>
      </c>
      <c r="I447" s="622">
        <v>359</v>
      </c>
      <c r="J447" s="622">
        <v>2423</v>
      </c>
      <c r="K447" s="622">
        <v>872275</v>
      </c>
      <c r="L447" s="622">
        <v>1.0504692503435229</v>
      </c>
      <c r="M447" s="622">
        <v>359.99793644242675</v>
      </c>
      <c r="N447" s="622">
        <v>2287</v>
      </c>
      <c r="O447" s="622">
        <v>786744</v>
      </c>
      <c r="P447" s="635">
        <v>0.94746539783011607</v>
      </c>
      <c r="Q447" s="623">
        <v>344.00699606471358</v>
      </c>
    </row>
    <row r="448" spans="1:17" ht="14.4" customHeight="1" x14ac:dyDescent="0.3">
      <c r="A448" s="618" t="s">
        <v>556</v>
      </c>
      <c r="B448" s="619" t="s">
        <v>7548</v>
      </c>
      <c r="C448" s="619" t="s">
        <v>7401</v>
      </c>
      <c r="D448" s="619" t="s">
        <v>7494</v>
      </c>
      <c r="E448" s="619" t="s">
        <v>7495</v>
      </c>
      <c r="F448" s="622"/>
      <c r="G448" s="622"/>
      <c r="H448" s="622"/>
      <c r="I448" s="622"/>
      <c r="J448" s="622">
        <v>1</v>
      </c>
      <c r="K448" s="622">
        <v>982</v>
      </c>
      <c r="L448" s="622"/>
      <c r="M448" s="622">
        <v>982</v>
      </c>
      <c r="N448" s="622"/>
      <c r="O448" s="622"/>
      <c r="P448" s="635"/>
      <c r="Q448" s="623"/>
    </row>
    <row r="449" spans="1:17" ht="14.4" customHeight="1" x14ac:dyDescent="0.3">
      <c r="A449" s="618" t="s">
        <v>556</v>
      </c>
      <c r="B449" s="619" t="s">
        <v>7548</v>
      </c>
      <c r="C449" s="619" t="s">
        <v>7401</v>
      </c>
      <c r="D449" s="619" t="s">
        <v>8246</v>
      </c>
      <c r="E449" s="619" t="s">
        <v>8247</v>
      </c>
      <c r="F449" s="622">
        <v>3</v>
      </c>
      <c r="G449" s="622">
        <v>10395</v>
      </c>
      <c r="H449" s="622">
        <v>1</v>
      </c>
      <c r="I449" s="622">
        <v>3465</v>
      </c>
      <c r="J449" s="622">
        <v>5</v>
      </c>
      <c r="K449" s="622">
        <v>17370</v>
      </c>
      <c r="L449" s="622">
        <v>1.670995670995671</v>
      </c>
      <c r="M449" s="622">
        <v>3474</v>
      </c>
      <c r="N449" s="622">
        <v>6</v>
      </c>
      <c r="O449" s="622">
        <v>20916</v>
      </c>
      <c r="P449" s="635">
        <v>2.0121212121212122</v>
      </c>
      <c r="Q449" s="623">
        <v>3486</v>
      </c>
    </row>
    <row r="450" spans="1:17" ht="14.4" customHeight="1" x14ac:dyDescent="0.3">
      <c r="A450" s="618" t="s">
        <v>556</v>
      </c>
      <c r="B450" s="619" t="s">
        <v>7548</v>
      </c>
      <c r="C450" s="619" t="s">
        <v>7401</v>
      </c>
      <c r="D450" s="619" t="s">
        <v>8248</v>
      </c>
      <c r="E450" s="619" t="s">
        <v>8249</v>
      </c>
      <c r="F450" s="622">
        <v>64</v>
      </c>
      <c r="G450" s="622">
        <v>324480</v>
      </c>
      <c r="H450" s="622">
        <v>1</v>
      </c>
      <c r="I450" s="622">
        <v>5070</v>
      </c>
      <c r="J450" s="622">
        <v>55</v>
      </c>
      <c r="K450" s="622">
        <v>279510</v>
      </c>
      <c r="L450" s="622">
        <v>0.86140902366863903</v>
      </c>
      <c r="M450" s="622">
        <v>5082</v>
      </c>
      <c r="N450" s="622">
        <v>48</v>
      </c>
      <c r="O450" s="622">
        <v>244704</v>
      </c>
      <c r="P450" s="635">
        <v>0.7541420118343195</v>
      </c>
      <c r="Q450" s="623">
        <v>5098</v>
      </c>
    </row>
    <row r="451" spans="1:17" ht="14.4" customHeight="1" x14ac:dyDescent="0.3">
      <c r="A451" s="618" t="s">
        <v>556</v>
      </c>
      <c r="B451" s="619" t="s">
        <v>7548</v>
      </c>
      <c r="C451" s="619" t="s">
        <v>7401</v>
      </c>
      <c r="D451" s="619" t="s">
        <v>8250</v>
      </c>
      <c r="E451" s="619" t="s">
        <v>8251</v>
      </c>
      <c r="F451" s="622">
        <v>34</v>
      </c>
      <c r="G451" s="622">
        <v>80138</v>
      </c>
      <c r="H451" s="622">
        <v>1</v>
      </c>
      <c r="I451" s="622">
        <v>2357</v>
      </c>
      <c r="J451" s="622">
        <v>34</v>
      </c>
      <c r="K451" s="622">
        <v>80342</v>
      </c>
      <c r="L451" s="622">
        <v>1.0025456088247773</v>
      </c>
      <c r="M451" s="622">
        <v>2363</v>
      </c>
      <c r="N451" s="622">
        <v>41</v>
      </c>
      <c r="O451" s="622">
        <v>97170</v>
      </c>
      <c r="P451" s="635">
        <v>1.2125333799196387</v>
      </c>
      <c r="Q451" s="623">
        <v>2370</v>
      </c>
    </row>
    <row r="452" spans="1:17" ht="14.4" customHeight="1" x14ac:dyDescent="0.3">
      <c r="A452" s="618" t="s">
        <v>556</v>
      </c>
      <c r="B452" s="619" t="s">
        <v>7548</v>
      </c>
      <c r="C452" s="619" t="s">
        <v>7401</v>
      </c>
      <c r="D452" s="619" t="s">
        <v>8252</v>
      </c>
      <c r="E452" s="619" t="s">
        <v>8253</v>
      </c>
      <c r="F452" s="622">
        <v>50</v>
      </c>
      <c r="G452" s="622">
        <v>165950</v>
      </c>
      <c r="H452" s="622">
        <v>1</v>
      </c>
      <c r="I452" s="622">
        <v>3319</v>
      </c>
      <c r="J452" s="622">
        <v>49</v>
      </c>
      <c r="K452" s="622">
        <v>163072</v>
      </c>
      <c r="L452" s="622">
        <v>0.98265742693582403</v>
      </c>
      <c r="M452" s="622">
        <v>3328</v>
      </c>
      <c r="N452" s="622">
        <v>49</v>
      </c>
      <c r="O452" s="622">
        <v>163660</v>
      </c>
      <c r="P452" s="635">
        <v>0.98620066285025609</v>
      </c>
      <c r="Q452" s="623">
        <v>3340</v>
      </c>
    </row>
    <row r="453" spans="1:17" ht="14.4" customHeight="1" x14ac:dyDescent="0.3">
      <c r="A453" s="618" t="s">
        <v>556</v>
      </c>
      <c r="B453" s="619" t="s">
        <v>7548</v>
      </c>
      <c r="C453" s="619" t="s">
        <v>7401</v>
      </c>
      <c r="D453" s="619" t="s">
        <v>8254</v>
      </c>
      <c r="E453" s="619" t="s">
        <v>8255</v>
      </c>
      <c r="F453" s="622">
        <v>1</v>
      </c>
      <c r="G453" s="622">
        <v>502</v>
      </c>
      <c r="H453" s="622">
        <v>1</v>
      </c>
      <c r="I453" s="622">
        <v>502</v>
      </c>
      <c r="J453" s="622">
        <v>1</v>
      </c>
      <c r="K453" s="622">
        <v>505</v>
      </c>
      <c r="L453" s="622">
        <v>1.0059760956175299</v>
      </c>
      <c r="M453" s="622">
        <v>505</v>
      </c>
      <c r="N453" s="622">
        <v>1</v>
      </c>
      <c r="O453" s="622">
        <v>509</v>
      </c>
      <c r="P453" s="635">
        <v>1.0139442231075697</v>
      </c>
      <c r="Q453" s="623">
        <v>509</v>
      </c>
    </row>
    <row r="454" spans="1:17" ht="14.4" customHeight="1" x14ac:dyDescent="0.3">
      <c r="A454" s="618" t="s">
        <v>556</v>
      </c>
      <c r="B454" s="619" t="s">
        <v>7548</v>
      </c>
      <c r="C454" s="619" t="s">
        <v>7401</v>
      </c>
      <c r="D454" s="619" t="s">
        <v>8256</v>
      </c>
      <c r="E454" s="619" t="s">
        <v>8257</v>
      </c>
      <c r="F454" s="622">
        <v>1</v>
      </c>
      <c r="G454" s="622">
        <v>348</v>
      </c>
      <c r="H454" s="622">
        <v>1</v>
      </c>
      <c r="I454" s="622">
        <v>348</v>
      </c>
      <c r="J454" s="622">
        <v>12</v>
      </c>
      <c r="K454" s="622">
        <v>4188</v>
      </c>
      <c r="L454" s="622">
        <v>12.03448275862069</v>
      </c>
      <c r="M454" s="622">
        <v>349</v>
      </c>
      <c r="N454" s="622"/>
      <c r="O454" s="622"/>
      <c r="P454" s="635"/>
      <c r="Q454" s="623"/>
    </row>
    <row r="455" spans="1:17" ht="14.4" customHeight="1" x14ac:dyDescent="0.3">
      <c r="A455" s="618" t="s">
        <v>556</v>
      </c>
      <c r="B455" s="619" t="s">
        <v>7548</v>
      </c>
      <c r="C455" s="619" t="s">
        <v>7401</v>
      </c>
      <c r="D455" s="619" t="s">
        <v>7498</v>
      </c>
      <c r="E455" s="619" t="s">
        <v>7499</v>
      </c>
      <c r="F455" s="622"/>
      <c r="G455" s="622"/>
      <c r="H455" s="622"/>
      <c r="I455" s="622"/>
      <c r="J455" s="622"/>
      <c r="K455" s="622"/>
      <c r="L455" s="622"/>
      <c r="M455" s="622"/>
      <c r="N455" s="622">
        <v>1</v>
      </c>
      <c r="O455" s="622">
        <v>114</v>
      </c>
      <c r="P455" s="635"/>
      <c r="Q455" s="623">
        <v>114</v>
      </c>
    </row>
    <row r="456" spans="1:17" ht="14.4" customHeight="1" x14ac:dyDescent="0.3">
      <c r="A456" s="618" t="s">
        <v>556</v>
      </c>
      <c r="B456" s="619" t="s">
        <v>7548</v>
      </c>
      <c r="C456" s="619" t="s">
        <v>7401</v>
      </c>
      <c r="D456" s="619" t="s">
        <v>8258</v>
      </c>
      <c r="E456" s="619" t="s">
        <v>8259</v>
      </c>
      <c r="F456" s="622">
        <v>1</v>
      </c>
      <c r="G456" s="622">
        <v>2372</v>
      </c>
      <c r="H456" s="622">
        <v>1</v>
      </c>
      <c r="I456" s="622">
        <v>2372</v>
      </c>
      <c r="J456" s="622">
        <v>1</v>
      </c>
      <c r="K456" s="622">
        <v>2390</v>
      </c>
      <c r="L456" s="622">
        <v>1.0075885328836425</v>
      </c>
      <c r="M456" s="622">
        <v>2390</v>
      </c>
      <c r="N456" s="622"/>
      <c r="O456" s="622"/>
      <c r="P456" s="635"/>
      <c r="Q456" s="623"/>
    </row>
    <row r="457" spans="1:17" ht="14.4" customHeight="1" x14ac:dyDescent="0.3">
      <c r="A457" s="618" t="s">
        <v>556</v>
      </c>
      <c r="B457" s="619" t="s">
        <v>7548</v>
      </c>
      <c r="C457" s="619" t="s">
        <v>7401</v>
      </c>
      <c r="D457" s="619" t="s">
        <v>8260</v>
      </c>
      <c r="E457" s="619" t="s">
        <v>8261</v>
      </c>
      <c r="F457" s="622">
        <v>1</v>
      </c>
      <c r="G457" s="622">
        <v>3530</v>
      </c>
      <c r="H457" s="622">
        <v>1</v>
      </c>
      <c r="I457" s="622">
        <v>3530</v>
      </c>
      <c r="J457" s="622"/>
      <c r="K457" s="622"/>
      <c r="L457" s="622"/>
      <c r="M457" s="622"/>
      <c r="N457" s="622"/>
      <c r="O457" s="622"/>
      <c r="P457" s="635"/>
      <c r="Q457" s="623"/>
    </row>
    <row r="458" spans="1:17" ht="14.4" customHeight="1" x14ac:dyDescent="0.3">
      <c r="A458" s="618" t="s">
        <v>556</v>
      </c>
      <c r="B458" s="619" t="s">
        <v>7548</v>
      </c>
      <c r="C458" s="619" t="s">
        <v>7401</v>
      </c>
      <c r="D458" s="619" t="s">
        <v>7500</v>
      </c>
      <c r="E458" s="619" t="s">
        <v>7501</v>
      </c>
      <c r="F458" s="622"/>
      <c r="G458" s="622"/>
      <c r="H458" s="622"/>
      <c r="I458" s="622"/>
      <c r="J458" s="622">
        <v>12</v>
      </c>
      <c r="K458" s="622">
        <v>5748</v>
      </c>
      <c r="L458" s="622"/>
      <c r="M458" s="622">
        <v>479</v>
      </c>
      <c r="N458" s="622"/>
      <c r="O458" s="622"/>
      <c r="P458" s="635"/>
      <c r="Q458" s="623"/>
    </row>
    <row r="459" spans="1:17" ht="14.4" customHeight="1" x14ac:dyDescent="0.3">
      <c r="A459" s="618" t="s">
        <v>556</v>
      </c>
      <c r="B459" s="619" t="s">
        <v>7548</v>
      </c>
      <c r="C459" s="619" t="s">
        <v>7401</v>
      </c>
      <c r="D459" s="619" t="s">
        <v>8262</v>
      </c>
      <c r="E459" s="619" t="s">
        <v>8263</v>
      </c>
      <c r="F459" s="622">
        <v>2</v>
      </c>
      <c r="G459" s="622">
        <v>2174</v>
      </c>
      <c r="H459" s="622">
        <v>1</v>
      </c>
      <c r="I459" s="622">
        <v>1087</v>
      </c>
      <c r="J459" s="622"/>
      <c r="K459" s="622"/>
      <c r="L459" s="622"/>
      <c r="M459" s="622"/>
      <c r="N459" s="622"/>
      <c r="O459" s="622"/>
      <c r="P459" s="635"/>
      <c r="Q459" s="623"/>
    </row>
    <row r="460" spans="1:17" ht="14.4" customHeight="1" x14ac:dyDescent="0.3">
      <c r="A460" s="618" t="s">
        <v>556</v>
      </c>
      <c r="B460" s="619" t="s">
        <v>7548</v>
      </c>
      <c r="C460" s="619" t="s">
        <v>7401</v>
      </c>
      <c r="D460" s="619" t="s">
        <v>8264</v>
      </c>
      <c r="E460" s="619" t="s">
        <v>8265</v>
      </c>
      <c r="F460" s="622">
        <v>2</v>
      </c>
      <c r="G460" s="622">
        <v>2942</v>
      </c>
      <c r="H460" s="622">
        <v>1</v>
      </c>
      <c r="I460" s="622">
        <v>1471</v>
      </c>
      <c r="J460" s="622"/>
      <c r="K460" s="622"/>
      <c r="L460" s="622"/>
      <c r="M460" s="622"/>
      <c r="N460" s="622"/>
      <c r="O460" s="622"/>
      <c r="P460" s="635"/>
      <c r="Q460" s="623"/>
    </row>
    <row r="461" spans="1:17" ht="14.4" customHeight="1" x14ac:dyDescent="0.3">
      <c r="A461" s="618" t="s">
        <v>556</v>
      </c>
      <c r="B461" s="619" t="s">
        <v>7548</v>
      </c>
      <c r="C461" s="619" t="s">
        <v>7401</v>
      </c>
      <c r="D461" s="619" t="s">
        <v>8266</v>
      </c>
      <c r="E461" s="619" t="s">
        <v>8267</v>
      </c>
      <c r="F461" s="622">
        <v>1</v>
      </c>
      <c r="G461" s="622">
        <v>734</v>
      </c>
      <c r="H461" s="622">
        <v>1</v>
      </c>
      <c r="I461" s="622">
        <v>734</v>
      </c>
      <c r="J461" s="622"/>
      <c r="K461" s="622"/>
      <c r="L461" s="622"/>
      <c r="M461" s="622"/>
      <c r="N461" s="622"/>
      <c r="O461" s="622"/>
      <c r="P461" s="635"/>
      <c r="Q461" s="623"/>
    </row>
    <row r="462" spans="1:17" ht="14.4" customHeight="1" x14ac:dyDescent="0.3">
      <c r="A462" s="618" t="s">
        <v>556</v>
      </c>
      <c r="B462" s="619" t="s">
        <v>7548</v>
      </c>
      <c r="C462" s="619" t="s">
        <v>7401</v>
      </c>
      <c r="D462" s="619" t="s">
        <v>8268</v>
      </c>
      <c r="E462" s="619" t="s">
        <v>8269</v>
      </c>
      <c r="F462" s="622">
        <v>4</v>
      </c>
      <c r="G462" s="622">
        <v>14120</v>
      </c>
      <c r="H462" s="622">
        <v>1</v>
      </c>
      <c r="I462" s="622">
        <v>3530</v>
      </c>
      <c r="J462" s="622"/>
      <c r="K462" s="622"/>
      <c r="L462" s="622"/>
      <c r="M462" s="622"/>
      <c r="N462" s="622"/>
      <c r="O462" s="622"/>
      <c r="P462" s="635"/>
      <c r="Q462" s="623"/>
    </row>
    <row r="463" spans="1:17" ht="14.4" customHeight="1" x14ac:dyDescent="0.3">
      <c r="A463" s="618" t="s">
        <v>556</v>
      </c>
      <c r="B463" s="619" t="s">
        <v>7548</v>
      </c>
      <c r="C463" s="619" t="s">
        <v>7401</v>
      </c>
      <c r="D463" s="619" t="s">
        <v>8270</v>
      </c>
      <c r="E463" s="619" t="s">
        <v>8271</v>
      </c>
      <c r="F463" s="622">
        <v>2</v>
      </c>
      <c r="G463" s="622">
        <v>5294</v>
      </c>
      <c r="H463" s="622">
        <v>1</v>
      </c>
      <c r="I463" s="622">
        <v>2647</v>
      </c>
      <c r="J463" s="622"/>
      <c r="K463" s="622"/>
      <c r="L463" s="622"/>
      <c r="M463" s="622"/>
      <c r="N463" s="622"/>
      <c r="O463" s="622"/>
      <c r="P463" s="635"/>
      <c r="Q463" s="623"/>
    </row>
    <row r="464" spans="1:17" ht="14.4" customHeight="1" x14ac:dyDescent="0.3">
      <c r="A464" s="618" t="s">
        <v>556</v>
      </c>
      <c r="B464" s="619" t="s">
        <v>7548</v>
      </c>
      <c r="C464" s="619" t="s">
        <v>7401</v>
      </c>
      <c r="D464" s="619" t="s">
        <v>8272</v>
      </c>
      <c r="E464" s="619" t="s">
        <v>8273</v>
      </c>
      <c r="F464" s="622">
        <v>5</v>
      </c>
      <c r="G464" s="622">
        <v>3355</v>
      </c>
      <c r="H464" s="622">
        <v>1</v>
      </c>
      <c r="I464" s="622">
        <v>671</v>
      </c>
      <c r="J464" s="622">
        <v>5</v>
      </c>
      <c r="K464" s="622">
        <v>3375</v>
      </c>
      <c r="L464" s="622">
        <v>1.0059612518628913</v>
      </c>
      <c r="M464" s="622">
        <v>675</v>
      </c>
      <c r="N464" s="622">
        <v>4</v>
      </c>
      <c r="O464" s="622">
        <v>2724</v>
      </c>
      <c r="P464" s="635">
        <v>0.81192250372578245</v>
      </c>
      <c r="Q464" s="623">
        <v>681</v>
      </c>
    </row>
    <row r="465" spans="1:17" ht="14.4" customHeight="1" x14ac:dyDescent="0.3">
      <c r="A465" s="618" t="s">
        <v>556</v>
      </c>
      <c r="B465" s="619" t="s">
        <v>7548</v>
      </c>
      <c r="C465" s="619" t="s">
        <v>7401</v>
      </c>
      <c r="D465" s="619" t="s">
        <v>7506</v>
      </c>
      <c r="E465" s="619" t="s">
        <v>7507</v>
      </c>
      <c r="F465" s="622">
        <v>5</v>
      </c>
      <c r="G465" s="622">
        <v>2140</v>
      </c>
      <c r="H465" s="622">
        <v>1</v>
      </c>
      <c r="I465" s="622">
        <v>428</v>
      </c>
      <c r="J465" s="622">
        <v>10</v>
      </c>
      <c r="K465" s="622">
        <v>4290</v>
      </c>
      <c r="L465" s="622">
        <v>2.0046728971962615</v>
      </c>
      <c r="M465" s="622">
        <v>429</v>
      </c>
      <c r="N465" s="622">
        <v>3</v>
      </c>
      <c r="O465" s="622">
        <v>1293</v>
      </c>
      <c r="P465" s="635">
        <v>0.60420560747663554</v>
      </c>
      <c r="Q465" s="623">
        <v>431</v>
      </c>
    </row>
    <row r="466" spans="1:17" ht="14.4" customHeight="1" x14ac:dyDescent="0.3">
      <c r="A466" s="618" t="s">
        <v>556</v>
      </c>
      <c r="B466" s="619" t="s">
        <v>7548</v>
      </c>
      <c r="C466" s="619" t="s">
        <v>7401</v>
      </c>
      <c r="D466" s="619" t="s">
        <v>8274</v>
      </c>
      <c r="E466" s="619" t="s">
        <v>8275</v>
      </c>
      <c r="F466" s="622"/>
      <c r="G466" s="622"/>
      <c r="H466" s="622"/>
      <c r="I466" s="622"/>
      <c r="J466" s="622">
        <v>1</v>
      </c>
      <c r="K466" s="622">
        <v>0</v>
      </c>
      <c r="L466" s="622"/>
      <c r="M466" s="622">
        <v>0</v>
      </c>
      <c r="N466" s="622"/>
      <c r="O466" s="622"/>
      <c r="P466" s="635"/>
      <c r="Q466" s="623"/>
    </row>
    <row r="467" spans="1:17" ht="14.4" customHeight="1" x14ac:dyDescent="0.3">
      <c r="A467" s="618" t="s">
        <v>556</v>
      </c>
      <c r="B467" s="619" t="s">
        <v>7548</v>
      </c>
      <c r="C467" s="619" t="s">
        <v>7401</v>
      </c>
      <c r="D467" s="619" t="s">
        <v>7599</v>
      </c>
      <c r="E467" s="619" t="s">
        <v>7600</v>
      </c>
      <c r="F467" s="622">
        <v>30</v>
      </c>
      <c r="G467" s="622">
        <v>2670</v>
      </c>
      <c r="H467" s="622">
        <v>1</v>
      </c>
      <c r="I467" s="622">
        <v>89</v>
      </c>
      <c r="J467" s="622">
        <v>32</v>
      </c>
      <c r="K467" s="622">
        <v>2880</v>
      </c>
      <c r="L467" s="622">
        <v>1.0786516853932584</v>
      </c>
      <c r="M467" s="622">
        <v>90</v>
      </c>
      <c r="N467" s="622">
        <v>23</v>
      </c>
      <c r="O467" s="622">
        <v>2070</v>
      </c>
      <c r="P467" s="635">
        <v>0.7752808988764045</v>
      </c>
      <c r="Q467" s="623">
        <v>90</v>
      </c>
    </row>
    <row r="468" spans="1:17" ht="14.4" customHeight="1" x14ac:dyDescent="0.3">
      <c r="A468" s="618" t="s">
        <v>556</v>
      </c>
      <c r="B468" s="619" t="s">
        <v>7548</v>
      </c>
      <c r="C468" s="619" t="s">
        <v>7401</v>
      </c>
      <c r="D468" s="619" t="s">
        <v>8276</v>
      </c>
      <c r="E468" s="619" t="s">
        <v>8277</v>
      </c>
      <c r="F468" s="622">
        <v>39</v>
      </c>
      <c r="G468" s="622">
        <v>25974</v>
      </c>
      <c r="H468" s="622">
        <v>1</v>
      </c>
      <c r="I468" s="622">
        <v>666</v>
      </c>
      <c r="J468" s="622">
        <v>60</v>
      </c>
      <c r="K468" s="622">
        <v>40080</v>
      </c>
      <c r="L468" s="622">
        <v>1.543081543081543</v>
      </c>
      <c r="M468" s="622">
        <v>668</v>
      </c>
      <c r="N468" s="622">
        <v>42</v>
      </c>
      <c r="O468" s="622">
        <v>28224</v>
      </c>
      <c r="P468" s="635">
        <v>1.0866250866250866</v>
      </c>
      <c r="Q468" s="623">
        <v>672</v>
      </c>
    </row>
    <row r="469" spans="1:17" ht="14.4" customHeight="1" x14ac:dyDescent="0.3">
      <c r="A469" s="618" t="s">
        <v>556</v>
      </c>
      <c r="B469" s="619" t="s">
        <v>7548</v>
      </c>
      <c r="C469" s="619" t="s">
        <v>7401</v>
      </c>
      <c r="D469" s="619" t="s">
        <v>8278</v>
      </c>
      <c r="E469" s="619" t="s">
        <v>8279</v>
      </c>
      <c r="F469" s="622">
        <v>152</v>
      </c>
      <c r="G469" s="622">
        <v>528504</v>
      </c>
      <c r="H469" s="622">
        <v>1</v>
      </c>
      <c r="I469" s="622">
        <v>3477</v>
      </c>
      <c r="J469" s="622">
        <v>159</v>
      </c>
      <c r="K469" s="622">
        <v>554274</v>
      </c>
      <c r="L469" s="622">
        <v>1.0487602742836384</v>
      </c>
      <c r="M469" s="622">
        <v>3486</v>
      </c>
      <c r="N469" s="622">
        <v>154</v>
      </c>
      <c r="O469" s="622">
        <v>538692</v>
      </c>
      <c r="P469" s="635">
        <v>1.0192770537214477</v>
      </c>
      <c r="Q469" s="623">
        <v>3498</v>
      </c>
    </row>
    <row r="470" spans="1:17" ht="14.4" customHeight="1" x14ac:dyDescent="0.3">
      <c r="A470" s="618" t="s">
        <v>556</v>
      </c>
      <c r="B470" s="619" t="s">
        <v>7548</v>
      </c>
      <c r="C470" s="619" t="s">
        <v>7401</v>
      </c>
      <c r="D470" s="619" t="s">
        <v>8280</v>
      </c>
      <c r="E470" s="619" t="s">
        <v>8281</v>
      </c>
      <c r="F470" s="622">
        <v>1</v>
      </c>
      <c r="G470" s="622">
        <v>3458</v>
      </c>
      <c r="H470" s="622">
        <v>1</v>
      </c>
      <c r="I470" s="622">
        <v>3458</v>
      </c>
      <c r="J470" s="622"/>
      <c r="K470" s="622"/>
      <c r="L470" s="622"/>
      <c r="M470" s="622"/>
      <c r="N470" s="622"/>
      <c r="O470" s="622"/>
      <c r="P470" s="635"/>
      <c r="Q470" s="623"/>
    </row>
    <row r="471" spans="1:17" ht="14.4" customHeight="1" x14ac:dyDescent="0.3">
      <c r="A471" s="618" t="s">
        <v>556</v>
      </c>
      <c r="B471" s="619" t="s">
        <v>7548</v>
      </c>
      <c r="C471" s="619" t="s">
        <v>7401</v>
      </c>
      <c r="D471" s="619" t="s">
        <v>8282</v>
      </c>
      <c r="E471" s="619" t="s">
        <v>8283</v>
      </c>
      <c r="F471" s="622">
        <v>6</v>
      </c>
      <c r="G471" s="622">
        <v>48924</v>
      </c>
      <c r="H471" s="622">
        <v>1</v>
      </c>
      <c r="I471" s="622">
        <v>8154</v>
      </c>
      <c r="J471" s="622">
        <v>5</v>
      </c>
      <c r="K471" s="622">
        <v>40950</v>
      </c>
      <c r="L471" s="622">
        <v>0.83701250919793968</v>
      </c>
      <c r="M471" s="622">
        <v>8190</v>
      </c>
      <c r="N471" s="622">
        <v>8</v>
      </c>
      <c r="O471" s="622">
        <v>65880</v>
      </c>
      <c r="P471" s="635">
        <v>1.3465783664459161</v>
      </c>
      <c r="Q471" s="623">
        <v>8235</v>
      </c>
    </row>
    <row r="472" spans="1:17" ht="14.4" customHeight="1" x14ac:dyDescent="0.3">
      <c r="A472" s="618" t="s">
        <v>556</v>
      </c>
      <c r="B472" s="619" t="s">
        <v>7548</v>
      </c>
      <c r="C472" s="619" t="s">
        <v>7401</v>
      </c>
      <c r="D472" s="619" t="s">
        <v>8284</v>
      </c>
      <c r="E472" s="619" t="s">
        <v>8285</v>
      </c>
      <c r="F472" s="622">
        <v>11</v>
      </c>
      <c r="G472" s="622">
        <v>95678</v>
      </c>
      <c r="H472" s="622">
        <v>1</v>
      </c>
      <c r="I472" s="622">
        <v>8698</v>
      </c>
      <c r="J472" s="622">
        <v>9</v>
      </c>
      <c r="K472" s="622">
        <v>78606</v>
      </c>
      <c r="L472" s="622">
        <v>0.82156817659232007</v>
      </c>
      <c r="M472" s="622">
        <v>8734</v>
      </c>
      <c r="N472" s="622">
        <v>12</v>
      </c>
      <c r="O472" s="622">
        <v>105348</v>
      </c>
      <c r="P472" s="635">
        <v>1.1010681661405965</v>
      </c>
      <c r="Q472" s="623">
        <v>8779</v>
      </c>
    </row>
    <row r="473" spans="1:17" ht="14.4" customHeight="1" x14ac:dyDescent="0.3">
      <c r="A473" s="618" t="s">
        <v>556</v>
      </c>
      <c r="B473" s="619" t="s">
        <v>7548</v>
      </c>
      <c r="C473" s="619" t="s">
        <v>7401</v>
      </c>
      <c r="D473" s="619" t="s">
        <v>8286</v>
      </c>
      <c r="E473" s="619" t="s">
        <v>8287</v>
      </c>
      <c r="F473" s="622">
        <v>8</v>
      </c>
      <c r="G473" s="622">
        <v>1224</v>
      </c>
      <c r="H473" s="622">
        <v>1</v>
      </c>
      <c r="I473" s="622">
        <v>153</v>
      </c>
      <c r="J473" s="622"/>
      <c r="K473" s="622"/>
      <c r="L473" s="622"/>
      <c r="M473" s="622"/>
      <c r="N473" s="622"/>
      <c r="O473" s="622"/>
      <c r="P473" s="635"/>
      <c r="Q473" s="623"/>
    </row>
    <row r="474" spans="1:17" ht="14.4" customHeight="1" x14ac:dyDescent="0.3">
      <c r="A474" s="618" t="s">
        <v>556</v>
      </c>
      <c r="B474" s="619" t="s">
        <v>7548</v>
      </c>
      <c r="C474" s="619" t="s">
        <v>7401</v>
      </c>
      <c r="D474" s="619" t="s">
        <v>8288</v>
      </c>
      <c r="E474" s="619" t="s">
        <v>8289</v>
      </c>
      <c r="F474" s="622">
        <v>1</v>
      </c>
      <c r="G474" s="622">
        <v>452</v>
      </c>
      <c r="H474" s="622">
        <v>1</v>
      </c>
      <c r="I474" s="622">
        <v>452</v>
      </c>
      <c r="J474" s="622"/>
      <c r="K474" s="622"/>
      <c r="L474" s="622"/>
      <c r="M474" s="622"/>
      <c r="N474" s="622"/>
      <c r="O474" s="622"/>
      <c r="P474" s="635"/>
      <c r="Q474" s="623"/>
    </row>
    <row r="475" spans="1:17" ht="14.4" customHeight="1" x14ac:dyDescent="0.3">
      <c r="A475" s="618" t="s">
        <v>556</v>
      </c>
      <c r="B475" s="619" t="s">
        <v>7548</v>
      </c>
      <c r="C475" s="619" t="s">
        <v>7401</v>
      </c>
      <c r="D475" s="619" t="s">
        <v>8290</v>
      </c>
      <c r="E475" s="619" t="s">
        <v>8291</v>
      </c>
      <c r="F475" s="622">
        <v>0</v>
      </c>
      <c r="G475" s="622">
        <v>0</v>
      </c>
      <c r="H475" s="622"/>
      <c r="I475" s="622"/>
      <c r="J475" s="622"/>
      <c r="K475" s="622"/>
      <c r="L475" s="622"/>
      <c r="M475" s="622"/>
      <c r="N475" s="622"/>
      <c r="O475" s="622"/>
      <c r="P475" s="635"/>
      <c r="Q475" s="623"/>
    </row>
    <row r="476" spans="1:17" ht="14.4" customHeight="1" x14ac:dyDescent="0.3">
      <c r="A476" s="618" t="s">
        <v>556</v>
      </c>
      <c r="B476" s="619" t="s">
        <v>7548</v>
      </c>
      <c r="C476" s="619" t="s">
        <v>7401</v>
      </c>
      <c r="D476" s="619" t="s">
        <v>8292</v>
      </c>
      <c r="E476" s="619" t="s">
        <v>8293</v>
      </c>
      <c r="F476" s="622">
        <v>1</v>
      </c>
      <c r="G476" s="622">
        <v>3550</v>
      </c>
      <c r="H476" s="622">
        <v>1</v>
      </c>
      <c r="I476" s="622">
        <v>3550</v>
      </c>
      <c r="J476" s="622"/>
      <c r="K476" s="622"/>
      <c r="L476" s="622"/>
      <c r="M476" s="622"/>
      <c r="N476" s="622"/>
      <c r="O476" s="622"/>
      <c r="P476" s="635"/>
      <c r="Q476" s="623"/>
    </row>
    <row r="477" spans="1:17" ht="14.4" customHeight="1" x14ac:dyDescent="0.3">
      <c r="A477" s="618" t="s">
        <v>556</v>
      </c>
      <c r="B477" s="619" t="s">
        <v>7548</v>
      </c>
      <c r="C477" s="619" t="s">
        <v>7401</v>
      </c>
      <c r="D477" s="619" t="s">
        <v>8294</v>
      </c>
      <c r="E477" s="619" t="s">
        <v>8295</v>
      </c>
      <c r="F477" s="622">
        <v>1</v>
      </c>
      <c r="G477" s="622">
        <v>5108</v>
      </c>
      <c r="H477" s="622">
        <v>1</v>
      </c>
      <c r="I477" s="622">
        <v>5108</v>
      </c>
      <c r="J477" s="622"/>
      <c r="K477" s="622"/>
      <c r="L477" s="622"/>
      <c r="M477" s="622"/>
      <c r="N477" s="622"/>
      <c r="O477" s="622"/>
      <c r="P477" s="635"/>
      <c r="Q477" s="623"/>
    </row>
    <row r="478" spans="1:17" ht="14.4" customHeight="1" x14ac:dyDescent="0.3">
      <c r="A478" s="618" t="s">
        <v>556</v>
      </c>
      <c r="B478" s="619" t="s">
        <v>7548</v>
      </c>
      <c r="C478" s="619" t="s">
        <v>7401</v>
      </c>
      <c r="D478" s="619" t="s">
        <v>8296</v>
      </c>
      <c r="E478" s="619" t="s">
        <v>8297</v>
      </c>
      <c r="F478" s="622">
        <v>10</v>
      </c>
      <c r="G478" s="622">
        <v>0</v>
      </c>
      <c r="H478" s="622"/>
      <c r="I478" s="622">
        <v>0</v>
      </c>
      <c r="J478" s="622">
        <v>5</v>
      </c>
      <c r="K478" s="622">
        <v>0</v>
      </c>
      <c r="L478" s="622"/>
      <c r="M478" s="622">
        <v>0</v>
      </c>
      <c r="N478" s="622">
        <v>5</v>
      </c>
      <c r="O478" s="622">
        <v>0</v>
      </c>
      <c r="P478" s="635"/>
      <c r="Q478" s="623">
        <v>0</v>
      </c>
    </row>
    <row r="479" spans="1:17" ht="14.4" customHeight="1" x14ac:dyDescent="0.3">
      <c r="A479" s="618" t="s">
        <v>556</v>
      </c>
      <c r="B479" s="619" t="s">
        <v>7548</v>
      </c>
      <c r="C479" s="619" t="s">
        <v>7401</v>
      </c>
      <c r="D479" s="619" t="s">
        <v>8298</v>
      </c>
      <c r="E479" s="619" t="s">
        <v>8299</v>
      </c>
      <c r="F479" s="622">
        <v>1</v>
      </c>
      <c r="G479" s="622">
        <v>0</v>
      </c>
      <c r="H479" s="622"/>
      <c r="I479" s="622">
        <v>0</v>
      </c>
      <c r="J479" s="622"/>
      <c r="K479" s="622"/>
      <c r="L479" s="622"/>
      <c r="M479" s="622"/>
      <c r="N479" s="622"/>
      <c r="O479" s="622"/>
      <c r="P479" s="635"/>
      <c r="Q479" s="623"/>
    </row>
    <row r="480" spans="1:17" ht="14.4" customHeight="1" x14ac:dyDescent="0.3">
      <c r="A480" s="618" t="s">
        <v>556</v>
      </c>
      <c r="B480" s="619" t="s">
        <v>7548</v>
      </c>
      <c r="C480" s="619" t="s">
        <v>7401</v>
      </c>
      <c r="D480" s="619" t="s">
        <v>8300</v>
      </c>
      <c r="E480" s="619" t="s">
        <v>8301</v>
      </c>
      <c r="F480" s="622">
        <v>4</v>
      </c>
      <c r="G480" s="622">
        <v>16908</v>
      </c>
      <c r="H480" s="622">
        <v>1</v>
      </c>
      <c r="I480" s="622">
        <v>4227</v>
      </c>
      <c r="J480" s="622">
        <v>4</v>
      </c>
      <c r="K480" s="622">
        <v>16944</v>
      </c>
      <c r="L480" s="622">
        <v>1.0021291696238468</v>
      </c>
      <c r="M480" s="622">
        <v>4236</v>
      </c>
      <c r="N480" s="622">
        <v>5</v>
      </c>
      <c r="O480" s="622">
        <v>21240</v>
      </c>
      <c r="P480" s="635">
        <v>1.2562100780695529</v>
      </c>
      <c r="Q480" s="623">
        <v>4248</v>
      </c>
    </row>
    <row r="481" spans="1:17" ht="14.4" customHeight="1" x14ac:dyDescent="0.3">
      <c r="A481" s="618" t="s">
        <v>556</v>
      </c>
      <c r="B481" s="619" t="s">
        <v>7548</v>
      </c>
      <c r="C481" s="619" t="s">
        <v>7401</v>
      </c>
      <c r="D481" s="619" t="s">
        <v>8302</v>
      </c>
      <c r="E481" s="619" t="s">
        <v>8303</v>
      </c>
      <c r="F481" s="622"/>
      <c r="G481" s="622"/>
      <c r="H481" s="622"/>
      <c r="I481" s="622"/>
      <c r="J481" s="622">
        <v>1</v>
      </c>
      <c r="K481" s="622">
        <v>171</v>
      </c>
      <c r="L481" s="622"/>
      <c r="M481" s="622">
        <v>171</v>
      </c>
      <c r="N481" s="622"/>
      <c r="O481" s="622"/>
      <c r="P481" s="635"/>
      <c r="Q481" s="623"/>
    </row>
    <row r="482" spans="1:17" ht="14.4" customHeight="1" x14ac:dyDescent="0.3">
      <c r="A482" s="618" t="s">
        <v>556</v>
      </c>
      <c r="B482" s="619" t="s">
        <v>7548</v>
      </c>
      <c r="C482" s="619" t="s">
        <v>7401</v>
      </c>
      <c r="D482" s="619" t="s">
        <v>8304</v>
      </c>
      <c r="E482" s="619" t="s">
        <v>8305</v>
      </c>
      <c r="F482" s="622"/>
      <c r="G482" s="622"/>
      <c r="H482" s="622"/>
      <c r="I482" s="622"/>
      <c r="J482" s="622">
        <v>3</v>
      </c>
      <c r="K482" s="622">
        <v>6411</v>
      </c>
      <c r="L482" s="622"/>
      <c r="M482" s="622">
        <v>2137</v>
      </c>
      <c r="N482" s="622"/>
      <c r="O482" s="622"/>
      <c r="P482" s="635"/>
      <c r="Q482" s="623"/>
    </row>
    <row r="483" spans="1:17" ht="14.4" customHeight="1" x14ac:dyDescent="0.3">
      <c r="A483" s="618" t="s">
        <v>556</v>
      </c>
      <c r="B483" s="619" t="s">
        <v>7548</v>
      </c>
      <c r="C483" s="619" t="s">
        <v>7401</v>
      </c>
      <c r="D483" s="619" t="s">
        <v>8306</v>
      </c>
      <c r="E483" s="619" t="s">
        <v>8307</v>
      </c>
      <c r="F483" s="622">
        <v>1</v>
      </c>
      <c r="G483" s="622">
        <v>680</v>
      </c>
      <c r="H483" s="622">
        <v>1</v>
      </c>
      <c r="I483" s="622">
        <v>680</v>
      </c>
      <c r="J483" s="622"/>
      <c r="K483" s="622"/>
      <c r="L483" s="622"/>
      <c r="M483" s="622"/>
      <c r="N483" s="622"/>
      <c r="O483" s="622"/>
      <c r="P483" s="635"/>
      <c r="Q483" s="623"/>
    </row>
    <row r="484" spans="1:17" ht="14.4" customHeight="1" x14ac:dyDescent="0.3">
      <c r="A484" s="618" t="s">
        <v>556</v>
      </c>
      <c r="B484" s="619" t="s">
        <v>7548</v>
      </c>
      <c r="C484" s="619" t="s">
        <v>7401</v>
      </c>
      <c r="D484" s="619" t="s">
        <v>8308</v>
      </c>
      <c r="E484" s="619" t="s">
        <v>8309</v>
      </c>
      <c r="F484" s="622">
        <v>1</v>
      </c>
      <c r="G484" s="622">
        <v>9411</v>
      </c>
      <c r="H484" s="622">
        <v>1</v>
      </c>
      <c r="I484" s="622">
        <v>9411</v>
      </c>
      <c r="J484" s="622"/>
      <c r="K484" s="622"/>
      <c r="L484" s="622"/>
      <c r="M484" s="622"/>
      <c r="N484" s="622"/>
      <c r="O484" s="622"/>
      <c r="P484" s="635"/>
      <c r="Q484" s="623"/>
    </row>
    <row r="485" spans="1:17" ht="14.4" customHeight="1" x14ac:dyDescent="0.3">
      <c r="A485" s="618" t="s">
        <v>556</v>
      </c>
      <c r="B485" s="619" t="s">
        <v>7548</v>
      </c>
      <c r="C485" s="619" t="s">
        <v>7401</v>
      </c>
      <c r="D485" s="619" t="s">
        <v>8310</v>
      </c>
      <c r="E485" s="619" t="s">
        <v>8311</v>
      </c>
      <c r="F485" s="622">
        <v>2</v>
      </c>
      <c r="G485" s="622">
        <v>870</v>
      </c>
      <c r="H485" s="622">
        <v>1</v>
      </c>
      <c r="I485" s="622">
        <v>435</v>
      </c>
      <c r="J485" s="622"/>
      <c r="K485" s="622"/>
      <c r="L485" s="622"/>
      <c r="M485" s="622"/>
      <c r="N485" s="622"/>
      <c r="O485" s="622"/>
      <c r="P485" s="635"/>
      <c r="Q485" s="623"/>
    </row>
    <row r="486" spans="1:17" ht="14.4" customHeight="1" x14ac:dyDescent="0.3">
      <c r="A486" s="618" t="s">
        <v>556</v>
      </c>
      <c r="B486" s="619" t="s">
        <v>7548</v>
      </c>
      <c r="C486" s="619" t="s">
        <v>7401</v>
      </c>
      <c r="D486" s="619" t="s">
        <v>8312</v>
      </c>
      <c r="E486" s="619" t="s">
        <v>8313</v>
      </c>
      <c r="F486" s="622">
        <v>4</v>
      </c>
      <c r="G486" s="622">
        <v>4904</v>
      </c>
      <c r="H486" s="622">
        <v>1</v>
      </c>
      <c r="I486" s="622">
        <v>1226</v>
      </c>
      <c r="J486" s="622"/>
      <c r="K486" s="622"/>
      <c r="L486" s="622"/>
      <c r="M486" s="622"/>
      <c r="N486" s="622"/>
      <c r="O486" s="622"/>
      <c r="P486" s="635"/>
      <c r="Q486" s="623"/>
    </row>
    <row r="487" spans="1:17" ht="14.4" customHeight="1" x14ac:dyDescent="0.3">
      <c r="A487" s="618" t="s">
        <v>556</v>
      </c>
      <c r="B487" s="619" t="s">
        <v>7548</v>
      </c>
      <c r="C487" s="619" t="s">
        <v>7401</v>
      </c>
      <c r="D487" s="619" t="s">
        <v>8314</v>
      </c>
      <c r="E487" s="619" t="s">
        <v>8315</v>
      </c>
      <c r="F487" s="622"/>
      <c r="G487" s="622"/>
      <c r="H487" s="622"/>
      <c r="I487" s="622"/>
      <c r="J487" s="622">
        <v>1</v>
      </c>
      <c r="K487" s="622">
        <v>301</v>
      </c>
      <c r="L487" s="622"/>
      <c r="M487" s="622">
        <v>301</v>
      </c>
      <c r="N487" s="622">
        <v>1</v>
      </c>
      <c r="O487" s="622">
        <v>303</v>
      </c>
      <c r="P487" s="635"/>
      <c r="Q487" s="623">
        <v>303</v>
      </c>
    </row>
    <row r="488" spans="1:17" ht="14.4" customHeight="1" x14ac:dyDescent="0.3">
      <c r="A488" s="618" t="s">
        <v>556</v>
      </c>
      <c r="B488" s="619" t="s">
        <v>7548</v>
      </c>
      <c r="C488" s="619" t="s">
        <v>7401</v>
      </c>
      <c r="D488" s="619" t="s">
        <v>8316</v>
      </c>
      <c r="E488" s="619" t="s">
        <v>8317</v>
      </c>
      <c r="F488" s="622">
        <v>48</v>
      </c>
      <c r="G488" s="622">
        <v>116016</v>
      </c>
      <c r="H488" s="622">
        <v>1</v>
      </c>
      <c r="I488" s="622">
        <v>2417</v>
      </c>
      <c r="J488" s="622">
        <v>38</v>
      </c>
      <c r="K488" s="622">
        <v>92074</v>
      </c>
      <c r="L488" s="622">
        <v>0.79363191283960832</v>
      </c>
      <c r="M488" s="622">
        <v>2423</v>
      </c>
      <c r="N488" s="622">
        <v>31</v>
      </c>
      <c r="O488" s="622">
        <v>75330</v>
      </c>
      <c r="P488" s="635">
        <v>0.64930699213901533</v>
      </c>
      <c r="Q488" s="623">
        <v>2430</v>
      </c>
    </row>
    <row r="489" spans="1:17" ht="14.4" customHeight="1" x14ac:dyDescent="0.3">
      <c r="A489" s="618" t="s">
        <v>556</v>
      </c>
      <c r="B489" s="619" t="s">
        <v>7548</v>
      </c>
      <c r="C489" s="619" t="s">
        <v>7401</v>
      </c>
      <c r="D489" s="619" t="s">
        <v>8318</v>
      </c>
      <c r="E489" s="619" t="s">
        <v>8319</v>
      </c>
      <c r="F489" s="622"/>
      <c r="G489" s="622"/>
      <c r="H489" s="622"/>
      <c r="I489" s="622"/>
      <c r="J489" s="622">
        <v>10</v>
      </c>
      <c r="K489" s="622">
        <v>19930</v>
      </c>
      <c r="L489" s="622"/>
      <c r="M489" s="622">
        <v>1993</v>
      </c>
      <c r="N489" s="622"/>
      <c r="O489" s="622"/>
      <c r="P489" s="635"/>
      <c r="Q489" s="623"/>
    </row>
    <row r="490" spans="1:17" ht="14.4" customHeight="1" x14ac:dyDescent="0.3">
      <c r="A490" s="618" t="s">
        <v>556</v>
      </c>
      <c r="B490" s="619" t="s">
        <v>7548</v>
      </c>
      <c r="C490" s="619" t="s">
        <v>7401</v>
      </c>
      <c r="D490" s="619" t="s">
        <v>8320</v>
      </c>
      <c r="E490" s="619" t="s">
        <v>8321</v>
      </c>
      <c r="F490" s="622"/>
      <c r="G490" s="622"/>
      <c r="H490" s="622"/>
      <c r="I490" s="622"/>
      <c r="J490" s="622">
        <v>5</v>
      </c>
      <c r="K490" s="622">
        <v>4940</v>
      </c>
      <c r="L490" s="622"/>
      <c r="M490" s="622">
        <v>988</v>
      </c>
      <c r="N490" s="622"/>
      <c r="O490" s="622"/>
      <c r="P490" s="635"/>
      <c r="Q490" s="623"/>
    </row>
    <row r="491" spans="1:17" ht="14.4" customHeight="1" x14ac:dyDescent="0.3">
      <c r="A491" s="618" t="s">
        <v>556</v>
      </c>
      <c r="B491" s="619" t="s">
        <v>7548</v>
      </c>
      <c r="C491" s="619" t="s">
        <v>7401</v>
      </c>
      <c r="D491" s="619" t="s">
        <v>8322</v>
      </c>
      <c r="E491" s="619" t="s">
        <v>8323</v>
      </c>
      <c r="F491" s="622"/>
      <c r="G491" s="622"/>
      <c r="H491" s="622"/>
      <c r="I491" s="622"/>
      <c r="J491" s="622">
        <v>1</v>
      </c>
      <c r="K491" s="622">
        <v>1843</v>
      </c>
      <c r="L491" s="622"/>
      <c r="M491" s="622">
        <v>1843</v>
      </c>
      <c r="N491" s="622"/>
      <c r="O491" s="622"/>
      <c r="P491" s="635"/>
      <c r="Q491" s="623"/>
    </row>
    <row r="492" spans="1:17" ht="14.4" customHeight="1" x14ac:dyDescent="0.3">
      <c r="A492" s="618" t="s">
        <v>556</v>
      </c>
      <c r="B492" s="619" t="s">
        <v>7548</v>
      </c>
      <c r="C492" s="619" t="s">
        <v>7401</v>
      </c>
      <c r="D492" s="619" t="s">
        <v>8324</v>
      </c>
      <c r="E492" s="619" t="s">
        <v>8325</v>
      </c>
      <c r="F492" s="622"/>
      <c r="G492" s="622"/>
      <c r="H492" s="622"/>
      <c r="I492" s="622"/>
      <c r="J492" s="622">
        <v>1</v>
      </c>
      <c r="K492" s="622">
        <v>3585</v>
      </c>
      <c r="L492" s="622"/>
      <c r="M492" s="622">
        <v>3585</v>
      </c>
      <c r="N492" s="622"/>
      <c r="O492" s="622"/>
      <c r="P492" s="635"/>
      <c r="Q492" s="623"/>
    </row>
    <row r="493" spans="1:17" ht="14.4" customHeight="1" x14ac:dyDescent="0.3">
      <c r="A493" s="618" t="s">
        <v>556</v>
      </c>
      <c r="B493" s="619" t="s">
        <v>7548</v>
      </c>
      <c r="C493" s="619" t="s">
        <v>7401</v>
      </c>
      <c r="D493" s="619" t="s">
        <v>8326</v>
      </c>
      <c r="E493" s="619" t="s">
        <v>8327</v>
      </c>
      <c r="F493" s="622"/>
      <c r="G493" s="622"/>
      <c r="H493" s="622"/>
      <c r="I493" s="622"/>
      <c r="J493" s="622">
        <v>6</v>
      </c>
      <c r="K493" s="622">
        <v>3150</v>
      </c>
      <c r="L493" s="622"/>
      <c r="M493" s="622">
        <v>525</v>
      </c>
      <c r="N493" s="622"/>
      <c r="O493" s="622"/>
      <c r="P493" s="635"/>
      <c r="Q493" s="623"/>
    </row>
    <row r="494" spans="1:17" ht="14.4" customHeight="1" x14ac:dyDescent="0.3">
      <c r="A494" s="618" t="s">
        <v>556</v>
      </c>
      <c r="B494" s="619" t="s">
        <v>7548</v>
      </c>
      <c r="C494" s="619" t="s">
        <v>7401</v>
      </c>
      <c r="D494" s="619" t="s">
        <v>8328</v>
      </c>
      <c r="E494" s="619" t="s">
        <v>8329</v>
      </c>
      <c r="F494" s="622"/>
      <c r="G494" s="622"/>
      <c r="H494" s="622"/>
      <c r="I494" s="622"/>
      <c r="J494" s="622">
        <v>1</v>
      </c>
      <c r="K494" s="622">
        <v>1932</v>
      </c>
      <c r="L494" s="622"/>
      <c r="M494" s="622">
        <v>1932</v>
      </c>
      <c r="N494" s="622"/>
      <c r="O494" s="622"/>
      <c r="P494" s="635"/>
      <c r="Q494" s="623"/>
    </row>
    <row r="495" spans="1:17" ht="14.4" customHeight="1" x14ac:dyDescent="0.3">
      <c r="A495" s="618" t="s">
        <v>556</v>
      </c>
      <c r="B495" s="619" t="s">
        <v>7548</v>
      </c>
      <c r="C495" s="619" t="s">
        <v>7401</v>
      </c>
      <c r="D495" s="619" t="s">
        <v>8330</v>
      </c>
      <c r="E495" s="619" t="s">
        <v>8331</v>
      </c>
      <c r="F495" s="622"/>
      <c r="G495" s="622"/>
      <c r="H495" s="622"/>
      <c r="I495" s="622"/>
      <c r="J495" s="622">
        <v>15</v>
      </c>
      <c r="K495" s="622">
        <v>10215</v>
      </c>
      <c r="L495" s="622"/>
      <c r="M495" s="622">
        <v>681</v>
      </c>
      <c r="N495" s="622">
        <v>1</v>
      </c>
      <c r="O495" s="622">
        <v>684</v>
      </c>
      <c r="P495" s="635"/>
      <c r="Q495" s="623">
        <v>684</v>
      </c>
    </row>
    <row r="496" spans="1:17" ht="14.4" customHeight="1" x14ac:dyDescent="0.3">
      <c r="A496" s="618" t="s">
        <v>556</v>
      </c>
      <c r="B496" s="619" t="s">
        <v>7548</v>
      </c>
      <c r="C496" s="619" t="s">
        <v>7401</v>
      </c>
      <c r="D496" s="619" t="s">
        <v>8332</v>
      </c>
      <c r="E496" s="619" t="s">
        <v>8333</v>
      </c>
      <c r="F496" s="622"/>
      <c r="G496" s="622"/>
      <c r="H496" s="622"/>
      <c r="I496" s="622"/>
      <c r="J496" s="622">
        <v>0</v>
      </c>
      <c r="K496" s="622">
        <v>0</v>
      </c>
      <c r="L496" s="622"/>
      <c r="M496" s="622"/>
      <c r="N496" s="622"/>
      <c r="O496" s="622"/>
      <c r="P496" s="635"/>
      <c r="Q496" s="623"/>
    </row>
    <row r="497" spans="1:17" ht="14.4" customHeight="1" x14ac:dyDescent="0.3">
      <c r="A497" s="618" t="s">
        <v>556</v>
      </c>
      <c r="B497" s="619" t="s">
        <v>7548</v>
      </c>
      <c r="C497" s="619" t="s">
        <v>7401</v>
      </c>
      <c r="D497" s="619" t="s">
        <v>8334</v>
      </c>
      <c r="E497" s="619" t="s">
        <v>8335</v>
      </c>
      <c r="F497" s="622"/>
      <c r="G497" s="622"/>
      <c r="H497" s="622"/>
      <c r="I497" s="622"/>
      <c r="J497" s="622">
        <v>3</v>
      </c>
      <c r="K497" s="622">
        <v>10413</v>
      </c>
      <c r="L497" s="622"/>
      <c r="M497" s="622">
        <v>3471</v>
      </c>
      <c r="N497" s="622"/>
      <c r="O497" s="622"/>
      <c r="P497" s="635"/>
      <c r="Q497" s="623"/>
    </row>
    <row r="498" spans="1:17" ht="14.4" customHeight="1" x14ac:dyDescent="0.3">
      <c r="A498" s="618" t="s">
        <v>556</v>
      </c>
      <c r="B498" s="619" t="s">
        <v>7548</v>
      </c>
      <c r="C498" s="619" t="s">
        <v>7401</v>
      </c>
      <c r="D498" s="619" t="s">
        <v>8336</v>
      </c>
      <c r="E498" s="619" t="s">
        <v>8337</v>
      </c>
      <c r="F498" s="622"/>
      <c r="G498" s="622"/>
      <c r="H498" s="622"/>
      <c r="I498" s="622"/>
      <c r="J498" s="622">
        <v>1</v>
      </c>
      <c r="K498" s="622">
        <v>7197</v>
      </c>
      <c r="L498" s="622"/>
      <c r="M498" s="622">
        <v>7197</v>
      </c>
      <c r="N498" s="622"/>
      <c r="O498" s="622"/>
      <c r="P498" s="635"/>
      <c r="Q498" s="623"/>
    </row>
    <row r="499" spans="1:17" ht="14.4" customHeight="1" x14ac:dyDescent="0.3">
      <c r="A499" s="618" t="s">
        <v>556</v>
      </c>
      <c r="B499" s="619" t="s">
        <v>7548</v>
      </c>
      <c r="C499" s="619" t="s">
        <v>7401</v>
      </c>
      <c r="D499" s="619" t="s">
        <v>8338</v>
      </c>
      <c r="E499" s="619" t="s">
        <v>8339</v>
      </c>
      <c r="F499" s="622">
        <v>16</v>
      </c>
      <c r="G499" s="622">
        <v>0</v>
      </c>
      <c r="H499" s="622"/>
      <c r="I499" s="622">
        <v>0</v>
      </c>
      <c r="J499" s="622">
        <v>13</v>
      </c>
      <c r="K499" s="622">
        <v>0</v>
      </c>
      <c r="L499" s="622"/>
      <c r="M499" s="622">
        <v>0</v>
      </c>
      <c r="N499" s="622">
        <v>11</v>
      </c>
      <c r="O499" s="622">
        <v>0</v>
      </c>
      <c r="P499" s="635"/>
      <c r="Q499" s="623">
        <v>0</v>
      </c>
    </row>
    <row r="500" spans="1:17" ht="14.4" customHeight="1" x14ac:dyDescent="0.3">
      <c r="A500" s="618" t="s">
        <v>556</v>
      </c>
      <c r="B500" s="619" t="s">
        <v>7548</v>
      </c>
      <c r="C500" s="619" t="s">
        <v>7401</v>
      </c>
      <c r="D500" s="619" t="s">
        <v>8340</v>
      </c>
      <c r="E500" s="619" t="s">
        <v>8341</v>
      </c>
      <c r="F500" s="622"/>
      <c r="G500" s="622"/>
      <c r="H500" s="622"/>
      <c r="I500" s="622"/>
      <c r="J500" s="622">
        <v>2</v>
      </c>
      <c r="K500" s="622">
        <v>616</v>
      </c>
      <c r="L500" s="622"/>
      <c r="M500" s="622">
        <v>308</v>
      </c>
      <c r="N500" s="622"/>
      <c r="O500" s="622"/>
      <c r="P500" s="635"/>
      <c r="Q500" s="623"/>
    </row>
    <row r="501" spans="1:17" ht="14.4" customHeight="1" x14ac:dyDescent="0.3">
      <c r="A501" s="618" t="s">
        <v>556</v>
      </c>
      <c r="B501" s="619" t="s">
        <v>7548</v>
      </c>
      <c r="C501" s="619" t="s">
        <v>7401</v>
      </c>
      <c r="D501" s="619" t="s">
        <v>8342</v>
      </c>
      <c r="E501" s="619" t="s">
        <v>8343</v>
      </c>
      <c r="F501" s="622"/>
      <c r="G501" s="622"/>
      <c r="H501" s="622"/>
      <c r="I501" s="622"/>
      <c r="J501" s="622">
        <v>0</v>
      </c>
      <c r="K501" s="622">
        <v>0</v>
      </c>
      <c r="L501" s="622"/>
      <c r="M501" s="622"/>
      <c r="N501" s="622"/>
      <c r="O501" s="622"/>
      <c r="P501" s="635"/>
      <c r="Q501" s="623"/>
    </row>
    <row r="502" spans="1:17" ht="14.4" customHeight="1" x14ac:dyDescent="0.3">
      <c r="A502" s="618" t="s">
        <v>556</v>
      </c>
      <c r="B502" s="619" t="s">
        <v>7548</v>
      </c>
      <c r="C502" s="619" t="s">
        <v>7401</v>
      </c>
      <c r="D502" s="619" t="s">
        <v>8344</v>
      </c>
      <c r="E502" s="619" t="s">
        <v>8345</v>
      </c>
      <c r="F502" s="622"/>
      <c r="G502" s="622"/>
      <c r="H502" s="622"/>
      <c r="I502" s="622"/>
      <c r="J502" s="622">
        <v>0</v>
      </c>
      <c r="K502" s="622">
        <v>0</v>
      </c>
      <c r="L502" s="622"/>
      <c r="M502" s="622"/>
      <c r="N502" s="622"/>
      <c r="O502" s="622"/>
      <c r="P502" s="635"/>
      <c r="Q502" s="623"/>
    </row>
    <row r="503" spans="1:17" ht="14.4" customHeight="1" x14ac:dyDescent="0.3">
      <c r="A503" s="618" t="s">
        <v>556</v>
      </c>
      <c r="B503" s="619" t="s">
        <v>7548</v>
      </c>
      <c r="C503" s="619" t="s">
        <v>7401</v>
      </c>
      <c r="D503" s="619" t="s">
        <v>8346</v>
      </c>
      <c r="E503" s="619" t="s">
        <v>8347</v>
      </c>
      <c r="F503" s="622"/>
      <c r="G503" s="622"/>
      <c r="H503" s="622"/>
      <c r="I503" s="622"/>
      <c r="J503" s="622">
        <v>0</v>
      </c>
      <c r="K503" s="622">
        <v>0</v>
      </c>
      <c r="L503" s="622"/>
      <c r="M503" s="622"/>
      <c r="N503" s="622"/>
      <c r="O503" s="622"/>
      <c r="P503" s="635"/>
      <c r="Q503" s="623"/>
    </row>
    <row r="504" spans="1:17" ht="14.4" customHeight="1" x14ac:dyDescent="0.3">
      <c r="A504" s="618" t="s">
        <v>556</v>
      </c>
      <c r="B504" s="619" t="s">
        <v>7548</v>
      </c>
      <c r="C504" s="619" t="s">
        <v>7401</v>
      </c>
      <c r="D504" s="619" t="s">
        <v>8348</v>
      </c>
      <c r="E504" s="619" t="s">
        <v>8349</v>
      </c>
      <c r="F504" s="622"/>
      <c r="G504" s="622"/>
      <c r="H504" s="622"/>
      <c r="I504" s="622"/>
      <c r="J504" s="622">
        <v>1</v>
      </c>
      <c r="K504" s="622">
        <v>4929</v>
      </c>
      <c r="L504" s="622"/>
      <c r="M504" s="622">
        <v>4929</v>
      </c>
      <c r="N504" s="622"/>
      <c r="O504" s="622"/>
      <c r="P504" s="635"/>
      <c r="Q504" s="623"/>
    </row>
    <row r="505" spans="1:17" ht="14.4" customHeight="1" x14ac:dyDescent="0.3">
      <c r="A505" s="618" t="s">
        <v>556</v>
      </c>
      <c r="B505" s="619" t="s">
        <v>7548</v>
      </c>
      <c r="C505" s="619" t="s">
        <v>7401</v>
      </c>
      <c r="D505" s="619" t="s">
        <v>8350</v>
      </c>
      <c r="E505" s="619" t="s">
        <v>8351</v>
      </c>
      <c r="F505" s="622"/>
      <c r="G505" s="622"/>
      <c r="H505" s="622"/>
      <c r="I505" s="622"/>
      <c r="J505" s="622">
        <v>3</v>
      </c>
      <c r="K505" s="622">
        <v>11850</v>
      </c>
      <c r="L505" s="622"/>
      <c r="M505" s="622">
        <v>3950</v>
      </c>
      <c r="N505" s="622"/>
      <c r="O505" s="622"/>
      <c r="P505" s="635"/>
      <c r="Q505" s="623"/>
    </row>
    <row r="506" spans="1:17" ht="14.4" customHeight="1" x14ac:dyDescent="0.3">
      <c r="A506" s="618" t="s">
        <v>556</v>
      </c>
      <c r="B506" s="619" t="s">
        <v>7548</v>
      </c>
      <c r="C506" s="619" t="s">
        <v>7401</v>
      </c>
      <c r="D506" s="619" t="s">
        <v>8352</v>
      </c>
      <c r="E506" s="619" t="s">
        <v>8353</v>
      </c>
      <c r="F506" s="622"/>
      <c r="G506" s="622"/>
      <c r="H506" s="622"/>
      <c r="I506" s="622"/>
      <c r="J506" s="622"/>
      <c r="K506" s="622"/>
      <c r="L506" s="622"/>
      <c r="M506" s="622"/>
      <c r="N506" s="622">
        <v>3</v>
      </c>
      <c r="O506" s="622">
        <v>0</v>
      </c>
      <c r="P506" s="635"/>
      <c r="Q506" s="623">
        <v>0</v>
      </c>
    </row>
    <row r="507" spans="1:17" ht="14.4" customHeight="1" x14ac:dyDescent="0.3">
      <c r="A507" s="618" t="s">
        <v>556</v>
      </c>
      <c r="B507" s="619" t="s">
        <v>7548</v>
      </c>
      <c r="C507" s="619" t="s">
        <v>7401</v>
      </c>
      <c r="D507" s="619" t="s">
        <v>8354</v>
      </c>
      <c r="E507" s="619" t="s">
        <v>8355</v>
      </c>
      <c r="F507" s="622">
        <v>5</v>
      </c>
      <c r="G507" s="622">
        <v>640</v>
      </c>
      <c r="H507" s="622">
        <v>1</v>
      </c>
      <c r="I507" s="622">
        <v>128</v>
      </c>
      <c r="J507" s="622">
        <v>4</v>
      </c>
      <c r="K507" s="622">
        <v>516</v>
      </c>
      <c r="L507" s="622">
        <v>0.80625000000000002</v>
      </c>
      <c r="M507" s="622">
        <v>129</v>
      </c>
      <c r="N507" s="622">
        <v>6</v>
      </c>
      <c r="O507" s="622">
        <v>774</v>
      </c>
      <c r="P507" s="635">
        <v>1.2093750000000001</v>
      </c>
      <c r="Q507" s="623">
        <v>129</v>
      </c>
    </row>
    <row r="508" spans="1:17" ht="14.4" customHeight="1" x14ac:dyDescent="0.3">
      <c r="A508" s="618" t="s">
        <v>556</v>
      </c>
      <c r="B508" s="619" t="s">
        <v>7548</v>
      </c>
      <c r="C508" s="619" t="s">
        <v>7401</v>
      </c>
      <c r="D508" s="619" t="s">
        <v>7601</v>
      </c>
      <c r="E508" s="619" t="s">
        <v>7602</v>
      </c>
      <c r="F508" s="622">
        <v>3</v>
      </c>
      <c r="G508" s="622">
        <v>0</v>
      </c>
      <c r="H508" s="622"/>
      <c r="I508" s="622">
        <v>0</v>
      </c>
      <c r="J508" s="622">
        <v>3</v>
      </c>
      <c r="K508" s="622">
        <v>0</v>
      </c>
      <c r="L508" s="622"/>
      <c r="M508" s="622">
        <v>0</v>
      </c>
      <c r="N508" s="622">
        <v>1</v>
      </c>
      <c r="O508" s="622">
        <v>0</v>
      </c>
      <c r="P508" s="635"/>
      <c r="Q508" s="623">
        <v>0</v>
      </c>
    </row>
    <row r="509" spans="1:17" ht="14.4" customHeight="1" x14ac:dyDescent="0.3">
      <c r="A509" s="618" t="s">
        <v>556</v>
      </c>
      <c r="B509" s="619" t="s">
        <v>7548</v>
      </c>
      <c r="C509" s="619" t="s">
        <v>7401</v>
      </c>
      <c r="D509" s="619" t="s">
        <v>8356</v>
      </c>
      <c r="E509" s="619" t="s">
        <v>8357</v>
      </c>
      <c r="F509" s="622">
        <v>2</v>
      </c>
      <c r="G509" s="622">
        <v>3138</v>
      </c>
      <c r="H509" s="622">
        <v>1</v>
      </c>
      <c r="I509" s="622">
        <v>1569</v>
      </c>
      <c r="J509" s="622">
        <v>1</v>
      </c>
      <c r="K509" s="622">
        <v>1574</v>
      </c>
      <c r="L509" s="622">
        <v>0.5015933715742511</v>
      </c>
      <c r="M509" s="622">
        <v>1574</v>
      </c>
      <c r="N509" s="622">
        <v>1</v>
      </c>
      <c r="O509" s="622">
        <v>1581</v>
      </c>
      <c r="P509" s="635">
        <v>0.50382409177820264</v>
      </c>
      <c r="Q509" s="623">
        <v>1581</v>
      </c>
    </row>
    <row r="510" spans="1:17" ht="14.4" customHeight="1" x14ac:dyDescent="0.3">
      <c r="A510" s="618" t="s">
        <v>556</v>
      </c>
      <c r="B510" s="619" t="s">
        <v>7548</v>
      </c>
      <c r="C510" s="619" t="s">
        <v>7401</v>
      </c>
      <c r="D510" s="619" t="s">
        <v>8358</v>
      </c>
      <c r="E510" s="619" t="s">
        <v>8359</v>
      </c>
      <c r="F510" s="622">
        <v>14</v>
      </c>
      <c r="G510" s="622">
        <v>44702</v>
      </c>
      <c r="H510" s="622">
        <v>1</v>
      </c>
      <c r="I510" s="622">
        <v>3193</v>
      </c>
      <c r="J510" s="622">
        <v>17</v>
      </c>
      <c r="K510" s="622">
        <v>54349</v>
      </c>
      <c r="L510" s="622">
        <v>1.215806899020178</v>
      </c>
      <c r="M510" s="622">
        <v>3197</v>
      </c>
      <c r="N510" s="622">
        <v>21</v>
      </c>
      <c r="O510" s="622">
        <v>67221</v>
      </c>
      <c r="P510" s="635">
        <v>1.5037582211086753</v>
      </c>
      <c r="Q510" s="623">
        <v>3201</v>
      </c>
    </row>
    <row r="511" spans="1:17" ht="14.4" customHeight="1" x14ac:dyDescent="0.3">
      <c r="A511" s="618" t="s">
        <v>556</v>
      </c>
      <c r="B511" s="619" t="s">
        <v>7548</v>
      </c>
      <c r="C511" s="619" t="s">
        <v>7401</v>
      </c>
      <c r="D511" s="619" t="s">
        <v>8360</v>
      </c>
      <c r="E511" s="619" t="s">
        <v>8361</v>
      </c>
      <c r="F511" s="622">
        <v>1</v>
      </c>
      <c r="G511" s="622">
        <v>2966</v>
      </c>
      <c r="H511" s="622">
        <v>1</v>
      </c>
      <c r="I511" s="622">
        <v>2966</v>
      </c>
      <c r="J511" s="622">
        <v>2</v>
      </c>
      <c r="K511" s="622">
        <v>5956</v>
      </c>
      <c r="L511" s="622">
        <v>2.0080917060013488</v>
      </c>
      <c r="M511" s="622">
        <v>2978</v>
      </c>
      <c r="N511" s="622">
        <v>1</v>
      </c>
      <c r="O511" s="622">
        <v>2994</v>
      </c>
      <c r="P511" s="635">
        <v>1.0094403236682401</v>
      </c>
      <c r="Q511" s="623">
        <v>2994</v>
      </c>
    </row>
    <row r="512" spans="1:17" ht="14.4" customHeight="1" x14ac:dyDescent="0.3">
      <c r="A512" s="618" t="s">
        <v>556</v>
      </c>
      <c r="B512" s="619" t="s">
        <v>7548</v>
      </c>
      <c r="C512" s="619" t="s">
        <v>7401</v>
      </c>
      <c r="D512" s="619" t="s">
        <v>8362</v>
      </c>
      <c r="E512" s="619" t="s">
        <v>8363</v>
      </c>
      <c r="F512" s="622">
        <v>13</v>
      </c>
      <c r="G512" s="622">
        <v>45500</v>
      </c>
      <c r="H512" s="622">
        <v>1</v>
      </c>
      <c r="I512" s="622">
        <v>3500</v>
      </c>
      <c r="J512" s="622">
        <v>23</v>
      </c>
      <c r="K512" s="622">
        <v>80638</v>
      </c>
      <c r="L512" s="622">
        <v>1.7722637362637363</v>
      </c>
      <c r="M512" s="622">
        <v>3506</v>
      </c>
      <c r="N512" s="622">
        <v>23</v>
      </c>
      <c r="O512" s="622">
        <v>80799</v>
      </c>
      <c r="P512" s="635">
        <v>1.7758021978021978</v>
      </c>
      <c r="Q512" s="623">
        <v>3513</v>
      </c>
    </row>
    <row r="513" spans="1:17" ht="14.4" customHeight="1" x14ac:dyDescent="0.3">
      <c r="A513" s="618" t="s">
        <v>556</v>
      </c>
      <c r="B513" s="619" t="s">
        <v>7548</v>
      </c>
      <c r="C513" s="619" t="s">
        <v>7401</v>
      </c>
      <c r="D513" s="619" t="s">
        <v>8364</v>
      </c>
      <c r="E513" s="619" t="s">
        <v>8365</v>
      </c>
      <c r="F513" s="622">
        <v>39</v>
      </c>
      <c r="G513" s="622">
        <v>36348</v>
      </c>
      <c r="H513" s="622">
        <v>1</v>
      </c>
      <c r="I513" s="622">
        <v>932</v>
      </c>
      <c r="J513" s="622">
        <v>36</v>
      </c>
      <c r="K513" s="622">
        <v>33660</v>
      </c>
      <c r="L513" s="622">
        <v>0.92604820072631233</v>
      </c>
      <c r="M513" s="622">
        <v>935</v>
      </c>
      <c r="N513" s="622">
        <v>21</v>
      </c>
      <c r="O513" s="622">
        <v>19719</v>
      </c>
      <c r="P513" s="635">
        <v>0.54250577748431827</v>
      </c>
      <c r="Q513" s="623">
        <v>939</v>
      </c>
    </row>
    <row r="514" spans="1:17" ht="14.4" customHeight="1" x14ac:dyDescent="0.3">
      <c r="A514" s="618" t="s">
        <v>556</v>
      </c>
      <c r="B514" s="619" t="s">
        <v>7548</v>
      </c>
      <c r="C514" s="619" t="s">
        <v>7401</v>
      </c>
      <c r="D514" s="619" t="s">
        <v>8366</v>
      </c>
      <c r="E514" s="619" t="s">
        <v>8367</v>
      </c>
      <c r="F514" s="622">
        <v>1</v>
      </c>
      <c r="G514" s="622">
        <v>11709</v>
      </c>
      <c r="H514" s="622">
        <v>1</v>
      </c>
      <c r="I514" s="622">
        <v>11709</v>
      </c>
      <c r="J514" s="622">
        <v>13</v>
      </c>
      <c r="K514" s="622">
        <v>152802</v>
      </c>
      <c r="L514" s="622">
        <v>13.049961568024596</v>
      </c>
      <c r="M514" s="622">
        <v>11754</v>
      </c>
      <c r="N514" s="622">
        <v>8</v>
      </c>
      <c r="O514" s="622">
        <v>94488</v>
      </c>
      <c r="P514" s="635">
        <v>8.0696899820650785</v>
      </c>
      <c r="Q514" s="623">
        <v>11811</v>
      </c>
    </row>
    <row r="515" spans="1:17" ht="14.4" customHeight="1" x14ac:dyDescent="0.3">
      <c r="A515" s="618" t="s">
        <v>556</v>
      </c>
      <c r="B515" s="619" t="s">
        <v>7548</v>
      </c>
      <c r="C515" s="619" t="s">
        <v>7401</v>
      </c>
      <c r="D515" s="619" t="s">
        <v>8368</v>
      </c>
      <c r="E515" s="619" t="s">
        <v>8369</v>
      </c>
      <c r="F515" s="622">
        <v>36</v>
      </c>
      <c r="G515" s="622">
        <v>348768</v>
      </c>
      <c r="H515" s="622">
        <v>1</v>
      </c>
      <c r="I515" s="622">
        <v>9688</v>
      </c>
      <c r="J515" s="622">
        <v>40</v>
      </c>
      <c r="K515" s="622">
        <v>388960</v>
      </c>
      <c r="L515" s="622">
        <v>1.1152399302688321</v>
      </c>
      <c r="M515" s="622">
        <v>9724</v>
      </c>
      <c r="N515" s="622">
        <v>40</v>
      </c>
      <c r="O515" s="622">
        <v>390760</v>
      </c>
      <c r="P515" s="635">
        <v>1.1204009542159832</v>
      </c>
      <c r="Q515" s="623">
        <v>9769</v>
      </c>
    </row>
    <row r="516" spans="1:17" ht="14.4" customHeight="1" x14ac:dyDescent="0.3">
      <c r="A516" s="618" t="s">
        <v>556</v>
      </c>
      <c r="B516" s="619" t="s">
        <v>7548</v>
      </c>
      <c r="C516" s="619" t="s">
        <v>7401</v>
      </c>
      <c r="D516" s="619" t="s">
        <v>8370</v>
      </c>
      <c r="E516" s="619" t="s">
        <v>8371</v>
      </c>
      <c r="F516" s="622">
        <v>5</v>
      </c>
      <c r="G516" s="622">
        <v>29785</v>
      </c>
      <c r="H516" s="622">
        <v>1</v>
      </c>
      <c r="I516" s="622">
        <v>5957</v>
      </c>
      <c r="J516" s="622">
        <v>2</v>
      </c>
      <c r="K516" s="622">
        <v>11950</v>
      </c>
      <c r="L516" s="622">
        <v>0.40120866207822731</v>
      </c>
      <c r="M516" s="622">
        <v>5975</v>
      </c>
      <c r="N516" s="622">
        <v>9</v>
      </c>
      <c r="O516" s="622">
        <v>53982</v>
      </c>
      <c r="P516" s="635">
        <v>1.8123887863018298</v>
      </c>
      <c r="Q516" s="623">
        <v>5998</v>
      </c>
    </row>
    <row r="517" spans="1:17" ht="14.4" customHeight="1" x14ac:dyDescent="0.3">
      <c r="A517" s="618" t="s">
        <v>556</v>
      </c>
      <c r="B517" s="619" t="s">
        <v>7548</v>
      </c>
      <c r="C517" s="619" t="s">
        <v>7401</v>
      </c>
      <c r="D517" s="619" t="s">
        <v>8372</v>
      </c>
      <c r="E517" s="619" t="s">
        <v>8373</v>
      </c>
      <c r="F517" s="622">
        <v>9</v>
      </c>
      <c r="G517" s="622">
        <v>85716</v>
      </c>
      <c r="H517" s="622">
        <v>1</v>
      </c>
      <c r="I517" s="622">
        <v>9524</v>
      </c>
      <c r="J517" s="622">
        <v>12</v>
      </c>
      <c r="K517" s="622">
        <v>114720</v>
      </c>
      <c r="L517" s="622">
        <v>1.3383732325353492</v>
      </c>
      <c r="M517" s="622">
        <v>9560</v>
      </c>
      <c r="N517" s="622">
        <v>7</v>
      </c>
      <c r="O517" s="622">
        <v>67235</v>
      </c>
      <c r="P517" s="635">
        <v>0.78439264548042376</v>
      </c>
      <c r="Q517" s="623">
        <v>9605</v>
      </c>
    </row>
    <row r="518" spans="1:17" ht="14.4" customHeight="1" x14ac:dyDescent="0.3">
      <c r="A518" s="618" t="s">
        <v>556</v>
      </c>
      <c r="B518" s="619" t="s">
        <v>7548</v>
      </c>
      <c r="C518" s="619" t="s">
        <v>7401</v>
      </c>
      <c r="D518" s="619" t="s">
        <v>8374</v>
      </c>
      <c r="E518" s="619" t="s">
        <v>8375</v>
      </c>
      <c r="F518" s="622"/>
      <c r="G518" s="622"/>
      <c r="H518" s="622"/>
      <c r="I518" s="622"/>
      <c r="J518" s="622">
        <v>12</v>
      </c>
      <c r="K518" s="622">
        <v>11964</v>
      </c>
      <c r="L518" s="622"/>
      <c r="M518" s="622">
        <v>997</v>
      </c>
      <c r="N518" s="622"/>
      <c r="O518" s="622"/>
      <c r="P518" s="635"/>
      <c r="Q518" s="623"/>
    </row>
    <row r="519" spans="1:17" ht="14.4" customHeight="1" x14ac:dyDescent="0.3">
      <c r="A519" s="618" t="s">
        <v>556</v>
      </c>
      <c r="B519" s="619" t="s">
        <v>7548</v>
      </c>
      <c r="C519" s="619" t="s">
        <v>7401</v>
      </c>
      <c r="D519" s="619" t="s">
        <v>8376</v>
      </c>
      <c r="E519" s="619" t="s">
        <v>8377</v>
      </c>
      <c r="F519" s="622">
        <v>2</v>
      </c>
      <c r="G519" s="622">
        <v>9442</v>
      </c>
      <c r="H519" s="622">
        <v>1</v>
      </c>
      <c r="I519" s="622">
        <v>4721</v>
      </c>
      <c r="J519" s="622">
        <v>1</v>
      </c>
      <c r="K519" s="622">
        <v>4735</v>
      </c>
      <c r="L519" s="622">
        <v>0.50148273670832455</v>
      </c>
      <c r="M519" s="622">
        <v>4735</v>
      </c>
      <c r="N519" s="622">
        <v>2</v>
      </c>
      <c r="O519" s="622">
        <v>9508</v>
      </c>
      <c r="P519" s="635">
        <v>1.0069900444821012</v>
      </c>
      <c r="Q519" s="623">
        <v>4754</v>
      </c>
    </row>
    <row r="520" spans="1:17" ht="14.4" customHeight="1" x14ac:dyDescent="0.3">
      <c r="A520" s="618" t="s">
        <v>556</v>
      </c>
      <c r="B520" s="619" t="s">
        <v>7548</v>
      </c>
      <c r="C520" s="619" t="s">
        <v>7401</v>
      </c>
      <c r="D520" s="619" t="s">
        <v>8378</v>
      </c>
      <c r="E520" s="619" t="s">
        <v>8379</v>
      </c>
      <c r="F520" s="622"/>
      <c r="G520" s="622"/>
      <c r="H520" s="622"/>
      <c r="I520" s="622"/>
      <c r="J520" s="622">
        <v>9</v>
      </c>
      <c r="K520" s="622">
        <v>14823</v>
      </c>
      <c r="L520" s="622"/>
      <c r="M520" s="622">
        <v>1647</v>
      </c>
      <c r="N520" s="622"/>
      <c r="O520" s="622"/>
      <c r="P520" s="635"/>
      <c r="Q520" s="623"/>
    </row>
    <row r="521" spans="1:17" ht="14.4" customHeight="1" x14ac:dyDescent="0.3">
      <c r="A521" s="618" t="s">
        <v>556</v>
      </c>
      <c r="B521" s="619" t="s">
        <v>7548</v>
      </c>
      <c r="C521" s="619" t="s">
        <v>7401</v>
      </c>
      <c r="D521" s="619" t="s">
        <v>8380</v>
      </c>
      <c r="E521" s="619" t="s">
        <v>8381</v>
      </c>
      <c r="F521" s="622">
        <v>2</v>
      </c>
      <c r="G521" s="622">
        <v>5782</v>
      </c>
      <c r="H521" s="622">
        <v>1</v>
      </c>
      <c r="I521" s="622">
        <v>2891</v>
      </c>
      <c r="J521" s="622">
        <v>1</v>
      </c>
      <c r="K521" s="622">
        <v>2900</v>
      </c>
      <c r="L521" s="622">
        <v>0.50155655482531991</v>
      </c>
      <c r="M521" s="622">
        <v>2900</v>
      </c>
      <c r="N521" s="622"/>
      <c r="O521" s="622"/>
      <c r="P521" s="635"/>
      <c r="Q521" s="623"/>
    </row>
    <row r="522" spans="1:17" ht="14.4" customHeight="1" x14ac:dyDescent="0.3">
      <c r="A522" s="618" t="s">
        <v>556</v>
      </c>
      <c r="B522" s="619" t="s">
        <v>7548</v>
      </c>
      <c r="C522" s="619" t="s">
        <v>7401</v>
      </c>
      <c r="D522" s="619" t="s">
        <v>8382</v>
      </c>
      <c r="E522" s="619" t="s">
        <v>8383</v>
      </c>
      <c r="F522" s="622">
        <v>1</v>
      </c>
      <c r="G522" s="622">
        <v>2037</v>
      </c>
      <c r="H522" s="622">
        <v>1</v>
      </c>
      <c r="I522" s="622">
        <v>2037</v>
      </c>
      <c r="J522" s="622"/>
      <c r="K522" s="622"/>
      <c r="L522" s="622"/>
      <c r="M522" s="622"/>
      <c r="N522" s="622"/>
      <c r="O522" s="622"/>
      <c r="P522" s="635"/>
      <c r="Q522" s="623"/>
    </row>
    <row r="523" spans="1:17" ht="14.4" customHeight="1" x14ac:dyDescent="0.3">
      <c r="A523" s="618" t="s">
        <v>556</v>
      </c>
      <c r="B523" s="619" t="s">
        <v>7548</v>
      </c>
      <c r="C523" s="619" t="s">
        <v>7401</v>
      </c>
      <c r="D523" s="619" t="s">
        <v>8384</v>
      </c>
      <c r="E523" s="619" t="s">
        <v>8385</v>
      </c>
      <c r="F523" s="622">
        <v>222</v>
      </c>
      <c r="G523" s="622">
        <v>0</v>
      </c>
      <c r="H523" s="622"/>
      <c r="I523" s="622">
        <v>0</v>
      </c>
      <c r="J523" s="622">
        <v>253</v>
      </c>
      <c r="K523" s="622">
        <v>0</v>
      </c>
      <c r="L523" s="622"/>
      <c r="M523" s="622">
        <v>0</v>
      </c>
      <c r="N523" s="622">
        <v>201</v>
      </c>
      <c r="O523" s="622">
        <v>0</v>
      </c>
      <c r="P523" s="635"/>
      <c r="Q523" s="623">
        <v>0</v>
      </c>
    </row>
    <row r="524" spans="1:17" ht="14.4" customHeight="1" x14ac:dyDescent="0.3">
      <c r="A524" s="618" t="s">
        <v>556</v>
      </c>
      <c r="B524" s="619" t="s">
        <v>7548</v>
      </c>
      <c r="C524" s="619" t="s">
        <v>7401</v>
      </c>
      <c r="D524" s="619" t="s">
        <v>8386</v>
      </c>
      <c r="E524" s="619" t="s">
        <v>8387</v>
      </c>
      <c r="F524" s="622"/>
      <c r="G524" s="622"/>
      <c r="H524" s="622"/>
      <c r="I524" s="622"/>
      <c r="J524" s="622">
        <v>1</v>
      </c>
      <c r="K524" s="622">
        <v>148</v>
      </c>
      <c r="L524" s="622"/>
      <c r="M524" s="622">
        <v>148</v>
      </c>
      <c r="N524" s="622"/>
      <c r="O524" s="622"/>
      <c r="P524" s="635"/>
      <c r="Q524" s="623"/>
    </row>
    <row r="525" spans="1:17" ht="14.4" customHeight="1" x14ac:dyDescent="0.3">
      <c r="A525" s="618" t="s">
        <v>556</v>
      </c>
      <c r="B525" s="619" t="s">
        <v>7548</v>
      </c>
      <c r="C525" s="619" t="s">
        <v>7401</v>
      </c>
      <c r="D525" s="619" t="s">
        <v>8388</v>
      </c>
      <c r="E525" s="619" t="s">
        <v>8327</v>
      </c>
      <c r="F525" s="622">
        <v>2</v>
      </c>
      <c r="G525" s="622">
        <v>1326</v>
      </c>
      <c r="H525" s="622">
        <v>1</v>
      </c>
      <c r="I525" s="622">
        <v>663</v>
      </c>
      <c r="J525" s="622">
        <v>3</v>
      </c>
      <c r="K525" s="622">
        <v>1995</v>
      </c>
      <c r="L525" s="622">
        <v>1.504524886877828</v>
      </c>
      <c r="M525" s="622">
        <v>665</v>
      </c>
      <c r="N525" s="622"/>
      <c r="O525" s="622"/>
      <c r="P525" s="635"/>
      <c r="Q525" s="623"/>
    </row>
    <row r="526" spans="1:17" ht="14.4" customHeight="1" x14ac:dyDescent="0.3">
      <c r="A526" s="618" t="s">
        <v>556</v>
      </c>
      <c r="B526" s="619" t="s">
        <v>7548</v>
      </c>
      <c r="C526" s="619" t="s">
        <v>7401</v>
      </c>
      <c r="D526" s="619" t="s">
        <v>8389</v>
      </c>
      <c r="E526" s="619" t="s">
        <v>8390</v>
      </c>
      <c r="F526" s="622">
        <v>6</v>
      </c>
      <c r="G526" s="622">
        <v>0</v>
      </c>
      <c r="H526" s="622"/>
      <c r="I526" s="622">
        <v>0</v>
      </c>
      <c r="J526" s="622">
        <v>1</v>
      </c>
      <c r="K526" s="622">
        <v>0</v>
      </c>
      <c r="L526" s="622"/>
      <c r="M526" s="622">
        <v>0</v>
      </c>
      <c r="N526" s="622">
        <v>1</v>
      </c>
      <c r="O526" s="622">
        <v>0</v>
      </c>
      <c r="P526" s="635"/>
      <c r="Q526" s="623">
        <v>0</v>
      </c>
    </row>
    <row r="527" spans="1:17" ht="14.4" customHeight="1" x14ac:dyDescent="0.3">
      <c r="A527" s="618" t="s">
        <v>556</v>
      </c>
      <c r="B527" s="619" t="s">
        <v>7548</v>
      </c>
      <c r="C527" s="619" t="s">
        <v>7401</v>
      </c>
      <c r="D527" s="619" t="s">
        <v>8391</v>
      </c>
      <c r="E527" s="619" t="s">
        <v>8392</v>
      </c>
      <c r="F527" s="622">
        <v>3</v>
      </c>
      <c r="G527" s="622">
        <v>0</v>
      </c>
      <c r="H527" s="622"/>
      <c r="I527" s="622">
        <v>0</v>
      </c>
      <c r="J527" s="622">
        <v>6</v>
      </c>
      <c r="K527" s="622">
        <v>0</v>
      </c>
      <c r="L527" s="622"/>
      <c r="M527" s="622">
        <v>0</v>
      </c>
      <c r="N527" s="622">
        <v>7</v>
      </c>
      <c r="O527" s="622">
        <v>0</v>
      </c>
      <c r="P527" s="635"/>
      <c r="Q527" s="623">
        <v>0</v>
      </c>
    </row>
    <row r="528" spans="1:17" ht="14.4" customHeight="1" x14ac:dyDescent="0.3">
      <c r="A528" s="618" t="s">
        <v>556</v>
      </c>
      <c r="B528" s="619" t="s">
        <v>7548</v>
      </c>
      <c r="C528" s="619" t="s">
        <v>7401</v>
      </c>
      <c r="D528" s="619" t="s">
        <v>8393</v>
      </c>
      <c r="E528" s="619" t="s">
        <v>8394</v>
      </c>
      <c r="F528" s="622"/>
      <c r="G528" s="622"/>
      <c r="H528" s="622"/>
      <c r="I528" s="622"/>
      <c r="J528" s="622">
        <v>4</v>
      </c>
      <c r="K528" s="622">
        <v>3132</v>
      </c>
      <c r="L528" s="622"/>
      <c r="M528" s="622">
        <v>783</v>
      </c>
      <c r="N528" s="622"/>
      <c r="O528" s="622"/>
      <c r="P528" s="635"/>
      <c r="Q528" s="623"/>
    </row>
    <row r="529" spans="1:17" ht="14.4" customHeight="1" x14ac:dyDescent="0.3">
      <c r="A529" s="618" t="s">
        <v>556</v>
      </c>
      <c r="B529" s="619" t="s">
        <v>7548</v>
      </c>
      <c r="C529" s="619" t="s">
        <v>7401</v>
      </c>
      <c r="D529" s="619" t="s">
        <v>8395</v>
      </c>
      <c r="E529" s="619" t="s">
        <v>8396</v>
      </c>
      <c r="F529" s="622"/>
      <c r="G529" s="622"/>
      <c r="H529" s="622"/>
      <c r="I529" s="622"/>
      <c r="J529" s="622">
        <v>1</v>
      </c>
      <c r="K529" s="622">
        <v>2379</v>
      </c>
      <c r="L529" s="622"/>
      <c r="M529" s="622">
        <v>2379</v>
      </c>
      <c r="N529" s="622"/>
      <c r="O529" s="622"/>
      <c r="P529" s="635"/>
      <c r="Q529" s="623"/>
    </row>
    <row r="530" spans="1:17" ht="14.4" customHeight="1" x14ac:dyDescent="0.3">
      <c r="A530" s="618" t="s">
        <v>556</v>
      </c>
      <c r="B530" s="619" t="s">
        <v>7548</v>
      </c>
      <c r="C530" s="619" t="s">
        <v>7401</v>
      </c>
      <c r="D530" s="619" t="s">
        <v>8397</v>
      </c>
      <c r="E530" s="619" t="s">
        <v>8398</v>
      </c>
      <c r="F530" s="622">
        <v>1</v>
      </c>
      <c r="G530" s="622">
        <v>9074</v>
      </c>
      <c r="H530" s="622">
        <v>1</v>
      </c>
      <c r="I530" s="622">
        <v>9074</v>
      </c>
      <c r="J530" s="622"/>
      <c r="K530" s="622"/>
      <c r="L530" s="622"/>
      <c r="M530" s="622"/>
      <c r="N530" s="622"/>
      <c r="O530" s="622"/>
      <c r="P530" s="635"/>
      <c r="Q530" s="623"/>
    </row>
    <row r="531" spans="1:17" ht="14.4" customHeight="1" x14ac:dyDescent="0.3">
      <c r="A531" s="618" t="s">
        <v>556</v>
      </c>
      <c r="B531" s="619" t="s">
        <v>7548</v>
      </c>
      <c r="C531" s="619" t="s">
        <v>7401</v>
      </c>
      <c r="D531" s="619" t="s">
        <v>8399</v>
      </c>
      <c r="E531" s="619" t="s">
        <v>8400</v>
      </c>
      <c r="F531" s="622"/>
      <c r="G531" s="622"/>
      <c r="H531" s="622"/>
      <c r="I531" s="622"/>
      <c r="J531" s="622">
        <v>1</v>
      </c>
      <c r="K531" s="622">
        <v>0</v>
      </c>
      <c r="L531" s="622"/>
      <c r="M531" s="622">
        <v>0</v>
      </c>
      <c r="N531" s="622"/>
      <c r="O531" s="622"/>
      <c r="P531" s="635"/>
      <c r="Q531" s="623"/>
    </row>
    <row r="532" spans="1:17" ht="14.4" customHeight="1" x14ac:dyDescent="0.3">
      <c r="A532" s="618" t="s">
        <v>556</v>
      </c>
      <c r="B532" s="619" t="s">
        <v>7548</v>
      </c>
      <c r="C532" s="619" t="s">
        <v>7401</v>
      </c>
      <c r="D532" s="619" t="s">
        <v>8401</v>
      </c>
      <c r="E532" s="619" t="s">
        <v>8402</v>
      </c>
      <c r="F532" s="622"/>
      <c r="G532" s="622"/>
      <c r="H532" s="622"/>
      <c r="I532" s="622"/>
      <c r="J532" s="622">
        <v>5</v>
      </c>
      <c r="K532" s="622">
        <v>7625</v>
      </c>
      <c r="L532" s="622"/>
      <c r="M532" s="622">
        <v>1525</v>
      </c>
      <c r="N532" s="622"/>
      <c r="O532" s="622"/>
      <c r="P532" s="635"/>
      <c r="Q532" s="623"/>
    </row>
    <row r="533" spans="1:17" ht="14.4" customHeight="1" x14ac:dyDescent="0.3">
      <c r="A533" s="618" t="s">
        <v>556</v>
      </c>
      <c r="B533" s="619" t="s">
        <v>7548</v>
      </c>
      <c r="C533" s="619" t="s">
        <v>7401</v>
      </c>
      <c r="D533" s="619" t="s">
        <v>8403</v>
      </c>
      <c r="E533" s="619" t="s">
        <v>8404</v>
      </c>
      <c r="F533" s="622">
        <v>7</v>
      </c>
      <c r="G533" s="622">
        <v>2863</v>
      </c>
      <c r="H533" s="622">
        <v>1</v>
      </c>
      <c r="I533" s="622">
        <v>409</v>
      </c>
      <c r="J533" s="622">
        <v>17</v>
      </c>
      <c r="K533" s="622">
        <v>6970</v>
      </c>
      <c r="L533" s="622">
        <v>2.4345092560251484</v>
      </c>
      <c r="M533" s="622">
        <v>410</v>
      </c>
      <c r="N533" s="622">
        <v>5</v>
      </c>
      <c r="O533" s="622">
        <v>2055</v>
      </c>
      <c r="P533" s="635">
        <v>0.71777855396437307</v>
      </c>
      <c r="Q533" s="623">
        <v>411</v>
      </c>
    </row>
    <row r="534" spans="1:17" ht="14.4" customHeight="1" x14ac:dyDescent="0.3">
      <c r="A534" s="618" t="s">
        <v>556</v>
      </c>
      <c r="B534" s="619" t="s">
        <v>7548</v>
      </c>
      <c r="C534" s="619" t="s">
        <v>7401</v>
      </c>
      <c r="D534" s="619" t="s">
        <v>8405</v>
      </c>
      <c r="E534" s="619" t="s">
        <v>8406</v>
      </c>
      <c r="F534" s="622"/>
      <c r="G534" s="622"/>
      <c r="H534" s="622"/>
      <c r="I534" s="622"/>
      <c r="J534" s="622">
        <v>3</v>
      </c>
      <c r="K534" s="622">
        <v>5379</v>
      </c>
      <c r="L534" s="622"/>
      <c r="M534" s="622">
        <v>1793</v>
      </c>
      <c r="N534" s="622"/>
      <c r="O534" s="622"/>
      <c r="P534" s="635"/>
      <c r="Q534" s="623"/>
    </row>
    <row r="535" spans="1:17" ht="14.4" customHeight="1" x14ac:dyDescent="0.3">
      <c r="A535" s="618" t="s">
        <v>556</v>
      </c>
      <c r="B535" s="619" t="s">
        <v>7548</v>
      </c>
      <c r="C535" s="619" t="s">
        <v>7401</v>
      </c>
      <c r="D535" s="619" t="s">
        <v>8407</v>
      </c>
      <c r="E535" s="619" t="s">
        <v>8408</v>
      </c>
      <c r="F535" s="622"/>
      <c r="G535" s="622"/>
      <c r="H535" s="622"/>
      <c r="I535" s="622"/>
      <c r="J535" s="622"/>
      <c r="K535" s="622"/>
      <c r="L535" s="622"/>
      <c r="M535" s="622"/>
      <c r="N535" s="622">
        <v>1</v>
      </c>
      <c r="O535" s="622">
        <v>344</v>
      </c>
      <c r="P535" s="635"/>
      <c r="Q535" s="623">
        <v>344</v>
      </c>
    </row>
    <row r="536" spans="1:17" ht="14.4" customHeight="1" x14ac:dyDescent="0.3">
      <c r="A536" s="618" t="s">
        <v>556</v>
      </c>
      <c r="B536" s="619" t="s">
        <v>7548</v>
      </c>
      <c r="C536" s="619" t="s">
        <v>7401</v>
      </c>
      <c r="D536" s="619" t="s">
        <v>8409</v>
      </c>
      <c r="E536" s="619" t="s">
        <v>8410</v>
      </c>
      <c r="F536" s="622"/>
      <c r="G536" s="622"/>
      <c r="H536" s="622"/>
      <c r="I536" s="622"/>
      <c r="J536" s="622">
        <v>5</v>
      </c>
      <c r="K536" s="622">
        <v>1200</v>
      </c>
      <c r="L536" s="622"/>
      <c r="M536" s="622">
        <v>240</v>
      </c>
      <c r="N536" s="622"/>
      <c r="O536" s="622"/>
      <c r="P536" s="635"/>
      <c r="Q536" s="623"/>
    </row>
    <row r="537" spans="1:17" ht="14.4" customHeight="1" x14ac:dyDescent="0.3">
      <c r="A537" s="618" t="s">
        <v>556</v>
      </c>
      <c r="B537" s="619" t="s">
        <v>7548</v>
      </c>
      <c r="C537" s="619" t="s">
        <v>7401</v>
      </c>
      <c r="D537" s="619" t="s">
        <v>8411</v>
      </c>
      <c r="E537" s="619" t="s">
        <v>8412</v>
      </c>
      <c r="F537" s="622"/>
      <c r="G537" s="622"/>
      <c r="H537" s="622"/>
      <c r="I537" s="622"/>
      <c r="J537" s="622">
        <v>2</v>
      </c>
      <c r="K537" s="622">
        <v>2696</v>
      </c>
      <c r="L537" s="622"/>
      <c r="M537" s="622">
        <v>1348</v>
      </c>
      <c r="N537" s="622"/>
      <c r="O537" s="622"/>
      <c r="P537" s="635"/>
      <c r="Q537" s="623"/>
    </row>
    <row r="538" spans="1:17" ht="14.4" customHeight="1" x14ac:dyDescent="0.3">
      <c r="A538" s="618" t="s">
        <v>556</v>
      </c>
      <c r="B538" s="619" t="s">
        <v>7548</v>
      </c>
      <c r="C538" s="619" t="s">
        <v>7401</v>
      </c>
      <c r="D538" s="619" t="s">
        <v>8413</v>
      </c>
      <c r="E538" s="619" t="s">
        <v>8414</v>
      </c>
      <c r="F538" s="622"/>
      <c r="G538" s="622"/>
      <c r="H538" s="622"/>
      <c r="I538" s="622"/>
      <c r="J538" s="622">
        <v>1</v>
      </c>
      <c r="K538" s="622">
        <v>1848</v>
      </c>
      <c r="L538" s="622"/>
      <c r="M538" s="622">
        <v>1848</v>
      </c>
      <c r="N538" s="622"/>
      <c r="O538" s="622"/>
      <c r="P538" s="635"/>
      <c r="Q538" s="623"/>
    </row>
    <row r="539" spans="1:17" ht="14.4" customHeight="1" x14ac:dyDescent="0.3">
      <c r="A539" s="618" t="s">
        <v>556</v>
      </c>
      <c r="B539" s="619" t="s">
        <v>7548</v>
      </c>
      <c r="C539" s="619" t="s">
        <v>7401</v>
      </c>
      <c r="D539" s="619" t="s">
        <v>8415</v>
      </c>
      <c r="E539" s="619" t="s">
        <v>8416</v>
      </c>
      <c r="F539" s="622"/>
      <c r="G539" s="622"/>
      <c r="H539" s="622"/>
      <c r="I539" s="622"/>
      <c r="J539" s="622">
        <v>2</v>
      </c>
      <c r="K539" s="622">
        <v>1368</v>
      </c>
      <c r="L539" s="622"/>
      <c r="M539" s="622">
        <v>684</v>
      </c>
      <c r="N539" s="622"/>
      <c r="O539" s="622"/>
      <c r="P539" s="635"/>
      <c r="Q539" s="623"/>
    </row>
    <row r="540" spans="1:17" ht="14.4" customHeight="1" x14ac:dyDescent="0.3">
      <c r="A540" s="618" t="s">
        <v>556</v>
      </c>
      <c r="B540" s="619" t="s">
        <v>7548</v>
      </c>
      <c r="C540" s="619" t="s">
        <v>7401</v>
      </c>
      <c r="D540" s="619" t="s">
        <v>8417</v>
      </c>
      <c r="E540" s="619" t="s">
        <v>8418</v>
      </c>
      <c r="F540" s="622"/>
      <c r="G540" s="622"/>
      <c r="H540" s="622"/>
      <c r="I540" s="622"/>
      <c r="J540" s="622">
        <v>1</v>
      </c>
      <c r="K540" s="622">
        <v>3910</v>
      </c>
      <c r="L540" s="622"/>
      <c r="M540" s="622">
        <v>3910</v>
      </c>
      <c r="N540" s="622"/>
      <c r="O540" s="622"/>
      <c r="P540" s="635"/>
      <c r="Q540" s="623"/>
    </row>
    <row r="541" spans="1:17" ht="14.4" customHeight="1" x14ac:dyDescent="0.3">
      <c r="A541" s="618" t="s">
        <v>556</v>
      </c>
      <c r="B541" s="619" t="s">
        <v>7548</v>
      </c>
      <c r="C541" s="619" t="s">
        <v>7401</v>
      </c>
      <c r="D541" s="619" t="s">
        <v>8419</v>
      </c>
      <c r="E541" s="619" t="s">
        <v>8420</v>
      </c>
      <c r="F541" s="622"/>
      <c r="G541" s="622"/>
      <c r="H541" s="622"/>
      <c r="I541" s="622"/>
      <c r="J541" s="622">
        <v>6</v>
      </c>
      <c r="K541" s="622">
        <v>7224</v>
      </c>
      <c r="L541" s="622"/>
      <c r="M541" s="622">
        <v>1204</v>
      </c>
      <c r="N541" s="622"/>
      <c r="O541" s="622"/>
      <c r="P541" s="635"/>
      <c r="Q541" s="623"/>
    </row>
    <row r="542" spans="1:17" ht="14.4" customHeight="1" x14ac:dyDescent="0.3">
      <c r="A542" s="618" t="s">
        <v>556</v>
      </c>
      <c r="B542" s="619" t="s">
        <v>7548</v>
      </c>
      <c r="C542" s="619" t="s">
        <v>7401</v>
      </c>
      <c r="D542" s="619" t="s">
        <v>8421</v>
      </c>
      <c r="E542" s="619" t="s">
        <v>8422</v>
      </c>
      <c r="F542" s="622"/>
      <c r="G542" s="622"/>
      <c r="H542" s="622"/>
      <c r="I542" s="622"/>
      <c r="J542" s="622">
        <v>3</v>
      </c>
      <c r="K542" s="622">
        <v>1863</v>
      </c>
      <c r="L542" s="622"/>
      <c r="M542" s="622">
        <v>621</v>
      </c>
      <c r="N542" s="622"/>
      <c r="O542" s="622"/>
      <c r="P542" s="635"/>
      <c r="Q542" s="623"/>
    </row>
    <row r="543" spans="1:17" ht="14.4" customHeight="1" x14ac:dyDescent="0.3">
      <c r="A543" s="618" t="s">
        <v>556</v>
      </c>
      <c r="B543" s="619" t="s">
        <v>7548</v>
      </c>
      <c r="C543" s="619" t="s">
        <v>7401</v>
      </c>
      <c r="D543" s="619" t="s">
        <v>8423</v>
      </c>
      <c r="E543" s="619" t="s">
        <v>8424</v>
      </c>
      <c r="F543" s="622"/>
      <c r="G543" s="622"/>
      <c r="H543" s="622"/>
      <c r="I543" s="622"/>
      <c r="J543" s="622"/>
      <c r="K543" s="622"/>
      <c r="L543" s="622"/>
      <c r="M543" s="622"/>
      <c r="N543" s="622">
        <v>1</v>
      </c>
      <c r="O543" s="622">
        <v>232</v>
      </c>
      <c r="P543" s="635"/>
      <c r="Q543" s="623">
        <v>232</v>
      </c>
    </row>
    <row r="544" spans="1:17" ht="14.4" customHeight="1" x14ac:dyDescent="0.3">
      <c r="A544" s="618" t="s">
        <v>556</v>
      </c>
      <c r="B544" s="619" t="s">
        <v>7548</v>
      </c>
      <c r="C544" s="619" t="s">
        <v>7401</v>
      </c>
      <c r="D544" s="619" t="s">
        <v>8425</v>
      </c>
      <c r="E544" s="619" t="s">
        <v>8426</v>
      </c>
      <c r="F544" s="622"/>
      <c r="G544" s="622"/>
      <c r="H544" s="622"/>
      <c r="I544" s="622"/>
      <c r="J544" s="622">
        <v>5</v>
      </c>
      <c r="K544" s="622">
        <v>8780</v>
      </c>
      <c r="L544" s="622"/>
      <c r="M544" s="622">
        <v>1756</v>
      </c>
      <c r="N544" s="622"/>
      <c r="O544" s="622"/>
      <c r="P544" s="635"/>
      <c r="Q544" s="623"/>
    </row>
    <row r="545" spans="1:17" ht="14.4" customHeight="1" x14ac:dyDescent="0.3">
      <c r="A545" s="618" t="s">
        <v>556</v>
      </c>
      <c r="B545" s="619" t="s">
        <v>7548</v>
      </c>
      <c r="C545" s="619" t="s">
        <v>7401</v>
      </c>
      <c r="D545" s="619" t="s">
        <v>8427</v>
      </c>
      <c r="E545" s="619" t="s">
        <v>8428</v>
      </c>
      <c r="F545" s="622"/>
      <c r="G545" s="622"/>
      <c r="H545" s="622"/>
      <c r="I545" s="622"/>
      <c r="J545" s="622">
        <v>1</v>
      </c>
      <c r="K545" s="622">
        <v>4213</v>
      </c>
      <c r="L545" s="622"/>
      <c r="M545" s="622">
        <v>4213</v>
      </c>
      <c r="N545" s="622"/>
      <c r="O545" s="622"/>
      <c r="P545" s="635"/>
      <c r="Q545" s="623"/>
    </row>
    <row r="546" spans="1:17" ht="14.4" customHeight="1" x14ac:dyDescent="0.3">
      <c r="A546" s="618" t="s">
        <v>556</v>
      </c>
      <c r="B546" s="619" t="s">
        <v>7548</v>
      </c>
      <c r="C546" s="619" t="s">
        <v>7401</v>
      </c>
      <c r="D546" s="619" t="s">
        <v>8429</v>
      </c>
      <c r="E546" s="619" t="s">
        <v>8430</v>
      </c>
      <c r="F546" s="622"/>
      <c r="G546" s="622"/>
      <c r="H546" s="622"/>
      <c r="I546" s="622"/>
      <c r="J546" s="622">
        <v>1</v>
      </c>
      <c r="K546" s="622">
        <v>3966</v>
      </c>
      <c r="L546" s="622"/>
      <c r="M546" s="622">
        <v>3966</v>
      </c>
      <c r="N546" s="622"/>
      <c r="O546" s="622"/>
      <c r="P546" s="635"/>
      <c r="Q546" s="623"/>
    </row>
    <row r="547" spans="1:17" ht="14.4" customHeight="1" x14ac:dyDescent="0.3">
      <c r="A547" s="618" t="s">
        <v>556</v>
      </c>
      <c r="B547" s="619" t="s">
        <v>7548</v>
      </c>
      <c r="C547" s="619" t="s">
        <v>7401</v>
      </c>
      <c r="D547" s="619" t="s">
        <v>8431</v>
      </c>
      <c r="E547" s="619" t="s">
        <v>8432</v>
      </c>
      <c r="F547" s="622"/>
      <c r="G547" s="622"/>
      <c r="H547" s="622"/>
      <c r="I547" s="622"/>
      <c r="J547" s="622">
        <v>2</v>
      </c>
      <c r="K547" s="622">
        <v>3514</v>
      </c>
      <c r="L547" s="622"/>
      <c r="M547" s="622">
        <v>1757</v>
      </c>
      <c r="N547" s="622"/>
      <c r="O547" s="622"/>
      <c r="P547" s="635"/>
      <c r="Q547" s="623"/>
    </row>
    <row r="548" spans="1:17" ht="14.4" customHeight="1" x14ac:dyDescent="0.3">
      <c r="A548" s="618" t="s">
        <v>556</v>
      </c>
      <c r="B548" s="619" t="s">
        <v>7548</v>
      </c>
      <c r="C548" s="619" t="s">
        <v>7401</v>
      </c>
      <c r="D548" s="619" t="s">
        <v>8433</v>
      </c>
      <c r="E548" s="619" t="s">
        <v>8434</v>
      </c>
      <c r="F548" s="622"/>
      <c r="G548" s="622"/>
      <c r="H548" s="622"/>
      <c r="I548" s="622"/>
      <c r="J548" s="622">
        <v>2</v>
      </c>
      <c r="K548" s="622">
        <v>3426</v>
      </c>
      <c r="L548" s="622"/>
      <c r="M548" s="622">
        <v>1713</v>
      </c>
      <c r="N548" s="622"/>
      <c r="O548" s="622"/>
      <c r="P548" s="635"/>
      <c r="Q548" s="623"/>
    </row>
    <row r="549" spans="1:17" ht="14.4" customHeight="1" x14ac:dyDescent="0.3">
      <c r="A549" s="618" t="s">
        <v>556</v>
      </c>
      <c r="B549" s="619" t="s">
        <v>7548</v>
      </c>
      <c r="C549" s="619" t="s">
        <v>7401</v>
      </c>
      <c r="D549" s="619" t="s">
        <v>8435</v>
      </c>
      <c r="E549" s="619" t="s">
        <v>8436</v>
      </c>
      <c r="F549" s="622"/>
      <c r="G549" s="622"/>
      <c r="H549" s="622"/>
      <c r="I549" s="622"/>
      <c r="J549" s="622">
        <v>3</v>
      </c>
      <c r="K549" s="622">
        <v>17184</v>
      </c>
      <c r="L549" s="622"/>
      <c r="M549" s="622">
        <v>5728</v>
      </c>
      <c r="N549" s="622"/>
      <c r="O549" s="622"/>
      <c r="P549" s="635"/>
      <c r="Q549" s="623"/>
    </row>
    <row r="550" spans="1:17" ht="14.4" customHeight="1" x14ac:dyDescent="0.3">
      <c r="A550" s="618" t="s">
        <v>556</v>
      </c>
      <c r="B550" s="619" t="s">
        <v>7548</v>
      </c>
      <c r="C550" s="619" t="s">
        <v>7401</v>
      </c>
      <c r="D550" s="619" t="s">
        <v>8437</v>
      </c>
      <c r="E550" s="619" t="s">
        <v>8438</v>
      </c>
      <c r="F550" s="622"/>
      <c r="G550" s="622"/>
      <c r="H550" s="622"/>
      <c r="I550" s="622"/>
      <c r="J550" s="622">
        <v>0</v>
      </c>
      <c r="K550" s="622">
        <v>0</v>
      </c>
      <c r="L550" s="622"/>
      <c r="M550" s="622"/>
      <c r="N550" s="622"/>
      <c r="O550" s="622"/>
      <c r="P550" s="635"/>
      <c r="Q550" s="623"/>
    </row>
    <row r="551" spans="1:17" ht="14.4" customHeight="1" x14ac:dyDescent="0.3">
      <c r="A551" s="618" t="s">
        <v>556</v>
      </c>
      <c r="B551" s="619" t="s">
        <v>7548</v>
      </c>
      <c r="C551" s="619" t="s">
        <v>7401</v>
      </c>
      <c r="D551" s="619" t="s">
        <v>8439</v>
      </c>
      <c r="E551" s="619" t="s">
        <v>8440</v>
      </c>
      <c r="F551" s="622">
        <v>4</v>
      </c>
      <c r="G551" s="622">
        <v>7148</v>
      </c>
      <c r="H551" s="622">
        <v>1</v>
      </c>
      <c r="I551" s="622">
        <v>1787</v>
      </c>
      <c r="J551" s="622"/>
      <c r="K551" s="622"/>
      <c r="L551" s="622"/>
      <c r="M551" s="622"/>
      <c r="N551" s="622"/>
      <c r="O551" s="622"/>
      <c r="P551" s="635"/>
      <c r="Q551" s="623"/>
    </row>
    <row r="552" spans="1:17" ht="14.4" customHeight="1" x14ac:dyDescent="0.3">
      <c r="A552" s="618" t="s">
        <v>556</v>
      </c>
      <c r="B552" s="619" t="s">
        <v>7548</v>
      </c>
      <c r="C552" s="619" t="s">
        <v>7401</v>
      </c>
      <c r="D552" s="619" t="s">
        <v>8441</v>
      </c>
      <c r="E552" s="619" t="s">
        <v>8442</v>
      </c>
      <c r="F552" s="622"/>
      <c r="G552" s="622"/>
      <c r="H552" s="622"/>
      <c r="I552" s="622"/>
      <c r="J552" s="622">
        <v>0</v>
      </c>
      <c r="K552" s="622">
        <v>0</v>
      </c>
      <c r="L552" s="622"/>
      <c r="M552" s="622"/>
      <c r="N552" s="622"/>
      <c r="O552" s="622"/>
      <c r="P552" s="635"/>
      <c r="Q552" s="623"/>
    </row>
    <row r="553" spans="1:17" ht="14.4" customHeight="1" x14ac:dyDescent="0.3">
      <c r="A553" s="618" t="s">
        <v>556</v>
      </c>
      <c r="B553" s="619" t="s">
        <v>7548</v>
      </c>
      <c r="C553" s="619" t="s">
        <v>7401</v>
      </c>
      <c r="D553" s="619" t="s">
        <v>8443</v>
      </c>
      <c r="E553" s="619" t="s">
        <v>8444</v>
      </c>
      <c r="F553" s="622"/>
      <c r="G553" s="622"/>
      <c r="H553" s="622"/>
      <c r="I553" s="622"/>
      <c r="J553" s="622">
        <v>2</v>
      </c>
      <c r="K553" s="622">
        <v>1610</v>
      </c>
      <c r="L553" s="622"/>
      <c r="M553" s="622">
        <v>805</v>
      </c>
      <c r="N553" s="622"/>
      <c r="O553" s="622"/>
      <c r="P553" s="635"/>
      <c r="Q553" s="623"/>
    </row>
    <row r="554" spans="1:17" ht="14.4" customHeight="1" x14ac:dyDescent="0.3">
      <c r="A554" s="618" t="s">
        <v>556</v>
      </c>
      <c r="B554" s="619" t="s">
        <v>7548</v>
      </c>
      <c r="C554" s="619" t="s">
        <v>7401</v>
      </c>
      <c r="D554" s="619" t="s">
        <v>8445</v>
      </c>
      <c r="E554" s="619" t="s">
        <v>8446</v>
      </c>
      <c r="F554" s="622">
        <v>1</v>
      </c>
      <c r="G554" s="622">
        <v>3429</v>
      </c>
      <c r="H554" s="622">
        <v>1</v>
      </c>
      <c r="I554" s="622">
        <v>3429</v>
      </c>
      <c r="J554" s="622">
        <v>4</v>
      </c>
      <c r="K554" s="622">
        <v>13749</v>
      </c>
      <c r="L554" s="622">
        <v>4.0096237970253714</v>
      </c>
      <c r="M554" s="622">
        <v>3437.25</v>
      </c>
      <c r="N554" s="622">
        <v>3</v>
      </c>
      <c r="O554" s="622">
        <v>10359</v>
      </c>
      <c r="P554" s="635">
        <v>3.0209973753280841</v>
      </c>
      <c r="Q554" s="623">
        <v>3453</v>
      </c>
    </row>
    <row r="555" spans="1:17" ht="14.4" customHeight="1" x14ac:dyDescent="0.3">
      <c r="A555" s="618" t="s">
        <v>556</v>
      </c>
      <c r="B555" s="619" t="s">
        <v>7548</v>
      </c>
      <c r="C555" s="619" t="s">
        <v>7401</v>
      </c>
      <c r="D555" s="619" t="s">
        <v>7526</v>
      </c>
      <c r="E555" s="619" t="s">
        <v>7527</v>
      </c>
      <c r="F555" s="622">
        <v>62</v>
      </c>
      <c r="G555" s="622">
        <v>36022</v>
      </c>
      <c r="H555" s="622">
        <v>1</v>
      </c>
      <c r="I555" s="622">
        <v>581</v>
      </c>
      <c r="J555" s="622">
        <v>60</v>
      </c>
      <c r="K555" s="622">
        <v>34980</v>
      </c>
      <c r="L555" s="622">
        <v>0.97107323302426296</v>
      </c>
      <c r="M555" s="622">
        <v>583</v>
      </c>
      <c r="N555" s="622">
        <v>68</v>
      </c>
      <c r="O555" s="622">
        <v>39916</v>
      </c>
      <c r="P555" s="635">
        <v>1.1081006051857198</v>
      </c>
      <c r="Q555" s="623">
        <v>587</v>
      </c>
    </row>
    <row r="556" spans="1:17" ht="14.4" customHeight="1" x14ac:dyDescent="0.3">
      <c r="A556" s="618" t="s">
        <v>556</v>
      </c>
      <c r="B556" s="619" t="s">
        <v>7548</v>
      </c>
      <c r="C556" s="619" t="s">
        <v>7401</v>
      </c>
      <c r="D556" s="619" t="s">
        <v>8447</v>
      </c>
      <c r="E556" s="619" t="s">
        <v>8448</v>
      </c>
      <c r="F556" s="622"/>
      <c r="G556" s="622"/>
      <c r="H556" s="622"/>
      <c r="I556" s="622"/>
      <c r="J556" s="622">
        <v>0</v>
      </c>
      <c r="K556" s="622">
        <v>0</v>
      </c>
      <c r="L556" s="622"/>
      <c r="M556" s="622"/>
      <c r="N556" s="622"/>
      <c r="O556" s="622"/>
      <c r="P556" s="635"/>
      <c r="Q556" s="623"/>
    </row>
    <row r="557" spans="1:17" ht="14.4" customHeight="1" x14ac:dyDescent="0.3">
      <c r="A557" s="618" t="s">
        <v>556</v>
      </c>
      <c r="B557" s="619" t="s">
        <v>7548</v>
      </c>
      <c r="C557" s="619" t="s">
        <v>7401</v>
      </c>
      <c r="D557" s="619" t="s">
        <v>8449</v>
      </c>
      <c r="E557" s="619" t="s">
        <v>8450</v>
      </c>
      <c r="F557" s="622"/>
      <c r="G557" s="622"/>
      <c r="H557" s="622"/>
      <c r="I557" s="622"/>
      <c r="J557" s="622">
        <v>2</v>
      </c>
      <c r="K557" s="622">
        <v>2300</v>
      </c>
      <c r="L557" s="622"/>
      <c r="M557" s="622">
        <v>1150</v>
      </c>
      <c r="N557" s="622"/>
      <c r="O557" s="622"/>
      <c r="P557" s="635"/>
      <c r="Q557" s="623"/>
    </row>
    <row r="558" spans="1:17" ht="14.4" customHeight="1" x14ac:dyDescent="0.3">
      <c r="A558" s="618" t="s">
        <v>556</v>
      </c>
      <c r="B558" s="619" t="s">
        <v>7548</v>
      </c>
      <c r="C558" s="619" t="s">
        <v>7401</v>
      </c>
      <c r="D558" s="619" t="s">
        <v>8451</v>
      </c>
      <c r="E558" s="619" t="s">
        <v>8452</v>
      </c>
      <c r="F558" s="622"/>
      <c r="G558" s="622"/>
      <c r="H558" s="622"/>
      <c r="I558" s="622"/>
      <c r="J558" s="622">
        <v>4</v>
      </c>
      <c r="K558" s="622">
        <v>1632</v>
      </c>
      <c r="L558" s="622"/>
      <c r="M558" s="622">
        <v>408</v>
      </c>
      <c r="N558" s="622">
        <v>1</v>
      </c>
      <c r="O558" s="622">
        <v>412</v>
      </c>
      <c r="P558" s="635"/>
      <c r="Q558" s="623">
        <v>412</v>
      </c>
    </row>
    <row r="559" spans="1:17" ht="14.4" customHeight="1" x14ac:dyDescent="0.3">
      <c r="A559" s="618" t="s">
        <v>556</v>
      </c>
      <c r="B559" s="619" t="s">
        <v>7548</v>
      </c>
      <c r="C559" s="619" t="s">
        <v>7401</v>
      </c>
      <c r="D559" s="619" t="s">
        <v>8453</v>
      </c>
      <c r="E559" s="619" t="s">
        <v>8454</v>
      </c>
      <c r="F559" s="622"/>
      <c r="G559" s="622"/>
      <c r="H559" s="622"/>
      <c r="I559" s="622"/>
      <c r="J559" s="622">
        <v>6</v>
      </c>
      <c r="K559" s="622">
        <v>23610</v>
      </c>
      <c r="L559" s="622"/>
      <c r="M559" s="622">
        <v>3935</v>
      </c>
      <c r="N559" s="622"/>
      <c r="O559" s="622"/>
      <c r="P559" s="635"/>
      <c r="Q559" s="623"/>
    </row>
    <row r="560" spans="1:17" ht="14.4" customHeight="1" x14ac:dyDescent="0.3">
      <c r="A560" s="618" t="s">
        <v>556</v>
      </c>
      <c r="B560" s="619" t="s">
        <v>7548</v>
      </c>
      <c r="C560" s="619" t="s">
        <v>7401</v>
      </c>
      <c r="D560" s="619" t="s">
        <v>8455</v>
      </c>
      <c r="E560" s="619" t="s">
        <v>8456</v>
      </c>
      <c r="F560" s="622"/>
      <c r="G560" s="622"/>
      <c r="H560" s="622"/>
      <c r="I560" s="622"/>
      <c r="J560" s="622">
        <v>1</v>
      </c>
      <c r="K560" s="622">
        <v>2193</v>
      </c>
      <c r="L560" s="622"/>
      <c r="M560" s="622">
        <v>2193</v>
      </c>
      <c r="N560" s="622"/>
      <c r="O560" s="622"/>
      <c r="P560" s="635"/>
      <c r="Q560" s="623"/>
    </row>
    <row r="561" spans="1:17" ht="14.4" customHeight="1" x14ac:dyDescent="0.3">
      <c r="A561" s="618" t="s">
        <v>556</v>
      </c>
      <c r="B561" s="619" t="s">
        <v>7548</v>
      </c>
      <c r="C561" s="619" t="s">
        <v>7401</v>
      </c>
      <c r="D561" s="619" t="s">
        <v>8457</v>
      </c>
      <c r="E561" s="619" t="s">
        <v>8458</v>
      </c>
      <c r="F561" s="622"/>
      <c r="G561" s="622"/>
      <c r="H561" s="622"/>
      <c r="I561" s="622"/>
      <c r="J561" s="622">
        <v>1</v>
      </c>
      <c r="K561" s="622">
        <v>1301</v>
      </c>
      <c r="L561" s="622"/>
      <c r="M561" s="622">
        <v>1301</v>
      </c>
      <c r="N561" s="622"/>
      <c r="O561" s="622"/>
      <c r="P561" s="635"/>
      <c r="Q561" s="623"/>
    </row>
    <row r="562" spans="1:17" ht="14.4" customHeight="1" x14ac:dyDescent="0.3">
      <c r="A562" s="618" t="s">
        <v>556</v>
      </c>
      <c r="B562" s="619" t="s">
        <v>7548</v>
      </c>
      <c r="C562" s="619" t="s">
        <v>7401</v>
      </c>
      <c r="D562" s="619" t="s">
        <v>8459</v>
      </c>
      <c r="E562" s="619" t="s">
        <v>8460</v>
      </c>
      <c r="F562" s="622"/>
      <c r="G562" s="622"/>
      <c r="H562" s="622"/>
      <c r="I562" s="622"/>
      <c r="J562" s="622">
        <v>2</v>
      </c>
      <c r="K562" s="622">
        <v>11058</v>
      </c>
      <c r="L562" s="622"/>
      <c r="M562" s="622">
        <v>5529</v>
      </c>
      <c r="N562" s="622">
        <v>1</v>
      </c>
      <c r="O562" s="622">
        <v>5546</v>
      </c>
      <c r="P562" s="635"/>
      <c r="Q562" s="623">
        <v>5546</v>
      </c>
    </row>
    <row r="563" spans="1:17" ht="14.4" customHeight="1" x14ac:dyDescent="0.3">
      <c r="A563" s="618" t="s">
        <v>556</v>
      </c>
      <c r="B563" s="619" t="s">
        <v>7548</v>
      </c>
      <c r="C563" s="619" t="s">
        <v>7401</v>
      </c>
      <c r="D563" s="619" t="s">
        <v>8461</v>
      </c>
      <c r="E563" s="619" t="s">
        <v>8462</v>
      </c>
      <c r="F563" s="622"/>
      <c r="G563" s="622"/>
      <c r="H563" s="622"/>
      <c r="I563" s="622"/>
      <c r="J563" s="622">
        <v>6</v>
      </c>
      <c r="K563" s="622">
        <v>15738</v>
      </c>
      <c r="L563" s="622"/>
      <c r="M563" s="622">
        <v>2623</v>
      </c>
      <c r="N563" s="622"/>
      <c r="O563" s="622"/>
      <c r="P563" s="635"/>
      <c r="Q563" s="623"/>
    </row>
    <row r="564" spans="1:17" ht="14.4" customHeight="1" x14ac:dyDescent="0.3">
      <c r="A564" s="618" t="s">
        <v>556</v>
      </c>
      <c r="B564" s="619" t="s">
        <v>7548</v>
      </c>
      <c r="C564" s="619" t="s">
        <v>7401</v>
      </c>
      <c r="D564" s="619" t="s">
        <v>8463</v>
      </c>
      <c r="E564" s="619" t="s">
        <v>8464</v>
      </c>
      <c r="F564" s="622"/>
      <c r="G564" s="622"/>
      <c r="H564" s="622"/>
      <c r="I564" s="622"/>
      <c r="J564" s="622"/>
      <c r="K564" s="622"/>
      <c r="L564" s="622"/>
      <c r="M564" s="622"/>
      <c r="N564" s="622">
        <v>4</v>
      </c>
      <c r="O564" s="622">
        <v>0</v>
      </c>
      <c r="P564" s="635"/>
      <c r="Q564" s="623">
        <v>0</v>
      </c>
    </row>
    <row r="565" spans="1:17" ht="14.4" customHeight="1" x14ac:dyDescent="0.3">
      <c r="A565" s="618" t="s">
        <v>556</v>
      </c>
      <c r="B565" s="619" t="s">
        <v>7548</v>
      </c>
      <c r="C565" s="619" t="s">
        <v>7401</v>
      </c>
      <c r="D565" s="619" t="s">
        <v>8465</v>
      </c>
      <c r="E565" s="619" t="s">
        <v>8466</v>
      </c>
      <c r="F565" s="622"/>
      <c r="G565" s="622"/>
      <c r="H565" s="622"/>
      <c r="I565" s="622"/>
      <c r="J565" s="622">
        <v>3</v>
      </c>
      <c r="K565" s="622">
        <v>3549</v>
      </c>
      <c r="L565" s="622"/>
      <c r="M565" s="622">
        <v>1183</v>
      </c>
      <c r="N565" s="622"/>
      <c r="O565" s="622"/>
      <c r="P565" s="635"/>
      <c r="Q565" s="623"/>
    </row>
    <row r="566" spans="1:17" ht="14.4" customHeight="1" x14ac:dyDescent="0.3">
      <c r="A566" s="618" t="s">
        <v>556</v>
      </c>
      <c r="B566" s="619" t="s">
        <v>7548</v>
      </c>
      <c r="C566" s="619" t="s">
        <v>7401</v>
      </c>
      <c r="D566" s="619" t="s">
        <v>8467</v>
      </c>
      <c r="E566" s="619" t="s">
        <v>8468</v>
      </c>
      <c r="F566" s="622"/>
      <c r="G566" s="622"/>
      <c r="H566" s="622"/>
      <c r="I566" s="622"/>
      <c r="J566" s="622">
        <v>4</v>
      </c>
      <c r="K566" s="622">
        <v>7612</v>
      </c>
      <c r="L566" s="622"/>
      <c r="M566" s="622">
        <v>1903</v>
      </c>
      <c r="N566" s="622"/>
      <c r="O566" s="622"/>
      <c r="P566" s="635"/>
      <c r="Q566" s="623"/>
    </row>
    <row r="567" spans="1:17" ht="14.4" customHeight="1" x14ac:dyDescent="0.3">
      <c r="A567" s="618" t="s">
        <v>556</v>
      </c>
      <c r="B567" s="619" t="s">
        <v>7548</v>
      </c>
      <c r="C567" s="619" t="s">
        <v>7401</v>
      </c>
      <c r="D567" s="619" t="s">
        <v>8469</v>
      </c>
      <c r="E567" s="619" t="s">
        <v>8470</v>
      </c>
      <c r="F567" s="622"/>
      <c r="G567" s="622"/>
      <c r="H567" s="622"/>
      <c r="I567" s="622"/>
      <c r="J567" s="622">
        <v>1</v>
      </c>
      <c r="K567" s="622">
        <v>926</v>
      </c>
      <c r="L567" s="622"/>
      <c r="M567" s="622">
        <v>926</v>
      </c>
      <c r="N567" s="622"/>
      <c r="O567" s="622"/>
      <c r="P567" s="635"/>
      <c r="Q567" s="623"/>
    </row>
    <row r="568" spans="1:17" ht="14.4" customHeight="1" x14ac:dyDescent="0.3">
      <c r="A568" s="618" t="s">
        <v>556</v>
      </c>
      <c r="B568" s="619" t="s">
        <v>7548</v>
      </c>
      <c r="C568" s="619" t="s">
        <v>7401</v>
      </c>
      <c r="D568" s="619" t="s">
        <v>8471</v>
      </c>
      <c r="E568" s="619" t="s">
        <v>8472</v>
      </c>
      <c r="F568" s="622"/>
      <c r="G568" s="622"/>
      <c r="H568" s="622"/>
      <c r="I568" s="622"/>
      <c r="J568" s="622">
        <v>1</v>
      </c>
      <c r="K568" s="622">
        <v>2689</v>
      </c>
      <c r="L568" s="622"/>
      <c r="M568" s="622">
        <v>2689</v>
      </c>
      <c r="N568" s="622"/>
      <c r="O568" s="622"/>
      <c r="P568" s="635"/>
      <c r="Q568" s="623"/>
    </row>
    <row r="569" spans="1:17" ht="14.4" customHeight="1" x14ac:dyDescent="0.3">
      <c r="A569" s="618" t="s">
        <v>556</v>
      </c>
      <c r="B569" s="619" t="s">
        <v>7548</v>
      </c>
      <c r="C569" s="619" t="s">
        <v>7401</v>
      </c>
      <c r="D569" s="619" t="s">
        <v>7530</v>
      </c>
      <c r="E569" s="619" t="s">
        <v>7531</v>
      </c>
      <c r="F569" s="622"/>
      <c r="G569" s="622"/>
      <c r="H569" s="622"/>
      <c r="I569" s="622"/>
      <c r="J569" s="622"/>
      <c r="K569" s="622"/>
      <c r="L569" s="622"/>
      <c r="M569" s="622"/>
      <c r="N569" s="622">
        <v>1</v>
      </c>
      <c r="O569" s="622">
        <v>928</v>
      </c>
      <c r="P569" s="635"/>
      <c r="Q569" s="623">
        <v>928</v>
      </c>
    </row>
    <row r="570" spans="1:17" ht="14.4" customHeight="1" x14ac:dyDescent="0.3">
      <c r="A570" s="618" t="s">
        <v>556</v>
      </c>
      <c r="B570" s="619" t="s">
        <v>7548</v>
      </c>
      <c r="C570" s="619" t="s">
        <v>7401</v>
      </c>
      <c r="D570" s="619" t="s">
        <v>8473</v>
      </c>
      <c r="E570" s="619" t="s">
        <v>8474</v>
      </c>
      <c r="F570" s="622"/>
      <c r="G570" s="622"/>
      <c r="H570" s="622"/>
      <c r="I570" s="622"/>
      <c r="J570" s="622">
        <v>1</v>
      </c>
      <c r="K570" s="622">
        <v>1782</v>
      </c>
      <c r="L570" s="622"/>
      <c r="M570" s="622">
        <v>1782</v>
      </c>
      <c r="N570" s="622"/>
      <c r="O570" s="622"/>
      <c r="P570" s="635"/>
      <c r="Q570" s="623"/>
    </row>
    <row r="571" spans="1:17" ht="14.4" customHeight="1" x14ac:dyDescent="0.3">
      <c r="A571" s="618" t="s">
        <v>556</v>
      </c>
      <c r="B571" s="619" t="s">
        <v>7548</v>
      </c>
      <c r="C571" s="619" t="s">
        <v>7401</v>
      </c>
      <c r="D571" s="619" t="s">
        <v>8475</v>
      </c>
      <c r="E571" s="619" t="s">
        <v>8476</v>
      </c>
      <c r="F571" s="622">
        <v>11</v>
      </c>
      <c r="G571" s="622">
        <v>20735</v>
      </c>
      <c r="H571" s="622">
        <v>1</v>
      </c>
      <c r="I571" s="622">
        <v>1885</v>
      </c>
      <c r="J571" s="622">
        <v>79</v>
      </c>
      <c r="K571" s="622">
        <v>149310</v>
      </c>
      <c r="L571" s="622">
        <v>7.2008680974198214</v>
      </c>
      <c r="M571" s="622">
        <v>1890</v>
      </c>
      <c r="N571" s="622">
        <v>21</v>
      </c>
      <c r="O571" s="622">
        <v>39816</v>
      </c>
      <c r="P571" s="635">
        <v>1.9202314926452857</v>
      </c>
      <c r="Q571" s="623">
        <v>1896</v>
      </c>
    </row>
    <row r="572" spans="1:17" ht="14.4" customHeight="1" x14ac:dyDescent="0.3">
      <c r="A572" s="618" t="s">
        <v>556</v>
      </c>
      <c r="B572" s="619" t="s">
        <v>7548</v>
      </c>
      <c r="C572" s="619" t="s">
        <v>7401</v>
      </c>
      <c r="D572" s="619" t="s">
        <v>8477</v>
      </c>
      <c r="E572" s="619" t="s">
        <v>8478</v>
      </c>
      <c r="F572" s="622"/>
      <c r="G572" s="622"/>
      <c r="H572" s="622"/>
      <c r="I572" s="622"/>
      <c r="J572" s="622">
        <v>1</v>
      </c>
      <c r="K572" s="622">
        <v>20240</v>
      </c>
      <c r="L572" s="622"/>
      <c r="M572" s="622">
        <v>20240</v>
      </c>
      <c r="N572" s="622"/>
      <c r="O572" s="622"/>
      <c r="P572" s="635"/>
      <c r="Q572" s="623"/>
    </row>
    <row r="573" spans="1:17" ht="14.4" customHeight="1" x14ac:dyDescent="0.3">
      <c r="A573" s="618" t="s">
        <v>556</v>
      </c>
      <c r="B573" s="619" t="s">
        <v>7548</v>
      </c>
      <c r="C573" s="619" t="s">
        <v>7401</v>
      </c>
      <c r="D573" s="619" t="s">
        <v>8479</v>
      </c>
      <c r="E573" s="619" t="s">
        <v>8480</v>
      </c>
      <c r="F573" s="622"/>
      <c r="G573" s="622"/>
      <c r="H573" s="622"/>
      <c r="I573" s="622"/>
      <c r="J573" s="622">
        <v>0</v>
      </c>
      <c r="K573" s="622">
        <v>0</v>
      </c>
      <c r="L573" s="622"/>
      <c r="M573" s="622"/>
      <c r="N573" s="622"/>
      <c r="O573" s="622"/>
      <c r="P573" s="635"/>
      <c r="Q573" s="623"/>
    </row>
    <row r="574" spans="1:17" ht="14.4" customHeight="1" x14ac:dyDescent="0.3">
      <c r="A574" s="618" t="s">
        <v>556</v>
      </c>
      <c r="B574" s="619" t="s">
        <v>7548</v>
      </c>
      <c r="C574" s="619" t="s">
        <v>7401</v>
      </c>
      <c r="D574" s="619" t="s">
        <v>8481</v>
      </c>
      <c r="E574" s="619" t="s">
        <v>8482</v>
      </c>
      <c r="F574" s="622">
        <v>3</v>
      </c>
      <c r="G574" s="622">
        <v>31980</v>
      </c>
      <c r="H574" s="622">
        <v>1</v>
      </c>
      <c r="I574" s="622">
        <v>10660</v>
      </c>
      <c r="J574" s="622">
        <v>7</v>
      </c>
      <c r="K574" s="622">
        <v>74935</v>
      </c>
      <c r="L574" s="622">
        <v>2.343183239524703</v>
      </c>
      <c r="M574" s="622">
        <v>10705</v>
      </c>
      <c r="N574" s="622">
        <v>8</v>
      </c>
      <c r="O574" s="622">
        <v>86096</v>
      </c>
      <c r="P574" s="635">
        <v>2.6921826141338339</v>
      </c>
      <c r="Q574" s="623">
        <v>10762</v>
      </c>
    </row>
    <row r="575" spans="1:17" ht="14.4" customHeight="1" x14ac:dyDescent="0.3">
      <c r="A575" s="618" t="s">
        <v>556</v>
      </c>
      <c r="B575" s="619" t="s">
        <v>7548</v>
      </c>
      <c r="C575" s="619" t="s">
        <v>7401</v>
      </c>
      <c r="D575" s="619" t="s">
        <v>8483</v>
      </c>
      <c r="E575" s="619" t="s">
        <v>8484</v>
      </c>
      <c r="F575" s="622">
        <v>15</v>
      </c>
      <c r="G575" s="622">
        <v>77505</v>
      </c>
      <c r="H575" s="622">
        <v>1</v>
      </c>
      <c r="I575" s="622">
        <v>5167</v>
      </c>
      <c r="J575" s="622">
        <v>15</v>
      </c>
      <c r="K575" s="622">
        <v>77730</v>
      </c>
      <c r="L575" s="622">
        <v>1.0029030385136444</v>
      </c>
      <c r="M575" s="622">
        <v>5182</v>
      </c>
      <c r="N575" s="622">
        <v>7</v>
      </c>
      <c r="O575" s="622">
        <v>36414</v>
      </c>
      <c r="P575" s="635">
        <v>0.46982775304819047</v>
      </c>
      <c r="Q575" s="623">
        <v>5202</v>
      </c>
    </row>
    <row r="576" spans="1:17" ht="14.4" customHeight="1" x14ac:dyDescent="0.3">
      <c r="A576" s="618" t="s">
        <v>556</v>
      </c>
      <c r="B576" s="619" t="s">
        <v>7548</v>
      </c>
      <c r="C576" s="619" t="s">
        <v>7401</v>
      </c>
      <c r="D576" s="619" t="s">
        <v>8485</v>
      </c>
      <c r="E576" s="619" t="s">
        <v>8486</v>
      </c>
      <c r="F576" s="622">
        <v>1</v>
      </c>
      <c r="G576" s="622">
        <v>7018</v>
      </c>
      <c r="H576" s="622">
        <v>1</v>
      </c>
      <c r="I576" s="622">
        <v>7018</v>
      </c>
      <c r="J576" s="622">
        <v>2</v>
      </c>
      <c r="K576" s="622">
        <v>14090</v>
      </c>
      <c r="L576" s="622">
        <v>2.0076944998575095</v>
      </c>
      <c r="M576" s="622">
        <v>7045</v>
      </c>
      <c r="N576" s="622"/>
      <c r="O576" s="622"/>
      <c r="P576" s="635"/>
      <c r="Q576" s="623"/>
    </row>
    <row r="577" spans="1:17" ht="14.4" customHeight="1" x14ac:dyDescent="0.3">
      <c r="A577" s="618" t="s">
        <v>556</v>
      </c>
      <c r="B577" s="619" t="s">
        <v>7548</v>
      </c>
      <c r="C577" s="619" t="s">
        <v>7401</v>
      </c>
      <c r="D577" s="619" t="s">
        <v>8487</v>
      </c>
      <c r="E577" s="619" t="s">
        <v>8488</v>
      </c>
      <c r="F577" s="622">
        <v>1</v>
      </c>
      <c r="G577" s="622">
        <v>15639</v>
      </c>
      <c r="H577" s="622">
        <v>1</v>
      </c>
      <c r="I577" s="622">
        <v>15639</v>
      </c>
      <c r="J577" s="622">
        <v>10</v>
      </c>
      <c r="K577" s="622">
        <v>157110</v>
      </c>
      <c r="L577" s="622">
        <v>10.046038749280644</v>
      </c>
      <c r="M577" s="622">
        <v>15711</v>
      </c>
      <c r="N577" s="622">
        <v>7</v>
      </c>
      <c r="O577" s="622">
        <v>110614</v>
      </c>
      <c r="P577" s="635">
        <v>7.0729586290683546</v>
      </c>
      <c r="Q577" s="623">
        <v>15802</v>
      </c>
    </row>
    <row r="578" spans="1:17" ht="14.4" customHeight="1" x14ac:dyDescent="0.3">
      <c r="A578" s="618" t="s">
        <v>556</v>
      </c>
      <c r="B578" s="619" t="s">
        <v>7548</v>
      </c>
      <c r="C578" s="619" t="s">
        <v>7401</v>
      </c>
      <c r="D578" s="619" t="s">
        <v>8489</v>
      </c>
      <c r="E578" s="619" t="s">
        <v>8490</v>
      </c>
      <c r="F578" s="622">
        <v>4</v>
      </c>
      <c r="G578" s="622">
        <v>39140</v>
      </c>
      <c r="H578" s="622">
        <v>1</v>
      </c>
      <c r="I578" s="622">
        <v>9785</v>
      </c>
      <c r="J578" s="622">
        <v>4</v>
      </c>
      <c r="K578" s="622">
        <v>39284</v>
      </c>
      <c r="L578" s="622">
        <v>1.003679100664282</v>
      </c>
      <c r="M578" s="622">
        <v>9821</v>
      </c>
      <c r="N578" s="622">
        <v>5</v>
      </c>
      <c r="O578" s="622">
        <v>49330</v>
      </c>
      <c r="P578" s="635">
        <v>1.2603474706182933</v>
      </c>
      <c r="Q578" s="623">
        <v>9866</v>
      </c>
    </row>
    <row r="579" spans="1:17" ht="14.4" customHeight="1" x14ac:dyDescent="0.3">
      <c r="A579" s="618" t="s">
        <v>556</v>
      </c>
      <c r="B579" s="619" t="s">
        <v>7548</v>
      </c>
      <c r="C579" s="619" t="s">
        <v>7401</v>
      </c>
      <c r="D579" s="619" t="s">
        <v>8491</v>
      </c>
      <c r="E579" s="619" t="s">
        <v>8492</v>
      </c>
      <c r="F579" s="622">
        <v>1</v>
      </c>
      <c r="G579" s="622">
        <v>9911</v>
      </c>
      <c r="H579" s="622">
        <v>1</v>
      </c>
      <c r="I579" s="622">
        <v>9911</v>
      </c>
      <c r="J579" s="622">
        <v>1</v>
      </c>
      <c r="K579" s="622">
        <v>9947</v>
      </c>
      <c r="L579" s="622">
        <v>1.0036323277166785</v>
      </c>
      <c r="M579" s="622">
        <v>9947</v>
      </c>
      <c r="N579" s="622">
        <v>1</v>
      </c>
      <c r="O579" s="622">
        <v>9992</v>
      </c>
      <c r="P579" s="635">
        <v>1.0081727373625264</v>
      </c>
      <c r="Q579" s="623">
        <v>9992</v>
      </c>
    </row>
    <row r="580" spans="1:17" ht="14.4" customHeight="1" x14ac:dyDescent="0.3">
      <c r="A580" s="618" t="s">
        <v>556</v>
      </c>
      <c r="B580" s="619" t="s">
        <v>7548</v>
      </c>
      <c r="C580" s="619" t="s">
        <v>7401</v>
      </c>
      <c r="D580" s="619" t="s">
        <v>8493</v>
      </c>
      <c r="E580" s="619" t="s">
        <v>8494</v>
      </c>
      <c r="F580" s="622">
        <v>1</v>
      </c>
      <c r="G580" s="622">
        <v>8104</v>
      </c>
      <c r="H580" s="622">
        <v>1</v>
      </c>
      <c r="I580" s="622">
        <v>8104</v>
      </c>
      <c r="J580" s="622"/>
      <c r="K580" s="622"/>
      <c r="L580" s="622"/>
      <c r="M580" s="622"/>
      <c r="N580" s="622"/>
      <c r="O580" s="622"/>
      <c r="P580" s="635"/>
      <c r="Q580" s="623"/>
    </row>
    <row r="581" spans="1:17" ht="14.4" customHeight="1" x14ac:dyDescent="0.3">
      <c r="A581" s="618" t="s">
        <v>556</v>
      </c>
      <c r="B581" s="619" t="s">
        <v>7548</v>
      </c>
      <c r="C581" s="619" t="s">
        <v>7401</v>
      </c>
      <c r="D581" s="619" t="s">
        <v>8495</v>
      </c>
      <c r="E581" s="619" t="s">
        <v>8496</v>
      </c>
      <c r="F581" s="622">
        <v>1</v>
      </c>
      <c r="G581" s="622">
        <v>0</v>
      </c>
      <c r="H581" s="622"/>
      <c r="I581" s="622">
        <v>0</v>
      </c>
      <c r="J581" s="622"/>
      <c r="K581" s="622"/>
      <c r="L581" s="622"/>
      <c r="M581" s="622"/>
      <c r="N581" s="622">
        <v>1</v>
      </c>
      <c r="O581" s="622">
        <v>0</v>
      </c>
      <c r="P581" s="635"/>
      <c r="Q581" s="623">
        <v>0</v>
      </c>
    </row>
    <row r="582" spans="1:17" ht="14.4" customHeight="1" x14ac:dyDescent="0.3">
      <c r="A582" s="618" t="s">
        <v>556</v>
      </c>
      <c r="B582" s="619" t="s">
        <v>7548</v>
      </c>
      <c r="C582" s="619" t="s">
        <v>7401</v>
      </c>
      <c r="D582" s="619" t="s">
        <v>8497</v>
      </c>
      <c r="E582" s="619" t="s">
        <v>8498</v>
      </c>
      <c r="F582" s="622">
        <v>1</v>
      </c>
      <c r="G582" s="622">
        <v>0</v>
      </c>
      <c r="H582" s="622"/>
      <c r="I582" s="622">
        <v>0</v>
      </c>
      <c r="J582" s="622">
        <v>1</v>
      </c>
      <c r="K582" s="622">
        <v>0</v>
      </c>
      <c r="L582" s="622"/>
      <c r="M582" s="622">
        <v>0</v>
      </c>
      <c r="N582" s="622"/>
      <c r="O582" s="622"/>
      <c r="P582" s="635"/>
      <c r="Q582" s="623"/>
    </row>
    <row r="583" spans="1:17" ht="14.4" customHeight="1" x14ac:dyDescent="0.3">
      <c r="A583" s="618" t="s">
        <v>556</v>
      </c>
      <c r="B583" s="619" t="s">
        <v>7548</v>
      </c>
      <c r="C583" s="619" t="s">
        <v>7401</v>
      </c>
      <c r="D583" s="619" t="s">
        <v>8499</v>
      </c>
      <c r="E583" s="619" t="s">
        <v>8500</v>
      </c>
      <c r="F583" s="622">
        <v>8</v>
      </c>
      <c r="G583" s="622">
        <v>0</v>
      </c>
      <c r="H583" s="622"/>
      <c r="I583" s="622">
        <v>0</v>
      </c>
      <c r="J583" s="622">
        <v>2</v>
      </c>
      <c r="K583" s="622">
        <v>0</v>
      </c>
      <c r="L583" s="622"/>
      <c r="M583" s="622">
        <v>0</v>
      </c>
      <c r="N583" s="622"/>
      <c r="O583" s="622"/>
      <c r="P583" s="635"/>
      <c r="Q583" s="623"/>
    </row>
    <row r="584" spans="1:17" ht="14.4" customHeight="1" x14ac:dyDescent="0.3">
      <c r="A584" s="618" t="s">
        <v>556</v>
      </c>
      <c r="B584" s="619" t="s">
        <v>7548</v>
      </c>
      <c r="C584" s="619" t="s">
        <v>7401</v>
      </c>
      <c r="D584" s="619" t="s">
        <v>8501</v>
      </c>
      <c r="E584" s="619" t="s">
        <v>8502</v>
      </c>
      <c r="F584" s="622">
        <v>3</v>
      </c>
      <c r="G584" s="622">
        <v>0</v>
      </c>
      <c r="H584" s="622"/>
      <c r="I584" s="622">
        <v>0</v>
      </c>
      <c r="J584" s="622">
        <v>3</v>
      </c>
      <c r="K584" s="622">
        <v>0</v>
      </c>
      <c r="L584" s="622"/>
      <c r="M584" s="622">
        <v>0</v>
      </c>
      <c r="N584" s="622">
        <v>5</v>
      </c>
      <c r="O584" s="622">
        <v>0</v>
      </c>
      <c r="P584" s="635"/>
      <c r="Q584" s="623">
        <v>0</v>
      </c>
    </row>
    <row r="585" spans="1:17" ht="14.4" customHeight="1" x14ac:dyDescent="0.3">
      <c r="A585" s="618" t="s">
        <v>556</v>
      </c>
      <c r="B585" s="619" t="s">
        <v>7548</v>
      </c>
      <c r="C585" s="619" t="s">
        <v>7401</v>
      </c>
      <c r="D585" s="619" t="s">
        <v>8503</v>
      </c>
      <c r="E585" s="619" t="s">
        <v>8504</v>
      </c>
      <c r="F585" s="622">
        <v>1</v>
      </c>
      <c r="G585" s="622">
        <v>6054</v>
      </c>
      <c r="H585" s="622">
        <v>1</v>
      </c>
      <c r="I585" s="622">
        <v>6054</v>
      </c>
      <c r="J585" s="622"/>
      <c r="K585" s="622"/>
      <c r="L585" s="622"/>
      <c r="M585" s="622"/>
      <c r="N585" s="622"/>
      <c r="O585" s="622"/>
      <c r="P585" s="635"/>
      <c r="Q585" s="623"/>
    </row>
    <row r="586" spans="1:17" ht="14.4" customHeight="1" x14ac:dyDescent="0.3">
      <c r="A586" s="618" t="s">
        <v>556</v>
      </c>
      <c r="B586" s="619" t="s">
        <v>7548</v>
      </c>
      <c r="C586" s="619" t="s">
        <v>7401</v>
      </c>
      <c r="D586" s="619" t="s">
        <v>8505</v>
      </c>
      <c r="E586" s="619" t="s">
        <v>8506</v>
      </c>
      <c r="F586" s="622">
        <v>1</v>
      </c>
      <c r="G586" s="622">
        <v>453</v>
      </c>
      <c r="H586" s="622">
        <v>1</v>
      </c>
      <c r="I586" s="622">
        <v>453</v>
      </c>
      <c r="J586" s="622"/>
      <c r="K586" s="622"/>
      <c r="L586" s="622"/>
      <c r="M586" s="622"/>
      <c r="N586" s="622"/>
      <c r="O586" s="622"/>
      <c r="P586" s="635"/>
      <c r="Q586" s="623"/>
    </row>
    <row r="587" spans="1:17" ht="14.4" customHeight="1" x14ac:dyDescent="0.3">
      <c r="A587" s="618" t="s">
        <v>556</v>
      </c>
      <c r="B587" s="619" t="s">
        <v>7548</v>
      </c>
      <c r="C587" s="619" t="s">
        <v>7401</v>
      </c>
      <c r="D587" s="619" t="s">
        <v>8507</v>
      </c>
      <c r="E587" s="619" t="s">
        <v>8508</v>
      </c>
      <c r="F587" s="622">
        <v>1</v>
      </c>
      <c r="G587" s="622">
        <v>1267</v>
      </c>
      <c r="H587" s="622">
        <v>1</v>
      </c>
      <c r="I587" s="622">
        <v>1267</v>
      </c>
      <c r="J587" s="622"/>
      <c r="K587" s="622"/>
      <c r="L587" s="622"/>
      <c r="M587" s="622"/>
      <c r="N587" s="622"/>
      <c r="O587" s="622"/>
      <c r="P587" s="635"/>
      <c r="Q587" s="623"/>
    </row>
    <row r="588" spans="1:17" ht="14.4" customHeight="1" x14ac:dyDescent="0.3">
      <c r="A588" s="618" t="s">
        <v>556</v>
      </c>
      <c r="B588" s="619" t="s">
        <v>7548</v>
      </c>
      <c r="C588" s="619" t="s">
        <v>7401</v>
      </c>
      <c r="D588" s="619" t="s">
        <v>8509</v>
      </c>
      <c r="E588" s="619" t="s">
        <v>8510</v>
      </c>
      <c r="F588" s="622">
        <v>18</v>
      </c>
      <c r="G588" s="622">
        <v>182214</v>
      </c>
      <c r="H588" s="622">
        <v>1</v>
      </c>
      <c r="I588" s="622">
        <v>10123</v>
      </c>
      <c r="J588" s="622">
        <v>9</v>
      </c>
      <c r="K588" s="622">
        <v>91431</v>
      </c>
      <c r="L588" s="622">
        <v>0.50177812901313845</v>
      </c>
      <c r="M588" s="622">
        <v>10159</v>
      </c>
      <c r="N588" s="622">
        <v>20</v>
      </c>
      <c r="O588" s="622">
        <v>204080</v>
      </c>
      <c r="P588" s="635">
        <v>1.1200017561768032</v>
      </c>
      <c r="Q588" s="623">
        <v>10204</v>
      </c>
    </row>
    <row r="589" spans="1:17" ht="14.4" customHeight="1" x14ac:dyDescent="0.3">
      <c r="A589" s="618" t="s">
        <v>556</v>
      </c>
      <c r="B589" s="619" t="s">
        <v>7548</v>
      </c>
      <c r="C589" s="619" t="s">
        <v>7401</v>
      </c>
      <c r="D589" s="619" t="s">
        <v>8511</v>
      </c>
      <c r="E589" s="619" t="s">
        <v>8512</v>
      </c>
      <c r="F589" s="622">
        <v>10</v>
      </c>
      <c r="G589" s="622">
        <v>87500</v>
      </c>
      <c r="H589" s="622">
        <v>1</v>
      </c>
      <c r="I589" s="622">
        <v>8750</v>
      </c>
      <c r="J589" s="622">
        <v>14</v>
      </c>
      <c r="K589" s="622">
        <v>122934</v>
      </c>
      <c r="L589" s="622">
        <v>1.40496</v>
      </c>
      <c r="M589" s="622">
        <v>8781</v>
      </c>
      <c r="N589" s="622">
        <v>23</v>
      </c>
      <c r="O589" s="622">
        <v>202883</v>
      </c>
      <c r="P589" s="635">
        <v>2.3186628571428574</v>
      </c>
      <c r="Q589" s="623">
        <v>8821</v>
      </c>
    </row>
    <row r="590" spans="1:17" ht="14.4" customHeight="1" x14ac:dyDescent="0.3">
      <c r="A590" s="618" t="s">
        <v>556</v>
      </c>
      <c r="B590" s="619" t="s">
        <v>7548</v>
      </c>
      <c r="C590" s="619" t="s">
        <v>7401</v>
      </c>
      <c r="D590" s="619" t="s">
        <v>8513</v>
      </c>
      <c r="E590" s="619" t="s">
        <v>8514</v>
      </c>
      <c r="F590" s="622">
        <v>10</v>
      </c>
      <c r="G590" s="622">
        <v>85600</v>
      </c>
      <c r="H590" s="622">
        <v>1</v>
      </c>
      <c r="I590" s="622">
        <v>8560</v>
      </c>
      <c r="J590" s="622">
        <v>7</v>
      </c>
      <c r="K590" s="622">
        <v>60074</v>
      </c>
      <c r="L590" s="622">
        <v>0.7017990654205607</v>
      </c>
      <c r="M590" s="622">
        <v>8582</v>
      </c>
      <c r="N590" s="622">
        <v>13</v>
      </c>
      <c r="O590" s="622">
        <v>111943</v>
      </c>
      <c r="P590" s="635">
        <v>1.3077453271028037</v>
      </c>
      <c r="Q590" s="623">
        <v>8611</v>
      </c>
    </row>
    <row r="591" spans="1:17" ht="14.4" customHeight="1" x14ac:dyDescent="0.3">
      <c r="A591" s="618" t="s">
        <v>556</v>
      </c>
      <c r="B591" s="619" t="s">
        <v>7548</v>
      </c>
      <c r="C591" s="619" t="s">
        <v>7401</v>
      </c>
      <c r="D591" s="619" t="s">
        <v>8515</v>
      </c>
      <c r="E591" s="619" t="s">
        <v>8516</v>
      </c>
      <c r="F591" s="622">
        <v>18</v>
      </c>
      <c r="G591" s="622">
        <v>143694</v>
      </c>
      <c r="H591" s="622">
        <v>1</v>
      </c>
      <c r="I591" s="622">
        <v>7983</v>
      </c>
      <c r="J591" s="622">
        <v>19</v>
      </c>
      <c r="K591" s="622">
        <v>152304</v>
      </c>
      <c r="L591" s="622">
        <v>1.0599189945300429</v>
      </c>
      <c r="M591" s="622">
        <v>8016</v>
      </c>
      <c r="N591" s="622">
        <v>19</v>
      </c>
      <c r="O591" s="622">
        <v>153102</v>
      </c>
      <c r="P591" s="635">
        <v>1.0654724623157543</v>
      </c>
      <c r="Q591" s="623">
        <v>8058</v>
      </c>
    </row>
    <row r="592" spans="1:17" ht="14.4" customHeight="1" x14ac:dyDescent="0.3">
      <c r="A592" s="618" t="s">
        <v>556</v>
      </c>
      <c r="B592" s="619" t="s">
        <v>7548</v>
      </c>
      <c r="C592" s="619" t="s">
        <v>7401</v>
      </c>
      <c r="D592" s="619" t="s">
        <v>8517</v>
      </c>
      <c r="E592" s="619" t="s">
        <v>8518</v>
      </c>
      <c r="F592" s="622">
        <v>1</v>
      </c>
      <c r="G592" s="622">
        <v>737</v>
      </c>
      <c r="H592" s="622">
        <v>1</v>
      </c>
      <c r="I592" s="622">
        <v>737</v>
      </c>
      <c r="J592" s="622"/>
      <c r="K592" s="622"/>
      <c r="L592" s="622"/>
      <c r="M592" s="622"/>
      <c r="N592" s="622"/>
      <c r="O592" s="622"/>
      <c r="P592" s="635"/>
      <c r="Q592" s="623"/>
    </row>
    <row r="593" spans="1:17" ht="14.4" customHeight="1" x14ac:dyDescent="0.3">
      <c r="A593" s="618" t="s">
        <v>556</v>
      </c>
      <c r="B593" s="619" t="s">
        <v>7548</v>
      </c>
      <c r="C593" s="619" t="s">
        <v>7401</v>
      </c>
      <c r="D593" s="619" t="s">
        <v>8519</v>
      </c>
      <c r="E593" s="619" t="s">
        <v>8520</v>
      </c>
      <c r="F593" s="622">
        <v>188</v>
      </c>
      <c r="G593" s="622">
        <v>57528</v>
      </c>
      <c r="H593" s="622">
        <v>1</v>
      </c>
      <c r="I593" s="622">
        <v>306</v>
      </c>
      <c r="J593" s="622">
        <v>194</v>
      </c>
      <c r="K593" s="622">
        <v>59364</v>
      </c>
      <c r="L593" s="622">
        <v>1.0319148936170213</v>
      </c>
      <c r="M593" s="622">
        <v>306</v>
      </c>
      <c r="N593" s="622">
        <v>290</v>
      </c>
      <c r="O593" s="622">
        <v>89030</v>
      </c>
      <c r="P593" s="635">
        <v>1.5475942149909609</v>
      </c>
      <c r="Q593" s="623">
        <v>307</v>
      </c>
    </row>
    <row r="594" spans="1:17" ht="14.4" customHeight="1" x14ac:dyDescent="0.3">
      <c r="A594" s="618" t="s">
        <v>556</v>
      </c>
      <c r="B594" s="619" t="s">
        <v>7548</v>
      </c>
      <c r="C594" s="619" t="s">
        <v>7401</v>
      </c>
      <c r="D594" s="619" t="s">
        <v>8521</v>
      </c>
      <c r="E594" s="619" t="s">
        <v>8522</v>
      </c>
      <c r="F594" s="622">
        <v>8</v>
      </c>
      <c r="G594" s="622">
        <v>0</v>
      </c>
      <c r="H594" s="622"/>
      <c r="I594" s="622">
        <v>0</v>
      </c>
      <c r="J594" s="622">
        <v>2</v>
      </c>
      <c r="K594" s="622">
        <v>0</v>
      </c>
      <c r="L594" s="622"/>
      <c r="M594" s="622">
        <v>0</v>
      </c>
      <c r="N594" s="622">
        <v>8</v>
      </c>
      <c r="O594" s="622">
        <v>0</v>
      </c>
      <c r="P594" s="635"/>
      <c r="Q594" s="623">
        <v>0</v>
      </c>
    </row>
    <row r="595" spans="1:17" ht="14.4" customHeight="1" x14ac:dyDescent="0.3">
      <c r="A595" s="618" t="s">
        <v>556</v>
      </c>
      <c r="B595" s="619" t="s">
        <v>7548</v>
      </c>
      <c r="C595" s="619" t="s">
        <v>7401</v>
      </c>
      <c r="D595" s="619" t="s">
        <v>8523</v>
      </c>
      <c r="E595" s="619" t="s">
        <v>8524</v>
      </c>
      <c r="F595" s="622">
        <v>6</v>
      </c>
      <c r="G595" s="622">
        <v>0</v>
      </c>
      <c r="H595" s="622"/>
      <c r="I595" s="622">
        <v>0</v>
      </c>
      <c r="J595" s="622">
        <v>9</v>
      </c>
      <c r="K595" s="622">
        <v>0</v>
      </c>
      <c r="L595" s="622"/>
      <c r="M595" s="622">
        <v>0</v>
      </c>
      <c r="N595" s="622">
        <v>6</v>
      </c>
      <c r="O595" s="622">
        <v>0</v>
      </c>
      <c r="P595" s="635"/>
      <c r="Q595" s="623">
        <v>0</v>
      </c>
    </row>
    <row r="596" spans="1:17" ht="14.4" customHeight="1" x14ac:dyDescent="0.3">
      <c r="A596" s="618" t="s">
        <v>556</v>
      </c>
      <c r="B596" s="619" t="s">
        <v>7548</v>
      </c>
      <c r="C596" s="619" t="s">
        <v>7401</v>
      </c>
      <c r="D596" s="619" t="s">
        <v>8525</v>
      </c>
      <c r="E596" s="619" t="s">
        <v>8526</v>
      </c>
      <c r="F596" s="622"/>
      <c r="G596" s="622"/>
      <c r="H596" s="622"/>
      <c r="I596" s="622"/>
      <c r="J596" s="622">
        <v>1</v>
      </c>
      <c r="K596" s="622">
        <v>0</v>
      </c>
      <c r="L596" s="622"/>
      <c r="M596" s="622">
        <v>0</v>
      </c>
      <c r="N596" s="622">
        <v>4</v>
      </c>
      <c r="O596" s="622">
        <v>0</v>
      </c>
      <c r="P596" s="635"/>
      <c r="Q596" s="623">
        <v>0</v>
      </c>
    </row>
    <row r="597" spans="1:17" ht="14.4" customHeight="1" x14ac:dyDescent="0.3">
      <c r="A597" s="618" t="s">
        <v>556</v>
      </c>
      <c r="B597" s="619" t="s">
        <v>7548</v>
      </c>
      <c r="C597" s="619" t="s">
        <v>7401</v>
      </c>
      <c r="D597" s="619" t="s">
        <v>8527</v>
      </c>
      <c r="E597" s="619" t="s">
        <v>8528</v>
      </c>
      <c r="F597" s="622"/>
      <c r="G597" s="622"/>
      <c r="H597" s="622"/>
      <c r="I597" s="622"/>
      <c r="J597" s="622">
        <v>0</v>
      </c>
      <c r="K597" s="622">
        <v>0</v>
      </c>
      <c r="L597" s="622"/>
      <c r="M597" s="622"/>
      <c r="N597" s="622"/>
      <c r="O597" s="622"/>
      <c r="P597" s="635"/>
      <c r="Q597" s="623"/>
    </row>
    <row r="598" spans="1:17" ht="14.4" customHeight="1" x14ac:dyDescent="0.3">
      <c r="A598" s="618" t="s">
        <v>556</v>
      </c>
      <c r="B598" s="619" t="s">
        <v>7548</v>
      </c>
      <c r="C598" s="619" t="s">
        <v>7401</v>
      </c>
      <c r="D598" s="619" t="s">
        <v>8529</v>
      </c>
      <c r="E598" s="619" t="s">
        <v>8530</v>
      </c>
      <c r="F598" s="622"/>
      <c r="G598" s="622"/>
      <c r="H598" s="622"/>
      <c r="I598" s="622"/>
      <c r="J598" s="622">
        <v>8</v>
      </c>
      <c r="K598" s="622">
        <v>13680</v>
      </c>
      <c r="L598" s="622"/>
      <c r="M598" s="622">
        <v>1710</v>
      </c>
      <c r="N598" s="622"/>
      <c r="O598" s="622"/>
      <c r="P598" s="635"/>
      <c r="Q598" s="623"/>
    </row>
    <row r="599" spans="1:17" ht="14.4" customHeight="1" x14ac:dyDescent="0.3">
      <c r="A599" s="618" t="s">
        <v>556</v>
      </c>
      <c r="B599" s="619" t="s">
        <v>7548</v>
      </c>
      <c r="C599" s="619" t="s">
        <v>7401</v>
      </c>
      <c r="D599" s="619" t="s">
        <v>8531</v>
      </c>
      <c r="E599" s="619" t="s">
        <v>8532</v>
      </c>
      <c r="F599" s="622"/>
      <c r="G599" s="622"/>
      <c r="H599" s="622"/>
      <c r="I599" s="622"/>
      <c r="J599" s="622">
        <v>0</v>
      </c>
      <c r="K599" s="622">
        <v>0</v>
      </c>
      <c r="L599" s="622"/>
      <c r="M599" s="622"/>
      <c r="N599" s="622"/>
      <c r="O599" s="622"/>
      <c r="P599" s="635"/>
      <c r="Q599" s="623"/>
    </row>
    <row r="600" spans="1:17" ht="14.4" customHeight="1" x14ac:dyDescent="0.3">
      <c r="A600" s="618" t="s">
        <v>556</v>
      </c>
      <c r="B600" s="619" t="s">
        <v>7548</v>
      </c>
      <c r="C600" s="619" t="s">
        <v>7401</v>
      </c>
      <c r="D600" s="619" t="s">
        <v>8533</v>
      </c>
      <c r="E600" s="619" t="s">
        <v>8534</v>
      </c>
      <c r="F600" s="622"/>
      <c r="G600" s="622"/>
      <c r="H600" s="622"/>
      <c r="I600" s="622"/>
      <c r="J600" s="622">
        <v>0</v>
      </c>
      <c r="K600" s="622">
        <v>0</v>
      </c>
      <c r="L600" s="622"/>
      <c r="M600" s="622"/>
      <c r="N600" s="622"/>
      <c r="O600" s="622"/>
      <c r="P600" s="635"/>
      <c r="Q600" s="623"/>
    </row>
    <row r="601" spans="1:17" ht="14.4" customHeight="1" x14ac:dyDescent="0.3">
      <c r="A601" s="618" t="s">
        <v>556</v>
      </c>
      <c r="B601" s="619" t="s">
        <v>7548</v>
      </c>
      <c r="C601" s="619" t="s">
        <v>7401</v>
      </c>
      <c r="D601" s="619" t="s">
        <v>8535</v>
      </c>
      <c r="E601" s="619" t="s">
        <v>8536</v>
      </c>
      <c r="F601" s="622"/>
      <c r="G601" s="622"/>
      <c r="H601" s="622"/>
      <c r="I601" s="622"/>
      <c r="J601" s="622"/>
      <c r="K601" s="622"/>
      <c r="L601" s="622"/>
      <c r="M601" s="622"/>
      <c r="N601" s="622">
        <v>2</v>
      </c>
      <c r="O601" s="622">
        <v>3784</v>
      </c>
      <c r="P601" s="635"/>
      <c r="Q601" s="623">
        <v>1892</v>
      </c>
    </row>
    <row r="602" spans="1:17" ht="14.4" customHeight="1" x14ac:dyDescent="0.3">
      <c r="A602" s="618" t="s">
        <v>556</v>
      </c>
      <c r="B602" s="619" t="s">
        <v>7548</v>
      </c>
      <c r="C602" s="619" t="s">
        <v>7401</v>
      </c>
      <c r="D602" s="619" t="s">
        <v>7534</v>
      </c>
      <c r="E602" s="619" t="s">
        <v>7535</v>
      </c>
      <c r="F602" s="622">
        <v>82</v>
      </c>
      <c r="G602" s="622">
        <v>0</v>
      </c>
      <c r="H602" s="622"/>
      <c r="I602" s="622">
        <v>0</v>
      </c>
      <c r="J602" s="622">
        <v>99</v>
      </c>
      <c r="K602" s="622">
        <v>0</v>
      </c>
      <c r="L602" s="622"/>
      <c r="M602" s="622">
        <v>0</v>
      </c>
      <c r="N602" s="622">
        <v>53</v>
      </c>
      <c r="O602" s="622">
        <v>0</v>
      </c>
      <c r="P602" s="635"/>
      <c r="Q602" s="623">
        <v>0</v>
      </c>
    </row>
    <row r="603" spans="1:17" ht="14.4" customHeight="1" x14ac:dyDescent="0.3">
      <c r="A603" s="618" t="s">
        <v>556</v>
      </c>
      <c r="B603" s="619" t="s">
        <v>7548</v>
      </c>
      <c r="C603" s="619" t="s">
        <v>7401</v>
      </c>
      <c r="D603" s="619" t="s">
        <v>8537</v>
      </c>
      <c r="E603" s="619" t="s">
        <v>8538</v>
      </c>
      <c r="F603" s="622"/>
      <c r="G603" s="622"/>
      <c r="H603" s="622"/>
      <c r="I603" s="622"/>
      <c r="J603" s="622">
        <v>1</v>
      </c>
      <c r="K603" s="622">
        <v>2969</v>
      </c>
      <c r="L603" s="622"/>
      <c r="M603" s="622">
        <v>2969</v>
      </c>
      <c r="N603" s="622"/>
      <c r="O603" s="622"/>
      <c r="P603" s="635"/>
      <c r="Q603" s="623"/>
    </row>
    <row r="604" spans="1:17" ht="14.4" customHeight="1" x14ac:dyDescent="0.3">
      <c r="A604" s="618" t="s">
        <v>556</v>
      </c>
      <c r="B604" s="619" t="s">
        <v>7548</v>
      </c>
      <c r="C604" s="619" t="s">
        <v>7401</v>
      </c>
      <c r="D604" s="619" t="s">
        <v>8539</v>
      </c>
      <c r="E604" s="619" t="s">
        <v>8540</v>
      </c>
      <c r="F604" s="622"/>
      <c r="G604" s="622"/>
      <c r="H604" s="622"/>
      <c r="I604" s="622"/>
      <c r="J604" s="622">
        <v>4</v>
      </c>
      <c r="K604" s="622">
        <v>17968</v>
      </c>
      <c r="L604" s="622"/>
      <c r="M604" s="622">
        <v>4492</v>
      </c>
      <c r="N604" s="622"/>
      <c r="O604" s="622"/>
      <c r="P604" s="635"/>
      <c r="Q604" s="623"/>
    </row>
    <row r="605" spans="1:17" ht="14.4" customHeight="1" x14ac:dyDescent="0.3">
      <c r="A605" s="618" t="s">
        <v>556</v>
      </c>
      <c r="B605" s="619" t="s">
        <v>7548</v>
      </c>
      <c r="C605" s="619" t="s">
        <v>7401</v>
      </c>
      <c r="D605" s="619" t="s">
        <v>8541</v>
      </c>
      <c r="E605" s="619" t="s">
        <v>8542</v>
      </c>
      <c r="F605" s="622">
        <v>1</v>
      </c>
      <c r="G605" s="622">
        <v>3842</v>
      </c>
      <c r="H605" s="622">
        <v>1</v>
      </c>
      <c r="I605" s="622">
        <v>3842</v>
      </c>
      <c r="J605" s="622"/>
      <c r="K605" s="622"/>
      <c r="L605" s="622"/>
      <c r="M605" s="622"/>
      <c r="N605" s="622"/>
      <c r="O605" s="622"/>
      <c r="P605" s="635"/>
      <c r="Q605" s="623"/>
    </row>
    <row r="606" spans="1:17" ht="14.4" customHeight="1" x14ac:dyDescent="0.3">
      <c r="A606" s="618" t="s">
        <v>556</v>
      </c>
      <c r="B606" s="619" t="s">
        <v>7548</v>
      </c>
      <c r="C606" s="619" t="s">
        <v>7401</v>
      </c>
      <c r="D606" s="619" t="s">
        <v>8543</v>
      </c>
      <c r="E606" s="619" t="s">
        <v>8544</v>
      </c>
      <c r="F606" s="622">
        <v>1</v>
      </c>
      <c r="G606" s="622">
        <v>6067</v>
      </c>
      <c r="H606" s="622">
        <v>1</v>
      </c>
      <c r="I606" s="622">
        <v>6067</v>
      </c>
      <c r="J606" s="622"/>
      <c r="K606" s="622"/>
      <c r="L606" s="622"/>
      <c r="M606" s="622"/>
      <c r="N606" s="622">
        <v>1</v>
      </c>
      <c r="O606" s="622">
        <v>6103</v>
      </c>
      <c r="P606" s="635">
        <v>1.0059337399044008</v>
      </c>
      <c r="Q606" s="623">
        <v>6103</v>
      </c>
    </row>
    <row r="607" spans="1:17" ht="14.4" customHeight="1" x14ac:dyDescent="0.3">
      <c r="A607" s="618" t="s">
        <v>556</v>
      </c>
      <c r="B607" s="619" t="s">
        <v>7548</v>
      </c>
      <c r="C607" s="619" t="s">
        <v>7401</v>
      </c>
      <c r="D607" s="619" t="s">
        <v>8545</v>
      </c>
      <c r="E607" s="619" t="s">
        <v>8546</v>
      </c>
      <c r="F607" s="622">
        <v>1</v>
      </c>
      <c r="G607" s="622">
        <v>6356</v>
      </c>
      <c r="H607" s="622">
        <v>1</v>
      </c>
      <c r="I607" s="622">
        <v>6356</v>
      </c>
      <c r="J607" s="622">
        <v>1</v>
      </c>
      <c r="K607" s="622">
        <v>6374</v>
      </c>
      <c r="L607" s="622">
        <v>1.0028319697923223</v>
      </c>
      <c r="M607" s="622">
        <v>6374</v>
      </c>
      <c r="N607" s="622"/>
      <c r="O607" s="622"/>
      <c r="P607" s="635"/>
      <c r="Q607" s="623"/>
    </row>
    <row r="608" spans="1:17" ht="14.4" customHeight="1" x14ac:dyDescent="0.3">
      <c r="A608" s="618" t="s">
        <v>556</v>
      </c>
      <c r="B608" s="619" t="s">
        <v>7548</v>
      </c>
      <c r="C608" s="619" t="s">
        <v>7401</v>
      </c>
      <c r="D608" s="619" t="s">
        <v>8547</v>
      </c>
      <c r="E608" s="619" t="s">
        <v>8548</v>
      </c>
      <c r="F608" s="622">
        <v>1</v>
      </c>
      <c r="G608" s="622">
        <v>0</v>
      </c>
      <c r="H608" s="622"/>
      <c r="I608" s="622">
        <v>0</v>
      </c>
      <c r="J608" s="622"/>
      <c r="K608" s="622"/>
      <c r="L608" s="622"/>
      <c r="M608" s="622"/>
      <c r="N608" s="622"/>
      <c r="O608" s="622"/>
      <c r="P608" s="635"/>
      <c r="Q608" s="623"/>
    </row>
    <row r="609" spans="1:17" ht="14.4" customHeight="1" x14ac:dyDescent="0.3">
      <c r="A609" s="618" t="s">
        <v>556</v>
      </c>
      <c r="B609" s="619" t="s">
        <v>7548</v>
      </c>
      <c r="C609" s="619" t="s">
        <v>7401</v>
      </c>
      <c r="D609" s="619" t="s">
        <v>8549</v>
      </c>
      <c r="E609" s="619" t="s">
        <v>8550</v>
      </c>
      <c r="F609" s="622"/>
      <c r="G609" s="622"/>
      <c r="H609" s="622"/>
      <c r="I609" s="622"/>
      <c r="J609" s="622">
        <v>2</v>
      </c>
      <c r="K609" s="622">
        <v>1808</v>
      </c>
      <c r="L609" s="622"/>
      <c r="M609" s="622">
        <v>904</v>
      </c>
      <c r="N609" s="622"/>
      <c r="O609" s="622"/>
      <c r="P609" s="635"/>
      <c r="Q609" s="623"/>
    </row>
    <row r="610" spans="1:17" ht="14.4" customHeight="1" x14ac:dyDescent="0.3">
      <c r="A610" s="618" t="s">
        <v>556</v>
      </c>
      <c r="B610" s="619" t="s">
        <v>7548</v>
      </c>
      <c r="C610" s="619" t="s">
        <v>7401</v>
      </c>
      <c r="D610" s="619" t="s">
        <v>8551</v>
      </c>
      <c r="E610" s="619" t="s">
        <v>8552</v>
      </c>
      <c r="F610" s="622"/>
      <c r="G610" s="622"/>
      <c r="H610" s="622"/>
      <c r="I610" s="622"/>
      <c r="J610" s="622">
        <v>0</v>
      </c>
      <c r="K610" s="622">
        <v>0</v>
      </c>
      <c r="L610" s="622"/>
      <c r="M610" s="622"/>
      <c r="N610" s="622"/>
      <c r="O610" s="622"/>
      <c r="P610" s="635"/>
      <c r="Q610" s="623"/>
    </row>
    <row r="611" spans="1:17" ht="14.4" customHeight="1" x14ac:dyDescent="0.3">
      <c r="A611" s="618" t="s">
        <v>556</v>
      </c>
      <c r="B611" s="619" t="s">
        <v>7548</v>
      </c>
      <c r="C611" s="619" t="s">
        <v>7401</v>
      </c>
      <c r="D611" s="619" t="s">
        <v>8553</v>
      </c>
      <c r="E611" s="619" t="s">
        <v>8554</v>
      </c>
      <c r="F611" s="622"/>
      <c r="G611" s="622"/>
      <c r="H611" s="622"/>
      <c r="I611" s="622"/>
      <c r="J611" s="622">
        <v>0</v>
      </c>
      <c r="K611" s="622">
        <v>0</v>
      </c>
      <c r="L611" s="622"/>
      <c r="M611" s="622"/>
      <c r="N611" s="622"/>
      <c r="O611" s="622"/>
      <c r="P611" s="635"/>
      <c r="Q611" s="623"/>
    </row>
    <row r="612" spans="1:17" ht="14.4" customHeight="1" x14ac:dyDescent="0.3">
      <c r="A612" s="618" t="s">
        <v>556</v>
      </c>
      <c r="B612" s="619" t="s">
        <v>7548</v>
      </c>
      <c r="C612" s="619" t="s">
        <v>7401</v>
      </c>
      <c r="D612" s="619" t="s">
        <v>8555</v>
      </c>
      <c r="E612" s="619" t="s">
        <v>8556</v>
      </c>
      <c r="F612" s="622">
        <v>1</v>
      </c>
      <c r="G612" s="622">
        <v>5694</v>
      </c>
      <c r="H612" s="622">
        <v>1</v>
      </c>
      <c r="I612" s="622">
        <v>5694</v>
      </c>
      <c r="J612" s="622">
        <v>5</v>
      </c>
      <c r="K612" s="622">
        <v>28530</v>
      </c>
      <c r="L612" s="622">
        <v>5.0105374077976821</v>
      </c>
      <c r="M612" s="622">
        <v>5706</v>
      </c>
      <c r="N612" s="622">
        <v>2</v>
      </c>
      <c r="O612" s="622">
        <v>11444</v>
      </c>
      <c r="P612" s="635">
        <v>2.0098349139445029</v>
      </c>
      <c r="Q612" s="623">
        <v>5722</v>
      </c>
    </row>
    <row r="613" spans="1:17" ht="14.4" customHeight="1" x14ac:dyDescent="0.3">
      <c r="A613" s="618" t="s">
        <v>556</v>
      </c>
      <c r="B613" s="619" t="s">
        <v>7548</v>
      </c>
      <c r="C613" s="619" t="s">
        <v>7401</v>
      </c>
      <c r="D613" s="619" t="s">
        <v>8557</v>
      </c>
      <c r="E613" s="619" t="s">
        <v>8558</v>
      </c>
      <c r="F613" s="622">
        <v>3</v>
      </c>
      <c r="G613" s="622">
        <v>738</v>
      </c>
      <c r="H613" s="622">
        <v>1</v>
      </c>
      <c r="I613" s="622">
        <v>246</v>
      </c>
      <c r="J613" s="622">
        <v>4</v>
      </c>
      <c r="K613" s="622">
        <v>987</v>
      </c>
      <c r="L613" s="622">
        <v>1.3373983739837398</v>
      </c>
      <c r="M613" s="622">
        <v>246.75</v>
      </c>
      <c r="N613" s="622">
        <v>5</v>
      </c>
      <c r="O613" s="622">
        <v>1245</v>
      </c>
      <c r="P613" s="635">
        <v>1.6869918699186992</v>
      </c>
      <c r="Q613" s="623">
        <v>249</v>
      </c>
    </row>
    <row r="614" spans="1:17" ht="14.4" customHeight="1" x14ac:dyDescent="0.3">
      <c r="A614" s="618" t="s">
        <v>556</v>
      </c>
      <c r="B614" s="619" t="s">
        <v>7548</v>
      </c>
      <c r="C614" s="619" t="s">
        <v>7401</v>
      </c>
      <c r="D614" s="619" t="s">
        <v>8559</v>
      </c>
      <c r="E614" s="619" t="s">
        <v>8560</v>
      </c>
      <c r="F614" s="622">
        <v>1</v>
      </c>
      <c r="G614" s="622">
        <v>0</v>
      </c>
      <c r="H614" s="622"/>
      <c r="I614" s="622">
        <v>0</v>
      </c>
      <c r="J614" s="622">
        <v>2</v>
      </c>
      <c r="K614" s="622">
        <v>0</v>
      </c>
      <c r="L614" s="622"/>
      <c r="M614" s="622">
        <v>0</v>
      </c>
      <c r="N614" s="622"/>
      <c r="O614" s="622"/>
      <c r="P614" s="635"/>
      <c r="Q614" s="623"/>
    </row>
    <row r="615" spans="1:17" ht="14.4" customHeight="1" x14ac:dyDescent="0.3">
      <c r="A615" s="618" t="s">
        <v>556</v>
      </c>
      <c r="B615" s="619" t="s">
        <v>7548</v>
      </c>
      <c r="C615" s="619" t="s">
        <v>7401</v>
      </c>
      <c r="D615" s="619" t="s">
        <v>8561</v>
      </c>
      <c r="E615" s="619" t="s">
        <v>8562</v>
      </c>
      <c r="F615" s="622"/>
      <c r="G615" s="622"/>
      <c r="H615" s="622"/>
      <c r="I615" s="622"/>
      <c r="J615" s="622">
        <v>1</v>
      </c>
      <c r="K615" s="622">
        <v>1263</v>
      </c>
      <c r="L615" s="622"/>
      <c r="M615" s="622">
        <v>1263</v>
      </c>
      <c r="N615" s="622"/>
      <c r="O615" s="622"/>
      <c r="P615" s="635"/>
      <c r="Q615" s="623"/>
    </row>
    <row r="616" spans="1:17" ht="14.4" customHeight="1" x14ac:dyDescent="0.3">
      <c r="A616" s="618" t="s">
        <v>556</v>
      </c>
      <c r="B616" s="619" t="s">
        <v>7548</v>
      </c>
      <c r="C616" s="619" t="s">
        <v>7401</v>
      </c>
      <c r="D616" s="619" t="s">
        <v>8563</v>
      </c>
      <c r="E616" s="619" t="s">
        <v>8564</v>
      </c>
      <c r="F616" s="622"/>
      <c r="G616" s="622"/>
      <c r="H616" s="622"/>
      <c r="I616" s="622"/>
      <c r="J616" s="622">
        <v>2</v>
      </c>
      <c r="K616" s="622">
        <v>6318</v>
      </c>
      <c r="L616" s="622"/>
      <c r="M616" s="622">
        <v>3159</v>
      </c>
      <c r="N616" s="622"/>
      <c r="O616" s="622"/>
      <c r="P616" s="635"/>
      <c r="Q616" s="623"/>
    </row>
    <row r="617" spans="1:17" ht="14.4" customHeight="1" x14ac:dyDescent="0.3">
      <c r="A617" s="618" t="s">
        <v>556</v>
      </c>
      <c r="B617" s="619" t="s">
        <v>7548</v>
      </c>
      <c r="C617" s="619" t="s">
        <v>7401</v>
      </c>
      <c r="D617" s="619" t="s">
        <v>8565</v>
      </c>
      <c r="E617" s="619" t="s">
        <v>8566</v>
      </c>
      <c r="F617" s="622"/>
      <c r="G617" s="622"/>
      <c r="H617" s="622"/>
      <c r="I617" s="622"/>
      <c r="J617" s="622"/>
      <c r="K617" s="622"/>
      <c r="L617" s="622"/>
      <c r="M617" s="622"/>
      <c r="N617" s="622">
        <v>1</v>
      </c>
      <c r="O617" s="622">
        <v>3002</v>
      </c>
      <c r="P617" s="635"/>
      <c r="Q617" s="623">
        <v>3002</v>
      </c>
    </row>
    <row r="618" spans="1:17" ht="14.4" customHeight="1" x14ac:dyDescent="0.3">
      <c r="A618" s="618" t="s">
        <v>556</v>
      </c>
      <c r="B618" s="619" t="s">
        <v>7548</v>
      </c>
      <c r="C618" s="619" t="s">
        <v>7401</v>
      </c>
      <c r="D618" s="619" t="s">
        <v>8567</v>
      </c>
      <c r="E618" s="619" t="s">
        <v>8568</v>
      </c>
      <c r="F618" s="622">
        <v>1</v>
      </c>
      <c r="G618" s="622">
        <v>11322</v>
      </c>
      <c r="H618" s="622">
        <v>1</v>
      </c>
      <c r="I618" s="622">
        <v>11322</v>
      </c>
      <c r="J618" s="622">
        <v>1</v>
      </c>
      <c r="K618" s="622">
        <v>11367</v>
      </c>
      <c r="L618" s="622">
        <v>1.0039745627980923</v>
      </c>
      <c r="M618" s="622">
        <v>11367</v>
      </c>
      <c r="N618" s="622"/>
      <c r="O618" s="622"/>
      <c r="P618" s="635"/>
      <c r="Q618" s="623"/>
    </row>
    <row r="619" spans="1:17" ht="14.4" customHeight="1" x14ac:dyDescent="0.3">
      <c r="A619" s="618" t="s">
        <v>556</v>
      </c>
      <c r="B619" s="619" t="s">
        <v>7548</v>
      </c>
      <c r="C619" s="619" t="s">
        <v>7401</v>
      </c>
      <c r="D619" s="619" t="s">
        <v>8569</v>
      </c>
      <c r="E619" s="619" t="s">
        <v>8570</v>
      </c>
      <c r="F619" s="622">
        <v>2</v>
      </c>
      <c r="G619" s="622">
        <v>0</v>
      </c>
      <c r="H619" s="622"/>
      <c r="I619" s="622">
        <v>0</v>
      </c>
      <c r="J619" s="622">
        <v>1</v>
      </c>
      <c r="K619" s="622">
        <v>0</v>
      </c>
      <c r="L619" s="622"/>
      <c r="M619" s="622">
        <v>0</v>
      </c>
      <c r="N619" s="622">
        <v>2</v>
      </c>
      <c r="O619" s="622">
        <v>0</v>
      </c>
      <c r="P619" s="635"/>
      <c r="Q619" s="623">
        <v>0</v>
      </c>
    </row>
    <row r="620" spans="1:17" ht="14.4" customHeight="1" x14ac:dyDescent="0.3">
      <c r="A620" s="618" t="s">
        <v>556</v>
      </c>
      <c r="B620" s="619" t="s">
        <v>7548</v>
      </c>
      <c r="C620" s="619" t="s">
        <v>7401</v>
      </c>
      <c r="D620" s="619" t="s">
        <v>8571</v>
      </c>
      <c r="E620" s="619" t="s">
        <v>8572</v>
      </c>
      <c r="F620" s="622">
        <v>2</v>
      </c>
      <c r="G620" s="622">
        <v>0</v>
      </c>
      <c r="H620" s="622"/>
      <c r="I620" s="622">
        <v>0</v>
      </c>
      <c r="J620" s="622"/>
      <c r="K620" s="622"/>
      <c r="L620" s="622"/>
      <c r="M620" s="622"/>
      <c r="N620" s="622">
        <v>1</v>
      </c>
      <c r="O620" s="622">
        <v>0</v>
      </c>
      <c r="P620" s="635"/>
      <c r="Q620" s="623">
        <v>0</v>
      </c>
    </row>
    <row r="621" spans="1:17" ht="14.4" customHeight="1" x14ac:dyDescent="0.3">
      <c r="A621" s="618" t="s">
        <v>556</v>
      </c>
      <c r="B621" s="619" t="s">
        <v>7548</v>
      </c>
      <c r="C621" s="619" t="s">
        <v>7401</v>
      </c>
      <c r="D621" s="619" t="s">
        <v>8573</v>
      </c>
      <c r="E621" s="619" t="s">
        <v>8574</v>
      </c>
      <c r="F621" s="622">
        <v>1</v>
      </c>
      <c r="G621" s="622">
        <v>0</v>
      </c>
      <c r="H621" s="622"/>
      <c r="I621" s="622">
        <v>0</v>
      </c>
      <c r="J621" s="622">
        <v>1</v>
      </c>
      <c r="K621" s="622">
        <v>0</v>
      </c>
      <c r="L621" s="622"/>
      <c r="M621" s="622">
        <v>0</v>
      </c>
      <c r="N621" s="622"/>
      <c r="O621" s="622"/>
      <c r="P621" s="635"/>
      <c r="Q621" s="623"/>
    </row>
    <row r="622" spans="1:17" ht="14.4" customHeight="1" x14ac:dyDescent="0.3">
      <c r="A622" s="618" t="s">
        <v>556</v>
      </c>
      <c r="B622" s="619" t="s">
        <v>7548</v>
      </c>
      <c r="C622" s="619" t="s">
        <v>7401</v>
      </c>
      <c r="D622" s="619" t="s">
        <v>8575</v>
      </c>
      <c r="E622" s="619" t="s">
        <v>8576</v>
      </c>
      <c r="F622" s="622"/>
      <c r="G622" s="622"/>
      <c r="H622" s="622"/>
      <c r="I622" s="622"/>
      <c r="J622" s="622">
        <v>1</v>
      </c>
      <c r="K622" s="622">
        <v>3015</v>
      </c>
      <c r="L622" s="622"/>
      <c r="M622" s="622">
        <v>3015</v>
      </c>
      <c r="N622" s="622"/>
      <c r="O622" s="622"/>
      <c r="P622" s="635"/>
      <c r="Q622" s="623"/>
    </row>
    <row r="623" spans="1:17" ht="14.4" customHeight="1" x14ac:dyDescent="0.3">
      <c r="A623" s="618" t="s">
        <v>556</v>
      </c>
      <c r="B623" s="619" t="s">
        <v>7548</v>
      </c>
      <c r="C623" s="619" t="s">
        <v>7401</v>
      </c>
      <c r="D623" s="619" t="s">
        <v>8577</v>
      </c>
      <c r="E623" s="619" t="s">
        <v>8578</v>
      </c>
      <c r="F623" s="622">
        <v>3</v>
      </c>
      <c r="G623" s="622">
        <v>0</v>
      </c>
      <c r="H623" s="622"/>
      <c r="I623" s="622">
        <v>0</v>
      </c>
      <c r="J623" s="622">
        <v>3</v>
      </c>
      <c r="K623" s="622">
        <v>0</v>
      </c>
      <c r="L623" s="622"/>
      <c r="M623" s="622">
        <v>0</v>
      </c>
      <c r="N623" s="622">
        <v>2</v>
      </c>
      <c r="O623" s="622">
        <v>0</v>
      </c>
      <c r="P623" s="635"/>
      <c r="Q623" s="623">
        <v>0</v>
      </c>
    </row>
    <row r="624" spans="1:17" ht="14.4" customHeight="1" x14ac:dyDescent="0.3">
      <c r="A624" s="618" t="s">
        <v>556</v>
      </c>
      <c r="B624" s="619" t="s">
        <v>7548</v>
      </c>
      <c r="C624" s="619" t="s">
        <v>7401</v>
      </c>
      <c r="D624" s="619" t="s">
        <v>8579</v>
      </c>
      <c r="E624" s="619" t="s">
        <v>8580</v>
      </c>
      <c r="F624" s="622">
        <v>1</v>
      </c>
      <c r="G624" s="622">
        <v>3954</v>
      </c>
      <c r="H624" s="622">
        <v>1</v>
      </c>
      <c r="I624" s="622">
        <v>3954</v>
      </c>
      <c r="J624" s="622">
        <v>2</v>
      </c>
      <c r="K624" s="622">
        <v>7926</v>
      </c>
      <c r="L624" s="622">
        <v>2.0045523520485586</v>
      </c>
      <c r="M624" s="622">
        <v>3963</v>
      </c>
      <c r="N624" s="622">
        <v>2</v>
      </c>
      <c r="O624" s="622">
        <v>7950</v>
      </c>
      <c r="P624" s="635">
        <v>2.0106221547799699</v>
      </c>
      <c r="Q624" s="623">
        <v>3975</v>
      </c>
    </row>
    <row r="625" spans="1:17" ht="14.4" customHeight="1" x14ac:dyDescent="0.3">
      <c r="A625" s="618" t="s">
        <v>556</v>
      </c>
      <c r="B625" s="619" t="s">
        <v>7548</v>
      </c>
      <c r="C625" s="619" t="s">
        <v>7401</v>
      </c>
      <c r="D625" s="619" t="s">
        <v>8581</v>
      </c>
      <c r="E625" s="619" t="s">
        <v>8582</v>
      </c>
      <c r="F625" s="622">
        <v>1</v>
      </c>
      <c r="G625" s="622">
        <v>0</v>
      </c>
      <c r="H625" s="622"/>
      <c r="I625" s="622">
        <v>0</v>
      </c>
      <c r="J625" s="622"/>
      <c r="K625" s="622"/>
      <c r="L625" s="622"/>
      <c r="M625" s="622"/>
      <c r="N625" s="622"/>
      <c r="O625" s="622"/>
      <c r="P625" s="635"/>
      <c r="Q625" s="623"/>
    </row>
    <row r="626" spans="1:17" ht="14.4" customHeight="1" x14ac:dyDescent="0.3">
      <c r="A626" s="618" t="s">
        <v>556</v>
      </c>
      <c r="B626" s="619" t="s">
        <v>7548</v>
      </c>
      <c r="C626" s="619" t="s">
        <v>7401</v>
      </c>
      <c r="D626" s="619" t="s">
        <v>8583</v>
      </c>
      <c r="E626" s="619" t="s">
        <v>8584</v>
      </c>
      <c r="F626" s="622"/>
      <c r="G626" s="622"/>
      <c r="H626" s="622"/>
      <c r="I626" s="622"/>
      <c r="J626" s="622">
        <v>1</v>
      </c>
      <c r="K626" s="622">
        <v>2436</v>
      </c>
      <c r="L626" s="622"/>
      <c r="M626" s="622">
        <v>2436</v>
      </c>
      <c r="N626" s="622">
        <v>1</v>
      </c>
      <c r="O626" s="622">
        <v>2445</v>
      </c>
      <c r="P626" s="635"/>
      <c r="Q626" s="623">
        <v>2445</v>
      </c>
    </row>
    <row r="627" spans="1:17" ht="14.4" customHeight="1" x14ac:dyDescent="0.3">
      <c r="A627" s="618" t="s">
        <v>556</v>
      </c>
      <c r="B627" s="619" t="s">
        <v>7548</v>
      </c>
      <c r="C627" s="619" t="s">
        <v>7401</v>
      </c>
      <c r="D627" s="619" t="s">
        <v>8585</v>
      </c>
      <c r="E627" s="619" t="s">
        <v>8586</v>
      </c>
      <c r="F627" s="622">
        <v>1</v>
      </c>
      <c r="G627" s="622">
        <v>1788</v>
      </c>
      <c r="H627" s="622">
        <v>1</v>
      </c>
      <c r="I627" s="622">
        <v>1788</v>
      </c>
      <c r="J627" s="622">
        <v>5</v>
      </c>
      <c r="K627" s="622">
        <v>8960</v>
      </c>
      <c r="L627" s="622">
        <v>5.0111856823266221</v>
      </c>
      <c r="M627" s="622">
        <v>1792</v>
      </c>
      <c r="N627" s="622">
        <v>6</v>
      </c>
      <c r="O627" s="622">
        <v>10788</v>
      </c>
      <c r="P627" s="635">
        <v>6.0335570469798654</v>
      </c>
      <c r="Q627" s="623">
        <v>1798</v>
      </c>
    </row>
    <row r="628" spans="1:17" ht="14.4" customHeight="1" x14ac:dyDescent="0.3">
      <c r="A628" s="618" t="s">
        <v>556</v>
      </c>
      <c r="B628" s="619" t="s">
        <v>7548</v>
      </c>
      <c r="C628" s="619" t="s">
        <v>7401</v>
      </c>
      <c r="D628" s="619" t="s">
        <v>8587</v>
      </c>
      <c r="E628" s="619" t="s">
        <v>8588</v>
      </c>
      <c r="F628" s="622"/>
      <c r="G628" s="622"/>
      <c r="H628" s="622"/>
      <c r="I628" s="622"/>
      <c r="J628" s="622">
        <v>2</v>
      </c>
      <c r="K628" s="622">
        <v>898</v>
      </c>
      <c r="L628" s="622"/>
      <c r="M628" s="622">
        <v>449</v>
      </c>
      <c r="N628" s="622">
        <v>1</v>
      </c>
      <c r="O628" s="622">
        <v>451</v>
      </c>
      <c r="P628" s="635"/>
      <c r="Q628" s="623">
        <v>451</v>
      </c>
    </row>
    <row r="629" spans="1:17" ht="14.4" customHeight="1" x14ac:dyDescent="0.3">
      <c r="A629" s="618" t="s">
        <v>556</v>
      </c>
      <c r="B629" s="619" t="s">
        <v>7548</v>
      </c>
      <c r="C629" s="619" t="s">
        <v>7401</v>
      </c>
      <c r="D629" s="619" t="s">
        <v>8589</v>
      </c>
      <c r="E629" s="619" t="s">
        <v>8590</v>
      </c>
      <c r="F629" s="622"/>
      <c r="G629" s="622"/>
      <c r="H629" s="622"/>
      <c r="I629" s="622"/>
      <c r="J629" s="622">
        <v>1</v>
      </c>
      <c r="K629" s="622">
        <v>0</v>
      </c>
      <c r="L629" s="622"/>
      <c r="M629" s="622">
        <v>0</v>
      </c>
      <c r="N629" s="622"/>
      <c r="O629" s="622"/>
      <c r="P629" s="635"/>
      <c r="Q629" s="623"/>
    </row>
    <row r="630" spans="1:17" ht="14.4" customHeight="1" x14ac:dyDescent="0.3">
      <c r="A630" s="618" t="s">
        <v>556</v>
      </c>
      <c r="B630" s="619" t="s">
        <v>7548</v>
      </c>
      <c r="C630" s="619" t="s">
        <v>7401</v>
      </c>
      <c r="D630" s="619" t="s">
        <v>8591</v>
      </c>
      <c r="E630" s="619" t="s">
        <v>8592</v>
      </c>
      <c r="F630" s="622"/>
      <c r="G630" s="622"/>
      <c r="H630" s="622"/>
      <c r="I630" s="622"/>
      <c r="J630" s="622">
        <v>2</v>
      </c>
      <c r="K630" s="622">
        <v>17780</v>
      </c>
      <c r="L630" s="622"/>
      <c r="M630" s="622">
        <v>8890</v>
      </c>
      <c r="N630" s="622">
        <v>3</v>
      </c>
      <c r="O630" s="622">
        <v>26790</v>
      </c>
      <c r="P630" s="635"/>
      <c r="Q630" s="623">
        <v>8930</v>
      </c>
    </row>
    <row r="631" spans="1:17" ht="14.4" customHeight="1" x14ac:dyDescent="0.3">
      <c r="A631" s="618" t="s">
        <v>556</v>
      </c>
      <c r="B631" s="619" t="s">
        <v>7548</v>
      </c>
      <c r="C631" s="619" t="s">
        <v>7401</v>
      </c>
      <c r="D631" s="619" t="s">
        <v>8593</v>
      </c>
      <c r="E631" s="619" t="s">
        <v>8594</v>
      </c>
      <c r="F631" s="622"/>
      <c r="G631" s="622"/>
      <c r="H631" s="622"/>
      <c r="I631" s="622"/>
      <c r="J631" s="622">
        <v>0</v>
      </c>
      <c r="K631" s="622">
        <v>0</v>
      </c>
      <c r="L631" s="622"/>
      <c r="M631" s="622"/>
      <c r="N631" s="622"/>
      <c r="O631" s="622"/>
      <c r="P631" s="635"/>
      <c r="Q631" s="623"/>
    </row>
    <row r="632" spans="1:17" ht="14.4" customHeight="1" x14ac:dyDescent="0.3">
      <c r="A632" s="618" t="s">
        <v>556</v>
      </c>
      <c r="B632" s="619" t="s">
        <v>7548</v>
      </c>
      <c r="C632" s="619" t="s">
        <v>7401</v>
      </c>
      <c r="D632" s="619" t="s">
        <v>8595</v>
      </c>
      <c r="E632" s="619" t="s">
        <v>8596</v>
      </c>
      <c r="F632" s="622"/>
      <c r="G632" s="622"/>
      <c r="H632" s="622"/>
      <c r="I632" s="622"/>
      <c r="J632" s="622">
        <v>1</v>
      </c>
      <c r="K632" s="622">
        <v>0</v>
      </c>
      <c r="L632" s="622"/>
      <c r="M632" s="622">
        <v>0</v>
      </c>
      <c r="N632" s="622"/>
      <c r="O632" s="622"/>
      <c r="P632" s="635"/>
      <c r="Q632" s="623"/>
    </row>
    <row r="633" spans="1:17" ht="14.4" customHeight="1" x14ac:dyDescent="0.3">
      <c r="A633" s="618" t="s">
        <v>556</v>
      </c>
      <c r="B633" s="619" t="s">
        <v>7548</v>
      </c>
      <c r="C633" s="619" t="s">
        <v>7401</v>
      </c>
      <c r="D633" s="619" t="s">
        <v>8597</v>
      </c>
      <c r="E633" s="619" t="s">
        <v>8598</v>
      </c>
      <c r="F633" s="622"/>
      <c r="G633" s="622"/>
      <c r="H633" s="622"/>
      <c r="I633" s="622"/>
      <c r="J633" s="622">
        <v>1</v>
      </c>
      <c r="K633" s="622">
        <v>14082</v>
      </c>
      <c r="L633" s="622"/>
      <c r="M633" s="622">
        <v>14082</v>
      </c>
      <c r="N633" s="622"/>
      <c r="O633" s="622"/>
      <c r="P633" s="635"/>
      <c r="Q633" s="623"/>
    </row>
    <row r="634" spans="1:17" ht="14.4" customHeight="1" x14ac:dyDescent="0.3">
      <c r="A634" s="618" t="s">
        <v>556</v>
      </c>
      <c r="B634" s="619" t="s">
        <v>7548</v>
      </c>
      <c r="C634" s="619" t="s">
        <v>7401</v>
      </c>
      <c r="D634" s="619" t="s">
        <v>8599</v>
      </c>
      <c r="E634" s="619" t="s">
        <v>8600</v>
      </c>
      <c r="F634" s="622"/>
      <c r="G634" s="622"/>
      <c r="H634" s="622"/>
      <c r="I634" s="622"/>
      <c r="J634" s="622">
        <v>1</v>
      </c>
      <c r="K634" s="622">
        <v>1703</v>
      </c>
      <c r="L634" s="622"/>
      <c r="M634" s="622">
        <v>1703</v>
      </c>
      <c r="N634" s="622"/>
      <c r="O634" s="622"/>
      <c r="P634" s="635"/>
      <c r="Q634" s="623"/>
    </row>
    <row r="635" spans="1:17" ht="14.4" customHeight="1" x14ac:dyDescent="0.3">
      <c r="A635" s="618" t="s">
        <v>556</v>
      </c>
      <c r="B635" s="619" t="s">
        <v>7548</v>
      </c>
      <c r="C635" s="619" t="s">
        <v>7401</v>
      </c>
      <c r="D635" s="619" t="s">
        <v>8601</v>
      </c>
      <c r="E635" s="619" t="s">
        <v>8602</v>
      </c>
      <c r="F635" s="622"/>
      <c r="G635" s="622"/>
      <c r="H635" s="622"/>
      <c r="I635" s="622"/>
      <c r="J635" s="622">
        <v>1</v>
      </c>
      <c r="K635" s="622">
        <v>50</v>
      </c>
      <c r="L635" s="622"/>
      <c r="M635" s="622">
        <v>50</v>
      </c>
      <c r="N635" s="622"/>
      <c r="O635" s="622"/>
      <c r="P635" s="635"/>
      <c r="Q635" s="623"/>
    </row>
    <row r="636" spans="1:17" ht="14.4" customHeight="1" x14ac:dyDescent="0.3">
      <c r="A636" s="618" t="s">
        <v>556</v>
      </c>
      <c r="B636" s="619" t="s">
        <v>7548</v>
      </c>
      <c r="C636" s="619" t="s">
        <v>7401</v>
      </c>
      <c r="D636" s="619" t="s">
        <v>8603</v>
      </c>
      <c r="E636" s="619" t="s">
        <v>8604</v>
      </c>
      <c r="F636" s="622"/>
      <c r="G636" s="622"/>
      <c r="H636" s="622"/>
      <c r="I636" s="622"/>
      <c r="J636" s="622">
        <v>3</v>
      </c>
      <c r="K636" s="622">
        <v>21615</v>
      </c>
      <c r="L636" s="622"/>
      <c r="M636" s="622">
        <v>7205</v>
      </c>
      <c r="N636" s="622"/>
      <c r="O636" s="622"/>
      <c r="P636" s="635"/>
      <c r="Q636" s="623"/>
    </row>
    <row r="637" spans="1:17" ht="14.4" customHeight="1" x14ac:dyDescent="0.3">
      <c r="A637" s="618" t="s">
        <v>556</v>
      </c>
      <c r="B637" s="619" t="s">
        <v>7548</v>
      </c>
      <c r="C637" s="619" t="s">
        <v>7401</v>
      </c>
      <c r="D637" s="619" t="s">
        <v>8605</v>
      </c>
      <c r="E637" s="619" t="s">
        <v>8606</v>
      </c>
      <c r="F637" s="622"/>
      <c r="G637" s="622"/>
      <c r="H637" s="622"/>
      <c r="I637" s="622"/>
      <c r="J637" s="622">
        <v>1</v>
      </c>
      <c r="K637" s="622">
        <v>0</v>
      </c>
      <c r="L637" s="622"/>
      <c r="M637" s="622">
        <v>0</v>
      </c>
      <c r="N637" s="622"/>
      <c r="O637" s="622"/>
      <c r="P637" s="635"/>
      <c r="Q637" s="623"/>
    </row>
    <row r="638" spans="1:17" ht="14.4" customHeight="1" x14ac:dyDescent="0.3">
      <c r="A638" s="618" t="s">
        <v>556</v>
      </c>
      <c r="B638" s="619" t="s">
        <v>7548</v>
      </c>
      <c r="C638" s="619" t="s">
        <v>7401</v>
      </c>
      <c r="D638" s="619" t="s">
        <v>8607</v>
      </c>
      <c r="E638" s="619" t="s">
        <v>8608</v>
      </c>
      <c r="F638" s="622"/>
      <c r="G638" s="622"/>
      <c r="H638" s="622"/>
      <c r="I638" s="622"/>
      <c r="J638" s="622">
        <v>5</v>
      </c>
      <c r="K638" s="622">
        <v>0</v>
      </c>
      <c r="L638" s="622"/>
      <c r="M638" s="622">
        <v>0</v>
      </c>
      <c r="N638" s="622">
        <v>2</v>
      </c>
      <c r="O638" s="622">
        <v>0</v>
      </c>
      <c r="P638" s="635"/>
      <c r="Q638" s="623">
        <v>0</v>
      </c>
    </row>
    <row r="639" spans="1:17" ht="14.4" customHeight="1" x14ac:dyDescent="0.3">
      <c r="A639" s="618" t="s">
        <v>556</v>
      </c>
      <c r="B639" s="619" t="s">
        <v>7548</v>
      </c>
      <c r="C639" s="619" t="s">
        <v>7401</v>
      </c>
      <c r="D639" s="619" t="s">
        <v>8609</v>
      </c>
      <c r="E639" s="619" t="s">
        <v>8610</v>
      </c>
      <c r="F639" s="622"/>
      <c r="G639" s="622"/>
      <c r="H639" s="622"/>
      <c r="I639" s="622"/>
      <c r="J639" s="622">
        <v>1</v>
      </c>
      <c r="K639" s="622">
        <v>0</v>
      </c>
      <c r="L639" s="622"/>
      <c r="M639" s="622">
        <v>0</v>
      </c>
      <c r="N639" s="622"/>
      <c r="O639" s="622"/>
      <c r="P639" s="635"/>
      <c r="Q639" s="623"/>
    </row>
    <row r="640" spans="1:17" ht="14.4" customHeight="1" x14ac:dyDescent="0.3">
      <c r="A640" s="618" t="s">
        <v>556</v>
      </c>
      <c r="B640" s="619" t="s">
        <v>7548</v>
      </c>
      <c r="C640" s="619" t="s">
        <v>7401</v>
      </c>
      <c r="D640" s="619" t="s">
        <v>8611</v>
      </c>
      <c r="E640" s="619" t="s">
        <v>8612</v>
      </c>
      <c r="F640" s="622"/>
      <c r="G640" s="622"/>
      <c r="H640" s="622"/>
      <c r="I640" s="622"/>
      <c r="J640" s="622">
        <v>1</v>
      </c>
      <c r="K640" s="622">
        <v>426</v>
      </c>
      <c r="L640" s="622"/>
      <c r="M640" s="622">
        <v>426</v>
      </c>
      <c r="N640" s="622"/>
      <c r="O640" s="622"/>
      <c r="P640" s="635"/>
      <c r="Q640" s="623"/>
    </row>
    <row r="641" spans="1:17" ht="14.4" customHeight="1" x14ac:dyDescent="0.3">
      <c r="A641" s="618" t="s">
        <v>556</v>
      </c>
      <c r="B641" s="619" t="s">
        <v>7548</v>
      </c>
      <c r="C641" s="619" t="s">
        <v>7401</v>
      </c>
      <c r="D641" s="619" t="s">
        <v>8613</v>
      </c>
      <c r="E641" s="619" t="s">
        <v>8614</v>
      </c>
      <c r="F641" s="622"/>
      <c r="G641" s="622"/>
      <c r="H641" s="622"/>
      <c r="I641" s="622"/>
      <c r="J641" s="622">
        <v>2</v>
      </c>
      <c r="K641" s="622">
        <v>0</v>
      </c>
      <c r="L641" s="622"/>
      <c r="M641" s="622">
        <v>0</v>
      </c>
      <c r="N641" s="622"/>
      <c r="O641" s="622"/>
      <c r="P641" s="635"/>
      <c r="Q641" s="623"/>
    </row>
    <row r="642" spans="1:17" ht="14.4" customHeight="1" x14ac:dyDescent="0.3">
      <c r="A642" s="618" t="s">
        <v>556</v>
      </c>
      <c r="B642" s="619" t="s">
        <v>7548</v>
      </c>
      <c r="C642" s="619" t="s">
        <v>7401</v>
      </c>
      <c r="D642" s="619" t="s">
        <v>8615</v>
      </c>
      <c r="E642" s="619" t="s">
        <v>8616</v>
      </c>
      <c r="F642" s="622"/>
      <c r="G642" s="622"/>
      <c r="H642" s="622"/>
      <c r="I642" s="622"/>
      <c r="J642" s="622">
        <v>1</v>
      </c>
      <c r="K642" s="622">
        <v>0</v>
      </c>
      <c r="L642" s="622"/>
      <c r="M642" s="622">
        <v>0</v>
      </c>
      <c r="N642" s="622">
        <v>1</v>
      </c>
      <c r="O642" s="622">
        <v>0</v>
      </c>
      <c r="P642" s="635"/>
      <c r="Q642" s="623">
        <v>0</v>
      </c>
    </row>
    <row r="643" spans="1:17" ht="14.4" customHeight="1" x14ac:dyDescent="0.3">
      <c r="A643" s="618" t="s">
        <v>556</v>
      </c>
      <c r="B643" s="619" t="s">
        <v>7548</v>
      </c>
      <c r="C643" s="619" t="s">
        <v>7401</v>
      </c>
      <c r="D643" s="619" t="s">
        <v>8617</v>
      </c>
      <c r="E643" s="619" t="s">
        <v>8618</v>
      </c>
      <c r="F643" s="622"/>
      <c r="G643" s="622"/>
      <c r="H643" s="622"/>
      <c r="I643" s="622"/>
      <c r="J643" s="622">
        <v>2</v>
      </c>
      <c r="K643" s="622">
        <v>18868</v>
      </c>
      <c r="L643" s="622"/>
      <c r="M643" s="622">
        <v>9434</v>
      </c>
      <c r="N643" s="622"/>
      <c r="O643" s="622"/>
      <c r="P643" s="635"/>
      <c r="Q643" s="623"/>
    </row>
    <row r="644" spans="1:17" ht="14.4" customHeight="1" x14ac:dyDescent="0.3">
      <c r="A644" s="618" t="s">
        <v>556</v>
      </c>
      <c r="B644" s="619" t="s">
        <v>7548</v>
      </c>
      <c r="C644" s="619" t="s">
        <v>7401</v>
      </c>
      <c r="D644" s="619" t="s">
        <v>8619</v>
      </c>
      <c r="E644" s="619" t="s">
        <v>8620</v>
      </c>
      <c r="F644" s="622"/>
      <c r="G644" s="622"/>
      <c r="H644" s="622"/>
      <c r="I644" s="622"/>
      <c r="J644" s="622">
        <v>1</v>
      </c>
      <c r="K644" s="622">
        <v>4765</v>
      </c>
      <c r="L644" s="622"/>
      <c r="M644" s="622">
        <v>4765</v>
      </c>
      <c r="N644" s="622"/>
      <c r="O644" s="622"/>
      <c r="P644" s="635"/>
      <c r="Q644" s="623"/>
    </row>
    <row r="645" spans="1:17" ht="14.4" customHeight="1" x14ac:dyDescent="0.3">
      <c r="A645" s="618" t="s">
        <v>556</v>
      </c>
      <c r="B645" s="619" t="s">
        <v>7548</v>
      </c>
      <c r="C645" s="619" t="s">
        <v>7401</v>
      </c>
      <c r="D645" s="619" t="s">
        <v>8621</v>
      </c>
      <c r="E645" s="619" t="s">
        <v>8622</v>
      </c>
      <c r="F645" s="622"/>
      <c r="G645" s="622"/>
      <c r="H645" s="622"/>
      <c r="I645" s="622"/>
      <c r="J645" s="622"/>
      <c r="K645" s="622"/>
      <c r="L645" s="622"/>
      <c r="M645" s="622"/>
      <c r="N645" s="622">
        <v>1</v>
      </c>
      <c r="O645" s="622">
        <v>1590</v>
      </c>
      <c r="P645" s="635"/>
      <c r="Q645" s="623">
        <v>1590</v>
      </c>
    </row>
    <row r="646" spans="1:17" ht="14.4" customHeight="1" x14ac:dyDescent="0.3">
      <c r="A646" s="618" t="s">
        <v>556</v>
      </c>
      <c r="B646" s="619" t="s">
        <v>7548</v>
      </c>
      <c r="C646" s="619" t="s">
        <v>7401</v>
      </c>
      <c r="D646" s="619" t="s">
        <v>8623</v>
      </c>
      <c r="E646" s="619" t="s">
        <v>8624</v>
      </c>
      <c r="F646" s="622">
        <v>1</v>
      </c>
      <c r="G646" s="622">
        <v>0</v>
      </c>
      <c r="H646" s="622"/>
      <c r="I646" s="622">
        <v>0</v>
      </c>
      <c r="J646" s="622"/>
      <c r="K646" s="622"/>
      <c r="L646" s="622"/>
      <c r="M646" s="622"/>
      <c r="N646" s="622">
        <v>1</v>
      </c>
      <c r="O646" s="622">
        <v>0</v>
      </c>
      <c r="P646" s="635"/>
      <c r="Q646" s="623">
        <v>0</v>
      </c>
    </row>
    <row r="647" spans="1:17" ht="14.4" customHeight="1" x14ac:dyDescent="0.3">
      <c r="A647" s="618" t="s">
        <v>556</v>
      </c>
      <c r="B647" s="619" t="s">
        <v>7548</v>
      </c>
      <c r="C647" s="619" t="s">
        <v>7401</v>
      </c>
      <c r="D647" s="619" t="s">
        <v>8625</v>
      </c>
      <c r="E647" s="619" t="s">
        <v>8626</v>
      </c>
      <c r="F647" s="622"/>
      <c r="G647" s="622"/>
      <c r="H647" s="622"/>
      <c r="I647" s="622"/>
      <c r="J647" s="622">
        <v>1</v>
      </c>
      <c r="K647" s="622">
        <v>971</v>
      </c>
      <c r="L647" s="622"/>
      <c r="M647" s="622">
        <v>971</v>
      </c>
      <c r="N647" s="622"/>
      <c r="O647" s="622"/>
      <c r="P647" s="635"/>
      <c r="Q647" s="623"/>
    </row>
    <row r="648" spans="1:17" ht="14.4" customHeight="1" x14ac:dyDescent="0.3">
      <c r="A648" s="618" t="s">
        <v>556</v>
      </c>
      <c r="B648" s="619" t="s">
        <v>8627</v>
      </c>
      <c r="C648" s="619" t="s">
        <v>7401</v>
      </c>
      <c r="D648" s="619" t="s">
        <v>8110</v>
      </c>
      <c r="E648" s="619" t="s">
        <v>8111</v>
      </c>
      <c r="F648" s="622"/>
      <c r="G648" s="622"/>
      <c r="H648" s="622"/>
      <c r="I648" s="622"/>
      <c r="J648" s="622">
        <v>1</v>
      </c>
      <c r="K648" s="622">
        <v>111</v>
      </c>
      <c r="L648" s="622"/>
      <c r="M648" s="622">
        <v>111</v>
      </c>
      <c r="N648" s="622">
        <v>1</v>
      </c>
      <c r="O648" s="622">
        <v>112</v>
      </c>
      <c r="P648" s="635"/>
      <c r="Q648" s="623">
        <v>112</v>
      </c>
    </row>
    <row r="649" spans="1:17" ht="14.4" customHeight="1" x14ac:dyDescent="0.3">
      <c r="A649" s="618" t="s">
        <v>556</v>
      </c>
      <c r="B649" s="619" t="s">
        <v>8627</v>
      </c>
      <c r="C649" s="619" t="s">
        <v>7401</v>
      </c>
      <c r="D649" s="619" t="s">
        <v>8274</v>
      </c>
      <c r="E649" s="619" t="s">
        <v>8275</v>
      </c>
      <c r="F649" s="622"/>
      <c r="G649" s="622"/>
      <c r="H649" s="622"/>
      <c r="I649" s="622"/>
      <c r="J649" s="622">
        <v>1</v>
      </c>
      <c r="K649" s="622">
        <v>0</v>
      </c>
      <c r="L649" s="622"/>
      <c r="M649" s="622">
        <v>0</v>
      </c>
      <c r="N649" s="622"/>
      <c r="O649" s="622"/>
      <c r="P649" s="635"/>
      <c r="Q649" s="623"/>
    </row>
    <row r="650" spans="1:17" ht="14.4" customHeight="1" x14ac:dyDescent="0.3">
      <c r="A650" s="618" t="s">
        <v>556</v>
      </c>
      <c r="B650" s="619" t="s">
        <v>8627</v>
      </c>
      <c r="C650" s="619" t="s">
        <v>7401</v>
      </c>
      <c r="D650" s="619" t="s">
        <v>8628</v>
      </c>
      <c r="E650" s="619" t="s">
        <v>8629</v>
      </c>
      <c r="F650" s="622"/>
      <c r="G650" s="622"/>
      <c r="H650" s="622"/>
      <c r="I650" s="622"/>
      <c r="J650" s="622">
        <v>1</v>
      </c>
      <c r="K650" s="622">
        <v>1303</v>
      </c>
      <c r="L650" s="622"/>
      <c r="M650" s="622">
        <v>1303</v>
      </c>
      <c r="N650" s="622"/>
      <c r="O650" s="622"/>
      <c r="P650" s="635"/>
      <c r="Q650" s="623"/>
    </row>
    <row r="651" spans="1:17" ht="14.4" customHeight="1" x14ac:dyDescent="0.3">
      <c r="A651" s="618" t="s">
        <v>556</v>
      </c>
      <c r="B651" s="619" t="s">
        <v>8627</v>
      </c>
      <c r="C651" s="619" t="s">
        <v>7401</v>
      </c>
      <c r="D651" s="619" t="s">
        <v>8630</v>
      </c>
      <c r="E651" s="619" t="s">
        <v>8631</v>
      </c>
      <c r="F651" s="622"/>
      <c r="G651" s="622"/>
      <c r="H651" s="622"/>
      <c r="I651" s="622"/>
      <c r="J651" s="622"/>
      <c r="K651" s="622"/>
      <c r="L651" s="622"/>
      <c r="M651" s="622"/>
      <c r="N651" s="622">
        <v>1</v>
      </c>
      <c r="O651" s="622">
        <v>112</v>
      </c>
      <c r="P651" s="635"/>
      <c r="Q651" s="623">
        <v>112</v>
      </c>
    </row>
    <row r="652" spans="1:17" ht="14.4" customHeight="1" x14ac:dyDescent="0.3">
      <c r="A652" s="618" t="s">
        <v>556</v>
      </c>
      <c r="B652" s="619" t="s">
        <v>8627</v>
      </c>
      <c r="C652" s="619" t="s">
        <v>7401</v>
      </c>
      <c r="D652" s="619" t="s">
        <v>8632</v>
      </c>
      <c r="E652" s="619" t="s">
        <v>8633</v>
      </c>
      <c r="F652" s="622"/>
      <c r="G652" s="622"/>
      <c r="H652" s="622"/>
      <c r="I652" s="622"/>
      <c r="J652" s="622">
        <v>1</v>
      </c>
      <c r="K652" s="622">
        <v>4013</v>
      </c>
      <c r="L652" s="622"/>
      <c r="M652" s="622">
        <v>4013</v>
      </c>
      <c r="N652" s="622">
        <v>1</v>
      </c>
      <c r="O652" s="622">
        <v>4033</v>
      </c>
      <c r="P652" s="635"/>
      <c r="Q652" s="623">
        <v>4033</v>
      </c>
    </row>
    <row r="653" spans="1:17" ht="14.4" customHeight="1" x14ac:dyDescent="0.3">
      <c r="A653" s="618" t="s">
        <v>556</v>
      </c>
      <c r="B653" s="619" t="s">
        <v>8634</v>
      </c>
      <c r="C653" s="619" t="s">
        <v>7401</v>
      </c>
      <c r="D653" s="619" t="s">
        <v>8058</v>
      </c>
      <c r="E653" s="619" t="s">
        <v>8059</v>
      </c>
      <c r="F653" s="622"/>
      <c r="G653" s="622"/>
      <c r="H653" s="622"/>
      <c r="I653" s="622"/>
      <c r="J653" s="622"/>
      <c r="K653" s="622"/>
      <c r="L653" s="622"/>
      <c r="M653" s="622"/>
      <c r="N653" s="622">
        <v>2</v>
      </c>
      <c r="O653" s="622">
        <v>18068</v>
      </c>
      <c r="P653" s="635"/>
      <c r="Q653" s="623">
        <v>9034</v>
      </c>
    </row>
    <row r="654" spans="1:17" ht="14.4" customHeight="1" x14ac:dyDescent="0.3">
      <c r="A654" s="618" t="s">
        <v>556</v>
      </c>
      <c r="B654" s="619" t="s">
        <v>8634</v>
      </c>
      <c r="C654" s="619" t="s">
        <v>7401</v>
      </c>
      <c r="D654" s="619" t="s">
        <v>8635</v>
      </c>
      <c r="E654" s="619" t="s">
        <v>8636</v>
      </c>
      <c r="F654" s="622"/>
      <c r="G654" s="622"/>
      <c r="H654" s="622"/>
      <c r="I654" s="622"/>
      <c r="J654" s="622"/>
      <c r="K654" s="622"/>
      <c r="L654" s="622"/>
      <c r="M654" s="622"/>
      <c r="N654" s="622">
        <v>1</v>
      </c>
      <c r="O654" s="622">
        <v>0</v>
      </c>
      <c r="P654" s="635"/>
      <c r="Q654" s="623">
        <v>0</v>
      </c>
    </row>
    <row r="655" spans="1:17" ht="14.4" customHeight="1" x14ac:dyDescent="0.3">
      <c r="A655" s="618" t="s">
        <v>556</v>
      </c>
      <c r="B655" s="619" t="s">
        <v>8634</v>
      </c>
      <c r="C655" s="619" t="s">
        <v>7401</v>
      </c>
      <c r="D655" s="619" t="s">
        <v>8637</v>
      </c>
      <c r="E655" s="619" t="s">
        <v>8638</v>
      </c>
      <c r="F655" s="622"/>
      <c r="G655" s="622"/>
      <c r="H655" s="622"/>
      <c r="I655" s="622"/>
      <c r="J655" s="622"/>
      <c r="K655" s="622"/>
      <c r="L655" s="622"/>
      <c r="M655" s="622"/>
      <c r="N655" s="622">
        <v>1</v>
      </c>
      <c r="O655" s="622">
        <v>0</v>
      </c>
      <c r="P655" s="635"/>
      <c r="Q655" s="623">
        <v>0</v>
      </c>
    </row>
    <row r="656" spans="1:17" ht="14.4" customHeight="1" x14ac:dyDescent="0.3">
      <c r="A656" s="618" t="s">
        <v>556</v>
      </c>
      <c r="B656" s="619" t="s">
        <v>8634</v>
      </c>
      <c r="C656" s="619" t="s">
        <v>7401</v>
      </c>
      <c r="D656" s="619" t="s">
        <v>8639</v>
      </c>
      <c r="E656" s="619" t="s">
        <v>8640</v>
      </c>
      <c r="F656" s="622"/>
      <c r="G656" s="622"/>
      <c r="H656" s="622"/>
      <c r="I656" s="622"/>
      <c r="J656" s="622"/>
      <c r="K656" s="622"/>
      <c r="L656" s="622"/>
      <c r="M656" s="622"/>
      <c r="N656" s="622">
        <v>1</v>
      </c>
      <c r="O656" s="622">
        <v>0</v>
      </c>
      <c r="P656" s="635"/>
      <c r="Q656" s="623">
        <v>0</v>
      </c>
    </row>
    <row r="657" spans="1:17" ht="14.4" customHeight="1" x14ac:dyDescent="0.3">
      <c r="A657" s="618" t="s">
        <v>556</v>
      </c>
      <c r="B657" s="619" t="s">
        <v>8634</v>
      </c>
      <c r="C657" s="619" t="s">
        <v>7401</v>
      </c>
      <c r="D657" s="619" t="s">
        <v>8641</v>
      </c>
      <c r="E657" s="619" t="s">
        <v>8642</v>
      </c>
      <c r="F657" s="622"/>
      <c r="G657" s="622"/>
      <c r="H657" s="622"/>
      <c r="I657" s="622"/>
      <c r="J657" s="622"/>
      <c r="K657" s="622"/>
      <c r="L657" s="622"/>
      <c r="M657" s="622"/>
      <c r="N657" s="622">
        <v>1</v>
      </c>
      <c r="O657" s="622">
        <v>0</v>
      </c>
      <c r="P657" s="635"/>
      <c r="Q657" s="623">
        <v>0</v>
      </c>
    </row>
    <row r="658" spans="1:17" ht="14.4" customHeight="1" x14ac:dyDescent="0.3">
      <c r="A658" s="618" t="s">
        <v>556</v>
      </c>
      <c r="B658" s="619" t="s">
        <v>8634</v>
      </c>
      <c r="C658" s="619" t="s">
        <v>7401</v>
      </c>
      <c r="D658" s="619" t="s">
        <v>8643</v>
      </c>
      <c r="E658" s="619" t="s">
        <v>8644</v>
      </c>
      <c r="F658" s="622"/>
      <c r="G658" s="622"/>
      <c r="H658" s="622"/>
      <c r="I658" s="622"/>
      <c r="J658" s="622"/>
      <c r="K658" s="622"/>
      <c r="L658" s="622"/>
      <c r="M658" s="622"/>
      <c r="N658" s="622">
        <v>1</v>
      </c>
      <c r="O658" s="622">
        <v>0</v>
      </c>
      <c r="P658" s="635"/>
      <c r="Q658" s="623">
        <v>0</v>
      </c>
    </row>
    <row r="659" spans="1:17" ht="14.4" customHeight="1" x14ac:dyDescent="0.3">
      <c r="A659" s="618" t="s">
        <v>556</v>
      </c>
      <c r="B659" s="619" t="s">
        <v>8645</v>
      </c>
      <c r="C659" s="619" t="s">
        <v>7401</v>
      </c>
      <c r="D659" s="619" t="s">
        <v>8236</v>
      </c>
      <c r="E659" s="619" t="s">
        <v>8237</v>
      </c>
      <c r="F659" s="622"/>
      <c r="G659" s="622"/>
      <c r="H659" s="622"/>
      <c r="I659" s="622"/>
      <c r="J659" s="622">
        <v>10</v>
      </c>
      <c r="K659" s="622">
        <v>810</v>
      </c>
      <c r="L659" s="622"/>
      <c r="M659" s="622">
        <v>81</v>
      </c>
      <c r="N659" s="622"/>
      <c r="O659" s="622"/>
      <c r="P659" s="635"/>
      <c r="Q659" s="623"/>
    </row>
    <row r="660" spans="1:17" ht="14.4" customHeight="1" x14ac:dyDescent="0.3">
      <c r="A660" s="618" t="s">
        <v>556</v>
      </c>
      <c r="B660" s="619" t="s">
        <v>8645</v>
      </c>
      <c r="C660" s="619" t="s">
        <v>7401</v>
      </c>
      <c r="D660" s="619" t="s">
        <v>8646</v>
      </c>
      <c r="E660" s="619" t="s">
        <v>8123</v>
      </c>
      <c r="F660" s="622"/>
      <c r="G660" s="622"/>
      <c r="H660" s="622"/>
      <c r="I660" s="622"/>
      <c r="J660" s="622">
        <v>10</v>
      </c>
      <c r="K660" s="622">
        <v>8590</v>
      </c>
      <c r="L660" s="622"/>
      <c r="M660" s="622">
        <v>859</v>
      </c>
      <c r="N660" s="622"/>
      <c r="O660" s="622"/>
      <c r="P660" s="635"/>
      <c r="Q660" s="623"/>
    </row>
    <row r="661" spans="1:17" ht="14.4" customHeight="1" x14ac:dyDescent="0.3">
      <c r="A661" s="618" t="s">
        <v>556</v>
      </c>
      <c r="B661" s="619" t="s">
        <v>8647</v>
      </c>
      <c r="C661" s="619" t="s">
        <v>7362</v>
      </c>
      <c r="D661" s="619" t="s">
        <v>7603</v>
      </c>
      <c r="E661" s="619" t="s">
        <v>7604</v>
      </c>
      <c r="F661" s="622">
        <v>5</v>
      </c>
      <c r="G661" s="622">
        <v>733.7</v>
      </c>
      <c r="H661" s="622">
        <v>1</v>
      </c>
      <c r="I661" s="622">
        <v>146.74</v>
      </c>
      <c r="J661" s="622">
        <v>20</v>
      </c>
      <c r="K661" s="622">
        <v>1651.6</v>
      </c>
      <c r="L661" s="622">
        <v>2.2510562900367996</v>
      </c>
      <c r="M661" s="622">
        <v>82.58</v>
      </c>
      <c r="N661" s="622"/>
      <c r="O661" s="622"/>
      <c r="P661" s="635"/>
      <c r="Q661" s="623"/>
    </row>
    <row r="662" spans="1:17" ht="14.4" customHeight="1" x14ac:dyDescent="0.3">
      <c r="A662" s="618" t="s">
        <v>556</v>
      </c>
      <c r="B662" s="619" t="s">
        <v>8647</v>
      </c>
      <c r="C662" s="619" t="s">
        <v>7362</v>
      </c>
      <c r="D662" s="619" t="s">
        <v>7609</v>
      </c>
      <c r="E662" s="619" t="s">
        <v>7610</v>
      </c>
      <c r="F662" s="622">
        <v>10</v>
      </c>
      <c r="G662" s="622">
        <v>1260.0999999999999</v>
      </c>
      <c r="H662" s="622">
        <v>1</v>
      </c>
      <c r="I662" s="622">
        <v>126.00999999999999</v>
      </c>
      <c r="J662" s="622">
        <v>18</v>
      </c>
      <c r="K662" s="622">
        <v>2482.92</v>
      </c>
      <c r="L662" s="622">
        <v>1.9704150464248871</v>
      </c>
      <c r="M662" s="622">
        <v>137.94</v>
      </c>
      <c r="N662" s="622">
        <v>11</v>
      </c>
      <c r="O662" s="622">
        <v>1339.9399999999998</v>
      </c>
      <c r="P662" s="635">
        <v>1.0633600507896197</v>
      </c>
      <c r="Q662" s="623">
        <v>121.81272727272726</v>
      </c>
    </row>
    <row r="663" spans="1:17" ht="14.4" customHeight="1" x14ac:dyDescent="0.3">
      <c r="A663" s="618" t="s">
        <v>556</v>
      </c>
      <c r="B663" s="619" t="s">
        <v>8647</v>
      </c>
      <c r="C663" s="619" t="s">
        <v>7362</v>
      </c>
      <c r="D663" s="619" t="s">
        <v>7614</v>
      </c>
      <c r="E663" s="619" t="s">
        <v>7615</v>
      </c>
      <c r="F663" s="622">
        <v>1</v>
      </c>
      <c r="G663" s="622">
        <v>288.64</v>
      </c>
      <c r="H663" s="622">
        <v>1</v>
      </c>
      <c r="I663" s="622">
        <v>288.64</v>
      </c>
      <c r="J663" s="622">
        <v>0</v>
      </c>
      <c r="K663" s="622">
        <v>0</v>
      </c>
      <c r="L663" s="622">
        <v>0</v>
      </c>
      <c r="M663" s="622"/>
      <c r="N663" s="622"/>
      <c r="O663" s="622"/>
      <c r="P663" s="635"/>
      <c r="Q663" s="623"/>
    </row>
    <row r="664" spans="1:17" ht="14.4" customHeight="1" x14ac:dyDescent="0.3">
      <c r="A664" s="618" t="s">
        <v>556</v>
      </c>
      <c r="B664" s="619" t="s">
        <v>8647</v>
      </c>
      <c r="C664" s="619" t="s">
        <v>7362</v>
      </c>
      <c r="D664" s="619" t="s">
        <v>7616</v>
      </c>
      <c r="E664" s="619" t="s">
        <v>7617</v>
      </c>
      <c r="F664" s="622">
        <v>49</v>
      </c>
      <c r="G664" s="622">
        <v>14713.95</v>
      </c>
      <c r="H664" s="622">
        <v>1</v>
      </c>
      <c r="I664" s="622">
        <v>300.28469387755104</v>
      </c>
      <c r="J664" s="622">
        <v>69</v>
      </c>
      <c r="K664" s="622">
        <v>13137.2</v>
      </c>
      <c r="L664" s="622">
        <v>0.89283978809225262</v>
      </c>
      <c r="M664" s="622">
        <v>190.39420289855073</v>
      </c>
      <c r="N664" s="622">
        <v>71</v>
      </c>
      <c r="O664" s="622">
        <v>5969.68</v>
      </c>
      <c r="P664" s="635">
        <v>0.40571566438651757</v>
      </c>
      <c r="Q664" s="623">
        <v>84.08</v>
      </c>
    </row>
    <row r="665" spans="1:17" ht="14.4" customHeight="1" x14ac:dyDescent="0.3">
      <c r="A665" s="618" t="s">
        <v>556</v>
      </c>
      <c r="B665" s="619" t="s">
        <v>8647</v>
      </c>
      <c r="C665" s="619" t="s">
        <v>7362</v>
      </c>
      <c r="D665" s="619" t="s">
        <v>7618</v>
      </c>
      <c r="E665" s="619" t="s">
        <v>7619</v>
      </c>
      <c r="F665" s="622">
        <v>54.400000000000006</v>
      </c>
      <c r="G665" s="622">
        <v>106599.65999999999</v>
      </c>
      <c r="H665" s="622">
        <v>1</v>
      </c>
      <c r="I665" s="622">
        <v>1959.5525735294113</v>
      </c>
      <c r="J665" s="622">
        <v>54.199999999999989</v>
      </c>
      <c r="K665" s="622">
        <v>58498.8</v>
      </c>
      <c r="L665" s="622">
        <v>0.54877098107067146</v>
      </c>
      <c r="M665" s="622">
        <v>1079.3136531365317</v>
      </c>
      <c r="N665" s="622">
        <v>27.400000000000002</v>
      </c>
      <c r="O665" s="622">
        <v>29573.250000000004</v>
      </c>
      <c r="P665" s="635">
        <v>0.27742349272033334</v>
      </c>
      <c r="Q665" s="623">
        <v>1079.3156934306569</v>
      </c>
    </row>
    <row r="666" spans="1:17" ht="14.4" customHeight="1" x14ac:dyDescent="0.3">
      <c r="A666" s="618" t="s">
        <v>556</v>
      </c>
      <c r="B666" s="619" t="s">
        <v>8647</v>
      </c>
      <c r="C666" s="619" t="s">
        <v>7362</v>
      </c>
      <c r="D666" s="619" t="s">
        <v>7620</v>
      </c>
      <c r="E666" s="619" t="s">
        <v>7621</v>
      </c>
      <c r="F666" s="622"/>
      <c r="G666" s="622"/>
      <c r="H666" s="622"/>
      <c r="I666" s="622"/>
      <c r="J666" s="622">
        <v>39</v>
      </c>
      <c r="K666" s="622">
        <v>10109.890000000001</v>
      </c>
      <c r="L666" s="622"/>
      <c r="M666" s="622">
        <v>259.22794871794878</v>
      </c>
      <c r="N666" s="622"/>
      <c r="O666" s="622"/>
      <c r="P666" s="635"/>
      <c r="Q666" s="623"/>
    </row>
    <row r="667" spans="1:17" ht="14.4" customHeight="1" x14ac:dyDescent="0.3">
      <c r="A667" s="618" t="s">
        <v>556</v>
      </c>
      <c r="B667" s="619" t="s">
        <v>8647</v>
      </c>
      <c r="C667" s="619" t="s">
        <v>7362</v>
      </c>
      <c r="D667" s="619" t="s">
        <v>7624</v>
      </c>
      <c r="E667" s="619" t="s">
        <v>7625</v>
      </c>
      <c r="F667" s="622">
        <v>32</v>
      </c>
      <c r="G667" s="622">
        <v>2120.6400000000003</v>
      </c>
      <c r="H667" s="622">
        <v>1</v>
      </c>
      <c r="I667" s="622">
        <v>66.27000000000001</v>
      </c>
      <c r="J667" s="622"/>
      <c r="K667" s="622"/>
      <c r="L667" s="622"/>
      <c r="M667" s="622"/>
      <c r="N667" s="622"/>
      <c r="O667" s="622"/>
      <c r="P667" s="635"/>
      <c r="Q667" s="623"/>
    </row>
    <row r="668" spans="1:17" ht="14.4" customHeight="1" x14ac:dyDescent="0.3">
      <c r="A668" s="618" t="s">
        <v>556</v>
      </c>
      <c r="B668" s="619" t="s">
        <v>8647</v>
      </c>
      <c r="C668" s="619" t="s">
        <v>7362</v>
      </c>
      <c r="D668" s="619" t="s">
        <v>7626</v>
      </c>
      <c r="E668" s="619" t="s">
        <v>7627</v>
      </c>
      <c r="F668" s="622">
        <v>773</v>
      </c>
      <c r="G668" s="622">
        <v>77973.440000000017</v>
      </c>
      <c r="H668" s="622">
        <v>1</v>
      </c>
      <c r="I668" s="622">
        <v>100.87120310478657</v>
      </c>
      <c r="J668" s="622">
        <v>744</v>
      </c>
      <c r="K668" s="622">
        <v>58096.14</v>
      </c>
      <c r="L668" s="622">
        <v>0.74507601562788539</v>
      </c>
      <c r="M668" s="622">
        <v>78.086209677419347</v>
      </c>
      <c r="N668" s="622">
        <v>645</v>
      </c>
      <c r="O668" s="622">
        <v>40231.880000000005</v>
      </c>
      <c r="P668" s="635">
        <v>0.51596902740215123</v>
      </c>
      <c r="Q668" s="623">
        <v>62.375007751937993</v>
      </c>
    </row>
    <row r="669" spans="1:17" ht="14.4" customHeight="1" x14ac:dyDescent="0.3">
      <c r="A669" s="618" t="s">
        <v>556</v>
      </c>
      <c r="B669" s="619" t="s">
        <v>8647</v>
      </c>
      <c r="C669" s="619" t="s">
        <v>7362</v>
      </c>
      <c r="D669" s="619" t="s">
        <v>7630</v>
      </c>
      <c r="E669" s="619" t="s">
        <v>7631</v>
      </c>
      <c r="F669" s="622">
        <v>5</v>
      </c>
      <c r="G669" s="622">
        <v>908</v>
      </c>
      <c r="H669" s="622">
        <v>1</v>
      </c>
      <c r="I669" s="622">
        <v>181.6</v>
      </c>
      <c r="J669" s="622"/>
      <c r="K669" s="622"/>
      <c r="L669" s="622"/>
      <c r="M669" s="622"/>
      <c r="N669" s="622">
        <v>9</v>
      </c>
      <c r="O669" s="622">
        <v>1295.55</v>
      </c>
      <c r="P669" s="635">
        <v>1.42681718061674</v>
      </c>
      <c r="Q669" s="623">
        <v>143.94999999999999</v>
      </c>
    </row>
    <row r="670" spans="1:17" ht="14.4" customHeight="1" x14ac:dyDescent="0.3">
      <c r="A670" s="618" t="s">
        <v>556</v>
      </c>
      <c r="B670" s="619" t="s">
        <v>8647</v>
      </c>
      <c r="C670" s="619" t="s">
        <v>7362</v>
      </c>
      <c r="D670" s="619" t="s">
        <v>7632</v>
      </c>
      <c r="E670" s="619" t="s">
        <v>7633</v>
      </c>
      <c r="F670" s="622">
        <v>4</v>
      </c>
      <c r="G670" s="622">
        <v>24015.200000000001</v>
      </c>
      <c r="H670" s="622">
        <v>1</v>
      </c>
      <c r="I670" s="622">
        <v>6003.8</v>
      </c>
      <c r="J670" s="622"/>
      <c r="K670" s="622"/>
      <c r="L670" s="622"/>
      <c r="M670" s="622"/>
      <c r="N670" s="622"/>
      <c r="O670" s="622"/>
      <c r="P670" s="635"/>
      <c r="Q670" s="623"/>
    </row>
    <row r="671" spans="1:17" ht="14.4" customHeight="1" x14ac:dyDescent="0.3">
      <c r="A671" s="618" t="s">
        <v>556</v>
      </c>
      <c r="B671" s="619" t="s">
        <v>8647</v>
      </c>
      <c r="C671" s="619" t="s">
        <v>7362</v>
      </c>
      <c r="D671" s="619" t="s">
        <v>7634</v>
      </c>
      <c r="E671" s="619" t="s">
        <v>7635</v>
      </c>
      <c r="F671" s="622"/>
      <c r="G671" s="622"/>
      <c r="H671" s="622"/>
      <c r="I671" s="622"/>
      <c r="J671" s="622">
        <v>29.079999999999995</v>
      </c>
      <c r="K671" s="622">
        <v>105361.81</v>
      </c>
      <c r="L671" s="622"/>
      <c r="M671" s="622">
        <v>3623.1709078404406</v>
      </c>
      <c r="N671" s="622"/>
      <c r="O671" s="622"/>
      <c r="P671" s="635"/>
      <c r="Q671" s="623"/>
    </row>
    <row r="672" spans="1:17" ht="14.4" customHeight="1" x14ac:dyDescent="0.3">
      <c r="A672" s="618" t="s">
        <v>556</v>
      </c>
      <c r="B672" s="619" t="s">
        <v>8647</v>
      </c>
      <c r="C672" s="619" t="s">
        <v>7362</v>
      </c>
      <c r="D672" s="619" t="s">
        <v>7636</v>
      </c>
      <c r="E672" s="619" t="s">
        <v>7637</v>
      </c>
      <c r="F672" s="622">
        <v>21.9</v>
      </c>
      <c r="G672" s="622">
        <v>21036.170000000002</v>
      </c>
      <c r="H672" s="622">
        <v>1</v>
      </c>
      <c r="I672" s="622">
        <v>960.55570776255718</v>
      </c>
      <c r="J672" s="622">
        <v>21.5</v>
      </c>
      <c r="K672" s="622">
        <v>24599.24</v>
      </c>
      <c r="L672" s="622">
        <v>1.1693782661007208</v>
      </c>
      <c r="M672" s="622">
        <v>1144.1506976744188</v>
      </c>
      <c r="N672" s="622">
        <v>22.6</v>
      </c>
      <c r="O672" s="622">
        <v>18290.440000000002</v>
      </c>
      <c r="P672" s="635">
        <v>0.86947576483742051</v>
      </c>
      <c r="Q672" s="623">
        <v>809.31150442477883</v>
      </c>
    </row>
    <row r="673" spans="1:17" ht="14.4" customHeight="1" x14ac:dyDescent="0.3">
      <c r="A673" s="618" t="s">
        <v>556</v>
      </c>
      <c r="B673" s="619" t="s">
        <v>8647</v>
      </c>
      <c r="C673" s="619" t="s">
        <v>7362</v>
      </c>
      <c r="D673" s="619" t="s">
        <v>7638</v>
      </c>
      <c r="E673" s="619" t="s">
        <v>7639</v>
      </c>
      <c r="F673" s="622"/>
      <c r="G673" s="622"/>
      <c r="H673" s="622"/>
      <c r="I673" s="622"/>
      <c r="J673" s="622">
        <v>4</v>
      </c>
      <c r="K673" s="622">
        <v>6246.08</v>
      </c>
      <c r="L673" s="622"/>
      <c r="M673" s="622">
        <v>1561.52</v>
      </c>
      <c r="N673" s="622">
        <v>23</v>
      </c>
      <c r="O673" s="622">
        <v>28339.22</v>
      </c>
      <c r="P673" s="635"/>
      <c r="Q673" s="623">
        <v>1232.1400000000001</v>
      </c>
    </row>
    <row r="674" spans="1:17" ht="14.4" customHeight="1" x14ac:dyDescent="0.3">
      <c r="A674" s="618" t="s">
        <v>556</v>
      </c>
      <c r="B674" s="619" t="s">
        <v>8647</v>
      </c>
      <c r="C674" s="619" t="s">
        <v>7362</v>
      </c>
      <c r="D674" s="619" t="s">
        <v>7642</v>
      </c>
      <c r="E674" s="619" t="s">
        <v>7643</v>
      </c>
      <c r="F674" s="622">
        <v>4.5999999999999996</v>
      </c>
      <c r="G674" s="622">
        <v>64909.45</v>
      </c>
      <c r="H674" s="622">
        <v>1</v>
      </c>
      <c r="I674" s="622">
        <v>14110.75</v>
      </c>
      <c r="J674" s="622">
        <v>10.799999999999999</v>
      </c>
      <c r="K674" s="622">
        <v>149991.44</v>
      </c>
      <c r="L674" s="622">
        <v>2.3107797092719164</v>
      </c>
      <c r="M674" s="622">
        <v>13888.096296296299</v>
      </c>
      <c r="N674" s="622">
        <v>1.1000000000000001</v>
      </c>
      <c r="O674" s="622">
        <v>14958.68</v>
      </c>
      <c r="P674" s="635">
        <v>0.23045457941794301</v>
      </c>
      <c r="Q674" s="623">
        <v>13598.8</v>
      </c>
    </row>
    <row r="675" spans="1:17" ht="14.4" customHeight="1" x14ac:dyDescent="0.3">
      <c r="A675" s="618" t="s">
        <v>556</v>
      </c>
      <c r="B675" s="619" t="s">
        <v>8647</v>
      </c>
      <c r="C675" s="619" t="s">
        <v>7362</v>
      </c>
      <c r="D675" s="619" t="s">
        <v>7644</v>
      </c>
      <c r="E675" s="619" t="s">
        <v>7645</v>
      </c>
      <c r="F675" s="622">
        <v>13</v>
      </c>
      <c r="G675" s="622">
        <v>56667.91</v>
      </c>
      <c r="H675" s="622">
        <v>1</v>
      </c>
      <c r="I675" s="622">
        <v>4359.0700000000006</v>
      </c>
      <c r="J675" s="622">
        <v>21</v>
      </c>
      <c r="K675" s="622">
        <v>77252.070000000007</v>
      </c>
      <c r="L675" s="622">
        <v>1.3632419123980397</v>
      </c>
      <c r="M675" s="622">
        <v>3678.6700000000005</v>
      </c>
      <c r="N675" s="622"/>
      <c r="O675" s="622"/>
      <c r="P675" s="635"/>
      <c r="Q675" s="623"/>
    </row>
    <row r="676" spans="1:17" ht="14.4" customHeight="1" x14ac:dyDescent="0.3">
      <c r="A676" s="618" t="s">
        <v>556</v>
      </c>
      <c r="B676" s="619" t="s">
        <v>8647</v>
      </c>
      <c r="C676" s="619" t="s">
        <v>7362</v>
      </c>
      <c r="D676" s="619" t="s">
        <v>7649</v>
      </c>
      <c r="E676" s="619" t="s">
        <v>7650</v>
      </c>
      <c r="F676" s="622">
        <v>9</v>
      </c>
      <c r="G676" s="622">
        <v>34315.919999999998</v>
      </c>
      <c r="H676" s="622">
        <v>1</v>
      </c>
      <c r="I676" s="622">
        <v>3812.8799999999997</v>
      </c>
      <c r="J676" s="622">
        <v>2</v>
      </c>
      <c r="K676" s="622">
        <v>6610.84</v>
      </c>
      <c r="L676" s="622">
        <v>0.19264644514849086</v>
      </c>
      <c r="M676" s="622">
        <v>3305.42</v>
      </c>
      <c r="N676" s="622"/>
      <c r="O676" s="622"/>
      <c r="P676" s="635"/>
      <c r="Q676" s="623"/>
    </row>
    <row r="677" spans="1:17" ht="14.4" customHeight="1" x14ac:dyDescent="0.3">
      <c r="A677" s="618" t="s">
        <v>556</v>
      </c>
      <c r="B677" s="619" t="s">
        <v>8647</v>
      </c>
      <c r="C677" s="619" t="s">
        <v>7362</v>
      </c>
      <c r="D677" s="619" t="s">
        <v>7651</v>
      </c>
      <c r="E677" s="619" t="s">
        <v>7625</v>
      </c>
      <c r="F677" s="622"/>
      <c r="G677" s="622"/>
      <c r="H677" s="622"/>
      <c r="I677" s="622"/>
      <c r="J677" s="622">
        <v>2</v>
      </c>
      <c r="K677" s="622">
        <v>1467.63</v>
      </c>
      <c r="L677" s="622"/>
      <c r="M677" s="622">
        <v>733.81500000000005</v>
      </c>
      <c r="N677" s="622">
        <v>3.9</v>
      </c>
      <c r="O677" s="622">
        <v>1721.71</v>
      </c>
      <c r="P677" s="635"/>
      <c r="Q677" s="623">
        <v>441.46410256410257</v>
      </c>
    </row>
    <row r="678" spans="1:17" ht="14.4" customHeight="1" x14ac:dyDescent="0.3">
      <c r="A678" s="618" t="s">
        <v>556</v>
      </c>
      <c r="B678" s="619" t="s">
        <v>8647</v>
      </c>
      <c r="C678" s="619" t="s">
        <v>7362</v>
      </c>
      <c r="D678" s="619" t="s">
        <v>7652</v>
      </c>
      <c r="E678" s="619" t="s">
        <v>7653</v>
      </c>
      <c r="F678" s="622">
        <v>22</v>
      </c>
      <c r="G678" s="622">
        <v>1697.3</v>
      </c>
      <c r="H678" s="622">
        <v>1</v>
      </c>
      <c r="I678" s="622">
        <v>77.149999999999991</v>
      </c>
      <c r="J678" s="622">
        <v>145</v>
      </c>
      <c r="K678" s="622">
        <v>8856.99</v>
      </c>
      <c r="L678" s="622">
        <v>5.2182819772579982</v>
      </c>
      <c r="M678" s="622">
        <v>61.082689655172409</v>
      </c>
      <c r="N678" s="622">
        <v>36</v>
      </c>
      <c r="O678" s="622">
        <v>2088.36</v>
      </c>
      <c r="P678" s="635">
        <v>1.2304012254757557</v>
      </c>
      <c r="Q678" s="623">
        <v>58.010000000000005</v>
      </c>
    </row>
    <row r="679" spans="1:17" ht="14.4" customHeight="1" x14ac:dyDescent="0.3">
      <c r="A679" s="618" t="s">
        <v>556</v>
      </c>
      <c r="B679" s="619" t="s">
        <v>8647</v>
      </c>
      <c r="C679" s="619" t="s">
        <v>7362</v>
      </c>
      <c r="D679" s="619" t="s">
        <v>7656</v>
      </c>
      <c r="E679" s="619" t="s">
        <v>7657</v>
      </c>
      <c r="F679" s="622">
        <v>8</v>
      </c>
      <c r="G679" s="622">
        <v>2574.64</v>
      </c>
      <c r="H679" s="622">
        <v>1</v>
      </c>
      <c r="I679" s="622">
        <v>321.83</v>
      </c>
      <c r="J679" s="622">
        <v>9</v>
      </c>
      <c r="K679" s="622">
        <v>2447.0100000000002</v>
      </c>
      <c r="L679" s="622">
        <v>0.95042802100487844</v>
      </c>
      <c r="M679" s="622">
        <v>271.89000000000004</v>
      </c>
      <c r="N679" s="622"/>
      <c r="O679" s="622"/>
      <c r="P679" s="635"/>
      <c r="Q679" s="623"/>
    </row>
    <row r="680" spans="1:17" ht="14.4" customHeight="1" x14ac:dyDescent="0.3">
      <c r="A680" s="618" t="s">
        <v>556</v>
      </c>
      <c r="B680" s="619" t="s">
        <v>8647</v>
      </c>
      <c r="C680" s="619" t="s">
        <v>7362</v>
      </c>
      <c r="D680" s="619" t="s">
        <v>7658</v>
      </c>
      <c r="E680" s="619" t="s">
        <v>7659</v>
      </c>
      <c r="F680" s="622">
        <v>60.699999999999996</v>
      </c>
      <c r="G680" s="622">
        <v>21529.850000000002</v>
      </c>
      <c r="H680" s="622">
        <v>1</v>
      </c>
      <c r="I680" s="622">
        <v>354.69275123558492</v>
      </c>
      <c r="J680" s="622">
        <v>46.70000000000001</v>
      </c>
      <c r="K680" s="622">
        <v>18356.63</v>
      </c>
      <c r="L680" s="622">
        <v>0.85261300009057184</v>
      </c>
      <c r="M680" s="622">
        <v>393.07558886509628</v>
      </c>
      <c r="N680" s="622">
        <v>43.2</v>
      </c>
      <c r="O680" s="622">
        <v>17460.740000000002</v>
      </c>
      <c r="P680" s="635">
        <v>0.81100147005204404</v>
      </c>
      <c r="Q680" s="623">
        <v>404.18379629629629</v>
      </c>
    </row>
    <row r="681" spans="1:17" ht="14.4" customHeight="1" x14ac:dyDescent="0.3">
      <c r="A681" s="618" t="s">
        <v>556</v>
      </c>
      <c r="B681" s="619" t="s">
        <v>8647</v>
      </c>
      <c r="C681" s="619" t="s">
        <v>7362</v>
      </c>
      <c r="D681" s="619" t="s">
        <v>7660</v>
      </c>
      <c r="E681" s="619" t="s">
        <v>7661</v>
      </c>
      <c r="F681" s="622">
        <v>194</v>
      </c>
      <c r="G681" s="622">
        <v>15606.199999999999</v>
      </c>
      <c r="H681" s="622">
        <v>1</v>
      </c>
      <c r="I681" s="622">
        <v>80.444329896907206</v>
      </c>
      <c r="J681" s="622">
        <v>12</v>
      </c>
      <c r="K681" s="622">
        <v>690.12</v>
      </c>
      <c r="L681" s="622">
        <v>4.4220886570721894E-2</v>
      </c>
      <c r="M681" s="622">
        <v>57.51</v>
      </c>
      <c r="N681" s="622">
        <v>74</v>
      </c>
      <c r="O681" s="622">
        <v>4292.74</v>
      </c>
      <c r="P681" s="635">
        <v>0.27506631979597851</v>
      </c>
      <c r="Q681" s="623">
        <v>58.01</v>
      </c>
    </row>
    <row r="682" spans="1:17" ht="14.4" customHeight="1" x14ac:dyDescent="0.3">
      <c r="A682" s="618" t="s">
        <v>556</v>
      </c>
      <c r="B682" s="619" t="s">
        <v>8647</v>
      </c>
      <c r="C682" s="619" t="s">
        <v>7362</v>
      </c>
      <c r="D682" s="619" t="s">
        <v>7666</v>
      </c>
      <c r="E682" s="619" t="s">
        <v>7667</v>
      </c>
      <c r="F682" s="622">
        <v>271</v>
      </c>
      <c r="G682" s="622">
        <v>84677.660000000018</v>
      </c>
      <c r="H682" s="622">
        <v>1</v>
      </c>
      <c r="I682" s="622">
        <v>312.46369003690046</v>
      </c>
      <c r="J682" s="622">
        <v>265</v>
      </c>
      <c r="K682" s="622">
        <v>19101.41</v>
      </c>
      <c r="L682" s="622">
        <v>0.22557791511952499</v>
      </c>
      <c r="M682" s="622">
        <v>72.080792452830181</v>
      </c>
      <c r="N682" s="622">
        <v>232</v>
      </c>
      <c r="O682" s="622">
        <v>11020</v>
      </c>
      <c r="P682" s="635">
        <v>0.13014058253381114</v>
      </c>
      <c r="Q682" s="623">
        <v>47.5</v>
      </c>
    </row>
    <row r="683" spans="1:17" ht="14.4" customHeight="1" x14ac:dyDescent="0.3">
      <c r="A683" s="618" t="s">
        <v>556</v>
      </c>
      <c r="B683" s="619" t="s">
        <v>8647</v>
      </c>
      <c r="C683" s="619" t="s">
        <v>7362</v>
      </c>
      <c r="D683" s="619" t="s">
        <v>7668</v>
      </c>
      <c r="E683" s="619" t="s">
        <v>7669</v>
      </c>
      <c r="F683" s="622">
        <v>8</v>
      </c>
      <c r="G683" s="622">
        <v>771.52</v>
      </c>
      <c r="H683" s="622">
        <v>1</v>
      </c>
      <c r="I683" s="622">
        <v>96.44</v>
      </c>
      <c r="J683" s="622">
        <v>14</v>
      </c>
      <c r="K683" s="622">
        <v>1610</v>
      </c>
      <c r="L683" s="622">
        <v>2.0867897138116964</v>
      </c>
      <c r="M683" s="622">
        <v>115</v>
      </c>
      <c r="N683" s="622">
        <v>56</v>
      </c>
      <c r="O683" s="622">
        <v>6496</v>
      </c>
      <c r="P683" s="635">
        <v>8.4197428452924097</v>
      </c>
      <c r="Q683" s="623">
        <v>116</v>
      </c>
    </row>
    <row r="684" spans="1:17" ht="14.4" customHeight="1" x14ac:dyDescent="0.3">
      <c r="A684" s="618" t="s">
        <v>556</v>
      </c>
      <c r="B684" s="619" t="s">
        <v>8647</v>
      </c>
      <c r="C684" s="619" t="s">
        <v>7362</v>
      </c>
      <c r="D684" s="619" t="s">
        <v>7672</v>
      </c>
      <c r="E684" s="619" t="s">
        <v>7673</v>
      </c>
      <c r="F684" s="622">
        <v>268.2</v>
      </c>
      <c r="G684" s="622">
        <v>146201.9</v>
      </c>
      <c r="H684" s="622">
        <v>1</v>
      </c>
      <c r="I684" s="622">
        <v>545.12266964951527</v>
      </c>
      <c r="J684" s="622">
        <v>319.2</v>
      </c>
      <c r="K684" s="622">
        <v>169117.72999999998</v>
      </c>
      <c r="L684" s="622">
        <v>1.1567409862662523</v>
      </c>
      <c r="M684" s="622">
        <v>529.81744987468664</v>
      </c>
      <c r="N684" s="622">
        <v>227.39999999999998</v>
      </c>
      <c r="O684" s="622">
        <v>86352.51</v>
      </c>
      <c r="P684" s="635">
        <v>0.59063876734844079</v>
      </c>
      <c r="Q684" s="623">
        <v>379.73839050131926</v>
      </c>
    </row>
    <row r="685" spans="1:17" ht="14.4" customHeight="1" x14ac:dyDescent="0.3">
      <c r="A685" s="618" t="s">
        <v>556</v>
      </c>
      <c r="B685" s="619" t="s">
        <v>8647</v>
      </c>
      <c r="C685" s="619" t="s">
        <v>7362</v>
      </c>
      <c r="D685" s="619" t="s">
        <v>7678</v>
      </c>
      <c r="E685" s="619" t="s">
        <v>7679</v>
      </c>
      <c r="F685" s="622"/>
      <c r="G685" s="622"/>
      <c r="H685" s="622"/>
      <c r="I685" s="622"/>
      <c r="J685" s="622">
        <v>5</v>
      </c>
      <c r="K685" s="622">
        <v>313.55</v>
      </c>
      <c r="L685" s="622"/>
      <c r="M685" s="622">
        <v>62.71</v>
      </c>
      <c r="N685" s="622">
        <v>35</v>
      </c>
      <c r="O685" s="622">
        <v>2604.89</v>
      </c>
      <c r="P685" s="635"/>
      <c r="Q685" s="623">
        <v>74.425428571428569</v>
      </c>
    </row>
    <row r="686" spans="1:17" ht="14.4" customHeight="1" x14ac:dyDescent="0.3">
      <c r="A686" s="618" t="s">
        <v>556</v>
      </c>
      <c r="B686" s="619" t="s">
        <v>8647</v>
      </c>
      <c r="C686" s="619" t="s">
        <v>7362</v>
      </c>
      <c r="D686" s="619" t="s">
        <v>7680</v>
      </c>
      <c r="E686" s="619" t="s">
        <v>7681</v>
      </c>
      <c r="F686" s="622">
        <v>24</v>
      </c>
      <c r="G686" s="622">
        <v>12094.92</v>
      </c>
      <c r="H686" s="622">
        <v>1</v>
      </c>
      <c r="I686" s="622">
        <v>503.95499999999998</v>
      </c>
      <c r="J686" s="622">
        <v>48</v>
      </c>
      <c r="K686" s="622">
        <v>4013.28</v>
      </c>
      <c r="L686" s="622">
        <v>0.33181534065541568</v>
      </c>
      <c r="M686" s="622">
        <v>83.61</v>
      </c>
      <c r="N686" s="622">
        <v>34</v>
      </c>
      <c r="O686" s="622">
        <v>3165.84</v>
      </c>
      <c r="P686" s="635">
        <v>0.26174956097270591</v>
      </c>
      <c r="Q686" s="623">
        <v>93.112941176470599</v>
      </c>
    </row>
    <row r="687" spans="1:17" ht="14.4" customHeight="1" x14ac:dyDescent="0.3">
      <c r="A687" s="618" t="s">
        <v>556</v>
      </c>
      <c r="B687" s="619" t="s">
        <v>8647</v>
      </c>
      <c r="C687" s="619" t="s">
        <v>7362</v>
      </c>
      <c r="D687" s="619" t="s">
        <v>7682</v>
      </c>
      <c r="E687" s="619" t="s">
        <v>7683</v>
      </c>
      <c r="F687" s="622">
        <v>3</v>
      </c>
      <c r="G687" s="622">
        <v>304.02</v>
      </c>
      <c r="H687" s="622">
        <v>1</v>
      </c>
      <c r="I687" s="622">
        <v>101.33999999999999</v>
      </c>
      <c r="J687" s="622">
        <v>23</v>
      </c>
      <c r="K687" s="622">
        <v>941.84999999999991</v>
      </c>
      <c r="L687" s="622">
        <v>3.0979869745411484</v>
      </c>
      <c r="M687" s="622">
        <v>40.949999999999996</v>
      </c>
      <c r="N687" s="622">
        <v>24</v>
      </c>
      <c r="O687" s="622">
        <v>982.8</v>
      </c>
      <c r="P687" s="635">
        <v>3.232682060390764</v>
      </c>
      <c r="Q687" s="623">
        <v>40.949999999999996</v>
      </c>
    </row>
    <row r="688" spans="1:17" ht="14.4" customHeight="1" x14ac:dyDescent="0.3">
      <c r="A688" s="618" t="s">
        <v>556</v>
      </c>
      <c r="B688" s="619" t="s">
        <v>8647</v>
      </c>
      <c r="C688" s="619" t="s">
        <v>7362</v>
      </c>
      <c r="D688" s="619" t="s">
        <v>7686</v>
      </c>
      <c r="E688" s="619" t="s">
        <v>7687</v>
      </c>
      <c r="F688" s="622">
        <v>116</v>
      </c>
      <c r="G688" s="622">
        <v>5952.16</v>
      </c>
      <c r="H688" s="622">
        <v>1</v>
      </c>
      <c r="I688" s="622">
        <v>51.31172413793103</v>
      </c>
      <c r="J688" s="622">
        <v>47</v>
      </c>
      <c r="K688" s="622">
        <v>2652.21</v>
      </c>
      <c r="L688" s="622">
        <v>0.44558782021988658</v>
      </c>
      <c r="M688" s="622">
        <v>56.43</v>
      </c>
      <c r="N688" s="622"/>
      <c r="O688" s="622"/>
      <c r="P688" s="635"/>
      <c r="Q688" s="623"/>
    </row>
    <row r="689" spans="1:17" ht="14.4" customHeight="1" x14ac:dyDescent="0.3">
      <c r="A689" s="618" t="s">
        <v>556</v>
      </c>
      <c r="B689" s="619" t="s">
        <v>8647</v>
      </c>
      <c r="C689" s="619" t="s">
        <v>7362</v>
      </c>
      <c r="D689" s="619" t="s">
        <v>7690</v>
      </c>
      <c r="E689" s="619" t="s">
        <v>7691</v>
      </c>
      <c r="F689" s="622">
        <v>21</v>
      </c>
      <c r="G689" s="622">
        <v>183982.09999999998</v>
      </c>
      <c r="H689" s="622">
        <v>1</v>
      </c>
      <c r="I689" s="622">
        <v>8761.0523809523802</v>
      </c>
      <c r="J689" s="622">
        <v>14.8</v>
      </c>
      <c r="K689" s="622">
        <v>78637.33</v>
      </c>
      <c r="L689" s="622">
        <v>0.42741837385267378</v>
      </c>
      <c r="M689" s="622">
        <v>5313.3331081081078</v>
      </c>
      <c r="N689" s="622">
        <v>15.4</v>
      </c>
      <c r="O689" s="622">
        <v>60458.86</v>
      </c>
      <c r="P689" s="635">
        <v>0.3286127291731098</v>
      </c>
      <c r="Q689" s="623">
        <v>3925.9</v>
      </c>
    </row>
    <row r="690" spans="1:17" ht="14.4" customHeight="1" x14ac:dyDescent="0.3">
      <c r="A690" s="618" t="s">
        <v>556</v>
      </c>
      <c r="B690" s="619" t="s">
        <v>8647</v>
      </c>
      <c r="C690" s="619" t="s">
        <v>7362</v>
      </c>
      <c r="D690" s="619" t="s">
        <v>7694</v>
      </c>
      <c r="E690" s="619" t="s">
        <v>7695</v>
      </c>
      <c r="F690" s="622"/>
      <c r="G690" s="622"/>
      <c r="H690" s="622"/>
      <c r="I690" s="622"/>
      <c r="J690" s="622">
        <v>2</v>
      </c>
      <c r="K690" s="622">
        <v>1072.72</v>
      </c>
      <c r="L690" s="622"/>
      <c r="M690" s="622">
        <v>536.36</v>
      </c>
      <c r="N690" s="622"/>
      <c r="O690" s="622"/>
      <c r="P690" s="635"/>
      <c r="Q690" s="623"/>
    </row>
    <row r="691" spans="1:17" ht="14.4" customHeight="1" x14ac:dyDescent="0.3">
      <c r="A691" s="618" t="s">
        <v>556</v>
      </c>
      <c r="B691" s="619" t="s">
        <v>8647</v>
      </c>
      <c r="C691" s="619" t="s">
        <v>7362</v>
      </c>
      <c r="D691" s="619" t="s">
        <v>7698</v>
      </c>
      <c r="E691" s="619" t="s">
        <v>7699</v>
      </c>
      <c r="F691" s="622">
        <v>2</v>
      </c>
      <c r="G691" s="622">
        <v>15950</v>
      </c>
      <c r="H691" s="622">
        <v>1</v>
      </c>
      <c r="I691" s="622">
        <v>7975</v>
      </c>
      <c r="J691" s="622"/>
      <c r="K691" s="622"/>
      <c r="L691" s="622"/>
      <c r="M691" s="622"/>
      <c r="N691" s="622"/>
      <c r="O691" s="622"/>
      <c r="P691" s="635"/>
      <c r="Q691" s="623"/>
    </row>
    <row r="692" spans="1:17" ht="14.4" customHeight="1" x14ac:dyDescent="0.3">
      <c r="A692" s="618" t="s">
        <v>556</v>
      </c>
      <c r="B692" s="619" t="s">
        <v>8647</v>
      </c>
      <c r="C692" s="619" t="s">
        <v>7362</v>
      </c>
      <c r="D692" s="619" t="s">
        <v>7702</v>
      </c>
      <c r="E692" s="619" t="s">
        <v>7703</v>
      </c>
      <c r="F692" s="622"/>
      <c r="G692" s="622"/>
      <c r="H692" s="622"/>
      <c r="I692" s="622"/>
      <c r="J692" s="622">
        <v>13</v>
      </c>
      <c r="K692" s="622">
        <v>3776.89</v>
      </c>
      <c r="L692" s="622"/>
      <c r="M692" s="622">
        <v>290.52999999999997</v>
      </c>
      <c r="N692" s="622"/>
      <c r="O692" s="622"/>
      <c r="P692" s="635"/>
      <c r="Q692" s="623"/>
    </row>
    <row r="693" spans="1:17" ht="14.4" customHeight="1" x14ac:dyDescent="0.3">
      <c r="A693" s="618" t="s">
        <v>556</v>
      </c>
      <c r="B693" s="619" t="s">
        <v>8647</v>
      </c>
      <c r="C693" s="619" t="s">
        <v>7362</v>
      </c>
      <c r="D693" s="619" t="s">
        <v>7704</v>
      </c>
      <c r="E693" s="619" t="s">
        <v>7705</v>
      </c>
      <c r="F693" s="622">
        <v>39</v>
      </c>
      <c r="G693" s="622">
        <v>24118.639999999999</v>
      </c>
      <c r="H693" s="622">
        <v>1</v>
      </c>
      <c r="I693" s="622">
        <v>618.42666666666662</v>
      </c>
      <c r="J693" s="622">
        <v>45</v>
      </c>
      <c r="K693" s="622">
        <v>18818.22</v>
      </c>
      <c r="L693" s="622">
        <v>0.78023553566867787</v>
      </c>
      <c r="M693" s="622">
        <v>418.18266666666671</v>
      </c>
      <c r="N693" s="622">
        <v>44</v>
      </c>
      <c r="O693" s="622">
        <v>10083.040000000001</v>
      </c>
      <c r="P693" s="635">
        <v>0.41806005645426114</v>
      </c>
      <c r="Q693" s="623">
        <v>229.16000000000003</v>
      </c>
    </row>
    <row r="694" spans="1:17" ht="14.4" customHeight="1" x14ac:dyDescent="0.3">
      <c r="A694" s="618" t="s">
        <v>556</v>
      </c>
      <c r="B694" s="619" t="s">
        <v>8647</v>
      </c>
      <c r="C694" s="619" t="s">
        <v>7362</v>
      </c>
      <c r="D694" s="619" t="s">
        <v>7706</v>
      </c>
      <c r="E694" s="619" t="s">
        <v>7707</v>
      </c>
      <c r="F694" s="622">
        <v>14.700000000000001</v>
      </c>
      <c r="G694" s="622">
        <v>6372.3099999999995</v>
      </c>
      <c r="H694" s="622">
        <v>1</v>
      </c>
      <c r="I694" s="622">
        <v>433.4904761904761</v>
      </c>
      <c r="J694" s="622">
        <v>22.2</v>
      </c>
      <c r="K694" s="622">
        <v>10835.74</v>
      </c>
      <c r="L694" s="622">
        <v>1.7004414411728244</v>
      </c>
      <c r="M694" s="622">
        <v>488.09639639639641</v>
      </c>
      <c r="N694" s="622">
        <v>11.5</v>
      </c>
      <c r="O694" s="622">
        <v>2494.5500000000002</v>
      </c>
      <c r="P694" s="635">
        <v>0.39146714456766862</v>
      </c>
      <c r="Q694" s="623">
        <v>216.91739130434783</v>
      </c>
    </row>
    <row r="695" spans="1:17" ht="14.4" customHeight="1" x14ac:dyDescent="0.3">
      <c r="A695" s="618" t="s">
        <v>556</v>
      </c>
      <c r="B695" s="619" t="s">
        <v>8647</v>
      </c>
      <c r="C695" s="619" t="s">
        <v>7362</v>
      </c>
      <c r="D695" s="619" t="s">
        <v>7710</v>
      </c>
      <c r="E695" s="619" t="s">
        <v>7711</v>
      </c>
      <c r="F695" s="622">
        <v>68.2</v>
      </c>
      <c r="G695" s="622">
        <v>5541.9100000000008</v>
      </c>
      <c r="H695" s="622">
        <v>1</v>
      </c>
      <c r="I695" s="622">
        <v>81.259677419354844</v>
      </c>
      <c r="J695" s="622">
        <v>62.499999999999993</v>
      </c>
      <c r="K695" s="622">
        <v>5833.2</v>
      </c>
      <c r="L695" s="622">
        <v>1.0525613010676822</v>
      </c>
      <c r="M695" s="622">
        <v>93.33120000000001</v>
      </c>
      <c r="N695" s="622">
        <v>48.7</v>
      </c>
      <c r="O695" s="622">
        <v>4719.91</v>
      </c>
      <c r="P695" s="635">
        <v>0.8516756858195097</v>
      </c>
      <c r="Q695" s="623">
        <v>96.918069815195068</v>
      </c>
    </row>
    <row r="696" spans="1:17" ht="14.4" customHeight="1" x14ac:dyDescent="0.3">
      <c r="A696" s="618" t="s">
        <v>556</v>
      </c>
      <c r="B696" s="619" t="s">
        <v>8647</v>
      </c>
      <c r="C696" s="619" t="s">
        <v>7362</v>
      </c>
      <c r="D696" s="619" t="s">
        <v>7712</v>
      </c>
      <c r="E696" s="619" t="s">
        <v>7713</v>
      </c>
      <c r="F696" s="622"/>
      <c r="G696" s="622"/>
      <c r="H696" s="622"/>
      <c r="I696" s="622"/>
      <c r="J696" s="622">
        <v>147</v>
      </c>
      <c r="K696" s="622">
        <v>9163.6200000000008</v>
      </c>
      <c r="L696" s="622"/>
      <c r="M696" s="622">
        <v>62.337551020408171</v>
      </c>
      <c r="N696" s="622">
        <v>191</v>
      </c>
      <c r="O696" s="622">
        <v>12161.380000000001</v>
      </c>
      <c r="P696" s="635"/>
      <c r="Q696" s="623">
        <v>63.672146596858646</v>
      </c>
    </row>
    <row r="697" spans="1:17" ht="14.4" customHeight="1" x14ac:dyDescent="0.3">
      <c r="A697" s="618" t="s">
        <v>556</v>
      </c>
      <c r="B697" s="619" t="s">
        <v>8647</v>
      </c>
      <c r="C697" s="619" t="s">
        <v>7362</v>
      </c>
      <c r="D697" s="619" t="s">
        <v>7714</v>
      </c>
      <c r="E697" s="619" t="s">
        <v>7635</v>
      </c>
      <c r="F697" s="622">
        <v>453</v>
      </c>
      <c r="G697" s="622">
        <v>228121.39</v>
      </c>
      <c r="H697" s="622">
        <v>1</v>
      </c>
      <c r="I697" s="622">
        <v>503.57922737306848</v>
      </c>
      <c r="J697" s="622">
        <v>18</v>
      </c>
      <c r="K697" s="622">
        <v>5441.94</v>
      </c>
      <c r="L697" s="622">
        <v>2.3855456956491449E-2</v>
      </c>
      <c r="M697" s="622">
        <v>302.33</v>
      </c>
      <c r="N697" s="622"/>
      <c r="O697" s="622"/>
      <c r="P697" s="635"/>
      <c r="Q697" s="623"/>
    </row>
    <row r="698" spans="1:17" ht="14.4" customHeight="1" x14ac:dyDescent="0.3">
      <c r="A698" s="618" t="s">
        <v>556</v>
      </c>
      <c r="B698" s="619" t="s">
        <v>8647</v>
      </c>
      <c r="C698" s="619" t="s">
        <v>7362</v>
      </c>
      <c r="D698" s="619" t="s">
        <v>7715</v>
      </c>
      <c r="E698" s="619" t="s">
        <v>7716</v>
      </c>
      <c r="F698" s="622">
        <v>18</v>
      </c>
      <c r="G698" s="622">
        <v>23375</v>
      </c>
      <c r="H698" s="622">
        <v>1</v>
      </c>
      <c r="I698" s="622">
        <v>1298.6111111111111</v>
      </c>
      <c r="J698" s="622">
        <v>47.800000000000004</v>
      </c>
      <c r="K698" s="622">
        <v>57981.84</v>
      </c>
      <c r="L698" s="622">
        <v>2.4805065240641708</v>
      </c>
      <c r="M698" s="622">
        <v>1213.0092050209203</v>
      </c>
      <c r="N698" s="622">
        <v>31.4</v>
      </c>
      <c r="O698" s="622">
        <v>40868.450000000004</v>
      </c>
      <c r="P698" s="635">
        <v>1.748382887700535</v>
      </c>
      <c r="Q698" s="623">
        <v>1301.5429936305734</v>
      </c>
    </row>
    <row r="699" spans="1:17" ht="14.4" customHeight="1" x14ac:dyDescent="0.3">
      <c r="A699" s="618" t="s">
        <v>556</v>
      </c>
      <c r="B699" s="619" t="s">
        <v>8647</v>
      </c>
      <c r="C699" s="619" t="s">
        <v>7362</v>
      </c>
      <c r="D699" s="619" t="s">
        <v>8648</v>
      </c>
      <c r="E699" s="619" t="s">
        <v>8649</v>
      </c>
      <c r="F699" s="622">
        <v>4</v>
      </c>
      <c r="G699" s="622">
        <v>5161.68</v>
      </c>
      <c r="H699" s="622">
        <v>1</v>
      </c>
      <c r="I699" s="622">
        <v>1290.42</v>
      </c>
      <c r="J699" s="622"/>
      <c r="K699" s="622"/>
      <c r="L699" s="622"/>
      <c r="M699" s="622"/>
      <c r="N699" s="622"/>
      <c r="O699" s="622"/>
      <c r="P699" s="635"/>
      <c r="Q699" s="623"/>
    </row>
    <row r="700" spans="1:17" ht="14.4" customHeight="1" x14ac:dyDescent="0.3">
      <c r="A700" s="618" t="s">
        <v>556</v>
      </c>
      <c r="B700" s="619" t="s">
        <v>8647</v>
      </c>
      <c r="C700" s="619" t="s">
        <v>7362</v>
      </c>
      <c r="D700" s="619" t="s">
        <v>7717</v>
      </c>
      <c r="E700" s="619" t="s">
        <v>7718</v>
      </c>
      <c r="F700" s="622"/>
      <c r="G700" s="622"/>
      <c r="H700" s="622"/>
      <c r="I700" s="622"/>
      <c r="J700" s="622">
        <v>7.5500000000000007</v>
      </c>
      <c r="K700" s="622">
        <v>79656.009999999995</v>
      </c>
      <c r="L700" s="622"/>
      <c r="M700" s="622">
        <v>10550.464900662249</v>
      </c>
      <c r="N700" s="622"/>
      <c r="O700" s="622"/>
      <c r="P700" s="635"/>
      <c r="Q700" s="623"/>
    </row>
    <row r="701" spans="1:17" ht="14.4" customHeight="1" x14ac:dyDescent="0.3">
      <c r="A701" s="618" t="s">
        <v>556</v>
      </c>
      <c r="B701" s="619" t="s">
        <v>8647</v>
      </c>
      <c r="C701" s="619" t="s">
        <v>7362</v>
      </c>
      <c r="D701" s="619" t="s">
        <v>7719</v>
      </c>
      <c r="E701" s="619" t="s">
        <v>7720</v>
      </c>
      <c r="F701" s="622">
        <v>3</v>
      </c>
      <c r="G701" s="622">
        <v>4581.51</v>
      </c>
      <c r="H701" s="622">
        <v>1</v>
      </c>
      <c r="I701" s="622">
        <v>1527.17</v>
      </c>
      <c r="J701" s="622"/>
      <c r="K701" s="622"/>
      <c r="L701" s="622"/>
      <c r="M701" s="622"/>
      <c r="N701" s="622"/>
      <c r="O701" s="622"/>
      <c r="P701" s="635"/>
      <c r="Q701" s="623"/>
    </row>
    <row r="702" spans="1:17" ht="14.4" customHeight="1" x14ac:dyDescent="0.3">
      <c r="A702" s="618" t="s">
        <v>556</v>
      </c>
      <c r="B702" s="619" t="s">
        <v>8647</v>
      </c>
      <c r="C702" s="619" t="s">
        <v>7362</v>
      </c>
      <c r="D702" s="619" t="s">
        <v>7729</v>
      </c>
      <c r="E702" s="619" t="s">
        <v>7657</v>
      </c>
      <c r="F702" s="622"/>
      <c r="G702" s="622"/>
      <c r="H702" s="622"/>
      <c r="I702" s="622"/>
      <c r="J702" s="622"/>
      <c r="K702" s="622"/>
      <c r="L702" s="622"/>
      <c r="M702" s="622"/>
      <c r="N702" s="622">
        <v>35</v>
      </c>
      <c r="O702" s="622">
        <v>9599.4500000000007</v>
      </c>
      <c r="P702" s="635"/>
      <c r="Q702" s="623">
        <v>274.27000000000004</v>
      </c>
    </row>
    <row r="703" spans="1:17" ht="14.4" customHeight="1" x14ac:dyDescent="0.3">
      <c r="A703" s="618" t="s">
        <v>556</v>
      </c>
      <c r="B703" s="619" t="s">
        <v>8647</v>
      </c>
      <c r="C703" s="619" t="s">
        <v>7362</v>
      </c>
      <c r="D703" s="619" t="s">
        <v>7733</v>
      </c>
      <c r="E703" s="619" t="s">
        <v>7734</v>
      </c>
      <c r="F703" s="622"/>
      <c r="G703" s="622"/>
      <c r="H703" s="622"/>
      <c r="I703" s="622"/>
      <c r="J703" s="622">
        <v>1.32</v>
      </c>
      <c r="K703" s="622">
        <v>4810.76</v>
      </c>
      <c r="L703" s="622"/>
      <c r="M703" s="622">
        <v>3644.5151515151515</v>
      </c>
      <c r="N703" s="622">
        <v>28.17</v>
      </c>
      <c r="O703" s="622">
        <v>102343.56</v>
      </c>
      <c r="P703" s="635"/>
      <c r="Q703" s="623">
        <v>3633.0692225772095</v>
      </c>
    </row>
    <row r="704" spans="1:17" ht="14.4" customHeight="1" x14ac:dyDescent="0.3">
      <c r="A704" s="618" t="s">
        <v>556</v>
      </c>
      <c r="B704" s="619" t="s">
        <v>8647</v>
      </c>
      <c r="C704" s="619" t="s">
        <v>7362</v>
      </c>
      <c r="D704" s="619" t="s">
        <v>7735</v>
      </c>
      <c r="E704" s="619" t="s">
        <v>7648</v>
      </c>
      <c r="F704" s="622"/>
      <c r="G704" s="622"/>
      <c r="H704" s="622"/>
      <c r="I704" s="622"/>
      <c r="J704" s="622">
        <v>1</v>
      </c>
      <c r="K704" s="622">
        <v>10770.26</v>
      </c>
      <c r="L704" s="622"/>
      <c r="M704" s="622">
        <v>10770.26</v>
      </c>
      <c r="N704" s="622">
        <v>1</v>
      </c>
      <c r="O704" s="622">
        <v>10864.73</v>
      </c>
      <c r="P704" s="635"/>
      <c r="Q704" s="623">
        <v>10864.73</v>
      </c>
    </row>
    <row r="705" spans="1:17" ht="14.4" customHeight="1" x14ac:dyDescent="0.3">
      <c r="A705" s="618" t="s">
        <v>556</v>
      </c>
      <c r="B705" s="619" t="s">
        <v>8647</v>
      </c>
      <c r="C705" s="619" t="s">
        <v>7736</v>
      </c>
      <c r="D705" s="619" t="s">
        <v>7737</v>
      </c>
      <c r="E705" s="619" t="s">
        <v>7738</v>
      </c>
      <c r="F705" s="622"/>
      <c r="G705" s="622"/>
      <c r="H705" s="622"/>
      <c r="I705" s="622"/>
      <c r="J705" s="622">
        <v>1</v>
      </c>
      <c r="K705" s="622">
        <v>1172.68</v>
      </c>
      <c r="L705" s="622"/>
      <c r="M705" s="622">
        <v>1172.68</v>
      </c>
      <c r="N705" s="622"/>
      <c r="O705" s="622"/>
      <c r="P705" s="635"/>
      <c r="Q705" s="623"/>
    </row>
    <row r="706" spans="1:17" ht="14.4" customHeight="1" x14ac:dyDescent="0.3">
      <c r="A706" s="618" t="s">
        <v>556</v>
      </c>
      <c r="B706" s="619" t="s">
        <v>8647</v>
      </c>
      <c r="C706" s="619" t="s">
        <v>7736</v>
      </c>
      <c r="D706" s="619" t="s">
        <v>7739</v>
      </c>
      <c r="E706" s="619" t="s">
        <v>7740</v>
      </c>
      <c r="F706" s="622">
        <v>2</v>
      </c>
      <c r="G706" s="622">
        <v>3108</v>
      </c>
      <c r="H706" s="622">
        <v>1</v>
      </c>
      <c r="I706" s="622">
        <v>1554</v>
      </c>
      <c r="J706" s="622"/>
      <c r="K706" s="622"/>
      <c r="L706" s="622"/>
      <c r="M706" s="622"/>
      <c r="N706" s="622"/>
      <c r="O706" s="622"/>
      <c r="P706" s="635"/>
      <c r="Q706" s="623"/>
    </row>
    <row r="707" spans="1:17" ht="14.4" customHeight="1" x14ac:dyDescent="0.3">
      <c r="A707" s="618" t="s">
        <v>556</v>
      </c>
      <c r="B707" s="619" t="s">
        <v>8647</v>
      </c>
      <c r="C707" s="619" t="s">
        <v>7736</v>
      </c>
      <c r="D707" s="619" t="s">
        <v>7741</v>
      </c>
      <c r="E707" s="619" t="s">
        <v>7742</v>
      </c>
      <c r="F707" s="622">
        <v>409</v>
      </c>
      <c r="G707" s="622">
        <v>728592</v>
      </c>
      <c r="H707" s="622">
        <v>1</v>
      </c>
      <c r="I707" s="622">
        <v>1781.3985330073349</v>
      </c>
      <c r="J707" s="622">
        <v>352</v>
      </c>
      <c r="K707" s="622">
        <v>595467.5</v>
      </c>
      <c r="L707" s="622">
        <v>0.81728525704372268</v>
      </c>
      <c r="M707" s="622">
        <v>1691.669034090909</v>
      </c>
      <c r="N707" s="622">
        <v>252</v>
      </c>
      <c r="O707" s="622">
        <v>429967.16000000003</v>
      </c>
      <c r="P707" s="635">
        <v>0.59013434130487297</v>
      </c>
      <c r="Q707" s="623">
        <v>1706.2188888888891</v>
      </c>
    </row>
    <row r="708" spans="1:17" ht="14.4" customHeight="1" x14ac:dyDescent="0.3">
      <c r="A708" s="618" t="s">
        <v>556</v>
      </c>
      <c r="B708" s="619" t="s">
        <v>8647</v>
      </c>
      <c r="C708" s="619" t="s">
        <v>7736</v>
      </c>
      <c r="D708" s="619" t="s">
        <v>7743</v>
      </c>
      <c r="E708" s="619" t="s">
        <v>7744</v>
      </c>
      <c r="F708" s="622">
        <v>8</v>
      </c>
      <c r="G708" s="622">
        <v>20638.560000000001</v>
      </c>
      <c r="H708" s="622">
        <v>1</v>
      </c>
      <c r="I708" s="622">
        <v>2579.8200000000002</v>
      </c>
      <c r="J708" s="622">
        <v>9</v>
      </c>
      <c r="K708" s="622">
        <v>23187.82</v>
      </c>
      <c r="L708" s="622">
        <v>1.1235192765386732</v>
      </c>
      <c r="M708" s="622">
        <v>2576.4244444444444</v>
      </c>
      <c r="N708" s="622">
        <v>12</v>
      </c>
      <c r="O708" s="622">
        <v>31486.71</v>
      </c>
      <c r="P708" s="635">
        <v>1.5256253343256505</v>
      </c>
      <c r="Q708" s="623">
        <v>2623.8924999999999</v>
      </c>
    </row>
    <row r="709" spans="1:17" ht="14.4" customHeight="1" x14ac:dyDescent="0.3">
      <c r="A709" s="618" t="s">
        <v>556</v>
      </c>
      <c r="B709" s="619" t="s">
        <v>8647</v>
      </c>
      <c r="C709" s="619" t="s">
        <v>7736</v>
      </c>
      <c r="D709" s="619" t="s">
        <v>7745</v>
      </c>
      <c r="E709" s="619" t="s">
        <v>7744</v>
      </c>
      <c r="F709" s="622">
        <v>1</v>
      </c>
      <c r="G709" s="622">
        <v>1553.33</v>
      </c>
      <c r="H709" s="622">
        <v>1</v>
      </c>
      <c r="I709" s="622">
        <v>1553.33</v>
      </c>
      <c r="J709" s="622"/>
      <c r="K709" s="622"/>
      <c r="L709" s="622"/>
      <c r="M709" s="622"/>
      <c r="N709" s="622"/>
      <c r="O709" s="622"/>
      <c r="P709" s="635"/>
      <c r="Q709" s="623"/>
    </row>
    <row r="710" spans="1:17" ht="14.4" customHeight="1" x14ac:dyDescent="0.3">
      <c r="A710" s="618" t="s">
        <v>556</v>
      </c>
      <c r="B710" s="619" t="s">
        <v>8647</v>
      </c>
      <c r="C710" s="619" t="s">
        <v>7736</v>
      </c>
      <c r="D710" s="619" t="s">
        <v>7746</v>
      </c>
      <c r="E710" s="619" t="s">
        <v>7747</v>
      </c>
      <c r="F710" s="622">
        <v>16</v>
      </c>
      <c r="G710" s="622">
        <v>28464</v>
      </c>
      <c r="H710" s="622">
        <v>1</v>
      </c>
      <c r="I710" s="622">
        <v>1779</v>
      </c>
      <c r="J710" s="622">
        <v>9</v>
      </c>
      <c r="K710" s="622">
        <v>14439</v>
      </c>
      <c r="L710" s="622">
        <v>0.50727234401349075</v>
      </c>
      <c r="M710" s="622">
        <v>1604.3333333333333</v>
      </c>
      <c r="N710" s="622">
        <v>8</v>
      </c>
      <c r="O710" s="622">
        <v>14816</v>
      </c>
      <c r="P710" s="635">
        <v>0.52051714446318154</v>
      </c>
      <c r="Q710" s="623">
        <v>1852</v>
      </c>
    </row>
    <row r="711" spans="1:17" ht="14.4" customHeight="1" x14ac:dyDescent="0.3">
      <c r="A711" s="618" t="s">
        <v>556</v>
      </c>
      <c r="B711" s="619" t="s">
        <v>8647</v>
      </c>
      <c r="C711" s="619" t="s">
        <v>7736</v>
      </c>
      <c r="D711" s="619" t="s">
        <v>8650</v>
      </c>
      <c r="E711" s="619" t="s">
        <v>8651</v>
      </c>
      <c r="F711" s="622">
        <v>1</v>
      </c>
      <c r="G711" s="622">
        <v>7843</v>
      </c>
      <c r="H711" s="622">
        <v>1</v>
      </c>
      <c r="I711" s="622">
        <v>7843</v>
      </c>
      <c r="J711" s="622"/>
      <c r="K711" s="622"/>
      <c r="L711" s="622"/>
      <c r="M711" s="622"/>
      <c r="N711" s="622">
        <v>1</v>
      </c>
      <c r="O711" s="622">
        <v>7796</v>
      </c>
      <c r="P711" s="635">
        <v>0.99400739512941472</v>
      </c>
      <c r="Q711" s="623">
        <v>7796</v>
      </c>
    </row>
    <row r="712" spans="1:17" ht="14.4" customHeight="1" x14ac:dyDescent="0.3">
      <c r="A712" s="618" t="s">
        <v>556</v>
      </c>
      <c r="B712" s="619" t="s">
        <v>8647</v>
      </c>
      <c r="C712" s="619" t="s">
        <v>7736</v>
      </c>
      <c r="D712" s="619" t="s">
        <v>7750</v>
      </c>
      <c r="E712" s="619" t="s">
        <v>7751</v>
      </c>
      <c r="F712" s="622">
        <v>4</v>
      </c>
      <c r="G712" s="622">
        <v>27284</v>
      </c>
      <c r="H712" s="622">
        <v>1</v>
      </c>
      <c r="I712" s="622">
        <v>6821</v>
      </c>
      <c r="J712" s="622">
        <v>1</v>
      </c>
      <c r="K712" s="622">
        <v>6821</v>
      </c>
      <c r="L712" s="622">
        <v>0.25</v>
      </c>
      <c r="M712" s="622">
        <v>6821</v>
      </c>
      <c r="N712" s="622"/>
      <c r="O712" s="622"/>
      <c r="P712" s="635"/>
      <c r="Q712" s="623"/>
    </row>
    <row r="713" spans="1:17" ht="14.4" customHeight="1" x14ac:dyDescent="0.3">
      <c r="A713" s="618" t="s">
        <v>556</v>
      </c>
      <c r="B713" s="619" t="s">
        <v>8647</v>
      </c>
      <c r="C713" s="619" t="s">
        <v>7736</v>
      </c>
      <c r="D713" s="619" t="s">
        <v>7752</v>
      </c>
      <c r="E713" s="619" t="s">
        <v>7753</v>
      </c>
      <c r="F713" s="622">
        <v>5</v>
      </c>
      <c r="G713" s="622">
        <v>44995</v>
      </c>
      <c r="H713" s="622">
        <v>1</v>
      </c>
      <c r="I713" s="622">
        <v>8999</v>
      </c>
      <c r="J713" s="622">
        <v>4</v>
      </c>
      <c r="K713" s="622">
        <v>36251</v>
      </c>
      <c r="L713" s="622">
        <v>0.80566729636626289</v>
      </c>
      <c r="M713" s="622">
        <v>9062.75</v>
      </c>
      <c r="N713" s="622">
        <v>3</v>
      </c>
      <c r="O713" s="622">
        <v>27876</v>
      </c>
      <c r="P713" s="635">
        <v>0.61953550394488277</v>
      </c>
      <c r="Q713" s="623">
        <v>9292</v>
      </c>
    </row>
    <row r="714" spans="1:17" ht="14.4" customHeight="1" x14ac:dyDescent="0.3">
      <c r="A714" s="618" t="s">
        <v>556</v>
      </c>
      <c r="B714" s="619" t="s">
        <v>8647</v>
      </c>
      <c r="C714" s="619" t="s">
        <v>7736</v>
      </c>
      <c r="D714" s="619" t="s">
        <v>7754</v>
      </c>
      <c r="E714" s="619" t="s">
        <v>7755</v>
      </c>
      <c r="F714" s="622">
        <v>255</v>
      </c>
      <c r="G714" s="622">
        <v>217420.02000000002</v>
      </c>
      <c r="H714" s="622">
        <v>1</v>
      </c>
      <c r="I714" s="622">
        <v>852.62752941176473</v>
      </c>
      <c r="J714" s="622">
        <v>220</v>
      </c>
      <c r="K714" s="622">
        <v>188933.02000000002</v>
      </c>
      <c r="L714" s="622">
        <v>0.86897710707597209</v>
      </c>
      <c r="M714" s="622">
        <v>858.7864545454546</v>
      </c>
      <c r="N714" s="622">
        <v>149</v>
      </c>
      <c r="O714" s="622">
        <v>121239.56</v>
      </c>
      <c r="P714" s="635">
        <v>0.55762831776025035</v>
      </c>
      <c r="Q714" s="623">
        <v>813.68832214765098</v>
      </c>
    </row>
    <row r="715" spans="1:17" ht="14.4" customHeight="1" x14ac:dyDescent="0.3">
      <c r="A715" s="618" t="s">
        <v>556</v>
      </c>
      <c r="B715" s="619" t="s">
        <v>8647</v>
      </c>
      <c r="C715" s="619" t="s">
        <v>7736</v>
      </c>
      <c r="D715" s="619" t="s">
        <v>7756</v>
      </c>
      <c r="E715" s="619" t="s">
        <v>7757</v>
      </c>
      <c r="F715" s="622">
        <v>2</v>
      </c>
      <c r="G715" s="622">
        <v>378.88</v>
      </c>
      <c r="H715" s="622">
        <v>1</v>
      </c>
      <c r="I715" s="622">
        <v>189.44</v>
      </c>
      <c r="J715" s="622">
        <v>9</v>
      </c>
      <c r="K715" s="622">
        <v>1979.46</v>
      </c>
      <c r="L715" s="622">
        <v>5.2245038006756754</v>
      </c>
      <c r="M715" s="622">
        <v>219.94</v>
      </c>
      <c r="N715" s="622">
        <v>6</v>
      </c>
      <c r="O715" s="622">
        <v>1430.72</v>
      </c>
      <c r="P715" s="635">
        <v>3.7761824324324325</v>
      </c>
      <c r="Q715" s="623">
        <v>238.45333333333335</v>
      </c>
    </row>
    <row r="716" spans="1:17" ht="14.4" customHeight="1" x14ac:dyDescent="0.3">
      <c r="A716" s="618" t="s">
        <v>556</v>
      </c>
      <c r="B716" s="619" t="s">
        <v>8647</v>
      </c>
      <c r="C716" s="619" t="s">
        <v>7386</v>
      </c>
      <c r="D716" s="619" t="s">
        <v>7772</v>
      </c>
      <c r="E716" s="619" t="s">
        <v>7773</v>
      </c>
      <c r="F716" s="622"/>
      <c r="G716" s="622"/>
      <c r="H716" s="622"/>
      <c r="I716" s="622"/>
      <c r="J716" s="622">
        <v>1</v>
      </c>
      <c r="K716" s="622">
        <v>14345.35</v>
      </c>
      <c r="L716" s="622"/>
      <c r="M716" s="622">
        <v>14345.35</v>
      </c>
      <c r="N716" s="622"/>
      <c r="O716" s="622"/>
      <c r="P716" s="635"/>
      <c r="Q716" s="623"/>
    </row>
    <row r="717" spans="1:17" ht="14.4" customHeight="1" x14ac:dyDescent="0.3">
      <c r="A717" s="618" t="s">
        <v>556</v>
      </c>
      <c r="B717" s="619" t="s">
        <v>8647</v>
      </c>
      <c r="C717" s="619" t="s">
        <v>7386</v>
      </c>
      <c r="D717" s="619" t="s">
        <v>7774</v>
      </c>
      <c r="E717" s="619" t="s">
        <v>7775</v>
      </c>
      <c r="F717" s="622"/>
      <c r="G717" s="622"/>
      <c r="H717" s="622"/>
      <c r="I717" s="622"/>
      <c r="J717" s="622">
        <v>1</v>
      </c>
      <c r="K717" s="622">
        <v>6340</v>
      </c>
      <c r="L717" s="622"/>
      <c r="M717" s="622">
        <v>6340</v>
      </c>
      <c r="N717" s="622"/>
      <c r="O717" s="622"/>
      <c r="P717" s="635"/>
      <c r="Q717" s="623"/>
    </row>
    <row r="718" spans="1:17" ht="14.4" customHeight="1" x14ac:dyDescent="0.3">
      <c r="A718" s="618" t="s">
        <v>556</v>
      </c>
      <c r="B718" s="619" t="s">
        <v>8647</v>
      </c>
      <c r="C718" s="619" t="s">
        <v>7386</v>
      </c>
      <c r="D718" s="619" t="s">
        <v>7778</v>
      </c>
      <c r="E718" s="619" t="s">
        <v>7779</v>
      </c>
      <c r="F718" s="622">
        <v>2</v>
      </c>
      <c r="G718" s="622">
        <v>10500</v>
      </c>
      <c r="H718" s="622">
        <v>1</v>
      </c>
      <c r="I718" s="622">
        <v>5250</v>
      </c>
      <c r="J718" s="622"/>
      <c r="K718" s="622"/>
      <c r="L718" s="622"/>
      <c r="M718" s="622"/>
      <c r="N718" s="622">
        <v>1</v>
      </c>
      <c r="O718" s="622">
        <v>5440.91</v>
      </c>
      <c r="P718" s="635">
        <v>0.51818190476190473</v>
      </c>
      <c r="Q718" s="623">
        <v>5440.91</v>
      </c>
    </row>
    <row r="719" spans="1:17" ht="14.4" customHeight="1" x14ac:dyDescent="0.3">
      <c r="A719" s="618" t="s">
        <v>556</v>
      </c>
      <c r="B719" s="619" t="s">
        <v>8647</v>
      </c>
      <c r="C719" s="619" t="s">
        <v>7386</v>
      </c>
      <c r="D719" s="619" t="s">
        <v>7782</v>
      </c>
      <c r="E719" s="619" t="s">
        <v>7783</v>
      </c>
      <c r="F719" s="622">
        <v>1</v>
      </c>
      <c r="G719" s="622">
        <v>6593</v>
      </c>
      <c r="H719" s="622">
        <v>1</v>
      </c>
      <c r="I719" s="622">
        <v>6593</v>
      </c>
      <c r="J719" s="622">
        <v>3</v>
      </c>
      <c r="K719" s="622">
        <v>20498.25</v>
      </c>
      <c r="L719" s="622">
        <v>3.1090929774002731</v>
      </c>
      <c r="M719" s="622">
        <v>6832.75</v>
      </c>
      <c r="N719" s="622">
        <v>1</v>
      </c>
      <c r="O719" s="622">
        <v>6832.75</v>
      </c>
      <c r="P719" s="635">
        <v>1.036364325800091</v>
      </c>
      <c r="Q719" s="623">
        <v>6832.75</v>
      </c>
    </row>
    <row r="720" spans="1:17" ht="14.4" customHeight="1" x14ac:dyDescent="0.3">
      <c r="A720" s="618" t="s">
        <v>556</v>
      </c>
      <c r="B720" s="619" t="s">
        <v>8647</v>
      </c>
      <c r="C720" s="619" t="s">
        <v>7386</v>
      </c>
      <c r="D720" s="619" t="s">
        <v>7784</v>
      </c>
      <c r="E720" s="619" t="s">
        <v>7785</v>
      </c>
      <c r="F720" s="622"/>
      <c r="G720" s="622"/>
      <c r="H720" s="622"/>
      <c r="I720" s="622"/>
      <c r="J720" s="622"/>
      <c r="K720" s="622"/>
      <c r="L720" s="622"/>
      <c r="M720" s="622"/>
      <c r="N720" s="622">
        <v>4</v>
      </c>
      <c r="O720" s="622">
        <v>20333.439999999999</v>
      </c>
      <c r="P720" s="635"/>
      <c r="Q720" s="623">
        <v>5083.3599999999997</v>
      </c>
    </row>
    <row r="721" spans="1:17" ht="14.4" customHeight="1" x14ac:dyDescent="0.3">
      <c r="A721" s="618" t="s">
        <v>556</v>
      </c>
      <c r="B721" s="619" t="s">
        <v>8647</v>
      </c>
      <c r="C721" s="619" t="s">
        <v>7386</v>
      </c>
      <c r="D721" s="619" t="s">
        <v>7786</v>
      </c>
      <c r="E721" s="619" t="s">
        <v>7787</v>
      </c>
      <c r="F721" s="622">
        <v>2</v>
      </c>
      <c r="G721" s="622">
        <v>12680</v>
      </c>
      <c r="H721" s="622">
        <v>1</v>
      </c>
      <c r="I721" s="622">
        <v>6340</v>
      </c>
      <c r="J721" s="622">
        <v>1</v>
      </c>
      <c r="K721" s="622">
        <v>6570.55</v>
      </c>
      <c r="L721" s="622">
        <v>0.51818217665615141</v>
      </c>
      <c r="M721" s="622">
        <v>6570.55</v>
      </c>
      <c r="N721" s="622">
        <v>3</v>
      </c>
      <c r="O721" s="622">
        <v>19711.650000000001</v>
      </c>
      <c r="P721" s="635">
        <v>1.5545465299684544</v>
      </c>
      <c r="Q721" s="623">
        <v>6570.55</v>
      </c>
    </row>
    <row r="722" spans="1:17" ht="14.4" customHeight="1" x14ac:dyDescent="0.3">
      <c r="A722" s="618" t="s">
        <v>556</v>
      </c>
      <c r="B722" s="619" t="s">
        <v>8647</v>
      </c>
      <c r="C722" s="619" t="s">
        <v>7386</v>
      </c>
      <c r="D722" s="619" t="s">
        <v>7808</v>
      </c>
      <c r="E722" s="619" t="s">
        <v>7809</v>
      </c>
      <c r="F722" s="622">
        <v>2</v>
      </c>
      <c r="G722" s="622">
        <v>9330</v>
      </c>
      <c r="H722" s="622">
        <v>1</v>
      </c>
      <c r="I722" s="622">
        <v>4665</v>
      </c>
      <c r="J722" s="622"/>
      <c r="K722" s="622"/>
      <c r="L722" s="622"/>
      <c r="M722" s="622"/>
      <c r="N722" s="622">
        <v>2</v>
      </c>
      <c r="O722" s="622">
        <v>9669.2800000000007</v>
      </c>
      <c r="P722" s="635">
        <v>1.0363644158628083</v>
      </c>
      <c r="Q722" s="623">
        <v>4834.6400000000003</v>
      </c>
    </row>
    <row r="723" spans="1:17" ht="14.4" customHeight="1" x14ac:dyDescent="0.3">
      <c r="A723" s="618" t="s">
        <v>556</v>
      </c>
      <c r="B723" s="619" t="s">
        <v>8647</v>
      </c>
      <c r="C723" s="619" t="s">
        <v>7386</v>
      </c>
      <c r="D723" s="619" t="s">
        <v>7820</v>
      </c>
      <c r="E723" s="619" t="s">
        <v>7821</v>
      </c>
      <c r="F723" s="622">
        <v>1</v>
      </c>
      <c r="G723" s="622">
        <v>2512.1999999999998</v>
      </c>
      <c r="H723" s="622">
        <v>1</v>
      </c>
      <c r="I723" s="622">
        <v>2512.1999999999998</v>
      </c>
      <c r="J723" s="622">
        <v>3</v>
      </c>
      <c r="K723" s="622">
        <v>7810.6500000000005</v>
      </c>
      <c r="L723" s="622">
        <v>3.1090876522569864</v>
      </c>
      <c r="M723" s="622">
        <v>2603.5500000000002</v>
      </c>
      <c r="N723" s="622">
        <v>1</v>
      </c>
      <c r="O723" s="622">
        <v>2603.5500000000002</v>
      </c>
      <c r="P723" s="635">
        <v>1.0363625507523289</v>
      </c>
      <c r="Q723" s="623">
        <v>2603.5500000000002</v>
      </c>
    </row>
    <row r="724" spans="1:17" ht="14.4" customHeight="1" x14ac:dyDescent="0.3">
      <c r="A724" s="618" t="s">
        <v>556</v>
      </c>
      <c r="B724" s="619" t="s">
        <v>8647</v>
      </c>
      <c r="C724" s="619" t="s">
        <v>7386</v>
      </c>
      <c r="D724" s="619" t="s">
        <v>7822</v>
      </c>
      <c r="E724" s="619" t="s">
        <v>7821</v>
      </c>
      <c r="F724" s="622"/>
      <c r="G724" s="622"/>
      <c r="H724" s="622"/>
      <c r="I724" s="622"/>
      <c r="J724" s="622"/>
      <c r="K724" s="622"/>
      <c r="L724" s="622"/>
      <c r="M724" s="622"/>
      <c r="N724" s="622">
        <v>1</v>
      </c>
      <c r="O724" s="622">
        <v>8342.6200000000008</v>
      </c>
      <c r="P724" s="635"/>
      <c r="Q724" s="623">
        <v>8342.6200000000008</v>
      </c>
    </row>
    <row r="725" spans="1:17" ht="14.4" customHeight="1" x14ac:dyDescent="0.3">
      <c r="A725" s="618" t="s">
        <v>556</v>
      </c>
      <c r="B725" s="619" t="s">
        <v>8647</v>
      </c>
      <c r="C725" s="619" t="s">
        <v>7386</v>
      </c>
      <c r="D725" s="619" t="s">
        <v>7843</v>
      </c>
      <c r="E725" s="619" t="s">
        <v>7844</v>
      </c>
      <c r="F725" s="622">
        <v>1</v>
      </c>
      <c r="G725" s="622">
        <v>6850.4</v>
      </c>
      <c r="H725" s="622">
        <v>1</v>
      </c>
      <c r="I725" s="622">
        <v>6850.4</v>
      </c>
      <c r="J725" s="622"/>
      <c r="K725" s="622"/>
      <c r="L725" s="622"/>
      <c r="M725" s="622"/>
      <c r="N725" s="622"/>
      <c r="O725" s="622"/>
      <c r="P725" s="635"/>
      <c r="Q725" s="623"/>
    </row>
    <row r="726" spans="1:17" ht="14.4" customHeight="1" x14ac:dyDescent="0.3">
      <c r="A726" s="618" t="s">
        <v>556</v>
      </c>
      <c r="B726" s="619" t="s">
        <v>8647</v>
      </c>
      <c r="C726" s="619" t="s">
        <v>7386</v>
      </c>
      <c r="D726" s="619" t="s">
        <v>7850</v>
      </c>
      <c r="E726" s="619" t="s">
        <v>7851</v>
      </c>
      <c r="F726" s="622"/>
      <c r="G726" s="622"/>
      <c r="H726" s="622"/>
      <c r="I726" s="622"/>
      <c r="J726" s="622"/>
      <c r="K726" s="622"/>
      <c r="L726" s="622"/>
      <c r="M726" s="622"/>
      <c r="N726" s="622">
        <v>1</v>
      </c>
      <c r="O726" s="622">
        <v>4560</v>
      </c>
      <c r="P726" s="635"/>
      <c r="Q726" s="623">
        <v>4560</v>
      </c>
    </row>
    <row r="727" spans="1:17" ht="14.4" customHeight="1" x14ac:dyDescent="0.3">
      <c r="A727" s="618" t="s">
        <v>556</v>
      </c>
      <c r="B727" s="619" t="s">
        <v>8647</v>
      </c>
      <c r="C727" s="619" t="s">
        <v>7386</v>
      </c>
      <c r="D727" s="619" t="s">
        <v>7852</v>
      </c>
      <c r="E727" s="619" t="s">
        <v>7821</v>
      </c>
      <c r="F727" s="622">
        <v>1</v>
      </c>
      <c r="G727" s="622">
        <v>3957.9</v>
      </c>
      <c r="H727" s="622">
        <v>1</v>
      </c>
      <c r="I727" s="622">
        <v>3957.9</v>
      </c>
      <c r="J727" s="622"/>
      <c r="K727" s="622"/>
      <c r="L727" s="622"/>
      <c r="M727" s="622"/>
      <c r="N727" s="622">
        <v>1</v>
      </c>
      <c r="O727" s="622">
        <v>4101.82</v>
      </c>
      <c r="P727" s="635">
        <v>1.036362717602769</v>
      </c>
      <c r="Q727" s="623">
        <v>4101.82</v>
      </c>
    </row>
    <row r="728" spans="1:17" ht="14.4" customHeight="1" x14ac:dyDescent="0.3">
      <c r="A728" s="618" t="s">
        <v>556</v>
      </c>
      <c r="B728" s="619" t="s">
        <v>8647</v>
      </c>
      <c r="C728" s="619" t="s">
        <v>7386</v>
      </c>
      <c r="D728" s="619" t="s">
        <v>7853</v>
      </c>
      <c r="E728" s="619" t="s">
        <v>7854</v>
      </c>
      <c r="F728" s="622"/>
      <c r="G728" s="622"/>
      <c r="H728" s="622"/>
      <c r="I728" s="622"/>
      <c r="J728" s="622">
        <v>2</v>
      </c>
      <c r="K728" s="622">
        <v>20248.48</v>
      </c>
      <c r="L728" s="622"/>
      <c r="M728" s="622">
        <v>10124.24</v>
      </c>
      <c r="N728" s="622"/>
      <c r="O728" s="622"/>
      <c r="P728" s="635"/>
      <c r="Q728" s="623"/>
    </row>
    <row r="729" spans="1:17" ht="14.4" customHeight="1" x14ac:dyDescent="0.3">
      <c r="A729" s="618" t="s">
        <v>556</v>
      </c>
      <c r="B729" s="619" t="s">
        <v>8647</v>
      </c>
      <c r="C729" s="619" t="s">
        <v>7386</v>
      </c>
      <c r="D729" s="619" t="s">
        <v>7889</v>
      </c>
      <c r="E729" s="619" t="s">
        <v>7890</v>
      </c>
      <c r="F729" s="622">
        <v>3</v>
      </c>
      <c r="G729" s="622">
        <v>36057.600000000006</v>
      </c>
      <c r="H729" s="622">
        <v>1</v>
      </c>
      <c r="I729" s="622">
        <v>12019.200000000003</v>
      </c>
      <c r="J729" s="622">
        <v>1</v>
      </c>
      <c r="K729" s="622">
        <v>12019.2</v>
      </c>
      <c r="L729" s="622">
        <v>0.33333333333333331</v>
      </c>
      <c r="M729" s="622">
        <v>12019.2</v>
      </c>
      <c r="N729" s="622">
        <v>3</v>
      </c>
      <c r="O729" s="622">
        <v>36057.600000000006</v>
      </c>
      <c r="P729" s="635">
        <v>1</v>
      </c>
      <c r="Q729" s="623">
        <v>12019.200000000003</v>
      </c>
    </row>
    <row r="730" spans="1:17" ht="14.4" customHeight="1" x14ac:dyDescent="0.3">
      <c r="A730" s="618" t="s">
        <v>556</v>
      </c>
      <c r="B730" s="619" t="s">
        <v>8647</v>
      </c>
      <c r="C730" s="619" t="s">
        <v>7386</v>
      </c>
      <c r="D730" s="619" t="s">
        <v>7905</v>
      </c>
      <c r="E730" s="619" t="s">
        <v>7906</v>
      </c>
      <c r="F730" s="622">
        <v>1</v>
      </c>
      <c r="G730" s="622">
        <v>10980.7</v>
      </c>
      <c r="H730" s="622">
        <v>1</v>
      </c>
      <c r="I730" s="622">
        <v>10980.7</v>
      </c>
      <c r="J730" s="622"/>
      <c r="K730" s="622"/>
      <c r="L730" s="622"/>
      <c r="M730" s="622"/>
      <c r="N730" s="622"/>
      <c r="O730" s="622"/>
      <c r="P730" s="635"/>
      <c r="Q730" s="623"/>
    </row>
    <row r="731" spans="1:17" ht="14.4" customHeight="1" x14ac:dyDescent="0.3">
      <c r="A731" s="618" t="s">
        <v>556</v>
      </c>
      <c r="B731" s="619" t="s">
        <v>8647</v>
      </c>
      <c r="C731" s="619" t="s">
        <v>7386</v>
      </c>
      <c r="D731" s="619" t="s">
        <v>7911</v>
      </c>
      <c r="E731" s="619" t="s">
        <v>7912</v>
      </c>
      <c r="F731" s="622"/>
      <c r="G731" s="622"/>
      <c r="H731" s="622"/>
      <c r="I731" s="622"/>
      <c r="J731" s="622"/>
      <c r="K731" s="622"/>
      <c r="L731" s="622"/>
      <c r="M731" s="622"/>
      <c r="N731" s="622">
        <v>1</v>
      </c>
      <c r="O731" s="622">
        <v>21280.6</v>
      </c>
      <c r="P731" s="635"/>
      <c r="Q731" s="623">
        <v>21280.6</v>
      </c>
    </row>
    <row r="732" spans="1:17" ht="14.4" customHeight="1" x14ac:dyDescent="0.3">
      <c r="A732" s="618" t="s">
        <v>556</v>
      </c>
      <c r="B732" s="619" t="s">
        <v>8647</v>
      </c>
      <c r="C732" s="619" t="s">
        <v>7386</v>
      </c>
      <c r="D732" s="619" t="s">
        <v>7925</v>
      </c>
      <c r="E732" s="619" t="s">
        <v>7926</v>
      </c>
      <c r="F732" s="622"/>
      <c r="G732" s="622"/>
      <c r="H732" s="622"/>
      <c r="I732" s="622"/>
      <c r="J732" s="622">
        <v>1</v>
      </c>
      <c r="K732" s="622">
        <v>8498.2999999999993</v>
      </c>
      <c r="L732" s="622"/>
      <c r="M732" s="622">
        <v>8498.2999999999993</v>
      </c>
      <c r="N732" s="622"/>
      <c r="O732" s="622"/>
      <c r="P732" s="635"/>
      <c r="Q732" s="623"/>
    </row>
    <row r="733" spans="1:17" ht="14.4" customHeight="1" x14ac:dyDescent="0.3">
      <c r="A733" s="618" t="s">
        <v>556</v>
      </c>
      <c r="B733" s="619" t="s">
        <v>8647</v>
      </c>
      <c r="C733" s="619" t="s">
        <v>7386</v>
      </c>
      <c r="D733" s="619" t="s">
        <v>7391</v>
      </c>
      <c r="E733" s="619" t="s">
        <v>7392</v>
      </c>
      <c r="F733" s="622"/>
      <c r="G733" s="622"/>
      <c r="H733" s="622"/>
      <c r="I733" s="622"/>
      <c r="J733" s="622">
        <v>1</v>
      </c>
      <c r="K733" s="622">
        <v>891.27</v>
      </c>
      <c r="L733" s="622"/>
      <c r="M733" s="622">
        <v>891.27</v>
      </c>
      <c r="N733" s="622"/>
      <c r="O733" s="622"/>
      <c r="P733" s="635"/>
      <c r="Q733" s="623"/>
    </row>
    <row r="734" spans="1:17" ht="14.4" customHeight="1" x14ac:dyDescent="0.3">
      <c r="A734" s="618" t="s">
        <v>556</v>
      </c>
      <c r="B734" s="619" t="s">
        <v>8647</v>
      </c>
      <c r="C734" s="619" t="s">
        <v>7386</v>
      </c>
      <c r="D734" s="619" t="s">
        <v>7947</v>
      </c>
      <c r="E734" s="619" t="s">
        <v>7948</v>
      </c>
      <c r="F734" s="622"/>
      <c r="G734" s="622"/>
      <c r="H734" s="622"/>
      <c r="I734" s="622"/>
      <c r="J734" s="622">
        <v>11</v>
      </c>
      <c r="K734" s="622">
        <v>15180</v>
      </c>
      <c r="L734" s="622"/>
      <c r="M734" s="622">
        <v>1380</v>
      </c>
      <c r="N734" s="622"/>
      <c r="O734" s="622"/>
      <c r="P734" s="635"/>
      <c r="Q734" s="623"/>
    </row>
    <row r="735" spans="1:17" ht="14.4" customHeight="1" x14ac:dyDescent="0.3">
      <c r="A735" s="618" t="s">
        <v>556</v>
      </c>
      <c r="B735" s="619" t="s">
        <v>8647</v>
      </c>
      <c r="C735" s="619" t="s">
        <v>7386</v>
      </c>
      <c r="D735" s="619" t="s">
        <v>7953</v>
      </c>
      <c r="E735" s="619" t="s">
        <v>7954</v>
      </c>
      <c r="F735" s="622"/>
      <c r="G735" s="622"/>
      <c r="H735" s="622"/>
      <c r="I735" s="622"/>
      <c r="J735" s="622">
        <v>11</v>
      </c>
      <c r="K735" s="622">
        <v>14432</v>
      </c>
      <c r="L735" s="622"/>
      <c r="M735" s="622">
        <v>1312</v>
      </c>
      <c r="N735" s="622"/>
      <c r="O735" s="622"/>
      <c r="P735" s="635"/>
      <c r="Q735" s="623"/>
    </row>
    <row r="736" spans="1:17" ht="14.4" customHeight="1" x14ac:dyDescent="0.3">
      <c r="A736" s="618" t="s">
        <v>556</v>
      </c>
      <c r="B736" s="619" t="s">
        <v>8647</v>
      </c>
      <c r="C736" s="619" t="s">
        <v>7386</v>
      </c>
      <c r="D736" s="619" t="s">
        <v>7969</v>
      </c>
      <c r="E736" s="619" t="s">
        <v>7970</v>
      </c>
      <c r="F736" s="622"/>
      <c r="G736" s="622"/>
      <c r="H736" s="622"/>
      <c r="I736" s="622"/>
      <c r="J736" s="622">
        <v>1</v>
      </c>
      <c r="K736" s="622">
        <v>5924.89</v>
      </c>
      <c r="L736" s="622"/>
      <c r="M736" s="622">
        <v>5924.89</v>
      </c>
      <c r="N736" s="622"/>
      <c r="O736" s="622"/>
      <c r="P736" s="635"/>
      <c r="Q736" s="623"/>
    </row>
    <row r="737" spans="1:17" ht="14.4" customHeight="1" x14ac:dyDescent="0.3">
      <c r="A737" s="618" t="s">
        <v>556</v>
      </c>
      <c r="B737" s="619" t="s">
        <v>8647</v>
      </c>
      <c r="C737" s="619" t="s">
        <v>7386</v>
      </c>
      <c r="D737" s="619" t="s">
        <v>7971</v>
      </c>
      <c r="E737" s="619" t="s">
        <v>7972</v>
      </c>
      <c r="F737" s="622"/>
      <c r="G737" s="622"/>
      <c r="H737" s="622"/>
      <c r="I737" s="622"/>
      <c r="J737" s="622">
        <v>1</v>
      </c>
      <c r="K737" s="622">
        <v>13666.42</v>
      </c>
      <c r="L737" s="622"/>
      <c r="M737" s="622">
        <v>13666.42</v>
      </c>
      <c r="N737" s="622"/>
      <c r="O737" s="622"/>
      <c r="P737" s="635"/>
      <c r="Q737" s="623"/>
    </row>
    <row r="738" spans="1:17" ht="14.4" customHeight="1" x14ac:dyDescent="0.3">
      <c r="A738" s="618" t="s">
        <v>556</v>
      </c>
      <c r="B738" s="619" t="s">
        <v>8647</v>
      </c>
      <c r="C738" s="619" t="s">
        <v>7386</v>
      </c>
      <c r="D738" s="619" t="s">
        <v>7973</v>
      </c>
      <c r="E738" s="619" t="s">
        <v>7974</v>
      </c>
      <c r="F738" s="622"/>
      <c r="G738" s="622"/>
      <c r="H738" s="622"/>
      <c r="I738" s="622"/>
      <c r="J738" s="622">
        <v>1</v>
      </c>
      <c r="K738" s="622">
        <v>6755.23</v>
      </c>
      <c r="L738" s="622"/>
      <c r="M738" s="622">
        <v>6755.23</v>
      </c>
      <c r="N738" s="622"/>
      <c r="O738" s="622"/>
      <c r="P738" s="635"/>
      <c r="Q738" s="623"/>
    </row>
    <row r="739" spans="1:17" ht="14.4" customHeight="1" x14ac:dyDescent="0.3">
      <c r="A739" s="618" t="s">
        <v>556</v>
      </c>
      <c r="B739" s="619" t="s">
        <v>8647</v>
      </c>
      <c r="C739" s="619" t="s">
        <v>7386</v>
      </c>
      <c r="D739" s="619" t="s">
        <v>8019</v>
      </c>
      <c r="E739" s="619" t="s">
        <v>8020</v>
      </c>
      <c r="F739" s="622">
        <v>1</v>
      </c>
      <c r="G739" s="622">
        <v>7286.2</v>
      </c>
      <c r="H739" s="622">
        <v>1</v>
      </c>
      <c r="I739" s="622">
        <v>7286.2</v>
      </c>
      <c r="J739" s="622"/>
      <c r="K739" s="622"/>
      <c r="L739" s="622"/>
      <c r="M739" s="622"/>
      <c r="N739" s="622"/>
      <c r="O739" s="622"/>
      <c r="P739" s="635"/>
      <c r="Q739" s="623"/>
    </row>
    <row r="740" spans="1:17" ht="14.4" customHeight="1" x14ac:dyDescent="0.3">
      <c r="A740" s="618" t="s">
        <v>556</v>
      </c>
      <c r="B740" s="619" t="s">
        <v>8647</v>
      </c>
      <c r="C740" s="619" t="s">
        <v>7386</v>
      </c>
      <c r="D740" s="619" t="s">
        <v>8652</v>
      </c>
      <c r="E740" s="619" t="s">
        <v>8653</v>
      </c>
      <c r="F740" s="622">
        <v>1</v>
      </c>
      <c r="G740" s="622">
        <v>7057.8</v>
      </c>
      <c r="H740" s="622">
        <v>1</v>
      </c>
      <c r="I740" s="622">
        <v>7057.8</v>
      </c>
      <c r="J740" s="622"/>
      <c r="K740" s="622"/>
      <c r="L740" s="622"/>
      <c r="M740" s="622"/>
      <c r="N740" s="622"/>
      <c r="O740" s="622"/>
      <c r="P740" s="635"/>
      <c r="Q740" s="623"/>
    </row>
    <row r="741" spans="1:17" ht="14.4" customHeight="1" x14ac:dyDescent="0.3">
      <c r="A741" s="618" t="s">
        <v>556</v>
      </c>
      <c r="B741" s="619" t="s">
        <v>8647</v>
      </c>
      <c r="C741" s="619" t="s">
        <v>7401</v>
      </c>
      <c r="D741" s="619" t="s">
        <v>8054</v>
      </c>
      <c r="E741" s="619" t="s">
        <v>8055</v>
      </c>
      <c r="F741" s="622">
        <v>0</v>
      </c>
      <c r="G741" s="622">
        <v>0</v>
      </c>
      <c r="H741" s="622"/>
      <c r="I741" s="622"/>
      <c r="J741" s="622">
        <v>0</v>
      </c>
      <c r="K741" s="622">
        <v>0</v>
      </c>
      <c r="L741" s="622"/>
      <c r="M741" s="622"/>
      <c r="N741" s="622">
        <v>0</v>
      </c>
      <c r="O741" s="622">
        <v>0</v>
      </c>
      <c r="P741" s="635"/>
      <c r="Q741" s="623"/>
    </row>
    <row r="742" spans="1:17" ht="14.4" customHeight="1" x14ac:dyDescent="0.3">
      <c r="A742" s="618" t="s">
        <v>556</v>
      </c>
      <c r="B742" s="619" t="s">
        <v>8647</v>
      </c>
      <c r="C742" s="619" t="s">
        <v>7401</v>
      </c>
      <c r="D742" s="619" t="s">
        <v>8056</v>
      </c>
      <c r="E742" s="619" t="s">
        <v>8057</v>
      </c>
      <c r="F742" s="622">
        <v>1598</v>
      </c>
      <c r="G742" s="622">
        <v>0</v>
      </c>
      <c r="H742" s="622"/>
      <c r="I742" s="622">
        <v>0</v>
      </c>
      <c r="J742" s="622">
        <v>1664</v>
      </c>
      <c r="K742" s="622">
        <v>0</v>
      </c>
      <c r="L742" s="622"/>
      <c r="M742" s="622">
        <v>0</v>
      </c>
      <c r="N742" s="622">
        <v>1669</v>
      </c>
      <c r="O742" s="622">
        <v>0</v>
      </c>
      <c r="P742" s="635"/>
      <c r="Q742" s="623">
        <v>0</v>
      </c>
    </row>
    <row r="743" spans="1:17" ht="14.4" customHeight="1" x14ac:dyDescent="0.3">
      <c r="A743" s="618" t="s">
        <v>556</v>
      </c>
      <c r="B743" s="619" t="s">
        <v>8647</v>
      </c>
      <c r="C743" s="619" t="s">
        <v>7401</v>
      </c>
      <c r="D743" s="619" t="s">
        <v>7402</v>
      </c>
      <c r="E743" s="619" t="s">
        <v>7403</v>
      </c>
      <c r="F743" s="622">
        <v>16</v>
      </c>
      <c r="G743" s="622">
        <v>0</v>
      </c>
      <c r="H743" s="622"/>
      <c r="I743" s="622">
        <v>0</v>
      </c>
      <c r="J743" s="622">
        <v>24</v>
      </c>
      <c r="K743" s="622">
        <v>0</v>
      </c>
      <c r="L743" s="622"/>
      <c r="M743" s="622">
        <v>0</v>
      </c>
      <c r="N743" s="622">
        <v>6</v>
      </c>
      <c r="O743" s="622">
        <v>0</v>
      </c>
      <c r="P743" s="635"/>
      <c r="Q743" s="623">
        <v>0</v>
      </c>
    </row>
    <row r="744" spans="1:17" ht="14.4" customHeight="1" x14ac:dyDescent="0.3">
      <c r="A744" s="618" t="s">
        <v>556</v>
      </c>
      <c r="B744" s="619" t="s">
        <v>8647</v>
      </c>
      <c r="C744" s="619" t="s">
        <v>7401</v>
      </c>
      <c r="D744" s="619" t="s">
        <v>7404</v>
      </c>
      <c r="E744" s="619" t="s">
        <v>7405</v>
      </c>
      <c r="F744" s="622">
        <v>456</v>
      </c>
      <c r="G744" s="622">
        <v>0</v>
      </c>
      <c r="H744" s="622"/>
      <c r="I744" s="622">
        <v>0</v>
      </c>
      <c r="J744" s="622">
        <v>508</v>
      </c>
      <c r="K744" s="622">
        <v>0</v>
      </c>
      <c r="L744" s="622"/>
      <c r="M744" s="622">
        <v>0</v>
      </c>
      <c r="N744" s="622">
        <v>305</v>
      </c>
      <c r="O744" s="622">
        <v>0</v>
      </c>
      <c r="P744" s="635"/>
      <c r="Q744" s="623">
        <v>0</v>
      </c>
    </row>
    <row r="745" spans="1:17" ht="14.4" customHeight="1" x14ac:dyDescent="0.3">
      <c r="A745" s="618" t="s">
        <v>556</v>
      </c>
      <c r="B745" s="619" t="s">
        <v>8647</v>
      </c>
      <c r="C745" s="619" t="s">
        <v>7401</v>
      </c>
      <c r="D745" s="619" t="s">
        <v>8654</v>
      </c>
      <c r="E745" s="619" t="s">
        <v>8655</v>
      </c>
      <c r="F745" s="622">
        <v>982</v>
      </c>
      <c r="G745" s="622">
        <v>6546012</v>
      </c>
      <c r="H745" s="622">
        <v>1</v>
      </c>
      <c r="I745" s="622">
        <v>6666</v>
      </c>
      <c r="J745" s="622">
        <v>1039</v>
      </c>
      <c r="K745" s="622">
        <v>6932310</v>
      </c>
      <c r="L745" s="622">
        <v>1.059012724082999</v>
      </c>
      <c r="M745" s="622">
        <v>6672.0981713185756</v>
      </c>
      <c r="N745" s="622">
        <v>631</v>
      </c>
      <c r="O745" s="622">
        <v>4212452</v>
      </c>
      <c r="P745" s="635">
        <v>0.64351424959196535</v>
      </c>
      <c r="Q745" s="623">
        <v>6675.8351822503964</v>
      </c>
    </row>
    <row r="746" spans="1:17" ht="14.4" customHeight="1" x14ac:dyDescent="0.3">
      <c r="A746" s="618" t="s">
        <v>556</v>
      </c>
      <c r="B746" s="619" t="s">
        <v>8647</v>
      </c>
      <c r="C746" s="619" t="s">
        <v>7401</v>
      </c>
      <c r="D746" s="619" t="s">
        <v>8066</v>
      </c>
      <c r="E746" s="619" t="s">
        <v>8067</v>
      </c>
      <c r="F746" s="622">
        <v>3</v>
      </c>
      <c r="G746" s="622">
        <v>306</v>
      </c>
      <c r="H746" s="622">
        <v>1</v>
      </c>
      <c r="I746" s="622">
        <v>102</v>
      </c>
      <c r="J746" s="622">
        <v>3</v>
      </c>
      <c r="K746" s="622">
        <v>306</v>
      </c>
      <c r="L746" s="622">
        <v>1</v>
      </c>
      <c r="M746" s="622">
        <v>102</v>
      </c>
      <c r="N746" s="622"/>
      <c r="O746" s="622"/>
      <c r="P746" s="635"/>
      <c r="Q746" s="623"/>
    </row>
    <row r="747" spans="1:17" ht="14.4" customHeight="1" x14ac:dyDescent="0.3">
      <c r="A747" s="618" t="s">
        <v>556</v>
      </c>
      <c r="B747" s="619" t="s">
        <v>8647</v>
      </c>
      <c r="C747" s="619" t="s">
        <v>7401</v>
      </c>
      <c r="D747" s="619" t="s">
        <v>8656</v>
      </c>
      <c r="E747" s="619" t="s">
        <v>8657</v>
      </c>
      <c r="F747" s="622">
        <v>1338</v>
      </c>
      <c r="G747" s="622">
        <v>15904806</v>
      </c>
      <c r="H747" s="622">
        <v>1</v>
      </c>
      <c r="I747" s="622">
        <v>11887</v>
      </c>
      <c r="J747" s="622">
        <v>1365</v>
      </c>
      <c r="K747" s="622">
        <v>16234955</v>
      </c>
      <c r="L747" s="622">
        <v>1.0207578137073787</v>
      </c>
      <c r="M747" s="622">
        <v>11893.739926739927</v>
      </c>
      <c r="N747" s="622">
        <v>1530</v>
      </c>
      <c r="O747" s="622">
        <v>18202192</v>
      </c>
      <c r="P747" s="635">
        <v>1.1444460246795842</v>
      </c>
      <c r="Q747" s="623">
        <v>11896.857516339869</v>
      </c>
    </row>
    <row r="748" spans="1:17" ht="14.4" customHeight="1" x14ac:dyDescent="0.3">
      <c r="A748" s="618" t="s">
        <v>556</v>
      </c>
      <c r="B748" s="619" t="s">
        <v>8647</v>
      </c>
      <c r="C748" s="619" t="s">
        <v>7401</v>
      </c>
      <c r="D748" s="619" t="s">
        <v>8658</v>
      </c>
      <c r="E748" s="619" t="s">
        <v>8659</v>
      </c>
      <c r="F748" s="622">
        <v>138</v>
      </c>
      <c r="G748" s="622">
        <v>754308</v>
      </c>
      <c r="H748" s="622">
        <v>1</v>
      </c>
      <c r="I748" s="622">
        <v>5466</v>
      </c>
      <c r="J748" s="622">
        <v>141</v>
      </c>
      <c r="K748" s="622">
        <v>771498</v>
      </c>
      <c r="L748" s="622">
        <v>1.0227890994129718</v>
      </c>
      <c r="M748" s="622">
        <v>5471.6170212765956</v>
      </c>
      <c r="N748" s="622">
        <v>103</v>
      </c>
      <c r="O748" s="622">
        <v>564024</v>
      </c>
      <c r="P748" s="635">
        <v>0.74773699867958443</v>
      </c>
      <c r="Q748" s="623">
        <v>5475.961165048544</v>
      </c>
    </row>
    <row r="749" spans="1:17" ht="14.4" customHeight="1" x14ac:dyDescent="0.3">
      <c r="A749" s="618" t="s">
        <v>556</v>
      </c>
      <c r="B749" s="619" t="s">
        <v>8647</v>
      </c>
      <c r="C749" s="619" t="s">
        <v>7401</v>
      </c>
      <c r="D749" s="619" t="s">
        <v>8072</v>
      </c>
      <c r="E749" s="619" t="s">
        <v>8073</v>
      </c>
      <c r="F749" s="622">
        <v>1082</v>
      </c>
      <c r="G749" s="622">
        <v>412242</v>
      </c>
      <c r="H749" s="622">
        <v>1</v>
      </c>
      <c r="I749" s="622">
        <v>381</v>
      </c>
      <c r="J749" s="622">
        <v>1168</v>
      </c>
      <c r="K749" s="622">
        <v>445008</v>
      </c>
      <c r="L749" s="622">
        <v>1.0794824399260627</v>
      </c>
      <c r="M749" s="622">
        <v>381</v>
      </c>
      <c r="N749" s="622">
        <v>934</v>
      </c>
      <c r="O749" s="622">
        <v>356769</v>
      </c>
      <c r="P749" s="635">
        <v>0.86543583623211606</v>
      </c>
      <c r="Q749" s="623">
        <v>381.97965738758029</v>
      </c>
    </row>
    <row r="750" spans="1:17" ht="14.4" customHeight="1" x14ac:dyDescent="0.3">
      <c r="A750" s="618" t="s">
        <v>556</v>
      </c>
      <c r="B750" s="619" t="s">
        <v>8647</v>
      </c>
      <c r="C750" s="619" t="s">
        <v>7401</v>
      </c>
      <c r="D750" s="619" t="s">
        <v>8074</v>
      </c>
      <c r="E750" s="619" t="s">
        <v>8075</v>
      </c>
      <c r="F750" s="622">
        <v>10</v>
      </c>
      <c r="G750" s="622">
        <v>26650</v>
      </c>
      <c r="H750" s="622">
        <v>1</v>
      </c>
      <c r="I750" s="622">
        <v>2665</v>
      </c>
      <c r="J750" s="622"/>
      <c r="K750" s="622"/>
      <c r="L750" s="622"/>
      <c r="M750" s="622"/>
      <c r="N750" s="622"/>
      <c r="O750" s="622"/>
      <c r="P750" s="635"/>
      <c r="Q750" s="623"/>
    </row>
    <row r="751" spans="1:17" ht="14.4" customHeight="1" x14ac:dyDescent="0.3">
      <c r="A751" s="618" t="s">
        <v>556</v>
      </c>
      <c r="B751" s="619" t="s">
        <v>8647</v>
      </c>
      <c r="C751" s="619" t="s">
        <v>7401</v>
      </c>
      <c r="D751" s="619" t="s">
        <v>8090</v>
      </c>
      <c r="E751" s="619" t="s">
        <v>8091</v>
      </c>
      <c r="F751" s="622">
        <v>5</v>
      </c>
      <c r="G751" s="622">
        <v>15960</v>
      </c>
      <c r="H751" s="622">
        <v>1</v>
      </c>
      <c r="I751" s="622">
        <v>3192</v>
      </c>
      <c r="J751" s="622"/>
      <c r="K751" s="622"/>
      <c r="L751" s="622"/>
      <c r="M751" s="622"/>
      <c r="N751" s="622"/>
      <c r="O751" s="622"/>
      <c r="P751" s="635"/>
      <c r="Q751" s="623"/>
    </row>
    <row r="752" spans="1:17" ht="14.4" customHeight="1" x14ac:dyDescent="0.3">
      <c r="A752" s="618" t="s">
        <v>556</v>
      </c>
      <c r="B752" s="619" t="s">
        <v>8647</v>
      </c>
      <c r="C752" s="619" t="s">
        <v>7401</v>
      </c>
      <c r="D752" s="619" t="s">
        <v>8094</v>
      </c>
      <c r="E752" s="619" t="s">
        <v>8095</v>
      </c>
      <c r="F752" s="622">
        <v>3</v>
      </c>
      <c r="G752" s="622">
        <v>7296</v>
      </c>
      <c r="H752" s="622">
        <v>1</v>
      </c>
      <c r="I752" s="622">
        <v>2432</v>
      </c>
      <c r="J752" s="622"/>
      <c r="K752" s="622"/>
      <c r="L752" s="622"/>
      <c r="M752" s="622"/>
      <c r="N752" s="622"/>
      <c r="O752" s="622"/>
      <c r="P752" s="635"/>
      <c r="Q752" s="623"/>
    </row>
    <row r="753" spans="1:17" ht="14.4" customHeight="1" x14ac:dyDescent="0.3">
      <c r="A753" s="618" t="s">
        <v>556</v>
      </c>
      <c r="B753" s="619" t="s">
        <v>8647</v>
      </c>
      <c r="C753" s="619" t="s">
        <v>7401</v>
      </c>
      <c r="D753" s="619" t="s">
        <v>8096</v>
      </c>
      <c r="E753" s="619" t="s">
        <v>8097</v>
      </c>
      <c r="F753" s="622">
        <v>5</v>
      </c>
      <c r="G753" s="622">
        <v>5060</v>
      </c>
      <c r="H753" s="622">
        <v>1</v>
      </c>
      <c r="I753" s="622">
        <v>1012</v>
      </c>
      <c r="J753" s="622"/>
      <c r="K753" s="622"/>
      <c r="L753" s="622"/>
      <c r="M753" s="622"/>
      <c r="N753" s="622"/>
      <c r="O753" s="622"/>
      <c r="P753" s="635"/>
      <c r="Q753" s="623"/>
    </row>
    <row r="754" spans="1:17" ht="14.4" customHeight="1" x14ac:dyDescent="0.3">
      <c r="A754" s="618" t="s">
        <v>556</v>
      </c>
      <c r="B754" s="619" t="s">
        <v>8647</v>
      </c>
      <c r="C754" s="619" t="s">
        <v>7401</v>
      </c>
      <c r="D754" s="619" t="s">
        <v>8098</v>
      </c>
      <c r="E754" s="619" t="s">
        <v>8099</v>
      </c>
      <c r="F754" s="622">
        <v>1</v>
      </c>
      <c r="G754" s="622">
        <v>4727</v>
      </c>
      <c r="H754" s="622">
        <v>1</v>
      </c>
      <c r="I754" s="622">
        <v>4727</v>
      </c>
      <c r="J754" s="622"/>
      <c r="K754" s="622"/>
      <c r="L754" s="622"/>
      <c r="M754" s="622"/>
      <c r="N754" s="622"/>
      <c r="O754" s="622"/>
      <c r="P754" s="635"/>
      <c r="Q754" s="623"/>
    </row>
    <row r="755" spans="1:17" ht="14.4" customHeight="1" x14ac:dyDescent="0.3">
      <c r="A755" s="618" t="s">
        <v>556</v>
      </c>
      <c r="B755" s="619" t="s">
        <v>8647</v>
      </c>
      <c r="C755" s="619" t="s">
        <v>7401</v>
      </c>
      <c r="D755" s="619" t="s">
        <v>8100</v>
      </c>
      <c r="E755" s="619" t="s">
        <v>8101</v>
      </c>
      <c r="F755" s="622">
        <v>6</v>
      </c>
      <c r="G755" s="622">
        <v>83724</v>
      </c>
      <c r="H755" s="622">
        <v>1</v>
      </c>
      <c r="I755" s="622">
        <v>13954</v>
      </c>
      <c r="J755" s="622"/>
      <c r="K755" s="622"/>
      <c r="L755" s="622"/>
      <c r="M755" s="622"/>
      <c r="N755" s="622"/>
      <c r="O755" s="622"/>
      <c r="P755" s="635"/>
      <c r="Q755" s="623"/>
    </row>
    <row r="756" spans="1:17" ht="14.4" customHeight="1" x14ac:dyDescent="0.3">
      <c r="A756" s="618" t="s">
        <v>556</v>
      </c>
      <c r="B756" s="619" t="s">
        <v>8647</v>
      </c>
      <c r="C756" s="619" t="s">
        <v>7401</v>
      </c>
      <c r="D756" s="619" t="s">
        <v>8128</v>
      </c>
      <c r="E756" s="619" t="s">
        <v>8129</v>
      </c>
      <c r="F756" s="622">
        <v>2</v>
      </c>
      <c r="G756" s="622">
        <v>5328</v>
      </c>
      <c r="H756" s="622">
        <v>1</v>
      </c>
      <c r="I756" s="622">
        <v>2664</v>
      </c>
      <c r="J756" s="622"/>
      <c r="K756" s="622"/>
      <c r="L756" s="622"/>
      <c r="M756" s="622"/>
      <c r="N756" s="622"/>
      <c r="O756" s="622"/>
      <c r="P756" s="635"/>
      <c r="Q756" s="623"/>
    </row>
    <row r="757" spans="1:17" ht="14.4" customHeight="1" x14ac:dyDescent="0.3">
      <c r="A757" s="618" t="s">
        <v>556</v>
      </c>
      <c r="B757" s="619" t="s">
        <v>8647</v>
      </c>
      <c r="C757" s="619" t="s">
        <v>7401</v>
      </c>
      <c r="D757" s="619" t="s">
        <v>7470</v>
      </c>
      <c r="E757" s="619" t="s">
        <v>7471</v>
      </c>
      <c r="F757" s="622">
        <v>85</v>
      </c>
      <c r="G757" s="622">
        <v>21080</v>
      </c>
      <c r="H757" s="622">
        <v>1</v>
      </c>
      <c r="I757" s="622">
        <v>248</v>
      </c>
      <c r="J757" s="622">
        <v>129</v>
      </c>
      <c r="K757" s="622">
        <v>32119</v>
      </c>
      <c r="L757" s="622">
        <v>1.5236717267552182</v>
      </c>
      <c r="M757" s="622">
        <v>248.98449612403101</v>
      </c>
      <c r="N757" s="622">
        <v>76</v>
      </c>
      <c r="O757" s="622">
        <v>17683</v>
      </c>
      <c r="P757" s="635">
        <v>0.83885199240986719</v>
      </c>
      <c r="Q757" s="623">
        <v>232.67105263157896</v>
      </c>
    </row>
    <row r="758" spans="1:17" ht="14.4" customHeight="1" x14ac:dyDescent="0.3">
      <c r="A758" s="618" t="s">
        <v>556</v>
      </c>
      <c r="B758" s="619" t="s">
        <v>8647</v>
      </c>
      <c r="C758" s="619" t="s">
        <v>7401</v>
      </c>
      <c r="D758" s="619" t="s">
        <v>8134</v>
      </c>
      <c r="E758" s="619" t="s">
        <v>8135</v>
      </c>
      <c r="F758" s="622">
        <v>1</v>
      </c>
      <c r="G758" s="622">
        <v>2686</v>
      </c>
      <c r="H758" s="622">
        <v>1</v>
      </c>
      <c r="I758" s="622">
        <v>2686</v>
      </c>
      <c r="J758" s="622"/>
      <c r="K758" s="622"/>
      <c r="L758" s="622"/>
      <c r="M758" s="622"/>
      <c r="N758" s="622"/>
      <c r="O758" s="622"/>
      <c r="P758" s="635"/>
      <c r="Q758" s="623"/>
    </row>
    <row r="759" spans="1:17" ht="14.4" customHeight="1" x14ac:dyDescent="0.3">
      <c r="A759" s="618" t="s">
        <v>556</v>
      </c>
      <c r="B759" s="619" t="s">
        <v>8647</v>
      </c>
      <c r="C759" s="619" t="s">
        <v>7401</v>
      </c>
      <c r="D759" s="619" t="s">
        <v>8142</v>
      </c>
      <c r="E759" s="619" t="s">
        <v>8143</v>
      </c>
      <c r="F759" s="622">
        <v>6</v>
      </c>
      <c r="G759" s="622">
        <v>29304</v>
      </c>
      <c r="H759" s="622">
        <v>1</v>
      </c>
      <c r="I759" s="622">
        <v>4884</v>
      </c>
      <c r="J759" s="622"/>
      <c r="K759" s="622"/>
      <c r="L759" s="622"/>
      <c r="M759" s="622"/>
      <c r="N759" s="622"/>
      <c r="O759" s="622"/>
      <c r="P759" s="635"/>
      <c r="Q759" s="623"/>
    </row>
    <row r="760" spans="1:17" ht="14.4" customHeight="1" x14ac:dyDescent="0.3">
      <c r="A760" s="618" t="s">
        <v>556</v>
      </c>
      <c r="B760" s="619" t="s">
        <v>8647</v>
      </c>
      <c r="C760" s="619" t="s">
        <v>7401</v>
      </c>
      <c r="D760" s="619" t="s">
        <v>8150</v>
      </c>
      <c r="E760" s="619" t="s">
        <v>8151</v>
      </c>
      <c r="F760" s="622">
        <v>1</v>
      </c>
      <c r="G760" s="622">
        <v>3150</v>
      </c>
      <c r="H760" s="622">
        <v>1</v>
      </c>
      <c r="I760" s="622">
        <v>3150</v>
      </c>
      <c r="J760" s="622"/>
      <c r="K760" s="622"/>
      <c r="L760" s="622"/>
      <c r="M760" s="622"/>
      <c r="N760" s="622"/>
      <c r="O760" s="622"/>
      <c r="P760" s="635"/>
      <c r="Q760" s="623"/>
    </row>
    <row r="761" spans="1:17" ht="14.4" customHeight="1" x14ac:dyDescent="0.3">
      <c r="A761" s="618" t="s">
        <v>556</v>
      </c>
      <c r="B761" s="619" t="s">
        <v>8647</v>
      </c>
      <c r="C761" s="619" t="s">
        <v>7401</v>
      </c>
      <c r="D761" s="619" t="s">
        <v>8152</v>
      </c>
      <c r="E761" s="619" t="s">
        <v>8153</v>
      </c>
      <c r="F761" s="622">
        <v>2</v>
      </c>
      <c r="G761" s="622">
        <v>6144</v>
      </c>
      <c r="H761" s="622">
        <v>1</v>
      </c>
      <c r="I761" s="622">
        <v>3072</v>
      </c>
      <c r="J761" s="622"/>
      <c r="K761" s="622"/>
      <c r="L761" s="622"/>
      <c r="M761" s="622"/>
      <c r="N761" s="622"/>
      <c r="O761" s="622"/>
      <c r="P761" s="635"/>
      <c r="Q761" s="623"/>
    </row>
    <row r="762" spans="1:17" ht="14.4" customHeight="1" x14ac:dyDescent="0.3">
      <c r="A762" s="618" t="s">
        <v>556</v>
      </c>
      <c r="B762" s="619" t="s">
        <v>8647</v>
      </c>
      <c r="C762" s="619" t="s">
        <v>7401</v>
      </c>
      <c r="D762" s="619" t="s">
        <v>8154</v>
      </c>
      <c r="E762" s="619" t="s">
        <v>8155</v>
      </c>
      <c r="F762" s="622">
        <v>6</v>
      </c>
      <c r="G762" s="622">
        <v>12240</v>
      </c>
      <c r="H762" s="622">
        <v>1</v>
      </c>
      <c r="I762" s="622">
        <v>2040</v>
      </c>
      <c r="J762" s="622"/>
      <c r="K762" s="622"/>
      <c r="L762" s="622"/>
      <c r="M762" s="622"/>
      <c r="N762" s="622"/>
      <c r="O762" s="622"/>
      <c r="P762" s="635"/>
      <c r="Q762" s="623"/>
    </row>
    <row r="763" spans="1:17" ht="14.4" customHeight="1" x14ac:dyDescent="0.3">
      <c r="A763" s="618" t="s">
        <v>556</v>
      </c>
      <c r="B763" s="619" t="s">
        <v>8647</v>
      </c>
      <c r="C763" s="619" t="s">
        <v>7401</v>
      </c>
      <c r="D763" s="619" t="s">
        <v>8160</v>
      </c>
      <c r="E763" s="619" t="s">
        <v>8161</v>
      </c>
      <c r="F763" s="622">
        <v>1</v>
      </c>
      <c r="G763" s="622">
        <v>5905</v>
      </c>
      <c r="H763" s="622">
        <v>1</v>
      </c>
      <c r="I763" s="622">
        <v>5905</v>
      </c>
      <c r="J763" s="622"/>
      <c r="K763" s="622"/>
      <c r="L763" s="622"/>
      <c r="M763" s="622"/>
      <c r="N763" s="622"/>
      <c r="O763" s="622"/>
      <c r="P763" s="635"/>
      <c r="Q763" s="623"/>
    </row>
    <row r="764" spans="1:17" ht="14.4" customHeight="1" x14ac:dyDescent="0.3">
      <c r="A764" s="618" t="s">
        <v>556</v>
      </c>
      <c r="B764" s="619" t="s">
        <v>8647</v>
      </c>
      <c r="C764" s="619" t="s">
        <v>7401</v>
      </c>
      <c r="D764" s="619" t="s">
        <v>8162</v>
      </c>
      <c r="E764" s="619" t="s">
        <v>8163</v>
      </c>
      <c r="F764" s="622">
        <v>1</v>
      </c>
      <c r="G764" s="622">
        <v>3160</v>
      </c>
      <c r="H764" s="622">
        <v>1</v>
      </c>
      <c r="I764" s="622">
        <v>3160</v>
      </c>
      <c r="J764" s="622"/>
      <c r="K764" s="622"/>
      <c r="L764" s="622"/>
      <c r="M764" s="622"/>
      <c r="N764" s="622"/>
      <c r="O764" s="622"/>
      <c r="P764" s="635"/>
      <c r="Q764" s="623"/>
    </row>
    <row r="765" spans="1:17" ht="14.4" customHeight="1" x14ac:dyDescent="0.3">
      <c r="A765" s="618" t="s">
        <v>556</v>
      </c>
      <c r="B765" s="619" t="s">
        <v>8647</v>
      </c>
      <c r="C765" s="619" t="s">
        <v>7401</v>
      </c>
      <c r="D765" s="619" t="s">
        <v>8170</v>
      </c>
      <c r="E765" s="619" t="s">
        <v>8171</v>
      </c>
      <c r="F765" s="622">
        <v>2</v>
      </c>
      <c r="G765" s="622">
        <v>3758</v>
      </c>
      <c r="H765" s="622">
        <v>1</v>
      </c>
      <c r="I765" s="622">
        <v>1879</v>
      </c>
      <c r="J765" s="622"/>
      <c r="K765" s="622"/>
      <c r="L765" s="622"/>
      <c r="M765" s="622"/>
      <c r="N765" s="622"/>
      <c r="O765" s="622"/>
      <c r="P765" s="635"/>
      <c r="Q765" s="623"/>
    </row>
    <row r="766" spans="1:17" ht="14.4" customHeight="1" x14ac:dyDescent="0.3">
      <c r="A766" s="618" t="s">
        <v>556</v>
      </c>
      <c r="B766" s="619" t="s">
        <v>8647</v>
      </c>
      <c r="C766" s="619" t="s">
        <v>7401</v>
      </c>
      <c r="D766" s="619" t="s">
        <v>8172</v>
      </c>
      <c r="E766" s="619" t="s">
        <v>8173</v>
      </c>
      <c r="F766" s="622">
        <v>2</v>
      </c>
      <c r="G766" s="622">
        <v>4708</v>
      </c>
      <c r="H766" s="622">
        <v>1</v>
      </c>
      <c r="I766" s="622">
        <v>2354</v>
      </c>
      <c r="J766" s="622"/>
      <c r="K766" s="622"/>
      <c r="L766" s="622"/>
      <c r="M766" s="622"/>
      <c r="N766" s="622"/>
      <c r="O766" s="622"/>
      <c r="P766" s="635"/>
      <c r="Q766" s="623"/>
    </row>
    <row r="767" spans="1:17" ht="14.4" customHeight="1" x14ac:dyDescent="0.3">
      <c r="A767" s="618" t="s">
        <v>556</v>
      </c>
      <c r="B767" s="619" t="s">
        <v>8647</v>
      </c>
      <c r="C767" s="619" t="s">
        <v>7401</v>
      </c>
      <c r="D767" s="619" t="s">
        <v>8192</v>
      </c>
      <c r="E767" s="619" t="s">
        <v>8193</v>
      </c>
      <c r="F767" s="622">
        <v>3</v>
      </c>
      <c r="G767" s="622">
        <v>13518</v>
      </c>
      <c r="H767" s="622">
        <v>1</v>
      </c>
      <c r="I767" s="622">
        <v>4506</v>
      </c>
      <c r="J767" s="622"/>
      <c r="K767" s="622"/>
      <c r="L767" s="622"/>
      <c r="M767" s="622"/>
      <c r="N767" s="622"/>
      <c r="O767" s="622"/>
      <c r="P767" s="635"/>
      <c r="Q767" s="623"/>
    </row>
    <row r="768" spans="1:17" ht="14.4" customHeight="1" x14ac:dyDescent="0.3">
      <c r="A768" s="618" t="s">
        <v>556</v>
      </c>
      <c r="B768" s="619" t="s">
        <v>8647</v>
      </c>
      <c r="C768" s="619" t="s">
        <v>7401</v>
      </c>
      <c r="D768" s="619" t="s">
        <v>8660</v>
      </c>
      <c r="E768" s="619" t="s">
        <v>8661</v>
      </c>
      <c r="F768" s="622">
        <v>1</v>
      </c>
      <c r="G768" s="622">
        <v>471</v>
      </c>
      <c r="H768" s="622">
        <v>1</v>
      </c>
      <c r="I768" s="622">
        <v>471</v>
      </c>
      <c r="J768" s="622"/>
      <c r="K768" s="622"/>
      <c r="L768" s="622"/>
      <c r="M768" s="622"/>
      <c r="N768" s="622"/>
      <c r="O768" s="622"/>
      <c r="P768" s="635"/>
      <c r="Q768" s="623"/>
    </row>
    <row r="769" spans="1:17" ht="14.4" customHeight="1" x14ac:dyDescent="0.3">
      <c r="A769" s="618" t="s">
        <v>556</v>
      </c>
      <c r="B769" s="619" t="s">
        <v>8647</v>
      </c>
      <c r="C769" s="619" t="s">
        <v>7401</v>
      </c>
      <c r="D769" s="619" t="s">
        <v>8198</v>
      </c>
      <c r="E769" s="619" t="s">
        <v>8199</v>
      </c>
      <c r="F769" s="622">
        <v>2</v>
      </c>
      <c r="G769" s="622">
        <v>12086</v>
      </c>
      <c r="H769" s="622">
        <v>1</v>
      </c>
      <c r="I769" s="622">
        <v>6043</v>
      </c>
      <c r="J769" s="622"/>
      <c r="K769" s="622"/>
      <c r="L769" s="622"/>
      <c r="M769" s="622"/>
      <c r="N769" s="622"/>
      <c r="O769" s="622"/>
      <c r="P769" s="635"/>
      <c r="Q769" s="623"/>
    </row>
    <row r="770" spans="1:17" ht="14.4" customHeight="1" x14ac:dyDescent="0.3">
      <c r="A770" s="618" t="s">
        <v>556</v>
      </c>
      <c r="B770" s="619" t="s">
        <v>8647</v>
      </c>
      <c r="C770" s="619" t="s">
        <v>7401</v>
      </c>
      <c r="D770" s="619" t="s">
        <v>8216</v>
      </c>
      <c r="E770" s="619" t="s">
        <v>8217</v>
      </c>
      <c r="F770" s="622">
        <v>1</v>
      </c>
      <c r="G770" s="622">
        <v>0</v>
      </c>
      <c r="H770" s="622"/>
      <c r="I770" s="622">
        <v>0</v>
      </c>
      <c r="J770" s="622"/>
      <c r="K770" s="622"/>
      <c r="L770" s="622"/>
      <c r="M770" s="622"/>
      <c r="N770" s="622"/>
      <c r="O770" s="622"/>
      <c r="P770" s="635"/>
      <c r="Q770" s="623"/>
    </row>
    <row r="771" spans="1:17" ht="14.4" customHeight="1" x14ac:dyDescent="0.3">
      <c r="A771" s="618" t="s">
        <v>556</v>
      </c>
      <c r="B771" s="619" t="s">
        <v>8647</v>
      </c>
      <c r="C771" s="619" t="s">
        <v>7401</v>
      </c>
      <c r="D771" s="619" t="s">
        <v>8222</v>
      </c>
      <c r="E771" s="619" t="s">
        <v>8223</v>
      </c>
      <c r="F771" s="622">
        <v>1</v>
      </c>
      <c r="G771" s="622">
        <v>2130</v>
      </c>
      <c r="H771" s="622">
        <v>1</v>
      </c>
      <c r="I771" s="622">
        <v>2130</v>
      </c>
      <c r="J771" s="622"/>
      <c r="K771" s="622"/>
      <c r="L771" s="622"/>
      <c r="M771" s="622"/>
      <c r="N771" s="622"/>
      <c r="O771" s="622"/>
      <c r="P771" s="635"/>
      <c r="Q771" s="623"/>
    </row>
    <row r="772" spans="1:17" ht="14.4" customHeight="1" x14ac:dyDescent="0.3">
      <c r="A772" s="618" t="s">
        <v>556</v>
      </c>
      <c r="B772" s="619" t="s">
        <v>8647</v>
      </c>
      <c r="C772" s="619" t="s">
        <v>7401</v>
      </c>
      <c r="D772" s="619" t="s">
        <v>8224</v>
      </c>
      <c r="E772" s="619" t="s">
        <v>8225</v>
      </c>
      <c r="F772" s="622">
        <v>4</v>
      </c>
      <c r="G772" s="622">
        <v>13744</v>
      </c>
      <c r="H772" s="622">
        <v>1</v>
      </c>
      <c r="I772" s="622">
        <v>3436</v>
      </c>
      <c r="J772" s="622"/>
      <c r="K772" s="622"/>
      <c r="L772" s="622"/>
      <c r="M772" s="622"/>
      <c r="N772" s="622"/>
      <c r="O772" s="622"/>
      <c r="P772" s="635"/>
      <c r="Q772" s="623"/>
    </row>
    <row r="773" spans="1:17" ht="14.4" customHeight="1" x14ac:dyDescent="0.3">
      <c r="A773" s="618" t="s">
        <v>556</v>
      </c>
      <c r="B773" s="619" t="s">
        <v>8647</v>
      </c>
      <c r="C773" s="619" t="s">
        <v>7401</v>
      </c>
      <c r="D773" s="619" t="s">
        <v>8226</v>
      </c>
      <c r="E773" s="619" t="s">
        <v>8227</v>
      </c>
      <c r="F773" s="622">
        <v>1</v>
      </c>
      <c r="G773" s="622">
        <v>8676</v>
      </c>
      <c r="H773" s="622">
        <v>1</v>
      </c>
      <c r="I773" s="622">
        <v>8676</v>
      </c>
      <c r="J773" s="622"/>
      <c r="K773" s="622"/>
      <c r="L773" s="622"/>
      <c r="M773" s="622"/>
      <c r="N773" s="622"/>
      <c r="O773" s="622"/>
      <c r="P773" s="635"/>
      <c r="Q773" s="623"/>
    </row>
    <row r="774" spans="1:17" ht="14.4" customHeight="1" x14ac:dyDescent="0.3">
      <c r="A774" s="618" t="s">
        <v>556</v>
      </c>
      <c r="B774" s="619" t="s">
        <v>8647</v>
      </c>
      <c r="C774" s="619" t="s">
        <v>7401</v>
      </c>
      <c r="D774" s="619" t="s">
        <v>7490</v>
      </c>
      <c r="E774" s="619" t="s">
        <v>7491</v>
      </c>
      <c r="F774" s="622">
        <v>47</v>
      </c>
      <c r="G774" s="622">
        <v>16873</v>
      </c>
      <c r="H774" s="622">
        <v>1</v>
      </c>
      <c r="I774" s="622">
        <v>359</v>
      </c>
      <c r="J774" s="622">
        <v>47</v>
      </c>
      <c r="K774" s="622">
        <v>16919</v>
      </c>
      <c r="L774" s="622">
        <v>1.0027262490369229</v>
      </c>
      <c r="M774" s="622">
        <v>359.97872340425533</v>
      </c>
      <c r="N774" s="622">
        <v>51</v>
      </c>
      <c r="O774" s="622">
        <v>17544</v>
      </c>
      <c r="P774" s="635">
        <v>1.0397676761690275</v>
      </c>
      <c r="Q774" s="623">
        <v>344</v>
      </c>
    </row>
    <row r="775" spans="1:17" ht="14.4" customHeight="1" x14ac:dyDescent="0.3">
      <c r="A775" s="618" t="s">
        <v>556</v>
      </c>
      <c r="B775" s="619" t="s">
        <v>8647</v>
      </c>
      <c r="C775" s="619" t="s">
        <v>7401</v>
      </c>
      <c r="D775" s="619" t="s">
        <v>8248</v>
      </c>
      <c r="E775" s="619" t="s">
        <v>8249</v>
      </c>
      <c r="F775" s="622">
        <v>5</v>
      </c>
      <c r="G775" s="622">
        <v>25350</v>
      </c>
      <c r="H775" s="622">
        <v>1</v>
      </c>
      <c r="I775" s="622">
        <v>5070</v>
      </c>
      <c r="J775" s="622"/>
      <c r="K775" s="622"/>
      <c r="L775" s="622"/>
      <c r="M775" s="622"/>
      <c r="N775" s="622"/>
      <c r="O775" s="622"/>
      <c r="P775" s="635"/>
      <c r="Q775" s="623"/>
    </row>
    <row r="776" spans="1:17" ht="14.4" customHeight="1" x14ac:dyDescent="0.3">
      <c r="A776" s="618" t="s">
        <v>556</v>
      </c>
      <c r="B776" s="619" t="s">
        <v>8647</v>
      </c>
      <c r="C776" s="619" t="s">
        <v>7401</v>
      </c>
      <c r="D776" s="619" t="s">
        <v>8252</v>
      </c>
      <c r="E776" s="619" t="s">
        <v>8253</v>
      </c>
      <c r="F776" s="622">
        <v>3</v>
      </c>
      <c r="G776" s="622">
        <v>9957</v>
      </c>
      <c r="H776" s="622">
        <v>1</v>
      </c>
      <c r="I776" s="622">
        <v>3319</v>
      </c>
      <c r="J776" s="622"/>
      <c r="K776" s="622"/>
      <c r="L776" s="622"/>
      <c r="M776" s="622"/>
      <c r="N776" s="622"/>
      <c r="O776" s="622"/>
      <c r="P776" s="635"/>
      <c r="Q776" s="623"/>
    </row>
    <row r="777" spans="1:17" ht="14.4" customHeight="1" x14ac:dyDescent="0.3">
      <c r="A777" s="618" t="s">
        <v>556</v>
      </c>
      <c r="B777" s="619" t="s">
        <v>8647</v>
      </c>
      <c r="C777" s="619" t="s">
        <v>7401</v>
      </c>
      <c r="D777" s="619" t="s">
        <v>8274</v>
      </c>
      <c r="E777" s="619" t="s">
        <v>8275</v>
      </c>
      <c r="F777" s="622"/>
      <c r="G777" s="622"/>
      <c r="H777" s="622"/>
      <c r="I777" s="622"/>
      <c r="J777" s="622"/>
      <c r="K777" s="622"/>
      <c r="L777" s="622"/>
      <c r="M777" s="622"/>
      <c r="N777" s="622">
        <v>2</v>
      </c>
      <c r="O777" s="622">
        <v>0</v>
      </c>
      <c r="P777" s="635"/>
      <c r="Q777" s="623">
        <v>0</v>
      </c>
    </row>
    <row r="778" spans="1:17" ht="14.4" customHeight="1" x14ac:dyDescent="0.3">
      <c r="A778" s="618" t="s">
        <v>556</v>
      </c>
      <c r="B778" s="619" t="s">
        <v>8647</v>
      </c>
      <c r="C778" s="619" t="s">
        <v>7401</v>
      </c>
      <c r="D778" s="619" t="s">
        <v>8284</v>
      </c>
      <c r="E778" s="619" t="s">
        <v>8285</v>
      </c>
      <c r="F778" s="622">
        <v>1</v>
      </c>
      <c r="G778" s="622">
        <v>8698</v>
      </c>
      <c r="H778" s="622">
        <v>1</v>
      </c>
      <c r="I778" s="622">
        <v>8698</v>
      </c>
      <c r="J778" s="622"/>
      <c r="K778" s="622"/>
      <c r="L778" s="622"/>
      <c r="M778" s="622"/>
      <c r="N778" s="622"/>
      <c r="O778" s="622"/>
      <c r="P778" s="635"/>
      <c r="Q778" s="623"/>
    </row>
    <row r="779" spans="1:17" ht="14.4" customHeight="1" x14ac:dyDescent="0.3">
      <c r="A779" s="618" t="s">
        <v>556</v>
      </c>
      <c r="B779" s="619" t="s">
        <v>8647</v>
      </c>
      <c r="C779" s="619" t="s">
        <v>7401</v>
      </c>
      <c r="D779" s="619" t="s">
        <v>8300</v>
      </c>
      <c r="E779" s="619" t="s">
        <v>8301</v>
      </c>
      <c r="F779" s="622">
        <v>1</v>
      </c>
      <c r="G779" s="622">
        <v>4227</v>
      </c>
      <c r="H779" s="622">
        <v>1</v>
      </c>
      <c r="I779" s="622">
        <v>4227</v>
      </c>
      <c r="J779" s="622"/>
      <c r="K779" s="622"/>
      <c r="L779" s="622"/>
      <c r="M779" s="622"/>
      <c r="N779" s="622"/>
      <c r="O779" s="622"/>
      <c r="P779" s="635"/>
      <c r="Q779" s="623"/>
    </row>
    <row r="780" spans="1:17" ht="14.4" customHeight="1" x14ac:dyDescent="0.3">
      <c r="A780" s="618" t="s">
        <v>556</v>
      </c>
      <c r="B780" s="619" t="s">
        <v>8647</v>
      </c>
      <c r="C780" s="619" t="s">
        <v>7401</v>
      </c>
      <c r="D780" s="619" t="s">
        <v>8662</v>
      </c>
      <c r="E780" s="619" t="s">
        <v>8663</v>
      </c>
      <c r="F780" s="622">
        <v>1</v>
      </c>
      <c r="G780" s="622">
        <v>243</v>
      </c>
      <c r="H780" s="622">
        <v>1</v>
      </c>
      <c r="I780" s="622">
        <v>243</v>
      </c>
      <c r="J780" s="622"/>
      <c r="K780" s="622"/>
      <c r="L780" s="622"/>
      <c r="M780" s="622"/>
      <c r="N780" s="622"/>
      <c r="O780" s="622"/>
      <c r="P780" s="635"/>
      <c r="Q780" s="623"/>
    </row>
    <row r="781" spans="1:17" ht="14.4" customHeight="1" x14ac:dyDescent="0.3">
      <c r="A781" s="618" t="s">
        <v>556</v>
      </c>
      <c r="B781" s="619" t="s">
        <v>8647</v>
      </c>
      <c r="C781" s="619" t="s">
        <v>7401</v>
      </c>
      <c r="D781" s="619" t="s">
        <v>8384</v>
      </c>
      <c r="E781" s="619" t="s">
        <v>8385</v>
      </c>
      <c r="F781" s="622">
        <v>1</v>
      </c>
      <c r="G781" s="622">
        <v>0</v>
      </c>
      <c r="H781" s="622"/>
      <c r="I781" s="622">
        <v>0</v>
      </c>
      <c r="J781" s="622"/>
      <c r="K781" s="622"/>
      <c r="L781" s="622"/>
      <c r="M781" s="622"/>
      <c r="N781" s="622"/>
      <c r="O781" s="622"/>
      <c r="P781" s="635"/>
      <c r="Q781" s="623"/>
    </row>
    <row r="782" spans="1:17" ht="14.4" customHeight="1" x14ac:dyDescent="0.3">
      <c r="A782" s="618" t="s">
        <v>556</v>
      </c>
      <c r="B782" s="619" t="s">
        <v>8647</v>
      </c>
      <c r="C782" s="619" t="s">
        <v>7401</v>
      </c>
      <c r="D782" s="619" t="s">
        <v>8611</v>
      </c>
      <c r="E782" s="619" t="s">
        <v>8612</v>
      </c>
      <c r="F782" s="622"/>
      <c r="G782" s="622"/>
      <c r="H782" s="622"/>
      <c r="I782" s="622"/>
      <c r="J782" s="622">
        <v>8</v>
      </c>
      <c r="K782" s="622">
        <v>3408</v>
      </c>
      <c r="L782" s="622"/>
      <c r="M782" s="622">
        <v>426</v>
      </c>
      <c r="N782" s="622">
        <v>3</v>
      </c>
      <c r="O782" s="622">
        <v>1281</v>
      </c>
      <c r="P782" s="635"/>
      <c r="Q782" s="623">
        <v>427</v>
      </c>
    </row>
    <row r="783" spans="1:17" ht="14.4" customHeight="1" x14ac:dyDescent="0.3">
      <c r="A783" s="618" t="s">
        <v>556</v>
      </c>
      <c r="B783" s="619" t="s">
        <v>8664</v>
      </c>
      <c r="C783" s="619" t="s">
        <v>7362</v>
      </c>
      <c r="D783" s="619" t="s">
        <v>8665</v>
      </c>
      <c r="E783" s="619" t="s">
        <v>7610</v>
      </c>
      <c r="F783" s="622"/>
      <c r="G783" s="622"/>
      <c r="H783" s="622"/>
      <c r="I783" s="622"/>
      <c r="J783" s="622"/>
      <c r="K783" s="622"/>
      <c r="L783" s="622"/>
      <c r="M783" s="622"/>
      <c r="N783" s="622">
        <v>1</v>
      </c>
      <c r="O783" s="622">
        <v>82.92</v>
      </c>
      <c r="P783" s="635"/>
      <c r="Q783" s="623">
        <v>82.92</v>
      </c>
    </row>
    <row r="784" spans="1:17" ht="14.4" customHeight="1" x14ac:dyDescent="0.3">
      <c r="A784" s="618" t="s">
        <v>556</v>
      </c>
      <c r="B784" s="619" t="s">
        <v>8664</v>
      </c>
      <c r="C784" s="619" t="s">
        <v>7362</v>
      </c>
      <c r="D784" s="619" t="s">
        <v>7609</v>
      </c>
      <c r="E784" s="619" t="s">
        <v>7610</v>
      </c>
      <c r="F784" s="622"/>
      <c r="G784" s="622"/>
      <c r="H784" s="622"/>
      <c r="I784" s="622"/>
      <c r="J784" s="622"/>
      <c r="K784" s="622"/>
      <c r="L784" s="622"/>
      <c r="M784" s="622"/>
      <c r="N784" s="622">
        <v>90</v>
      </c>
      <c r="O784" s="622">
        <v>10997.82</v>
      </c>
      <c r="P784" s="635"/>
      <c r="Q784" s="623">
        <v>122.19799999999999</v>
      </c>
    </row>
    <row r="785" spans="1:17" ht="14.4" customHeight="1" x14ac:dyDescent="0.3">
      <c r="A785" s="618" t="s">
        <v>556</v>
      </c>
      <c r="B785" s="619" t="s">
        <v>8664</v>
      </c>
      <c r="C785" s="619" t="s">
        <v>7362</v>
      </c>
      <c r="D785" s="619" t="s">
        <v>7611</v>
      </c>
      <c r="E785" s="619" t="s">
        <v>7610</v>
      </c>
      <c r="F785" s="622"/>
      <c r="G785" s="622"/>
      <c r="H785" s="622"/>
      <c r="I785" s="622"/>
      <c r="J785" s="622"/>
      <c r="K785" s="622"/>
      <c r="L785" s="622"/>
      <c r="M785" s="622"/>
      <c r="N785" s="622">
        <v>60</v>
      </c>
      <c r="O785" s="622">
        <v>6543</v>
      </c>
      <c r="P785" s="635"/>
      <c r="Q785" s="623">
        <v>109.05</v>
      </c>
    </row>
    <row r="786" spans="1:17" ht="14.4" customHeight="1" x14ac:dyDescent="0.3">
      <c r="A786" s="618" t="s">
        <v>556</v>
      </c>
      <c r="B786" s="619" t="s">
        <v>8664</v>
      </c>
      <c r="C786" s="619" t="s">
        <v>7362</v>
      </c>
      <c r="D786" s="619" t="s">
        <v>7618</v>
      </c>
      <c r="E786" s="619" t="s">
        <v>7619</v>
      </c>
      <c r="F786" s="622"/>
      <c r="G786" s="622"/>
      <c r="H786" s="622"/>
      <c r="I786" s="622"/>
      <c r="J786" s="622">
        <v>1.8</v>
      </c>
      <c r="K786" s="622">
        <v>1942.76</v>
      </c>
      <c r="L786" s="622"/>
      <c r="M786" s="622">
        <v>1079.3111111111111</v>
      </c>
      <c r="N786" s="622"/>
      <c r="O786" s="622"/>
      <c r="P786" s="635"/>
      <c r="Q786" s="623"/>
    </row>
    <row r="787" spans="1:17" ht="14.4" customHeight="1" x14ac:dyDescent="0.3">
      <c r="A787" s="618" t="s">
        <v>556</v>
      </c>
      <c r="B787" s="619" t="s">
        <v>8664</v>
      </c>
      <c r="C787" s="619" t="s">
        <v>7362</v>
      </c>
      <c r="D787" s="619" t="s">
        <v>7626</v>
      </c>
      <c r="E787" s="619" t="s">
        <v>7627</v>
      </c>
      <c r="F787" s="622"/>
      <c r="G787" s="622"/>
      <c r="H787" s="622"/>
      <c r="I787" s="622"/>
      <c r="J787" s="622">
        <v>42</v>
      </c>
      <c r="K787" s="622">
        <v>2928.24</v>
      </c>
      <c r="L787" s="622"/>
      <c r="M787" s="622">
        <v>69.72</v>
      </c>
      <c r="N787" s="622">
        <v>119</v>
      </c>
      <c r="O787" s="622">
        <v>7363.9800000000005</v>
      </c>
      <c r="P787" s="635"/>
      <c r="Q787" s="623">
        <v>61.882184873949583</v>
      </c>
    </row>
    <row r="788" spans="1:17" ht="14.4" customHeight="1" x14ac:dyDescent="0.3">
      <c r="A788" s="618" t="s">
        <v>556</v>
      </c>
      <c r="B788" s="619" t="s">
        <v>8664</v>
      </c>
      <c r="C788" s="619" t="s">
        <v>7362</v>
      </c>
      <c r="D788" s="619" t="s">
        <v>7634</v>
      </c>
      <c r="E788" s="619" t="s">
        <v>7635</v>
      </c>
      <c r="F788" s="622"/>
      <c r="G788" s="622"/>
      <c r="H788" s="622"/>
      <c r="I788" s="622"/>
      <c r="J788" s="622">
        <v>3.75</v>
      </c>
      <c r="K788" s="622">
        <v>13616.03</v>
      </c>
      <c r="L788" s="622"/>
      <c r="M788" s="622">
        <v>3630.9413333333337</v>
      </c>
      <c r="N788" s="622"/>
      <c r="O788" s="622"/>
      <c r="P788" s="635"/>
      <c r="Q788" s="623"/>
    </row>
    <row r="789" spans="1:17" ht="14.4" customHeight="1" x14ac:dyDescent="0.3">
      <c r="A789" s="618" t="s">
        <v>556</v>
      </c>
      <c r="B789" s="619" t="s">
        <v>8664</v>
      </c>
      <c r="C789" s="619" t="s">
        <v>7362</v>
      </c>
      <c r="D789" s="619" t="s">
        <v>7636</v>
      </c>
      <c r="E789" s="619" t="s">
        <v>7637</v>
      </c>
      <c r="F789" s="622"/>
      <c r="G789" s="622"/>
      <c r="H789" s="622"/>
      <c r="I789" s="622"/>
      <c r="J789" s="622"/>
      <c r="K789" s="622"/>
      <c r="L789" s="622"/>
      <c r="M789" s="622"/>
      <c r="N789" s="622">
        <v>2.2000000000000002</v>
      </c>
      <c r="O789" s="622">
        <v>1781.1799999999998</v>
      </c>
      <c r="P789" s="635"/>
      <c r="Q789" s="623">
        <v>809.62727272727261</v>
      </c>
    </row>
    <row r="790" spans="1:17" ht="14.4" customHeight="1" x14ac:dyDescent="0.3">
      <c r="A790" s="618" t="s">
        <v>556</v>
      </c>
      <c r="B790" s="619" t="s">
        <v>8664</v>
      </c>
      <c r="C790" s="619" t="s">
        <v>7362</v>
      </c>
      <c r="D790" s="619" t="s">
        <v>7652</v>
      </c>
      <c r="E790" s="619" t="s">
        <v>7653</v>
      </c>
      <c r="F790" s="622"/>
      <c r="G790" s="622"/>
      <c r="H790" s="622"/>
      <c r="I790" s="622"/>
      <c r="J790" s="622">
        <v>2</v>
      </c>
      <c r="K790" s="622">
        <v>115.02</v>
      </c>
      <c r="L790" s="622"/>
      <c r="M790" s="622">
        <v>57.51</v>
      </c>
      <c r="N790" s="622">
        <v>62</v>
      </c>
      <c r="O790" s="622">
        <v>3596.62</v>
      </c>
      <c r="P790" s="635"/>
      <c r="Q790" s="623">
        <v>58.01</v>
      </c>
    </row>
    <row r="791" spans="1:17" ht="14.4" customHeight="1" x14ac:dyDescent="0.3">
      <c r="A791" s="618" t="s">
        <v>556</v>
      </c>
      <c r="B791" s="619" t="s">
        <v>8664</v>
      </c>
      <c r="C791" s="619" t="s">
        <v>7362</v>
      </c>
      <c r="D791" s="619" t="s">
        <v>7658</v>
      </c>
      <c r="E791" s="619" t="s">
        <v>7659</v>
      </c>
      <c r="F791" s="622"/>
      <c r="G791" s="622"/>
      <c r="H791" s="622"/>
      <c r="I791" s="622"/>
      <c r="J791" s="622">
        <v>31.7</v>
      </c>
      <c r="K791" s="622">
        <v>12702.19</v>
      </c>
      <c r="L791" s="622"/>
      <c r="M791" s="622">
        <v>400.70000000000005</v>
      </c>
      <c r="N791" s="622">
        <v>89.5</v>
      </c>
      <c r="O791" s="622">
        <v>36168.200000000004</v>
      </c>
      <c r="P791" s="635"/>
      <c r="Q791" s="623">
        <v>404.113966480447</v>
      </c>
    </row>
    <row r="792" spans="1:17" ht="14.4" customHeight="1" x14ac:dyDescent="0.3">
      <c r="A792" s="618" t="s">
        <v>556</v>
      </c>
      <c r="B792" s="619" t="s">
        <v>8664</v>
      </c>
      <c r="C792" s="619" t="s">
        <v>7362</v>
      </c>
      <c r="D792" s="619" t="s">
        <v>7660</v>
      </c>
      <c r="E792" s="619" t="s">
        <v>7661</v>
      </c>
      <c r="F792" s="622"/>
      <c r="G792" s="622"/>
      <c r="H792" s="622"/>
      <c r="I792" s="622"/>
      <c r="J792" s="622"/>
      <c r="K792" s="622"/>
      <c r="L792" s="622"/>
      <c r="M792" s="622"/>
      <c r="N792" s="622">
        <v>38</v>
      </c>
      <c r="O792" s="622">
        <v>2204.38</v>
      </c>
      <c r="P792" s="635"/>
      <c r="Q792" s="623">
        <v>58.010000000000005</v>
      </c>
    </row>
    <row r="793" spans="1:17" ht="14.4" customHeight="1" x14ac:dyDescent="0.3">
      <c r="A793" s="618" t="s">
        <v>556</v>
      </c>
      <c r="B793" s="619" t="s">
        <v>8664</v>
      </c>
      <c r="C793" s="619" t="s">
        <v>7362</v>
      </c>
      <c r="D793" s="619" t="s">
        <v>7664</v>
      </c>
      <c r="E793" s="619" t="s">
        <v>7665</v>
      </c>
      <c r="F793" s="622"/>
      <c r="G793" s="622"/>
      <c r="H793" s="622"/>
      <c r="I793" s="622"/>
      <c r="J793" s="622"/>
      <c r="K793" s="622"/>
      <c r="L793" s="622"/>
      <c r="M793" s="622"/>
      <c r="N793" s="622">
        <v>0.3</v>
      </c>
      <c r="O793" s="622">
        <v>122.85</v>
      </c>
      <c r="P793" s="635"/>
      <c r="Q793" s="623">
        <v>409.5</v>
      </c>
    </row>
    <row r="794" spans="1:17" ht="14.4" customHeight="1" x14ac:dyDescent="0.3">
      <c r="A794" s="618" t="s">
        <v>556</v>
      </c>
      <c r="B794" s="619" t="s">
        <v>8664</v>
      </c>
      <c r="C794" s="619" t="s">
        <v>7362</v>
      </c>
      <c r="D794" s="619" t="s">
        <v>7666</v>
      </c>
      <c r="E794" s="619" t="s">
        <v>7667</v>
      </c>
      <c r="F794" s="622"/>
      <c r="G794" s="622"/>
      <c r="H794" s="622"/>
      <c r="I794" s="622"/>
      <c r="J794" s="622"/>
      <c r="K794" s="622"/>
      <c r="L794" s="622"/>
      <c r="M794" s="622"/>
      <c r="N794" s="622">
        <v>22</v>
      </c>
      <c r="O794" s="622">
        <v>1045</v>
      </c>
      <c r="P794" s="635"/>
      <c r="Q794" s="623">
        <v>47.5</v>
      </c>
    </row>
    <row r="795" spans="1:17" ht="14.4" customHeight="1" x14ac:dyDescent="0.3">
      <c r="A795" s="618" t="s">
        <v>556</v>
      </c>
      <c r="B795" s="619" t="s">
        <v>8664</v>
      </c>
      <c r="C795" s="619" t="s">
        <v>7362</v>
      </c>
      <c r="D795" s="619" t="s">
        <v>8666</v>
      </c>
      <c r="E795" s="619" t="s">
        <v>8667</v>
      </c>
      <c r="F795" s="622"/>
      <c r="G795" s="622"/>
      <c r="H795" s="622"/>
      <c r="I795" s="622"/>
      <c r="J795" s="622"/>
      <c r="K795" s="622"/>
      <c r="L795" s="622"/>
      <c r="M795" s="622"/>
      <c r="N795" s="622">
        <v>0.2</v>
      </c>
      <c r="O795" s="622">
        <v>115.06</v>
      </c>
      <c r="P795" s="635"/>
      <c r="Q795" s="623">
        <v>575.29999999999995</v>
      </c>
    </row>
    <row r="796" spans="1:17" ht="14.4" customHeight="1" x14ac:dyDescent="0.3">
      <c r="A796" s="618" t="s">
        <v>556</v>
      </c>
      <c r="B796" s="619" t="s">
        <v>8664</v>
      </c>
      <c r="C796" s="619" t="s">
        <v>7362</v>
      </c>
      <c r="D796" s="619" t="s">
        <v>7672</v>
      </c>
      <c r="E796" s="619" t="s">
        <v>7673</v>
      </c>
      <c r="F796" s="622"/>
      <c r="G796" s="622"/>
      <c r="H796" s="622"/>
      <c r="I796" s="622"/>
      <c r="J796" s="622">
        <v>24.8</v>
      </c>
      <c r="K796" s="622">
        <v>9808.4599999999991</v>
      </c>
      <c r="L796" s="622"/>
      <c r="M796" s="622">
        <v>395.50241935483865</v>
      </c>
      <c r="N796" s="622">
        <v>81.2</v>
      </c>
      <c r="O796" s="622">
        <v>30835.699999999997</v>
      </c>
      <c r="P796" s="635"/>
      <c r="Q796" s="623">
        <v>379.74999999999994</v>
      </c>
    </row>
    <row r="797" spans="1:17" ht="14.4" customHeight="1" x14ac:dyDescent="0.3">
      <c r="A797" s="618" t="s">
        <v>556</v>
      </c>
      <c r="B797" s="619" t="s">
        <v>8664</v>
      </c>
      <c r="C797" s="619" t="s">
        <v>7362</v>
      </c>
      <c r="D797" s="619" t="s">
        <v>7678</v>
      </c>
      <c r="E797" s="619" t="s">
        <v>7679</v>
      </c>
      <c r="F797" s="622"/>
      <c r="G797" s="622"/>
      <c r="H797" s="622"/>
      <c r="I797" s="622"/>
      <c r="J797" s="622"/>
      <c r="K797" s="622"/>
      <c r="L797" s="622"/>
      <c r="M797" s="622"/>
      <c r="N797" s="622">
        <v>8</v>
      </c>
      <c r="O797" s="622">
        <v>501.68</v>
      </c>
      <c r="P797" s="635"/>
      <c r="Q797" s="623">
        <v>62.71</v>
      </c>
    </row>
    <row r="798" spans="1:17" ht="14.4" customHeight="1" x14ac:dyDescent="0.3">
      <c r="A798" s="618" t="s">
        <v>556</v>
      </c>
      <c r="B798" s="619" t="s">
        <v>8664</v>
      </c>
      <c r="C798" s="619" t="s">
        <v>7362</v>
      </c>
      <c r="D798" s="619" t="s">
        <v>7682</v>
      </c>
      <c r="E798" s="619" t="s">
        <v>7683</v>
      </c>
      <c r="F798" s="622"/>
      <c r="G798" s="622"/>
      <c r="H798" s="622"/>
      <c r="I798" s="622"/>
      <c r="J798" s="622"/>
      <c r="K798" s="622"/>
      <c r="L798" s="622"/>
      <c r="M798" s="622"/>
      <c r="N798" s="622">
        <v>16</v>
      </c>
      <c r="O798" s="622">
        <v>655.20000000000005</v>
      </c>
      <c r="P798" s="635"/>
      <c r="Q798" s="623">
        <v>40.950000000000003</v>
      </c>
    </row>
    <row r="799" spans="1:17" ht="14.4" customHeight="1" x14ac:dyDescent="0.3">
      <c r="A799" s="618" t="s">
        <v>556</v>
      </c>
      <c r="B799" s="619" t="s">
        <v>8664</v>
      </c>
      <c r="C799" s="619" t="s">
        <v>7362</v>
      </c>
      <c r="D799" s="619" t="s">
        <v>7690</v>
      </c>
      <c r="E799" s="619" t="s">
        <v>7691</v>
      </c>
      <c r="F799" s="622"/>
      <c r="G799" s="622"/>
      <c r="H799" s="622"/>
      <c r="I799" s="622"/>
      <c r="J799" s="622">
        <v>0.8</v>
      </c>
      <c r="K799" s="622">
        <v>3140.73</v>
      </c>
      <c r="L799" s="622"/>
      <c r="M799" s="622">
        <v>3925.9124999999999</v>
      </c>
      <c r="N799" s="622"/>
      <c r="O799" s="622"/>
      <c r="P799" s="635"/>
      <c r="Q799" s="623"/>
    </row>
    <row r="800" spans="1:17" ht="14.4" customHeight="1" x14ac:dyDescent="0.3">
      <c r="A800" s="618" t="s">
        <v>556</v>
      </c>
      <c r="B800" s="619" t="s">
        <v>8664</v>
      </c>
      <c r="C800" s="619" t="s">
        <v>7362</v>
      </c>
      <c r="D800" s="619" t="s">
        <v>7706</v>
      </c>
      <c r="E800" s="619" t="s">
        <v>7707</v>
      </c>
      <c r="F800" s="622"/>
      <c r="G800" s="622"/>
      <c r="H800" s="622"/>
      <c r="I800" s="622"/>
      <c r="J800" s="622">
        <v>3.5999999999999996</v>
      </c>
      <c r="K800" s="622">
        <v>1828.9399999999998</v>
      </c>
      <c r="L800" s="622"/>
      <c r="M800" s="622">
        <v>508.03888888888889</v>
      </c>
      <c r="N800" s="622">
        <v>11.2</v>
      </c>
      <c r="O800" s="622">
        <v>2430.3999999999996</v>
      </c>
      <c r="P800" s="635"/>
      <c r="Q800" s="623">
        <v>216.99999999999997</v>
      </c>
    </row>
    <row r="801" spans="1:17" ht="14.4" customHeight="1" x14ac:dyDescent="0.3">
      <c r="A801" s="618" t="s">
        <v>556</v>
      </c>
      <c r="B801" s="619" t="s">
        <v>8664</v>
      </c>
      <c r="C801" s="619" t="s">
        <v>7362</v>
      </c>
      <c r="D801" s="619" t="s">
        <v>7710</v>
      </c>
      <c r="E801" s="619" t="s">
        <v>7711</v>
      </c>
      <c r="F801" s="622"/>
      <c r="G801" s="622"/>
      <c r="H801" s="622"/>
      <c r="I801" s="622"/>
      <c r="J801" s="622">
        <v>0.3</v>
      </c>
      <c r="K801" s="622">
        <v>28.83</v>
      </c>
      <c r="L801" s="622"/>
      <c r="M801" s="622">
        <v>96.1</v>
      </c>
      <c r="N801" s="622">
        <v>5.4</v>
      </c>
      <c r="O801" s="622">
        <v>523.6099999999999</v>
      </c>
      <c r="P801" s="635"/>
      <c r="Q801" s="623">
        <v>96.964814814814787</v>
      </c>
    </row>
    <row r="802" spans="1:17" ht="14.4" customHeight="1" x14ac:dyDescent="0.3">
      <c r="A802" s="618" t="s">
        <v>556</v>
      </c>
      <c r="B802" s="619" t="s">
        <v>8664</v>
      </c>
      <c r="C802" s="619" t="s">
        <v>7362</v>
      </c>
      <c r="D802" s="619" t="s">
        <v>7712</v>
      </c>
      <c r="E802" s="619" t="s">
        <v>7713</v>
      </c>
      <c r="F802" s="622"/>
      <c r="G802" s="622"/>
      <c r="H802" s="622"/>
      <c r="I802" s="622"/>
      <c r="J802" s="622">
        <v>9</v>
      </c>
      <c r="K802" s="622">
        <v>557.82000000000005</v>
      </c>
      <c r="L802" s="622"/>
      <c r="M802" s="622">
        <v>61.980000000000004</v>
      </c>
      <c r="N802" s="622">
        <v>14</v>
      </c>
      <c r="O802" s="622">
        <v>896</v>
      </c>
      <c r="P802" s="635"/>
      <c r="Q802" s="623">
        <v>64</v>
      </c>
    </row>
    <row r="803" spans="1:17" ht="14.4" customHeight="1" x14ac:dyDescent="0.3">
      <c r="A803" s="618" t="s">
        <v>556</v>
      </c>
      <c r="B803" s="619" t="s">
        <v>8664</v>
      </c>
      <c r="C803" s="619" t="s">
        <v>7362</v>
      </c>
      <c r="D803" s="619" t="s">
        <v>7715</v>
      </c>
      <c r="E803" s="619" t="s">
        <v>7716</v>
      </c>
      <c r="F803" s="622"/>
      <c r="G803" s="622"/>
      <c r="H803" s="622"/>
      <c r="I803" s="622"/>
      <c r="J803" s="622">
        <v>1.1000000000000001</v>
      </c>
      <c r="K803" s="622">
        <v>1480.46</v>
      </c>
      <c r="L803" s="622"/>
      <c r="M803" s="622">
        <v>1345.8727272727272</v>
      </c>
      <c r="N803" s="622"/>
      <c r="O803" s="622"/>
      <c r="P803" s="635"/>
      <c r="Q803" s="623"/>
    </row>
    <row r="804" spans="1:17" ht="14.4" customHeight="1" x14ac:dyDescent="0.3">
      <c r="A804" s="618" t="s">
        <v>556</v>
      </c>
      <c r="B804" s="619" t="s">
        <v>8664</v>
      </c>
      <c r="C804" s="619" t="s">
        <v>7362</v>
      </c>
      <c r="D804" s="619" t="s">
        <v>7725</v>
      </c>
      <c r="E804" s="619" t="s">
        <v>7726</v>
      </c>
      <c r="F804" s="622"/>
      <c r="G804" s="622"/>
      <c r="H804" s="622"/>
      <c r="I804" s="622"/>
      <c r="J804" s="622"/>
      <c r="K804" s="622"/>
      <c r="L804" s="622"/>
      <c r="M804" s="622"/>
      <c r="N804" s="622">
        <v>0.3</v>
      </c>
      <c r="O804" s="622">
        <v>181.53</v>
      </c>
      <c r="P804" s="635"/>
      <c r="Q804" s="623">
        <v>605.1</v>
      </c>
    </row>
    <row r="805" spans="1:17" ht="14.4" customHeight="1" x14ac:dyDescent="0.3">
      <c r="A805" s="618" t="s">
        <v>556</v>
      </c>
      <c r="B805" s="619" t="s">
        <v>8664</v>
      </c>
      <c r="C805" s="619" t="s">
        <v>7362</v>
      </c>
      <c r="D805" s="619" t="s">
        <v>7727</v>
      </c>
      <c r="E805" s="619" t="s">
        <v>7728</v>
      </c>
      <c r="F805" s="622"/>
      <c r="G805" s="622"/>
      <c r="H805" s="622"/>
      <c r="I805" s="622"/>
      <c r="J805" s="622"/>
      <c r="K805" s="622"/>
      <c r="L805" s="622"/>
      <c r="M805" s="622"/>
      <c r="N805" s="622">
        <v>1.7</v>
      </c>
      <c r="O805" s="622">
        <v>1421.45</v>
      </c>
      <c r="P805" s="635"/>
      <c r="Q805" s="623">
        <v>836.14705882352951</v>
      </c>
    </row>
    <row r="806" spans="1:17" ht="14.4" customHeight="1" x14ac:dyDescent="0.3">
      <c r="A806" s="618" t="s">
        <v>556</v>
      </c>
      <c r="B806" s="619" t="s">
        <v>8664</v>
      </c>
      <c r="C806" s="619" t="s">
        <v>7362</v>
      </c>
      <c r="D806" s="619" t="s">
        <v>7729</v>
      </c>
      <c r="E806" s="619" t="s">
        <v>7657</v>
      </c>
      <c r="F806" s="622"/>
      <c r="G806" s="622"/>
      <c r="H806" s="622"/>
      <c r="I806" s="622"/>
      <c r="J806" s="622"/>
      <c r="K806" s="622"/>
      <c r="L806" s="622"/>
      <c r="M806" s="622"/>
      <c r="N806" s="622">
        <v>11</v>
      </c>
      <c r="O806" s="622">
        <v>3016.97</v>
      </c>
      <c r="P806" s="635"/>
      <c r="Q806" s="623">
        <v>274.27</v>
      </c>
    </row>
    <row r="807" spans="1:17" ht="14.4" customHeight="1" x14ac:dyDescent="0.3">
      <c r="A807" s="618" t="s">
        <v>556</v>
      </c>
      <c r="B807" s="619" t="s">
        <v>8664</v>
      </c>
      <c r="C807" s="619" t="s">
        <v>7362</v>
      </c>
      <c r="D807" s="619" t="s">
        <v>8668</v>
      </c>
      <c r="E807" s="619" t="s">
        <v>8669</v>
      </c>
      <c r="F807" s="622"/>
      <c r="G807" s="622"/>
      <c r="H807" s="622"/>
      <c r="I807" s="622"/>
      <c r="J807" s="622">
        <v>0.1</v>
      </c>
      <c r="K807" s="622">
        <v>141.52000000000001</v>
      </c>
      <c r="L807" s="622"/>
      <c r="M807" s="622">
        <v>1415.2</v>
      </c>
      <c r="N807" s="622"/>
      <c r="O807" s="622"/>
      <c r="P807" s="635"/>
      <c r="Q807" s="623"/>
    </row>
    <row r="808" spans="1:17" ht="14.4" customHeight="1" x14ac:dyDescent="0.3">
      <c r="A808" s="618" t="s">
        <v>556</v>
      </c>
      <c r="B808" s="619" t="s">
        <v>8664</v>
      </c>
      <c r="C808" s="619" t="s">
        <v>7362</v>
      </c>
      <c r="D808" s="619" t="s">
        <v>7733</v>
      </c>
      <c r="E808" s="619" t="s">
        <v>7734</v>
      </c>
      <c r="F808" s="622"/>
      <c r="G808" s="622"/>
      <c r="H808" s="622"/>
      <c r="I808" s="622"/>
      <c r="J808" s="622"/>
      <c r="K808" s="622"/>
      <c r="L808" s="622"/>
      <c r="M808" s="622"/>
      <c r="N808" s="622">
        <v>6.59</v>
      </c>
      <c r="O808" s="622">
        <v>23908.94</v>
      </c>
      <c r="P808" s="635"/>
      <c r="Q808" s="623">
        <v>3628.0637329286797</v>
      </c>
    </row>
    <row r="809" spans="1:17" ht="14.4" customHeight="1" x14ac:dyDescent="0.3">
      <c r="A809" s="618" t="s">
        <v>556</v>
      </c>
      <c r="B809" s="619" t="s">
        <v>8664</v>
      </c>
      <c r="C809" s="619" t="s">
        <v>7736</v>
      </c>
      <c r="D809" s="619" t="s">
        <v>7741</v>
      </c>
      <c r="E809" s="619" t="s">
        <v>7742</v>
      </c>
      <c r="F809" s="622"/>
      <c r="G809" s="622"/>
      <c r="H809" s="622"/>
      <c r="I809" s="622"/>
      <c r="J809" s="622">
        <v>6</v>
      </c>
      <c r="K809" s="622">
        <v>9660</v>
      </c>
      <c r="L809" s="622"/>
      <c r="M809" s="622">
        <v>1610</v>
      </c>
      <c r="N809" s="622">
        <v>13</v>
      </c>
      <c r="O809" s="622">
        <v>22554</v>
      </c>
      <c r="P809" s="635"/>
      <c r="Q809" s="623">
        <v>1734.9230769230769</v>
      </c>
    </row>
    <row r="810" spans="1:17" ht="14.4" customHeight="1" x14ac:dyDescent="0.3">
      <c r="A810" s="618" t="s">
        <v>556</v>
      </c>
      <c r="B810" s="619" t="s">
        <v>8664</v>
      </c>
      <c r="C810" s="619" t="s">
        <v>7736</v>
      </c>
      <c r="D810" s="619" t="s">
        <v>7743</v>
      </c>
      <c r="E810" s="619" t="s">
        <v>7744</v>
      </c>
      <c r="F810" s="622"/>
      <c r="G810" s="622"/>
      <c r="H810" s="622"/>
      <c r="I810" s="622"/>
      <c r="J810" s="622"/>
      <c r="K810" s="622"/>
      <c r="L810" s="622"/>
      <c r="M810" s="622"/>
      <c r="N810" s="622">
        <v>3</v>
      </c>
      <c r="O810" s="622">
        <v>8184</v>
      </c>
      <c r="P810" s="635"/>
      <c r="Q810" s="623">
        <v>2728</v>
      </c>
    </row>
    <row r="811" spans="1:17" ht="14.4" customHeight="1" x14ac:dyDescent="0.3">
      <c r="A811" s="618" t="s">
        <v>556</v>
      </c>
      <c r="B811" s="619" t="s">
        <v>8664</v>
      </c>
      <c r="C811" s="619" t="s">
        <v>7736</v>
      </c>
      <c r="D811" s="619" t="s">
        <v>7752</v>
      </c>
      <c r="E811" s="619" t="s">
        <v>7753</v>
      </c>
      <c r="F811" s="622"/>
      <c r="G811" s="622"/>
      <c r="H811" s="622"/>
      <c r="I811" s="622"/>
      <c r="J811" s="622"/>
      <c r="K811" s="622"/>
      <c r="L811" s="622"/>
      <c r="M811" s="622"/>
      <c r="N811" s="622">
        <v>2</v>
      </c>
      <c r="O811" s="622">
        <v>18724</v>
      </c>
      <c r="P811" s="635"/>
      <c r="Q811" s="623">
        <v>9362</v>
      </c>
    </row>
    <row r="812" spans="1:17" ht="14.4" customHeight="1" x14ac:dyDescent="0.3">
      <c r="A812" s="618" t="s">
        <v>556</v>
      </c>
      <c r="B812" s="619" t="s">
        <v>8664</v>
      </c>
      <c r="C812" s="619" t="s">
        <v>7736</v>
      </c>
      <c r="D812" s="619" t="s">
        <v>7754</v>
      </c>
      <c r="E812" s="619" t="s">
        <v>7755</v>
      </c>
      <c r="F812" s="622"/>
      <c r="G812" s="622"/>
      <c r="H812" s="622"/>
      <c r="I812" s="622"/>
      <c r="J812" s="622">
        <v>3</v>
      </c>
      <c r="K812" s="622">
        <v>2643</v>
      </c>
      <c r="L812" s="622"/>
      <c r="M812" s="622">
        <v>881</v>
      </c>
      <c r="N812" s="622">
        <v>11</v>
      </c>
      <c r="O812" s="622">
        <v>9886</v>
      </c>
      <c r="P812" s="635"/>
      <c r="Q812" s="623">
        <v>898.72727272727275</v>
      </c>
    </row>
    <row r="813" spans="1:17" ht="14.4" customHeight="1" x14ac:dyDescent="0.3">
      <c r="A813" s="618" t="s">
        <v>556</v>
      </c>
      <c r="B813" s="619" t="s">
        <v>8664</v>
      </c>
      <c r="C813" s="619" t="s">
        <v>7386</v>
      </c>
      <c r="D813" s="619" t="s">
        <v>8670</v>
      </c>
      <c r="E813" s="619" t="s">
        <v>7759</v>
      </c>
      <c r="F813" s="622"/>
      <c r="G813" s="622"/>
      <c r="H813" s="622"/>
      <c r="I813" s="622"/>
      <c r="J813" s="622"/>
      <c r="K813" s="622"/>
      <c r="L813" s="622"/>
      <c r="M813" s="622"/>
      <c r="N813" s="622">
        <v>8</v>
      </c>
      <c r="O813" s="622">
        <v>5783.76</v>
      </c>
      <c r="P813" s="635"/>
      <c r="Q813" s="623">
        <v>722.97</v>
      </c>
    </row>
    <row r="814" spans="1:17" ht="14.4" customHeight="1" x14ac:dyDescent="0.3">
      <c r="A814" s="618" t="s">
        <v>556</v>
      </c>
      <c r="B814" s="619" t="s">
        <v>8664</v>
      </c>
      <c r="C814" s="619" t="s">
        <v>7386</v>
      </c>
      <c r="D814" s="619" t="s">
        <v>8671</v>
      </c>
      <c r="E814" s="619" t="s">
        <v>7759</v>
      </c>
      <c r="F814" s="622"/>
      <c r="G814" s="622"/>
      <c r="H814" s="622"/>
      <c r="I814" s="622"/>
      <c r="J814" s="622"/>
      <c r="K814" s="622"/>
      <c r="L814" s="622"/>
      <c r="M814" s="622"/>
      <c r="N814" s="622">
        <v>2</v>
      </c>
      <c r="O814" s="622">
        <v>944.96</v>
      </c>
      <c r="P814" s="635"/>
      <c r="Q814" s="623">
        <v>472.48</v>
      </c>
    </row>
    <row r="815" spans="1:17" ht="14.4" customHeight="1" x14ac:dyDescent="0.3">
      <c r="A815" s="618" t="s">
        <v>556</v>
      </c>
      <c r="B815" s="619" t="s">
        <v>8664</v>
      </c>
      <c r="C815" s="619" t="s">
        <v>7386</v>
      </c>
      <c r="D815" s="619" t="s">
        <v>8672</v>
      </c>
      <c r="E815" s="619" t="s">
        <v>8673</v>
      </c>
      <c r="F815" s="622"/>
      <c r="G815" s="622"/>
      <c r="H815" s="622"/>
      <c r="I815" s="622"/>
      <c r="J815" s="622"/>
      <c r="K815" s="622"/>
      <c r="L815" s="622"/>
      <c r="M815" s="622"/>
      <c r="N815" s="622">
        <v>1</v>
      </c>
      <c r="O815" s="622">
        <v>4312</v>
      </c>
      <c r="P815" s="635"/>
      <c r="Q815" s="623">
        <v>4312</v>
      </c>
    </row>
    <row r="816" spans="1:17" ht="14.4" customHeight="1" x14ac:dyDescent="0.3">
      <c r="A816" s="618" t="s">
        <v>556</v>
      </c>
      <c r="B816" s="619" t="s">
        <v>8664</v>
      </c>
      <c r="C816" s="619" t="s">
        <v>7386</v>
      </c>
      <c r="D816" s="619" t="s">
        <v>8674</v>
      </c>
      <c r="E816" s="619" t="s">
        <v>8675</v>
      </c>
      <c r="F816" s="622"/>
      <c r="G816" s="622"/>
      <c r="H816" s="622"/>
      <c r="I816" s="622"/>
      <c r="J816" s="622"/>
      <c r="K816" s="622"/>
      <c r="L816" s="622"/>
      <c r="M816" s="622"/>
      <c r="N816" s="622">
        <v>8</v>
      </c>
      <c r="O816" s="622">
        <v>2420.96</v>
      </c>
      <c r="P816" s="635"/>
      <c r="Q816" s="623">
        <v>302.62</v>
      </c>
    </row>
    <row r="817" spans="1:17" ht="14.4" customHeight="1" x14ac:dyDescent="0.3">
      <c r="A817" s="618" t="s">
        <v>556</v>
      </c>
      <c r="B817" s="619" t="s">
        <v>8664</v>
      </c>
      <c r="C817" s="619" t="s">
        <v>7386</v>
      </c>
      <c r="D817" s="619" t="s">
        <v>8676</v>
      </c>
      <c r="E817" s="619" t="s">
        <v>8677</v>
      </c>
      <c r="F817" s="622"/>
      <c r="G817" s="622"/>
      <c r="H817" s="622"/>
      <c r="I817" s="622"/>
      <c r="J817" s="622"/>
      <c r="K817" s="622"/>
      <c r="L817" s="622"/>
      <c r="M817" s="622"/>
      <c r="N817" s="622">
        <v>5</v>
      </c>
      <c r="O817" s="622">
        <v>429.55</v>
      </c>
      <c r="P817" s="635"/>
      <c r="Q817" s="623">
        <v>85.91</v>
      </c>
    </row>
    <row r="818" spans="1:17" ht="14.4" customHeight="1" x14ac:dyDescent="0.3">
      <c r="A818" s="618" t="s">
        <v>556</v>
      </c>
      <c r="B818" s="619" t="s">
        <v>8664</v>
      </c>
      <c r="C818" s="619" t="s">
        <v>7386</v>
      </c>
      <c r="D818" s="619" t="s">
        <v>8678</v>
      </c>
      <c r="E818" s="619" t="s">
        <v>8677</v>
      </c>
      <c r="F818" s="622"/>
      <c r="G818" s="622"/>
      <c r="H818" s="622"/>
      <c r="I818" s="622"/>
      <c r="J818" s="622"/>
      <c r="K818" s="622"/>
      <c r="L818" s="622"/>
      <c r="M818" s="622"/>
      <c r="N818" s="622">
        <v>8</v>
      </c>
      <c r="O818" s="622">
        <v>7888</v>
      </c>
      <c r="P818" s="635"/>
      <c r="Q818" s="623">
        <v>986</v>
      </c>
    </row>
    <row r="819" spans="1:17" ht="14.4" customHeight="1" x14ac:dyDescent="0.3">
      <c r="A819" s="618" t="s">
        <v>556</v>
      </c>
      <c r="B819" s="619" t="s">
        <v>8664</v>
      </c>
      <c r="C819" s="619" t="s">
        <v>7386</v>
      </c>
      <c r="D819" s="619" t="s">
        <v>8679</v>
      </c>
      <c r="E819" s="619" t="s">
        <v>8677</v>
      </c>
      <c r="F819" s="622"/>
      <c r="G819" s="622"/>
      <c r="H819" s="622"/>
      <c r="I819" s="622"/>
      <c r="J819" s="622"/>
      <c r="K819" s="622"/>
      <c r="L819" s="622"/>
      <c r="M819" s="622"/>
      <c r="N819" s="622">
        <v>2</v>
      </c>
      <c r="O819" s="622">
        <v>1000.5</v>
      </c>
      <c r="P819" s="635"/>
      <c r="Q819" s="623">
        <v>500.25</v>
      </c>
    </row>
    <row r="820" spans="1:17" ht="14.4" customHeight="1" x14ac:dyDescent="0.3">
      <c r="A820" s="618" t="s">
        <v>556</v>
      </c>
      <c r="B820" s="619" t="s">
        <v>8664</v>
      </c>
      <c r="C820" s="619" t="s">
        <v>7386</v>
      </c>
      <c r="D820" s="619" t="s">
        <v>8680</v>
      </c>
      <c r="E820" s="619" t="s">
        <v>8675</v>
      </c>
      <c r="F820" s="622"/>
      <c r="G820" s="622"/>
      <c r="H820" s="622"/>
      <c r="I820" s="622"/>
      <c r="J820" s="622"/>
      <c r="K820" s="622"/>
      <c r="L820" s="622"/>
      <c r="M820" s="622"/>
      <c r="N820" s="622">
        <v>2</v>
      </c>
      <c r="O820" s="622">
        <v>399</v>
      </c>
      <c r="P820" s="635"/>
      <c r="Q820" s="623">
        <v>199.5</v>
      </c>
    </row>
    <row r="821" spans="1:17" ht="14.4" customHeight="1" x14ac:dyDescent="0.3">
      <c r="A821" s="618" t="s">
        <v>556</v>
      </c>
      <c r="B821" s="619" t="s">
        <v>8664</v>
      </c>
      <c r="C821" s="619" t="s">
        <v>7386</v>
      </c>
      <c r="D821" s="619" t="s">
        <v>8681</v>
      </c>
      <c r="E821" s="619" t="s">
        <v>8675</v>
      </c>
      <c r="F821" s="622"/>
      <c r="G821" s="622"/>
      <c r="H821" s="622"/>
      <c r="I821" s="622"/>
      <c r="J821" s="622">
        <v>1</v>
      </c>
      <c r="K821" s="622">
        <v>69.02</v>
      </c>
      <c r="L821" s="622"/>
      <c r="M821" s="622">
        <v>69.02</v>
      </c>
      <c r="N821" s="622">
        <v>2</v>
      </c>
      <c r="O821" s="622">
        <v>138.04</v>
      </c>
      <c r="P821" s="635"/>
      <c r="Q821" s="623">
        <v>69.02</v>
      </c>
    </row>
    <row r="822" spans="1:17" ht="14.4" customHeight="1" x14ac:dyDescent="0.3">
      <c r="A822" s="618" t="s">
        <v>556</v>
      </c>
      <c r="B822" s="619" t="s">
        <v>8664</v>
      </c>
      <c r="C822" s="619" t="s">
        <v>7386</v>
      </c>
      <c r="D822" s="619" t="s">
        <v>8682</v>
      </c>
      <c r="E822" s="619" t="s">
        <v>8675</v>
      </c>
      <c r="F822" s="622"/>
      <c r="G822" s="622"/>
      <c r="H822" s="622"/>
      <c r="I822" s="622"/>
      <c r="J822" s="622"/>
      <c r="K822" s="622"/>
      <c r="L822" s="622"/>
      <c r="M822" s="622"/>
      <c r="N822" s="622">
        <v>2</v>
      </c>
      <c r="O822" s="622">
        <v>169.96</v>
      </c>
      <c r="P822" s="635"/>
      <c r="Q822" s="623">
        <v>84.98</v>
      </c>
    </row>
    <row r="823" spans="1:17" ht="14.4" customHeight="1" x14ac:dyDescent="0.3">
      <c r="A823" s="618" t="s">
        <v>556</v>
      </c>
      <c r="B823" s="619" t="s">
        <v>8664</v>
      </c>
      <c r="C823" s="619" t="s">
        <v>7386</v>
      </c>
      <c r="D823" s="619" t="s">
        <v>8683</v>
      </c>
      <c r="E823" s="619" t="s">
        <v>8684</v>
      </c>
      <c r="F823" s="622"/>
      <c r="G823" s="622"/>
      <c r="H823" s="622"/>
      <c r="I823" s="622"/>
      <c r="J823" s="622"/>
      <c r="K823" s="622"/>
      <c r="L823" s="622"/>
      <c r="M823" s="622"/>
      <c r="N823" s="622">
        <v>2</v>
      </c>
      <c r="O823" s="622">
        <v>530.62</v>
      </c>
      <c r="P823" s="635"/>
      <c r="Q823" s="623">
        <v>265.31</v>
      </c>
    </row>
    <row r="824" spans="1:17" ht="14.4" customHeight="1" x14ac:dyDescent="0.3">
      <c r="A824" s="618" t="s">
        <v>556</v>
      </c>
      <c r="B824" s="619" t="s">
        <v>8664</v>
      </c>
      <c r="C824" s="619" t="s">
        <v>7386</v>
      </c>
      <c r="D824" s="619" t="s">
        <v>8685</v>
      </c>
      <c r="E824" s="619" t="s">
        <v>8675</v>
      </c>
      <c r="F824" s="622"/>
      <c r="G824" s="622"/>
      <c r="H824" s="622"/>
      <c r="I824" s="622"/>
      <c r="J824" s="622">
        <v>1</v>
      </c>
      <c r="K824" s="622">
        <v>90.16</v>
      </c>
      <c r="L824" s="622"/>
      <c r="M824" s="622">
        <v>90.16</v>
      </c>
      <c r="N824" s="622">
        <v>20</v>
      </c>
      <c r="O824" s="622">
        <v>1803.2</v>
      </c>
      <c r="P824" s="635"/>
      <c r="Q824" s="623">
        <v>90.16</v>
      </c>
    </row>
    <row r="825" spans="1:17" ht="14.4" customHeight="1" x14ac:dyDescent="0.3">
      <c r="A825" s="618" t="s">
        <v>556</v>
      </c>
      <c r="B825" s="619" t="s">
        <v>8664</v>
      </c>
      <c r="C825" s="619" t="s">
        <v>7386</v>
      </c>
      <c r="D825" s="619" t="s">
        <v>8686</v>
      </c>
      <c r="E825" s="619" t="s">
        <v>8687</v>
      </c>
      <c r="F825" s="622"/>
      <c r="G825" s="622"/>
      <c r="H825" s="622"/>
      <c r="I825" s="622"/>
      <c r="J825" s="622">
        <v>1</v>
      </c>
      <c r="K825" s="622">
        <v>4902</v>
      </c>
      <c r="L825" s="622"/>
      <c r="M825" s="622">
        <v>4902</v>
      </c>
      <c r="N825" s="622"/>
      <c r="O825" s="622"/>
      <c r="P825" s="635"/>
      <c r="Q825" s="623"/>
    </row>
    <row r="826" spans="1:17" ht="14.4" customHeight="1" x14ac:dyDescent="0.3">
      <c r="A826" s="618" t="s">
        <v>556</v>
      </c>
      <c r="B826" s="619" t="s">
        <v>8664</v>
      </c>
      <c r="C826" s="619" t="s">
        <v>7386</v>
      </c>
      <c r="D826" s="619" t="s">
        <v>7812</v>
      </c>
      <c r="E826" s="619" t="s">
        <v>7813</v>
      </c>
      <c r="F826" s="622"/>
      <c r="G826" s="622"/>
      <c r="H826" s="622"/>
      <c r="I826" s="622"/>
      <c r="J826" s="622">
        <v>1</v>
      </c>
      <c r="K826" s="622">
        <v>789.29</v>
      </c>
      <c r="L826" s="622"/>
      <c r="M826" s="622">
        <v>789.29</v>
      </c>
      <c r="N826" s="622">
        <v>8</v>
      </c>
      <c r="O826" s="622">
        <v>6314.32</v>
      </c>
      <c r="P826" s="635"/>
      <c r="Q826" s="623">
        <v>789.29</v>
      </c>
    </row>
    <row r="827" spans="1:17" ht="14.4" customHeight="1" x14ac:dyDescent="0.3">
      <c r="A827" s="618" t="s">
        <v>556</v>
      </c>
      <c r="B827" s="619" t="s">
        <v>8664</v>
      </c>
      <c r="C827" s="619" t="s">
        <v>7386</v>
      </c>
      <c r="D827" s="619" t="s">
        <v>7822</v>
      </c>
      <c r="E827" s="619" t="s">
        <v>7821</v>
      </c>
      <c r="F827" s="622"/>
      <c r="G827" s="622"/>
      <c r="H827" s="622"/>
      <c r="I827" s="622"/>
      <c r="J827" s="622">
        <v>1</v>
      </c>
      <c r="K827" s="622">
        <v>8342.6200000000008</v>
      </c>
      <c r="L827" s="622"/>
      <c r="M827" s="622">
        <v>8342.6200000000008</v>
      </c>
      <c r="N827" s="622">
        <v>1</v>
      </c>
      <c r="O827" s="622">
        <v>8342.6200000000008</v>
      </c>
      <c r="P827" s="635"/>
      <c r="Q827" s="623">
        <v>8342.6200000000008</v>
      </c>
    </row>
    <row r="828" spans="1:17" ht="14.4" customHeight="1" x14ac:dyDescent="0.3">
      <c r="A828" s="618" t="s">
        <v>556</v>
      </c>
      <c r="B828" s="619" t="s">
        <v>8664</v>
      </c>
      <c r="C828" s="619" t="s">
        <v>7386</v>
      </c>
      <c r="D828" s="619" t="s">
        <v>8688</v>
      </c>
      <c r="E828" s="619" t="s">
        <v>8689</v>
      </c>
      <c r="F828" s="622"/>
      <c r="G828" s="622"/>
      <c r="H828" s="622"/>
      <c r="I828" s="622"/>
      <c r="J828" s="622">
        <v>1</v>
      </c>
      <c r="K828" s="622">
        <v>322.20999999999998</v>
      </c>
      <c r="L828" s="622"/>
      <c r="M828" s="622">
        <v>322.20999999999998</v>
      </c>
      <c r="N828" s="622"/>
      <c r="O828" s="622"/>
      <c r="P828" s="635"/>
      <c r="Q828" s="623"/>
    </row>
    <row r="829" spans="1:17" ht="14.4" customHeight="1" x14ac:dyDescent="0.3">
      <c r="A829" s="618" t="s">
        <v>556</v>
      </c>
      <c r="B829" s="619" t="s">
        <v>8664</v>
      </c>
      <c r="C829" s="619" t="s">
        <v>7386</v>
      </c>
      <c r="D829" s="619" t="s">
        <v>8690</v>
      </c>
      <c r="E829" s="619" t="s">
        <v>8691</v>
      </c>
      <c r="F829" s="622"/>
      <c r="G829" s="622"/>
      <c r="H829" s="622"/>
      <c r="I829" s="622"/>
      <c r="J829" s="622">
        <v>3</v>
      </c>
      <c r="K829" s="622">
        <v>8175.96</v>
      </c>
      <c r="L829" s="622"/>
      <c r="M829" s="622">
        <v>2725.32</v>
      </c>
      <c r="N829" s="622">
        <v>2</v>
      </c>
      <c r="O829" s="622">
        <v>5450.64</v>
      </c>
      <c r="P829" s="635"/>
      <c r="Q829" s="623">
        <v>2725.32</v>
      </c>
    </row>
    <row r="830" spans="1:17" ht="14.4" customHeight="1" x14ac:dyDescent="0.3">
      <c r="A830" s="618" t="s">
        <v>556</v>
      </c>
      <c r="B830" s="619" t="s">
        <v>8664</v>
      </c>
      <c r="C830" s="619" t="s">
        <v>7386</v>
      </c>
      <c r="D830" s="619" t="s">
        <v>7852</v>
      </c>
      <c r="E830" s="619" t="s">
        <v>7821</v>
      </c>
      <c r="F830" s="622"/>
      <c r="G830" s="622"/>
      <c r="H830" s="622"/>
      <c r="I830" s="622"/>
      <c r="J830" s="622">
        <v>1</v>
      </c>
      <c r="K830" s="622">
        <v>4101.82</v>
      </c>
      <c r="L830" s="622"/>
      <c r="M830" s="622">
        <v>4101.82</v>
      </c>
      <c r="N830" s="622">
        <v>3</v>
      </c>
      <c r="O830" s="622">
        <v>12305.46</v>
      </c>
      <c r="P830" s="635"/>
      <c r="Q830" s="623">
        <v>4101.82</v>
      </c>
    </row>
    <row r="831" spans="1:17" ht="14.4" customHeight="1" x14ac:dyDescent="0.3">
      <c r="A831" s="618" t="s">
        <v>556</v>
      </c>
      <c r="B831" s="619" t="s">
        <v>8664</v>
      </c>
      <c r="C831" s="619" t="s">
        <v>7386</v>
      </c>
      <c r="D831" s="619" t="s">
        <v>8692</v>
      </c>
      <c r="E831" s="619" t="s">
        <v>8693</v>
      </c>
      <c r="F831" s="622"/>
      <c r="G831" s="622"/>
      <c r="H831" s="622"/>
      <c r="I831" s="622"/>
      <c r="J831" s="622"/>
      <c r="K831" s="622"/>
      <c r="L831" s="622"/>
      <c r="M831" s="622"/>
      <c r="N831" s="622">
        <v>3</v>
      </c>
      <c r="O831" s="622">
        <v>711.36</v>
      </c>
      <c r="P831" s="635"/>
      <c r="Q831" s="623">
        <v>237.12</v>
      </c>
    </row>
    <row r="832" spans="1:17" ht="14.4" customHeight="1" x14ac:dyDescent="0.3">
      <c r="A832" s="618" t="s">
        <v>556</v>
      </c>
      <c r="B832" s="619" t="s">
        <v>8664</v>
      </c>
      <c r="C832" s="619" t="s">
        <v>7386</v>
      </c>
      <c r="D832" s="619" t="s">
        <v>8694</v>
      </c>
      <c r="E832" s="619" t="s">
        <v>8695</v>
      </c>
      <c r="F832" s="622"/>
      <c r="G832" s="622"/>
      <c r="H832" s="622"/>
      <c r="I832" s="622"/>
      <c r="J832" s="622"/>
      <c r="K832" s="622"/>
      <c r="L832" s="622"/>
      <c r="M832" s="622"/>
      <c r="N832" s="622">
        <v>3</v>
      </c>
      <c r="O832" s="622">
        <v>1455.69</v>
      </c>
      <c r="P832" s="635"/>
      <c r="Q832" s="623">
        <v>485.23</v>
      </c>
    </row>
    <row r="833" spans="1:17" ht="14.4" customHeight="1" x14ac:dyDescent="0.3">
      <c r="A833" s="618" t="s">
        <v>556</v>
      </c>
      <c r="B833" s="619" t="s">
        <v>8664</v>
      </c>
      <c r="C833" s="619" t="s">
        <v>7386</v>
      </c>
      <c r="D833" s="619" t="s">
        <v>7939</v>
      </c>
      <c r="E833" s="619" t="s">
        <v>7940</v>
      </c>
      <c r="F833" s="622"/>
      <c r="G833" s="622"/>
      <c r="H833" s="622"/>
      <c r="I833" s="622"/>
      <c r="J833" s="622">
        <v>1</v>
      </c>
      <c r="K833" s="622">
        <v>7829</v>
      </c>
      <c r="L833" s="622"/>
      <c r="M833" s="622">
        <v>7829</v>
      </c>
      <c r="N833" s="622"/>
      <c r="O833" s="622"/>
      <c r="P833" s="635"/>
      <c r="Q833" s="623"/>
    </row>
    <row r="834" spans="1:17" ht="14.4" customHeight="1" x14ac:dyDescent="0.3">
      <c r="A834" s="618" t="s">
        <v>556</v>
      </c>
      <c r="B834" s="619" t="s">
        <v>8664</v>
      </c>
      <c r="C834" s="619" t="s">
        <v>7386</v>
      </c>
      <c r="D834" s="619" t="s">
        <v>8696</v>
      </c>
      <c r="E834" s="619" t="s">
        <v>8697</v>
      </c>
      <c r="F834" s="622"/>
      <c r="G834" s="622"/>
      <c r="H834" s="622"/>
      <c r="I834" s="622"/>
      <c r="J834" s="622"/>
      <c r="K834" s="622"/>
      <c r="L834" s="622"/>
      <c r="M834" s="622"/>
      <c r="N834" s="622">
        <v>1</v>
      </c>
      <c r="O834" s="622">
        <v>2769.16</v>
      </c>
      <c r="P834" s="635"/>
      <c r="Q834" s="623">
        <v>2769.16</v>
      </c>
    </row>
    <row r="835" spans="1:17" ht="14.4" customHeight="1" x14ac:dyDescent="0.3">
      <c r="A835" s="618" t="s">
        <v>556</v>
      </c>
      <c r="B835" s="619" t="s">
        <v>8664</v>
      </c>
      <c r="C835" s="619" t="s">
        <v>7386</v>
      </c>
      <c r="D835" s="619" t="s">
        <v>8698</v>
      </c>
      <c r="E835" s="619" t="s">
        <v>8699</v>
      </c>
      <c r="F835" s="622"/>
      <c r="G835" s="622"/>
      <c r="H835" s="622"/>
      <c r="I835" s="622"/>
      <c r="J835" s="622">
        <v>1</v>
      </c>
      <c r="K835" s="622">
        <v>5101</v>
      </c>
      <c r="L835" s="622"/>
      <c r="M835" s="622">
        <v>5101</v>
      </c>
      <c r="N835" s="622">
        <v>6</v>
      </c>
      <c r="O835" s="622">
        <v>30606</v>
      </c>
      <c r="P835" s="635"/>
      <c r="Q835" s="623">
        <v>5101</v>
      </c>
    </row>
    <row r="836" spans="1:17" ht="14.4" customHeight="1" x14ac:dyDescent="0.3">
      <c r="A836" s="618" t="s">
        <v>556</v>
      </c>
      <c r="B836" s="619" t="s">
        <v>8664</v>
      </c>
      <c r="C836" s="619" t="s">
        <v>7386</v>
      </c>
      <c r="D836" s="619" t="s">
        <v>8700</v>
      </c>
      <c r="E836" s="619" t="s">
        <v>8699</v>
      </c>
      <c r="F836" s="622"/>
      <c r="G836" s="622"/>
      <c r="H836" s="622"/>
      <c r="I836" s="622"/>
      <c r="J836" s="622"/>
      <c r="K836" s="622"/>
      <c r="L836" s="622"/>
      <c r="M836" s="622"/>
      <c r="N836" s="622">
        <v>0</v>
      </c>
      <c r="O836" s="622">
        <v>0</v>
      </c>
      <c r="P836" s="635"/>
      <c r="Q836" s="623"/>
    </row>
    <row r="837" spans="1:17" ht="14.4" customHeight="1" x14ac:dyDescent="0.3">
      <c r="A837" s="618" t="s">
        <v>556</v>
      </c>
      <c r="B837" s="619" t="s">
        <v>8664</v>
      </c>
      <c r="C837" s="619" t="s">
        <v>7386</v>
      </c>
      <c r="D837" s="619" t="s">
        <v>8701</v>
      </c>
      <c r="E837" s="619" t="s">
        <v>8702</v>
      </c>
      <c r="F837" s="622"/>
      <c r="G837" s="622"/>
      <c r="H837" s="622"/>
      <c r="I837" s="622"/>
      <c r="J837" s="622">
        <v>5</v>
      </c>
      <c r="K837" s="622">
        <v>3749.55</v>
      </c>
      <c r="L837" s="622"/>
      <c r="M837" s="622">
        <v>749.91000000000008</v>
      </c>
      <c r="N837" s="622"/>
      <c r="O837" s="622"/>
      <c r="P837" s="635"/>
      <c r="Q837" s="623"/>
    </row>
    <row r="838" spans="1:17" ht="14.4" customHeight="1" x14ac:dyDescent="0.3">
      <c r="A838" s="618" t="s">
        <v>556</v>
      </c>
      <c r="B838" s="619" t="s">
        <v>8664</v>
      </c>
      <c r="C838" s="619" t="s">
        <v>7386</v>
      </c>
      <c r="D838" s="619" t="s">
        <v>8703</v>
      </c>
      <c r="E838" s="619" t="s">
        <v>8704</v>
      </c>
      <c r="F838" s="622"/>
      <c r="G838" s="622"/>
      <c r="H838" s="622"/>
      <c r="I838" s="622"/>
      <c r="J838" s="622">
        <v>10</v>
      </c>
      <c r="K838" s="622">
        <v>750.3</v>
      </c>
      <c r="L838" s="622"/>
      <c r="M838" s="622">
        <v>75.03</v>
      </c>
      <c r="N838" s="622"/>
      <c r="O838" s="622"/>
      <c r="P838" s="635"/>
      <c r="Q838" s="623"/>
    </row>
    <row r="839" spans="1:17" ht="14.4" customHeight="1" x14ac:dyDescent="0.3">
      <c r="A839" s="618" t="s">
        <v>556</v>
      </c>
      <c r="B839" s="619" t="s">
        <v>8664</v>
      </c>
      <c r="C839" s="619" t="s">
        <v>7386</v>
      </c>
      <c r="D839" s="619" t="s">
        <v>7947</v>
      </c>
      <c r="E839" s="619" t="s">
        <v>7948</v>
      </c>
      <c r="F839" s="622"/>
      <c r="G839" s="622"/>
      <c r="H839" s="622"/>
      <c r="I839" s="622"/>
      <c r="J839" s="622">
        <v>2</v>
      </c>
      <c r="K839" s="622">
        <v>2760</v>
      </c>
      <c r="L839" s="622"/>
      <c r="M839" s="622">
        <v>1380</v>
      </c>
      <c r="N839" s="622"/>
      <c r="O839" s="622"/>
      <c r="P839" s="635"/>
      <c r="Q839" s="623"/>
    </row>
    <row r="840" spans="1:17" ht="14.4" customHeight="1" x14ac:dyDescent="0.3">
      <c r="A840" s="618" t="s">
        <v>556</v>
      </c>
      <c r="B840" s="619" t="s">
        <v>8664</v>
      </c>
      <c r="C840" s="619" t="s">
        <v>7386</v>
      </c>
      <c r="D840" s="619" t="s">
        <v>7949</v>
      </c>
      <c r="E840" s="619" t="s">
        <v>7950</v>
      </c>
      <c r="F840" s="622"/>
      <c r="G840" s="622"/>
      <c r="H840" s="622"/>
      <c r="I840" s="622"/>
      <c r="J840" s="622">
        <v>2</v>
      </c>
      <c r="K840" s="622">
        <v>2808</v>
      </c>
      <c r="L840" s="622"/>
      <c r="M840" s="622">
        <v>1404</v>
      </c>
      <c r="N840" s="622">
        <v>3</v>
      </c>
      <c r="O840" s="622">
        <v>4212</v>
      </c>
      <c r="P840" s="635"/>
      <c r="Q840" s="623">
        <v>1404</v>
      </c>
    </row>
    <row r="841" spans="1:17" ht="14.4" customHeight="1" x14ac:dyDescent="0.3">
      <c r="A841" s="618" t="s">
        <v>556</v>
      </c>
      <c r="B841" s="619" t="s">
        <v>8664</v>
      </c>
      <c r="C841" s="619" t="s">
        <v>7386</v>
      </c>
      <c r="D841" s="619" t="s">
        <v>7951</v>
      </c>
      <c r="E841" s="619" t="s">
        <v>7952</v>
      </c>
      <c r="F841" s="622"/>
      <c r="G841" s="622"/>
      <c r="H841" s="622"/>
      <c r="I841" s="622"/>
      <c r="J841" s="622"/>
      <c r="K841" s="622"/>
      <c r="L841" s="622"/>
      <c r="M841" s="622"/>
      <c r="N841" s="622">
        <v>3</v>
      </c>
      <c r="O841" s="622">
        <v>3114</v>
      </c>
      <c r="P841" s="635"/>
      <c r="Q841" s="623">
        <v>1038</v>
      </c>
    </row>
    <row r="842" spans="1:17" ht="14.4" customHeight="1" x14ac:dyDescent="0.3">
      <c r="A842" s="618" t="s">
        <v>556</v>
      </c>
      <c r="B842" s="619" t="s">
        <v>8664</v>
      </c>
      <c r="C842" s="619" t="s">
        <v>7386</v>
      </c>
      <c r="D842" s="619" t="s">
        <v>7953</v>
      </c>
      <c r="E842" s="619" t="s">
        <v>7954</v>
      </c>
      <c r="F842" s="622"/>
      <c r="G842" s="622"/>
      <c r="H842" s="622"/>
      <c r="I842" s="622"/>
      <c r="J842" s="622">
        <v>13</v>
      </c>
      <c r="K842" s="622">
        <v>17056</v>
      </c>
      <c r="L842" s="622"/>
      <c r="M842" s="622">
        <v>1312</v>
      </c>
      <c r="N842" s="622">
        <v>17</v>
      </c>
      <c r="O842" s="622">
        <v>22304</v>
      </c>
      <c r="P842" s="635"/>
      <c r="Q842" s="623">
        <v>1312</v>
      </c>
    </row>
    <row r="843" spans="1:17" ht="14.4" customHeight="1" x14ac:dyDescent="0.3">
      <c r="A843" s="618" t="s">
        <v>556</v>
      </c>
      <c r="B843" s="619" t="s">
        <v>8664</v>
      </c>
      <c r="C843" s="619" t="s">
        <v>7386</v>
      </c>
      <c r="D843" s="619" t="s">
        <v>8705</v>
      </c>
      <c r="E843" s="619" t="s">
        <v>7960</v>
      </c>
      <c r="F843" s="622"/>
      <c r="G843" s="622"/>
      <c r="H843" s="622"/>
      <c r="I843" s="622"/>
      <c r="J843" s="622">
        <v>3</v>
      </c>
      <c r="K843" s="622">
        <v>961.32</v>
      </c>
      <c r="L843" s="622"/>
      <c r="M843" s="622">
        <v>320.44</v>
      </c>
      <c r="N843" s="622">
        <v>1</v>
      </c>
      <c r="O843" s="622">
        <v>320.44</v>
      </c>
      <c r="P843" s="635"/>
      <c r="Q843" s="623">
        <v>320.44</v>
      </c>
    </row>
    <row r="844" spans="1:17" ht="14.4" customHeight="1" x14ac:dyDescent="0.3">
      <c r="A844" s="618" t="s">
        <v>556</v>
      </c>
      <c r="B844" s="619" t="s">
        <v>8664</v>
      </c>
      <c r="C844" s="619" t="s">
        <v>7386</v>
      </c>
      <c r="D844" s="619" t="s">
        <v>7959</v>
      </c>
      <c r="E844" s="619" t="s">
        <v>7960</v>
      </c>
      <c r="F844" s="622"/>
      <c r="G844" s="622"/>
      <c r="H844" s="622"/>
      <c r="I844" s="622"/>
      <c r="J844" s="622"/>
      <c r="K844" s="622"/>
      <c r="L844" s="622"/>
      <c r="M844" s="622"/>
      <c r="N844" s="622">
        <v>4</v>
      </c>
      <c r="O844" s="622">
        <v>3760.76</v>
      </c>
      <c r="P844" s="635"/>
      <c r="Q844" s="623">
        <v>940.19</v>
      </c>
    </row>
    <row r="845" spans="1:17" ht="14.4" customHeight="1" x14ac:dyDescent="0.3">
      <c r="A845" s="618" t="s">
        <v>556</v>
      </c>
      <c r="B845" s="619" t="s">
        <v>8664</v>
      </c>
      <c r="C845" s="619" t="s">
        <v>7386</v>
      </c>
      <c r="D845" s="619" t="s">
        <v>7961</v>
      </c>
      <c r="E845" s="619" t="s">
        <v>7962</v>
      </c>
      <c r="F845" s="622"/>
      <c r="G845" s="622"/>
      <c r="H845" s="622"/>
      <c r="I845" s="622"/>
      <c r="J845" s="622">
        <v>2</v>
      </c>
      <c r="K845" s="622">
        <v>117.2</v>
      </c>
      <c r="L845" s="622"/>
      <c r="M845" s="622">
        <v>58.6</v>
      </c>
      <c r="N845" s="622">
        <v>2</v>
      </c>
      <c r="O845" s="622">
        <v>117.2</v>
      </c>
      <c r="P845" s="635"/>
      <c r="Q845" s="623">
        <v>58.6</v>
      </c>
    </row>
    <row r="846" spans="1:17" ht="14.4" customHeight="1" x14ac:dyDescent="0.3">
      <c r="A846" s="618" t="s">
        <v>556</v>
      </c>
      <c r="B846" s="619" t="s">
        <v>8664</v>
      </c>
      <c r="C846" s="619" t="s">
        <v>7386</v>
      </c>
      <c r="D846" s="619" t="s">
        <v>7963</v>
      </c>
      <c r="E846" s="619" t="s">
        <v>7962</v>
      </c>
      <c r="F846" s="622"/>
      <c r="G846" s="622"/>
      <c r="H846" s="622"/>
      <c r="I846" s="622"/>
      <c r="J846" s="622"/>
      <c r="K846" s="622"/>
      <c r="L846" s="622"/>
      <c r="M846" s="622"/>
      <c r="N846" s="622">
        <v>5</v>
      </c>
      <c r="O846" s="622">
        <v>482.99999999999994</v>
      </c>
      <c r="P846" s="635"/>
      <c r="Q846" s="623">
        <v>96.6</v>
      </c>
    </row>
    <row r="847" spans="1:17" ht="14.4" customHeight="1" x14ac:dyDescent="0.3">
      <c r="A847" s="618" t="s">
        <v>556</v>
      </c>
      <c r="B847" s="619" t="s">
        <v>8664</v>
      </c>
      <c r="C847" s="619" t="s">
        <v>7386</v>
      </c>
      <c r="D847" s="619" t="s">
        <v>7964</v>
      </c>
      <c r="E847" s="619" t="s">
        <v>7965</v>
      </c>
      <c r="F847" s="622"/>
      <c r="G847" s="622"/>
      <c r="H847" s="622"/>
      <c r="I847" s="622"/>
      <c r="J847" s="622">
        <v>9</v>
      </c>
      <c r="K847" s="622">
        <v>12262.5</v>
      </c>
      <c r="L847" s="622"/>
      <c r="M847" s="622">
        <v>1362.5</v>
      </c>
      <c r="N847" s="622">
        <v>19</v>
      </c>
      <c r="O847" s="622">
        <v>25887.5</v>
      </c>
      <c r="P847" s="635"/>
      <c r="Q847" s="623">
        <v>1362.5</v>
      </c>
    </row>
    <row r="848" spans="1:17" ht="14.4" customHeight="1" x14ac:dyDescent="0.3">
      <c r="A848" s="618" t="s">
        <v>556</v>
      </c>
      <c r="B848" s="619" t="s">
        <v>8664</v>
      </c>
      <c r="C848" s="619" t="s">
        <v>7386</v>
      </c>
      <c r="D848" s="619" t="s">
        <v>8706</v>
      </c>
      <c r="E848" s="619" t="s">
        <v>8707</v>
      </c>
      <c r="F848" s="622"/>
      <c r="G848" s="622"/>
      <c r="H848" s="622"/>
      <c r="I848" s="622"/>
      <c r="J848" s="622">
        <v>20</v>
      </c>
      <c r="K848" s="622">
        <v>1400</v>
      </c>
      <c r="L848" s="622"/>
      <c r="M848" s="622">
        <v>70</v>
      </c>
      <c r="N848" s="622">
        <v>26</v>
      </c>
      <c r="O848" s="622">
        <v>1820</v>
      </c>
      <c r="P848" s="635"/>
      <c r="Q848" s="623">
        <v>70</v>
      </c>
    </row>
    <row r="849" spans="1:17" ht="14.4" customHeight="1" x14ac:dyDescent="0.3">
      <c r="A849" s="618" t="s">
        <v>556</v>
      </c>
      <c r="B849" s="619" t="s">
        <v>8664</v>
      </c>
      <c r="C849" s="619" t="s">
        <v>7386</v>
      </c>
      <c r="D849" s="619" t="s">
        <v>8708</v>
      </c>
      <c r="E849" s="619" t="s">
        <v>8709</v>
      </c>
      <c r="F849" s="622"/>
      <c r="G849" s="622"/>
      <c r="H849" s="622"/>
      <c r="I849" s="622"/>
      <c r="J849" s="622"/>
      <c r="K849" s="622"/>
      <c r="L849" s="622"/>
      <c r="M849" s="622"/>
      <c r="N849" s="622">
        <v>1</v>
      </c>
      <c r="O849" s="622">
        <v>147</v>
      </c>
      <c r="P849" s="635"/>
      <c r="Q849" s="623">
        <v>147</v>
      </c>
    </row>
    <row r="850" spans="1:17" ht="14.4" customHeight="1" x14ac:dyDescent="0.3">
      <c r="A850" s="618" t="s">
        <v>556</v>
      </c>
      <c r="B850" s="619" t="s">
        <v>8664</v>
      </c>
      <c r="C850" s="619" t="s">
        <v>7386</v>
      </c>
      <c r="D850" s="619" t="s">
        <v>8710</v>
      </c>
      <c r="E850" s="619" t="s">
        <v>8711</v>
      </c>
      <c r="F850" s="622"/>
      <c r="G850" s="622"/>
      <c r="H850" s="622"/>
      <c r="I850" s="622"/>
      <c r="J850" s="622">
        <v>3</v>
      </c>
      <c r="K850" s="622">
        <v>447</v>
      </c>
      <c r="L850" s="622"/>
      <c r="M850" s="622">
        <v>149</v>
      </c>
      <c r="N850" s="622">
        <v>2</v>
      </c>
      <c r="O850" s="622">
        <v>298</v>
      </c>
      <c r="P850" s="635"/>
      <c r="Q850" s="623">
        <v>149</v>
      </c>
    </row>
    <row r="851" spans="1:17" ht="14.4" customHeight="1" x14ac:dyDescent="0.3">
      <c r="A851" s="618" t="s">
        <v>556</v>
      </c>
      <c r="B851" s="619" t="s">
        <v>8664</v>
      </c>
      <c r="C851" s="619" t="s">
        <v>7386</v>
      </c>
      <c r="D851" s="619" t="s">
        <v>8712</v>
      </c>
      <c r="E851" s="619" t="s">
        <v>8713</v>
      </c>
      <c r="F851" s="622"/>
      <c r="G851" s="622"/>
      <c r="H851" s="622"/>
      <c r="I851" s="622"/>
      <c r="J851" s="622"/>
      <c r="K851" s="622"/>
      <c r="L851" s="622"/>
      <c r="M851" s="622"/>
      <c r="N851" s="622">
        <v>2</v>
      </c>
      <c r="O851" s="622">
        <v>388</v>
      </c>
      <c r="P851" s="635"/>
      <c r="Q851" s="623">
        <v>194</v>
      </c>
    </row>
    <row r="852" spans="1:17" ht="14.4" customHeight="1" x14ac:dyDescent="0.3">
      <c r="A852" s="618" t="s">
        <v>556</v>
      </c>
      <c r="B852" s="619" t="s">
        <v>8664</v>
      </c>
      <c r="C852" s="619" t="s">
        <v>7386</v>
      </c>
      <c r="D852" s="619" t="s">
        <v>8714</v>
      </c>
      <c r="E852" s="619" t="s">
        <v>8715</v>
      </c>
      <c r="F852" s="622"/>
      <c r="G852" s="622"/>
      <c r="H852" s="622"/>
      <c r="I852" s="622"/>
      <c r="J852" s="622"/>
      <c r="K852" s="622"/>
      <c r="L852" s="622"/>
      <c r="M852" s="622"/>
      <c r="N852" s="622">
        <v>1</v>
      </c>
      <c r="O852" s="622">
        <v>247</v>
      </c>
      <c r="P852" s="635"/>
      <c r="Q852" s="623">
        <v>247</v>
      </c>
    </row>
    <row r="853" spans="1:17" ht="14.4" customHeight="1" x14ac:dyDescent="0.3">
      <c r="A853" s="618" t="s">
        <v>556</v>
      </c>
      <c r="B853" s="619" t="s">
        <v>8664</v>
      </c>
      <c r="C853" s="619" t="s">
        <v>7386</v>
      </c>
      <c r="D853" s="619" t="s">
        <v>8716</v>
      </c>
      <c r="E853" s="619" t="s">
        <v>8717</v>
      </c>
      <c r="F853" s="622"/>
      <c r="G853" s="622"/>
      <c r="H853" s="622"/>
      <c r="I853" s="622"/>
      <c r="J853" s="622">
        <v>1</v>
      </c>
      <c r="K853" s="622">
        <v>2466</v>
      </c>
      <c r="L853" s="622"/>
      <c r="M853" s="622">
        <v>2466</v>
      </c>
      <c r="N853" s="622"/>
      <c r="O853" s="622"/>
      <c r="P853" s="635"/>
      <c r="Q853" s="623"/>
    </row>
    <row r="854" spans="1:17" ht="14.4" customHeight="1" x14ac:dyDescent="0.3">
      <c r="A854" s="618" t="s">
        <v>556</v>
      </c>
      <c r="B854" s="619" t="s">
        <v>8664</v>
      </c>
      <c r="C854" s="619" t="s">
        <v>7386</v>
      </c>
      <c r="D854" s="619" t="s">
        <v>8718</v>
      </c>
      <c r="E854" s="619" t="s">
        <v>8719</v>
      </c>
      <c r="F854" s="622"/>
      <c r="G854" s="622"/>
      <c r="H854" s="622"/>
      <c r="I854" s="622"/>
      <c r="J854" s="622">
        <v>3.1</v>
      </c>
      <c r="K854" s="622">
        <v>2269.29</v>
      </c>
      <c r="L854" s="622"/>
      <c r="M854" s="622">
        <v>732.02903225806449</v>
      </c>
      <c r="N854" s="622">
        <v>0.1</v>
      </c>
      <c r="O854" s="622">
        <v>73.2</v>
      </c>
      <c r="P854" s="635"/>
      <c r="Q854" s="623">
        <v>732</v>
      </c>
    </row>
    <row r="855" spans="1:17" ht="14.4" customHeight="1" x14ac:dyDescent="0.3">
      <c r="A855" s="618" t="s">
        <v>556</v>
      </c>
      <c r="B855" s="619" t="s">
        <v>8664</v>
      </c>
      <c r="C855" s="619" t="s">
        <v>7386</v>
      </c>
      <c r="D855" s="619" t="s">
        <v>8720</v>
      </c>
      <c r="E855" s="619" t="s">
        <v>8721</v>
      </c>
      <c r="F855" s="622"/>
      <c r="G855" s="622"/>
      <c r="H855" s="622"/>
      <c r="I855" s="622"/>
      <c r="J855" s="622">
        <v>4</v>
      </c>
      <c r="K855" s="622">
        <v>31748</v>
      </c>
      <c r="L855" s="622"/>
      <c r="M855" s="622">
        <v>7937</v>
      </c>
      <c r="N855" s="622">
        <v>2</v>
      </c>
      <c r="O855" s="622">
        <v>15874</v>
      </c>
      <c r="P855" s="635"/>
      <c r="Q855" s="623">
        <v>7937</v>
      </c>
    </row>
    <row r="856" spans="1:17" ht="14.4" customHeight="1" x14ac:dyDescent="0.3">
      <c r="A856" s="618" t="s">
        <v>556</v>
      </c>
      <c r="B856" s="619" t="s">
        <v>8664</v>
      </c>
      <c r="C856" s="619" t="s">
        <v>7386</v>
      </c>
      <c r="D856" s="619" t="s">
        <v>8722</v>
      </c>
      <c r="E856" s="619" t="s">
        <v>8723</v>
      </c>
      <c r="F856" s="622"/>
      <c r="G856" s="622"/>
      <c r="H856" s="622"/>
      <c r="I856" s="622"/>
      <c r="J856" s="622"/>
      <c r="K856" s="622"/>
      <c r="L856" s="622"/>
      <c r="M856" s="622"/>
      <c r="N856" s="622">
        <v>2</v>
      </c>
      <c r="O856" s="622">
        <v>19768</v>
      </c>
      <c r="P856" s="635"/>
      <c r="Q856" s="623">
        <v>9884</v>
      </c>
    </row>
    <row r="857" spans="1:17" ht="14.4" customHeight="1" x14ac:dyDescent="0.3">
      <c r="A857" s="618" t="s">
        <v>556</v>
      </c>
      <c r="B857" s="619" t="s">
        <v>8664</v>
      </c>
      <c r="C857" s="619" t="s">
        <v>7386</v>
      </c>
      <c r="D857" s="619" t="s">
        <v>8724</v>
      </c>
      <c r="E857" s="619" t="s">
        <v>8725</v>
      </c>
      <c r="F857" s="622"/>
      <c r="G857" s="622"/>
      <c r="H857" s="622"/>
      <c r="I857" s="622"/>
      <c r="J857" s="622"/>
      <c r="K857" s="622"/>
      <c r="L857" s="622"/>
      <c r="M857" s="622"/>
      <c r="N857" s="622">
        <v>1</v>
      </c>
      <c r="O857" s="622">
        <v>7990</v>
      </c>
      <c r="P857" s="635"/>
      <c r="Q857" s="623">
        <v>7990</v>
      </c>
    </row>
    <row r="858" spans="1:17" ht="14.4" customHeight="1" x14ac:dyDescent="0.3">
      <c r="A858" s="618" t="s">
        <v>556</v>
      </c>
      <c r="B858" s="619" t="s">
        <v>8664</v>
      </c>
      <c r="C858" s="619" t="s">
        <v>7386</v>
      </c>
      <c r="D858" s="619" t="s">
        <v>8726</v>
      </c>
      <c r="E858" s="619" t="s">
        <v>8725</v>
      </c>
      <c r="F858" s="622"/>
      <c r="G858" s="622"/>
      <c r="H858" s="622"/>
      <c r="I858" s="622"/>
      <c r="J858" s="622">
        <v>5</v>
      </c>
      <c r="K858" s="622">
        <v>39950</v>
      </c>
      <c r="L858" s="622"/>
      <c r="M858" s="622">
        <v>7990</v>
      </c>
      <c r="N858" s="622"/>
      <c r="O858" s="622"/>
      <c r="P858" s="635"/>
      <c r="Q858" s="623"/>
    </row>
    <row r="859" spans="1:17" ht="14.4" customHeight="1" x14ac:dyDescent="0.3">
      <c r="A859" s="618" t="s">
        <v>556</v>
      </c>
      <c r="B859" s="619" t="s">
        <v>8664</v>
      </c>
      <c r="C859" s="619" t="s">
        <v>7386</v>
      </c>
      <c r="D859" s="619" t="s">
        <v>8727</v>
      </c>
      <c r="E859" s="619" t="s">
        <v>8725</v>
      </c>
      <c r="F859" s="622"/>
      <c r="G859" s="622"/>
      <c r="H859" s="622"/>
      <c r="I859" s="622"/>
      <c r="J859" s="622">
        <v>2</v>
      </c>
      <c r="K859" s="622">
        <v>19544</v>
      </c>
      <c r="L859" s="622"/>
      <c r="M859" s="622">
        <v>9772</v>
      </c>
      <c r="N859" s="622"/>
      <c r="O859" s="622"/>
      <c r="P859" s="635"/>
      <c r="Q859" s="623"/>
    </row>
    <row r="860" spans="1:17" ht="14.4" customHeight="1" x14ac:dyDescent="0.3">
      <c r="A860" s="618" t="s">
        <v>556</v>
      </c>
      <c r="B860" s="619" t="s">
        <v>8664</v>
      </c>
      <c r="C860" s="619" t="s">
        <v>7386</v>
      </c>
      <c r="D860" s="619" t="s">
        <v>8728</v>
      </c>
      <c r="E860" s="619" t="s">
        <v>8725</v>
      </c>
      <c r="F860" s="622"/>
      <c r="G860" s="622"/>
      <c r="H860" s="622"/>
      <c r="I860" s="622"/>
      <c r="J860" s="622"/>
      <c r="K860" s="622"/>
      <c r="L860" s="622"/>
      <c r="M860" s="622"/>
      <c r="N860" s="622">
        <v>8</v>
      </c>
      <c r="O860" s="622">
        <v>78176</v>
      </c>
      <c r="P860" s="635"/>
      <c r="Q860" s="623">
        <v>9772</v>
      </c>
    </row>
    <row r="861" spans="1:17" ht="14.4" customHeight="1" x14ac:dyDescent="0.3">
      <c r="A861" s="618" t="s">
        <v>556</v>
      </c>
      <c r="B861" s="619" t="s">
        <v>8664</v>
      </c>
      <c r="C861" s="619" t="s">
        <v>7386</v>
      </c>
      <c r="D861" s="619" t="s">
        <v>8729</v>
      </c>
      <c r="E861" s="619" t="s">
        <v>8730</v>
      </c>
      <c r="F861" s="622"/>
      <c r="G861" s="622"/>
      <c r="H861" s="622"/>
      <c r="I861" s="622"/>
      <c r="J861" s="622">
        <v>1</v>
      </c>
      <c r="K861" s="622">
        <v>2408.87</v>
      </c>
      <c r="L861" s="622"/>
      <c r="M861" s="622">
        <v>2408.87</v>
      </c>
      <c r="N861" s="622"/>
      <c r="O861" s="622"/>
      <c r="P861" s="635"/>
      <c r="Q861" s="623"/>
    </row>
    <row r="862" spans="1:17" ht="14.4" customHeight="1" x14ac:dyDescent="0.3">
      <c r="A862" s="618" t="s">
        <v>556</v>
      </c>
      <c r="B862" s="619" t="s">
        <v>8664</v>
      </c>
      <c r="C862" s="619" t="s">
        <v>7386</v>
      </c>
      <c r="D862" s="619" t="s">
        <v>8731</v>
      </c>
      <c r="E862" s="619" t="s">
        <v>8725</v>
      </c>
      <c r="F862" s="622"/>
      <c r="G862" s="622"/>
      <c r="H862" s="622"/>
      <c r="I862" s="622"/>
      <c r="J862" s="622">
        <v>2</v>
      </c>
      <c r="K862" s="622">
        <v>15980</v>
      </c>
      <c r="L862" s="622"/>
      <c r="M862" s="622">
        <v>7990</v>
      </c>
      <c r="N862" s="622"/>
      <c r="O862" s="622"/>
      <c r="P862" s="635"/>
      <c r="Q862" s="623"/>
    </row>
    <row r="863" spans="1:17" ht="14.4" customHeight="1" x14ac:dyDescent="0.3">
      <c r="A863" s="618" t="s">
        <v>556</v>
      </c>
      <c r="B863" s="619" t="s">
        <v>8664</v>
      </c>
      <c r="C863" s="619" t="s">
        <v>7386</v>
      </c>
      <c r="D863" s="619" t="s">
        <v>8732</v>
      </c>
      <c r="E863" s="619" t="s">
        <v>8733</v>
      </c>
      <c r="F863" s="622"/>
      <c r="G863" s="622"/>
      <c r="H863" s="622"/>
      <c r="I863" s="622"/>
      <c r="J863" s="622">
        <v>1</v>
      </c>
      <c r="K863" s="622">
        <v>1038</v>
      </c>
      <c r="L863" s="622"/>
      <c r="M863" s="622">
        <v>1038</v>
      </c>
      <c r="N863" s="622"/>
      <c r="O863" s="622"/>
      <c r="P863" s="635"/>
      <c r="Q863" s="623"/>
    </row>
    <row r="864" spans="1:17" ht="14.4" customHeight="1" x14ac:dyDescent="0.3">
      <c r="A864" s="618" t="s">
        <v>556</v>
      </c>
      <c r="B864" s="619" t="s">
        <v>8664</v>
      </c>
      <c r="C864" s="619" t="s">
        <v>7386</v>
      </c>
      <c r="D864" s="619" t="s">
        <v>8734</v>
      </c>
      <c r="E864" s="619" t="s">
        <v>8735</v>
      </c>
      <c r="F864" s="622"/>
      <c r="G864" s="622"/>
      <c r="H864" s="622"/>
      <c r="I864" s="622"/>
      <c r="J864" s="622">
        <v>1</v>
      </c>
      <c r="K864" s="622">
        <v>103.7</v>
      </c>
      <c r="L864" s="622"/>
      <c r="M864" s="622">
        <v>103.7</v>
      </c>
      <c r="N864" s="622"/>
      <c r="O864" s="622"/>
      <c r="P864" s="635"/>
      <c r="Q864" s="623"/>
    </row>
    <row r="865" spans="1:17" ht="14.4" customHeight="1" x14ac:dyDescent="0.3">
      <c r="A865" s="618" t="s">
        <v>556</v>
      </c>
      <c r="B865" s="619" t="s">
        <v>8664</v>
      </c>
      <c r="C865" s="619" t="s">
        <v>7386</v>
      </c>
      <c r="D865" s="619" t="s">
        <v>8736</v>
      </c>
      <c r="E865" s="619" t="s">
        <v>8737</v>
      </c>
      <c r="F865" s="622"/>
      <c r="G865" s="622"/>
      <c r="H865" s="622"/>
      <c r="I865" s="622"/>
      <c r="J865" s="622"/>
      <c r="K865" s="622"/>
      <c r="L865" s="622"/>
      <c r="M865" s="622"/>
      <c r="N865" s="622">
        <v>3</v>
      </c>
      <c r="O865" s="622">
        <v>1689</v>
      </c>
      <c r="P865" s="635"/>
      <c r="Q865" s="623">
        <v>563</v>
      </c>
    </row>
    <row r="866" spans="1:17" ht="14.4" customHeight="1" x14ac:dyDescent="0.3">
      <c r="A866" s="618" t="s">
        <v>556</v>
      </c>
      <c r="B866" s="619" t="s">
        <v>8664</v>
      </c>
      <c r="C866" s="619" t="s">
        <v>7386</v>
      </c>
      <c r="D866" s="619" t="s">
        <v>8738</v>
      </c>
      <c r="E866" s="619" t="s">
        <v>8699</v>
      </c>
      <c r="F866" s="622"/>
      <c r="G866" s="622"/>
      <c r="H866" s="622"/>
      <c r="I866" s="622"/>
      <c r="J866" s="622"/>
      <c r="K866" s="622"/>
      <c r="L866" s="622"/>
      <c r="M866" s="622"/>
      <c r="N866" s="622">
        <v>8</v>
      </c>
      <c r="O866" s="622">
        <v>40808</v>
      </c>
      <c r="P866" s="635"/>
      <c r="Q866" s="623">
        <v>5101</v>
      </c>
    </row>
    <row r="867" spans="1:17" ht="14.4" customHeight="1" x14ac:dyDescent="0.3">
      <c r="A867" s="618" t="s">
        <v>556</v>
      </c>
      <c r="B867" s="619" t="s">
        <v>8664</v>
      </c>
      <c r="C867" s="619" t="s">
        <v>7386</v>
      </c>
      <c r="D867" s="619" t="s">
        <v>8739</v>
      </c>
      <c r="E867" s="619" t="s">
        <v>8740</v>
      </c>
      <c r="F867" s="622"/>
      <c r="G867" s="622"/>
      <c r="H867" s="622"/>
      <c r="I867" s="622"/>
      <c r="J867" s="622">
        <v>1</v>
      </c>
      <c r="K867" s="622">
        <v>439.52</v>
      </c>
      <c r="L867" s="622"/>
      <c r="M867" s="622">
        <v>439.52</v>
      </c>
      <c r="N867" s="622"/>
      <c r="O867" s="622"/>
      <c r="P867" s="635"/>
      <c r="Q867" s="623"/>
    </row>
    <row r="868" spans="1:17" ht="14.4" customHeight="1" x14ac:dyDescent="0.3">
      <c r="A868" s="618" t="s">
        <v>556</v>
      </c>
      <c r="B868" s="619" t="s">
        <v>8664</v>
      </c>
      <c r="C868" s="619" t="s">
        <v>7386</v>
      </c>
      <c r="D868" s="619" t="s">
        <v>8741</v>
      </c>
      <c r="E868" s="619" t="s">
        <v>8735</v>
      </c>
      <c r="F868" s="622"/>
      <c r="G868" s="622"/>
      <c r="H868" s="622"/>
      <c r="I868" s="622"/>
      <c r="J868" s="622">
        <v>3</v>
      </c>
      <c r="K868" s="622">
        <v>266.7</v>
      </c>
      <c r="L868" s="622"/>
      <c r="M868" s="622">
        <v>88.899999999999991</v>
      </c>
      <c r="N868" s="622"/>
      <c r="O868" s="622"/>
      <c r="P868" s="635"/>
      <c r="Q868" s="623"/>
    </row>
    <row r="869" spans="1:17" ht="14.4" customHeight="1" x14ac:dyDescent="0.3">
      <c r="A869" s="618" t="s">
        <v>556</v>
      </c>
      <c r="B869" s="619" t="s">
        <v>8664</v>
      </c>
      <c r="C869" s="619" t="s">
        <v>7401</v>
      </c>
      <c r="D869" s="619" t="s">
        <v>8054</v>
      </c>
      <c r="E869" s="619" t="s">
        <v>8055</v>
      </c>
      <c r="F869" s="622"/>
      <c r="G869" s="622"/>
      <c r="H869" s="622"/>
      <c r="I869" s="622"/>
      <c r="J869" s="622">
        <v>0</v>
      </c>
      <c r="K869" s="622">
        <v>0</v>
      </c>
      <c r="L869" s="622"/>
      <c r="M869" s="622"/>
      <c r="N869" s="622">
        <v>0</v>
      </c>
      <c r="O869" s="622">
        <v>0</v>
      </c>
      <c r="P869" s="635"/>
      <c r="Q869" s="623"/>
    </row>
    <row r="870" spans="1:17" ht="14.4" customHeight="1" x14ac:dyDescent="0.3">
      <c r="A870" s="618" t="s">
        <v>556</v>
      </c>
      <c r="B870" s="619" t="s">
        <v>8664</v>
      </c>
      <c r="C870" s="619" t="s">
        <v>7401</v>
      </c>
      <c r="D870" s="619" t="s">
        <v>8056</v>
      </c>
      <c r="E870" s="619" t="s">
        <v>8057</v>
      </c>
      <c r="F870" s="622"/>
      <c r="G870" s="622"/>
      <c r="H870" s="622"/>
      <c r="I870" s="622"/>
      <c r="J870" s="622">
        <v>44</v>
      </c>
      <c r="K870" s="622">
        <v>0</v>
      </c>
      <c r="L870" s="622"/>
      <c r="M870" s="622">
        <v>0</v>
      </c>
      <c r="N870" s="622">
        <v>117</v>
      </c>
      <c r="O870" s="622">
        <v>0</v>
      </c>
      <c r="P870" s="635"/>
      <c r="Q870" s="623">
        <v>0</v>
      </c>
    </row>
    <row r="871" spans="1:17" ht="14.4" customHeight="1" x14ac:dyDescent="0.3">
      <c r="A871" s="618" t="s">
        <v>556</v>
      </c>
      <c r="B871" s="619" t="s">
        <v>8664</v>
      </c>
      <c r="C871" s="619" t="s">
        <v>7401</v>
      </c>
      <c r="D871" s="619" t="s">
        <v>7402</v>
      </c>
      <c r="E871" s="619" t="s">
        <v>7403</v>
      </c>
      <c r="F871" s="622"/>
      <c r="G871" s="622"/>
      <c r="H871" s="622"/>
      <c r="I871" s="622"/>
      <c r="J871" s="622">
        <v>4</v>
      </c>
      <c r="K871" s="622">
        <v>0</v>
      </c>
      <c r="L871" s="622"/>
      <c r="M871" s="622">
        <v>0</v>
      </c>
      <c r="N871" s="622">
        <v>9</v>
      </c>
      <c r="O871" s="622">
        <v>0</v>
      </c>
      <c r="P871" s="635"/>
      <c r="Q871" s="623">
        <v>0</v>
      </c>
    </row>
    <row r="872" spans="1:17" ht="14.4" customHeight="1" x14ac:dyDescent="0.3">
      <c r="A872" s="618" t="s">
        <v>556</v>
      </c>
      <c r="B872" s="619" t="s">
        <v>8664</v>
      </c>
      <c r="C872" s="619" t="s">
        <v>7401</v>
      </c>
      <c r="D872" s="619" t="s">
        <v>7404</v>
      </c>
      <c r="E872" s="619" t="s">
        <v>7405</v>
      </c>
      <c r="F872" s="622"/>
      <c r="G872" s="622"/>
      <c r="H872" s="622"/>
      <c r="I872" s="622"/>
      <c r="J872" s="622">
        <v>731</v>
      </c>
      <c r="K872" s="622">
        <v>0</v>
      </c>
      <c r="L872" s="622"/>
      <c r="M872" s="622">
        <v>0</v>
      </c>
      <c r="N872" s="622">
        <v>1710</v>
      </c>
      <c r="O872" s="622">
        <v>0</v>
      </c>
      <c r="P872" s="635"/>
      <c r="Q872" s="623">
        <v>0</v>
      </c>
    </row>
    <row r="873" spans="1:17" ht="14.4" customHeight="1" x14ac:dyDescent="0.3">
      <c r="A873" s="618" t="s">
        <v>556</v>
      </c>
      <c r="B873" s="619" t="s">
        <v>8664</v>
      </c>
      <c r="C873" s="619" t="s">
        <v>7401</v>
      </c>
      <c r="D873" s="619" t="s">
        <v>7412</v>
      </c>
      <c r="E873" s="619" t="s">
        <v>7413</v>
      </c>
      <c r="F873" s="622"/>
      <c r="G873" s="622"/>
      <c r="H873" s="622"/>
      <c r="I873" s="622"/>
      <c r="J873" s="622">
        <v>20</v>
      </c>
      <c r="K873" s="622">
        <v>1500</v>
      </c>
      <c r="L873" s="622"/>
      <c r="M873" s="622">
        <v>75</v>
      </c>
      <c r="N873" s="622">
        <v>128</v>
      </c>
      <c r="O873" s="622">
        <v>10368</v>
      </c>
      <c r="P873" s="635"/>
      <c r="Q873" s="623">
        <v>81</v>
      </c>
    </row>
    <row r="874" spans="1:17" ht="14.4" customHeight="1" x14ac:dyDescent="0.3">
      <c r="A874" s="618" t="s">
        <v>556</v>
      </c>
      <c r="B874" s="619" t="s">
        <v>8664</v>
      </c>
      <c r="C874" s="619" t="s">
        <v>7401</v>
      </c>
      <c r="D874" s="619" t="s">
        <v>8060</v>
      </c>
      <c r="E874" s="619" t="s">
        <v>8061</v>
      </c>
      <c r="F874" s="622"/>
      <c r="G874" s="622"/>
      <c r="H874" s="622"/>
      <c r="I874" s="622"/>
      <c r="J874" s="622">
        <v>4</v>
      </c>
      <c r="K874" s="622">
        <v>740</v>
      </c>
      <c r="L874" s="622"/>
      <c r="M874" s="622">
        <v>185</v>
      </c>
      <c r="N874" s="622">
        <v>13</v>
      </c>
      <c r="O874" s="622">
        <v>2405</v>
      </c>
      <c r="P874" s="635"/>
      <c r="Q874" s="623">
        <v>185</v>
      </c>
    </row>
    <row r="875" spans="1:17" ht="14.4" customHeight="1" x14ac:dyDescent="0.3">
      <c r="A875" s="618" t="s">
        <v>556</v>
      </c>
      <c r="B875" s="619" t="s">
        <v>8664</v>
      </c>
      <c r="C875" s="619" t="s">
        <v>7401</v>
      </c>
      <c r="D875" s="619" t="s">
        <v>7422</v>
      </c>
      <c r="E875" s="619" t="s">
        <v>7423</v>
      </c>
      <c r="F875" s="622"/>
      <c r="G875" s="622"/>
      <c r="H875" s="622"/>
      <c r="I875" s="622"/>
      <c r="J875" s="622">
        <v>2</v>
      </c>
      <c r="K875" s="622">
        <v>352</v>
      </c>
      <c r="L875" s="622"/>
      <c r="M875" s="622">
        <v>176</v>
      </c>
      <c r="N875" s="622">
        <v>9</v>
      </c>
      <c r="O875" s="622">
        <v>1593</v>
      </c>
      <c r="P875" s="635"/>
      <c r="Q875" s="623">
        <v>177</v>
      </c>
    </row>
    <row r="876" spans="1:17" ht="14.4" customHeight="1" x14ac:dyDescent="0.3">
      <c r="A876" s="618" t="s">
        <v>556</v>
      </c>
      <c r="B876" s="619" t="s">
        <v>8664</v>
      </c>
      <c r="C876" s="619" t="s">
        <v>7401</v>
      </c>
      <c r="D876" s="619" t="s">
        <v>8076</v>
      </c>
      <c r="E876" s="619" t="s">
        <v>8077</v>
      </c>
      <c r="F876" s="622"/>
      <c r="G876" s="622"/>
      <c r="H876" s="622"/>
      <c r="I876" s="622"/>
      <c r="J876" s="622"/>
      <c r="K876" s="622"/>
      <c r="L876" s="622"/>
      <c r="M876" s="622"/>
      <c r="N876" s="622">
        <v>1</v>
      </c>
      <c r="O876" s="622">
        <v>4340</v>
      </c>
      <c r="P876" s="635"/>
      <c r="Q876" s="623">
        <v>4340</v>
      </c>
    </row>
    <row r="877" spans="1:17" ht="14.4" customHeight="1" x14ac:dyDescent="0.3">
      <c r="A877" s="618" t="s">
        <v>556</v>
      </c>
      <c r="B877" s="619" t="s">
        <v>8664</v>
      </c>
      <c r="C877" s="619" t="s">
        <v>7401</v>
      </c>
      <c r="D877" s="619" t="s">
        <v>8086</v>
      </c>
      <c r="E877" s="619" t="s">
        <v>8087</v>
      </c>
      <c r="F877" s="622"/>
      <c r="G877" s="622"/>
      <c r="H877" s="622"/>
      <c r="I877" s="622"/>
      <c r="J877" s="622">
        <v>689</v>
      </c>
      <c r="K877" s="622">
        <v>722129</v>
      </c>
      <c r="L877" s="622"/>
      <c r="M877" s="622">
        <v>1048.0827285921625</v>
      </c>
      <c r="N877" s="622">
        <v>1748</v>
      </c>
      <c r="O877" s="622">
        <v>1808244</v>
      </c>
      <c r="P877" s="635"/>
      <c r="Q877" s="623">
        <v>1034.4645308924485</v>
      </c>
    </row>
    <row r="878" spans="1:17" ht="14.4" customHeight="1" x14ac:dyDescent="0.3">
      <c r="A878" s="618" t="s">
        <v>556</v>
      </c>
      <c r="B878" s="619" t="s">
        <v>8664</v>
      </c>
      <c r="C878" s="619" t="s">
        <v>7401</v>
      </c>
      <c r="D878" s="619" t="s">
        <v>8088</v>
      </c>
      <c r="E878" s="619" t="s">
        <v>8089</v>
      </c>
      <c r="F878" s="622"/>
      <c r="G878" s="622"/>
      <c r="H878" s="622"/>
      <c r="I878" s="622"/>
      <c r="J878" s="622">
        <v>9</v>
      </c>
      <c r="K878" s="622">
        <v>26541</v>
      </c>
      <c r="L878" s="622"/>
      <c r="M878" s="622">
        <v>2949</v>
      </c>
      <c r="N878" s="622">
        <v>19</v>
      </c>
      <c r="O878" s="622">
        <v>56259</v>
      </c>
      <c r="P878" s="635"/>
      <c r="Q878" s="623">
        <v>2961</v>
      </c>
    </row>
    <row r="879" spans="1:17" ht="14.4" customHeight="1" x14ac:dyDescent="0.3">
      <c r="A879" s="618" t="s">
        <v>556</v>
      </c>
      <c r="B879" s="619" t="s">
        <v>8664</v>
      </c>
      <c r="C879" s="619" t="s">
        <v>7401</v>
      </c>
      <c r="D879" s="619" t="s">
        <v>8094</v>
      </c>
      <c r="E879" s="619" t="s">
        <v>8095</v>
      </c>
      <c r="F879" s="622"/>
      <c r="G879" s="622"/>
      <c r="H879" s="622"/>
      <c r="I879" s="622"/>
      <c r="J879" s="622">
        <v>1</v>
      </c>
      <c r="K879" s="622">
        <v>2438</v>
      </c>
      <c r="L879" s="622"/>
      <c r="M879" s="622">
        <v>2438</v>
      </c>
      <c r="N879" s="622">
        <v>3</v>
      </c>
      <c r="O879" s="622">
        <v>7335</v>
      </c>
      <c r="P879" s="635"/>
      <c r="Q879" s="623">
        <v>2445</v>
      </c>
    </row>
    <row r="880" spans="1:17" ht="14.4" customHeight="1" x14ac:dyDescent="0.3">
      <c r="A880" s="618" t="s">
        <v>556</v>
      </c>
      <c r="B880" s="619" t="s">
        <v>8664</v>
      </c>
      <c r="C880" s="619" t="s">
        <v>7401</v>
      </c>
      <c r="D880" s="619" t="s">
        <v>7462</v>
      </c>
      <c r="E880" s="619" t="s">
        <v>7463</v>
      </c>
      <c r="F880" s="622"/>
      <c r="G880" s="622"/>
      <c r="H880" s="622"/>
      <c r="I880" s="622"/>
      <c r="J880" s="622">
        <v>3</v>
      </c>
      <c r="K880" s="622">
        <v>3120</v>
      </c>
      <c r="L880" s="622"/>
      <c r="M880" s="622">
        <v>1040</v>
      </c>
      <c r="N880" s="622">
        <v>48</v>
      </c>
      <c r="O880" s="622">
        <v>50064</v>
      </c>
      <c r="P880" s="635"/>
      <c r="Q880" s="623">
        <v>1043</v>
      </c>
    </row>
    <row r="881" spans="1:17" ht="14.4" customHeight="1" x14ac:dyDescent="0.3">
      <c r="A881" s="618" t="s">
        <v>556</v>
      </c>
      <c r="B881" s="619" t="s">
        <v>8664</v>
      </c>
      <c r="C881" s="619" t="s">
        <v>7401</v>
      </c>
      <c r="D881" s="619" t="s">
        <v>8116</v>
      </c>
      <c r="E881" s="619" t="s">
        <v>8117</v>
      </c>
      <c r="F881" s="622"/>
      <c r="G881" s="622"/>
      <c r="H881" s="622"/>
      <c r="I881" s="622"/>
      <c r="J881" s="622">
        <v>3</v>
      </c>
      <c r="K881" s="622">
        <v>10470</v>
      </c>
      <c r="L881" s="622"/>
      <c r="M881" s="622">
        <v>3490</v>
      </c>
      <c r="N881" s="622"/>
      <c r="O881" s="622"/>
      <c r="P881" s="635"/>
      <c r="Q881" s="623"/>
    </row>
    <row r="882" spans="1:17" ht="14.4" customHeight="1" x14ac:dyDescent="0.3">
      <c r="A882" s="618" t="s">
        <v>556</v>
      </c>
      <c r="B882" s="619" t="s">
        <v>8664</v>
      </c>
      <c r="C882" s="619" t="s">
        <v>7401</v>
      </c>
      <c r="D882" s="619" t="s">
        <v>7468</v>
      </c>
      <c r="E882" s="619" t="s">
        <v>7469</v>
      </c>
      <c r="F882" s="622"/>
      <c r="G882" s="622"/>
      <c r="H882" s="622"/>
      <c r="I882" s="622"/>
      <c r="J882" s="622"/>
      <c r="K882" s="622"/>
      <c r="L882" s="622"/>
      <c r="M882" s="622"/>
      <c r="N882" s="622">
        <v>2</v>
      </c>
      <c r="O882" s="622">
        <v>2554</v>
      </c>
      <c r="P882" s="635"/>
      <c r="Q882" s="623">
        <v>1277</v>
      </c>
    </row>
    <row r="883" spans="1:17" ht="14.4" customHeight="1" x14ac:dyDescent="0.3">
      <c r="A883" s="618" t="s">
        <v>556</v>
      </c>
      <c r="B883" s="619" t="s">
        <v>8664</v>
      </c>
      <c r="C883" s="619" t="s">
        <v>7401</v>
      </c>
      <c r="D883" s="619" t="s">
        <v>8158</v>
      </c>
      <c r="E883" s="619" t="s">
        <v>8159</v>
      </c>
      <c r="F883" s="622"/>
      <c r="G883" s="622"/>
      <c r="H883" s="622"/>
      <c r="I883" s="622"/>
      <c r="J883" s="622"/>
      <c r="K883" s="622"/>
      <c r="L883" s="622"/>
      <c r="M883" s="622"/>
      <c r="N883" s="622">
        <v>2</v>
      </c>
      <c r="O883" s="622">
        <v>5734</v>
      </c>
      <c r="P883" s="635"/>
      <c r="Q883" s="623">
        <v>2867</v>
      </c>
    </row>
    <row r="884" spans="1:17" ht="14.4" customHeight="1" x14ac:dyDescent="0.3">
      <c r="A884" s="618" t="s">
        <v>556</v>
      </c>
      <c r="B884" s="619" t="s">
        <v>8664</v>
      </c>
      <c r="C884" s="619" t="s">
        <v>7401</v>
      </c>
      <c r="D884" s="619" t="s">
        <v>8168</v>
      </c>
      <c r="E884" s="619" t="s">
        <v>8169</v>
      </c>
      <c r="F884" s="622"/>
      <c r="G884" s="622"/>
      <c r="H884" s="622"/>
      <c r="I884" s="622"/>
      <c r="J884" s="622">
        <v>8</v>
      </c>
      <c r="K884" s="622">
        <v>6736</v>
      </c>
      <c r="L884" s="622"/>
      <c r="M884" s="622">
        <v>842</v>
      </c>
      <c r="N884" s="622">
        <v>30</v>
      </c>
      <c r="O884" s="622">
        <v>25350</v>
      </c>
      <c r="P884" s="635"/>
      <c r="Q884" s="623">
        <v>845</v>
      </c>
    </row>
    <row r="885" spans="1:17" ht="14.4" customHeight="1" x14ac:dyDescent="0.3">
      <c r="A885" s="618" t="s">
        <v>556</v>
      </c>
      <c r="B885" s="619" t="s">
        <v>8664</v>
      </c>
      <c r="C885" s="619" t="s">
        <v>7401</v>
      </c>
      <c r="D885" s="619" t="s">
        <v>7474</v>
      </c>
      <c r="E885" s="619" t="s">
        <v>7475</v>
      </c>
      <c r="F885" s="622"/>
      <c r="G885" s="622"/>
      <c r="H885" s="622"/>
      <c r="I885" s="622"/>
      <c r="J885" s="622">
        <v>3</v>
      </c>
      <c r="K885" s="622">
        <v>1968</v>
      </c>
      <c r="L885" s="622"/>
      <c r="M885" s="622">
        <v>656</v>
      </c>
      <c r="N885" s="622">
        <v>26</v>
      </c>
      <c r="O885" s="622">
        <v>17134</v>
      </c>
      <c r="P885" s="635"/>
      <c r="Q885" s="623">
        <v>659</v>
      </c>
    </row>
    <row r="886" spans="1:17" ht="14.4" customHeight="1" x14ac:dyDescent="0.3">
      <c r="A886" s="618" t="s">
        <v>556</v>
      </c>
      <c r="B886" s="619" t="s">
        <v>8664</v>
      </c>
      <c r="C886" s="619" t="s">
        <v>7401</v>
      </c>
      <c r="D886" s="619" t="s">
        <v>7494</v>
      </c>
      <c r="E886" s="619" t="s">
        <v>7495</v>
      </c>
      <c r="F886" s="622"/>
      <c r="G886" s="622"/>
      <c r="H886" s="622"/>
      <c r="I886" s="622"/>
      <c r="J886" s="622">
        <v>1</v>
      </c>
      <c r="K886" s="622">
        <v>982</v>
      </c>
      <c r="L886" s="622"/>
      <c r="M886" s="622">
        <v>982</v>
      </c>
      <c r="N886" s="622"/>
      <c r="O886" s="622"/>
      <c r="P886" s="635"/>
      <c r="Q886" s="623"/>
    </row>
    <row r="887" spans="1:17" ht="14.4" customHeight="1" x14ac:dyDescent="0.3">
      <c r="A887" s="618" t="s">
        <v>556</v>
      </c>
      <c r="B887" s="619" t="s">
        <v>8664</v>
      </c>
      <c r="C887" s="619" t="s">
        <v>7401</v>
      </c>
      <c r="D887" s="619" t="s">
        <v>8256</v>
      </c>
      <c r="E887" s="619" t="s">
        <v>8257</v>
      </c>
      <c r="F887" s="622"/>
      <c r="G887" s="622"/>
      <c r="H887" s="622"/>
      <c r="I887" s="622"/>
      <c r="J887" s="622">
        <v>9</v>
      </c>
      <c r="K887" s="622">
        <v>3141</v>
      </c>
      <c r="L887" s="622"/>
      <c r="M887" s="622">
        <v>349</v>
      </c>
      <c r="N887" s="622">
        <v>44</v>
      </c>
      <c r="O887" s="622">
        <v>15444</v>
      </c>
      <c r="P887" s="635"/>
      <c r="Q887" s="623">
        <v>351</v>
      </c>
    </row>
    <row r="888" spans="1:17" ht="14.4" customHeight="1" x14ac:dyDescent="0.3">
      <c r="A888" s="618" t="s">
        <v>556</v>
      </c>
      <c r="B888" s="619" t="s">
        <v>8664</v>
      </c>
      <c r="C888" s="619" t="s">
        <v>7401</v>
      </c>
      <c r="D888" s="619" t="s">
        <v>7498</v>
      </c>
      <c r="E888" s="619" t="s">
        <v>7499</v>
      </c>
      <c r="F888" s="622"/>
      <c r="G888" s="622"/>
      <c r="H888" s="622"/>
      <c r="I888" s="622"/>
      <c r="J888" s="622"/>
      <c r="K888" s="622"/>
      <c r="L888" s="622"/>
      <c r="M888" s="622"/>
      <c r="N888" s="622">
        <v>5</v>
      </c>
      <c r="O888" s="622">
        <v>570</v>
      </c>
      <c r="P888" s="635"/>
      <c r="Q888" s="623">
        <v>114</v>
      </c>
    </row>
    <row r="889" spans="1:17" ht="14.4" customHeight="1" x14ac:dyDescent="0.3">
      <c r="A889" s="618" t="s">
        <v>556</v>
      </c>
      <c r="B889" s="619" t="s">
        <v>8664</v>
      </c>
      <c r="C889" s="619" t="s">
        <v>7401</v>
      </c>
      <c r="D889" s="619" t="s">
        <v>7500</v>
      </c>
      <c r="E889" s="619" t="s">
        <v>7501</v>
      </c>
      <c r="F889" s="622"/>
      <c r="G889" s="622"/>
      <c r="H889" s="622"/>
      <c r="I889" s="622"/>
      <c r="J889" s="622">
        <v>8</v>
      </c>
      <c r="K889" s="622">
        <v>3832</v>
      </c>
      <c r="L889" s="622"/>
      <c r="M889" s="622">
        <v>479</v>
      </c>
      <c r="N889" s="622">
        <v>46</v>
      </c>
      <c r="O889" s="622">
        <v>22126</v>
      </c>
      <c r="P889" s="635"/>
      <c r="Q889" s="623">
        <v>481</v>
      </c>
    </row>
    <row r="890" spans="1:17" ht="14.4" customHeight="1" x14ac:dyDescent="0.3">
      <c r="A890" s="618" t="s">
        <v>556</v>
      </c>
      <c r="B890" s="619" t="s">
        <v>8664</v>
      </c>
      <c r="C890" s="619" t="s">
        <v>7401</v>
      </c>
      <c r="D890" s="619" t="s">
        <v>8742</v>
      </c>
      <c r="E890" s="619" t="s">
        <v>8743</v>
      </c>
      <c r="F890" s="622"/>
      <c r="G890" s="622"/>
      <c r="H890" s="622"/>
      <c r="I890" s="622"/>
      <c r="J890" s="622">
        <v>1</v>
      </c>
      <c r="K890" s="622">
        <v>1620</v>
      </c>
      <c r="L890" s="622"/>
      <c r="M890" s="622">
        <v>1620</v>
      </c>
      <c r="N890" s="622">
        <v>2</v>
      </c>
      <c r="O890" s="622">
        <v>3250</v>
      </c>
      <c r="P890" s="635"/>
      <c r="Q890" s="623">
        <v>1625</v>
      </c>
    </row>
    <row r="891" spans="1:17" ht="14.4" customHeight="1" x14ac:dyDescent="0.3">
      <c r="A891" s="618" t="s">
        <v>556</v>
      </c>
      <c r="B891" s="619" t="s">
        <v>8664</v>
      </c>
      <c r="C891" s="619" t="s">
        <v>7401</v>
      </c>
      <c r="D891" s="619" t="s">
        <v>8272</v>
      </c>
      <c r="E891" s="619" t="s">
        <v>8273</v>
      </c>
      <c r="F891" s="622"/>
      <c r="G891" s="622"/>
      <c r="H891" s="622"/>
      <c r="I891" s="622"/>
      <c r="J891" s="622"/>
      <c r="K891" s="622"/>
      <c r="L891" s="622"/>
      <c r="M891" s="622"/>
      <c r="N891" s="622">
        <v>9</v>
      </c>
      <c r="O891" s="622">
        <v>6129</v>
      </c>
      <c r="P891" s="635"/>
      <c r="Q891" s="623">
        <v>681</v>
      </c>
    </row>
    <row r="892" spans="1:17" ht="14.4" customHeight="1" x14ac:dyDescent="0.3">
      <c r="A892" s="618" t="s">
        <v>556</v>
      </c>
      <c r="B892" s="619" t="s">
        <v>8664</v>
      </c>
      <c r="C892" s="619" t="s">
        <v>7401</v>
      </c>
      <c r="D892" s="619" t="s">
        <v>8744</v>
      </c>
      <c r="E892" s="619" t="s">
        <v>8745</v>
      </c>
      <c r="F892" s="622"/>
      <c r="G892" s="622"/>
      <c r="H892" s="622"/>
      <c r="I892" s="622"/>
      <c r="J892" s="622"/>
      <c r="K892" s="622"/>
      <c r="L892" s="622"/>
      <c r="M892" s="622"/>
      <c r="N892" s="622">
        <v>4</v>
      </c>
      <c r="O892" s="622">
        <v>7924</v>
      </c>
      <c r="P892" s="635"/>
      <c r="Q892" s="623">
        <v>1981</v>
      </c>
    </row>
    <row r="893" spans="1:17" ht="14.4" customHeight="1" x14ac:dyDescent="0.3">
      <c r="A893" s="618" t="s">
        <v>556</v>
      </c>
      <c r="B893" s="619" t="s">
        <v>8664</v>
      </c>
      <c r="C893" s="619" t="s">
        <v>7401</v>
      </c>
      <c r="D893" s="619" t="s">
        <v>7506</v>
      </c>
      <c r="E893" s="619" t="s">
        <v>7507</v>
      </c>
      <c r="F893" s="622"/>
      <c r="G893" s="622"/>
      <c r="H893" s="622"/>
      <c r="I893" s="622"/>
      <c r="J893" s="622"/>
      <c r="K893" s="622"/>
      <c r="L893" s="622"/>
      <c r="M893" s="622"/>
      <c r="N893" s="622">
        <v>4</v>
      </c>
      <c r="O893" s="622">
        <v>1724</v>
      </c>
      <c r="P893" s="635"/>
      <c r="Q893" s="623">
        <v>431</v>
      </c>
    </row>
    <row r="894" spans="1:17" ht="14.4" customHeight="1" x14ac:dyDescent="0.3">
      <c r="A894" s="618" t="s">
        <v>556</v>
      </c>
      <c r="B894" s="619" t="s">
        <v>8664</v>
      </c>
      <c r="C894" s="619" t="s">
        <v>7401</v>
      </c>
      <c r="D894" s="619" t="s">
        <v>8274</v>
      </c>
      <c r="E894" s="619" t="s">
        <v>8275</v>
      </c>
      <c r="F894" s="622"/>
      <c r="G894" s="622"/>
      <c r="H894" s="622"/>
      <c r="I894" s="622"/>
      <c r="J894" s="622">
        <v>6</v>
      </c>
      <c r="K894" s="622">
        <v>0</v>
      </c>
      <c r="L894" s="622"/>
      <c r="M894" s="622">
        <v>0</v>
      </c>
      <c r="N894" s="622">
        <v>12</v>
      </c>
      <c r="O894" s="622">
        <v>0</v>
      </c>
      <c r="P894" s="635"/>
      <c r="Q894" s="623">
        <v>0</v>
      </c>
    </row>
    <row r="895" spans="1:17" ht="14.4" customHeight="1" x14ac:dyDescent="0.3">
      <c r="A895" s="618" t="s">
        <v>556</v>
      </c>
      <c r="B895" s="619" t="s">
        <v>8664</v>
      </c>
      <c r="C895" s="619" t="s">
        <v>7401</v>
      </c>
      <c r="D895" s="619" t="s">
        <v>8278</v>
      </c>
      <c r="E895" s="619" t="s">
        <v>8279</v>
      </c>
      <c r="F895" s="622"/>
      <c r="G895" s="622"/>
      <c r="H895" s="622"/>
      <c r="I895" s="622"/>
      <c r="J895" s="622"/>
      <c r="K895" s="622"/>
      <c r="L895" s="622"/>
      <c r="M895" s="622"/>
      <c r="N895" s="622">
        <v>2</v>
      </c>
      <c r="O895" s="622">
        <v>6996</v>
      </c>
      <c r="P895" s="635"/>
      <c r="Q895" s="623">
        <v>3498</v>
      </c>
    </row>
    <row r="896" spans="1:17" ht="14.4" customHeight="1" x14ac:dyDescent="0.3">
      <c r="A896" s="618" t="s">
        <v>556</v>
      </c>
      <c r="B896" s="619" t="s">
        <v>8664</v>
      </c>
      <c r="C896" s="619" t="s">
        <v>7401</v>
      </c>
      <c r="D896" s="619" t="s">
        <v>8302</v>
      </c>
      <c r="E896" s="619" t="s">
        <v>8303</v>
      </c>
      <c r="F896" s="622"/>
      <c r="G896" s="622"/>
      <c r="H896" s="622"/>
      <c r="I896" s="622"/>
      <c r="J896" s="622">
        <v>15</v>
      </c>
      <c r="K896" s="622">
        <v>2565</v>
      </c>
      <c r="L896" s="622"/>
      <c r="M896" s="622">
        <v>171</v>
      </c>
      <c r="N896" s="622">
        <v>25</v>
      </c>
      <c r="O896" s="622">
        <v>4300</v>
      </c>
      <c r="P896" s="635"/>
      <c r="Q896" s="623">
        <v>172</v>
      </c>
    </row>
    <row r="897" spans="1:17" ht="14.4" customHeight="1" x14ac:dyDescent="0.3">
      <c r="A897" s="618" t="s">
        <v>556</v>
      </c>
      <c r="B897" s="619" t="s">
        <v>8664</v>
      </c>
      <c r="C897" s="619" t="s">
        <v>7401</v>
      </c>
      <c r="D897" s="619" t="s">
        <v>8628</v>
      </c>
      <c r="E897" s="619" t="s">
        <v>8629</v>
      </c>
      <c r="F897" s="622"/>
      <c r="G897" s="622"/>
      <c r="H897" s="622"/>
      <c r="I897" s="622"/>
      <c r="J897" s="622">
        <v>2</v>
      </c>
      <c r="K897" s="622">
        <v>2606</v>
      </c>
      <c r="L897" s="622"/>
      <c r="M897" s="622">
        <v>1303</v>
      </c>
      <c r="N897" s="622"/>
      <c r="O897" s="622"/>
      <c r="P897" s="635"/>
      <c r="Q897" s="623"/>
    </row>
    <row r="898" spans="1:17" ht="14.4" customHeight="1" x14ac:dyDescent="0.3">
      <c r="A898" s="618" t="s">
        <v>556</v>
      </c>
      <c r="B898" s="619" t="s">
        <v>8664</v>
      </c>
      <c r="C898" s="619" t="s">
        <v>7401</v>
      </c>
      <c r="D898" s="619" t="s">
        <v>8746</v>
      </c>
      <c r="E898" s="619" t="s">
        <v>8747</v>
      </c>
      <c r="F898" s="622"/>
      <c r="G898" s="622"/>
      <c r="H898" s="622"/>
      <c r="I898" s="622"/>
      <c r="J898" s="622"/>
      <c r="K898" s="622"/>
      <c r="L898" s="622"/>
      <c r="M898" s="622"/>
      <c r="N898" s="622">
        <v>1</v>
      </c>
      <c r="O898" s="622">
        <v>1436</v>
      </c>
      <c r="P898" s="635"/>
      <c r="Q898" s="623">
        <v>1436</v>
      </c>
    </row>
    <row r="899" spans="1:17" ht="14.4" customHeight="1" x14ac:dyDescent="0.3">
      <c r="A899" s="618" t="s">
        <v>556</v>
      </c>
      <c r="B899" s="619" t="s">
        <v>8664</v>
      </c>
      <c r="C899" s="619" t="s">
        <v>7401</v>
      </c>
      <c r="D899" s="619" t="s">
        <v>8304</v>
      </c>
      <c r="E899" s="619" t="s">
        <v>8305</v>
      </c>
      <c r="F899" s="622"/>
      <c r="G899" s="622"/>
      <c r="H899" s="622"/>
      <c r="I899" s="622"/>
      <c r="J899" s="622"/>
      <c r="K899" s="622"/>
      <c r="L899" s="622"/>
      <c r="M899" s="622"/>
      <c r="N899" s="622">
        <v>15</v>
      </c>
      <c r="O899" s="622">
        <v>32235</v>
      </c>
      <c r="P899" s="635"/>
      <c r="Q899" s="623">
        <v>2149</v>
      </c>
    </row>
    <row r="900" spans="1:17" ht="14.4" customHeight="1" x14ac:dyDescent="0.3">
      <c r="A900" s="618" t="s">
        <v>556</v>
      </c>
      <c r="B900" s="619" t="s">
        <v>8664</v>
      </c>
      <c r="C900" s="619" t="s">
        <v>7401</v>
      </c>
      <c r="D900" s="619" t="s">
        <v>8748</v>
      </c>
      <c r="E900" s="619" t="s">
        <v>8749</v>
      </c>
      <c r="F900" s="622"/>
      <c r="G900" s="622"/>
      <c r="H900" s="622"/>
      <c r="I900" s="622"/>
      <c r="J900" s="622"/>
      <c r="K900" s="622"/>
      <c r="L900" s="622"/>
      <c r="M900" s="622"/>
      <c r="N900" s="622">
        <v>1</v>
      </c>
      <c r="O900" s="622">
        <v>161</v>
      </c>
      <c r="P900" s="635"/>
      <c r="Q900" s="623">
        <v>161</v>
      </c>
    </row>
    <row r="901" spans="1:17" ht="14.4" customHeight="1" x14ac:dyDescent="0.3">
      <c r="A901" s="618" t="s">
        <v>556</v>
      </c>
      <c r="B901" s="619" t="s">
        <v>8664</v>
      </c>
      <c r="C901" s="619" t="s">
        <v>7401</v>
      </c>
      <c r="D901" s="619" t="s">
        <v>8318</v>
      </c>
      <c r="E901" s="619" t="s">
        <v>8319</v>
      </c>
      <c r="F901" s="622"/>
      <c r="G901" s="622"/>
      <c r="H901" s="622"/>
      <c r="I901" s="622"/>
      <c r="J901" s="622">
        <v>16</v>
      </c>
      <c r="K901" s="622">
        <v>31888</v>
      </c>
      <c r="L901" s="622"/>
      <c r="M901" s="622">
        <v>1993</v>
      </c>
      <c r="N901" s="622">
        <v>67</v>
      </c>
      <c r="O901" s="622">
        <v>134000</v>
      </c>
      <c r="P901" s="635"/>
      <c r="Q901" s="623">
        <v>2000</v>
      </c>
    </row>
    <row r="902" spans="1:17" ht="14.4" customHeight="1" x14ac:dyDescent="0.3">
      <c r="A902" s="618" t="s">
        <v>556</v>
      </c>
      <c r="B902" s="619" t="s">
        <v>8664</v>
      </c>
      <c r="C902" s="619" t="s">
        <v>7401</v>
      </c>
      <c r="D902" s="619" t="s">
        <v>8320</v>
      </c>
      <c r="E902" s="619" t="s">
        <v>8321</v>
      </c>
      <c r="F902" s="622"/>
      <c r="G902" s="622"/>
      <c r="H902" s="622"/>
      <c r="I902" s="622"/>
      <c r="J902" s="622">
        <v>5</v>
      </c>
      <c r="K902" s="622">
        <v>4940</v>
      </c>
      <c r="L902" s="622"/>
      <c r="M902" s="622">
        <v>988</v>
      </c>
      <c r="N902" s="622">
        <v>11</v>
      </c>
      <c r="O902" s="622">
        <v>10934</v>
      </c>
      <c r="P902" s="635"/>
      <c r="Q902" s="623">
        <v>994</v>
      </c>
    </row>
    <row r="903" spans="1:17" ht="14.4" customHeight="1" x14ac:dyDescent="0.3">
      <c r="A903" s="618" t="s">
        <v>556</v>
      </c>
      <c r="B903" s="619" t="s">
        <v>8664</v>
      </c>
      <c r="C903" s="619" t="s">
        <v>7401</v>
      </c>
      <c r="D903" s="619" t="s">
        <v>8322</v>
      </c>
      <c r="E903" s="619" t="s">
        <v>8323</v>
      </c>
      <c r="F903" s="622"/>
      <c r="G903" s="622"/>
      <c r="H903" s="622"/>
      <c r="I903" s="622"/>
      <c r="J903" s="622"/>
      <c r="K903" s="622"/>
      <c r="L903" s="622"/>
      <c r="M903" s="622"/>
      <c r="N903" s="622">
        <v>1</v>
      </c>
      <c r="O903" s="622">
        <v>1850</v>
      </c>
      <c r="P903" s="635"/>
      <c r="Q903" s="623">
        <v>1850</v>
      </c>
    </row>
    <row r="904" spans="1:17" ht="14.4" customHeight="1" x14ac:dyDescent="0.3">
      <c r="A904" s="618" t="s">
        <v>556</v>
      </c>
      <c r="B904" s="619" t="s">
        <v>8664</v>
      </c>
      <c r="C904" s="619" t="s">
        <v>7401</v>
      </c>
      <c r="D904" s="619" t="s">
        <v>8324</v>
      </c>
      <c r="E904" s="619" t="s">
        <v>8325</v>
      </c>
      <c r="F904" s="622"/>
      <c r="G904" s="622"/>
      <c r="H904" s="622"/>
      <c r="I904" s="622"/>
      <c r="J904" s="622"/>
      <c r="K904" s="622"/>
      <c r="L904" s="622"/>
      <c r="M904" s="622"/>
      <c r="N904" s="622">
        <v>1</v>
      </c>
      <c r="O904" s="622">
        <v>3605</v>
      </c>
      <c r="P904" s="635"/>
      <c r="Q904" s="623">
        <v>3605</v>
      </c>
    </row>
    <row r="905" spans="1:17" ht="14.4" customHeight="1" x14ac:dyDescent="0.3">
      <c r="A905" s="618" t="s">
        <v>556</v>
      </c>
      <c r="B905" s="619" t="s">
        <v>8664</v>
      </c>
      <c r="C905" s="619" t="s">
        <v>7401</v>
      </c>
      <c r="D905" s="619" t="s">
        <v>8326</v>
      </c>
      <c r="E905" s="619" t="s">
        <v>8327</v>
      </c>
      <c r="F905" s="622"/>
      <c r="G905" s="622"/>
      <c r="H905" s="622"/>
      <c r="I905" s="622"/>
      <c r="J905" s="622"/>
      <c r="K905" s="622"/>
      <c r="L905" s="622"/>
      <c r="M905" s="622"/>
      <c r="N905" s="622">
        <v>6</v>
      </c>
      <c r="O905" s="622">
        <v>3162</v>
      </c>
      <c r="P905" s="635"/>
      <c r="Q905" s="623">
        <v>527</v>
      </c>
    </row>
    <row r="906" spans="1:17" ht="14.4" customHeight="1" x14ac:dyDescent="0.3">
      <c r="A906" s="618" t="s">
        <v>556</v>
      </c>
      <c r="B906" s="619" t="s">
        <v>8664</v>
      </c>
      <c r="C906" s="619" t="s">
        <v>7401</v>
      </c>
      <c r="D906" s="619" t="s">
        <v>8328</v>
      </c>
      <c r="E906" s="619" t="s">
        <v>8329</v>
      </c>
      <c r="F906" s="622"/>
      <c r="G906" s="622"/>
      <c r="H906" s="622"/>
      <c r="I906" s="622"/>
      <c r="J906" s="622">
        <v>8</v>
      </c>
      <c r="K906" s="622">
        <v>15456</v>
      </c>
      <c r="L906" s="622"/>
      <c r="M906" s="622">
        <v>1932</v>
      </c>
      <c r="N906" s="622">
        <v>1</v>
      </c>
      <c r="O906" s="622">
        <v>1942</v>
      </c>
      <c r="P906" s="635"/>
      <c r="Q906" s="623">
        <v>1942</v>
      </c>
    </row>
    <row r="907" spans="1:17" ht="14.4" customHeight="1" x14ac:dyDescent="0.3">
      <c r="A907" s="618" t="s">
        <v>556</v>
      </c>
      <c r="B907" s="619" t="s">
        <v>8664</v>
      </c>
      <c r="C907" s="619" t="s">
        <v>7401</v>
      </c>
      <c r="D907" s="619" t="s">
        <v>8330</v>
      </c>
      <c r="E907" s="619" t="s">
        <v>8331</v>
      </c>
      <c r="F907" s="622"/>
      <c r="G907" s="622"/>
      <c r="H907" s="622"/>
      <c r="I907" s="622"/>
      <c r="J907" s="622">
        <v>12</v>
      </c>
      <c r="K907" s="622">
        <v>8172</v>
      </c>
      <c r="L907" s="622"/>
      <c r="M907" s="622">
        <v>681</v>
      </c>
      <c r="N907" s="622">
        <v>64</v>
      </c>
      <c r="O907" s="622">
        <v>43776</v>
      </c>
      <c r="P907" s="635"/>
      <c r="Q907" s="623">
        <v>684</v>
      </c>
    </row>
    <row r="908" spans="1:17" ht="14.4" customHeight="1" x14ac:dyDescent="0.3">
      <c r="A908" s="618" t="s">
        <v>556</v>
      </c>
      <c r="B908" s="619" t="s">
        <v>8664</v>
      </c>
      <c r="C908" s="619" t="s">
        <v>7401</v>
      </c>
      <c r="D908" s="619" t="s">
        <v>8332</v>
      </c>
      <c r="E908" s="619" t="s">
        <v>8333</v>
      </c>
      <c r="F908" s="622"/>
      <c r="G908" s="622"/>
      <c r="H908" s="622"/>
      <c r="I908" s="622"/>
      <c r="J908" s="622">
        <v>2</v>
      </c>
      <c r="K908" s="622">
        <v>2528</v>
      </c>
      <c r="L908" s="622"/>
      <c r="M908" s="622">
        <v>1264</v>
      </c>
      <c r="N908" s="622"/>
      <c r="O908" s="622"/>
      <c r="P908" s="635"/>
      <c r="Q908" s="623"/>
    </row>
    <row r="909" spans="1:17" ht="14.4" customHeight="1" x14ac:dyDescent="0.3">
      <c r="A909" s="618" t="s">
        <v>556</v>
      </c>
      <c r="B909" s="619" t="s">
        <v>8664</v>
      </c>
      <c r="C909" s="619" t="s">
        <v>7401</v>
      </c>
      <c r="D909" s="619" t="s">
        <v>8334</v>
      </c>
      <c r="E909" s="619" t="s">
        <v>8335</v>
      </c>
      <c r="F909" s="622"/>
      <c r="G909" s="622"/>
      <c r="H909" s="622"/>
      <c r="I909" s="622"/>
      <c r="J909" s="622">
        <v>2</v>
      </c>
      <c r="K909" s="622">
        <v>6942</v>
      </c>
      <c r="L909" s="622"/>
      <c r="M909" s="622">
        <v>3471</v>
      </c>
      <c r="N909" s="622">
        <v>14</v>
      </c>
      <c r="O909" s="622">
        <v>48776</v>
      </c>
      <c r="P909" s="635"/>
      <c r="Q909" s="623">
        <v>3484</v>
      </c>
    </row>
    <row r="910" spans="1:17" ht="14.4" customHeight="1" x14ac:dyDescent="0.3">
      <c r="A910" s="618" t="s">
        <v>556</v>
      </c>
      <c r="B910" s="619" t="s">
        <v>8664</v>
      </c>
      <c r="C910" s="619" t="s">
        <v>7401</v>
      </c>
      <c r="D910" s="619" t="s">
        <v>8340</v>
      </c>
      <c r="E910" s="619" t="s">
        <v>8341</v>
      </c>
      <c r="F910" s="622"/>
      <c r="G910" s="622"/>
      <c r="H910" s="622"/>
      <c r="I910" s="622"/>
      <c r="J910" s="622">
        <v>4</v>
      </c>
      <c r="K910" s="622">
        <v>1232</v>
      </c>
      <c r="L910" s="622"/>
      <c r="M910" s="622">
        <v>308</v>
      </c>
      <c r="N910" s="622">
        <v>16</v>
      </c>
      <c r="O910" s="622">
        <v>4976</v>
      </c>
      <c r="P910" s="635"/>
      <c r="Q910" s="623">
        <v>311</v>
      </c>
    </row>
    <row r="911" spans="1:17" ht="14.4" customHeight="1" x14ac:dyDescent="0.3">
      <c r="A911" s="618" t="s">
        <v>556</v>
      </c>
      <c r="B911" s="619" t="s">
        <v>8664</v>
      </c>
      <c r="C911" s="619" t="s">
        <v>7401</v>
      </c>
      <c r="D911" s="619" t="s">
        <v>8342</v>
      </c>
      <c r="E911" s="619" t="s">
        <v>8343</v>
      </c>
      <c r="F911" s="622"/>
      <c r="G911" s="622"/>
      <c r="H911" s="622"/>
      <c r="I911" s="622"/>
      <c r="J911" s="622">
        <v>4</v>
      </c>
      <c r="K911" s="622">
        <v>13936</v>
      </c>
      <c r="L911" s="622"/>
      <c r="M911" s="622">
        <v>3484</v>
      </c>
      <c r="N911" s="622">
        <v>5</v>
      </c>
      <c r="O911" s="622">
        <v>17495</v>
      </c>
      <c r="P911" s="635"/>
      <c r="Q911" s="623">
        <v>3499</v>
      </c>
    </row>
    <row r="912" spans="1:17" ht="14.4" customHeight="1" x14ac:dyDescent="0.3">
      <c r="A912" s="618" t="s">
        <v>556</v>
      </c>
      <c r="B912" s="619" t="s">
        <v>8664</v>
      </c>
      <c r="C912" s="619" t="s">
        <v>7401</v>
      </c>
      <c r="D912" s="619" t="s">
        <v>8344</v>
      </c>
      <c r="E912" s="619" t="s">
        <v>8345</v>
      </c>
      <c r="F912" s="622"/>
      <c r="G912" s="622"/>
      <c r="H912" s="622"/>
      <c r="I912" s="622"/>
      <c r="J912" s="622">
        <v>1</v>
      </c>
      <c r="K912" s="622">
        <v>3789</v>
      </c>
      <c r="L912" s="622"/>
      <c r="M912" s="622">
        <v>3789</v>
      </c>
      <c r="N912" s="622">
        <v>2</v>
      </c>
      <c r="O912" s="622">
        <v>7610</v>
      </c>
      <c r="P912" s="635"/>
      <c r="Q912" s="623">
        <v>3805</v>
      </c>
    </row>
    <row r="913" spans="1:17" ht="14.4" customHeight="1" x14ac:dyDescent="0.3">
      <c r="A913" s="618" t="s">
        <v>556</v>
      </c>
      <c r="B913" s="619" t="s">
        <v>8664</v>
      </c>
      <c r="C913" s="619" t="s">
        <v>7401</v>
      </c>
      <c r="D913" s="619" t="s">
        <v>8346</v>
      </c>
      <c r="E913" s="619" t="s">
        <v>8347</v>
      </c>
      <c r="F913" s="622"/>
      <c r="G913" s="622"/>
      <c r="H913" s="622"/>
      <c r="I913" s="622"/>
      <c r="J913" s="622">
        <v>1</v>
      </c>
      <c r="K913" s="622">
        <v>2427</v>
      </c>
      <c r="L913" s="622"/>
      <c r="M913" s="622">
        <v>2427</v>
      </c>
      <c r="N913" s="622">
        <v>1</v>
      </c>
      <c r="O913" s="622">
        <v>2440</v>
      </c>
      <c r="P913" s="635"/>
      <c r="Q913" s="623">
        <v>2440</v>
      </c>
    </row>
    <row r="914" spans="1:17" ht="14.4" customHeight="1" x14ac:dyDescent="0.3">
      <c r="A914" s="618" t="s">
        <v>556</v>
      </c>
      <c r="B914" s="619" t="s">
        <v>8664</v>
      </c>
      <c r="C914" s="619" t="s">
        <v>7401</v>
      </c>
      <c r="D914" s="619" t="s">
        <v>8348</v>
      </c>
      <c r="E914" s="619" t="s">
        <v>8349</v>
      </c>
      <c r="F914" s="622"/>
      <c r="G914" s="622"/>
      <c r="H914" s="622"/>
      <c r="I914" s="622"/>
      <c r="J914" s="622"/>
      <c r="K914" s="622"/>
      <c r="L914" s="622"/>
      <c r="M914" s="622"/>
      <c r="N914" s="622">
        <v>3</v>
      </c>
      <c r="O914" s="622">
        <v>14847</v>
      </c>
      <c r="P914" s="635"/>
      <c r="Q914" s="623">
        <v>4949</v>
      </c>
    </row>
    <row r="915" spans="1:17" ht="14.4" customHeight="1" x14ac:dyDescent="0.3">
      <c r="A915" s="618" t="s">
        <v>556</v>
      </c>
      <c r="B915" s="619" t="s">
        <v>8664</v>
      </c>
      <c r="C915" s="619" t="s">
        <v>7401</v>
      </c>
      <c r="D915" s="619" t="s">
        <v>8374</v>
      </c>
      <c r="E915" s="619" t="s">
        <v>8375</v>
      </c>
      <c r="F915" s="622"/>
      <c r="G915" s="622"/>
      <c r="H915" s="622"/>
      <c r="I915" s="622"/>
      <c r="J915" s="622">
        <v>49</v>
      </c>
      <c r="K915" s="622">
        <v>48853</v>
      </c>
      <c r="L915" s="622"/>
      <c r="M915" s="622">
        <v>997</v>
      </c>
      <c r="N915" s="622">
        <v>108</v>
      </c>
      <c r="O915" s="622">
        <v>108108</v>
      </c>
      <c r="P915" s="635"/>
      <c r="Q915" s="623">
        <v>1001</v>
      </c>
    </row>
    <row r="916" spans="1:17" ht="14.4" customHeight="1" x14ac:dyDescent="0.3">
      <c r="A916" s="618" t="s">
        <v>556</v>
      </c>
      <c r="B916" s="619" t="s">
        <v>8664</v>
      </c>
      <c r="C916" s="619" t="s">
        <v>7401</v>
      </c>
      <c r="D916" s="619" t="s">
        <v>8378</v>
      </c>
      <c r="E916" s="619" t="s">
        <v>8379</v>
      </c>
      <c r="F916" s="622"/>
      <c r="G916" s="622"/>
      <c r="H916" s="622"/>
      <c r="I916" s="622"/>
      <c r="J916" s="622">
        <v>5</v>
      </c>
      <c r="K916" s="622">
        <v>8235</v>
      </c>
      <c r="L916" s="622"/>
      <c r="M916" s="622">
        <v>1647</v>
      </c>
      <c r="N916" s="622">
        <v>48</v>
      </c>
      <c r="O916" s="622">
        <v>79344</v>
      </c>
      <c r="P916" s="635"/>
      <c r="Q916" s="623">
        <v>1653</v>
      </c>
    </row>
    <row r="917" spans="1:17" ht="14.4" customHeight="1" x14ac:dyDescent="0.3">
      <c r="A917" s="618" t="s">
        <v>556</v>
      </c>
      <c r="B917" s="619" t="s">
        <v>8664</v>
      </c>
      <c r="C917" s="619" t="s">
        <v>7401</v>
      </c>
      <c r="D917" s="619" t="s">
        <v>8386</v>
      </c>
      <c r="E917" s="619" t="s">
        <v>8387</v>
      </c>
      <c r="F917" s="622"/>
      <c r="G917" s="622"/>
      <c r="H917" s="622"/>
      <c r="I917" s="622"/>
      <c r="J917" s="622">
        <v>2</v>
      </c>
      <c r="K917" s="622">
        <v>296</v>
      </c>
      <c r="L917" s="622"/>
      <c r="M917" s="622">
        <v>148</v>
      </c>
      <c r="N917" s="622"/>
      <c r="O917" s="622"/>
      <c r="P917" s="635"/>
      <c r="Q917" s="623"/>
    </row>
    <row r="918" spans="1:17" ht="14.4" customHeight="1" x14ac:dyDescent="0.3">
      <c r="A918" s="618" t="s">
        <v>556</v>
      </c>
      <c r="B918" s="619" t="s">
        <v>8664</v>
      </c>
      <c r="C918" s="619" t="s">
        <v>7401</v>
      </c>
      <c r="D918" s="619" t="s">
        <v>8388</v>
      </c>
      <c r="E918" s="619" t="s">
        <v>8327</v>
      </c>
      <c r="F918" s="622"/>
      <c r="G918" s="622"/>
      <c r="H918" s="622"/>
      <c r="I918" s="622"/>
      <c r="J918" s="622">
        <v>3</v>
      </c>
      <c r="K918" s="622">
        <v>1995</v>
      </c>
      <c r="L918" s="622"/>
      <c r="M918" s="622">
        <v>665</v>
      </c>
      <c r="N918" s="622">
        <v>19</v>
      </c>
      <c r="O918" s="622">
        <v>12692</v>
      </c>
      <c r="P918" s="635"/>
      <c r="Q918" s="623">
        <v>668</v>
      </c>
    </row>
    <row r="919" spans="1:17" ht="14.4" customHeight="1" x14ac:dyDescent="0.3">
      <c r="A919" s="618" t="s">
        <v>556</v>
      </c>
      <c r="B919" s="619" t="s">
        <v>8664</v>
      </c>
      <c r="C919" s="619" t="s">
        <v>7401</v>
      </c>
      <c r="D919" s="619" t="s">
        <v>8393</v>
      </c>
      <c r="E919" s="619" t="s">
        <v>8394</v>
      </c>
      <c r="F919" s="622"/>
      <c r="G919" s="622"/>
      <c r="H919" s="622"/>
      <c r="I919" s="622"/>
      <c r="J919" s="622">
        <v>2</v>
      </c>
      <c r="K919" s="622">
        <v>1566</v>
      </c>
      <c r="L919" s="622"/>
      <c r="M919" s="622">
        <v>783</v>
      </c>
      <c r="N919" s="622">
        <v>5</v>
      </c>
      <c r="O919" s="622">
        <v>3935</v>
      </c>
      <c r="P919" s="635"/>
      <c r="Q919" s="623">
        <v>787</v>
      </c>
    </row>
    <row r="920" spans="1:17" ht="14.4" customHeight="1" x14ac:dyDescent="0.3">
      <c r="A920" s="618" t="s">
        <v>556</v>
      </c>
      <c r="B920" s="619" t="s">
        <v>8664</v>
      </c>
      <c r="C920" s="619" t="s">
        <v>7401</v>
      </c>
      <c r="D920" s="619" t="s">
        <v>8395</v>
      </c>
      <c r="E920" s="619" t="s">
        <v>8396</v>
      </c>
      <c r="F920" s="622"/>
      <c r="G920" s="622"/>
      <c r="H920" s="622"/>
      <c r="I920" s="622"/>
      <c r="J920" s="622"/>
      <c r="K920" s="622"/>
      <c r="L920" s="622"/>
      <c r="M920" s="622"/>
      <c r="N920" s="622">
        <v>7</v>
      </c>
      <c r="O920" s="622">
        <v>16772</v>
      </c>
      <c r="P920" s="635"/>
      <c r="Q920" s="623">
        <v>2396</v>
      </c>
    </row>
    <row r="921" spans="1:17" ht="14.4" customHeight="1" x14ac:dyDescent="0.3">
      <c r="A921" s="618" t="s">
        <v>556</v>
      </c>
      <c r="B921" s="619" t="s">
        <v>8664</v>
      </c>
      <c r="C921" s="619" t="s">
        <v>7401</v>
      </c>
      <c r="D921" s="619" t="s">
        <v>8750</v>
      </c>
      <c r="E921" s="619" t="s">
        <v>8751</v>
      </c>
      <c r="F921" s="622"/>
      <c r="G921" s="622"/>
      <c r="H921" s="622"/>
      <c r="I921" s="622"/>
      <c r="J921" s="622"/>
      <c r="K921" s="622"/>
      <c r="L921" s="622"/>
      <c r="M921" s="622"/>
      <c r="N921" s="622">
        <v>1</v>
      </c>
      <c r="O921" s="622">
        <v>676</v>
      </c>
      <c r="P921" s="635"/>
      <c r="Q921" s="623">
        <v>676</v>
      </c>
    </row>
    <row r="922" spans="1:17" ht="14.4" customHeight="1" x14ac:dyDescent="0.3">
      <c r="A922" s="618" t="s">
        <v>556</v>
      </c>
      <c r="B922" s="619" t="s">
        <v>8664</v>
      </c>
      <c r="C922" s="619" t="s">
        <v>7401</v>
      </c>
      <c r="D922" s="619" t="s">
        <v>8401</v>
      </c>
      <c r="E922" s="619" t="s">
        <v>8402</v>
      </c>
      <c r="F922" s="622"/>
      <c r="G922" s="622"/>
      <c r="H922" s="622"/>
      <c r="I922" s="622"/>
      <c r="J922" s="622">
        <v>18</v>
      </c>
      <c r="K922" s="622">
        <v>27450</v>
      </c>
      <c r="L922" s="622"/>
      <c r="M922" s="622">
        <v>1525</v>
      </c>
      <c r="N922" s="622">
        <v>52</v>
      </c>
      <c r="O922" s="622">
        <v>79508</v>
      </c>
      <c r="P922" s="635"/>
      <c r="Q922" s="623">
        <v>1529</v>
      </c>
    </row>
    <row r="923" spans="1:17" ht="14.4" customHeight="1" x14ac:dyDescent="0.3">
      <c r="A923" s="618" t="s">
        <v>556</v>
      </c>
      <c r="B923" s="619" t="s">
        <v>8664</v>
      </c>
      <c r="C923" s="619" t="s">
        <v>7401</v>
      </c>
      <c r="D923" s="619" t="s">
        <v>8405</v>
      </c>
      <c r="E923" s="619" t="s">
        <v>8406</v>
      </c>
      <c r="F923" s="622"/>
      <c r="G923" s="622"/>
      <c r="H923" s="622"/>
      <c r="I923" s="622"/>
      <c r="J923" s="622">
        <v>6</v>
      </c>
      <c r="K923" s="622">
        <v>10758</v>
      </c>
      <c r="L923" s="622"/>
      <c r="M923" s="622">
        <v>1793</v>
      </c>
      <c r="N923" s="622">
        <v>7</v>
      </c>
      <c r="O923" s="622">
        <v>12572</v>
      </c>
      <c r="P923" s="635"/>
      <c r="Q923" s="623">
        <v>1796</v>
      </c>
    </row>
    <row r="924" spans="1:17" ht="14.4" customHeight="1" x14ac:dyDescent="0.3">
      <c r="A924" s="618" t="s">
        <v>556</v>
      </c>
      <c r="B924" s="619" t="s">
        <v>8664</v>
      </c>
      <c r="C924" s="619" t="s">
        <v>7401</v>
      </c>
      <c r="D924" s="619" t="s">
        <v>8752</v>
      </c>
      <c r="E924" s="619" t="s">
        <v>8753</v>
      </c>
      <c r="F924" s="622"/>
      <c r="G924" s="622"/>
      <c r="H924" s="622"/>
      <c r="I924" s="622"/>
      <c r="J924" s="622"/>
      <c r="K924" s="622"/>
      <c r="L924" s="622"/>
      <c r="M924" s="622"/>
      <c r="N924" s="622">
        <v>1</v>
      </c>
      <c r="O924" s="622">
        <v>1338</v>
      </c>
      <c r="P924" s="635"/>
      <c r="Q924" s="623">
        <v>1338</v>
      </c>
    </row>
    <row r="925" spans="1:17" ht="14.4" customHeight="1" x14ac:dyDescent="0.3">
      <c r="A925" s="618" t="s">
        <v>556</v>
      </c>
      <c r="B925" s="619" t="s">
        <v>8664</v>
      </c>
      <c r="C925" s="619" t="s">
        <v>7401</v>
      </c>
      <c r="D925" s="619" t="s">
        <v>8407</v>
      </c>
      <c r="E925" s="619" t="s">
        <v>8408</v>
      </c>
      <c r="F925" s="622"/>
      <c r="G925" s="622"/>
      <c r="H925" s="622"/>
      <c r="I925" s="622"/>
      <c r="J925" s="622">
        <v>161</v>
      </c>
      <c r="K925" s="622">
        <v>71323</v>
      </c>
      <c r="L925" s="622"/>
      <c r="M925" s="622">
        <v>443</v>
      </c>
      <c r="N925" s="622">
        <v>413</v>
      </c>
      <c r="O925" s="622">
        <v>142072</v>
      </c>
      <c r="P925" s="635"/>
      <c r="Q925" s="623">
        <v>344</v>
      </c>
    </row>
    <row r="926" spans="1:17" ht="14.4" customHeight="1" x14ac:dyDescent="0.3">
      <c r="A926" s="618" t="s">
        <v>556</v>
      </c>
      <c r="B926" s="619" t="s">
        <v>8664</v>
      </c>
      <c r="C926" s="619" t="s">
        <v>7401</v>
      </c>
      <c r="D926" s="619" t="s">
        <v>8409</v>
      </c>
      <c r="E926" s="619" t="s">
        <v>8410</v>
      </c>
      <c r="F926" s="622"/>
      <c r="G926" s="622"/>
      <c r="H926" s="622"/>
      <c r="I926" s="622"/>
      <c r="J926" s="622">
        <v>18</v>
      </c>
      <c r="K926" s="622">
        <v>4320</v>
      </c>
      <c r="L926" s="622"/>
      <c r="M926" s="622">
        <v>240</v>
      </c>
      <c r="N926" s="622">
        <v>46</v>
      </c>
      <c r="O926" s="622">
        <v>11086</v>
      </c>
      <c r="P926" s="635"/>
      <c r="Q926" s="623">
        <v>241</v>
      </c>
    </row>
    <row r="927" spans="1:17" ht="14.4" customHeight="1" x14ac:dyDescent="0.3">
      <c r="A927" s="618" t="s">
        <v>556</v>
      </c>
      <c r="B927" s="619" t="s">
        <v>8664</v>
      </c>
      <c r="C927" s="619" t="s">
        <v>7401</v>
      </c>
      <c r="D927" s="619" t="s">
        <v>8411</v>
      </c>
      <c r="E927" s="619" t="s">
        <v>8412</v>
      </c>
      <c r="F927" s="622"/>
      <c r="G927" s="622"/>
      <c r="H927" s="622"/>
      <c r="I927" s="622"/>
      <c r="J927" s="622">
        <v>1</v>
      </c>
      <c r="K927" s="622">
        <v>1348</v>
      </c>
      <c r="L927" s="622"/>
      <c r="M927" s="622">
        <v>1348</v>
      </c>
      <c r="N927" s="622">
        <v>3</v>
      </c>
      <c r="O927" s="622">
        <v>4062</v>
      </c>
      <c r="P927" s="635"/>
      <c r="Q927" s="623">
        <v>1354</v>
      </c>
    </row>
    <row r="928" spans="1:17" ht="14.4" customHeight="1" x14ac:dyDescent="0.3">
      <c r="A928" s="618" t="s">
        <v>556</v>
      </c>
      <c r="B928" s="619" t="s">
        <v>8664</v>
      </c>
      <c r="C928" s="619" t="s">
        <v>7401</v>
      </c>
      <c r="D928" s="619" t="s">
        <v>8413</v>
      </c>
      <c r="E928" s="619" t="s">
        <v>8414</v>
      </c>
      <c r="F928" s="622"/>
      <c r="G928" s="622"/>
      <c r="H928" s="622"/>
      <c r="I928" s="622"/>
      <c r="J928" s="622"/>
      <c r="K928" s="622"/>
      <c r="L928" s="622"/>
      <c r="M928" s="622"/>
      <c r="N928" s="622">
        <v>2</v>
      </c>
      <c r="O928" s="622">
        <v>3708</v>
      </c>
      <c r="P928" s="635"/>
      <c r="Q928" s="623">
        <v>1854</v>
      </c>
    </row>
    <row r="929" spans="1:17" ht="14.4" customHeight="1" x14ac:dyDescent="0.3">
      <c r="A929" s="618" t="s">
        <v>556</v>
      </c>
      <c r="B929" s="619" t="s">
        <v>8664</v>
      </c>
      <c r="C929" s="619" t="s">
        <v>7401</v>
      </c>
      <c r="D929" s="619" t="s">
        <v>8415</v>
      </c>
      <c r="E929" s="619" t="s">
        <v>8416</v>
      </c>
      <c r="F929" s="622"/>
      <c r="G929" s="622"/>
      <c r="H929" s="622"/>
      <c r="I929" s="622"/>
      <c r="J929" s="622">
        <v>7</v>
      </c>
      <c r="K929" s="622">
        <v>4788</v>
      </c>
      <c r="L929" s="622"/>
      <c r="M929" s="622">
        <v>684</v>
      </c>
      <c r="N929" s="622">
        <v>27</v>
      </c>
      <c r="O929" s="622">
        <v>18522</v>
      </c>
      <c r="P929" s="635"/>
      <c r="Q929" s="623">
        <v>686</v>
      </c>
    </row>
    <row r="930" spans="1:17" ht="14.4" customHeight="1" x14ac:dyDescent="0.3">
      <c r="A930" s="618" t="s">
        <v>556</v>
      </c>
      <c r="B930" s="619" t="s">
        <v>8664</v>
      </c>
      <c r="C930" s="619" t="s">
        <v>7401</v>
      </c>
      <c r="D930" s="619" t="s">
        <v>8417</v>
      </c>
      <c r="E930" s="619" t="s">
        <v>8418</v>
      </c>
      <c r="F930" s="622"/>
      <c r="G930" s="622"/>
      <c r="H930" s="622"/>
      <c r="I930" s="622"/>
      <c r="J930" s="622"/>
      <c r="K930" s="622"/>
      <c r="L930" s="622"/>
      <c r="M930" s="622"/>
      <c r="N930" s="622">
        <v>2</v>
      </c>
      <c r="O930" s="622">
        <v>7838</v>
      </c>
      <c r="P930" s="635"/>
      <c r="Q930" s="623">
        <v>3919</v>
      </c>
    </row>
    <row r="931" spans="1:17" ht="14.4" customHeight="1" x14ac:dyDescent="0.3">
      <c r="A931" s="618" t="s">
        <v>556</v>
      </c>
      <c r="B931" s="619" t="s">
        <v>8664</v>
      </c>
      <c r="C931" s="619" t="s">
        <v>7401</v>
      </c>
      <c r="D931" s="619" t="s">
        <v>8419</v>
      </c>
      <c r="E931" s="619" t="s">
        <v>8420</v>
      </c>
      <c r="F931" s="622"/>
      <c r="G931" s="622"/>
      <c r="H931" s="622"/>
      <c r="I931" s="622"/>
      <c r="J931" s="622">
        <v>1</v>
      </c>
      <c r="K931" s="622">
        <v>1204</v>
      </c>
      <c r="L931" s="622"/>
      <c r="M931" s="622">
        <v>1204</v>
      </c>
      <c r="N931" s="622">
        <v>14</v>
      </c>
      <c r="O931" s="622">
        <v>16982</v>
      </c>
      <c r="P931" s="635"/>
      <c r="Q931" s="623">
        <v>1213</v>
      </c>
    </row>
    <row r="932" spans="1:17" ht="14.4" customHeight="1" x14ac:dyDescent="0.3">
      <c r="A932" s="618" t="s">
        <v>556</v>
      </c>
      <c r="B932" s="619" t="s">
        <v>8664</v>
      </c>
      <c r="C932" s="619" t="s">
        <v>7401</v>
      </c>
      <c r="D932" s="619" t="s">
        <v>8754</v>
      </c>
      <c r="E932" s="619" t="s">
        <v>8755</v>
      </c>
      <c r="F932" s="622"/>
      <c r="G932" s="622"/>
      <c r="H932" s="622"/>
      <c r="I932" s="622"/>
      <c r="J932" s="622">
        <v>5</v>
      </c>
      <c r="K932" s="622">
        <v>7835</v>
      </c>
      <c r="L932" s="622"/>
      <c r="M932" s="622">
        <v>1567</v>
      </c>
      <c r="N932" s="622">
        <v>22</v>
      </c>
      <c r="O932" s="622">
        <v>34672</v>
      </c>
      <c r="P932" s="635"/>
      <c r="Q932" s="623">
        <v>1576</v>
      </c>
    </row>
    <row r="933" spans="1:17" ht="14.4" customHeight="1" x14ac:dyDescent="0.3">
      <c r="A933" s="618" t="s">
        <v>556</v>
      </c>
      <c r="B933" s="619" t="s">
        <v>8664</v>
      </c>
      <c r="C933" s="619" t="s">
        <v>7401</v>
      </c>
      <c r="D933" s="619" t="s">
        <v>8421</v>
      </c>
      <c r="E933" s="619" t="s">
        <v>8422</v>
      </c>
      <c r="F933" s="622"/>
      <c r="G933" s="622"/>
      <c r="H933" s="622"/>
      <c r="I933" s="622"/>
      <c r="J933" s="622">
        <v>17</v>
      </c>
      <c r="K933" s="622">
        <v>10557</v>
      </c>
      <c r="L933" s="622"/>
      <c r="M933" s="622">
        <v>621</v>
      </c>
      <c r="N933" s="622">
        <v>44</v>
      </c>
      <c r="O933" s="622">
        <v>27412</v>
      </c>
      <c r="P933" s="635"/>
      <c r="Q933" s="623">
        <v>623</v>
      </c>
    </row>
    <row r="934" spans="1:17" ht="14.4" customHeight="1" x14ac:dyDescent="0.3">
      <c r="A934" s="618" t="s">
        <v>556</v>
      </c>
      <c r="B934" s="619" t="s">
        <v>8664</v>
      </c>
      <c r="C934" s="619" t="s">
        <v>7401</v>
      </c>
      <c r="D934" s="619" t="s">
        <v>8423</v>
      </c>
      <c r="E934" s="619" t="s">
        <v>8424</v>
      </c>
      <c r="F934" s="622"/>
      <c r="G934" s="622"/>
      <c r="H934" s="622"/>
      <c r="I934" s="622"/>
      <c r="J934" s="622">
        <v>239</v>
      </c>
      <c r="K934" s="622">
        <v>79348</v>
      </c>
      <c r="L934" s="622"/>
      <c r="M934" s="622">
        <v>332</v>
      </c>
      <c r="N934" s="622">
        <v>596</v>
      </c>
      <c r="O934" s="622">
        <v>138272</v>
      </c>
      <c r="P934" s="635"/>
      <c r="Q934" s="623">
        <v>232</v>
      </c>
    </row>
    <row r="935" spans="1:17" ht="14.4" customHeight="1" x14ac:dyDescent="0.3">
      <c r="A935" s="618" t="s">
        <v>556</v>
      </c>
      <c r="B935" s="619" t="s">
        <v>8664</v>
      </c>
      <c r="C935" s="619" t="s">
        <v>7401</v>
      </c>
      <c r="D935" s="619" t="s">
        <v>8425</v>
      </c>
      <c r="E935" s="619" t="s">
        <v>8426</v>
      </c>
      <c r="F935" s="622"/>
      <c r="G935" s="622"/>
      <c r="H935" s="622"/>
      <c r="I935" s="622"/>
      <c r="J935" s="622">
        <v>6</v>
      </c>
      <c r="K935" s="622">
        <v>10536</v>
      </c>
      <c r="L935" s="622"/>
      <c r="M935" s="622">
        <v>1756</v>
      </c>
      <c r="N935" s="622">
        <v>17</v>
      </c>
      <c r="O935" s="622">
        <v>29971</v>
      </c>
      <c r="P935" s="635"/>
      <c r="Q935" s="623">
        <v>1763</v>
      </c>
    </row>
    <row r="936" spans="1:17" ht="14.4" customHeight="1" x14ac:dyDescent="0.3">
      <c r="A936" s="618" t="s">
        <v>556</v>
      </c>
      <c r="B936" s="619" t="s">
        <v>8664</v>
      </c>
      <c r="C936" s="619" t="s">
        <v>7401</v>
      </c>
      <c r="D936" s="619" t="s">
        <v>8427</v>
      </c>
      <c r="E936" s="619" t="s">
        <v>8428</v>
      </c>
      <c r="F936" s="622"/>
      <c r="G936" s="622"/>
      <c r="H936" s="622"/>
      <c r="I936" s="622"/>
      <c r="J936" s="622">
        <v>2</v>
      </c>
      <c r="K936" s="622">
        <v>8426</v>
      </c>
      <c r="L936" s="622"/>
      <c r="M936" s="622">
        <v>4213</v>
      </c>
      <c r="N936" s="622">
        <v>10</v>
      </c>
      <c r="O936" s="622">
        <v>42360</v>
      </c>
      <c r="P936" s="635"/>
      <c r="Q936" s="623">
        <v>4236</v>
      </c>
    </row>
    <row r="937" spans="1:17" ht="14.4" customHeight="1" x14ac:dyDescent="0.3">
      <c r="A937" s="618" t="s">
        <v>556</v>
      </c>
      <c r="B937" s="619" t="s">
        <v>8664</v>
      </c>
      <c r="C937" s="619" t="s">
        <v>7401</v>
      </c>
      <c r="D937" s="619" t="s">
        <v>8756</v>
      </c>
      <c r="E937" s="619" t="s">
        <v>8757</v>
      </c>
      <c r="F937" s="622"/>
      <c r="G937" s="622"/>
      <c r="H937" s="622"/>
      <c r="I937" s="622"/>
      <c r="J937" s="622"/>
      <c r="K937" s="622"/>
      <c r="L937" s="622"/>
      <c r="M937" s="622"/>
      <c r="N937" s="622">
        <v>1</v>
      </c>
      <c r="O937" s="622">
        <v>1753</v>
      </c>
      <c r="P937" s="635"/>
      <c r="Q937" s="623">
        <v>1753</v>
      </c>
    </row>
    <row r="938" spans="1:17" ht="14.4" customHeight="1" x14ac:dyDescent="0.3">
      <c r="A938" s="618" t="s">
        <v>556</v>
      </c>
      <c r="B938" s="619" t="s">
        <v>8664</v>
      </c>
      <c r="C938" s="619" t="s">
        <v>7401</v>
      </c>
      <c r="D938" s="619" t="s">
        <v>8758</v>
      </c>
      <c r="E938" s="619" t="s">
        <v>8759</v>
      </c>
      <c r="F938" s="622"/>
      <c r="G938" s="622"/>
      <c r="H938" s="622"/>
      <c r="I938" s="622"/>
      <c r="J938" s="622"/>
      <c r="K938" s="622"/>
      <c r="L938" s="622"/>
      <c r="M938" s="622"/>
      <c r="N938" s="622">
        <v>1</v>
      </c>
      <c r="O938" s="622">
        <v>485</v>
      </c>
      <c r="P938" s="635"/>
      <c r="Q938" s="623">
        <v>485</v>
      </c>
    </row>
    <row r="939" spans="1:17" ht="14.4" customHeight="1" x14ac:dyDescent="0.3">
      <c r="A939" s="618" t="s">
        <v>556</v>
      </c>
      <c r="B939" s="619" t="s">
        <v>8664</v>
      </c>
      <c r="C939" s="619" t="s">
        <v>7401</v>
      </c>
      <c r="D939" s="619" t="s">
        <v>8760</v>
      </c>
      <c r="E939" s="619" t="s">
        <v>8761</v>
      </c>
      <c r="F939" s="622"/>
      <c r="G939" s="622"/>
      <c r="H939" s="622"/>
      <c r="I939" s="622"/>
      <c r="J939" s="622"/>
      <c r="K939" s="622"/>
      <c r="L939" s="622"/>
      <c r="M939" s="622"/>
      <c r="N939" s="622">
        <v>1</v>
      </c>
      <c r="O939" s="622">
        <v>3595</v>
      </c>
      <c r="P939" s="635"/>
      <c r="Q939" s="623">
        <v>3595</v>
      </c>
    </row>
    <row r="940" spans="1:17" ht="14.4" customHeight="1" x14ac:dyDescent="0.3">
      <c r="A940" s="618" t="s">
        <v>556</v>
      </c>
      <c r="B940" s="619" t="s">
        <v>8664</v>
      </c>
      <c r="C940" s="619" t="s">
        <v>7401</v>
      </c>
      <c r="D940" s="619" t="s">
        <v>8429</v>
      </c>
      <c r="E940" s="619" t="s">
        <v>8430</v>
      </c>
      <c r="F940" s="622"/>
      <c r="G940" s="622"/>
      <c r="H940" s="622"/>
      <c r="I940" s="622"/>
      <c r="J940" s="622">
        <v>3</v>
      </c>
      <c r="K940" s="622">
        <v>11898</v>
      </c>
      <c r="L940" s="622"/>
      <c r="M940" s="622">
        <v>3966</v>
      </c>
      <c r="N940" s="622">
        <v>6</v>
      </c>
      <c r="O940" s="622">
        <v>23892</v>
      </c>
      <c r="P940" s="635"/>
      <c r="Q940" s="623">
        <v>3982</v>
      </c>
    </row>
    <row r="941" spans="1:17" ht="14.4" customHeight="1" x14ac:dyDescent="0.3">
      <c r="A941" s="618" t="s">
        <v>556</v>
      </c>
      <c r="B941" s="619" t="s">
        <v>8664</v>
      </c>
      <c r="C941" s="619" t="s">
        <v>7401</v>
      </c>
      <c r="D941" s="619" t="s">
        <v>8431</v>
      </c>
      <c r="E941" s="619" t="s">
        <v>8432</v>
      </c>
      <c r="F941" s="622"/>
      <c r="G941" s="622"/>
      <c r="H941" s="622"/>
      <c r="I941" s="622"/>
      <c r="J941" s="622">
        <v>3</v>
      </c>
      <c r="K941" s="622">
        <v>5271</v>
      </c>
      <c r="L941" s="622"/>
      <c r="M941" s="622">
        <v>1757</v>
      </c>
      <c r="N941" s="622">
        <v>8</v>
      </c>
      <c r="O941" s="622">
        <v>14112</v>
      </c>
      <c r="P941" s="635"/>
      <c r="Q941" s="623">
        <v>1764</v>
      </c>
    </row>
    <row r="942" spans="1:17" ht="14.4" customHeight="1" x14ac:dyDescent="0.3">
      <c r="A942" s="618" t="s">
        <v>556</v>
      </c>
      <c r="B942" s="619" t="s">
        <v>8664</v>
      </c>
      <c r="C942" s="619" t="s">
        <v>7401</v>
      </c>
      <c r="D942" s="619" t="s">
        <v>8433</v>
      </c>
      <c r="E942" s="619" t="s">
        <v>8434</v>
      </c>
      <c r="F942" s="622"/>
      <c r="G942" s="622"/>
      <c r="H942" s="622"/>
      <c r="I942" s="622"/>
      <c r="J942" s="622">
        <v>2</v>
      </c>
      <c r="K942" s="622">
        <v>3426</v>
      </c>
      <c r="L942" s="622"/>
      <c r="M942" s="622">
        <v>1713</v>
      </c>
      <c r="N942" s="622">
        <v>15</v>
      </c>
      <c r="O942" s="622">
        <v>25800</v>
      </c>
      <c r="P942" s="635"/>
      <c r="Q942" s="623">
        <v>1720</v>
      </c>
    </row>
    <row r="943" spans="1:17" ht="14.4" customHeight="1" x14ac:dyDescent="0.3">
      <c r="A943" s="618" t="s">
        <v>556</v>
      </c>
      <c r="B943" s="619" t="s">
        <v>8664</v>
      </c>
      <c r="C943" s="619" t="s">
        <v>7401</v>
      </c>
      <c r="D943" s="619" t="s">
        <v>8435</v>
      </c>
      <c r="E943" s="619" t="s">
        <v>8436</v>
      </c>
      <c r="F943" s="622"/>
      <c r="G943" s="622"/>
      <c r="H943" s="622"/>
      <c r="I943" s="622"/>
      <c r="J943" s="622">
        <v>4</v>
      </c>
      <c r="K943" s="622">
        <v>22912</v>
      </c>
      <c r="L943" s="622"/>
      <c r="M943" s="622">
        <v>5728</v>
      </c>
      <c r="N943" s="622">
        <v>19</v>
      </c>
      <c r="O943" s="622">
        <v>109212</v>
      </c>
      <c r="P943" s="635"/>
      <c r="Q943" s="623">
        <v>5748</v>
      </c>
    </row>
    <row r="944" spans="1:17" ht="14.4" customHeight="1" x14ac:dyDescent="0.3">
      <c r="A944" s="618" t="s">
        <v>556</v>
      </c>
      <c r="B944" s="619" t="s">
        <v>8664</v>
      </c>
      <c r="C944" s="619" t="s">
        <v>7401</v>
      </c>
      <c r="D944" s="619" t="s">
        <v>8437</v>
      </c>
      <c r="E944" s="619" t="s">
        <v>8438</v>
      </c>
      <c r="F944" s="622"/>
      <c r="G944" s="622"/>
      <c r="H944" s="622"/>
      <c r="I944" s="622"/>
      <c r="J944" s="622">
        <v>1</v>
      </c>
      <c r="K944" s="622">
        <v>1699</v>
      </c>
      <c r="L944" s="622"/>
      <c r="M944" s="622">
        <v>1699</v>
      </c>
      <c r="N944" s="622">
        <v>3</v>
      </c>
      <c r="O944" s="622">
        <v>5133</v>
      </c>
      <c r="P944" s="635"/>
      <c r="Q944" s="623">
        <v>1711</v>
      </c>
    </row>
    <row r="945" spans="1:17" ht="14.4" customHeight="1" x14ac:dyDescent="0.3">
      <c r="A945" s="618" t="s">
        <v>556</v>
      </c>
      <c r="B945" s="619" t="s">
        <v>8664</v>
      </c>
      <c r="C945" s="619" t="s">
        <v>7401</v>
      </c>
      <c r="D945" s="619" t="s">
        <v>8762</v>
      </c>
      <c r="E945" s="619" t="s">
        <v>8763</v>
      </c>
      <c r="F945" s="622"/>
      <c r="G945" s="622"/>
      <c r="H945" s="622"/>
      <c r="I945" s="622"/>
      <c r="J945" s="622"/>
      <c r="K945" s="622"/>
      <c r="L945" s="622"/>
      <c r="M945" s="622"/>
      <c r="N945" s="622">
        <v>1</v>
      </c>
      <c r="O945" s="622">
        <v>1585</v>
      </c>
      <c r="P945" s="635"/>
      <c r="Q945" s="623">
        <v>1585</v>
      </c>
    </row>
    <row r="946" spans="1:17" ht="14.4" customHeight="1" x14ac:dyDescent="0.3">
      <c r="A946" s="618" t="s">
        <v>556</v>
      </c>
      <c r="B946" s="619" t="s">
        <v>8664</v>
      </c>
      <c r="C946" s="619" t="s">
        <v>7401</v>
      </c>
      <c r="D946" s="619" t="s">
        <v>8441</v>
      </c>
      <c r="E946" s="619" t="s">
        <v>8442</v>
      </c>
      <c r="F946" s="622"/>
      <c r="G946" s="622"/>
      <c r="H946" s="622"/>
      <c r="I946" s="622"/>
      <c r="J946" s="622">
        <v>1</v>
      </c>
      <c r="K946" s="622">
        <v>123</v>
      </c>
      <c r="L946" s="622"/>
      <c r="M946" s="622">
        <v>123</v>
      </c>
      <c r="N946" s="622"/>
      <c r="O946" s="622"/>
      <c r="P946" s="635"/>
      <c r="Q946" s="623"/>
    </row>
    <row r="947" spans="1:17" ht="14.4" customHeight="1" x14ac:dyDescent="0.3">
      <c r="A947" s="618" t="s">
        <v>556</v>
      </c>
      <c r="B947" s="619" t="s">
        <v>8664</v>
      </c>
      <c r="C947" s="619" t="s">
        <v>7401</v>
      </c>
      <c r="D947" s="619" t="s">
        <v>8443</v>
      </c>
      <c r="E947" s="619" t="s">
        <v>8444</v>
      </c>
      <c r="F947" s="622"/>
      <c r="G947" s="622"/>
      <c r="H947" s="622"/>
      <c r="I947" s="622"/>
      <c r="J947" s="622">
        <v>6</v>
      </c>
      <c r="K947" s="622">
        <v>4830</v>
      </c>
      <c r="L947" s="622"/>
      <c r="M947" s="622">
        <v>805</v>
      </c>
      <c r="N947" s="622">
        <v>40</v>
      </c>
      <c r="O947" s="622">
        <v>32320</v>
      </c>
      <c r="P947" s="635"/>
      <c r="Q947" s="623">
        <v>808</v>
      </c>
    </row>
    <row r="948" spans="1:17" ht="14.4" customHeight="1" x14ac:dyDescent="0.3">
      <c r="A948" s="618" t="s">
        <v>556</v>
      </c>
      <c r="B948" s="619" t="s">
        <v>8664</v>
      </c>
      <c r="C948" s="619" t="s">
        <v>7401</v>
      </c>
      <c r="D948" s="619" t="s">
        <v>8764</v>
      </c>
      <c r="E948" s="619" t="s">
        <v>8765</v>
      </c>
      <c r="F948" s="622"/>
      <c r="G948" s="622"/>
      <c r="H948" s="622"/>
      <c r="I948" s="622"/>
      <c r="J948" s="622"/>
      <c r="K948" s="622"/>
      <c r="L948" s="622"/>
      <c r="M948" s="622"/>
      <c r="N948" s="622">
        <v>2</v>
      </c>
      <c r="O948" s="622">
        <v>8690</v>
      </c>
      <c r="P948" s="635"/>
      <c r="Q948" s="623">
        <v>4345</v>
      </c>
    </row>
    <row r="949" spans="1:17" ht="14.4" customHeight="1" x14ac:dyDescent="0.3">
      <c r="A949" s="618" t="s">
        <v>556</v>
      </c>
      <c r="B949" s="619" t="s">
        <v>8664</v>
      </c>
      <c r="C949" s="619" t="s">
        <v>7401</v>
      </c>
      <c r="D949" s="619" t="s">
        <v>8766</v>
      </c>
      <c r="E949" s="619" t="s">
        <v>8767</v>
      </c>
      <c r="F949" s="622"/>
      <c r="G949" s="622"/>
      <c r="H949" s="622"/>
      <c r="I949" s="622"/>
      <c r="J949" s="622">
        <v>1</v>
      </c>
      <c r="K949" s="622">
        <v>1913</v>
      </c>
      <c r="L949" s="622"/>
      <c r="M949" s="622">
        <v>1913</v>
      </c>
      <c r="N949" s="622"/>
      <c r="O949" s="622"/>
      <c r="P949" s="635"/>
      <c r="Q949" s="623"/>
    </row>
    <row r="950" spans="1:17" ht="14.4" customHeight="1" x14ac:dyDescent="0.3">
      <c r="A950" s="618" t="s">
        <v>556</v>
      </c>
      <c r="B950" s="619" t="s">
        <v>8664</v>
      </c>
      <c r="C950" s="619" t="s">
        <v>7401</v>
      </c>
      <c r="D950" s="619" t="s">
        <v>7526</v>
      </c>
      <c r="E950" s="619" t="s">
        <v>7527</v>
      </c>
      <c r="F950" s="622"/>
      <c r="G950" s="622"/>
      <c r="H950" s="622"/>
      <c r="I950" s="622"/>
      <c r="J950" s="622"/>
      <c r="K950" s="622"/>
      <c r="L950" s="622"/>
      <c r="M950" s="622"/>
      <c r="N950" s="622">
        <v>5</v>
      </c>
      <c r="O950" s="622">
        <v>2935</v>
      </c>
      <c r="P950" s="635"/>
      <c r="Q950" s="623">
        <v>587</v>
      </c>
    </row>
    <row r="951" spans="1:17" ht="14.4" customHeight="1" x14ac:dyDescent="0.3">
      <c r="A951" s="618" t="s">
        <v>556</v>
      </c>
      <c r="B951" s="619" t="s">
        <v>8664</v>
      </c>
      <c r="C951" s="619" t="s">
        <v>7401</v>
      </c>
      <c r="D951" s="619" t="s">
        <v>8768</v>
      </c>
      <c r="E951" s="619" t="s">
        <v>8769</v>
      </c>
      <c r="F951" s="622"/>
      <c r="G951" s="622"/>
      <c r="H951" s="622"/>
      <c r="I951" s="622"/>
      <c r="J951" s="622"/>
      <c r="K951" s="622"/>
      <c r="L951" s="622"/>
      <c r="M951" s="622"/>
      <c r="N951" s="622">
        <v>2</v>
      </c>
      <c r="O951" s="622">
        <v>1702</v>
      </c>
      <c r="P951" s="635"/>
      <c r="Q951" s="623">
        <v>851</v>
      </c>
    </row>
    <row r="952" spans="1:17" ht="14.4" customHeight="1" x14ac:dyDescent="0.3">
      <c r="A952" s="618" t="s">
        <v>556</v>
      </c>
      <c r="B952" s="619" t="s">
        <v>8664</v>
      </c>
      <c r="C952" s="619" t="s">
        <v>7401</v>
      </c>
      <c r="D952" s="619" t="s">
        <v>8447</v>
      </c>
      <c r="E952" s="619" t="s">
        <v>8448</v>
      </c>
      <c r="F952" s="622"/>
      <c r="G952" s="622"/>
      <c r="H952" s="622"/>
      <c r="I952" s="622"/>
      <c r="J952" s="622">
        <v>2</v>
      </c>
      <c r="K952" s="622">
        <v>1912</v>
      </c>
      <c r="L952" s="622"/>
      <c r="M952" s="622">
        <v>956</v>
      </c>
      <c r="N952" s="622">
        <v>18</v>
      </c>
      <c r="O952" s="622">
        <v>17316</v>
      </c>
      <c r="P952" s="635"/>
      <c r="Q952" s="623">
        <v>962</v>
      </c>
    </row>
    <row r="953" spans="1:17" ht="14.4" customHeight="1" x14ac:dyDescent="0.3">
      <c r="A953" s="618" t="s">
        <v>556</v>
      </c>
      <c r="B953" s="619" t="s">
        <v>8664</v>
      </c>
      <c r="C953" s="619" t="s">
        <v>7401</v>
      </c>
      <c r="D953" s="619" t="s">
        <v>8449</v>
      </c>
      <c r="E953" s="619" t="s">
        <v>8450</v>
      </c>
      <c r="F953" s="622"/>
      <c r="G953" s="622"/>
      <c r="H953" s="622"/>
      <c r="I953" s="622"/>
      <c r="J953" s="622">
        <v>1</v>
      </c>
      <c r="K953" s="622">
        <v>1150</v>
      </c>
      <c r="L953" s="622"/>
      <c r="M953" s="622">
        <v>1150</v>
      </c>
      <c r="N953" s="622">
        <v>15</v>
      </c>
      <c r="O953" s="622">
        <v>17310</v>
      </c>
      <c r="P953" s="635"/>
      <c r="Q953" s="623">
        <v>1154</v>
      </c>
    </row>
    <row r="954" spans="1:17" ht="14.4" customHeight="1" x14ac:dyDescent="0.3">
      <c r="A954" s="618" t="s">
        <v>556</v>
      </c>
      <c r="B954" s="619" t="s">
        <v>8664</v>
      </c>
      <c r="C954" s="619" t="s">
        <v>7401</v>
      </c>
      <c r="D954" s="619" t="s">
        <v>8770</v>
      </c>
      <c r="E954" s="619" t="s">
        <v>8562</v>
      </c>
      <c r="F954" s="622"/>
      <c r="G954" s="622"/>
      <c r="H954" s="622"/>
      <c r="I954" s="622"/>
      <c r="J954" s="622"/>
      <c r="K954" s="622"/>
      <c r="L954" s="622"/>
      <c r="M954" s="622"/>
      <c r="N954" s="622">
        <v>2</v>
      </c>
      <c r="O954" s="622">
        <v>1756</v>
      </c>
      <c r="P954" s="635"/>
      <c r="Q954" s="623">
        <v>878</v>
      </c>
    </row>
    <row r="955" spans="1:17" ht="14.4" customHeight="1" x14ac:dyDescent="0.3">
      <c r="A955" s="618" t="s">
        <v>556</v>
      </c>
      <c r="B955" s="619" t="s">
        <v>8664</v>
      </c>
      <c r="C955" s="619" t="s">
        <v>7401</v>
      </c>
      <c r="D955" s="619" t="s">
        <v>8451</v>
      </c>
      <c r="E955" s="619" t="s">
        <v>8452</v>
      </c>
      <c r="F955" s="622"/>
      <c r="G955" s="622"/>
      <c r="H955" s="622"/>
      <c r="I955" s="622"/>
      <c r="J955" s="622">
        <v>4</v>
      </c>
      <c r="K955" s="622">
        <v>1632</v>
      </c>
      <c r="L955" s="622"/>
      <c r="M955" s="622">
        <v>408</v>
      </c>
      <c r="N955" s="622">
        <v>2</v>
      </c>
      <c r="O955" s="622">
        <v>824</v>
      </c>
      <c r="P955" s="635"/>
      <c r="Q955" s="623">
        <v>412</v>
      </c>
    </row>
    <row r="956" spans="1:17" ht="14.4" customHeight="1" x14ac:dyDescent="0.3">
      <c r="A956" s="618" t="s">
        <v>556</v>
      </c>
      <c r="B956" s="619" t="s">
        <v>8664</v>
      </c>
      <c r="C956" s="619" t="s">
        <v>7401</v>
      </c>
      <c r="D956" s="619" t="s">
        <v>8771</v>
      </c>
      <c r="E956" s="619" t="s">
        <v>8772</v>
      </c>
      <c r="F956" s="622"/>
      <c r="G956" s="622"/>
      <c r="H956" s="622"/>
      <c r="I956" s="622"/>
      <c r="J956" s="622"/>
      <c r="K956" s="622"/>
      <c r="L956" s="622"/>
      <c r="M956" s="622"/>
      <c r="N956" s="622">
        <v>2</v>
      </c>
      <c r="O956" s="622">
        <v>8970</v>
      </c>
      <c r="P956" s="635"/>
      <c r="Q956" s="623">
        <v>4485</v>
      </c>
    </row>
    <row r="957" spans="1:17" ht="14.4" customHeight="1" x14ac:dyDescent="0.3">
      <c r="A957" s="618" t="s">
        <v>556</v>
      </c>
      <c r="B957" s="619" t="s">
        <v>8664</v>
      </c>
      <c r="C957" s="619" t="s">
        <v>7401</v>
      </c>
      <c r="D957" s="619" t="s">
        <v>8453</v>
      </c>
      <c r="E957" s="619" t="s">
        <v>8454</v>
      </c>
      <c r="F957" s="622"/>
      <c r="G957" s="622"/>
      <c r="H957" s="622"/>
      <c r="I957" s="622"/>
      <c r="J957" s="622">
        <v>12</v>
      </c>
      <c r="K957" s="622">
        <v>47220</v>
      </c>
      <c r="L957" s="622"/>
      <c r="M957" s="622">
        <v>3935</v>
      </c>
      <c r="N957" s="622">
        <v>48</v>
      </c>
      <c r="O957" s="622">
        <v>189648</v>
      </c>
      <c r="P957" s="635"/>
      <c r="Q957" s="623">
        <v>3951</v>
      </c>
    </row>
    <row r="958" spans="1:17" ht="14.4" customHeight="1" x14ac:dyDescent="0.3">
      <c r="A958" s="618" t="s">
        <v>556</v>
      </c>
      <c r="B958" s="619" t="s">
        <v>8664</v>
      </c>
      <c r="C958" s="619" t="s">
        <v>7401</v>
      </c>
      <c r="D958" s="619" t="s">
        <v>8773</v>
      </c>
      <c r="E958" s="619" t="s">
        <v>8774</v>
      </c>
      <c r="F958" s="622"/>
      <c r="G958" s="622"/>
      <c r="H958" s="622"/>
      <c r="I958" s="622"/>
      <c r="J958" s="622">
        <v>2</v>
      </c>
      <c r="K958" s="622">
        <v>2458</v>
      </c>
      <c r="L958" s="622"/>
      <c r="M958" s="622">
        <v>1229</v>
      </c>
      <c r="N958" s="622">
        <v>9</v>
      </c>
      <c r="O958" s="622">
        <v>11115</v>
      </c>
      <c r="P958" s="635"/>
      <c r="Q958" s="623">
        <v>1235</v>
      </c>
    </row>
    <row r="959" spans="1:17" ht="14.4" customHeight="1" x14ac:dyDescent="0.3">
      <c r="A959" s="618" t="s">
        <v>556</v>
      </c>
      <c r="B959" s="619" t="s">
        <v>8664</v>
      </c>
      <c r="C959" s="619" t="s">
        <v>7401</v>
      </c>
      <c r="D959" s="619" t="s">
        <v>8455</v>
      </c>
      <c r="E959" s="619" t="s">
        <v>8456</v>
      </c>
      <c r="F959" s="622"/>
      <c r="G959" s="622"/>
      <c r="H959" s="622"/>
      <c r="I959" s="622"/>
      <c r="J959" s="622"/>
      <c r="K959" s="622"/>
      <c r="L959" s="622"/>
      <c r="M959" s="622"/>
      <c r="N959" s="622">
        <v>3</v>
      </c>
      <c r="O959" s="622">
        <v>6591</v>
      </c>
      <c r="P959" s="635"/>
      <c r="Q959" s="623">
        <v>2197</v>
      </c>
    </row>
    <row r="960" spans="1:17" ht="14.4" customHeight="1" x14ac:dyDescent="0.3">
      <c r="A960" s="618" t="s">
        <v>556</v>
      </c>
      <c r="B960" s="619" t="s">
        <v>8664</v>
      </c>
      <c r="C960" s="619" t="s">
        <v>7401</v>
      </c>
      <c r="D960" s="619" t="s">
        <v>8457</v>
      </c>
      <c r="E960" s="619" t="s">
        <v>8458</v>
      </c>
      <c r="F960" s="622"/>
      <c r="G960" s="622"/>
      <c r="H960" s="622"/>
      <c r="I960" s="622"/>
      <c r="J960" s="622"/>
      <c r="K960" s="622"/>
      <c r="L960" s="622"/>
      <c r="M960" s="622"/>
      <c r="N960" s="622">
        <v>5</v>
      </c>
      <c r="O960" s="622">
        <v>6535</v>
      </c>
      <c r="P960" s="635"/>
      <c r="Q960" s="623">
        <v>1307</v>
      </c>
    </row>
    <row r="961" spans="1:17" ht="14.4" customHeight="1" x14ac:dyDescent="0.3">
      <c r="A961" s="618" t="s">
        <v>556</v>
      </c>
      <c r="B961" s="619" t="s">
        <v>8664</v>
      </c>
      <c r="C961" s="619" t="s">
        <v>7401</v>
      </c>
      <c r="D961" s="619" t="s">
        <v>8461</v>
      </c>
      <c r="E961" s="619" t="s">
        <v>8462</v>
      </c>
      <c r="F961" s="622"/>
      <c r="G961" s="622"/>
      <c r="H961" s="622"/>
      <c r="I961" s="622"/>
      <c r="J961" s="622">
        <v>18</v>
      </c>
      <c r="K961" s="622">
        <v>47214</v>
      </c>
      <c r="L961" s="622"/>
      <c r="M961" s="622">
        <v>2623</v>
      </c>
      <c r="N961" s="622">
        <v>45</v>
      </c>
      <c r="O961" s="622">
        <v>118440</v>
      </c>
      <c r="P961" s="635"/>
      <c r="Q961" s="623">
        <v>2632</v>
      </c>
    </row>
    <row r="962" spans="1:17" ht="14.4" customHeight="1" x14ac:dyDescent="0.3">
      <c r="A962" s="618" t="s">
        <v>556</v>
      </c>
      <c r="B962" s="619" t="s">
        <v>8664</v>
      </c>
      <c r="C962" s="619" t="s">
        <v>7401</v>
      </c>
      <c r="D962" s="619" t="s">
        <v>8775</v>
      </c>
      <c r="E962" s="619" t="s">
        <v>8776</v>
      </c>
      <c r="F962" s="622"/>
      <c r="G962" s="622"/>
      <c r="H962" s="622"/>
      <c r="I962" s="622"/>
      <c r="J962" s="622"/>
      <c r="K962" s="622"/>
      <c r="L962" s="622"/>
      <c r="M962" s="622"/>
      <c r="N962" s="622">
        <v>2</v>
      </c>
      <c r="O962" s="622">
        <v>1628</v>
      </c>
      <c r="P962" s="635"/>
      <c r="Q962" s="623">
        <v>814</v>
      </c>
    </row>
    <row r="963" spans="1:17" ht="14.4" customHeight="1" x14ac:dyDescent="0.3">
      <c r="A963" s="618" t="s">
        <v>556</v>
      </c>
      <c r="B963" s="619" t="s">
        <v>8664</v>
      </c>
      <c r="C963" s="619" t="s">
        <v>7401</v>
      </c>
      <c r="D963" s="619" t="s">
        <v>8465</v>
      </c>
      <c r="E963" s="619" t="s">
        <v>8466</v>
      </c>
      <c r="F963" s="622"/>
      <c r="G963" s="622"/>
      <c r="H963" s="622"/>
      <c r="I963" s="622"/>
      <c r="J963" s="622">
        <v>3</v>
      </c>
      <c r="K963" s="622">
        <v>3549</v>
      </c>
      <c r="L963" s="622"/>
      <c r="M963" s="622">
        <v>1183</v>
      </c>
      <c r="N963" s="622">
        <v>15</v>
      </c>
      <c r="O963" s="622">
        <v>17790</v>
      </c>
      <c r="P963" s="635"/>
      <c r="Q963" s="623">
        <v>1186</v>
      </c>
    </row>
    <row r="964" spans="1:17" ht="14.4" customHeight="1" x14ac:dyDescent="0.3">
      <c r="A964" s="618" t="s">
        <v>556</v>
      </c>
      <c r="B964" s="619" t="s">
        <v>8664</v>
      </c>
      <c r="C964" s="619" t="s">
        <v>7401</v>
      </c>
      <c r="D964" s="619" t="s">
        <v>8467</v>
      </c>
      <c r="E964" s="619" t="s">
        <v>8468</v>
      </c>
      <c r="F964" s="622"/>
      <c r="G964" s="622"/>
      <c r="H964" s="622"/>
      <c r="I964" s="622"/>
      <c r="J964" s="622">
        <v>3</v>
      </c>
      <c r="K964" s="622">
        <v>5709</v>
      </c>
      <c r="L964" s="622"/>
      <c r="M964" s="622">
        <v>1903</v>
      </c>
      <c r="N964" s="622">
        <v>15</v>
      </c>
      <c r="O964" s="622">
        <v>28650</v>
      </c>
      <c r="P964" s="635"/>
      <c r="Q964" s="623">
        <v>1910</v>
      </c>
    </row>
    <row r="965" spans="1:17" ht="14.4" customHeight="1" x14ac:dyDescent="0.3">
      <c r="A965" s="618" t="s">
        <v>556</v>
      </c>
      <c r="B965" s="619" t="s">
        <v>8664</v>
      </c>
      <c r="C965" s="619" t="s">
        <v>7401</v>
      </c>
      <c r="D965" s="619" t="s">
        <v>8777</v>
      </c>
      <c r="E965" s="619" t="s">
        <v>8778</v>
      </c>
      <c r="F965" s="622"/>
      <c r="G965" s="622"/>
      <c r="H965" s="622"/>
      <c r="I965" s="622"/>
      <c r="J965" s="622"/>
      <c r="K965" s="622"/>
      <c r="L965" s="622"/>
      <c r="M965" s="622"/>
      <c r="N965" s="622">
        <v>1</v>
      </c>
      <c r="O965" s="622">
        <v>2408</v>
      </c>
      <c r="P965" s="635"/>
      <c r="Q965" s="623">
        <v>2408</v>
      </c>
    </row>
    <row r="966" spans="1:17" ht="14.4" customHeight="1" x14ac:dyDescent="0.3">
      <c r="A966" s="618" t="s">
        <v>556</v>
      </c>
      <c r="B966" s="619" t="s">
        <v>8664</v>
      </c>
      <c r="C966" s="619" t="s">
        <v>7401</v>
      </c>
      <c r="D966" s="619" t="s">
        <v>8469</v>
      </c>
      <c r="E966" s="619" t="s">
        <v>8470</v>
      </c>
      <c r="F966" s="622"/>
      <c r="G966" s="622"/>
      <c r="H966" s="622"/>
      <c r="I966" s="622"/>
      <c r="J966" s="622">
        <v>2</v>
      </c>
      <c r="K966" s="622">
        <v>1852</v>
      </c>
      <c r="L966" s="622"/>
      <c r="M966" s="622">
        <v>926</v>
      </c>
      <c r="N966" s="622">
        <v>3</v>
      </c>
      <c r="O966" s="622">
        <v>2796</v>
      </c>
      <c r="P966" s="635"/>
      <c r="Q966" s="623">
        <v>932</v>
      </c>
    </row>
    <row r="967" spans="1:17" ht="14.4" customHeight="1" x14ac:dyDescent="0.3">
      <c r="A967" s="618" t="s">
        <v>556</v>
      </c>
      <c r="B967" s="619" t="s">
        <v>8664</v>
      </c>
      <c r="C967" s="619" t="s">
        <v>7401</v>
      </c>
      <c r="D967" s="619" t="s">
        <v>8779</v>
      </c>
      <c r="E967" s="619" t="s">
        <v>8780</v>
      </c>
      <c r="F967" s="622"/>
      <c r="G967" s="622"/>
      <c r="H967" s="622"/>
      <c r="I967" s="622"/>
      <c r="J967" s="622"/>
      <c r="K967" s="622"/>
      <c r="L967" s="622"/>
      <c r="M967" s="622"/>
      <c r="N967" s="622">
        <v>1</v>
      </c>
      <c r="O967" s="622">
        <v>567</v>
      </c>
      <c r="P967" s="635"/>
      <c r="Q967" s="623">
        <v>567</v>
      </c>
    </row>
    <row r="968" spans="1:17" ht="14.4" customHeight="1" x14ac:dyDescent="0.3">
      <c r="A968" s="618" t="s">
        <v>556</v>
      </c>
      <c r="B968" s="619" t="s">
        <v>8664</v>
      </c>
      <c r="C968" s="619" t="s">
        <v>7401</v>
      </c>
      <c r="D968" s="619" t="s">
        <v>8781</v>
      </c>
      <c r="E968" s="619" t="s">
        <v>8782</v>
      </c>
      <c r="F968" s="622"/>
      <c r="G968" s="622"/>
      <c r="H968" s="622"/>
      <c r="I968" s="622"/>
      <c r="J968" s="622"/>
      <c r="K968" s="622"/>
      <c r="L968" s="622"/>
      <c r="M968" s="622"/>
      <c r="N968" s="622">
        <v>3</v>
      </c>
      <c r="O968" s="622">
        <v>3621</v>
      </c>
      <c r="P968" s="635"/>
      <c r="Q968" s="623">
        <v>1207</v>
      </c>
    </row>
    <row r="969" spans="1:17" ht="14.4" customHeight="1" x14ac:dyDescent="0.3">
      <c r="A969" s="618" t="s">
        <v>556</v>
      </c>
      <c r="B969" s="619" t="s">
        <v>8664</v>
      </c>
      <c r="C969" s="619" t="s">
        <v>7401</v>
      </c>
      <c r="D969" s="619" t="s">
        <v>8471</v>
      </c>
      <c r="E969" s="619" t="s">
        <v>8472</v>
      </c>
      <c r="F969" s="622"/>
      <c r="G969" s="622"/>
      <c r="H969" s="622"/>
      <c r="I969" s="622"/>
      <c r="J969" s="622"/>
      <c r="K969" s="622"/>
      <c r="L969" s="622"/>
      <c r="M969" s="622"/>
      <c r="N969" s="622">
        <v>1</v>
      </c>
      <c r="O969" s="622">
        <v>2702</v>
      </c>
      <c r="P969" s="635"/>
      <c r="Q969" s="623">
        <v>2702</v>
      </c>
    </row>
    <row r="970" spans="1:17" ht="14.4" customHeight="1" x14ac:dyDescent="0.3">
      <c r="A970" s="618" t="s">
        <v>556</v>
      </c>
      <c r="B970" s="619" t="s">
        <v>8664</v>
      </c>
      <c r="C970" s="619" t="s">
        <v>7401</v>
      </c>
      <c r="D970" s="619" t="s">
        <v>8783</v>
      </c>
      <c r="E970" s="619" t="s">
        <v>8784</v>
      </c>
      <c r="F970" s="622"/>
      <c r="G970" s="622"/>
      <c r="H970" s="622"/>
      <c r="I970" s="622"/>
      <c r="J970" s="622"/>
      <c r="K970" s="622"/>
      <c r="L970" s="622"/>
      <c r="M970" s="622"/>
      <c r="N970" s="622">
        <v>1</v>
      </c>
      <c r="O970" s="622">
        <v>946</v>
      </c>
      <c r="P970" s="635"/>
      <c r="Q970" s="623">
        <v>946</v>
      </c>
    </row>
    <row r="971" spans="1:17" ht="14.4" customHeight="1" x14ac:dyDescent="0.3">
      <c r="A971" s="618" t="s">
        <v>556</v>
      </c>
      <c r="B971" s="619" t="s">
        <v>8664</v>
      </c>
      <c r="C971" s="619" t="s">
        <v>7401</v>
      </c>
      <c r="D971" s="619" t="s">
        <v>8785</v>
      </c>
      <c r="E971" s="619" t="s">
        <v>8786</v>
      </c>
      <c r="F971" s="622"/>
      <c r="G971" s="622"/>
      <c r="H971" s="622"/>
      <c r="I971" s="622"/>
      <c r="J971" s="622"/>
      <c r="K971" s="622"/>
      <c r="L971" s="622"/>
      <c r="M971" s="622"/>
      <c r="N971" s="622">
        <v>2</v>
      </c>
      <c r="O971" s="622">
        <v>11142</v>
      </c>
      <c r="P971" s="635"/>
      <c r="Q971" s="623">
        <v>5571</v>
      </c>
    </row>
    <row r="972" spans="1:17" ht="14.4" customHeight="1" x14ac:dyDescent="0.3">
      <c r="A972" s="618" t="s">
        <v>556</v>
      </c>
      <c r="B972" s="619" t="s">
        <v>8664</v>
      </c>
      <c r="C972" s="619" t="s">
        <v>7401</v>
      </c>
      <c r="D972" s="619" t="s">
        <v>8787</v>
      </c>
      <c r="E972" s="619" t="s">
        <v>8788</v>
      </c>
      <c r="F972" s="622"/>
      <c r="G972" s="622"/>
      <c r="H972" s="622"/>
      <c r="I972" s="622"/>
      <c r="J972" s="622">
        <v>3</v>
      </c>
      <c r="K972" s="622">
        <v>5211</v>
      </c>
      <c r="L972" s="622"/>
      <c r="M972" s="622">
        <v>1737</v>
      </c>
      <c r="N972" s="622">
        <v>6</v>
      </c>
      <c r="O972" s="622">
        <v>10470</v>
      </c>
      <c r="P972" s="635"/>
      <c r="Q972" s="623">
        <v>1745</v>
      </c>
    </row>
    <row r="973" spans="1:17" ht="14.4" customHeight="1" x14ac:dyDescent="0.3">
      <c r="A973" s="618" t="s">
        <v>556</v>
      </c>
      <c r="B973" s="619" t="s">
        <v>8664</v>
      </c>
      <c r="C973" s="619" t="s">
        <v>7401</v>
      </c>
      <c r="D973" s="619" t="s">
        <v>8477</v>
      </c>
      <c r="E973" s="619" t="s">
        <v>8478</v>
      </c>
      <c r="F973" s="622"/>
      <c r="G973" s="622"/>
      <c r="H973" s="622"/>
      <c r="I973" s="622"/>
      <c r="J973" s="622">
        <v>2</v>
      </c>
      <c r="K973" s="622">
        <v>40480</v>
      </c>
      <c r="L973" s="622"/>
      <c r="M973" s="622">
        <v>20240</v>
      </c>
      <c r="N973" s="622">
        <v>10</v>
      </c>
      <c r="O973" s="622">
        <v>203140</v>
      </c>
      <c r="P973" s="635"/>
      <c r="Q973" s="623">
        <v>20314</v>
      </c>
    </row>
    <row r="974" spans="1:17" ht="14.4" customHeight="1" x14ac:dyDescent="0.3">
      <c r="A974" s="618" t="s">
        <v>556</v>
      </c>
      <c r="B974" s="619" t="s">
        <v>8664</v>
      </c>
      <c r="C974" s="619" t="s">
        <v>7401</v>
      </c>
      <c r="D974" s="619" t="s">
        <v>8479</v>
      </c>
      <c r="E974" s="619" t="s">
        <v>8480</v>
      </c>
      <c r="F974" s="622"/>
      <c r="G974" s="622"/>
      <c r="H974" s="622"/>
      <c r="I974" s="622"/>
      <c r="J974" s="622">
        <v>1</v>
      </c>
      <c r="K974" s="622">
        <v>2323</v>
      </c>
      <c r="L974" s="622"/>
      <c r="M974" s="622">
        <v>2323</v>
      </c>
      <c r="N974" s="622">
        <v>1</v>
      </c>
      <c r="O974" s="622">
        <v>2335</v>
      </c>
      <c r="P974" s="635"/>
      <c r="Q974" s="623">
        <v>2335</v>
      </c>
    </row>
    <row r="975" spans="1:17" ht="14.4" customHeight="1" x14ac:dyDescent="0.3">
      <c r="A975" s="618" t="s">
        <v>556</v>
      </c>
      <c r="B975" s="619" t="s">
        <v>8664</v>
      </c>
      <c r="C975" s="619" t="s">
        <v>7401</v>
      </c>
      <c r="D975" s="619" t="s">
        <v>8789</v>
      </c>
      <c r="E975" s="619" t="s">
        <v>8790</v>
      </c>
      <c r="F975" s="622"/>
      <c r="G975" s="622"/>
      <c r="H975" s="622"/>
      <c r="I975" s="622"/>
      <c r="J975" s="622"/>
      <c r="K975" s="622"/>
      <c r="L975" s="622"/>
      <c r="M975" s="622"/>
      <c r="N975" s="622">
        <v>1</v>
      </c>
      <c r="O975" s="622">
        <v>2075</v>
      </c>
      <c r="P975" s="635"/>
      <c r="Q975" s="623">
        <v>2075</v>
      </c>
    </row>
    <row r="976" spans="1:17" ht="14.4" customHeight="1" x14ac:dyDescent="0.3">
      <c r="A976" s="618" t="s">
        <v>556</v>
      </c>
      <c r="B976" s="619" t="s">
        <v>8664</v>
      </c>
      <c r="C976" s="619" t="s">
        <v>7401</v>
      </c>
      <c r="D976" s="619" t="s">
        <v>8791</v>
      </c>
      <c r="E976" s="619" t="s">
        <v>8792</v>
      </c>
      <c r="F976" s="622"/>
      <c r="G976" s="622"/>
      <c r="H976" s="622"/>
      <c r="I976" s="622"/>
      <c r="J976" s="622"/>
      <c r="K976" s="622"/>
      <c r="L976" s="622"/>
      <c r="M976" s="622"/>
      <c r="N976" s="622">
        <v>2</v>
      </c>
      <c r="O976" s="622">
        <v>3292</v>
      </c>
      <c r="P976" s="635"/>
      <c r="Q976" s="623">
        <v>1646</v>
      </c>
    </row>
    <row r="977" spans="1:17" ht="14.4" customHeight="1" x14ac:dyDescent="0.3">
      <c r="A977" s="618" t="s">
        <v>556</v>
      </c>
      <c r="B977" s="619" t="s">
        <v>8664</v>
      </c>
      <c r="C977" s="619" t="s">
        <v>7401</v>
      </c>
      <c r="D977" s="619" t="s">
        <v>8793</v>
      </c>
      <c r="E977" s="619" t="s">
        <v>8794</v>
      </c>
      <c r="F977" s="622"/>
      <c r="G977" s="622"/>
      <c r="H977" s="622"/>
      <c r="I977" s="622"/>
      <c r="J977" s="622"/>
      <c r="K977" s="622"/>
      <c r="L977" s="622"/>
      <c r="M977" s="622"/>
      <c r="N977" s="622">
        <v>1</v>
      </c>
      <c r="O977" s="622">
        <v>1839</v>
      </c>
      <c r="P977" s="635"/>
      <c r="Q977" s="623">
        <v>1839</v>
      </c>
    </row>
    <row r="978" spans="1:17" ht="14.4" customHeight="1" x14ac:dyDescent="0.3">
      <c r="A978" s="618" t="s">
        <v>556</v>
      </c>
      <c r="B978" s="619" t="s">
        <v>8664</v>
      </c>
      <c r="C978" s="619" t="s">
        <v>7401</v>
      </c>
      <c r="D978" s="619" t="s">
        <v>8519</v>
      </c>
      <c r="E978" s="619" t="s">
        <v>8520</v>
      </c>
      <c r="F978" s="622"/>
      <c r="G978" s="622"/>
      <c r="H978" s="622"/>
      <c r="I978" s="622"/>
      <c r="J978" s="622">
        <v>10</v>
      </c>
      <c r="K978" s="622">
        <v>3060</v>
      </c>
      <c r="L978" s="622"/>
      <c r="M978" s="622">
        <v>306</v>
      </c>
      <c r="N978" s="622">
        <v>37</v>
      </c>
      <c r="O978" s="622">
        <v>11359</v>
      </c>
      <c r="P978" s="635"/>
      <c r="Q978" s="623">
        <v>307</v>
      </c>
    </row>
    <row r="979" spans="1:17" ht="14.4" customHeight="1" x14ac:dyDescent="0.3">
      <c r="A979" s="618" t="s">
        <v>556</v>
      </c>
      <c r="B979" s="619" t="s">
        <v>8664</v>
      </c>
      <c r="C979" s="619" t="s">
        <v>7401</v>
      </c>
      <c r="D979" s="619" t="s">
        <v>8527</v>
      </c>
      <c r="E979" s="619" t="s">
        <v>8528</v>
      </c>
      <c r="F979" s="622"/>
      <c r="G979" s="622"/>
      <c r="H979" s="622"/>
      <c r="I979" s="622"/>
      <c r="J979" s="622">
        <v>1</v>
      </c>
      <c r="K979" s="622">
        <v>2197</v>
      </c>
      <c r="L979" s="622"/>
      <c r="M979" s="622">
        <v>2197</v>
      </c>
      <c r="N979" s="622"/>
      <c r="O979" s="622"/>
      <c r="P979" s="635"/>
      <c r="Q979" s="623"/>
    </row>
    <row r="980" spans="1:17" ht="14.4" customHeight="1" x14ac:dyDescent="0.3">
      <c r="A980" s="618" t="s">
        <v>556</v>
      </c>
      <c r="B980" s="619" t="s">
        <v>8664</v>
      </c>
      <c r="C980" s="619" t="s">
        <v>7401</v>
      </c>
      <c r="D980" s="619" t="s">
        <v>8529</v>
      </c>
      <c r="E980" s="619" t="s">
        <v>8530</v>
      </c>
      <c r="F980" s="622"/>
      <c r="G980" s="622"/>
      <c r="H980" s="622"/>
      <c r="I980" s="622"/>
      <c r="J980" s="622">
        <v>23</v>
      </c>
      <c r="K980" s="622">
        <v>39330</v>
      </c>
      <c r="L980" s="622"/>
      <c r="M980" s="622">
        <v>1710</v>
      </c>
      <c r="N980" s="622">
        <v>70</v>
      </c>
      <c r="O980" s="622">
        <v>120190</v>
      </c>
      <c r="P980" s="635"/>
      <c r="Q980" s="623">
        <v>1717</v>
      </c>
    </row>
    <row r="981" spans="1:17" ht="14.4" customHeight="1" x14ac:dyDescent="0.3">
      <c r="A981" s="618" t="s">
        <v>556</v>
      </c>
      <c r="B981" s="619" t="s">
        <v>8664</v>
      </c>
      <c r="C981" s="619" t="s">
        <v>7401</v>
      </c>
      <c r="D981" s="619" t="s">
        <v>8531</v>
      </c>
      <c r="E981" s="619" t="s">
        <v>8532</v>
      </c>
      <c r="F981" s="622"/>
      <c r="G981" s="622"/>
      <c r="H981" s="622"/>
      <c r="I981" s="622"/>
      <c r="J981" s="622">
        <v>2</v>
      </c>
      <c r="K981" s="622">
        <v>7612</v>
      </c>
      <c r="L981" s="622"/>
      <c r="M981" s="622">
        <v>3806</v>
      </c>
      <c r="N981" s="622">
        <v>3</v>
      </c>
      <c r="O981" s="622">
        <v>11487</v>
      </c>
      <c r="P981" s="635"/>
      <c r="Q981" s="623">
        <v>3829</v>
      </c>
    </row>
    <row r="982" spans="1:17" ht="14.4" customHeight="1" x14ac:dyDescent="0.3">
      <c r="A982" s="618" t="s">
        <v>556</v>
      </c>
      <c r="B982" s="619" t="s">
        <v>8664</v>
      </c>
      <c r="C982" s="619" t="s">
        <v>7401</v>
      </c>
      <c r="D982" s="619" t="s">
        <v>8533</v>
      </c>
      <c r="E982" s="619" t="s">
        <v>8534</v>
      </c>
      <c r="F982" s="622"/>
      <c r="G982" s="622"/>
      <c r="H982" s="622"/>
      <c r="I982" s="622"/>
      <c r="J982" s="622">
        <v>1</v>
      </c>
      <c r="K982" s="622">
        <v>1475</v>
      </c>
      <c r="L982" s="622"/>
      <c r="M982" s="622">
        <v>1475</v>
      </c>
      <c r="N982" s="622">
        <v>5</v>
      </c>
      <c r="O982" s="622">
        <v>7405</v>
      </c>
      <c r="P982" s="635"/>
      <c r="Q982" s="623">
        <v>1481</v>
      </c>
    </row>
    <row r="983" spans="1:17" ht="14.4" customHeight="1" x14ac:dyDescent="0.3">
      <c r="A983" s="618" t="s">
        <v>556</v>
      </c>
      <c r="B983" s="619" t="s">
        <v>8664</v>
      </c>
      <c r="C983" s="619" t="s">
        <v>7401</v>
      </c>
      <c r="D983" s="619" t="s">
        <v>7534</v>
      </c>
      <c r="E983" s="619" t="s">
        <v>7535</v>
      </c>
      <c r="F983" s="622"/>
      <c r="G983" s="622"/>
      <c r="H983" s="622"/>
      <c r="I983" s="622"/>
      <c r="J983" s="622"/>
      <c r="K983" s="622"/>
      <c r="L983" s="622"/>
      <c r="M983" s="622"/>
      <c r="N983" s="622">
        <v>1</v>
      </c>
      <c r="O983" s="622">
        <v>0</v>
      </c>
      <c r="P983" s="635"/>
      <c r="Q983" s="623">
        <v>0</v>
      </c>
    </row>
    <row r="984" spans="1:17" ht="14.4" customHeight="1" x14ac:dyDescent="0.3">
      <c r="A984" s="618" t="s">
        <v>556</v>
      </c>
      <c r="B984" s="619" t="s">
        <v>8664</v>
      </c>
      <c r="C984" s="619" t="s">
        <v>7401</v>
      </c>
      <c r="D984" s="619" t="s">
        <v>8795</v>
      </c>
      <c r="E984" s="619" t="s">
        <v>8796</v>
      </c>
      <c r="F984" s="622"/>
      <c r="G984" s="622"/>
      <c r="H984" s="622"/>
      <c r="I984" s="622"/>
      <c r="J984" s="622">
        <v>1</v>
      </c>
      <c r="K984" s="622">
        <v>558</v>
      </c>
      <c r="L984" s="622"/>
      <c r="M984" s="622">
        <v>558</v>
      </c>
      <c r="N984" s="622"/>
      <c r="O984" s="622"/>
      <c r="P984" s="635"/>
      <c r="Q984" s="623"/>
    </row>
    <row r="985" spans="1:17" ht="14.4" customHeight="1" x14ac:dyDescent="0.3">
      <c r="A985" s="618" t="s">
        <v>556</v>
      </c>
      <c r="B985" s="619" t="s">
        <v>8664</v>
      </c>
      <c r="C985" s="619" t="s">
        <v>7401</v>
      </c>
      <c r="D985" s="619" t="s">
        <v>8537</v>
      </c>
      <c r="E985" s="619" t="s">
        <v>8538</v>
      </c>
      <c r="F985" s="622"/>
      <c r="G985" s="622"/>
      <c r="H985" s="622"/>
      <c r="I985" s="622"/>
      <c r="J985" s="622"/>
      <c r="K985" s="622"/>
      <c r="L985" s="622"/>
      <c r="M985" s="622"/>
      <c r="N985" s="622">
        <v>1</v>
      </c>
      <c r="O985" s="622">
        <v>2985</v>
      </c>
      <c r="P985" s="635"/>
      <c r="Q985" s="623">
        <v>2985</v>
      </c>
    </row>
    <row r="986" spans="1:17" ht="14.4" customHeight="1" x14ac:dyDescent="0.3">
      <c r="A986" s="618" t="s">
        <v>556</v>
      </c>
      <c r="B986" s="619" t="s">
        <v>8664</v>
      </c>
      <c r="C986" s="619" t="s">
        <v>7401</v>
      </c>
      <c r="D986" s="619" t="s">
        <v>8797</v>
      </c>
      <c r="E986" s="619" t="s">
        <v>8798</v>
      </c>
      <c r="F986" s="622"/>
      <c r="G986" s="622"/>
      <c r="H986" s="622"/>
      <c r="I986" s="622"/>
      <c r="J986" s="622">
        <v>2</v>
      </c>
      <c r="K986" s="622">
        <v>5212</v>
      </c>
      <c r="L986" s="622"/>
      <c r="M986" s="622">
        <v>2606</v>
      </c>
      <c r="N986" s="622">
        <v>2</v>
      </c>
      <c r="O986" s="622">
        <v>5232</v>
      </c>
      <c r="P986" s="635"/>
      <c r="Q986" s="623">
        <v>2616</v>
      </c>
    </row>
    <row r="987" spans="1:17" ht="14.4" customHeight="1" x14ac:dyDescent="0.3">
      <c r="A987" s="618" t="s">
        <v>556</v>
      </c>
      <c r="B987" s="619" t="s">
        <v>8664</v>
      </c>
      <c r="C987" s="619" t="s">
        <v>7401</v>
      </c>
      <c r="D987" s="619" t="s">
        <v>8799</v>
      </c>
      <c r="E987" s="619" t="s">
        <v>8800</v>
      </c>
      <c r="F987" s="622"/>
      <c r="G987" s="622"/>
      <c r="H987" s="622"/>
      <c r="I987" s="622"/>
      <c r="J987" s="622"/>
      <c r="K987" s="622"/>
      <c r="L987" s="622"/>
      <c r="M987" s="622"/>
      <c r="N987" s="622">
        <v>1</v>
      </c>
      <c r="O987" s="622">
        <v>854</v>
      </c>
      <c r="P987" s="635"/>
      <c r="Q987" s="623">
        <v>854</v>
      </c>
    </row>
    <row r="988" spans="1:17" ht="14.4" customHeight="1" x14ac:dyDescent="0.3">
      <c r="A988" s="618" t="s">
        <v>556</v>
      </c>
      <c r="B988" s="619" t="s">
        <v>8664</v>
      </c>
      <c r="C988" s="619" t="s">
        <v>7401</v>
      </c>
      <c r="D988" s="619" t="s">
        <v>8801</v>
      </c>
      <c r="E988" s="619" t="s">
        <v>8802</v>
      </c>
      <c r="F988" s="622"/>
      <c r="G988" s="622"/>
      <c r="H988" s="622"/>
      <c r="I988" s="622"/>
      <c r="J988" s="622"/>
      <c r="K988" s="622"/>
      <c r="L988" s="622"/>
      <c r="M988" s="622"/>
      <c r="N988" s="622">
        <v>3</v>
      </c>
      <c r="O988" s="622">
        <v>4443</v>
      </c>
      <c r="P988" s="635"/>
      <c r="Q988" s="623">
        <v>1481</v>
      </c>
    </row>
    <row r="989" spans="1:17" ht="14.4" customHeight="1" x14ac:dyDescent="0.3">
      <c r="A989" s="618" t="s">
        <v>556</v>
      </c>
      <c r="B989" s="619" t="s">
        <v>8664</v>
      </c>
      <c r="C989" s="619" t="s">
        <v>7401</v>
      </c>
      <c r="D989" s="619" t="s">
        <v>8549</v>
      </c>
      <c r="E989" s="619" t="s">
        <v>8550</v>
      </c>
      <c r="F989" s="622"/>
      <c r="G989" s="622"/>
      <c r="H989" s="622"/>
      <c r="I989" s="622"/>
      <c r="J989" s="622"/>
      <c r="K989" s="622"/>
      <c r="L989" s="622"/>
      <c r="M989" s="622"/>
      <c r="N989" s="622">
        <v>2</v>
      </c>
      <c r="O989" s="622">
        <v>1820</v>
      </c>
      <c r="P989" s="635"/>
      <c r="Q989" s="623">
        <v>910</v>
      </c>
    </row>
    <row r="990" spans="1:17" ht="14.4" customHeight="1" x14ac:dyDescent="0.3">
      <c r="A990" s="618" t="s">
        <v>556</v>
      </c>
      <c r="B990" s="619" t="s">
        <v>8664</v>
      </c>
      <c r="C990" s="619" t="s">
        <v>7401</v>
      </c>
      <c r="D990" s="619" t="s">
        <v>8803</v>
      </c>
      <c r="E990" s="619" t="s">
        <v>8804</v>
      </c>
      <c r="F990" s="622"/>
      <c r="G990" s="622"/>
      <c r="H990" s="622"/>
      <c r="I990" s="622"/>
      <c r="J990" s="622"/>
      <c r="K990" s="622"/>
      <c r="L990" s="622"/>
      <c r="M990" s="622"/>
      <c r="N990" s="622">
        <v>2</v>
      </c>
      <c r="O990" s="622">
        <v>3240</v>
      </c>
      <c r="P990" s="635"/>
      <c r="Q990" s="623">
        <v>1620</v>
      </c>
    </row>
    <row r="991" spans="1:17" ht="14.4" customHeight="1" x14ac:dyDescent="0.3">
      <c r="A991" s="618" t="s">
        <v>556</v>
      </c>
      <c r="B991" s="619" t="s">
        <v>8664</v>
      </c>
      <c r="C991" s="619" t="s">
        <v>7401</v>
      </c>
      <c r="D991" s="619" t="s">
        <v>8551</v>
      </c>
      <c r="E991" s="619" t="s">
        <v>8552</v>
      </c>
      <c r="F991" s="622"/>
      <c r="G991" s="622"/>
      <c r="H991" s="622"/>
      <c r="I991" s="622"/>
      <c r="J991" s="622">
        <v>3</v>
      </c>
      <c r="K991" s="622">
        <v>10407</v>
      </c>
      <c r="L991" s="622"/>
      <c r="M991" s="622">
        <v>3469</v>
      </c>
      <c r="N991" s="622">
        <v>8</v>
      </c>
      <c r="O991" s="622">
        <v>27880</v>
      </c>
      <c r="P991" s="635"/>
      <c r="Q991" s="623">
        <v>3485</v>
      </c>
    </row>
    <row r="992" spans="1:17" ht="14.4" customHeight="1" x14ac:dyDescent="0.3">
      <c r="A992" s="618" t="s">
        <v>556</v>
      </c>
      <c r="B992" s="619" t="s">
        <v>8664</v>
      </c>
      <c r="C992" s="619" t="s">
        <v>7401</v>
      </c>
      <c r="D992" s="619" t="s">
        <v>8553</v>
      </c>
      <c r="E992" s="619" t="s">
        <v>8554</v>
      </c>
      <c r="F992" s="622"/>
      <c r="G992" s="622"/>
      <c r="H992" s="622"/>
      <c r="I992" s="622"/>
      <c r="J992" s="622">
        <v>1</v>
      </c>
      <c r="K992" s="622">
        <v>2116</v>
      </c>
      <c r="L992" s="622"/>
      <c r="M992" s="622">
        <v>2116</v>
      </c>
      <c r="N992" s="622"/>
      <c r="O992" s="622"/>
      <c r="P992" s="635"/>
      <c r="Q992" s="623"/>
    </row>
    <row r="993" spans="1:17" ht="14.4" customHeight="1" x14ac:dyDescent="0.3">
      <c r="A993" s="618" t="s">
        <v>556</v>
      </c>
      <c r="B993" s="619" t="s">
        <v>8664</v>
      </c>
      <c r="C993" s="619" t="s">
        <v>7401</v>
      </c>
      <c r="D993" s="619" t="s">
        <v>8805</v>
      </c>
      <c r="E993" s="619" t="s">
        <v>8806</v>
      </c>
      <c r="F993" s="622"/>
      <c r="G993" s="622"/>
      <c r="H993" s="622"/>
      <c r="I993" s="622"/>
      <c r="J993" s="622"/>
      <c r="K993" s="622"/>
      <c r="L993" s="622"/>
      <c r="M993" s="622"/>
      <c r="N993" s="622">
        <v>1</v>
      </c>
      <c r="O993" s="622">
        <v>9385</v>
      </c>
      <c r="P993" s="635"/>
      <c r="Q993" s="623">
        <v>9385</v>
      </c>
    </row>
    <row r="994" spans="1:17" ht="14.4" customHeight="1" x14ac:dyDescent="0.3">
      <c r="A994" s="618" t="s">
        <v>556</v>
      </c>
      <c r="B994" s="619" t="s">
        <v>8664</v>
      </c>
      <c r="C994" s="619" t="s">
        <v>7401</v>
      </c>
      <c r="D994" s="619" t="s">
        <v>8807</v>
      </c>
      <c r="E994" s="619" t="s">
        <v>8808</v>
      </c>
      <c r="F994" s="622"/>
      <c r="G994" s="622"/>
      <c r="H994" s="622"/>
      <c r="I994" s="622"/>
      <c r="J994" s="622">
        <v>1</v>
      </c>
      <c r="K994" s="622">
        <v>1549</v>
      </c>
      <c r="L994" s="622"/>
      <c r="M994" s="622">
        <v>1549</v>
      </c>
      <c r="N994" s="622">
        <v>2</v>
      </c>
      <c r="O994" s="622">
        <v>3114</v>
      </c>
      <c r="P994" s="635"/>
      <c r="Q994" s="623">
        <v>1557</v>
      </c>
    </row>
    <row r="995" spans="1:17" ht="14.4" customHeight="1" x14ac:dyDescent="0.3">
      <c r="A995" s="618" t="s">
        <v>556</v>
      </c>
      <c r="B995" s="619" t="s">
        <v>8664</v>
      </c>
      <c r="C995" s="619" t="s">
        <v>7401</v>
      </c>
      <c r="D995" s="619" t="s">
        <v>8561</v>
      </c>
      <c r="E995" s="619" t="s">
        <v>8562</v>
      </c>
      <c r="F995" s="622"/>
      <c r="G995" s="622"/>
      <c r="H995" s="622"/>
      <c r="I995" s="622"/>
      <c r="J995" s="622"/>
      <c r="K995" s="622"/>
      <c r="L995" s="622"/>
      <c r="M995" s="622"/>
      <c r="N995" s="622">
        <v>1</v>
      </c>
      <c r="O995" s="622">
        <v>1266</v>
      </c>
      <c r="P995" s="635"/>
      <c r="Q995" s="623">
        <v>1266</v>
      </c>
    </row>
    <row r="996" spans="1:17" ht="14.4" customHeight="1" x14ac:dyDescent="0.3">
      <c r="A996" s="618" t="s">
        <v>556</v>
      </c>
      <c r="B996" s="619" t="s">
        <v>8664</v>
      </c>
      <c r="C996" s="619" t="s">
        <v>7401</v>
      </c>
      <c r="D996" s="619" t="s">
        <v>8563</v>
      </c>
      <c r="E996" s="619" t="s">
        <v>8564</v>
      </c>
      <c r="F996" s="622"/>
      <c r="G996" s="622"/>
      <c r="H996" s="622"/>
      <c r="I996" s="622"/>
      <c r="J996" s="622">
        <v>4</v>
      </c>
      <c r="K996" s="622">
        <v>12636</v>
      </c>
      <c r="L996" s="622"/>
      <c r="M996" s="622">
        <v>3159</v>
      </c>
      <c r="N996" s="622">
        <v>22</v>
      </c>
      <c r="O996" s="622">
        <v>69784</v>
      </c>
      <c r="P996" s="635"/>
      <c r="Q996" s="623">
        <v>3172</v>
      </c>
    </row>
    <row r="997" spans="1:17" ht="14.4" customHeight="1" x14ac:dyDescent="0.3">
      <c r="A997" s="618" t="s">
        <v>556</v>
      </c>
      <c r="B997" s="619" t="s">
        <v>8664</v>
      </c>
      <c r="C997" s="619" t="s">
        <v>7401</v>
      </c>
      <c r="D997" s="619" t="s">
        <v>8809</v>
      </c>
      <c r="E997" s="619" t="s">
        <v>8810</v>
      </c>
      <c r="F997" s="622"/>
      <c r="G997" s="622"/>
      <c r="H997" s="622"/>
      <c r="I997" s="622"/>
      <c r="J997" s="622"/>
      <c r="K997" s="622"/>
      <c r="L997" s="622"/>
      <c r="M997" s="622"/>
      <c r="N997" s="622">
        <v>1</v>
      </c>
      <c r="O997" s="622">
        <v>1540</v>
      </c>
      <c r="P997" s="635"/>
      <c r="Q997" s="623">
        <v>1540</v>
      </c>
    </row>
    <row r="998" spans="1:17" ht="14.4" customHeight="1" x14ac:dyDescent="0.3">
      <c r="A998" s="618" t="s">
        <v>556</v>
      </c>
      <c r="B998" s="619" t="s">
        <v>8664</v>
      </c>
      <c r="C998" s="619" t="s">
        <v>7401</v>
      </c>
      <c r="D998" s="619" t="s">
        <v>8811</v>
      </c>
      <c r="E998" s="619" t="s">
        <v>8812</v>
      </c>
      <c r="F998" s="622"/>
      <c r="G998" s="622"/>
      <c r="H998" s="622"/>
      <c r="I998" s="622"/>
      <c r="J998" s="622">
        <v>1</v>
      </c>
      <c r="K998" s="622">
        <v>3297</v>
      </c>
      <c r="L998" s="622"/>
      <c r="M998" s="622">
        <v>3297</v>
      </c>
      <c r="N998" s="622"/>
      <c r="O998" s="622"/>
      <c r="P998" s="635"/>
      <c r="Q998" s="623"/>
    </row>
    <row r="999" spans="1:17" ht="14.4" customHeight="1" x14ac:dyDescent="0.3">
      <c r="A999" s="618" t="s">
        <v>556</v>
      </c>
      <c r="B999" s="619" t="s">
        <v>8664</v>
      </c>
      <c r="C999" s="619" t="s">
        <v>7401</v>
      </c>
      <c r="D999" s="619" t="s">
        <v>8813</v>
      </c>
      <c r="E999" s="619" t="s">
        <v>8814</v>
      </c>
      <c r="F999" s="622"/>
      <c r="G999" s="622"/>
      <c r="H999" s="622"/>
      <c r="I999" s="622"/>
      <c r="J999" s="622"/>
      <c r="K999" s="622"/>
      <c r="L999" s="622"/>
      <c r="M999" s="622"/>
      <c r="N999" s="622">
        <v>4</v>
      </c>
      <c r="O999" s="622">
        <v>11400</v>
      </c>
      <c r="P999" s="635"/>
      <c r="Q999" s="623">
        <v>2850</v>
      </c>
    </row>
    <row r="1000" spans="1:17" ht="14.4" customHeight="1" x14ac:dyDescent="0.3">
      <c r="A1000" s="618" t="s">
        <v>556</v>
      </c>
      <c r="B1000" s="619" t="s">
        <v>8664</v>
      </c>
      <c r="C1000" s="619" t="s">
        <v>7401</v>
      </c>
      <c r="D1000" s="619" t="s">
        <v>8815</v>
      </c>
      <c r="E1000" s="619" t="s">
        <v>8816</v>
      </c>
      <c r="F1000" s="622"/>
      <c r="G1000" s="622"/>
      <c r="H1000" s="622"/>
      <c r="I1000" s="622"/>
      <c r="J1000" s="622"/>
      <c r="K1000" s="622"/>
      <c r="L1000" s="622"/>
      <c r="M1000" s="622"/>
      <c r="N1000" s="622">
        <v>2</v>
      </c>
      <c r="O1000" s="622">
        <v>47646</v>
      </c>
      <c r="P1000" s="635"/>
      <c r="Q1000" s="623">
        <v>23823</v>
      </c>
    </row>
    <row r="1001" spans="1:17" ht="14.4" customHeight="1" x14ac:dyDescent="0.3">
      <c r="A1001" s="618" t="s">
        <v>556</v>
      </c>
      <c r="B1001" s="619" t="s">
        <v>8664</v>
      </c>
      <c r="C1001" s="619" t="s">
        <v>7401</v>
      </c>
      <c r="D1001" s="619" t="s">
        <v>8575</v>
      </c>
      <c r="E1001" s="619" t="s">
        <v>8576</v>
      </c>
      <c r="F1001" s="622"/>
      <c r="G1001" s="622"/>
      <c r="H1001" s="622"/>
      <c r="I1001" s="622"/>
      <c r="J1001" s="622"/>
      <c r="K1001" s="622"/>
      <c r="L1001" s="622"/>
      <c r="M1001" s="622"/>
      <c r="N1001" s="622">
        <v>2</v>
      </c>
      <c r="O1001" s="622">
        <v>6062</v>
      </c>
      <c r="P1001" s="635"/>
      <c r="Q1001" s="623">
        <v>3031</v>
      </c>
    </row>
    <row r="1002" spans="1:17" ht="14.4" customHeight="1" x14ac:dyDescent="0.3">
      <c r="A1002" s="618" t="s">
        <v>556</v>
      </c>
      <c r="B1002" s="619" t="s">
        <v>8664</v>
      </c>
      <c r="C1002" s="619" t="s">
        <v>7401</v>
      </c>
      <c r="D1002" s="619" t="s">
        <v>8817</v>
      </c>
      <c r="E1002" s="619" t="s">
        <v>8818</v>
      </c>
      <c r="F1002" s="622"/>
      <c r="G1002" s="622"/>
      <c r="H1002" s="622"/>
      <c r="I1002" s="622"/>
      <c r="J1002" s="622"/>
      <c r="K1002" s="622"/>
      <c r="L1002" s="622"/>
      <c r="M1002" s="622"/>
      <c r="N1002" s="622">
        <v>2</v>
      </c>
      <c r="O1002" s="622">
        <v>15922</v>
      </c>
      <c r="P1002" s="635"/>
      <c r="Q1002" s="623">
        <v>7961</v>
      </c>
    </row>
    <row r="1003" spans="1:17" ht="14.4" customHeight="1" x14ac:dyDescent="0.3">
      <c r="A1003" s="618" t="s">
        <v>556</v>
      </c>
      <c r="B1003" s="619" t="s">
        <v>8664</v>
      </c>
      <c r="C1003" s="619" t="s">
        <v>7401</v>
      </c>
      <c r="D1003" s="619" t="s">
        <v>8819</v>
      </c>
      <c r="E1003" s="619" t="s">
        <v>8820</v>
      </c>
      <c r="F1003" s="622"/>
      <c r="G1003" s="622"/>
      <c r="H1003" s="622"/>
      <c r="I1003" s="622"/>
      <c r="J1003" s="622">
        <v>1</v>
      </c>
      <c r="K1003" s="622">
        <v>3578</v>
      </c>
      <c r="L1003" s="622"/>
      <c r="M1003" s="622">
        <v>3578</v>
      </c>
      <c r="N1003" s="622">
        <v>2</v>
      </c>
      <c r="O1003" s="622">
        <v>7188</v>
      </c>
      <c r="P1003" s="635"/>
      <c r="Q1003" s="623">
        <v>3594</v>
      </c>
    </row>
    <row r="1004" spans="1:17" ht="14.4" customHeight="1" x14ac:dyDescent="0.3">
      <c r="A1004" s="618" t="s">
        <v>556</v>
      </c>
      <c r="B1004" s="619" t="s">
        <v>8664</v>
      </c>
      <c r="C1004" s="619" t="s">
        <v>7401</v>
      </c>
      <c r="D1004" s="619" t="s">
        <v>8821</v>
      </c>
      <c r="E1004" s="619" t="s">
        <v>8822</v>
      </c>
      <c r="F1004" s="622"/>
      <c r="G1004" s="622"/>
      <c r="H1004" s="622"/>
      <c r="I1004" s="622"/>
      <c r="J1004" s="622"/>
      <c r="K1004" s="622"/>
      <c r="L1004" s="622"/>
      <c r="M1004" s="622"/>
      <c r="N1004" s="622">
        <v>1</v>
      </c>
      <c r="O1004" s="622">
        <v>2120</v>
      </c>
      <c r="P1004" s="635"/>
      <c r="Q1004" s="623">
        <v>2120</v>
      </c>
    </row>
    <row r="1005" spans="1:17" ht="14.4" customHeight="1" x14ac:dyDescent="0.3">
      <c r="A1005" s="618" t="s">
        <v>556</v>
      </c>
      <c r="B1005" s="619" t="s">
        <v>8664</v>
      </c>
      <c r="C1005" s="619" t="s">
        <v>7401</v>
      </c>
      <c r="D1005" s="619" t="s">
        <v>8823</v>
      </c>
      <c r="E1005" s="619" t="s">
        <v>8824</v>
      </c>
      <c r="F1005" s="622"/>
      <c r="G1005" s="622"/>
      <c r="H1005" s="622"/>
      <c r="I1005" s="622"/>
      <c r="J1005" s="622"/>
      <c r="K1005" s="622"/>
      <c r="L1005" s="622"/>
      <c r="M1005" s="622"/>
      <c r="N1005" s="622">
        <v>1</v>
      </c>
      <c r="O1005" s="622">
        <v>2811</v>
      </c>
      <c r="P1005" s="635"/>
      <c r="Q1005" s="623">
        <v>2811</v>
      </c>
    </row>
    <row r="1006" spans="1:17" ht="14.4" customHeight="1" x14ac:dyDescent="0.3">
      <c r="A1006" s="618" t="s">
        <v>556</v>
      </c>
      <c r="B1006" s="619" t="s">
        <v>8664</v>
      </c>
      <c r="C1006" s="619" t="s">
        <v>7401</v>
      </c>
      <c r="D1006" s="619" t="s">
        <v>8825</v>
      </c>
      <c r="E1006" s="619" t="s">
        <v>8826</v>
      </c>
      <c r="F1006" s="622"/>
      <c r="G1006" s="622"/>
      <c r="H1006" s="622"/>
      <c r="I1006" s="622"/>
      <c r="J1006" s="622"/>
      <c r="K1006" s="622"/>
      <c r="L1006" s="622"/>
      <c r="M1006" s="622"/>
      <c r="N1006" s="622">
        <v>1</v>
      </c>
      <c r="O1006" s="622">
        <v>6142</v>
      </c>
      <c r="P1006" s="635"/>
      <c r="Q1006" s="623">
        <v>6142</v>
      </c>
    </row>
    <row r="1007" spans="1:17" ht="14.4" customHeight="1" x14ac:dyDescent="0.3">
      <c r="A1007" s="618" t="s">
        <v>556</v>
      </c>
      <c r="B1007" s="619" t="s">
        <v>8664</v>
      </c>
      <c r="C1007" s="619" t="s">
        <v>7401</v>
      </c>
      <c r="D1007" s="619" t="s">
        <v>8827</v>
      </c>
      <c r="E1007" s="619" t="s">
        <v>8828</v>
      </c>
      <c r="F1007" s="622"/>
      <c r="G1007" s="622"/>
      <c r="H1007" s="622"/>
      <c r="I1007" s="622"/>
      <c r="J1007" s="622"/>
      <c r="K1007" s="622"/>
      <c r="L1007" s="622"/>
      <c r="M1007" s="622"/>
      <c r="N1007" s="622">
        <v>1</v>
      </c>
      <c r="O1007" s="622">
        <v>776</v>
      </c>
      <c r="P1007" s="635"/>
      <c r="Q1007" s="623">
        <v>776</v>
      </c>
    </row>
    <row r="1008" spans="1:17" ht="14.4" customHeight="1" x14ac:dyDescent="0.3">
      <c r="A1008" s="618" t="s">
        <v>556</v>
      </c>
      <c r="B1008" s="619" t="s">
        <v>8664</v>
      </c>
      <c r="C1008" s="619" t="s">
        <v>7401</v>
      </c>
      <c r="D1008" s="619" t="s">
        <v>8829</v>
      </c>
      <c r="E1008" s="619" t="s">
        <v>8830</v>
      </c>
      <c r="F1008" s="622"/>
      <c r="G1008" s="622"/>
      <c r="H1008" s="622"/>
      <c r="I1008" s="622"/>
      <c r="J1008" s="622"/>
      <c r="K1008" s="622"/>
      <c r="L1008" s="622"/>
      <c r="M1008" s="622"/>
      <c r="N1008" s="622">
        <v>2</v>
      </c>
      <c r="O1008" s="622">
        <v>4050</v>
      </c>
      <c r="P1008" s="635"/>
      <c r="Q1008" s="623">
        <v>2025</v>
      </c>
    </row>
    <row r="1009" spans="1:17" ht="14.4" customHeight="1" x14ac:dyDescent="0.3">
      <c r="A1009" s="618" t="s">
        <v>556</v>
      </c>
      <c r="B1009" s="619" t="s">
        <v>8831</v>
      </c>
      <c r="C1009" s="619" t="s">
        <v>7401</v>
      </c>
      <c r="D1009" s="619" t="s">
        <v>7412</v>
      </c>
      <c r="E1009" s="619" t="s">
        <v>7413</v>
      </c>
      <c r="F1009" s="622">
        <v>1</v>
      </c>
      <c r="G1009" s="622">
        <v>75</v>
      </c>
      <c r="H1009" s="622">
        <v>1</v>
      </c>
      <c r="I1009" s="622">
        <v>75</v>
      </c>
      <c r="J1009" s="622">
        <v>1</v>
      </c>
      <c r="K1009" s="622">
        <v>75</v>
      </c>
      <c r="L1009" s="622">
        <v>1</v>
      </c>
      <c r="M1009" s="622">
        <v>75</v>
      </c>
      <c r="N1009" s="622"/>
      <c r="O1009" s="622"/>
      <c r="P1009" s="635"/>
      <c r="Q1009" s="623"/>
    </row>
    <row r="1010" spans="1:17" ht="14.4" customHeight="1" x14ac:dyDescent="0.3">
      <c r="A1010" s="618" t="s">
        <v>556</v>
      </c>
      <c r="B1010" s="619" t="s">
        <v>8831</v>
      </c>
      <c r="C1010" s="619" t="s">
        <v>7401</v>
      </c>
      <c r="D1010" s="619" t="s">
        <v>8076</v>
      </c>
      <c r="E1010" s="619" t="s">
        <v>8077</v>
      </c>
      <c r="F1010" s="622"/>
      <c r="G1010" s="622"/>
      <c r="H1010" s="622"/>
      <c r="I1010" s="622"/>
      <c r="J1010" s="622">
        <v>2</v>
      </c>
      <c r="K1010" s="622">
        <v>8640</v>
      </c>
      <c r="L1010" s="622"/>
      <c r="M1010" s="622">
        <v>4320</v>
      </c>
      <c r="N1010" s="622"/>
      <c r="O1010" s="622"/>
      <c r="P1010" s="635"/>
      <c r="Q1010" s="623"/>
    </row>
    <row r="1011" spans="1:17" ht="14.4" customHeight="1" x14ac:dyDescent="0.3">
      <c r="A1011" s="618" t="s">
        <v>556</v>
      </c>
      <c r="B1011" s="619" t="s">
        <v>8831</v>
      </c>
      <c r="C1011" s="619" t="s">
        <v>7401</v>
      </c>
      <c r="D1011" s="619" t="s">
        <v>7458</v>
      </c>
      <c r="E1011" s="619" t="s">
        <v>7459</v>
      </c>
      <c r="F1011" s="622">
        <v>2</v>
      </c>
      <c r="G1011" s="622">
        <v>180</v>
      </c>
      <c r="H1011" s="622">
        <v>1</v>
      </c>
      <c r="I1011" s="622">
        <v>90</v>
      </c>
      <c r="J1011" s="622"/>
      <c r="K1011" s="622"/>
      <c r="L1011" s="622"/>
      <c r="M1011" s="622"/>
      <c r="N1011" s="622"/>
      <c r="O1011" s="622"/>
      <c r="P1011" s="635"/>
      <c r="Q1011" s="623"/>
    </row>
    <row r="1012" spans="1:17" ht="14.4" customHeight="1" x14ac:dyDescent="0.3">
      <c r="A1012" s="618" t="s">
        <v>556</v>
      </c>
      <c r="B1012" s="619" t="s">
        <v>8831</v>
      </c>
      <c r="C1012" s="619" t="s">
        <v>7401</v>
      </c>
      <c r="D1012" s="619" t="s">
        <v>8110</v>
      </c>
      <c r="E1012" s="619" t="s">
        <v>8111</v>
      </c>
      <c r="F1012" s="622">
        <v>7</v>
      </c>
      <c r="G1012" s="622">
        <v>770</v>
      </c>
      <c r="H1012" s="622">
        <v>1</v>
      </c>
      <c r="I1012" s="622">
        <v>110</v>
      </c>
      <c r="J1012" s="622"/>
      <c r="K1012" s="622"/>
      <c r="L1012" s="622"/>
      <c r="M1012" s="622"/>
      <c r="N1012" s="622"/>
      <c r="O1012" s="622"/>
      <c r="P1012" s="635"/>
      <c r="Q1012" s="623"/>
    </row>
    <row r="1013" spans="1:17" ht="14.4" customHeight="1" x14ac:dyDescent="0.3">
      <c r="A1013" s="618" t="s">
        <v>556</v>
      </c>
      <c r="B1013" s="619" t="s">
        <v>8831</v>
      </c>
      <c r="C1013" s="619" t="s">
        <v>7401</v>
      </c>
      <c r="D1013" s="619" t="s">
        <v>8120</v>
      </c>
      <c r="E1013" s="619" t="s">
        <v>8121</v>
      </c>
      <c r="F1013" s="622">
        <v>2</v>
      </c>
      <c r="G1013" s="622">
        <v>4526</v>
      </c>
      <c r="H1013" s="622">
        <v>1</v>
      </c>
      <c r="I1013" s="622">
        <v>2263</v>
      </c>
      <c r="J1013" s="622">
        <v>4</v>
      </c>
      <c r="K1013" s="622">
        <v>9088</v>
      </c>
      <c r="L1013" s="622">
        <v>2.0079540433053471</v>
      </c>
      <c r="M1013" s="622">
        <v>2272</v>
      </c>
      <c r="N1013" s="622"/>
      <c r="O1013" s="622"/>
      <c r="P1013" s="635"/>
      <c r="Q1013" s="623"/>
    </row>
    <row r="1014" spans="1:17" ht="14.4" customHeight="1" x14ac:dyDescent="0.3">
      <c r="A1014" s="618" t="s">
        <v>556</v>
      </c>
      <c r="B1014" s="619" t="s">
        <v>8831</v>
      </c>
      <c r="C1014" s="619" t="s">
        <v>7401</v>
      </c>
      <c r="D1014" s="619" t="s">
        <v>7468</v>
      </c>
      <c r="E1014" s="619" t="s">
        <v>7469</v>
      </c>
      <c r="F1014" s="622">
        <v>1</v>
      </c>
      <c r="G1014" s="622">
        <v>1270</v>
      </c>
      <c r="H1014" s="622">
        <v>1</v>
      </c>
      <c r="I1014" s="622">
        <v>1270</v>
      </c>
      <c r="J1014" s="622"/>
      <c r="K1014" s="622"/>
      <c r="L1014" s="622"/>
      <c r="M1014" s="622"/>
      <c r="N1014" s="622"/>
      <c r="O1014" s="622"/>
      <c r="P1014" s="635"/>
      <c r="Q1014" s="623"/>
    </row>
    <row r="1015" spans="1:17" ht="14.4" customHeight="1" x14ac:dyDescent="0.3">
      <c r="A1015" s="618" t="s">
        <v>556</v>
      </c>
      <c r="B1015" s="619" t="s">
        <v>8831</v>
      </c>
      <c r="C1015" s="619" t="s">
        <v>7401</v>
      </c>
      <c r="D1015" s="619" t="s">
        <v>8168</v>
      </c>
      <c r="E1015" s="619" t="s">
        <v>8169</v>
      </c>
      <c r="F1015" s="622">
        <v>3</v>
      </c>
      <c r="G1015" s="622">
        <v>2520</v>
      </c>
      <c r="H1015" s="622">
        <v>1</v>
      </c>
      <c r="I1015" s="622">
        <v>840</v>
      </c>
      <c r="J1015" s="622">
        <v>10</v>
      </c>
      <c r="K1015" s="622">
        <v>8420</v>
      </c>
      <c r="L1015" s="622">
        <v>3.3412698412698414</v>
      </c>
      <c r="M1015" s="622">
        <v>842</v>
      </c>
      <c r="N1015" s="622">
        <v>2</v>
      </c>
      <c r="O1015" s="622">
        <v>1690</v>
      </c>
      <c r="P1015" s="635">
        <v>0.67063492063492058</v>
      </c>
      <c r="Q1015" s="623">
        <v>845</v>
      </c>
    </row>
    <row r="1016" spans="1:17" ht="14.4" customHeight="1" x14ac:dyDescent="0.3">
      <c r="A1016" s="618" t="s">
        <v>556</v>
      </c>
      <c r="B1016" s="619" t="s">
        <v>8831</v>
      </c>
      <c r="C1016" s="619" t="s">
        <v>7401</v>
      </c>
      <c r="D1016" s="619" t="s">
        <v>8200</v>
      </c>
      <c r="E1016" s="619" t="s">
        <v>8201</v>
      </c>
      <c r="F1016" s="622">
        <v>2</v>
      </c>
      <c r="G1016" s="622">
        <v>1800</v>
      </c>
      <c r="H1016" s="622">
        <v>1</v>
      </c>
      <c r="I1016" s="622">
        <v>900</v>
      </c>
      <c r="J1016" s="622">
        <v>9</v>
      </c>
      <c r="K1016" s="622">
        <v>8127</v>
      </c>
      <c r="L1016" s="622">
        <v>4.5149999999999997</v>
      </c>
      <c r="M1016" s="622">
        <v>903</v>
      </c>
      <c r="N1016" s="622"/>
      <c r="O1016" s="622"/>
      <c r="P1016" s="635"/>
      <c r="Q1016" s="623"/>
    </row>
    <row r="1017" spans="1:17" ht="14.4" customHeight="1" x14ac:dyDescent="0.3">
      <c r="A1017" s="618" t="s">
        <v>556</v>
      </c>
      <c r="B1017" s="619" t="s">
        <v>8831</v>
      </c>
      <c r="C1017" s="619" t="s">
        <v>7401</v>
      </c>
      <c r="D1017" s="619" t="s">
        <v>8202</v>
      </c>
      <c r="E1017" s="619" t="s">
        <v>8203</v>
      </c>
      <c r="F1017" s="622">
        <v>1</v>
      </c>
      <c r="G1017" s="622">
        <v>2125</v>
      </c>
      <c r="H1017" s="622">
        <v>1</v>
      </c>
      <c r="I1017" s="622">
        <v>2125</v>
      </c>
      <c r="J1017" s="622">
        <v>8</v>
      </c>
      <c r="K1017" s="622">
        <v>17072</v>
      </c>
      <c r="L1017" s="622">
        <v>8.0338823529411769</v>
      </c>
      <c r="M1017" s="622">
        <v>2134</v>
      </c>
      <c r="N1017" s="622"/>
      <c r="O1017" s="622"/>
      <c r="P1017" s="635"/>
      <c r="Q1017" s="623"/>
    </row>
    <row r="1018" spans="1:17" ht="14.4" customHeight="1" x14ac:dyDescent="0.3">
      <c r="A1018" s="618" t="s">
        <v>556</v>
      </c>
      <c r="B1018" s="619" t="s">
        <v>8831</v>
      </c>
      <c r="C1018" s="619" t="s">
        <v>7401</v>
      </c>
      <c r="D1018" s="619" t="s">
        <v>8208</v>
      </c>
      <c r="E1018" s="619" t="s">
        <v>8209</v>
      </c>
      <c r="F1018" s="622">
        <v>2</v>
      </c>
      <c r="G1018" s="622">
        <v>7036</v>
      </c>
      <c r="H1018" s="622">
        <v>1</v>
      </c>
      <c r="I1018" s="622">
        <v>3518</v>
      </c>
      <c r="J1018" s="622">
        <v>1</v>
      </c>
      <c r="K1018" s="622">
        <v>3530</v>
      </c>
      <c r="L1018" s="622">
        <v>0.50170551449687317</v>
      </c>
      <c r="M1018" s="622">
        <v>3530</v>
      </c>
      <c r="N1018" s="622"/>
      <c r="O1018" s="622"/>
      <c r="P1018" s="635"/>
      <c r="Q1018" s="623"/>
    </row>
    <row r="1019" spans="1:17" ht="14.4" customHeight="1" x14ac:dyDescent="0.3">
      <c r="A1019" s="618" t="s">
        <v>556</v>
      </c>
      <c r="B1019" s="619" t="s">
        <v>8831</v>
      </c>
      <c r="C1019" s="619" t="s">
        <v>7401</v>
      </c>
      <c r="D1019" s="619" t="s">
        <v>8230</v>
      </c>
      <c r="E1019" s="619" t="s">
        <v>8231</v>
      </c>
      <c r="F1019" s="622">
        <v>3</v>
      </c>
      <c r="G1019" s="622">
        <v>14901</v>
      </c>
      <c r="H1019" s="622">
        <v>1</v>
      </c>
      <c r="I1019" s="622">
        <v>4967</v>
      </c>
      <c r="J1019" s="622">
        <v>7</v>
      </c>
      <c r="K1019" s="622">
        <v>34818</v>
      </c>
      <c r="L1019" s="622">
        <v>2.3366217032413932</v>
      </c>
      <c r="M1019" s="622">
        <v>4974</v>
      </c>
      <c r="N1019" s="622"/>
      <c r="O1019" s="622"/>
      <c r="P1019" s="635"/>
      <c r="Q1019" s="623"/>
    </row>
    <row r="1020" spans="1:17" ht="14.4" customHeight="1" x14ac:dyDescent="0.3">
      <c r="A1020" s="618" t="s">
        <v>556</v>
      </c>
      <c r="B1020" s="619" t="s">
        <v>8831</v>
      </c>
      <c r="C1020" s="619" t="s">
        <v>7401</v>
      </c>
      <c r="D1020" s="619" t="s">
        <v>8234</v>
      </c>
      <c r="E1020" s="619" t="s">
        <v>8235</v>
      </c>
      <c r="F1020" s="622">
        <v>9</v>
      </c>
      <c r="G1020" s="622">
        <v>2808</v>
      </c>
      <c r="H1020" s="622">
        <v>1</v>
      </c>
      <c r="I1020" s="622">
        <v>312</v>
      </c>
      <c r="J1020" s="622">
        <v>9</v>
      </c>
      <c r="K1020" s="622">
        <v>2835</v>
      </c>
      <c r="L1020" s="622">
        <v>1.0096153846153846</v>
      </c>
      <c r="M1020" s="622">
        <v>315</v>
      </c>
      <c r="N1020" s="622"/>
      <c r="O1020" s="622"/>
      <c r="P1020" s="635"/>
      <c r="Q1020" s="623"/>
    </row>
    <row r="1021" spans="1:17" ht="14.4" customHeight="1" x14ac:dyDescent="0.3">
      <c r="A1021" s="618" t="s">
        <v>556</v>
      </c>
      <c r="B1021" s="619" t="s">
        <v>8831</v>
      </c>
      <c r="C1021" s="619" t="s">
        <v>7401</v>
      </c>
      <c r="D1021" s="619" t="s">
        <v>8294</v>
      </c>
      <c r="E1021" s="619" t="s">
        <v>8295</v>
      </c>
      <c r="F1021" s="622">
        <v>3</v>
      </c>
      <c r="G1021" s="622">
        <v>15324</v>
      </c>
      <c r="H1021" s="622">
        <v>1</v>
      </c>
      <c r="I1021" s="622">
        <v>5108</v>
      </c>
      <c r="J1021" s="622">
        <v>2</v>
      </c>
      <c r="K1021" s="622">
        <v>10246</v>
      </c>
      <c r="L1021" s="622">
        <v>0.6686243800574263</v>
      </c>
      <c r="M1021" s="622">
        <v>5123</v>
      </c>
      <c r="N1021" s="622">
        <v>1</v>
      </c>
      <c r="O1021" s="622">
        <v>5143</v>
      </c>
      <c r="P1021" s="635">
        <v>0.33561733228921953</v>
      </c>
      <c r="Q1021" s="623">
        <v>5143</v>
      </c>
    </row>
    <row r="1022" spans="1:17" ht="14.4" customHeight="1" x14ac:dyDescent="0.3">
      <c r="A1022" s="618" t="s">
        <v>556</v>
      </c>
      <c r="B1022" s="619" t="s">
        <v>8831</v>
      </c>
      <c r="C1022" s="619" t="s">
        <v>7401</v>
      </c>
      <c r="D1022" s="619" t="s">
        <v>8832</v>
      </c>
      <c r="E1022" s="619" t="s">
        <v>8833</v>
      </c>
      <c r="F1022" s="622">
        <v>1</v>
      </c>
      <c r="G1022" s="622">
        <v>2604</v>
      </c>
      <c r="H1022" s="622">
        <v>1</v>
      </c>
      <c r="I1022" s="622">
        <v>2604</v>
      </c>
      <c r="J1022" s="622"/>
      <c r="K1022" s="622"/>
      <c r="L1022" s="622"/>
      <c r="M1022" s="622"/>
      <c r="N1022" s="622"/>
      <c r="O1022" s="622"/>
      <c r="P1022" s="635"/>
      <c r="Q1022" s="623"/>
    </row>
    <row r="1023" spans="1:17" ht="14.4" customHeight="1" x14ac:dyDescent="0.3">
      <c r="A1023" s="618" t="s">
        <v>556</v>
      </c>
      <c r="B1023" s="619" t="s">
        <v>8831</v>
      </c>
      <c r="C1023" s="619" t="s">
        <v>7401</v>
      </c>
      <c r="D1023" s="619" t="s">
        <v>8332</v>
      </c>
      <c r="E1023" s="619" t="s">
        <v>8333</v>
      </c>
      <c r="F1023" s="622">
        <v>1</v>
      </c>
      <c r="G1023" s="622">
        <v>1259</v>
      </c>
      <c r="H1023" s="622">
        <v>1</v>
      </c>
      <c r="I1023" s="622">
        <v>1259</v>
      </c>
      <c r="J1023" s="622">
        <v>3</v>
      </c>
      <c r="K1023" s="622">
        <v>3792</v>
      </c>
      <c r="L1023" s="622">
        <v>3.0119142176330422</v>
      </c>
      <c r="M1023" s="622">
        <v>1264</v>
      </c>
      <c r="N1023" s="622"/>
      <c r="O1023" s="622"/>
      <c r="P1023" s="635"/>
      <c r="Q1023" s="623"/>
    </row>
    <row r="1024" spans="1:17" ht="14.4" customHeight="1" x14ac:dyDescent="0.3">
      <c r="A1024" s="618" t="s">
        <v>556</v>
      </c>
      <c r="B1024" s="619" t="s">
        <v>8831</v>
      </c>
      <c r="C1024" s="619" t="s">
        <v>7401</v>
      </c>
      <c r="D1024" s="619" t="s">
        <v>8834</v>
      </c>
      <c r="E1024" s="619" t="s">
        <v>8835</v>
      </c>
      <c r="F1024" s="622"/>
      <c r="G1024" s="622"/>
      <c r="H1024" s="622"/>
      <c r="I1024" s="622"/>
      <c r="J1024" s="622">
        <v>1</v>
      </c>
      <c r="K1024" s="622">
        <v>4536</v>
      </c>
      <c r="L1024" s="622"/>
      <c r="M1024" s="622">
        <v>4536</v>
      </c>
      <c r="N1024" s="622"/>
      <c r="O1024" s="622"/>
      <c r="P1024" s="635"/>
      <c r="Q1024" s="623"/>
    </row>
    <row r="1025" spans="1:17" ht="14.4" customHeight="1" x14ac:dyDescent="0.3">
      <c r="A1025" s="618" t="s">
        <v>556</v>
      </c>
      <c r="B1025" s="619" t="s">
        <v>8831</v>
      </c>
      <c r="C1025" s="619" t="s">
        <v>7401</v>
      </c>
      <c r="D1025" s="619" t="s">
        <v>8836</v>
      </c>
      <c r="E1025" s="619" t="s">
        <v>8837</v>
      </c>
      <c r="F1025" s="622"/>
      <c r="G1025" s="622"/>
      <c r="H1025" s="622"/>
      <c r="I1025" s="622"/>
      <c r="J1025" s="622">
        <v>1</v>
      </c>
      <c r="K1025" s="622">
        <v>1477</v>
      </c>
      <c r="L1025" s="622"/>
      <c r="M1025" s="622">
        <v>1477</v>
      </c>
      <c r="N1025" s="622"/>
      <c r="O1025" s="622"/>
      <c r="P1025" s="635"/>
      <c r="Q1025" s="623"/>
    </row>
    <row r="1026" spans="1:17" ht="14.4" customHeight="1" x14ac:dyDescent="0.3">
      <c r="A1026" s="618" t="s">
        <v>556</v>
      </c>
      <c r="B1026" s="619" t="s">
        <v>8831</v>
      </c>
      <c r="C1026" s="619" t="s">
        <v>7401</v>
      </c>
      <c r="D1026" s="619" t="s">
        <v>8838</v>
      </c>
      <c r="E1026" s="619" t="s">
        <v>8839</v>
      </c>
      <c r="F1026" s="622"/>
      <c r="G1026" s="622"/>
      <c r="H1026" s="622"/>
      <c r="I1026" s="622"/>
      <c r="J1026" s="622">
        <v>1</v>
      </c>
      <c r="K1026" s="622">
        <v>439</v>
      </c>
      <c r="L1026" s="622"/>
      <c r="M1026" s="622">
        <v>439</v>
      </c>
      <c r="N1026" s="622"/>
      <c r="O1026" s="622"/>
      <c r="P1026" s="635"/>
      <c r="Q1026" s="623"/>
    </row>
    <row r="1027" spans="1:17" ht="14.4" customHeight="1" x14ac:dyDescent="0.3">
      <c r="A1027" s="618" t="s">
        <v>556</v>
      </c>
      <c r="B1027" s="619" t="s">
        <v>8831</v>
      </c>
      <c r="C1027" s="619" t="s">
        <v>7401</v>
      </c>
      <c r="D1027" s="619" t="s">
        <v>8386</v>
      </c>
      <c r="E1027" s="619" t="s">
        <v>8387</v>
      </c>
      <c r="F1027" s="622">
        <v>1</v>
      </c>
      <c r="G1027" s="622">
        <v>296</v>
      </c>
      <c r="H1027" s="622">
        <v>1</v>
      </c>
      <c r="I1027" s="622">
        <v>296</v>
      </c>
      <c r="J1027" s="622">
        <v>1</v>
      </c>
      <c r="K1027" s="622">
        <v>148</v>
      </c>
      <c r="L1027" s="622">
        <v>0.5</v>
      </c>
      <c r="M1027" s="622">
        <v>148</v>
      </c>
      <c r="N1027" s="622"/>
      <c r="O1027" s="622"/>
      <c r="P1027" s="635"/>
      <c r="Q1027" s="623"/>
    </row>
    <row r="1028" spans="1:17" ht="14.4" customHeight="1" x14ac:dyDescent="0.3">
      <c r="A1028" s="618" t="s">
        <v>556</v>
      </c>
      <c r="B1028" s="619" t="s">
        <v>8831</v>
      </c>
      <c r="C1028" s="619" t="s">
        <v>7401</v>
      </c>
      <c r="D1028" s="619" t="s">
        <v>8388</v>
      </c>
      <c r="E1028" s="619" t="s">
        <v>8327</v>
      </c>
      <c r="F1028" s="622">
        <v>1</v>
      </c>
      <c r="G1028" s="622">
        <v>663</v>
      </c>
      <c r="H1028" s="622">
        <v>1</v>
      </c>
      <c r="I1028" s="622">
        <v>663</v>
      </c>
      <c r="J1028" s="622">
        <v>1</v>
      </c>
      <c r="K1028" s="622">
        <v>665</v>
      </c>
      <c r="L1028" s="622">
        <v>1.0030165912518854</v>
      </c>
      <c r="M1028" s="622">
        <v>665</v>
      </c>
      <c r="N1028" s="622"/>
      <c r="O1028" s="622"/>
      <c r="P1028" s="635"/>
      <c r="Q1028" s="623"/>
    </row>
    <row r="1029" spans="1:17" ht="14.4" customHeight="1" x14ac:dyDescent="0.3">
      <c r="A1029" s="618" t="s">
        <v>556</v>
      </c>
      <c r="B1029" s="619" t="s">
        <v>8831</v>
      </c>
      <c r="C1029" s="619" t="s">
        <v>7401</v>
      </c>
      <c r="D1029" s="619" t="s">
        <v>8840</v>
      </c>
      <c r="E1029" s="619" t="s">
        <v>8841</v>
      </c>
      <c r="F1029" s="622"/>
      <c r="G1029" s="622"/>
      <c r="H1029" s="622"/>
      <c r="I1029" s="622"/>
      <c r="J1029" s="622">
        <v>1</v>
      </c>
      <c r="K1029" s="622">
        <v>4646</v>
      </c>
      <c r="L1029" s="622"/>
      <c r="M1029" s="622">
        <v>4646</v>
      </c>
      <c r="N1029" s="622"/>
      <c r="O1029" s="622"/>
      <c r="P1029" s="635"/>
      <c r="Q1029" s="623"/>
    </row>
    <row r="1030" spans="1:17" ht="14.4" customHeight="1" x14ac:dyDescent="0.3">
      <c r="A1030" s="618" t="s">
        <v>556</v>
      </c>
      <c r="B1030" s="619" t="s">
        <v>8831</v>
      </c>
      <c r="C1030" s="619" t="s">
        <v>7401</v>
      </c>
      <c r="D1030" s="619" t="s">
        <v>8750</v>
      </c>
      <c r="E1030" s="619" t="s">
        <v>8751</v>
      </c>
      <c r="F1030" s="622">
        <v>2</v>
      </c>
      <c r="G1030" s="622">
        <v>1340</v>
      </c>
      <c r="H1030" s="622">
        <v>1</v>
      </c>
      <c r="I1030" s="622">
        <v>670</v>
      </c>
      <c r="J1030" s="622"/>
      <c r="K1030" s="622"/>
      <c r="L1030" s="622"/>
      <c r="M1030" s="622"/>
      <c r="N1030" s="622"/>
      <c r="O1030" s="622"/>
      <c r="P1030" s="635"/>
      <c r="Q1030" s="623"/>
    </row>
    <row r="1031" spans="1:17" ht="14.4" customHeight="1" x14ac:dyDescent="0.3">
      <c r="A1031" s="618" t="s">
        <v>556</v>
      </c>
      <c r="B1031" s="619" t="s">
        <v>8831</v>
      </c>
      <c r="C1031" s="619" t="s">
        <v>7401</v>
      </c>
      <c r="D1031" s="619" t="s">
        <v>8842</v>
      </c>
      <c r="E1031" s="619" t="s">
        <v>8751</v>
      </c>
      <c r="F1031" s="622">
        <v>1</v>
      </c>
      <c r="G1031" s="622">
        <v>2183</v>
      </c>
      <c r="H1031" s="622">
        <v>1</v>
      </c>
      <c r="I1031" s="622">
        <v>2183</v>
      </c>
      <c r="J1031" s="622">
        <v>1</v>
      </c>
      <c r="K1031" s="622">
        <v>2189</v>
      </c>
      <c r="L1031" s="622">
        <v>1.0027485112230874</v>
      </c>
      <c r="M1031" s="622">
        <v>2189</v>
      </c>
      <c r="N1031" s="622"/>
      <c r="O1031" s="622"/>
      <c r="P1031" s="635"/>
      <c r="Q1031" s="623"/>
    </row>
    <row r="1032" spans="1:17" ht="14.4" customHeight="1" x14ac:dyDescent="0.3">
      <c r="A1032" s="618" t="s">
        <v>556</v>
      </c>
      <c r="B1032" s="619" t="s">
        <v>8831</v>
      </c>
      <c r="C1032" s="619" t="s">
        <v>7401</v>
      </c>
      <c r="D1032" s="619" t="s">
        <v>8439</v>
      </c>
      <c r="E1032" s="619" t="s">
        <v>8440</v>
      </c>
      <c r="F1032" s="622">
        <v>1</v>
      </c>
      <c r="G1032" s="622">
        <v>1787</v>
      </c>
      <c r="H1032" s="622">
        <v>1</v>
      </c>
      <c r="I1032" s="622">
        <v>1787</v>
      </c>
      <c r="J1032" s="622">
        <v>7</v>
      </c>
      <c r="K1032" s="622">
        <v>12572</v>
      </c>
      <c r="L1032" s="622">
        <v>7.0352546166759931</v>
      </c>
      <c r="M1032" s="622">
        <v>1796</v>
      </c>
      <c r="N1032" s="622">
        <v>1</v>
      </c>
      <c r="O1032" s="622">
        <v>1808</v>
      </c>
      <c r="P1032" s="635">
        <v>1.0117515388919978</v>
      </c>
      <c r="Q1032" s="623">
        <v>1808</v>
      </c>
    </row>
    <row r="1033" spans="1:17" ht="14.4" customHeight="1" x14ac:dyDescent="0.3">
      <c r="A1033" s="618" t="s">
        <v>556</v>
      </c>
      <c r="B1033" s="619" t="s">
        <v>8831</v>
      </c>
      <c r="C1033" s="619" t="s">
        <v>7401</v>
      </c>
      <c r="D1033" s="619" t="s">
        <v>8632</v>
      </c>
      <c r="E1033" s="619" t="s">
        <v>8633</v>
      </c>
      <c r="F1033" s="622"/>
      <c r="G1033" s="622"/>
      <c r="H1033" s="622"/>
      <c r="I1033" s="622"/>
      <c r="J1033" s="622">
        <v>1</v>
      </c>
      <c r="K1033" s="622">
        <v>4013</v>
      </c>
      <c r="L1033" s="622"/>
      <c r="M1033" s="622">
        <v>4013</v>
      </c>
      <c r="N1033" s="622"/>
      <c r="O1033" s="622"/>
      <c r="P1033" s="635"/>
      <c r="Q1033" s="623"/>
    </row>
    <row r="1034" spans="1:17" ht="14.4" customHeight="1" x14ac:dyDescent="0.3">
      <c r="A1034" s="618" t="s">
        <v>556</v>
      </c>
      <c r="B1034" s="619" t="s">
        <v>8831</v>
      </c>
      <c r="C1034" s="619" t="s">
        <v>7401</v>
      </c>
      <c r="D1034" s="619" t="s">
        <v>8843</v>
      </c>
      <c r="E1034" s="619" t="s">
        <v>8844</v>
      </c>
      <c r="F1034" s="622">
        <v>2</v>
      </c>
      <c r="G1034" s="622">
        <v>4712</v>
      </c>
      <c r="H1034" s="622">
        <v>1</v>
      </c>
      <c r="I1034" s="622">
        <v>2356</v>
      </c>
      <c r="J1034" s="622"/>
      <c r="K1034" s="622"/>
      <c r="L1034" s="622"/>
      <c r="M1034" s="622"/>
      <c r="N1034" s="622"/>
      <c r="O1034" s="622"/>
      <c r="P1034" s="635"/>
      <c r="Q1034" s="623"/>
    </row>
    <row r="1035" spans="1:17" ht="14.4" customHeight="1" x14ac:dyDescent="0.3">
      <c r="A1035" s="618" t="s">
        <v>556</v>
      </c>
      <c r="B1035" s="619" t="s">
        <v>8831</v>
      </c>
      <c r="C1035" s="619" t="s">
        <v>7401</v>
      </c>
      <c r="D1035" s="619" t="s">
        <v>8845</v>
      </c>
      <c r="E1035" s="619" t="s">
        <v>8846</v>
      </c>
      <c r="F1035" s="622"/>
      <c r="G1035" s="622"/>
      <c r="H1035" s="622"/>
      <c r="I1035" s="622"/>
      <c r="J1035" s="622">
        <v>1</v>
      </c>
      <c r="K1035" s="622">
        <v>2246</v>
      </c>
      <c r="L1035" s="622"/>
      <c r="M1035" s="622">
        <v>2246</v>
      </c>
      <c r="N1035" s="622"/>
      <c r="O1035" s="622"/>
      <c r="P1035" s="635"/>
      <c r="Q1035" s="623"/>
    </row>
    <row r="1036" spans="1:17" ht="14.4" customHeight="1" x14ac:dyDescent="0.3">
      <c r="A1036" s="618" t="s">
        <v>556</v>
      </c>
      <c r="B1036" s="619" t="s">
        <v>8831</v>
      </c>
      <c r="C1036" s="619" t="s">
        <v>7401</v>
      </c>
      <c r="D1036" s="619" t="s">
        <v>8847</v>
      </c>
      <c r="E1036" s="619" t="s">
        <v>8848</v>
      </c>
      <c r="F1036" s="622"/>
      <c r="G1036" s="622"/>
      <c r="H1036" s="622"/>
      <c r="I1036" s="622"/>
      <c r="J1036" s="622">
        <v>2</v>
      </c>
      <c r="K1036" s="622">
        <v>3298</v>
      </c>
      <c r="L1036" s="622"/>
      <c r="M1036" s="622">
        <v>1649</v>
      </c>
      <c r="N1036" s="622"/>
      <c r="O1036" s="622"/>
      <c r="P1036" s="635"/>
      <c r="Q1036" s="623"/>
    </row>
    <row r="1037" spans="1:17" ht="14.4" customHeight="1" x14ac:dyDescent="0.3">
      <c r="A1037" s="618" t="s">
        <v>556</v>
      </c>
      <c r="B1037" s="619" t="s">
        <v>8831</v>
      </c>
      <c r="C1037" s="619" t="s">
        <v>7401</v>
      </c>
      <c r="D1037" s="619" t="s">
        <v>8849</v>
      </c>
      <c r="E1037" s="619" t="s">
        <v>8850</v>
      </c>
      <c r="F1037" s="622">
        <v>2</v>
      </c>
      <c r="G1037" s="622">
        <v>214</v>
      </c>
      <c r="H1037" s="622">
        <v>1</v>
      </c>
      <c r="I1037" s="622">
        <v>107</v>
      </c>
      <c r="J1037" s="622">
        <v>1</v>
      </c>
      <c r="K1037" s="622">
        <v>108</v>
      </c>
      <c r="L1037" s="622">
        <v>0.50467289719626163</v>
      </c>
      <c r="M1037" s="622">
        <v>108</v>
      </c>
      <c r="N1037" s="622"/>
      <c r="O1037" s="622"/>
      <c r="P1037" s="635"/>
      <c r="Q1037" s="623"/>
    </row>
    <row r="1038" spans="1:17" ht="14.4" customHeight="1" x14ac:dyDescent="0.3">
      <c r="A1038" s="618" t="s">
        <v>556</v>
      </c>
      <c r="B1038" s="619" t="s">
        <v>8831</v>
      </c>
      <c r="C1038" s="619" t="s">
        <v>7401</v>
      </c>
      <c r="D1038" s="619" t="s">
        <v>8851</v>
      </c>
      <c r="E1038" s="619" t="s">
        <v>8852</v>
      </c>
      <c r="F1038" s="622"/>
      <c r="G1038" s="622"/>
      <c r="H1038" s="622"/>
      <c r="I1038" s="622"/>
      <c r="J1038" s="622">
        <v>1</v>
      </c>
      <c r="K1038" s="622">
        <v>4568</v>
      </c>
      <c r="L1038" s="622"/>
      <c r="M1038" s="622">
        <v>4568</v>
      </c>
      <c r="N1038" s="622"/>
      <c r="O1038" s="622"/>
      <c r="P1038" s="635"/>
      <c r="Q1038" s="623"/>
    </row>
    <row r="1039" spans="1:17" ht="14.4" customHeight="1" x14ac:dyDescent="0.3">
      <c r="A1039" s="618" t="s">
        <v>556</v>
      </c>
      <c r="B1039" s="619" t="s">
        <v>8831</v>
      </c>
      <c r="C1039" s="619" t="s">
        <v>7401</v>
      </c>
      <c r="D1039" s="619" t="s">
        <v>8853</v>
      </c>
      <c r="E1039" s="619" t="s">
        <v>8854</v>
      </c>
      <c r="F1039" s="622"/>
      <c r="G1039" s="622"/>
      <c r="H1039" s="622"/>
      <c r="I1039" s="622"/>
      <c r="J1039" s="622">
        <v>2</v>
      </c>
      <c r="K1039" s="622">
        <v>6218</v>
      </c>
      <c r="L1039" s="622"/>
      <c r="M1039" s="622">
        <v>3109</v>
      </c>
      <c r="N1039" s="622"/>
      <c r="O1039" s="622"/>
      <c r="P1039" s="635"/>
      <c r="Q1039" s="623"/>
    </row>
    <row r="1040" spans="1:17" ht="14.4" customHeight="1" x14ac:dyDescent="0.3">
      <c r="A1040" s="618" t="s">
        <v>556</v>
      </c>
      <c r="B1040" s="619" t="s">
        <v>8855</v>
      </c>
      <c r="C1040" s="619" t="s">
        <v>7401</v>
      </c>
      <c r="D1040" s="619" t="s">
        <v>8204</v>
      </c>
      <c r="E1040" s="619" t="s">
        <v>8205</v>
      </c>
      <c r="F1040" s="622"/>
      <c r="G1040" s="622"/>
      <c r="H1040" s="622"/>
      <c r="I1040" s="622"/>
      <c r="J1040" s="622">
        <v>85</v>
      </c>
      <c r="K1040" s="622">
        <v>19635</v>
      </c>
      <c r="L1040" s="622"/>
      <c r="M1040" s="622">
        <v>231</v>
      </c>
      <c r="N1040" s="622"/>
      <c r="O1040" s="622"/>
      <c r="P1040" s="635"/>
      <c r="Q1040" s="623"/>
    </row>
    <row r="1041" spans="1:17" ht="14.4" customHeight="1" x14ac:dyDescent="0.3">
      <c r="A1041" s="618" t="s">
        <v>556</v>
      </c>
      <c r="B1041" s="619" t="s">
        <v>8855</v>
      </c>
      <c r="C1041" s="619" t="s">
        <v>7401</v>
      </c>
      <c r="D1041" s="619" t="s">
        <v>8210</v>
      </c>
      <c r="E1041" s="619" t="s">
        <v>8211</v>
      </c>
      <c r="F1041" s="622"/>
      <c r="G1041" s="622"/>
      <c r="H1041" s="622"/>
      <c r="I1041" s="622"/>
      <c r="J1041" s="622"/>
      <c r="K1041" s="622"/>
      <c r="L1041" s="622"/>
      <c r="M1041" s="622"/>
      <c r="N1041" s="622">
        <v>1</v>
      </c>
      <c r="O1041" s="622">
        <v>172</v>
      </c>
      <c r="P1041" s="635"/>
      <c r="Q1041" s="623">
        <v>172</v>
      </c>
    </row>
    <row r="1042" spans="1:17" ht="14.4" customHeight="1" x14ac:dyDescent="0.3">
      <c r="A1042" s="618" t="s">
        <v>556</v>
      </c>
      <c r="B1042" s="619" t="s">
        <v>8855</v>
      </c>
      <c r="C1042" s="619" t="s">
        <v>7401</v>
      </c>
      <c r="D1042" s="619" t="s">
        <v>8236</v>
      </c>
      <c r="E1042" s="619" t="s">
        <v>8237</v>
      </c>
      <c r="F1042" s="622"/>
      <c r="G1042" s="622"/>
      <c r="H1042" s="622"/>
      <c r="I1042" s="622"/>
      <c r="J1042" s="622"/>
      <c r="K1042" s="622"/>
      <c r="L1042" s="622"/>
      <c r="M1042" s="622"/>
      <c r="N1042" s="622">
        <v>3</v>
      </c>
      <c r="O1042" s="622">
        <v>246</v>
      </c>
      <c r="P1042" s="635"/>
      <c r="Q1042" s="623">
        <v>82</v>
      </c>
    </row>
    <row r="1043" spans="1:17" ht="14.4" customHeight="1" x14ac:dyDescent="0.3">
      <c r="A1043" s="618" t="s">
        <v>556</v>
      </c>
      <c r="B1043" s="619" t="s">
        <v>8855</v>
      </c>
      <c r="C1043" s="619" t="s">
        <v>7401</v>
      </c>
      <c r="D1043" s="619" t="s">
        <v>8646</v>
      </c>
      <c r="E1043" s="619" t="s">
        <v>8123</v>
      </c>
      <c r="F1043" s="622"/>
      <c r="G1043" s="622"/>
      <c r="H1043" s="622"/>
      <c r="I1043" s="622"/>
      <c r="J1043" s="622"/>
      <c r="K1043" s="622"/>
      <c r="L1043" s="622"/>
      <c r="M1043" s="622"/>
      <c r="N1043" s="622">
        <v>3</v>
      </c>
      <c r="O1043" s="622">
        <v>2580</v>
      </c>
      <c r="P1043" s="635"/>
      <c r="Q1043" s="623">
        <v>860</v>
      </c>
    </row>
    <row r="1044" spans="1:17" ht="14.4" customHeight="1" x14ac:dyDescent="0.3">
      <c r="A1044" s="618" t="s">
        <v>556</v>
      </c>
      <c r="B1044" s="619" t="s">
        <v>8856</v>
      </c>
      <c r="C1044" s="619" t="s">
        <v>7401</v>
      </c>
      <c r="D1044" s="619" t="s">
        <v>8660</v>
      </c>
      <c r="E1044" s="619" t="s">
        <v>8661</v>
      </c>
      <c r="F1044" s="622"/>
      <c r="G1044" s="622"/>
      <c r="H1044" s="622"/>
      <c r="I1044" s="622"/>
      <c r="J1044" s="622"/>
      <c r="K1044" s="622"/>
      <c r="L1044" s="622"/>
      <c r="M1044" s="622"/>
      <c r="N1044" s="622">
        <v>1</v>
      </c>
      <c r="O1044" s="622">
        <v>481</v>
      </c>
      <c r="P1044" s="635"/>
      <c r="Q1044" s="623">
        <v>481</v>
      </c>
    </row>
    <row r="1045" spans="1:17" ht="14.4" customHeight="1" x14ac:dyDescent="0.3">
      <c r="A1045" s="618" t="s">
        <v>556</v>
      </c>
      <c r="B1045" s="619" t="s">
        <v>8856</v>
      </c>
      <c r="C1045" s="619" t="s">
        <v>7401</v>
      </c>
      <c r="D1045" s="619" t="s">
        <v>8662</v>
      </c>
      <c r="E1045" s="619" t="s">
        <v>8663</v>
      </c>
      <c r="F1045" s="622"/>
      <c r="G1045" s="622"/>
      <c r="H1045" s="622"/>
      <c r="I1045" s="622"/>
      <c r="J1045" s="622"/>
      <c r="K1045" s="622"/>
      <c r="L1045" s="622"/>
      <c r="M1045" s="622"/>
      <c r="N1045" s="622">
        <v>1</v>
      </c>
      <c r="O1045" s="622">
        <v>248</v>
      </c>
      <c r="P1045" s="635"/>
      <c r="Q1045" s="623">
        <v>248</v>
      </c>
    </row>
    <row r="1046" spans="1:17" ht="14.4" customHeight="1" x14ac:dyDescent="0.3">
      <c r="A1046" s="618" t="s">
        <v>556</v>
      </c>
      <c r="B1046" s="619" t="s">
        <v>8856</v>
      </c>
      <c r="C1046" s="619" t="s">
        <v>7401</v>
      </c>
      <c r="D1046" s="619" t="s">
        <v>8857</v>
      </c>
      <c r="E1046" s="619" t="s">
        <v>8858</v>
      </c>
      <c r="F1046" s="622"/>
      <c r="G1046" s="622"/>
      <c r="H1046" s="622"/>
      <c r="I1046" s="622"/>
      <c r="J1046" s="622">
        <v>1</v>
      </c>
      <c r="K1046" s="622">
        <v>3042</v>
      </c>
      <c r="L1046" s="622"/>
      <c r="M1046" s="622">
        <v>3042</v>
      </c>
      <c r="N1046" s="622"/>
      <c r="O1046" s="622"/>
      <c r="P1046" s="635"/>
      <c r="Q1046" s="623"/>
    </row>
    <row r="1047" spans="1:17" ht="14.4" customHeight="1" x14ac:dyDescent="0.3">
      <c r="A1047" s="618" t="s">
        <v>556</v>
      </c>
      <c r="B1047" s="619" t="s">
        <v>8856</v>
      </c>
      <c r="C1047" s="619" t="s">
        <v>7401</v>
      </c>
      <c r="D1047" s="619" t="s">
        <v>8859</v>
      </c>
      <c r="E1047" s="619" t="s">
        <v>8860</v>
      </c>
      <c r="F1047" s="622"/>
      <c r="G1047" s="622"/>
      <c r="H1047" s="622"/>
      <c r="I1047" s="622"/>
      <c r="J1047" s="622">
        <v>1</v>
      </c>
      <c r="K1047" s="622">
        <v>2349</v>
      </c>
      <c r="L1047" s="622"/>
      <c r="M1047" s="622">
        <v>2349</v>
      </c>
      <c r="N1047" s="622"/>
      <c r="O1047" s="622"/>
      <c r="P1047" s="635"/>
      <c r="Q1047" s="623"/>
    </row>
    <row r="1048" spans="1:17" ht="14.4" customHeight="1" x14ac:dyDescent="0.3">
      <c r="A1048" s="618" t="s">
        <v>556</v>
      </c>
      <c r="B1048" s="619" t="s">
        <v>8856</v>
      </c>
      <c r="C1048" s="619" t="s">
        <v>7401</v>
      </c>
      <c r="D1048" s="619" t="s">
        <v>8861</v>
      </c>
      <c r="E1048" s="619" t="s">
        <v>8862</v>
      </c>
      <c r="F1048" s="622"/>
      <c r="G1048" s="622"/>
      <c r="H1048" s="622"/>
      <c r="I1048" s="622"/>
      <c r="J1048" s="622"/>
      <c r="K1048" s="622"/>
      <c r="L1048" s="622"/>
      <c r="M1048" s="622"/>
      <c r="N1048" s="622">
        <v>1</v>
      </c>
      <c r="O1048" s="622">
        <v>386</v>
      </c>
      <c r="P1048" s="635"/>
      <c r="Q1048" s="623">
        <v>386</v>
      </c>
    </row>
    <row r="1049" spans="1:17" ht="14.4" customHeight="1" x14ac:dyDescent="0.3">
      <c r="A1049" s="618" t="s">
        <v>556</v>
      </c>
      <c r="B1049" s="619" t="s">
        <v>8863</v>
      </c>
      <c r="C1049" s="619" t="s">
        <v>7401</v>
      </c>
      <c r="D1049" s="619" t="s">
        <v>8864</v>
      </c>
      <c r="E1049" s="619" t="s">
        <v>8865</v>
      </c>
      <c r="F1049" s="622"/>
      <c r="G1049" s="622"/>
      <c r="H1049" s="622"/>
      <c r="I1049" s="622"/>
      <c r="J1049" s="622">
        <v>1</v>
      </c>
      <c r="K1049" s="622">
        <v>240</v>
      </c>
      <c r="L1049" s="622"/>
      <c r="M1049" s="622">
        <v>240</v>
      </c>
      <c r="N1049" s="622"/>
      <c r="O1049" s="622"/>
      <c r="P1049" s="635"/>
      <c r="Q1049" s="623"/>
    </row>
    <row r="1050" spans="1:17" ht="14.4" customHeight="1" x14ac:dyDescent="0.3">
      <c r="A1050" s="618" t="s">
        <v>556</v>
      </c>
      <c r="B1050" s="619" t="s">
        <v>8863</v>
      </c>
      <c r="C1050" s="619" t="s">
        <v>7401</v>
      </c>
      <c r="D1050" s="619" t="s">
        <v>8214</v>
      </c>
      <c r="E1050" s="619" t="s">
        <v>8215</v>
      </c>
      <c r="F1050" s="622"/>
      <c r="G1050" s="622"/>
      <c r="H1050" s="622"/>
      <c r="I1050" s="622"/>
      <c r="J1050" s="622">
        <v>2</v>
      </c>
      <c r="K1050" s="622">
        <v>1022</v>
      </c>
      <c r="L1050" s="622"/>
      <c r="M1050" s="622">
        <v>511</v>
      </c>
      <c r="N1050" s="622"/>
      <c r="O1050" s="622"/>
      <c r="P1050" s="635"/>
      <c r="Q1050" s="623"/>
    </row>
    <row r="1051" spans="1:17" ht="14.4" customHeight="1" x14ac:dyDescent="0.3">
      <c r="A1051" s="618" t="s">
        <v>556</v>
      </c>
      <c r="B1051" s="619" t="s">
        <v>8863</v>
      </c>
      <c r="C1051" s="619" t="s">
        <v>7401</v>
      </c>
      <c r="D1051" s="619" t="s">
        <v>8866</v>
      </c>
      <c r="E1051" s="619" t="s">
        <v>8867</v>
      </c>
      <c r="F1051" s="622">
        <v>1</v>
      </c>
      <c r="G1051" s="622">
        <v>4192</v>
      </c>
      <c r="H1051" s="622">
        <v>1</v>
      </c>
      <c r="I1051" s="622">
        <v>4192</v>
      </c>
      <c r="J1051" s="622"/>
      <c r="K1051" s="622"/>
      <c r="L1051" s="622"/>
      <c r="M1051" s="622"/>
      <c r="N1051" s="622"/>
      <c r="O1051" s="622"/>
      <c r="P1051" s="635"/>
      <c r="Q1051" s="623"/>
    </row>
    <row r="1052" spans="1:17" ht="14.4" customHeight="1" x14ac:dyDescent="0.3">
      <c r="A1052" s="618" t="s">
        <v>556</v>
      </c>
      <c r="B1052" s="619" t="s">
        <v>8863</v>
      </c>
      <c r="C1052" s="619" t="s">
        <v>7401</v>
      </c>
      <c r="D1052" s="619" t="s">
        <v>8868</v>
      </c>
      <c r="E1052" s="619" t="s">
        <v>8869</v>
      </c>
      <c r="F1052" s="622"/>
      <c r="G1052" s="622"/>
      <c r="H1052" s="622"/>
      <c r="I1052" s="622"/>
      <c r="J1052" s="622">
        <v>1</v>
      </c>
      <c r="K1052" s="622">
        <v>325</v>
      </c>
      <c r="L1052" s="622"/>
      <c r="M1052" s="622">
        <v>325</v>
      </c>
      <c r="N1052" s="622"/>
      <c r="O1052" s="622"/>
      <c r="P1052" s="635"/>
      <c r="Q1052" s="623"/>
    </row>
    <row r="1053" spans="1:17" ht="14.4" customHeight="1" x14ac:dyDescent="0.3">
      <c r="A1053" s="618" t="s">
        <v>556</v>
      </c>
      <c r="B1053" s="619" t="s">
        <v>8863</v>
      </c>
      <c r="C1053" s="619" t="s">
        <v>7401</v>
      </c>
      <c r="D1053" s="619" t="s">
        <v>8870</v>
      </c>
      <c r="E1053" s="619" t="s">
        <v>8871</v>
      </c>
      <c r="F1053" s="622">
        <v>1</v>
      </c>
      <c r="G1053" s="622">
        <v>5567</v>
      </c>
      <c r="H1053" s="622">
        <v>1</v>
      </c>
      <c r="I1053" s="622">
        <v>5567</v>
      </c>
      <c r="J1053" s="622">
        <v>1</v>
      </c>
      <c r="K1053" s="622">
        <v>5569</v>
      </c>
      <c r="L1053" s="622">
        <v>1.0003592599245554</v>
      </c>
      <c r="M1053" s="622">
        <v>5569</v>
      </c>
      <c r="N1053" s="622"/>
      <c r="O1053" s="622"/>
      <c r="P1053" s="635"/>
      <c r="Q1053" s="623"/>
    </row>
    <row r="1054" spans="1:17" ht="14.4" customHeight="1" x14ac:dyDescent="0.3">
      <c r="A1054" s="618" t="s">
        <v>556</v>
      </c>
      <c r="B1054" s="619" t="s">
        <v>8863</v>
      </c>
      <c r="C1054" s="619" t="s">
        <v>7401</v>
      </c>
      <c r="D1054" s="619" t="s">
        <v>8872</v>
      </c>
      <c r="E1054" s="619" t="s">
        <v>8873</v>
      </c>
      <c r="F1054" s="622"/>
      <c r="G1054" s="622"/>
      <c r="H1054" s="622"/>
      <c r="I1054" s="622"/>
      <c r="J1054" s="622"/>
      <c r="K1054" s="622"/>
      <c r="L1054" s="622"/>
      <c r="M1054" s="622"/>
      <c r="N1054" s="622">
        <v>1</v>
      </c>
      <c r="O1054" s="622">
        <v>3875</v>
      </c>
      <c r="P1054" s="635"/>
      <c r="Q1054" s="623">
        <v>3875</v>
      </c>
    </row>
    <row r="1055" spans="1:17" ht="14.4" customHeight="1" x14ac:dyDescent="0.3">
      <c r="A1055" s="618" t="s">
        <v>556</v>
      </c>
      <c r="B1055" s="619" t="s">
        <v>8863</v>
      </c>
      <c r="C1055" s="619" t="s">
        <v>7401</v>
      </c>
      <c r="D1055" s="619" t="s">
        <v>8314</v>
      </c>
      <c r="E1055" s="619" t="s">
        <v>8315</v>
      </c>
      <c r="F1055" s="622">
        <v>1</v>
      </c>
      <c r="G1055" s="622">
        <v>300</v>
      </c>
      <c r="H1055" s="622">
        <v>1</v>
      </c>
      <c r="I1055" s="622">
        <v>300</v>
      </c>
      <c r="J1055" s="622"/>
      <c r="K1055" s="622"/>
      <c r="L1055" s="622"/>
      <c r="M1055" s="622"/>
      <c r="N1055" s="622"/>
      <c r="O1055" s="622"/>
      <c r="P1055" s="635"/>
      <c r="Q1055" s="623"/>
    </row>
    <row r="1056" spans="1:17" ht="14.4" customHeight="1" x14ac:dyDescent="0.3">
      <c r="A1056" s="618" t="s">
        <v>556</v>
      </c>
      <c r="B1056" s="619" t="s">
        <v>8863</v>
      </c>
      <c r="C1056" s="619" t="s">
        <v>7401</v>
      </c>
      <c r="D1056" s="619" t="s">
        <v>8874</v>
      </c>
      <c r="E1056" s="619" t="s">
        <v>8875</v>
      </c>
      <c r="F1056" s="622"/>
      <c r="G1056" s="622"/>
      <c r="H1056" s="622"/>
      <c r="I1056" s="622"/>
      <c r="J1056" s="622">
        <v>1</v>
      </c>
      <c r="K1056" s="622">
        <v>4478</v>
      </c>
      <c r="L1056" s="622"/>
      <c r="M1056" s="622">
        <v>4478</v>
      </c>
      <c r="N1056" s="622"/>
      <c r="O1056" s="622"/>
      <c r="P1056" s="635"/>
      <c r="Q1056" s="623"/>
    </row>
    <row r="1057" spans="1:17" ht="14.4" customHeight="1" x14ac:dyDescent="0.3">
      <c r="A1057" s="618" t="s">
        <v>556</v>
      </c>
      <c r="B1057" s="619" t="s">
        <v>8863</v>
      </c>
      <c r="C1057" s="619" t="s">
        <v>7401</v>
      </c>
      <c r="D1057" s="619" t="s">
        <v>8876</v>
      </c>
      <c r="E1057" s="619" t="s">
        <v>8877</v>
      </c>
      <c r="F1057" s="622"/>
      <c r="G1057" s="622"/>
      <c r="H1057" s="622"/>
      <c r="I1057" s="622"/>
      <c r="J1057" s="622">
        <v>1</v>
      </c>
      <c r="K1057" s="622">
        <v>277</v>
      </c>
      <c r="L1057" s="622"/>
      <c r="M1057" s="622">
        <v>277</v>
      </c>
      <c r="N1057" s="622"/>
      <c r="O1057" s="622"/>
      <c r="P1057" s="635"/>
      <c r="Q1057" s="623"/>
    </row>
    <row r="1058" spans="1:17" ht="14.4" customHeight="1" x14ac:dyDescent="0.3">
      <c r="A1058" s="618" t="s">
        <v>556</v>
      </c>
      <c r="B1058" s="619" t="s">
        <v>8863</v>
      </c>
      <c r="C1058" s="619" t="s">
        <v>7401</v>
      </c>
      <c r="D1058" s="619" t="s">
        <v>8878</v>
      </c>
      <c r="E1058" s="619" t="s">
        <v>8879</v>
      </c>
      <c r="F1058" s="622"/>
      <c r="G1058" s="622"/>
      <c r="H1058" s="622"/>
      <c r="I1058" s="622"/>
      <c r="J1058" s="622">
        <v>1</v>
      </c>
      <c r="K1058" s="622">
        <v>675</v>
      </c>
      <c r="L1058" s="622"/>
      <c r="M1058" s="622">
        <v>675</v>
      </c>
      <c r="N1058" s="622">
        <v>1</v>
      </c>
      <c r="O1058" s="622">
        <v>677</v>
      </c>
      <c r="P1058" s="635"/>
      <c r="Q1058" s="623">
        <v>677</v>
      </c>
    </row>
    <row r="1059" spans="1:17" ht="14.4" customHeight="1" x14ac:dyDescent="0.3">
      <c r="A1059" s="618" t="s">
        <v>556</v>
      </c>
      <c r="B1059" s="619" t="s">
        <v>8863</v>
      </c>
      <c r="C1059" s="619" t="s">
        <v>7401</v>
      </c>
      <c r="D1059" s="619" t="s">
        <v>8382</v>
      </c>
      <c r="E1059" s="619" t="s">
        <v>8383</v>
      </c>
      <c r="F1059" s="622"/>
      <c r="G1059" s="622"/>
      <c r="H1059" s="622"/>
      <c r="I1059" s="622"/>
      <c r="J1059" s="622"/>
      <c r="K1059" s="622"/>
      <c r="L1059" s="622"/>
      <c r="M1059" s="622"/>
      <c r="N1059" s="622">
        <v>1</v>
      </c>
      <c r="O1059" s="622">
        <v>2047</v>
      </c>
      <c r="P1059" s="635"/>
      <c r="Q1059" s="623">
        <v>2047</v>
      </c>
    </row>
    <row r="1060" spans="1:17" ht="14.4" customHeight="1" x14ac:dyDescent="0.3">
      <c r="A1060" s="618" t="s">
        <v>556</v>
      </c>
      <c r="B1060" s="619" t="s">
        <v>8863</v>
      </c>
      <c r="C1060" s="619" t="s">
        <v>7401</v>
      </c>
      <c r="D1060" s="619" t="s">
        <v>8880</v>
      </c>
      <c r="E1060" s="619" t="s">
        <v>8881</v>
      </c>
      <c r="F1060" s="622"/>
      <c r="G1060" s="622"/>
      <c r="H1060" s="622"/>
      <c r="I1060" s="622"/>
      <c r="J1060" s="622">
        <v>1</v>
      </c>
      <c r="K1060" s="622">
        <v>6083</v>
      </c>
      <c r="L1060" s="622"/>
      <c r="M1060" s="622">
        <v>6083</v>
      </c>
      <c r="N1060" s="622">
        <v>1</v>
      </c>
      <c r="O1060" s="622">
        <v>6103</v>
      </c>
      <c r="P1060" s="635"/>
      <c r="Q1060" s="623">
        <v>6103</v>
      </c>
    </row>
    <row r="1061" spans="1:17" ht="14.4" customHeight="1" x14ac:dyDescent="0.3">
      <c r="A1061" s="618" t="s">
        <v>556</v>
      </c>
      <c r="B1061" s="619" t="s">
        <v>8863</v>
      </c>
      <c r="C1061" s="619" t="s">
        <v>7401</v>
      </c>
      <c r="D1061" s="619" t="s">
        <v>8882</v>
      </c>
      <c r="E1061" s="619" t="s">
        <v>8883</v>
      </c>
      <c r="F1061" s="622"/>
      <c r="G1061" s="622"/>
      <c r="H1061" s="622"/>
      <c r="I1061" s="622"/>
      <c r="J1061" s="622"/>
      <c r="K1061" s="622"/>
      <c r="L1061" s="622"/>
      <c r="M1061" s="622"/>
      <c r="N1061" s="622">
        <v>1</v>
      </c>
      <c r="O1061" s="622">
        <v>352</v>
      </c>
      <c r="P1061" s="635"/>
      <c r="Q1061" s="623">
        <v>352</v>
      </c>
    </row>
    <row r="1062" spans="1:17" ht="14.4" customHeight="1" x14ac:dyDescent="0.3">
      <c r="A1062" s="618" t="s">
        <v>556</v>
      </c>
      <c r="B1062" s="619" t="s">
        <v>8884</v>
      </c>
      <c r="C1062" s="619" t="s">
        <v>7401</v>
      </c>
      <c r="D1062" s="619" t="s">
        <v>7402</v>
      </c>
      <c r="E1062" s="619" t="s">
        <v>7403</v>
      </c>
      <c r="F1062" s="622"/>
      <c r="G1062" s="622"/>
      <c r="H1062" s="622"/>
      <c r="I1062" s="622"/>
      <c r="J1062" s="622">
        <v>12</v>
      </c>
      <c r="K1062" s="622">
        <v>0</v>
      </c>
      <c r="L1062" s="622"/>
      <c r="M1062" s="622">
        <v>0</v>
      </c>
      <c r="N1062" s="622"/>
      <c r="O1062" s="622"/>
      <c r="P1062" s="635"/>
      <c r="Q1062" s="623"/>
    </row>
    <row r="1063" spans="1:17" ht="14.4" customHeight="1" x14ac:dyDescent="0.3">
      <c r="A1063" s="618" t="s">
        <v>556</v>
      </c>
      <c r="B1063" s="619" t="s">
        <v>8884</v>
      </c>
      <c r="C1063" s="619" t="s">
        <v>7401</v>
      </c>
      <c r="D1063" s="619" t="s">
        <v>7404</v>
      </c>
      <c r="E1063" s="619" t="s">
        <v>7405</v>
      </c>
      <c r="F1063" s="622"/>
      <c r="G1063" s="622"/>
      <c r="H1063" s="622"/>
      <c r="I1063" s="622"/>
      <c r="J1063" s="622">
        <v>703</v>
      </c>
      <c r="K1063" s="622">
        <v>0</v>
      </c>
      <c r="L1063" s="622"/>
      <c r="M1063" s="622">
        <v>0</v>
      </c>
      <c r="N1063" s="622"/>
      <c r="O1063" s="622"/>
      <c r="P1063" s="635"/>
      <c r="Q1063" s="623"/>
    </row>
    <row r="1064" spans="1:17" ht="14.4" customHeight="1" x14ac:dyDescent="0.3">
      <c r="A1064" s="618" t="s">
        <v>556</v>
      </c>
      <c r="B1064" s="619" t="s">
        <v>1928</v>
      </c>
      <c r="C1064" s="619" t="s">
        <v>7401</v>
      </c>
      <c r="D1064" s="619" t="s">
        <v>8190</v>
      </c>
      <c r="E1064" s="619" t="s">
        <v>8191</v>
      </c>
      <c r="F1064" s="622"/>
      <c r="G1064" s="622"/>
      <c r="H1064" s="622"/>
      <c r="I1064" s="622"/>
      <c r="J1064" s="622">
        <v>1</v>
      </c>
      <c r="K1064" s="622">
        <v>1541</v>
      </c>
      <c r="L1064" s="622"/>
      <c r="M1064" s="622">
        <v>1541</v>
      </c>
      <c r="N1064" s="622"/>
      <c r="O1064" s="622"/>
      <c r="P1064" s="635"/>
      <c r="Q1064" s="623"/>
    </row>
    <row r="1065" spans="1:17" ht="14.4" customHeight="1" x14ac:dyDescent="0.3">
      <c r="A1065" s="618" t="s">
        <v>8885</v>
      </c>
      <c r="B1065" s="619" t="s">
        <v>7361</v>
      </c>
      <c r="C1065" s="619" t="s">
        <v>7401</v>
      </c>
      <c r="D1065" s="619" t="s">
        <v>7408</v>
      </c>
      <c r="E1065" s="619" t="s">
        <v>7409</v>
      </c>
      <c r="F1065" s="622">
        <v>1</v>
      </c>
      <c r="G1065" s="622">
        <v>34</v>
      </c>
      <c r="H1065" s="622">
        <v>1</v>
      </c>
      <c r="I1065" s="622">
        <v>34</v>
      </c>
      <c r="J1065" s="622">
        <v>6</v>
      </c>
      <c r="K1065" s="622">
        <v>204</v>
      </c>
      <c r="L1065" s="622">
        <v>6</v>
      </c>
      <c r="M1065" s="622">
        <v>34</v>
      </c>
      <c r="N1065" s="622">
        <v>1</v>
      </c>
      <c r="O1065" s="622">
        <v>34</v>
      </c>
      <c r="P1065" s="635">
        <v>1</v>
      </c>
      <c r="Q1065" s="623">
        <v>34</v>
      </c>
    </row>
    <row r="1066" spans="1:17" ht="14.4" customHeight="1" x14ac:dyDescent="0.3">
      <c r="A1066" s="618" t="s">
        <v>8885</v>
      </c>
      <c r="B1066" s="619" t="s">
        <v>7361</v>
      </c>
      <c r="C1066" s="619" t="s">
        <v>7401</v>
      </c>
      <c r="D1066" s="619" t="s">
        <v>7414</v>
      </c>
      <c r="E1066" s="619" t="s">
        <v>7415</v>
      </c>
      <c r="F1066" s="622"/>
      <c r="G1066" s="622"/>
      <c r="H1066" s="622"/>
      <c r="I1066" s="622"/>
      <c r="J1066" s="622">
        <v>1</v>
      </c>
      <c r="K1066" s="622">
        <v>333</v>
      </c>
      <c r="L1066" s="622"/>
      <c r="M1066" s="622">
        <v>333</v>
      </c>
      <c r="N1066" s="622"/>
      <c r="O1066" s="622"/>
      <c r="P1066" s="635"/>
      <c r="Q1066" s="623"/>
    </row>
    <row r="1067" spans="1:17" ht="14.4" customHeight="1" x14ac:dyDescent="0.3">
      <c r="A1067" s="618" t="s">
        <v>8885</v>
      </c>
      <c r="B1067" s="619" t="s">
        <v>7361</v>
      </c>
      <c r="C1067" s="619" t="s">
        <v>7401</v>
      </c>
      <c r="D1067" s="619" t="s">
        <v>7428</v>
      </c>
      <c r="E1067" s="619" t="s">
        <v>7429</v>
      </c>
      <c r="F1067" s="622">
        <v>1</v>
      </c>
      <c r="G1067" s="622">
        <v>941</v>
      </c>
      <c r="H1067" s="622">
        <v>1</v>
      </c>
      <c r="I1067" s="622">
        <v>941</v>
      </c>
      <c r="J1067" s="622"/>
      <c r="K1067" s="622"/>
      <c r="L1067" s="622"/>
      <c r="M1067" s="622"/>
      <c r="N1067" s="622"/>
      <c r="O1067" s="622"/>
      <c r="P1067" s="635"/>
      <c r="Q1067" s="623"/>
    </row>
    <row r="1068" spans="1:17" ht="14.4" customHeight="1" x14ac:dyDescent="0.3">
      <c r="A1068" s="618" t="s">
        <v>8885</v>
      </c>
      <c r="B1068" s="619" t="s">
        <v>7361</v>
      </c>
      <c r="C1068" s="619" t="s">
        <v>7401</v>
      </c>
      <c r="D1068" s="619" t="s">
        <v>7432</v>
      </c>
      <c r="E1068" s="619" t="s">
        <v>7433</v>
      </c>
      <c r="F1068" s="622">
        <v>4</v>
      </c>
      <c r="G1068" s="622">
        <v>156</v>
      </c>
      <c r="H1068" s="622">
        <v>1</v>
      </c>
      <c r="I1068" s="622">
        <v>39</v>
      </c>
      <c r="J1068" s="622"/>
      <c r="K1068" s="622"/>
      <c r="L1068" s="622"/>
      <c r="M1068" s="622"/>
      <c r="N1068" s="622"/>
      <c r="O1068" s="622"/>
      <c r="P1068" s="635"/>
      <c r="Q1068" s="623"/>
    </row>
    <row r="1069" spans="1:17" ht="14.4" customHeight="1" x14ac:dyDescent="0.3">
      <c r="A1069" s="618" t="s">
        <v>8885</v>
      </c>
      <c r="B1069" s="619" t="s">
        <v>7361</v>
      </c>
      <c r="C1069" s="619" t="s">
        <v>7401</v>
      </c>
      <c r="D1069" s="619" t="s">
        <v>7438</v>
      </c>
      <c r="E1069" s="619" t="s">
        <v>7439</v>
      </c>
      <c r="F1069" s="622">
        <v>1</v>
      </c>
      <c r="G1069" s="622">
        <v>385</v>
      </c>
      <c r="H1069" s="622">
        <v>1</v>
      </c>
      <c r="I1069" s="622">
        <v>385</v>
      </c>
      <c r="J1069" s="622">
        <v>1</v>
      </c>
      <c r="K1069" s="622">
        <v>385</v>
      </c>
      <c r="L1069" s="622">
        <v>1</v>
      </c>
      <c r="M1069" s="622">
        <v>385</v>
      </c>
      <c r="N1069" s="622"/>
      <c r="O1069" s="622"/>
      <c r="P1069" s="635"/>
      <c r="Q1069" s="623"/>
    </row>
    <row r="1070" spans="1:17" ht="14.4" customHeight="1" x14ac:dyDescent="0.3">
      <c r="A1070" s="618" t="s">
        <v>8885</v>
      </c>
      <c r="B1070" s="619" t="s">
        <v>7361</v>
      </c>
      <c r="C1070" s="619" t="s">
        <v>7401</v>
      </c>
      <c r="D1070" s="619" t="s">
        <v>7440</v>
      </c>
      <c r="E1070" s="619" t="s">
        <v>7441</v>
      </c>
      <c r="F1070" s="622">
        <v>1</v>
      </c>
      <c r="G1070" s="622">
        <v>83</v>
      </c>
      <c r="H1070" s="622">
        <v>1</v>
      </c>
      <c r="I1070" s="622">
        <v>83</v>
      </c>
      <c r="J1070" s="622">
        <v>1</v>
      </c>
      <c r="K1070" s="622">
        <v>83</v>
      </c>
      <c r="L1070" s="622">
        <v>1</v>
      </c>
      <c r="M1070" s="622">
        <v>83</v>
      </c>
      <c r="N1070" s="622"/>
      <c r="O1070" s="622"/>
      <c r="P1070" s="635"/>
      <c r="Q1070" s="623"/>
    </row>
    <row r="1071" spans="1:17" ht="14.4" customHeight="1" x14ac:dyDescent="0.3">
      <c r="A1071" s="618" t="s">
        <v>8885</v>
      </c>
      <c r="B1071" s="619" t="s">
        <v>7361</v>
      </c>
      <c r="C1071" s="619" t="s">
        <v>7401</v>
      </c>
      <c r="D1071" s="619" t="s">
        <v>7444</v>
      </c>
      <c r="E1071" s="619" t="s">
        <v>7445</v>
      </c>
      <c r="F1071" s="622">
        <v>1</v>
      </c>
      <c r="G1071" s="622">
        <v>162</v>
      </c>
      <c r="H1071" s="622">
        <v>1</v>
      </c>
      <c r="I1071" s="622">
        <v>162</v>
      </c>
      <c r="J1071" s="622"/>
      <c r="K1071" s="622"/>
      <c r="L1071" s="622"/>
      <c r="M1071" s="622"/>
      <c r="N1071" s="622"/>
      <c r="O1071" s="622"/>
      <c r="P1071" s="635"/>
      <c r="Q1071" s="623"/>
    </row>
    <row r="1072" spans="1:17" ht="14.4" customHeight="1" x14ac:dyDescent="0.3">
      <c r="A1072" s="618" t="s">
        <v>8885</v>
      </c>
      <c r="B1072" s="619" t="s">
        <v>7361</v>
      </c>
      <c r="C1072" s="619" t="s">
        <v>7401</v>
      </c>
      <c r="D1072" s="619" t="s">
        <v>7448</v>
      </c>
      <c r="E1072" s="619" t="s">
        <v>7449</v>
      </c>
      <c r="F1072" s="622">
        <v>1</v>
      </c>
      <c r="G1072" s="622">
        <v>607</v>
      </c>
      <c r="H1072" s="622">
        <v>1</v>
      </c>
      <c r="I1072" s="622">
        <v>607</v>
      </c>
      <c r="J1072" s="622">
        <v>1</v>
      </c>
      <c r="K1072" s="622">
        <v>609</v>
      </c>
      <c r="L1072" s="622">
        <v>1.0032948929159802</v>
      </c>
      <c r="M1072" s="622">
        <v>609</v>
      </c>
      <c r="N1072" s="622"/>
      <c r="O1072" s="622"/>
      <c r="P1072" s="635"/>
      <c r="Q1072" s="623"/>
    </row>
    <row r="1073" spans="1:17" ht="14.4" customHeight="1" x14ac:dyDescent="0.3">
      <c r="A1073" s="618" t="s">
        <v>8885</v>
      </c>
      <c r="B1073" s="619" t="s">
        <v>7361</v>
      </c>
      <c r="C1073" s="619" t="s">
        <v>7401</v>
      </c>
      <c r="D1073" s="619" t="s">
        <v>7456</v>
      </c>
      <c r="E1073" s="619" t="s">
        <v>7457</v>
      </c>
      <c r="F1073" s="622"/>
      <c r="G1073" s="622"/>
      <c r="H1073" s="622"/>
      <c r="I1073" s="622"/>
      <c r="J1073" s="622">
        <v>1</v>
      </c>
      <c r="K1073" s="622">
        <v>114</v>
      </c>
      <c r="L1073" s="622"/>
      <c r="M1073" s="622">
        <v>114</v>
      </c>
      <c r="N1073" s="622"/>
      <c r="O1073" s="622"/>
      <c r="P1073" s="635"/>
      <c r="Q1073" s="623"/>
    </row>
    <row r="1074" spans="1:17" ht="14.4" customHeight="1" x14ac:dyDescent="0.3">
      <c r="A1074" s="618" t="s">
        <v>8885</v>
      </c>
      <c r="B1074" s="619" t="s">
        <v>7361</v>
      </c>
      <c r="C1074" s="619" t="s">
        <v>7401</v>
      </c>
      <c r="D1074" s="619" t="s">
        <v>7464</v>
      </c>
      <c r="E1074" s="619" t="s">
        <v>7465</v>
      </c>
      <c r="F1074" s="622"/>
      <c r="G1074" s="622"/>
      <c r="H1074" s="622"/>
      <c r="I1074" s="622"/>
      <c r="J1074" s="622">
        <v>1</v>
      </c>
      <c r="K1074" s="622">
        <v>125</v>
      </c>
      <c r="L1074" s="622"/>
      <c r="M1074" s="622">
        <v>125</v>
      </c>
      <c r="N1074" s="622"/>
      <c r="O1074" s="622"/>
      <c r="P1074" s="635"/>
      <c r="Q1074" s="623"/>
    </row>
    <row r="1075" spans="1:17" ht="14.4" customHeight="1" x14ac:dyDescent="0.3">
      <c r="A1075" s="618" t="s">
        <v>8885</v>
      </c>
      <c r="B1075" s="619" t="s">
        <v>7361</v>
      </c>
      <c r="C1075" s="619" t="s">
        <v>7401</v>
      </c>
      <c r="D1075" s="619" t="s">
        <v>7470</v>
      </c>
      <c r="E1075" s="619" t="s">
        <v>7471</v>
      </c>
      <c r="F1075" s="622">
        <v>1</v>
      </c>
      <c r="G1075" s="622">
        <v>248</v>
      </c>
      <c r="H1075" s="622">
        <v>1</v>
      </c>
      <c r="I1075" s="622">
        <v>248</v>
      </c>
      <c r="J1075" s="622">
        <v>4</v>
      </c>
      <c r="K1075" s="622">
        <v>996</v>
      </c>
      <c r="L1075" s="622">
        <v>4.0161290322580649</v>
      </c>
      <c r="M1075" s="622">
        <v>249</v>
      </c>
      <c r="N1075" s="622"/>
      <c r="O1075" s="622"/>
      <c r="P1075" s="635"/>
      <c r="Q1075" s="623"/>
    </row>
    <row r="1076" spans="1:17" ht="14.4" customHeight="1" x14ac:dyDescent="0.3">
      <c r="A1076" s="618" t="s">
        <v>8885</v>
      </c>
      <c r="B1076" s="619" t="s">
        <v>7548</v>
      </c>
      <c r="C1076" s="619" t="s">
        <v>7401</v>
      </c>
      <c r="D1076" s="619" t="s">
        <v>8218</v>
      </c>
      <c r="E1076" s="619" t="s">
        <v>8219</v>
      </c>
      <c r="F1076" s="622">
        <v>0</v>
      </c>
      <c r="G1076" s="622">
        <v>0</v>
      </c>
      <c r="H1076" s="622"/>
      <c r="I1076" s="622"/>
      <c r="J1076" s="622"/>
      <c r="K1076" s="622"/>
      <c r="L1076" s="622"/>
      <c r="M1076" s="622"/>
      <c r="N1076" s="622"/>
      <c r="O1076" s="622"/>
      <c r="P1076" s="635"/>
      <c r="Q1076" s="623"/>
    </row>
    <row r="1077" spans="1:17" ht="14.4" customHeight="1" x14ac:dyDescent="0.3">
      <c r="A1077" s="618" t="s">
        <v>8885</v>
      </c>
      <c r="B1077" s="619" t="s">
        <v>7548</v>
      </c>
      <c r="C1077" s="619" t="s">
        <v>7401</v>
      </c>
      <c r="D1077" s="619" t="s">
        <v>8473</v>
      </c>
      <c r="E1077" s="619" t="s">
        <v>8474</v>
      </c>
      <c r="F1077" s="622">
        <v>1</v>
      </c>
      <c r="G1077" s="622">
        <v>1777</v>
      </c>
      <c r="H1077" s="622">
        <v>1</v>
      </c>
      <c r="I1077" s="622">
        <v>1777</v>
      </c>
      <c r="J1077" s="622"/>
      <c r="K1077" s="622"/>
      <c r="L1077" s="622"/>
      <c r="M1077" s="622"/>
      <c r="N1077" s="622"/>
      <c r="O1077" s="622"/>
      <c r="P1077" s="635"/>
      <c r="Q1077" s="623"/>
    </row>
    <row r="1078" spans="1:17" ht="14.4" customHeight="1" x14ac:dyDescent="0.3">
      <c r="A1078" s="618" t="s">
        <v>8886</v>
      </c>
      <c r="B1078" s="619" t="s">
        <v>7361</v>
      </c>
      <c r="C1078" s="619" t="s">
        <v>7401</v>
      </c>
      <c r="D1078" s="619" t="s">
        <v>7412</v>
      </c>
      <c r="E1078" s="619" t="s">
        <v>7413</v>
      </c>
      <c r="F1078" s="622"/>
      <c r="G1078" s="622"/>
      <c r="H1078" s="622"/>
      <c r="I1078" s="622"/>
      <c r="J1078" s="622">
        <v>1</v>
      </c>
      <c r="K1078" s="622">
        <v>75</v>
      </c>
      <c r="L1078" s="622"/>
      <c r="M1078" s="622">
        <v>75</v>
      </c>
      <c r="N1078" s="622"/>
      <c r="O1078" s="622"/>
      <c r="P1078" s="635"/>
      <c r="Q1078" s="623"/>
    </row>
    <row r="1079" spans="1:17" ht="14.4" customHeight="1" x14ac:dyDescent="0.3">
      <c r="A1079" s="618" t="s">
        <v>8886</v>
      </c>
      <c r="B1079" s="619" t="s">
        <v>7361</v>
      </c>
      <c r="C1079" s="619" t="s">
        <v>7401</v>
      </c>
      <c r="D1079" s="619" t="s">
        <v>7422</v>
      </c>
      <c r="E1079" s="619" t="s">
        <v>7423</v>
      </c>
      <c r="F1079" s="622"/>
      <c r="G1079" s="622"/>
      <c r="H1079" s="622"/>
      <c r="I1079" s="622"/>
      <c r="J1079" s="622">
        <v>1</v>
      </c>
      <c r="K1079" s="622">
        <v>176</v>
      </c>
      <c r="L1079" s="622"/>
      <c r="M1079" s="622">
        <v>176</v>
      </c>
      <c r="N1079" s="622"/>
      <c r="O1079" s="622"/>
      <c r="P1079" s="635"/>
      <c r="Q1079" s="623"/>
    </row>
    <row r="1080" spans="1:17" ht="14.4" customHeight="1" x14ac:dyDescent="0.3">
      <c r="A1080" s="618" t="s">
        <v>8886</v>
      </c>
      <c r="B1080" s="619" t="s">
        <v>7361</v>
      </c>
      <c r="C1080" s="619" t="s">
        <v>7401</v>
      </c>
      <c r="D1080" s="619" t="s">
        <v>7464</v>
      </c>
      <c r="E1080" s="619" t="s">
        <v>7465</v>
      </c>
      <c r="F1080" s="622"/>
      <c r="G1080" s="622"/>
      <c r="H1080" s="622"/>
      <c r="I1080" s="622"/>
      <c r="J1080" s="622">
        <v>1</v>
      </c>
      <c r="K1080" s="622">
        <v>125</v>
      </c>
      <c r="L1080" s="622"/>
      <c r="M1080" s="622">
        <v>125</v>
      </c>
      <c r="N1080" s="622">
        <v>1</v>
      </c>
      <c r="O1080" s="622">
        <v>116</v>
      </c>
      <c r="P1080" s="635"/>
      <c r="Q1080" s="623">
        <v>116</v>
      </c>
    </row>
    <row r="1081" spans="1:17" ht="14.4" customHeight="1" x14ac:dyDescent="0.3">
      <c r="A1081" s="618" t="s">
        <v>8886</v>
      </c>
      <c r="B1081" s="619" t="s">
        <v>7361</v>
      </c>
      <c r="C1081" s="619" t="s">
        <v>7401</v>
      </c>
      <c r="D1081" s="619" t="s">
        <v>7470</v>
      </c>
      <c r="E1081" s="619" t="s">
        <v>7471</v>
      </c>
      <c r="F1081" s="622">
        <v>4</v>
      </c>
      <c r="G1081" s="622">
        <v>992</v>
      </c>
      <c r="H1081" s="622">
        <v>1</v>
      </c>
      <c r="I1081" s="622">
        <v>248</v>
      </c>
      <c r="J1081" s="622">
        <v>7</v>
      </c>
      <c r="K1081" s="622">
        <v>1743</v>
      </c>
      <c r="L1081" s="622">
        <v>1.7570564516129032</v>
      </c>
      <c r="M1081" s="622">
        <v>249</v>
      </c>
      <c r="N1081" s="622">
        <v>8</v>
      </c>
      <c r="O1081" s="622">
        <v>1856</v>
      </c>
      <c r="P1081" s="635">
        <v>1.8709677419354838</v>
      </c>
      <c r="Q1081" s="623">
        <v>232</v>
      </c>
    </row>
    <row r="1082" spans="1:17" ht="14.4" customHeight="1" x14ac:dyDescent="0.3">
      <c r="A1082" s="618" t="s">
        <v>8886</v>
      </c>
      <c r="B1082" s="619" t="s">
        <v>7548</v>
      </c>
      <c r="C1082" s="619" t="s">
        <v>7401</v>
      </c>
      <c r="D1082" s="619" t="s">
        <v>8074</v>
      </c>
      <c r="E1082" s="619" t="s">
        <v>8075</v>
      </c>
      <c r="F1082" s="622"/>
      <c r="G1082" s="622"/>
      <c r="H1082" s="622"/>
      <c r="I1082" s="622"/>
      <c r="J1082" s="622">
        <v>1</v>
      </c>
      <c r="K1082" s="622">
        <v>2671</v>
      </c>
      <c r="L1082" s="622"/>
      <c r="M1082" s="622">
        <v>2671</v>
      </c>
      <c r="N1082" s="622"/>
      <c r="O1082" s="622"/>
      <c r="P1082" s="635"/>
      <c r="Q1082" s="623"/>
    </row>
    <row r="1083" spans="1:17" ht="14.4" customHeight="1" x14ac:dyDescent="0.3">
      <c r="A1083" s="618" t="s">
        <v>8887</v>
      </c>
      <c r="B1083" s="619" t="s">
        <v>7361</v>
      </c>
      <c r="C1083" s="619" t="s">
        <v>7401</v>
      </c>
      <c r="D1083" s="619" t="s">
        <v>7408</v>
      </c>
      <c r="E1083" s="619" t="s">
        <v>7409</v>
      </c>
      <c r="F1083" s="622">
        <v>1</v>
      </c>
      <c r="G1083" s="622">
        <v>34</v>
      </c>
      <c r="H1083" s="622">
        <v>1</v>
      </c>
      <c r="I1083" s="622">
        <v>34</v>
      </c>
      <c r="J1083" s="622"/>
      <c r="K1083" s="622"/>
      <c r="L1083" s="622"/>
      <c r="M1083" s="622"/>
      <c r="N1083" s="622">
        <v>1</v>
      </c>
      <c r="O1083" s="622">
        <v>34</v>
      </c>
      <c r="P1083" s="635">
        <v>1</v>
      </c>
      <c r="Q1083" s="623">
        <v>34</v>
      </c>
    </row>
    <row r="1084" spans="1:17" ht="14.4" customHeight="1" x14ac:dyDescent="0.3">
      <c r="A1084" s="618" t="s">
        <v>8887</v>
      </c>
      <c r="B1084" s="619" t="s">
        <v>7361</v>
      </c>
      <c r="C1084" s="619" t="s">
        <v>7401</v>
      </c>
      <c r="D1084" s="619" t="s">
        <v>7412</v>
      </c>
      <c r="E1084" s="619" t="s">
        <v>7413</v>
      </c>
      <c r="F1084" s="622"/>
      <c r="G1084" s="622"/>
      <c r="H1084" s="622"/>
      <c r="I1084" s="622"/>
      <c r="J1084" s="622">
        <v>1</v>
      </c>
      <c r="K1084" s="622">
        <v>75</v>
      </c>
      <c r="L1084" s="622"/>
      <c r="M1084" s="622">
        <v>75</v>
      </c>
      <c r="N1084" s="622"/>
      <c r="O1084" s="622"/>
      <c r="P1084" s="635"/>
      <c r="Q1084" s="623"/>
    </row>
    <row r="1085" spans="1:17" ht="14.4" customHeight="1" x14ac:dyDescent="0.3">
      <c r="A1085" s="618" t="s">
        <v>8887</v>
      </c>
      <c r="B1085" s="619" t="s">
        <v>7361</v>
      </c>
      <c r="C1085" s="619" t="s">
        <v>7401</v>
      </c>
      <c r="D1085" s="619" t="s">
        <v>7428</v>
      </c>
      <c r="E1085" s="619" t="s">
        <v>7429</v>
      </c>
      <c r="F1085" s="622"/>
      <c r="G1085" s="622"/>
      <c r="H1085" s="622"/>
      <c r="I1085" s="622"/>
      <c r="J1085" s="622"/>
      <c r="K1085" s="622"/>
      <c r="L1085" s="622"/>
      <c r="M1085" s="622"/>
      <c r="N1085" s="622">
        <v>1</v>
      </c>
      <c r="O1085" s="622">
        <v>947</v>
      </c>
      <c r="P1085" s="635"/>
      <c r="Q1085" s="623">
        <v>947</v>
      </c>
    </row>
    <row r="1086" spans="1:17" ht="14.4" customHeight="1" x14ac:dyDescent="0.3">
      <c r="A1086" s="618" t="s">
        <v>8887</v>
      </c>
      <c r="B1086" s="619" t="s">
        <v>7361</v>
      </c>
      <c r="C1086" s="619" t="s">
        <v>7401</v>
      </c>
      <c r="D1086" s="619" t="s">
        <v>7432</v>
      </c>
      <c r="E1086" s="619" t="s">
        <v>7433</v>
      </c>
      <c r="F1086" s="622">
        <v>3</v>
      </c>
      <c r="G1086" s="622">
        <v>117</v>
      </c>
      <c r="H1086" s="622">
        <v>1</v>
      </c>
      <c r="I1086" s="622">
        <v>39</v>
      </c>
      <c r="J1086" s="622">
        <v>8</v>
      </c>
      <c r="K1086" s="622">
        <v>312</v>
      </c>
      <c r="L1086" s="622">
        <v>2.6666666666666665</v>
      </c>
      <c r="M1086" s="622">
        <v>39</v>
      </c>
      <c r="N1086" s="622">
        <v>5</v>
      </c>
      <c r="O1086" s="622">
        <v>195</v>
      </c>
      <c r="P1086" s="635">
        <v>1.6666666666666667</v>
      </c>
      <c r="Q1086" s="623">
        <v>39</v>
      </c>
    </row>
    <row r="1087" spans="1:17" ht="14.4" customHeight="1" x14ac:dyDescent="0.3">
      <c r="A1087" s="618" t="s">
        <v>8887</v>
      </c>
      <c r="B1087" s="619" t="s">
        <v>7361</v>
      </c>
      <c r="C1087" s="619" t="s">
        <v>7401</v>
      </c>
      <c r="D1087" s="619" t="s">
        <v>7438</v>
      </c>
      <c r="E1087" s="619" t="s">
        <v>7439</v>
      </c>
      <c r="F1087" s="622">
        <v>1</v>
      </c>
      <c r="G1087" s="622">
        <v>385</v>
      </c>
      <c r="H1087" s="622">
        <v>1</v>
      </c>
      <c r="I1087" s="622">
        <v>385</v>
      </c>
      <c r="J1087" s="622">
        <v>3</v>
      </c>
      <c r="K1087" s="622">
        <v>1155</v>
      </c>
      <c r="L1087" s="622">
        <v>3</v>
      </c>
      <c r="M1087" s="622">
        <v>385</v>
      </c>
      <c r="N1087" s="622"/>
      <c r="O1087" s="622"/>
      <c r="P1087" s="635"/>
      <c r="Q1087" s="623"/>
    </row>
    <row r="1088" spans="1:17" ht="14.4" customHeight="1" x14ac:dyDescent="0.3">
      <c r="A1088" s="618" t="s">
        <v>8887</v>
      </c>
      <c r="B1088" s="619" t="s">
        <v>7361</v>
      </c>
      <c r="C1088" s="619" t="s">
        <v>7401</v>
      </c>
      <c r="D1088" s="619" t="s">
        <v>7440</v>
      </c>
      <c r="E1088" s="619" t="s">
        <v>7441</v>
      </c>
      <c r="F1088" s="622">
        <v>1</v>
      </c>
      <c r="G1088" s="622">
        <v>83</v>
      </c>
      <c r="H1088" s="622">
        <v>1</v>
      </c>
      <c r="I1088" s="622">
        <v>83</v>
      </c>
      <c r="J1088" s="622">
        <v>2</v>
      </c>
      <c r="K1088" s="622">
        <v>166</v>
      </c>
      <c r="L1088" s="622">
        <v>2</v>
      </c>
      <c r="M1088" s="622">
        <v>83</v>
      </c>
      <c r="N1088" s="622"/>
      <c r="O1088" s="622"/>
      <c r="P1088" s="635"/>
      <c r="Q1088" s="623"/>
    </row>
    <row r="1089" spans="1:17" ht="14.4" customHeight="1" x14ac:dyDescent="0.3">
      <c r="A1089" s="618" t="s">
        <v>8887</v>
      </c>
      <c r="B1089" s="619" t="s">
        <v>7361</v>
      </c>
      <c r="C1089" s="619" t="s">
        <v>7401</v>
      </c>
      <c r="D1089" s="619" t="s">
        <v>7448</v>
      </c>
      <c r="E1089" s="619" t="s">
        <v>7449</v>
      </c>
      <c r="F1089" s="622">
        <v>5</v>
      </c>
      <c r="G1089" s="622">
        <v>3035</v>
      </c>
      <c r="H1089" s="622">
        <v>1</v>
      </c>
      <c r="I1089" s="622">
        <v>607</v>
      </c>
      <c r="J1089" s="622">
        <v>4</v>
      </c>
      <c r="K1089" s="622">
        <v>2436</v>
      </c>
      <c r="L1089" s="622">
        <v>0.80263591433278414</v>
      </c>
      <c r="M1089" s="622">
        <v>609</v>
      </c>
      <c r="N1089" s="622">
        <v>1</v>
      </c>
      <c r="O1089" s="622">
        <v>611</v>
      </c>
      <c r="P1089" s="635">
        <v>0.20131795716639209</v>
      </c>
      <c r="Q1089" s="623">
        <v>611</v>
      </c>
    </row>
    <row r="1090" spans="1:17" ht="14.4" customHeight="1" x14ac:dyDescent="0.3">
      <c r="A1090" s="618" t="s">
        <v>8887</v>
      </c>
      <c r="B1090" s="619" t="s">
        <v>7361</v>
      </c>
      <c r="C1090" s="619" t="s">
        <v>7401</v>
      </c>
      <c r="D1090" s="619" t="s">
        <v>7450</v>
      </c>
      <c r="E1090" s="619" t="s">
        <v>7451</v>
      </c>
      <c r="F1090" s="622">
        <v>1</v>
      </c>
      <c r="G1090" s="622">
        <v>685</v>
      </c>
      <c r="H1090" s="622">
        <v>1</v>
      </c>
      <c r="I1090" s="622">
        <v>685</v>
      </c>
      <c r="J1090" s="622">
        <v>1</v>
      </c>
      <c r="K1090" s="622">
        <v>687</v>
      </c>
      <c r="L1090" s="622">
        <v>1.0029197080291972</v>
      </c>
      <c r="M1090" s="622">
        <v>687</v>
      </c>
      <c r="N1090" s="622"/>
      <c r="O1090" s="622"/>
      <c r="P1090" s="635"/>
      <c r="Q1090" s="623"/>
    </row>
    <row r="1091" spans="1:17" ht="14.4" customHeight="1" x14ac:dyDescent="0.3">
      <c r="A1091" s="618" t="s">
        <v>8887</v>
      </c>
      <c r="B1091" s="619" t="s">
        <v>7361</v>
      </c>
      <c r="C1091" s="619" t="s">
        <v>7401</v>
      </c>
      <c r="D1091" s="619" t="s">
        <v>7452</v>
      </c>
      <c r="E1091" s="619" t="s">
        <v>7453</v>
      </c>
      <c r="F1091" s="622">
        <v>2</v>
      </c>
      <c r="G1091" s="622">
        <v>3368</v>
      </c>
      <c r="H1091" s="622">
        <v>1</v>
      </c>
      <c r="I1091" s="622">
        <v>1684</v>
      </c>
      <c r="J1091" s="622"/>
      <c r="K1091" s="622"/>
      <c r="L1091" s="622"/>
      <c r="M1091" s="622"/>
      <c r="N1091" s="622"/>
      <c r="O1091" s="622"/>
      <c r="P1091" s="635"/>
      <c r="Q1091" s="623"/>
    </row>
    <row r="1092" spans="1:17" ht="14.4" customHeight="1" x14ac:dyDescent="0.3">
      <c r="A1092" s="618" t="s">
        <v>8887</v>
      </c>
      <c r="B1092" s="619" t="s">
        <v>7361</v>
      </c>
      <c r="C1092" s="619" t="s">
        <v>7401</v>
      </c>
      <c r="D1092" s="619" t="s">
        <v>7456</v>
      </c>
      <c r="E1092" s="619" t="s">
        <v>7457</v>
      </c>
      <c r="F1092" s="622"/>
      <c r="G1092" s="622"/>
      <c r="H1092" s="622"/>
      <c r="I1092" s="622"/>
      <c r="J1092" s="622">
        <v>1</v>
      </c>
      <c r="K1092" s="622">
        <v>114</v>
      </c>
      <c r="L1092" s="622"/>
      <c r="M1092" s="622">
        <v>114</v>
      </c>
      <c r="N1092" s="622"/>
      <c r="O1092" s="622"/>
      <c r="P1092" s="635"/>
      <c r="Q1092" s="623"/>
    </row>
    <row r="1093" spans="1:17" ht="14.4" customHeight="1" x14ac:dyDescent="0.3">
      <c r="A1093" s="618" t="s">
        <v>8887</v>
      </c>
      <c r="B1093" s="619" t="s">
        <v>7361</v>
      </c>
      <c r="C1093" s="619" t="s">
        <v>7401</v>
      </c>
      <c r="D1093" s="619" t="s">
        <v>7470</v>
      </c>
      <c r="E1093" s="619" t="s">
        <v>7471</v>
      </c>
      <c r="F1093" s="622">
        <v>553</v>
      </c>
      <c r="G1093" s="622">
        <v>137144</v>
      </c>
      <c r="H1093" s="622">
        <v>1</v>
      </c>
      <c r="I1093" s="622">
        <v>248</v>
      </c>
      <c r="J1093" s="622">
        <v>710</v>
      </c>
      <c r="K1093" s="622">
        <v>176790</v>
      </c>
      <c r="L1093" s="622">
        <v>1.2890830076416029</v>
      </c>
      <c r="M1093" s="622">
        <v>249</v>
      </c>
      <c r="N1093" s="622">
        <v>404</v>
      </c>
      <c r="O1093" s="622">
        <v>93728</v>
      </c>
      <c r="P1093" s="635">
        <v>0.68342763810301577</v>
      </c>
      <c r="Q1093" s="623">
        <v>232</v>
      </c>
    </row>
    <row r="1094" spans="1:17" ht="14.4" customHeight="1" x14ac:dyDescent="0.3">
      <c r="A1094" s="618" t="s">
        <v>8887</v>
      </c>
      <c r="B1094" s="619" t="s">
        <v>7361</v>
      </c>
      <c r="C1094" s="619" t="s">
        <v>7401</v>
      </c>
      <c r="D1094" s="619" t="s">
        <v>7472</v>
      </c>
      <c r="E1094" s="619" t="s">
        <v>7473</v>
      </c>
      <c r="F1094" s="622">
        <v>1</v>
      </c>
      <c r="G1094" s="622">
        <v>310</v>
      </c>
      <c r="H1094" s="622">
        <v>1</v>
      </c>
      <c r="I1094" s="622">
        <v>310</v>
      </c>
      <c r="J1094" s="622">
        <v>35</v>
      </c>
      <c r="K1094" s="622">
        <v>10920</v>
      </c>
      <c r="L1094" s="622">
        <v>35.225806451612904</v>
      </c>
      <c r="M1094" s="622">
        <v>312</v>
      </c>
      <c r="N1094" s="622"/>
      <c r="O1094" s="622"/>
      <c r="P1094" s="635"/>
      <c r="Q1094" s="623"/>
    </row>
    <row r="1095" spans="1:17" ht="14.4" customHeight="1" x14ac:dyDescent="0.3">
      <c r="A1095" s="618" t="s">
        <v>8887</v>
      </c>
      <c r="B1095" s="619" t="s">
        <v>657</v>
      </c>
      <c r="C1095" s="619" t="s">
        <v>7401</v>
      </c>
      <c r="D1095" s="619" t="s">
        <v>7472</v>
      </c>
      <c r="E1095" s="619" t="s">
        <v>7473</v>
      </c>
      <c r="F1095" s="622"/>
      <c r="G1095" s="622"/>
      <c r="H1095" s="622"/>
      <c r="I1095" s="622"/>
      <c r="J1095" s="622">
        <v>1</v>
      </c>
      <c r="K1095" s="622">
        <v>312</v>
      </c>
      <c r="L1095" s="622"/>
      <c r="M1095" s="622">
        <v>312</v>
      </c>
      <c r="N1095" s="622"/>
      <c r="O1095" s="622"/>
      <c r="P1095" s="635"/>
      <c r="Q1095" s="623"/>
    </row>
    <row r="1096" spans="1:17" ht="14.4" customHeight="1" x14ac:dyDescent="0.3">
      <c r="A1096" s="618" t="s">
        <v>8887</v>
      </c>
      <c r="B1096" s="619" t="s">
        <v>7548</v>
      </c>
      <c r="C1096" s="619" t="s">
        <v>7401</v>
      </c>
      <c r="D1096" s="619" t="s">
        <v>7404</v>
      </c>
      <c r="E1096" s="619" t="s">
        <v>7405</v>
      </c>
      <c r="F1096" s="622"/>
      <c r="G1096" s="622"/>
      <c r="H1096" s="622"/>
      <c r="I1096" s="622"/>
      <c r="J1096" s="622">
        <v>1</v>
      </c>
      <c r="K1096" s="622">
        <v>0</v>
      </c>
      <c r="L1096" s="622"/>
      <c r="M1096" s="622">
        <v>0</v>
      </c>
      <c r="N1096" s="622"/>
      <c r="O1096" s="622"/>
      <c r="P1096" s="635"/>
      <c r="Q1096" s="623"/>
    </row>
    <row r="1097" spans="1:17" ht="14.4" customHeight="1" x14ac:dyDescent="0.3">
      <c r="A1097" s="618" t="s">
        <v>8887</v>
      </c>
      <c r="B1097" s="619" t="s">
        <v>7548</v>
      </c>
      <c r="C1097" s="619" t="s">
        <v>7401</v>
      </c>
      <c r="D1097" s="619" t="s">
        <v>8128</v>
      </c>
      <c r="E1097" s="619" t="s">
        <v>8129</v>
      </c>
      <c r="F1097" s="622">
        <v>1</v>
      </c>
      <c r="G1097" s="622">
        <v>2664</v>
      </c>
      <c r="H1097" s="622">
        <v>1</v>
      </c>
      <c r="I1097" s="622">
        <v>2664</v>
      </c>
      <c r="J1097" s="622">
        <v>1</v>
      </c>
      <c r="K1097" s="622">
        <v>2670</v>
      </c>
      <c r="L1097" s="622">
        <v>1.0022522522522523</v>
      </c>
      <c r="M1097" s="622">
        <v>2670</v>
      </c>
      <c r="N1097" s="622"/>
      <c r="O1097" s="622"/>
      <c r="P1097" s="635"/>
      <c r="Q1097" s="623"/>
    </row>
    <row r="1098" spans="1:17" ht="14.4" customHeight="1" x14ac:dyDescent="0.3">
      <c r="A1098" s="618" t="s">
        <v>8887</v>
      </c>
      <c r="B1098" s="619" t="s">
        <v>7548</v>
      </c>
      <c r="C1098" s="619" t="s">
        <v>7401</v>
      </c>
      <c r="D1098" s="619" t="s">
        <v>8182</v>
      </c>
      <c r="E1098" s="619" t="s">
        <v>8183</v>
      </c>
      <c r="F1098" s="622"/>
      <c r="G1098" s="622"/>
      <c r="H1098" s="622"/>
      <c r="I1098" s="622"/>
      <c r="J1098" s="622">
        <v>1</v>
      </c>
      <c r="K1098" s="622">
        <v>3552</v>
      </c>
      <c r="L1098" s="622"/>
      <c r="M1098" s="622">
        <v>3552</v>
      </c>
      <c r="N1098" s="622"/>
      <c r="O1098" s="622"/>
      <c r="P1098" s="635"/>
      <c r="Q1098" s="623"/>
    </row>
    <row r="1099" spans="1:17" ht="14.4" customHeight="1" x14ac:dyDescent="0.3">
      <c r="A1099" s="618" t="s">
        <v>8887</v>
      </c>
      <c r="B1099" s="619" t="s">
        <v>7548</v>
      </c>
      <c r="C1099" s="619" t="s">
        <v>7401</v>
      </c>
      <c r="D1099" s="619" t="s">
        <v>8220</v>
      </c>
      <c r="E1099" s="619" t="s">
        <v>8221</v>
      </c>
      <c r="F1099" s="622">
        <v>1</v>
      </c>
      <c r="G1099" s="622">
        <v>3736</v>
      </c>
      <c r="H1099" s="622">
        <v>1</v>
      </c>
      <c r="I1099" s="622">
        <v>3736</v>
      </c>
      <c r="J1099" s="622"/>
      <c r="K1099" s="622"/>
      <c r="L1099" s="622"/>
      <c r="M1099" s="622"/>
      <c r="N1099" s="622"/>
      <c r="O1099" s="622"/>
      <c r="P1099" s="635"/>
      <c r="Q1099" s="623"/>
    </row>
    <row r="1100" spans="1:17" ht="14.4" customHeight="1" x14ac:dyDescent="0.3">
      <c r="A1100" s="618" t="s">
        <v>8887</v>
      </c>
      <c r="B1100" s="619" t="s">
        <v>7548</v>
      </c>
      <c r="C1100" s="619" t="s">
        <v>7401</v>
      </c>
      <c r="D1100" s="619" t="s">
        <v>8579</v>
      </c>
      <c r="E1100" s="619" t="s">
        <v>8580</v>
      </c>
      <c r="F1100" s="622"/>
      <c r="G1100" s="622"/>
      <c r="H1100" s="622"/>
      <c r="I1100" s="622"/>
      <c r="J1100" s="622">
        <v>1</v>
      </c>
      <c r="K1100" s="622">
        <v>3963</v>
      </c>
      <c r="L1100" s="622"/>
      <c r="M1100" s="622">
        <v>3963</v>
      </c>
      <c r="N1100" s="622"/>
      <c r="O1100" s="622"/>
      <c r="P1100" s="635"/>
      <c r="Q1100" s="623"/>
    </row>
    <row r="1101" spans="1:17" ht="14.4" customHeight="1" x14ac:dyDescent="0.3">
      <c r="A1101" s="618" t="s">
        <v>8887</v>
      </c>
      <c r="B1101" s="619" t="s">
        <v>8647</v>
      </c>
      <c r="C1101" s="619" t="s">
        <v>7401</v>
      </c>
      <c r="D1101" s="619" t="s">
        <v>7402</v>
      </c>
      <c r="E1101" s="619" t="s">
        <v>7403</v>
      </c>
      <c r="F1101" s="622"/>
      <c r="G1101" s="622"/>
      <c r="H1101" s="622"/>
      <c r="I1101" s="622"/>
      <c r="J1101" s="622">
        <v>6</v>
      </c>
      <c r="K1101" s="622">
        <v>0</v>
      </c>
      <c r="L1101" s="622"/>
      <c r="M1101" s="622">
        <v>0</v>
      </c>
      <c r="N1101" s="622"/>
      <c r="O1101" s="622"/>
      <c r="P1101" s="635"/>
      <c r="Q1101" s="623"/>
    </row>
    <row r="1102" spans="1:17" ht="14.4" customHeight="1" x14ac:dyDescent="0.3">
      <c r="A1102" s="618" t="s">
        <v>8887</v>
      </c>
      <c r="B1102" s="619" t="s">
        <v>8647</v>
      </c>
      <c r="C1102" s="619" t="s">
        <v>7401</v>
      </c>
      <c r="D1102" s="619" t="s">
        <v>7404</v>
      </c>
      <c r="E1102" s="619" t="s">
        <v>7405</v>
      </c>
      <c r="F1102" s="622">
        <v>4</v>
      </c>
      <c r="G1102" s="622">
        <v>0</v>
      </c>
      <c r="H1102" s="622"/>
      <c r="I1102" s="622">
        <v>0</v>
      </c>
      <c r="J1102" s="622"/>
      <c r="K1102" s="622"/>
      <c r="L1102" s="622"/>
      <c r="M1102" s="622"/>
      <c r="N1102" s="622">
        <v>1</v>
      </c>
      <c r="O1102" s="622">
        <v>0</v>
      </c>
      <c r="P1102" s="635"/>
      <c r="Q1102" s="623">
        <v>0</v>
      </c>
    </row>
    <row r="1103" spans="1:17" ht="14.4" customHeight="1" x14ac:dyDescent="0.3">
      <c r="A1103" s="618" t="s">
        <v>8888</v>
      </c>
      <c r="B1103" s="619" t="s">
        <v>7361</v>
      </c>
      <c r="C1103" s="619" t="s">
        <v>7401</v>
      </c>
      <c r="D1103" s="619" t="s">
        <v>7406</v>
      </c>
      <c r="E1103" s="619" t="s">
        <v>7407</v>
      </c>
      <c r="F1103" s="622">
        <v>1</v>
      </c>
      <c r="G1103" s="622">
        <v>0</v>
      </c>
      <c r="H1103" s="622"/>
      <c r="I1103" s="622">
        <v>0</v>
      </c>
      <c r="J1103" s="622"/>
      <c r="K1103" s="622"/>
      <c r="L1103" s="622"/>
      <c r="M1103" s="622"/>
      <c r="N1103" s="622"/>
      <c r="O1103" s="622"/>
      <c r="P1103" s="635"/>
      <c r="Q1103" s="623"/>
    </row>
    <row r="1104" spans="1:17" ht="14.4" customHeight="1" x14ac:dyDescent="0.3">
      <c r="A1104" s="618" t="s">
        <v>8888</v>
      </c>
      <c r="B1104" s="619" t="s">
        <v>7361</v>
      </c>
      <c r="C1104" s="619" t="s">
        <v>7401</v>
      </c>
      <c r="D1104" s="619" t="s">
        <v>7408</v>
      </c>
      <c r="E1104" s="619" t="s">
        <v>7409</v>
      </c>
      <c r="F1104" s="622">
        <v>3</v>
      </c>
      <c r="G1104" s="622">
        <v>102</v>
      </c>
      <c r="H1104" s="622">
        <v>1</v>
      </c>
      <c r="I1104" s="622">
        <v>34</v>
      </c>
      <c r="J1104" s="622">
        <v>1</v>
      </c>
      <c r="K1104" s="622">
        <v>34</v>
      </c>
      <c r="L1104" s="622">
        <v>0.33333333333333331</v>
      </c>
      <c r="M1104" s="622">
        <v>34</v>
      </c>
      <c r="N1104" s="622">
        <v>2</v>
      </c>
      <c r="O1104" s="622">
        <v>68</v>
      </c>
      <c r="P1104" s="635">
        <v>0.66666666666666663</v>
      </c>
      <c r="Q1104" s="623">
        <v>34</v>
      </c>
    </row>
    <row r="1105" spans="1:17" ht="14.4" customHeight="1" x14ac:dyDescent="0.3">
      <c r="A1105" s="618" t="s">
        <v>8888</v>
      </c>
      <c r="B1105" s="619" t="s">
        <v>7361</v>
      </c>
      <c r="C1105" s="619" t="s">
        <v>7401</v>
      </c>
      <c r="D1105" s="619" t="s">
        <v>7444</v>
      </c>
      <c r="E1105" s="619" t="s">
        <v>7445</v>
      </c>
      <c r="F1105" s="622">
        <v>1</v>
      </c>
      <c r="G1105" s="622">
        <v>162</v>
      </c>
      <c r="H1105" s="622">
        <v>1</v>
      </c>
      <c r="I1105" s="622">
        <v>162</v>
      </c>
      <c r="J1105" s="622">
        <v>1</v>
      </c>
      <c r="K1105" s="622">
        <v>164</v>
      </c>
      <c r="L1105" s="622">
        <v>1.0123456790123457</v>
      </c>
      <c r="M1105" s="622">
        <v>164</v>
      </c>
      <c r="N1105" s="622">
        <v>1</v>
      </c>
      <c r="O1105" s="622">
        <v>165</v>
      </c>
      <c r="P1105" s="635">
        <v>1.0185185185185186</v>
      </c>
      <c r="Q1105" s="623">
        <v>165</v>
      </c>
    </row>
    <row r="1106" spans="1:17" ht="14.4" customHeight="1" x14ac:dyDescent="0.3">
      <c r="A1106" s="618" t="s">
        <v>8888</v>
      </c>
      <c r="B1106" s="619" t="s">
        <v>7361</v>
      </c>
      <c r="C1106" s="619" t="s">
        <v>7401</v>
      </c>
      <c r="D1106" s="619" t="s">
        <v>7464</v>
      </c>
      <c r="E1106" s="619" t="s">
        <v>7465</v>
      </c>
      <c r="F1106" s="622">
        <v>5</v>
      </c>
      <c r="G1106" s="622">
        <v>620</v>
      </c>
      <c r="H1106" s="622">
        <v>1</v>
      </c>
      <c r="I1106" s="622">
        <v>124</v>
      </c>
      <c r="J1106" s="622">
        <v>4</v>
      </c>
      <c r="K1106" s="622">
        <v>500</v>
      </c>
      <c r="L1106" s="622">
        <v>0.80645161290322576</v>
      </c>
      <c r="M1106" s="622">
        <v>125</v>
      </c>
      <c r="N1106" s="622">
        <v>6</v>
      </c>
      <c r="O1106" s="622">
        <v>696</v>
      </c>
      <c r="P1106" s="635">
        <v>1.1225806451612903</v>
      </c>
      <c r="Q1106" s="623">
        <v>116</v>
      </c>
    </row>
    <row r="1107" spans="1:17" ht="14.4" customHeight="1" x14ac:dyDescent="0.3">
      <c r="A1107" s="618" t="s">
        <v>8888</v>
      </c>
      <c r="B1107" s="619" t="s">
        <v>7361</v>
      </c>
      <c r="C1107" s="619" t="s">
        <v>7401</v>
      </c>
      <c r="D1107" s="619" t="s">
        <v>7470</v>
      </c>
      <c r="E1107" s="619" t="s">
        <v>7471</v>
      </c>
      <c r="F1107" s="622">
        <v>30</v>
      </c>
      <c r="G1107" s="622">
        <v>7440</v>
      </c>
      <c r="H1107" s="622">
        <v>1</v>
      </c>
      <c r="I1107" s="622">
        <v>248</v>
      </c>
      <c r="J1107" s="622">
        <v>44</v>
      </c>
      <c r="K1107" s="622">
        <v>10956</v>
      </c>
      <c r="L1107" s="622">
        <v>1.4725806451612904</v>
      </c>
      <c r="M1107" s="622">
        <v>249</v>
      </c>
      <c r="N1107" s="622">
        <v>46</v>
      </c>
      <c r="O1107" s="622">
        <v>10672</v>
      </c>
      <c r="P1107" s="635">
        <v>1.4344086021505376</v>
      </c>
      <c r="Q1107" s="623">
        <v>232</v>
      </c>
    </row>
    <row r="1108" spans="1:17" ht="14.4" customHeight="1" x14ac:dyDescent="0.3">
      <c r="A1108" s="618" t="s">
        <v>8888</v>
      </c>
      <c r="B1108" s="619" t="s">
        <v>7361</v>
      </c>
      <c r="C1108" s="619" t="s">
        <v>7401</v>
      </c>
      <c r="D1108" s="619" t="s">
        <v>7472</v>
      </c>
      <c r="E1108" s="619" t="s">
        <v>7473</v>
      </c>
      <c r="F1108" s="622">
        <v>2</v>
      </c>
      <c r="G1108" s="622">
        <v>620</v>
      </c>
      <c r="H1108" s="622">
        <v>1</v>
      </c>
      <c r="I1108" s="622">
        <v>310</v>
      </c>
      <c r="J1108" s="622">
        <v>1</v>
      </c>
      <c r="K1108" s="622">
        <v>312</v>
      </c>
      <c r="L1108" s="622">
        <v>0.50322580645161286</v>
      </c>
      <c r="M1108" s="622">
        <v>312</v>
      </c>
      <c r="N1108" s="622"/>
      <c r="O1108" s="622"/>
      <c r="P1108" s="635"/>
      <c r="Q1108" s="623"/>
    </row>
    <row r="1109" spans="1:17" ht="14.4" customHeight="1" x14ac:dyDescent="0.3">
      <c r="A1109" s="618" t="s">
        <v>8889</v>
      </c>
      <c r="B1109" s="619" t="s">
        <v>7361</v>
      </c>
      <c r="C1109" s="619" t="s">
        <v>7401</v>
      </c>
      <c r="D1109" s="619" t="s">
        <v>7408</v>
      </c>
      <c r="E1109" s="619" t="s">
        <v>7409</v>
      </c>
      <c r="F1109" s="622"/>
      <c r="G1109" s="622"/>
      <c r="H1109" s="622"/>
      <c r="I1109" s="622"/>
      <c r="J1109" s="622"/>
      <c r="K1109" s="622"/>
      <c r="L1109" s="622"/>
      <c r="M1109" s="622"/>
      <c r="N1109" s="622">
        <v>1</v>
      </c>
      <c r="O1109" s="622">
        <v>34</v>
      </c>
      <c r="P1109" s="635"/>
      <c r="Q1109" s="623">
        <v>34</v>
      </c>
    </row>
    <row r="1110" spans="1:17" ht="14.4" customHeight="1" x14ac:dyDescent="0.3">
      <c r="A1110" s="618" t="s">
        <v>8889</v>
      </c>
      <c r="B1110" s="619" t="s">
        <v>7361</v>
      </c>
      <c r="C1110" s="619" t="s">
        <v>7401</v>
      </c>
      <c r="D1110" s="619" t="s">
        <v>8062</v>
      </c>
      <c r="E1110" s="619" t="s">
        <v>8063</v>
      </c>
      <c r="F1110" s="622"/>
      <c r="G1110" s="622"/>
      <c r="H1110" s="622"/>
      <c r="I1110" s="622"/>
      <c r="J1110" s="622">
        <v>1</v>
      </c>
      <c r="K1110" s="622">
        <v>852</v>
      </c>
      <c r="L1110" s="622"/>
      <c r="M1110" s="622">
        <v>852</v>
      </c>
      <c r="N1110" s="622"/>
      <c r="O1110" s="622"/>
      <c r="P1110" s="635"/>
      <c r="Q1110" s="623"/>
    </row>
    <row r="1111" spans="1:17" ht="14.4" customHeight="1" x14ac:dyDescent="0.3">
      <c r="A1111" s="618" t="s">
        <v>8889</v>
      </c>
      <c r="B1111" s="619" t="s">
        <v>7361</v>
      </c>
      <c r="C1111" s="619" t="s">
        <v>7401</v>
      </c>
      <c r="D1111" s="619" t="s">
        <v>7470</v>
      </c>
      <c r="E1111" s="619" t="s">
        <v>7471</v>
      </c>
      <c r="F1111" s="622">
        <v>3</v>
      </c>
      <c r="G1111" s="622">
        <v>744</v>
      </c>
      <c r="H1111" s="622">
        <v>1</v>
      </c>
      <c r="I1111" s="622">
        <v>248</v>
      </c>
      <c r="J1111" s="622"/>
      <c r="K1111" s="622"/>
      <c r="L1111" s="622"/>
      <c r="M1111" s="622"/>
      <c r="N1111" s="622">
        <v>26</v>
      </c>
      <c r="O1111" s="622">
        <v>6032</v>
      </c>
      <c r="P1111" s="635">
        <v>8.10752688172043</v>
      </c>
      <c r="Q1111" s="623">
        <v>232</v>
      </c>
    </row>
    <row r="1112" spans="1:17" ht="14.4" customHeight="1" x14ac:dyDescent="0.3">
      <c r="A1112" s="618" t="s">
        <v>8889</v>
      </c>
      <c r="B1112" s="619" t="s">
        <v>7361</v>
      </c>
      <c r="C1112" s="619" t="s">
        <v>7401</v>
      </c>
      <c r="D1112" s="619" t="s">
        <v>7472</v>
      </c>
      <c r="E1112" s="619" t="s">
        <v>7473</v>
      </c>
      <c r="F1112" s="622">
        <v>85</v>
      </c>
      <c r="G1112" s="622">
        <v>26350</v>
      </c>
      <c r="H1112" s="622">
        <v>1</v>
      </c>
      <c r="I1112" s="622">
        <v>310</v>
      </c>
      <c r="J1112" s="622">
        <v>35</v>
      </c>
      <c r="K1112" s="622">
        <v>10920</v>
      </c>
      <c r="L1112" s="622">
        <v>0.41442125237191652</v>
      </c>
      <c r="M1112" s="622">
        <v>312</v>
      </c>
      <c r="N1112" s="622">
        <v>35</v>
      </c>
      <c r="O1112" s="622">
        <v>8120</v>
      </c>
      <c r="P1112" s="635">
        <v>0.30815939278937382</v>
      </c>
      <c r="Q1112" s="623">
        <v>232</v>
      </c>
    </row>
    <row r="1113" spans="1:17" ht="14.4" customHeight="1" x14ac:dyDescent="0.3">
      <c r="A1113" s="618" t="s">
        <v>8889</v>
      </c>
      <c r="B1113" s="619" t="s">
        <v>657</v>
      </c>
      <c r="C1113" s="619" t="s">
        <v>7401</v>
      </c>
      <c r="D1113" s="619" t="s">
        <v>7472</v>
      </c>
      <c r="E1113" s="619" t="s">
        <v>7473</v>
      </c>
      <c r="F1113" s="622"/>
      <c r="G1113" s="622"/>
      <c r="H1113" s="622"/>
      <c r="I1113" s="622"/>
      <c r="J1113" s="622"/>
      <c r="K1113" s="622"/>
      <c r="L1113" s="622"/>
      <c r="M1113" s="622"/>
      <c r="N1113" s="622">
        <v>3</v>
      </c>
      <c r="O1113" s="622">
        <v>696</v>
      </c>
      <c r="P1113" s="635"/>
      <c r="Q1113" s="623">
        <v>232</v>
      </c>
    </row>
    <row r="1114" spans="1:17" ht="14.4" customHeight="1" x14ac:dyDescent="0.3">
      <c r="A1114" s="618" t="s">
        <v>8890</v>
      </c>
      <c r="B1114" s="619" t="s">
        <v>7361</v>
      </c>
      <c r="C1114" s="619" t="s">
        <v>7386</v>
      </c>
      <c r="D1114" s="619" t="s">
        <v>7391</v>
      </c>
      <c r="E1114" s="619" t="s">
        <v>7392</v>
      </c>
      <c r="F1114" s="622">
        <v>2</v>
      </c>
      <c r="G1114" s="622">
        <v>1720</v>
      </c>
      <c r="H1114" s="622">
        <v>1</v>
      </c>
      <c r="I1114" s="622">
        <v>860</v>
      </c>
      <c r="J1114" s="622"/>
      <c r="K1114" s="622"/>
      <c r="L1114" s="622"/>
      <c r="M1114" s="622"/>
      <c r="N1114" s="622"/>
      <c r="O1114" s="622"/>
      <c r="P1114" s="635"/>
      <c r="Q1114" s="623"/>
    </row>
    <row r="1115" spans="1:17" ht="14.4" customHeight="1" x14ac:dyDescent="0.3">
      <c r="A1115" s="618" t="s">
        <v>8890</v>
      </c>
      <c r="B1115" s="619" t="s">
        <v>7361</v>
      </c>
      <c r="C1115" s="619" t="s">
        <v>7401</v>
      </c>
      <c r="D1115" s="619" t="s">
        <v>7408</v>
      </c>
      <c r="E1115" s="619" t="s">
        <v>7409</v>
      </c>
      <c r="F1115" s="622">
        <v>5</v>
      </c>
      <c r="G1115" s="622">
        <v>170</v>
      </c>
      <c r="H1115" s="622">
        <v>1</v>
      </c>
      <c r="I1115" s="622">
        <v>34</v>
      </c>
      <c r="J1115" s="622">
        <v>1</v>
      </c>
      <c r="K1115" s="622">
        <v>34</v>
      </c>
      <c r="L1115" s="622">
        <v>0.2</v>
      </c>
      <c r="M1115" s="622">
        <v>34</v>
      </c>
      <c r="N1115" s="622">
        <v>4</v>
      </c>
      <c r="O1115" s="622">
        <v>136</v>
      </c>
      <c r="P1115" s="635">
        <v>0.8</v>
      </c>
      <c r="Q1115" s="623">
        <v>34</v>
      </c>
    </row>
    <row r="1116" spans="1:17" ht="14.4" customHeight="1" x14ac:dyDescent="0.3">
      <c r="A1116" s="618" t="s">
        <v>8890</v>
      </c>
      <c r="B1116" s="619" t="s">
        <v>7361</v>
      </c>
      <c r="C1116" s="619" t="s">
        <v>7401</v>
      </c>
      <c r="D1116" s="619" t="s">
        <v>7464</v>
      </c>
      <c r="E1116" s="619" t="s">
        <v>7465</v>
      </c>
      <c r="F1116" s="622">
        <v>20</v>
      </c>
      <c r="G1116" s="622">
        <v>2480</v>
      </c>
      <c r="H1116" s="622">
        <v>1</v>
      </c>
      <c r="I1116" s="622">
        <v>124</v>
      </c>
      <c r="J1116" s="622">
        <v>20</v>
      </c>
      <c r="K1116" s="622">
        <v>2500</v>
      </c>
      <c r="L1116" s="622">
        <v>1.0080645161290323</v>
      </c>
      <c r="M1116" s="622">
        <v>125</v>
      </c>
      <c r="N1116" s="622">
        <v>5</v>
      </c>
      <c r="O1116" s="622">
        <v>580</v>
      </c>
      <c r="P1116" s="635">
        <v>0.23387096774193547</v>
      </c>
      <c r="Q1116" s="623">
        <v>116</v>
      </c>
    </row>
    <row r="1117" spans="1:17" ht="14.4" customHeight="1" x14ac:dyDescent="0.3">
      <c r="A1117" s="618" t="s">
        <v>8890</v>
      </c>
      <c r="B1117" s="619" t="s">
        <v>7361</v>
      </c>
      <c r="C1117" s="619" t="s">
        <v>7401</v>
      </c>
      <c r="D1117" s="619" t="s">
        <v>7470</v>
      </c>
      <c r="E1117" s="619" t="s">
        <v>7471</v>
      </c>
      <c r="F1117" s="622">
        <v>104</v>
      </c>
      <c r="G1117" s="622">
        <v>25792</v>
      </c>
      <c r="H1117" s="622">
        <v>1</v>
      </c>
      <c r="I1117" s="622">
        <v>248</v>
      </c>
      <c r="J1117" s="622">
        <v>107</v>
      </c>
      <c r="K1117" s="622">
        <v>26643</v>
      </c>
      <c r="L1117" s="622">
        <v>1.0329947270471465</v>
      </c>
      <c r="M1117" s="622">
        <v>249</v>
      </c>
      <c r="N1117" s="622">
        <v>252</v>
      </c>
      <c r="O1117" s="622">
        <v>58464</v>
      </c>
      <c r="P1117" s="635">
        <v>2.2667493796526053</v>
      </c>
      <c r="Q1117" s="623">
        <v>232</v>
      </c>
    </row>
    <row r="1118" spans="1:17" ht="14.4" customHeight="1" x14ac:dyDescent="0.3">
      <c r="A1118" s="618" t="s">
        <v>8890</v>
      </c>
      <c r="B1118" s="619" t="s">
        <v>7361</v>
      </c>
      <c r="C1118" s="619" t="s">
        <v>7401</v>
      </c>
      <c r="D1118" s="619" t="s">
        <v>7472</v>
      </c>
      <c r="E1118" s="619" t="s">
        <v>7473</v>
      </c>
      <c r="F1118" s="622">
        <v>799</v>
      </c>
      <c r="G1118" s="622">
        <v>247690</v>
      </c>
      <c r="H1118" s="622">
        <v>1</v>
      </c>
      <c r="I1118" s="622">
        <v>310</v>
      </c>
      <c r="J1118" s="622">
        <v>851</v>
      </c>
      <c r="K1118" s="622">
        <v>265512</v>
      </c>
      <c r="L1118" s="622">
        <v>1.0719528442811579</v>
      </c>
      <c r="M1118" s="622">
        <v>312</v>
      </c>
      <c r="N1118" s="622">
        <v>597</v>
      </c>
      <c r="O1118" s="622">
        <v>138504</v>
      </c>
      <c r="P1118" s="635">
        <v>0.55918284952965402</v>
      </c>
      <c r="Q1118" s="623">
        <v>232</v>
      </c>
    </row>
    <row r="1119" spans="1:17" ht="14.4" customHeight="1" x14ac:dyDescent="0.3">
      <c r="A1119" s="618" t="s">
        <v>8890</v>
      </c>
      <c r="B1119" s="619" t="s">
        <v>7361</v>
      </c>
      <c r="C1119" s="619" t="s">
        <v>7401</v>
      </c>
      <c r="D1119" s="619" t="s">
        <v>7480</v>
      </c>
      <c r="E1119" s="619" t="s">
        <v>7481</v>
      </c>
      <c r="F1119" s="622">
        <v>2</v>
      </c>
      <c r="G1119" s="622">
        <v>1246</v>
      </c>
      <c r="H1119" s="622">
        <v>1</v>
      </c>
      <c r="I1119" s="622">
        <v>623</v>
      </c>
      <c r="J1119" s="622"/>
      <c r="K1119" s="622"/>
      <c r="L1119" s="622"/>
      <c r="M1119" s="622"/>
      <c r="N1119" s="622"/>
      <c r="O1119" s="622"/>
      <c r="P1119" s="635"/>
      <c r="Q1119" s="623"/>
    </row>
    <row r="1120" spans="1:17" ht="14.4" customHeight="1" x14ac:dyDescent="0.3">
      <c r="A1120" s="618" t="s">
        <v>8890</v>
      </c>
      <c r="B1120" s="619" t="s">
        <v>7361</v>
      </c>
      <c r="C1120" s="619" t="s">
        <v>7401</v>
      </c>
      <c r="D1120" s="619" t="s">
        <v>7484</v>
      </c>
      <c r="E1120" s="619" t="s">
        <v>7485</v>
      </c>
      <c r="F1120" s="622"/>
      <c r="G1120" s="622"/>
      <c r="H1120" s="622"/>
      <c r="I1120" s="622"/>
      <c r="J1120" s="622"/>
      <c r="K1120" s="622"/>
      <c r="L1120" s="622"/>
      <c r="M1120" s="622"/>
      <c r="N1120" s="622">
        <v>1</v>
      </c>
      <c r="O1120" s="622">
        <v>185</v>
      </c>
      <c r="P1120" s="635"/>
      <c r="Q1120" s="623">
        <v>185</v>
      </c>
    </row>
    <row r="1121" spans="1:17" ht="14.4" customHeight="1" x14ac:dyDescent="0.3">
      <c r="A1121" s="618" t="s">
        <v>8890</v>
      </c>
      <c r="B1121" s="619" t="s">
        <v>7361</v>
      </c>
      <c r="C1121" s="619" t="s">
        <v>7401</v>
      </c>
      <c r="D1121" s="619" t="s">
        <v>7492</v>
      </c>
      <c r="E1121" s="619" t="s">
        <v>7493</v>
      </c>
      <c r="F1121" s="622">
        <v>26</v>
      </c>
      <c r="G1121" s="622">
        <v>17342</v>
      </c>
      <c r="H1121" s="622">
        <v>1</v>
      </c>
      <c r="I1121" s="622">
        <v>667</v>
      </c>
      <c r="J1121" s="622">
        <v>7</v>
      </c>
      <c r="K1121" s="622">
        <v>4704</v>
      </c>
      <c r="L1121" s="622">
        <v>0.27124899088917082</v>
      </c>
      <c r="M1121" s="622">
        <v>672</v>
      </c>
      <c r="N1121" s="622"/>
      <c r="O1121" s="622"/>
      <c r="P1121" s="635"/>
      <c r="Q1121" s="623"/>
    </row>
    <row r="1122" spans="1:17" ht="14.4" customHeight="1" x14ac:dyDescent="0.3">
      <c r="A1122" s="618" t="s">
        <v>8890</v>
      </c>
      <c r="B1122" s="619" t="s">
        <v>7361</v>
      </c>
      <c r="C1122" s="619" t="s">
        <v>7401</v>
      </c>
      <c r="D1122" s="619" t="s">
        <v>7496</v>
      </c>
      <c r="E1122" s="619" t="s">
        <v>7497</v>
      </c>
      <c r="F1122" s="622">
        <v>2</v>
      </c>
      <c r="G1122" s="622">
        <v>1780</v>
      </c>
      <c r="H1122" s="622">
        <v>1</v>
      </c>
      <c r="I1122" s="622">
        <v>890</v>
      </c>
      <c r="J1122" s="622"/>
      <c r="K1122" s="622"/>
      <c r="L1122" s="622"/>
      <c r="M1122" s="622"/>
      <c r="N1122" s="622"/>
      <c r="O1122" s="622"/>
      <c r="P1122" s="635"/>
      <c r="Q1122" s="623"/>
    </row>
    <row r="1123" spans="1:17" ht="14.4" customHeight="1" x14ac:dyDescent="0.3">
      <c r="A1123" s="618" t="s">
        <v>8890</v>
      </c>
      <c r="B1123" s="619" t="s">
        <v>7361</v>
      </c>
      <c r="C1123" s="619" t="s">
        <v>7401</v>
      </c>
      <c r="D1123" s="619" t="s">
        <v>7536</v>
      </c>
      <c r="E1123" s="619" t="s">
        <v>7537</v>
      </c>
      <c r="F1123" s="622">
        <v>2</v>
      </c>
      <c r="G1123" s="622">
        <v>366</v>
      </c>
      <c r="H1123" s="622">
        <v>1</v>
      </c>
      <c r="I1123" s="622">
        <v>183</v>
      </c>
      <c r="J1123" s="622">
        <v>3</v>
      </c>
      <c r="K1123" s="622">
        <v>552</v>
      </c>
      <c r="L1123" s="622">
        <v>1.5081967213114753</v>
      </c>
      <c r="M1123" s="622">
        <v>184</v>
      </c>
      <c r="N1123" s="622">
        <v>1</v>
      </c>
      <c r="O1123" s="622">
        <v>116</v>
      </c>
      <c r="P1123" s="635">
        <v>0.31693989071038253</v>
      </c>
      <c r="Q1123" s="623">
        <v>116</v>
      </c>
    </row>
    <row r="1124" spans="1:17" ht="14.4" customHeight="1" x14ac:dyDescent="0.3">
      <c r="A1124" s="618" t="s">
        <v>8890</v>
      </c>
      <c r="B1124" s="619" t="s">
        <v>657</v>
      </c>
      <c r="C1124" s="619" t="s">
        <v>7401</v>
      </c>
      <c r="D1124" s="619" t="s">
        <v>7472</v>
      </c>
      <c r="E1124" s="619" t="s">
        <v>7473</v>
      </c>
      <c r="F1124" s="622">
        <v>69</v>
      </c>
      <c r="G1124" s="622">
        <v>21390</v>
      </c>
      <c r="H1124" s="622">
        <v>1</v>
      </c>
      <c r="I1124" s="622">
        <v>310</v>
      </c>
      <c r="J1124" s="622">
        <v>97</v>
      </c>
      <c r="K1124" s="622">
        <v>30264</v>
      </c>
      <c r="L1124" s="622">
        <v>1.4148667601683029</v>
      </c>
      <c r="M1124" s="622">
        <v>312</v>
      </c>
      <c r="N1124" s="622">
        <v>122</v>
      </c>
      <c r="O1124" s="622">
        <v>28304</v>
      </c>
      <c r="P1124" s="635">
        <v>1.3232351566152407</v>
      </c>
      <c r="Q1124" s="623">
        <v>232</v>
      </c>
    </row>
    <row r="1125" spans="1:17" ht="14.4" customHeight="1" x14ac:dyDescent="0.3">
      <c r="A1125" s="618" t="s">
        <v>8890</v>
      </c>
      <c r="B1125" s="619" t="s">
        <v>657</v>
      </c>
      <c r="C1125" s="619" t="s">
        <v>7401</v>
      </c>
      <c r="D1125" s="619" t="s">
        <v>7544</v>
      </c>
      <c r="E1125" s="619" t="s">
        <v>7545</v>
      </c>
      <c r="F1125" s="622"/>
      <c r="G1125" s="622"/>
      <c r="H1125" s="622"/>
      <c r="I1125" s="622"/>
      <c r="J1125" s="622"/>
      <c r="K1125" s="622"/>
      <c r="L1125" s="622"/>
      <c r="M1125" s="622"/>
      <c r="N1125" s="622">
        <v>19</v>
      </c>
      <c r="O1125" s="622">
        <v>212</v>
      </c>
      <c r="P1125" s="635"/>
      <c r="Q1125" s="623">
        <v>11.157894736842104</v>
      </c>
    </row>
    <row r="1126" spans="1:17" ht="14.4" customHeight="1" x14ac:dyDescent="0.3">
      <c r="A1126" s="618" t="s">
        <v>8890</v>
      </c>
      <c r="B1126" s="619" t="s">
        <v>7548</v>
      </c>
      <c r="C1126" s="619" t="s">
        <v>7386</v>
      </c>
      <c r="D1126" s="619" t="s">
        <v>7881</v>
      </c>
      <c r="E1126" s="619" t="s">
        <v>7882</v>
      </c>
      <c r="F1126" s="622"/>
      <c r="G1126" s="622"/>
      <c r="H1126" s="622"/>
      <c r="I1126" s="622"/>
      <c r="J1126" s="622"/>
      <c r="K1126" s="622"/>
      <c r="L1126" s="622"/>
      <c r="M1126" s="622"/>
      <c r="N1126" s="622">
        <v>1</v>
      </c>
      <c r="O1126" s="622">
        <v>8730.2999999999993</v>
      </c>
      <c r="P1126" s="635"/>
      <c r="Q1126" s="623">
        <v>8730.2999999999993</v>
      </c>
    </row>
    <row r="1127" spans="1:17" ht="14.4" customHeight="1" x14ac:dyDescent="0.3">
      <c r="A1127" s="618" t="s">
        <v>8890</v>
      </c>
      <c r="B1127" s="619" t="s">
        <v>7548</v>
      </c>
      <c r="C1127" s="619" t="s">
        <v>7401</v>
      </c>
      <c r="D1127" s="619" t="s">
        <v>8054</v>
      </c>
      <c r="E1127" s="619" t="s">
        <v>8055</v>
      </c>
      <c r="F1127" s="622"/>
      <c r="G1127" s="622"/>
      <c r="H1127" s="622"/>
      <c r="I1127" s="622"/>
      <c r="J1127" s="622"/>
      <c r="K1127" s="622"/>
      <c r="L1127" s="622"/>
      <c r="M1127" s="622"/>
      <c r="N1127" s="622">
        <v>0</v>
      </c>
      <c r="O1127" s="622">
        <v>0</v>
      </c>
      <c r="P1127" s="635"/>
      <c r="Q1127" s="623"/>
    </row>
    <row r="1128" spans="1:17" ht="14.4" customHeight="1" x14ac:dyDescent="0.3">
      <c r="A1128" s="618" t="s">
        <v>8890</v>
      </c>
      <c r="B1128" s="619" t="s">
        <v>7548</v>
      </c>
      <c r="C1128" s="619" t="s">
        <v>7401</v>
      </c>
      <c r="D1128" s="619" t="s">
        <v>8096</v>
      </c>
      <c r="E1128" s="619" t="s">
        <v>8097</v>
      </c>
      <c r="F1128" s="622"/>
      <c r="G1128" s="622"/>
      <c r="H1128" s="622"/>
      <c r="I1128" s="622"/>
      <c r="J1128" s="622"/>
      <c r="K1128" s="622"/>
      <c r="L1128" s="622"/>
      <c r="M1128" s="622"/>
      <c r="N1128" s="622">
        <v>2</v>
      </c>
      <c r="O1128" s="622">
        <v>2038</v>
      </c>
      <c r="P1128" s="635"/>
      <c r="Q1128" s="623">
        <v>1019</v>
      </c>
    </row>
    <row r="1129" spans="1:17" ht="14.4" customHeight="1" x14ac:dyDescent="0.3">
      <c r="A1129" s="618" t="s">
        <v>8890</v>
      </c>
      <c r="B1129" s="619" t="s">
        <v>7548</v>
      </c>
      <c r="C1129" s="619" t="s">
        <v>7401</v>
      </c>
      <c r="D1129" s="619" t="s">
        <v>8170</v>
      </c>
      <c r="E1129" s="619" t="s">
        <v>8171</v>
      </c>
      <c r="F1129" s="622">
        <v>2</v>
      </c>
      <c r="G1129" s="622">
        <v>3758</v>
      </c>
      <c r="H1129" s="622">
        <v>1</v>
      </c>
      <c r="I1129" s="622">
        <v>1879</v>
      </c>
      <c r="J1129" s="622">
        <v>1</v>
      </c>
      <c r="K1129" s="622">
        <v>1885</v>
      </c>
      <c r="L1129" s="622">
        <v>0.50159659393294309</v>
      </c>
      <c r="M1129" s="622">
        <v>1885</v>
      </c>
      <c r="N1129" s="622"/>
      <c r="O1129" s="622"/>
      <c r="P1129" s="635"/>
      <c r="Q1129" s="623"/>
    </row>
    <row r="1130" spans="1:17" ht="14.4" customHeight="1" x14ac:dyDescent="0.3">
      <c r="A1130" s="618" t="s">
        <v>8890</v>
      </c>
      <c r="B1130" s="619" t="s">
        <v>7548</v>
      </c>
      <c r="C1130" s="619" t="s">
        <v>7401</v>
      </c>
      <c r="D1130" s="619" t="s">
        <v>8172</v>
      </c>
      <c r="E1130" s="619" t="s">
        <v>8173</v>
      </c>
      <c r="F1130" s="622">
        <v>1</v>
      </c>
      <c r="G1130" s="622">
        <v>2354</v>
      </c>
      <c r="H1130" s="622">
        <v>1</v>
      </c>
      <c r="I1130" s="622">
        <v>2354</v>
      </c>
      <c r="J1130" s="622"/>
      <c r="K1130" s="622"/>
      <c r="L1130" s="622"/>
      <c r="M1130" s="622"/>
      <c r="N1130" s="622"/>
      <c r="O1130" s="622"/>
      <c r="P1130" s="635"/>
      <c r="Q1130" s="623"/>
    </row>
    <row r="1131" spans="1:17" ht="14.4" customHeight="1" x14ac:dyDescent="0.3">
      <c r="A1131" s="618" t="s">
        <v>8890</v>
      </c>
      <c r="B1131" s="619" t="s">
        <v>7548</v>
      </c>
      <c r="C1131" s="619" t="s">
        <v>7401</v>
      </c>
      <c r="D1131" s="619" t="s">
        <v>8891</v>
      </c>
      <c r="E1131" s="619" t="s">
        <v>8892</v>
      </c>
      <c r="F1131" s="622"/>
      <c r="G1131" s="622"/>
      <c r="H1131" s="622"/>
      <c r="I1131" s="622"/>
      <c r="J1131" s="622"/>
      <c r="K1131" s="622"/>
      <c r="L1131" s="622"/>
      <c r="M1131" s="622"/>
      <c r="N1131" s="622">
        <v>2</v>
      </c>
      <c r="O1131" s="622">
        <v>2430</v>
      </c>
      <c r="P1131" s="635"/>
      <c r="Q1131" s="623">
        <v>1215</v>
      </c>
    </row>
    <row r="1132" spans="1:17" ht="14.4" customHeight="1" x14ac:dyDescent="0.3">
      <c r="A1132" s="618" t="s">
        <v>8890</v>
      </c>
      <c r="B1132" s="619" t="s">
        <v>7548</v>
      </c>
      <c r="C1132" s="619" t="s">
        <v>7401</v>
      </c>
      <c r="D1132" s="619" t="s">
        <v>8338</v>
      </c>
      <c r="E1132" s="619" t="s">
        <v>8339</v>
      </c>
      <c r="F1132" s="622"/>
      <c r="G1132" s="622"/>
      <c r="H1132" s="622"/>
      <c r="I1132" s="622"/>
      <c r="J1132" s="622"/>
      <c r="K1132" s="622"/>
      <c r="L1132" s="622"/>
      <c r="M1132" s="622"/>
      <c r="N1132" s="622">
        <v>1</v>
      </c>
      <c r="O1132" s="622">
        <v>0</v>
      </c>
      <c r="P1132" s="635"/>
      <c r="Q1132" s="623">
        <v>0</v>
      </c>
    </row>
    <row r="1133" spans="1:17" ht="14.4" customHeight="1" x14ac:dyDescent="0.3">
      <c r="A1133" s="618" t="s">
        <v>8890</v>
      </c>
      <c r="B1133" s="619" t="s">
        <v>8664</v>
      </c>
      <c r="C1133" s="619" t="s">
        <v>7386</v>
      </c>
      <c r="D1133" s="619" t="s">
        <v>8698</v>
      </c>
      <c r="E1133" s="619" t="s">
        <v>8699</v>
      </c>
      <c r="F1133" s="622"/>
      <c r="G1133" s="622"/>
      <c r="H1133" s="622"/>
      <c r="I1133" s="622"/>
      <c r="J1133" s="622"/>
      <c r="K1133" s="622"/>
      <c r="L1133" s="622"/>
      <c r="M1133" s="622"/>
      <c r="N1133" s="622">
        <v>0</v>
      </c>
      <c r="O1133" s="622">
        <v>0</v>
      </c>
      <c r="P1133" s="635"/>
      <c r="Q1133" s="623"/>
    </row>
    <row r="1134" spans="1:17" ht="14.4" customHeight="1" x14ac:dyDescent="0.3">
      <c r="A1134" s="618" t="s">
        <v>8890</v>
      </c>
      <c r="B1134" s="619" t="s">
        <v>8664</v>
      </c>
      <c r="C1134" s="619" t="s">
        <v>7401</v>
      </c>
      <c r="D1134" s="619" t="s">
        <v>8304</v>
      </c>
      <c r="E1134" s="619" t="s">
        <v>8305</v>
      </c>
      <c r="F1134" s="622"/>
      <c r="G1134" s="622"/>
      <c r="H1134" s="622"/>
      <c r="I1134" s="622"/>
      <c r="J1134" s="622"/>
      <c r="K1134" s="622"/>
      <c r="L1134" s="622"/>
      <c r="M1134" s="622"/>
      <c r="N1134" s="622">
        <v>0</v>
      </c>
      <c r="O1134" s="622">
        <v>0</v>
      </c>
      <c r="P1134" s="635"/>
      <c r="Q1134" s="623"/>
    </row>
    <row r="1135" spans="1:17" ht="14.4" customHeight="1" x14ac:dyDescent="0.3">
      <c r="A1135" s="618" t="s">
        <v>8893</v>
      </c>
      <c r="B1135" s="619" t="s">
        <v>7361</v>
      </c>
      <c r="C1135" s="619" t="s">
        <v>7401</v>
      </c>
      <c r="D1135" s="619" t="s">
        <v>7408</v>
      </c>
      <c r="E1135" s="619" t="s">
        <v>7409</v>
      </c>
      <c r="F1135" s="622">
        <v>1</v>
      </c>
      <c r="G1135" s="622">
        <v>34</v>
      </c>
      <c r="H1135" s="622">
        <v>1</v>
      </c>
      <c r="I1135" s="622">
        <v>34</v>
      </c>
      <c r="J1135" s="622">
        <v>2</v>
      </c>
      <c r="K1135" s="622">
        <v>68</v>
      </c>
      <c r="L1135" s="622">
        <v>2</v>
      </c>
      <c r="M1135" s="622">
        <v>34</v>
      </c>
      <c r="N1135" s="622"/>
      <c r="O1135" s="622"/>
      <c r="P1135" s="635"/>
      <c r="Q1135" s="623"/>
    </row>
    <row r="1136" spans="1:17" ht="14.4" customHeight="1" x14ac:dyDescent="0.3">
      <c r="A1136" s="618" t="s">
        <v>8893</v>
      </c>
      <c r="B1136" s="619" t="s">
        <v>7361</v>
      </c>
      <c r="C1136" s="619" t="s">
        <v>7401</v>
      </c>
      <c r="D1136" s="619" t="s">
        <v>7464</v>
      </c>
      <c r="E1136" s="619" t="s">
        <v>7465</v>
      </c>
      <c r="F1136" s="622">
        <v>1</v>
      </c>
      <c r="G1136" s="622">
        <v>124</v>
      </c>
      <c r="H1136" s="622">
        <v>1</v>
      </c>
      <c r="I1136" s="622">
        <v>124</v>
      </c>
      <c r="J1136" s="622"/>
      <c r="K1136" s="622"/>
      <c r="L1136" s="622"/>
      <c r="M1136" s="622"/>
      <c r="N1136" s="622"/>
      <c r="O1136" s="622"/>
      <c r="P1136" s="635"/>
      <c r="Q1136" s="623"/>
    </row>
    <row r="1137" spans="1:17" ht="14.4" customHeight="1" x14ac:dyDescent="0.3">
      <c r="A1137" s="618" t="s">
        <v>8893</v>
      </c>
      <c r="B1137" s="619" t="s">
        <v>7361</v>
      </c>
      <c r="C1137" s="619" t="s">
        <v>7401</v>
      </c>
      <c r="D1137" s="619" t="s">
        <v>7470</v>
      </c>
      <c r="E1137" s="619" t="s">
        <v>7471</v>
      </c>
      <c r="F1137" s="622">
        <v>2</v>
      </c>
      <c r="G1137" s="622">
        <v>496</v>
      </c>
      <c r="H1137" s="622">
        <v>1</v>
      </c>
      <c r="I1137" s="622">
        <v>248</v>
      </c>
      <c r="J1137" s="622">
        <v>4</v>
      </c>
      <c r="K1137" s="622">
        <v>996</v>
      </c>
      <c r="L1137" s="622">
        <v>2.0080645161290325</v>
      </c>
      <c r="M1137" s="622">
        <v>249</v>
      </c>
      <c r="N1137" s="622">
        <v>4</v>
      </c>
      <c r="O1137" s="622">
        <v>928</v>
      </c>
      <c r="P1137" s="635">
        <v>1.8709677419354838</v>
      </c>
      <c r="Q1137" s="623">
        <v>232</v>
      </c>
    </row>
    <row r="1138" spans="1:17" ht="14.4" customHeight="1" x14ac:dyDescent="0.3">
      <c r="A1138" s="618" t="s">
        <v>8894</v>
      </c>
      <c r="B1138" s="619" t="s">
        <v>7361</v>
      </c>
      <c r="C1138" s="619" t="s">
        <v>7401</v>
      </c>
      <c r="D1138" s="619" t="s">
        <v>7406</v>
      </c>
      <c r="E1138" s="619" t="s">
        <v>7407</v>
      </c>
      <c r="F1138" s="622">
        <v>1</v>
      </c>
      <c r="G1138" s="622">
        <v>0</v>
      </c>
      <c r="H1138" s="622"/>
      <c r="I1138" s="622">
        <v>0</v>
      </c>
      <c r="J1138" s="622">
        <v>1</v>
      </c>
      <c r="K1138" s="622">
        <v>0</v>
      </c>
      <c r="L1138" s="622"/>
      <c r="M1138" s="622">
        <v>0</v>
      </c>
      <c r="N1138" s="622">
        <v>1</v>
      </c>
      <c r="O1138" s="622">
        <v>0</v>
      </c>
      <c r="P1138" s="635"/>
      <c r="Q1138" s="623">
        <v>0</v>
      </c>
    </row>
    <row r="1139" spans="1:17" ht="14.4" customHeight="1" x14ac:dyDescent="0.3">
      <c r="A1139" s="618" t="s">
        <v>8894</v>
      </c>
      <c r="B1139" s="619" t="s">
        <v>7361</v>
      </c>
      <c r="C1139" s="619" t="s">
        <v>7401</v>
      </c>
      <c r="D1139" s="619" t="s">
        <v>7408</v>
      </c>
      <c r="E1139" s="619" t="s">
        <v>7409</v>
      </c>
      <c r="F1139" s="622">
        <v>1</v>
      </c>
      <c r="G1139" s="622">
        <v>34</v>
      </c>
      <c r="H1139" s="622">
        <v>1</v>
      </c>
      <c r="I1139" s="622">
        <v>34</v>
      </c>
      <c r="J1139" s="622">
        <v>2</v>
      </c>
      <c r="K1139" s="622">
        <v>68</v>
      </c>
      <c r="L1139" s="622">
        <v>2</v>
      </c>
      <c r="M1139" s="622">
        <v>34</v>
      </c>
      <c r="N1139" s="622">
        <v>4</v>
      </c>
      <c r="O1139" s="622">
        <v>136</v>
      </c>
      <c r="P1139" s="635">
        <v>4</v>
      </c>
      <c r="Q1139" s="623">
        <v>34</v>
      </c>
    </row>
    <row r="1140" spans="1:17" ht="14.4" customHeight="1" x14ac:dyDescent="0.3">
      <c r="A1140" s="618" t="s">
        <v>8894</v>
      </c>
      <c r="B1140" s="619" t="s">
        <v>7361</v>
      </c>
      <c r="C1140" s="619" t="s">
        <v>7401</v>
      </c>
      <c r="D1140" s="619" t="s">
        <v>7414</v>
      </c>
      <c r="E1140" s="619" t="s">
        <v>7415</v>
      </c>
      <c r="F1140" s="622"/>
      <c r="G1140" s="622"/>
      <c r="H1140" s="622"/>
      <c r="I1140" s="622"/>
      <c r="J1140" s="622">
        <v>1</v>
      </c>
      <c r="K1140" s="622">
        <v>333</v>
      </c>
      <c r="L1140" s="622"/>
      <c r="M1140" s="622">
        <v>333</v>
      </c>
      <c r="N1140" s="622"/>
      <c r="O1140" s="622"/>
      <c r="P1140" s="635"/>
      <c r="Q1140" s="623"/>
    </row>
    <row r="1141" spans="1:17" ht="14.4" customHeight="1" x14ac:dyDescent="0.3">
      <c r="A1141" s="618" t="s">
        <v>8894</v>
      </c>
      <c r="B1141" s="619" t="s">
        <v>7361</v>
      </c>
      <c r="C1141" s="619" t="s">
        <v>7401</v>
      </c>
      <c r="D1141" s="619" t="s">
        <v>7428</v>
      </c>
      <c r="E1141" s="619" t="s">
        <v>7429</v>
      </c>
      <c r="F1141" s="622"/>
      <c r="G1141" s="622"/>
      <c r="H1141" s="622"/>
      <c r="I1141" s="622"/>
      <c r="J1141" s="622">
        <v>1</v>
      </c>
      <c r="K1141" s="622">
        <v>943</v>
      </c>
      <c r="L1141" s="622"/>
      <c r="M1141" s="622">
        <v>943</v>
      </c>
      <c r="N1141" s="622"/>
      <c r="O1141" s="622"/>
      <c r="P1141" s="635"/>
      <c r="Q1141" s="623"/>
    </row>
    <row r="1142" spans="1:17" ht="14.4" customHeight="1" x14ac:dyDescent="0.3">
      <c r="A1142" s="618" t="s">
        <v>8894</v>
      </c>
      <c r="B1142" s="619" t="s">
        <v>7361</v>
      </c>
      <c r="C1142" s="619" t="s">
        <v>7401</v>
      </c>
      <c r="D1142" s="619" t="s">
        <v>7438</v>
      </c>
      <c r="E1142" s="619" t="s">
        <v>7439</v>
      </c>
      <c r="F1142" s="622"/>
      <c r="G1142" s="622"/>
      <c r="H1142" s="622"/>
      <c r="I1142" s="622"/>
      <c r="J1142" s="622">
        <v>1</v>
      </c>
      <c r="K1142" s="622">
        <v>385</v>
      </c>
      <c r="L1142" s="622"/>
      <c r="M1142" s="622">
        <v>385</v>
      </c>
      <c r="N1142" s="622"/>
      <c r="O1142" s="622"/>
      <c r="P1142" s="635"/>
      <c r="Q1142" s="623"/>
    </row>
    <row r="1143" spans="1:17" ht="14.4" customHeight="1" x14ac:dyDescent="0.3">
      <c r="A1143" s="618" t="s">
        <v>8894</v>
      </c>
      <c r="B1143" s="619" t="s">
        <v>7361</v>
      </c>
      <c r="C1143" s="619" t="s">
        <v>7401</v>
      </c>
      <c r="D1143" s="619" t="s">
        <v>7444</v>
      </c>
      <c r="E1143" s="619" t="s">
        <v>7445</v>
      </c>
      <c r="F1143" s="622"/>
      <c r="G1143" s="622"/>
      <c r="H1143" s="622"/>
      <c r="I1143" s="622"/>
      <c r="J1143" s="622">
        <v>1</v>
      </c>
      <c r="K1143" s="622">
        <v>164</v>
      </c>
      <c r="L1143" s="622"/>
      <c r="M1143" s="622">
        <v>164</v>
      </c>
      <c r="N1143" s="622"/>
      <c r="O1143" s="622"/>
      <c r="P1143" s="635"/>
      <c r="Q1143" s="623"/>
    </row>
    <row r="1144" spans="1:17" ht="14.4" customHeight="1" x14ac:dyDescent="0.3">
      <c r="A1144" s="618" t="s">
        <v>8894</v>
      </c>
      <c r="B1144" s="619" t="s">
        <v>7361</v>
      </c>
      <c r="C1144" s="619" t="s">
        <v>7401</v>
      </c>
      <c r="D1144" s="619" t="s">
        <v>7464</v>
      </c>
      <c r="E1144" s="619" t="s">
        <v>7465</v>
      </c>
      <c r="F1144" s="622">
        <v>7</v>
      </c>
      <c r="G1144" s="622">
        <v>868</v>
      </c>
      <c r="H1144" s="622">
        <v>1</v>
      </c>
      <c r="I1144" s="622">
        <v>124</v>
      </c>
      <c r="J1144" s="622">
        <v>4</v>
      </c>
      <c r="K1144" s="622">
        <v>500</v>
      </c>
      <c r="L1144" s="622">
        <v>0.57603686635944695</v>
      </c>
      <c r="M1144" s="622">
        <v>125</v>
      </c>
      <c r="N1144" s="622">
        <v>2</v>
      </c>
      <c r="O1144" s="622">
        <v>232</v>
      </c>
      <c r="P1144" s="635">
        <v>0.26728110599078342</v>
      </c>
      <c r="Q1144" s="623">
        <v>116</v>
      </c>
    </row>
    <row r="1145" spans="1:17" ht="14.4" customHeight="1" x14ac:dyDescent="0.3">
      <c r="A1145" s="618" t="s">
        <v>8894</v>
      </c>
      <c r="B1145" s="619" t="s">
        <v>7361</v>
      </c>
      <c r="C1145" s="619" t="s">
        <v>7401</v>
      </c>
      <c r="D1145" s="619" t="s">
        <v>7470</v>
      </c>
      <c r="E1145" s="619" t="s">
        <v>7471</v>
      </c>
      <c r="F1145" s="622">
        <v>12</v>
      </c>
      <c r="G1145" s="622">
        <v>2976</v>
      </c>
      <c r="H1145" s="622">
        <v>1</v>
      </c>
      <c r="I1145" s="622">
        <v>248</v>
      </c>
      <c r="J1145" s="622">
        <v>10</v>
      </c>
      <c r="K1145" s="622">
        <v>2490</v>
      </c>
      <c r="L1145" s="622">
        <v>0.83669354838709675</v>
      </c>
      <c r="M1145" s="622">
        <v>249</v>
      </c>
      <c r="N1145" s="622">
        <v>10</v>
      </c>
      <c r="O1145" s="622">
        <v>2320</v>
      </c>
      <c r="P1145" s="635">
        <v>0.77956989247311825</v>
      </c>
      <c r="Q1145" s="623">
        <v>232</v>
      </c>
    </row>
    <row r="1146" spans="1:17" ht="14.4" customHeight="1" x14ac:dyDescent="0.3">
      <c r="A1146" s="618" t="s">
        <v>8895</v>
      </c>
      <c r="B1146" s="619" t="s">
        <v>7361</v>
      </c>
      <c r="C1146" s="619" t="s">
        <v>7386</v>
      </c>
      <c r="D1146" s="619" t="s">
        <v>7395</v>
      </c>
      <c r="E1146" s="619" t="s">
        <v>7396</v>
      </c>
      <c r="F1146" s="622"/>
      <c r="G1146" s="622"/>
      <c r="H1146" s="622"/>
      <c r="I1146" s="622"/>
      <c r="J1146" s="622">
        <v>1</v>
      </c>
      <c r="K1146" s="622">
        <v>162.80000000000001</v>
      </c>
      <c r="L1146" s="622"/>
      <c r="M1146" s="622">
        <v>162.80000000000001</v>
      </c>
      <c r="N1146" s="622"/>
      <c r="O1146" s="622"/>
      <c r="P1146" s="635"/>
      <c r="Q1146" s="623"/>
    </row>
    <row r="1147" spans="1:17" ht="14.4" customHeight="1" x14ac:dyDescent="0.3">
      <c r="A1147" s="618" t="s">
        <v>8895</v>
      </c>
      <c r="B1147" s="619" t="s">
        <v>7361</v>
      </c>
      <c r="C1147" s="619" t="s">
        <v>7401</v>
      </c>
      <c r="D1147" s="619" t="s">
        <v>7408</v>
      </c>
      <c r="E1147" s="619" t="s">
        <v>7409</v>
      </c>
      <c r="F1147" s="622"/>
      <c r="G1147" s="622"/>
      <c r="H1147" s="622"/>
      <c r="I1147" s="622"/>
      <c r="J1147" s="622">
        <v>1</v>
      </c>
      <c r="K1147" s="622">
        <v>34</v>
      </c>
      <c r="L1147" s="622"/>
      <c r="M1147" s="622">
        <v>34</v>
      </c>
      <c r="N1147" s="622">
        <v>2</v>
      </c>
      <c r="O1147" s="622">
        <v>68</v>
      </c>
      <c r="P1147" s="635"/>
      <c r="Q1147" s="623">
        <v>34</v>
      </c>
    </row>
    <row r="1148" spans="1:17" ht="14.4" customHeight="1" x14ac:dyDescent="0.3">
      <c r="A1148" s="618" t="s">
        <v>8895</v>
      </c>
      <c r="B1148" s="619" t="s">
        <v>7361</v>
      </c>
      <c r="C1148" s="619" t="s">
        <v>7401</v>
      </c>
      <c r="D1148" s="619" t="s">
        <v>7412</v>
      </c>
      <c r="E1148" s="619" t="s">
        <v>7413</v>
      </c>
      <c r="F1148" s="622">
        <v>1</v>
      </c>
      <c r="G1148" s="622">
        <v>75</v>
      </c>
      <c r="H1148" s="622">
        <v>1</v>
      </c>
      <c r="I1148" s="622">
        <v>75</v>
      </c>
      <c r="J1148" s="622">
        <v>1</v>
      </c>
      <c r="K1148" s="622">
        <v>75</v>
      </c>
      <c r="L1148" s="622">
        <v>1</v>
      </c>
      <c r="M1148" s="622">
        <v>75</v>
      </c>
      <c r="N1148" s="622">
        <v>1</v>
      </c>
      <c r="O1148" s="622">
        <v>81</v>
      </c>
      <c r="P1148" s="635">
        <v>1.08</v>
      </c>
      <c r="Q1148" s="623">
        <v>81</v>
      </c>
    </row>
    <row r="1149" spans="1:17" ht="14.4" customHeight="1" x14ac:dyDescent="0.3">
      <c r="A1149" s="618" t="s">
        <v>8895</v>
      </c>
      <c r="B1149" s="619" t="s">
        <v>7361</v>
      </c>
      <c r="C1149" s="619" t="s">
        <v>7401</v>
      </c>
      <c r="D1149" s="619" t="s">
        <v>7432</v>
      </c>
      <c r="E1149" s="619" t="s">
        <v>7433</v>
      </c>
      <c r="F1149" s="622"/>
      <c r="G1149" s="622"/>
      <c r="H1149" s="622"/>
      <c r="I1149" s="622"/>
      <c r="J1149" s="622"/>
      <c r="K1149" s="622"/>
      <c r="L1149" s="622"/>
      <c r="M1149" s="622"/>
      <c r="N1149" s="622">
        <v>1</v>
      </c>
      <c r="O1149" s="622">
        <v>39</v>
      </c>
      <c r="P1149" s="635"/>
      <c r="Q1149" s="623">
        <v>39</v>
      </c>
    </row>
    <row r="1150" spans="1:17" ht="14.4" customHeight="1" x14ac:dyDescent="0.3">
      <c r="A1150" s="618" t="s">
        <v>8895</v>
      </c>
      <c r="B1150" s="619" t="s">
        <v>7361</v>
      </c>
      <c r="C1150" s="619" t="s">
        <v>7401</v>
      </c>
      <c r="D1150" s="619" t="s">
        <v>7448</v>
      </c>
      <c r="E1150" s="619" t="s">
        <v>7449</v>
      </c>
      <c r="F1150" s="622"/>
      <c r="G1150" s="622"/>
      <c r="H1150" s="622"/>
      <c r="I1150" s="622"/>
      <c r="J1150" s="622"/>
      <c r="K1150" s="622"/>
      <c r="L1150" s="622"/>
      <c r="M1150" s="622"/>
      <c r="N1150" s="622">
        <v>1</v>
      </c>
      <c r="O1150" s="622">
        <v>611</v>
      </c>
      <c r="P1150" s="635"/>
      <c r="Q1150" s="623">
        <v>611</v>
      </c>
    </row>
    <row r="1151" spans="1:17" ht="14.4" customHeight="1" x14ac:dyDescent="0.3">
      <c r="A1151" s="618" t="s">
        <v>8895</v>
      </c>
      <c r="B1151" s="619" t="s">
        <v>7361</v>
      </c>
      <c r="C1151" s="619" t="s">
        <v>7401</v>
      </c>
      <c r="D1151" s="619" t="s">
        <v>7450</v>
      </c>
      <c r="E1151" s="619" t="s">
        <v>7451</v>
      </c>
      <c r="F1151" s="622"/>
      <c r="G1151" s="622"/>
      <c r="H1151" s="622"/>
      <c r="I1151" s="622"/>
      <c r="J1151" s="622"/>
      <c r="K1151" s="622"/>
      <c r="L1151" s="622"/>
      <c r="M1151" s="622"/>
      <c r="N1151" s="622">
        <v>1</v>
      </c>
      <c r="O1151" s="622">
        <v>689</v>
      </c>
      <c r="P1151" s="635"/>
      <c r="Q1151" s="623">
        <v>689</v>
      </c>
    </row>
    <row r="1152" spans="1:17" ht="14.4" customHeight="1" x14ac:dyDescent="0.3">
      <c r="A1152" s="618" t="s">
        <v>8895</v>
      </c>
      <c r="B1152" s="619" t="s">
        <v>7361</v>
      </c>
      <c r="C1152" s="619" t="s">
        <v>7401</v>
      </c>
      <c r="D1152" s="619" t="s">
        <v>7464</v>
      </c>
      <c r="E1152" s="619" t="s">
        <v>7465</v>
      </c>
      <c r="F1152" s="622">
        <v>6</v>
      </c>
      <c r="G1152" s="622">
        <v>744</v>
      </c>
      <c r="H1152" s="622">
        <v>1</v>
      </c>
      <c r="I1152" s="622">
        <v>124</v>
      </c>
      <c r="J1152" s="622">
        <v>10</v>
      </c>
      <c r="K1152" s="622">
        <v>1250</v>
      </c>
      <c r="L1152" s="622">
        <v>1.6801075268817205</v>
      </c>
      <c r="M1152" s="622">
        <v>125</v>
      </c>
      <c r="N1152" s="622">
        <v>2</v>
      </c>
      <c r="O1152" s="622">
        <v>232</v>
      </c>
      <c r="P1152" s="635">
        <v>0.31182795698924731</v>
      </c>
      <c r="Q1152" s="623">
        <v>116</v>
      </c>
    </row>
    <row r="1153" spans="1:17" ht="14.4" customHeight="1" x14ac:dyDescent="0.3">
      <c r="A1153" s="618" t="s">
        <v>8895</v>
      </c>
      <c r="B1153" s="619" t="s">
        <v>7361</v>
      </c>
      <c r="C1153" s="619" t="s">
        <v>7401</v>
      </c>
      <c r="D1153" s="619" t="s">
        <v>7470</v>
      </c>
      <c r="E1153" s="619" t="s">
        <v>7471</v>
      </c>
      <c r="F1153" s="622">
        <v>5</v>
      </c>
      <c r="G1153" s="622">
        <v>1240</v>
      </c>
      <c r="H1153" s="622">
        <v>1</v>
      </c>
      <c r="I1153" s="622">
        <v>248</v>
      </c>
      <c r="J1153" s="622">
        <v>8</v>
      </c>
      <c r="K1153" s="622">
        <v>1992</v>
      </c>
      <c r="L1153" s="622">
        <v>1.6064516129032258</v>
      </c>
      <c r="M1153" s="622">
        <v>249</v>
      </c>
      <c r="N1153" s="622">
        <v>1</v>
      </c>
      <c r="O1153" s="622">
        <v>232</v>
      </c>
      <c r="P1153" s="635">
        <v>0.18709677419354839</v>
      </c>
      <c r="Q1153" s="623">
        <v>232</v>
      </c>
    </row>
    <row r="1154" spans="1:17" ht="14.4" customHeight="1" x14ac:dyDescent="0.3">
      <c r="A1154" s="618" t="s">
        <v>8895</v>
      </c>
      <c r="B1154" s="619" t="s">
        <v>7361</v>
      </c>
      <c r="C1154" s="619" t="s">
        <v>7401</v>
      </c>
      <c r="D1154" s="619" t="s">
        <v>7484</v>
      </c>
      <c r="E1154" s="619" t="s">
        <v>7485</v>
      </c>
      <c r="F1154" s="622"/>
      <c r="G1154" s="622"/>
      <c r="H1154" s="622"/>
      <c r="I1154" s="622"/>
      <c r="J1154" s="622">
        <v>1</v>
      </c>
      <c r="K1154" s="622">
        <v>183</v>
      </c>
      <c r="L1154" s="622"/>
      <c r="M1154" s="622">
        <v>183</v>
      </c>
      <c r="N1154" s="622"/>
      <c r="O1154" s="622"/>
      <c r="P1154" s="635"/>
      <c r="Q1154" s="623"/>
    </row>
    <row r="1155" spans="1:17" ht="14.4" customHeight="1" x14ac:dyDescent="0.3">
      <c r="A1155" s="618" t="s">
        <v>8895</v>
      </c>
      <c r="B1155" s="619" t="s">
        <v>7361</v>
      </c>
      <c r="C1155" s="619" t="s">
        <v>7401</v>
      </c>
      <c r="D1155" s="619" t="s">
        <v>7506</v>
      </c>
      <c r="E1155" s="619" t="s">
        <v>7507</v>
      </c>
      <c r="F1155" s="622"/>
      <c r="G1155" s="622"/>
      <c r="H1155" s="622"/>
      <c r="I1155" s="622"/>
      <c r="J1155" s="622">
        <v>1</v>
      </c>
      <c r="K1155" s="622">
        <v>429</v>
      </c>
      <c r="L1155" s="622"/>
      <c r="M1155" s="622">
        <v>429</v>
      </c>
      <c r="N1155" s="622"/>
      <c r="O1155" s="622"/>
      <c r="P1155" s="635"/>
      <c r="Q1155" s="623"/>
    </row>
    <row r="1156" spans="1:17" ht="14.4" customHeight="1" x14ac:dyDescent="0.3">
      <c r="A1156" s="618" t="s">
        <v>8896</v>
      </c>
      <c r="B1156" s="619" t="s">
        <v>7361</v>
      </c>
      <c r="C1156" s="619" t="s">
        <v>7401</v>
      </c>
      <c r="D1156" s="619" t="s">
        <v>7408</v>
      </c>
      <c r="E1156" s="619" t="s">
        <v>7409</v>
      </c>
      <c r="F1156" s="622">
        <v>2</v>
      </c>
      <c r="G1156" s="622">
        <v>68</v>
      </c>
      <c r="H1156" s="622">
        <v>1</v>
      </c>
      <c r="I1156" s="622">
        <v>34</v>
      </c>
      <c r="J1156" s="622"/>
      <c r="K1156" s="622"/>
      <c r="L1156" s="622"/>
      <c r="M1156" s="622"/>
      <c r="N1156" s="622">
        <v>1</v>
      </c>
      <c r="O1156" s="622">
        <v>34</v>
      </c>
      <c r="P1156" s="635">
        <v>0.5</v>
      </c>
      <c r="Q1156" s="623">
        <v>34</v>
      </c>
    </row>
    <row r="1157" spans="1:17" ht="14.4" customHeight="1" x14ac:dyDescent="0.3">
      <c r="A1157" s="618" t="s">
        <v>8896</v>
      </c>
      <c r="B1157" s="619" t="s">
        <v>7361</v>
      </c>
      <c r="C1157" s="619" t="s">
        <v>7401</v>
      </c>
      <c r="D1157" s="619" t="s">
        <v>7464</v>
      </c>
      <c r="E1157" s="619" t="s">
        <v>7465</v>
      </c>
      <c r="F1157" s="622">
        <v>4</v>
      </c>
      <c r="G1157" s="622">
        <v>496</v>
      </c>
      <c r="H1157" s="622">
        <v>1</v>
      </c>
      <c r="I1157" s="622">
        <v>124</v>
      </c>
      <c r="J1157" s="622"/>
      <c r="K1157" s="622"/>
      <c r="L1157" s="622"/>
      <c r="M1157" s="622"/>
      <c r="N1157" s="622">
        <v>1</v>
      </c>
      <c r="O1157" s="622">
        <v>116</v>
      </c>
      <c r="P1157" s="635">
        <v>0.23387096774193547</v>
      </c>
      <c r="Q1157" s="623">
        <v>116</v>
      </c>
    </row>
    <row r="1158" spans="1:17" ht="14.4" customHeight="1" x14ac:dyDescent="0.3">
      <c r="A1158" s="618" t="s">
        <v>8896</v>
      </c>
      <c r="B1158" s="619" t="s">
        <v>7361</v>
      </c>
      <c r="C1158" s="619" t="s">
        <v>7401</v>
      </c>
      <c r="D1158" s="619" t="s">
        <v>7470</v>
      </c>
      <c r="E1158" s="619" t="s">
        <v>7471</v>
      </c>
      <c r="F1158" s="622">
        <v>2</v>
      </c>
      <c r="G1158" s="622">
        <v>496</v>
      </c>
      <c r="H1158" s="622">
        <v>1</v>
      </c>
      <c r="I1158" s="622">
        <v>248</v>
      </c>
      <c r="J1158" s="622">
        <v>1</v>
      </c>
      <c r="K1158" s="622">
        <v>249</v>
      </c>
      <c r="L1158" s="622">
        <v>0.50201612903225812</v>
      </c>
      <c r="M1158" s="622">
        <v>249</v>
      </c>
      <c r="N1158" s="622">
        <v>1</v>
      </c>
      <c r="O1158" s="622">
        <v>232</v>
      </c>
      <c r="P1158" s="635">
        <v>0.46774193548387094</v>
      </c>
      <c r="Q1158" s="623">
        <v>232</v>
      </c>
    </row>
    <row r="1159" spans="1:17" ht="14.4" customHeight="1" x14ac:dyDescent="0.3">
      <c r="A1159" s="618" t="s">
        <v>8896</v>
      </c>
      <c r="B1159" s="619" t="s">
        <v>7361</v>
      </c>
      <c r="C1159" s="619" t="s">
        <v>7401</v>
      </c>
      <c r="D1159" s="619" t="s">
        <v>7490</v>
      </c>
      <c r="E1159" s="619" t="s">
        <v>7491</v>
      </c>
      <c r="F1159" s="622"/>
      <c r="G1159" s="622"/>
      <c r="H1159" s="622"/>
      <c r="I1159" s="622"/>
      <c r="J1159" s="622">
        <v>1</v>
      </c>
      <c r="K1159" s="622">
        <v>360</v>
      </c>
      <c r="L1159" s="622"/>
      <c r="M1159" s="622">
        <v>360</v>
      </c>
      <c r="N1159" s="622"/>
      <c r="O1159" s="622"/>
      <c r="P1159" s="635"/>
      <c r="Q1159" s="623"/>
    </row>
    <row r="1160" spans="1:17" ht="14.4" customHeight="1" x14ac:dyDescent="0.3">
      <c r="A1160" s="618" t="s">
        <v>8897</v>
      </c>
      <c r="B1160" s="619" t="s">
        <v>7361</v>
      </c>
      <c r="C1160" s="619" t="s">
        <v>7401</v>
      </c>
      <c r="D1160" s="619" t="s">
        <v>7406</v>
      </c>
      <c r="E1160" s="619" t="s">
        <v>7407</v>
      </c>
      <c r="F1160" s="622"/>
      <c r="G1160" s="622"/>
      <c r="H1160" s="622"/>
      <c r="I1160" s="622"/>
      <c r="J1160" s="622"/>
      <c r="K1160" s="622"/>
      <c r="L1160" s="622"/>
      <c r="M1160" s="622"/>
      <c r="N1160" s="622">
        <v>0</v>
      </c>
      <c r="O1160" s="622">
        <v>0</v>
      </c>
      <c r="P1160" s="635"/>
      <c r="Q1160" s="623"/>
    </row>
    <row r="1161" spans="1:17" ht="14.4" customHeight="1" x14ac:dyDescent="0.3">
      <c r="A1161" s="618" t="s">
        <v>8897</v>
      </c>
      <c r="B1161" s="619" t="s">
        <v>7361</v>
      </c>
      <c r="C1161" s="619" t="s">
        <v>7401</v>
      </c>
      <c r="D1161" s="619" t="s">
        <v>7408</v>
      </c>
      <c r="E1161" s="619" t="s">
        <v>7409</v>
      </c>
      <c r="F1161" s="622">
        <v>14</v>
      </c>
      <c r="G1161" s="622">
        <v>476</v>
      </c>
      <c r="H1161" s="622">
        <v>1</v>
      </c>
      <c r="I1161" s="622">
        <v>34</v>
      </c>
      <c r="J1161" s="622">
        <v>10</v>
      </c>
      <c r="K1161" s="622">
        <v>340</v>
      </c>
      <c r="L1161" s="622">
        <v>0.7142857142857143</v>
      </c>
      <c r="M1161" s="622">
        <v>34</v>
      </c>
      <c r="N1161" s="622">
        <v>16</v>
      </c>
      <c r="O1161" s="622">
        <v>544</v>
      </c>
      <c r="P1161" s="635">
        <v>1.1428571428571428</v>
      </c>
      <c r="Q1161" s="623">
        <v>34</v>
      </c>
    </row>
    <row r="1162" spans="1:17" ht="14.4" customHeight="1" x14ac:dyDescent="0.3">
      <c r="A1162" s="618" t="s">
        <v>8897</v>
      </c>
      <c r="B1162" s="619" t="s">
        <v>7361</v>
      </c>
      <c r="C1162" s="619" t="s">
        <v>7401</v>
      </c>
      <c r="D1162" s="619" t="s">
        <v>7412</v>
      </c>
      <c r="E1162" s="619" t="s">
        <v>7413</v>
      </c>
      <c r="F1162" s="622">
        <v>1</v>
      </c>
      <c r="G1162" s="622">
        <v>75</v>
      </c>
      <c r="H1162" s="622">
        <v>1</v>
      </c>
      <c r="I1162" s="622">
        <v>75</v>
      </c>
      <c r="J1162" s="622">
        <v>3</v>
      </c>
      <c r="K1162" s="622">
        <v>225</v>
      </c>
      <c r="L1162" s="622">
        <v>3</v>
      </c>
      <c r="M1162" s="622">
        <v>75</v>
      </c>
      <c r="N1162" s="622">
        <v>4</v>
      </c>
      <c r="O1162" s="622">
        <v>324</v>
      </c>
      <c r="P1162" s="635">
        <v>4.32</v>
      </c>
      <c r="Q1162" s="623">
        <v>81</v>
      </c>
    </row>
    <row r="1163" spans="1:17" ht="14.4" customHeight="1" x14ac:dyDescent="0.3">
      <c r="A1163" s="618" t="s">
        <v>8897</v>
      </c>
      <c r="B1163" s="619" t="s">
        <v>7361</v>
      </c>
      <c r="C1163" s="619" t="s">
        <v>7401</v>
      </c>
      <c r="D1163" s="619" t="s">
        <v>7414</v>
      </c>
      <c r="E1163" s="619" t="s">
        <v>7415</v>
      </c>
      <c r="F1163" s="622">
        <v>1</v>
      </c>
      <c r="G1163" s="622">
        <v>332</v>
      </c>
      <c r="H1163" s="622">
        <v>1</v>
      </c>
      <c r="I1163" s="622">
        <v>332</v>
      </c>
      <c r="J1163" s="622"/>
      <c r="K1163" s="622"/>
      <c r="L1163" s="622"/>
      <c r="M1163" s="622"/>
      <c r="N1163" s="622"/>
      <c r="O1163" s="622"/>
      <c r="P1163" s="635"/>
      <c r="Q1163" s="623"/>
    </row>
    <row r="1164" spans="1:17" ht="14.4" customHeight="1" x14ac:dyDescent="0.3">
      <c r="A1164" s="618" t="s">
        <v>8897</v>
      </c>
      <c r="B1164" s="619" t="s">
        <v>7361</v>
      </c>
      <c r="C1164" s="619" t="s">
        <v>7401</v>
      </c>
      <c r="D1164" s="619" t="s">
        <v>7422</v>
      </c>
      <c r="E1164" s="619" t="s">
        <v>7423</v>
      </c>
      <c r="F1164" s="622"/>
      <c r="G1164" s="622"/>
      <c r="H1164" s="622"/>
      <c r="I1164" s="622"/>
      <c r="J1164" s="622"/>
      <c r="K1164" s="622"/>
      <c r="L1164" s="622"/>
      <c r="M1164" s="622"/>
      <c r="N1164" s="622">
        <v>1</v>
      </c>
      <c r="O1164" s="622">
        <v>177</v>
      </c>
      <c r="P1164" s="635"/>
      <c r="Q1164" s="623">
        <v>177</v>
      </c>
    </row>
    <row r="1165" spans="1:17" ht="14.4" customHeight="1" x14ac:dyDescent="0.3">
      <c r="A1165" s="618" t="s">
        <v>8897</v>
      </c>
      <c r="B1165" s="619" t="s">
        <v>7361</v>
      </c>
      <c r="C1165" s="619" t="s">
        <v>7401</v>
      </c>
      <c r="D1165" s="619" t="s">
        <v>7428</v>
      </c>
      <c r="E1165" s="619" t="s">
        <v>7429</v>
      </c>
      <c r="F1165" s="622">
        <v>1</v>
      </c>
      <c r="G1165" s="622">
        <v>941</v>
      </c>
      <c r="H1165" s="622">
        <v>1</v>
      </c>
      <c r="I1165" s="622">
        <v>941</v>
      </c>
      <c r="J1165" s="622"/>
      <c r="K1165" s="622"/>
      <c r="L1165" s="622"/>
      <c r="M1165" s="622"/>
      <c r="N1165" s="622"/>
      <c r="O1165" s="622"/>
      <c r="P1165" s="635"/>
      <c r="Q1165" s="623"/>
    </row>
    <row r="1166" spans="1:17" ht="14.4" customHeight="1" x14ac:dyDescent="0.3">
      <c r="A1166" s="618" t="s">
        <v>8897</v>
      </c>
      <c r="B1166" s="619" t="s">
        <v>7361</v>
      </c>
      <c r="C1166" s="619" t="s">
        <v>7401</v>
      </c>
      <c r="D1166" s="619" t="s">
        <v>7432</v>
      </c>
      <c r="E1166" s="619" t="s">
        <v>7433</v>
      </c>
      <c r="F1166" s="622">
        <v>1</v>
      </c>
      <c r="G1166" s="622">
        <v>39</v>
      </c>
      <c r="H1166" s="622">
        <v>1</v>
      </c>
      <c r="I1166" s="622">
        <v>39</v>
      </c>
      <c r="J1166" s="622"/>
      <c r="K1166" s="622"/>
      <c r="L1166" s="622"/>
      <c r="M1166" s="622"/>
      <c r="N1166" s="622"/>
      <c r="O1166" s="622"/>
      <c r="P1166" s="635"/>
      <c r="Q1166" s="623"/>
    </row>
    <row r="1167" spans="1:17" ht="14.4" customHeight="1" x14ac:dyDescent="0.3">
      <c r="A1167" s="618" t="s">
        <v>8897</v>
      </c>
      <c r="B1167" s="619" t="s">
        <v>7361</v>
      </c>
      <c r="C1167" s="619" t="s">
        <v>7401</v>
      </c>
      <c r="D1167" s="619" t="s">
        <v>7438</v>
      </c>
      <c r="E1167" s="619" t="s">
        <v>7439</v>
      </c>
      <c r="F1167" s="622">
        <v>1</v>
      </c>
      <c r="G1167" s="622">
        <v>385</v>
      </c>
      <c r="H1167" s="622">
        <v>1</v>
      </c>
      <c r="I1167" s="622">
        <v>385</v>
      </c>
      <c r="J1167" s="622"/>
      <c r="K1167" s="622"/>
      <c r="L1167" s="622"/>
      <c r="M1167" s="622"/>
      <c r="N1167" s="622"/>
      <c r="O1167" s="622"/>
      <c r="P1167" s="635"/>
      <c r="Q1167" s="623"/>
    </row>
    <row r="1168" spans="1:17" ht="14.4" customHeight="1" x14ac:dyDescent="0.3">
      <c r="A1168" s="618" t="s">
        <v>8897</v>
      </c>
      <c r="B1168" s="619" t="s">
        <v>7361</v>
      </c>
      <c r="C1168" s="619" t="s">
        <v>7401</v>
      </c>
      <c r="D1168" s="619" t="s">
        <v>7440</v>
      </c>
      <c r="E1168" s="619" t="s">
        <v>7441</v>
      </c>
      <c r="F1168" s="622">
        <v>1</v>
      </c>
      <c r="G1168" s="622">
        <v>83</v>
      </c>
      <c r="H1168" s="622">
        <v>1</v>
      </c>
      <c r="I1168" s="622">
        <v>83</v>
      </c>
      <c r="J1168" s="622"/>
      <c r="K1168" s="622"/>
      <c r="L1168" s="622"/>
      <c r="M1168" s="622"/>
      <c r="N1168" s="622"/>
      <c r="O1168" s="622"/>
      <c r="P1168" s="635"/>
      <c r="Q1168" s="623"/>
    </row>
    <row r="1169" spans="1:17" ht="14.4" customHeight="1" x14ac:dyDescent="0.3">
      <c r="A1169" s="618" t="s">
        <v>8897</v>
      </c>
      <c r="B1169" s="619" t="s">
        <v>7361</v>
      </c>
      <c r="C1169" s="619" t="s">
        <v>7401</v>
      </c>
      <c r="D1169" s="619" t="s">
        <v>7444</v>
      </c>
      <c r="E1169" s="619" t="s">
        <v>7445</v>
      </c>
      <c r="F1169" s="622">
        <v>1</v>
      </c>
      <c r="G1169" s="622">
        <v>162</v>
      </c>
      <c r="H1169" s="622">
        <v>1</v>
      </c>
      <c r="I1169" s="622">
        <v>162</v>
      </c>
      <c r="J1169" s="622"/>
      <c r="K1169" s="622"/>
      <c r="L1169" s="622"/>
      <c r="M1169" s="622"/>
      <c r="N1169" s="622"/>
      <c r="O1169" s="622"/>
      <c r="P1169" s="635"/>
      <c r="Q1169" s="623"/>
    </row>
    <row r="1170" spans="1:17" ht="14.4" customHeight="1" x14ac:dyDescent="0.3">
      <c r="A1170" s="618" t="s">
        <v>8897</v>
      </c>
      <c r="B1170" s="619" t="s">
        <v>7361</v>
      </c>
      <c r="C1170" s="619" t="s">
        <v>7401</v>
      </c>
      <c r="D1170" s="619" t="s">
        <v>7448</v>
      </c>
      <c r="E1170" s="619" t="s">
        <v>7449</v>
      </c>
      <c r="F1170" s="622">
        <v>1</v>
      </c>
      <c r="G1170" s="622">
        <v>607</v>
      </c>
      <c r="H1170" s="622">
        <v>1</v>
      </c>
      <c r="I1170" s="622">
        <v>607</v>
      </c>
      <c r="J1170" s="622"/>
      <c r="K1170" s="622"/>
      <c r="L1170" s="622"/>
      <c r="M1170" s="622"/>
      <c r="N1170" s="622"/>
      <c r="O1170" s="622"/>
      <c r="P1170" s="635"/>
      <c r="Q1170" s="623"/>
    </row>
    <row r="1171" spans="1:17" ht="14.4" customHeight="1" x14ac:dyDescent="0.3">
      <c r="A1171" s="618" t="s">
        <v>8897</v>
      </c>
      <c r="B1171" s="619" t="s">
        <v>7361</v>
      </c>
      <c r="C1171" s="619" t="s">
        <v>7401</v>
      </c>
      <c r="D1171" s="619" t="s">
        <v>7462</v>
      </c>
      <c r="E1171" s="619" t="s">
        <v>7463</v>
      </c>
      <c r="F1171" s="622">
        <v>1</v>
      </c>
      <c r="G1171" s="622">
        <v>1038</v>
      </c>
      <c r="H1171" s="622">
        <v>1</v>
      </c>
      <c r="I1171" s="622">
        <v>1038</v>
      </c>
      <c r="J1171" s="622">
        <v>1</v>
      </c>
      <c r="K1171" s="622">
        <v>1040</v>
      </c>
      <c r="L1171" s="622">
        <v>1.0019267822736031</v>
      </c>
      <c r="M1171" s="622">
        <v>1040</v>
      </c>
      <c r="N1171" s="622">
        <v>2</v>
      </c>
      <c r="O1171" s="622">
        <v>2086</v>
      </c>
      <c r="P1171" s="635">
        <v>2.0096339113680153</v>
      </c>
      <c r="Q1171" s="623">
        <v>1043</v>
      </c>
    </row>
    <row r="1172" spans="1:17" ht="14.4" customHeight="1" x14ac:dyDescent="0.3">
      <c r="A1172" s="618" t="s">
        <v>8897</v>
      </c>
      <c r="B1172" s="619" t="s">
        <v>7361</v>
      </c>
      <c r="C1172" s="619" t="s">
        <v>7401</v>
      </c>
      <c r="D1172" s="619" t="s">
        <v>7464</v>
      </c>
      <c r="E1172" s="619" t="s">
        <v>7465</v>
      </c>
      <c r="F1172" s="622">
        <v>14</v>
      </c>
      <c r="G1172" s="622">
        <v>1736</v>
      </c>
      <c r="H1172" s="622">
        <v>1</v>
      </c>
      <c r="I1172" s="622">
        <v>124</v>
      </c>
      <c r="J1172" s="622">
        <v>26</v>
      </c>
      <c r="K1172" s="622">
        <v>3250</v>
      </c>
      <c r="L1172" s="622">
        <v>1.8721198156682028</v>
      </c>
      <c r="M1172" s="622">
        <v>125</v>
      </c>
      <c r="N1172" s="622">
        <v>33</v>
      </c>
      <c r="O1172" s="622">
        <v>3828</v>
      </c>
      <c r="P1172" s="635">
        <v>2.2050691244239631</v>
      </c>
      <c r="Q1172" s="623">
        <v>116</v>
      </c>
    </row>
    <row r="1173" spans="1:17" ht="14.4" customHeight="1" x14ac:dyDescent="0.3">
      <c r="A1173" s="618" t="s">
        <v>8897</v>
      </c>
      <c r="B1173" s="619" t="s">
        <v>7361</v>
      </c>
      <c r="C1173" s="619" t="s">
        <v>7401</v>
      </c>
      <c r="D1173" s="619" t="s">
        <v>7470</v>
      </c>
      <c r="E1173" s="619" t="s">
        <v>7471</v>
      </c>
      <c r="F1173" s="622">
        <v>128</v>
      </c>
      <c r="G1173" s="622">
        <v>31744</v>
      </c>
      <c r="H1173" s="622">
        <v>1</v>
      </c>
      <c r="I1173" s="622">
        <v>248</v>
      </c>
      <c r="J1173" s="622">
        <v>81</v>
      </c>
      <c r="K1173" s="622">
        <v>20169</v>
      </c>
      <c r="L1173" s="622">
        <v>0.63536416330645162</v>
      </c>
      <c r="M1173" s="622">
        <v>249</v>
      </c>
      <c r="N1173" s="622">
        <v>78</v>
      </c>
      <c r="O1173" s="622">
        <v>18096</v>
      </c>
      <c r="P1173" s="635">
        <v>0.57006048387096775</v>
      </c>
      <c r="Q1173" s="623">
        <v>232</v>
      </c>
    </row>
    <row r="1174" spans="1:17" ht="14.4" customHeight="1" x14ac:dyDescent="0.3">
      <c r="A1174" s="618" t="s">
        <v>8897</v>
      </c>
      <c r="B1174" s="619" t="s">
        <v>7361</v>
      </c>
      <c r="C1174" s="619" t="s">
        <v>7401</v>
      </c>
      <c r="D1174" s="619" t="s">
        <v>7490</v>
      </c>
      <c r="E1174" s="619" t="s">
        <v>7491</v>
      </c>
      <c r="F1174" s="622"/>
      <c r="G1174" s="622"/>
      <c r="H1174" s="622"/>
      <c r="I1174" s="622"/>
      <c r="J1174" s="622"/>
      <c r="K1174" s="622"/>
      <c r="L1174" s="622"/>
      <c r="M1174" s="622"/>
      <c r="N1174" s="622">
        <v>1</v>
      </c>
      <c r="O1174" s="622">
        <v>344</v>
      </c>
      <c r="P1174" s="635"/>
      <c r="Q1174" s="623">
        <v>344</v>
      </c>
    </row>
    <row r="1175" spans="1:17" ht="14.4" customHeight="1" x14ac:dyDescent="0.3">
      <c r="A1175" s="618" t="s">
        <v>8897</v>
      </c>
      <c r="B1175" s="619" t="s">
        <v>7361</v>
      </c>
      <c r="C1175" s="619" t="s">
        <v>7401</v>
      </c>
      <c r="D1175" s="619" t="s">
        <v>8256</v>
      </c>
      <c r="E1175" s="619" t="s">
        <v>8257</v>
      </c>
      <c r="F1175" s="622"/>
      <c r="G1175" s="622"/>
      <c r="H1175" s="622"/>
      <c r="I1175" s="622"/>
      <c r="J1175" s="622"/>
      <c r="K1175" s="622"/>
      <c r="L1175" s="622"/>
      <c r="M1175" s="622"/>
      <c r="N1175" s="622">
        <v>1</v>
      </c>
      <c r="O1175" s="622">
        <v>351</v>
      </c>
      <c r="P1175" s="635"/>
      <c r="Q1175" s="623">
        <v>351</v>
      </c>
    </row>
    <row r="1176" spans="1:17" ht="14.4" customHeight="1" x14ac:dyDescent="0.3">
      <c r="A1176" s="618" t="s">
        <v>8897</v>
      </c>
      <c r="B1176" s="619" t="s">
        <v>7361</v>
      </c>
      <c r="C1176" s="619" t="s">
        <v>7401</v>
      </c>
      <c r="D1176" s="619" t="s">
        <v>7498</v>
      </c>
      <c r="E1176" s="619" t="s">
        <v>7499</v>
      </c>
      <c r="F1176" s="622"/>
      <c r="G1176" s="622"/>
      <c r="H1176" s="622"/>
      <c r="I1176" s="622"/>
      <c r="J1176" s="622">
        <v>1</v>
      </c>
      <c r="K1176" s="622">
        <v>114</v>
      </c>
      <c r="L1176" s="622"/>
      <c r="M1176" s="622">
        <v>114</v>
      </c>
      <c r="N1176" s="622">
        <v>1</v>
      </c>
      <c r="O1176" s="622">
        <v>114</v>
      </c>
      <c r="P1176" s="635"/>
      <c r="Q1176" s="623">
        <v>114</v>
      </c>
    </row>
    <row r="1177" spans="1:17" ht="14.4" customHeight="1" x14ac:dyDescent="0.3">
      <c r="A1177" s="618" t="s">
        <v>8897</v>
      </c>
      <c r="B1177" s="619" t="s">
        <v>7361</v>
      </c>
      <c r="C1177" s="619" t="s">
        <v>7401</v>
      </c>
      <c r="D1177" s="619" t="s">
        <v>7506</v>
      </c>
      <c r="E1177" s="619" t="s">
        <v>7507</v>
      </c>
      <c r="F1177" s="622"/>
      <c r="G1177" s="622"/>
      <c r="H1177" s="622"/>
      <c r="I1177" s="622"/>
      <c r="J1177" s="622">
        <v>1</v>
      </c>
      <c r="K1177" s="622">
        <v>429</v>
      </c>
      <c r="L1177" s="622"/>
      <c r="M1177" s="622">
        <v>429</v>
      </c>
      <c r="N1177" s="622"/>
      <c r="O1177" s="622"/>
      <c r="P1177" s="635"/>
      <c r="Q1177" s="623"/>
    </row>
    <row r="1178" spans="1:17" ht="14.4" customHeight="1" x14ac:dyDescent="0.3">
      <c r="A1178" s="618" t="s">
        <v>8897</v>
      </c>
      <c r="B1178" s="619" t="s">
        <v>7361</v>
      </c>
      <c r="C1178" s="619" t="s">
        <v>7401</v>
      </c>
      <c r="D1178" s="619" t="s">
        <v>8449</v>
      </c>
      <c r="E1178" s="619" t="s">
        <v>8450</v>
      </c>
      <c r="F1178" s="622"/>
      <c r="G1178" s="622"/>
      <c r="H1178" s="622"/>
      <c r="I1178" s="622"/>
      <c r="J1178" s="622"/>
      <c r="K1178" s="622"/>
      <c r="L1178" s="622"/>
      <c r="M1178" s="622"/>
      <c r="N1178" s="622">
        <v>1</v>
      </c>
      <c r="O1178" s="622">
        <v>1154</v>
      </c>
      <c r="P1178" s="635"/>
      <c r="Q1178" s="623">
        <v>1154</v>
      </c>
    </row>
    <row r="1179" spans="1:17" ht="14.4" customHeight="1" x14ac:dyDescent="0.3">
      <c r="A1179" s="618" t="s">
        <v>8898</v>
      </c>
      <c r="B1179" s="619" t="s">
        <v>7361</v>
      </c>
      <c r="C1179" s="619" t="s">
        <v>7386</v>
      </c>
      <c r="D1179" s="619" t="s">
        <v>7387</v>
      </c>
      <c r="E1179" s="619" t="s">
        <v>7388</v>
      </c>
      <c r="F1179" s="622">
        <v>3</v>
      </c>
      <c r="G1179" s="622">
        <v>10751.7</v>
      </c>
      <c r="H1179" s="622">
        <v>1</v>
      </c>
      <c r="I1179" s="622">
        <v>3583.9</v>
      </c>
      <c r="J1179" s="622">
        <v>3</v>
      </c>
      <c r="K1179" s="622">
        <v>11012.34</v>
      </c>
      <c r="L1179" s="622">
        <v>1.0242417478166244</v>
      </c>
      <c r="M1179" s="622">
        <v>3670.78</v>
      </c>
      <c r="N1179" s="622"/>
      <c r="O1179" s="622"/>
      <c r="P1179" s="635"/>
      <c r="Q1179" s="623"/>
    </row>
    <row r="1180" spans="1:17" ht="14.4" customHeight="1" x14ac:dyDescent="0.3">
      <c r="A1180" s="618" t="s">
        <v>8898</v>
      </c>
      <c r="B1180" s="619" t="s">
        <v>7361</v>
      </c>
      <c r="C1180" s="619" t="s">
        <v>7386</v>
      </c>
      <c r="D1180" s="619" t="s">
        <v>7389</v>
      </c>
      <c r="E1180" s="619" t="s">
        <v>7390</v>
      </c>
      <c r="F1180" s="622">
        <v>1</v>
      </c>
      <c r="G1180" s="622">
        <v>404.1</v>
      </c>
      <c r="H1180" s="622">
        <v>1</v>
      </c>
      <c r="I1180" s="622">
        <v>404.1</v>
      </c>
      <c r="J1180" s="622"/>
      <c r="K1180" s="622"/>
      <c r="L1180" s="622"/>
      <c r="M1180" s="622"/>
      <c r="N1180" s="622"/>
      <c r="O1180" s="622"/>
      <c r="P1180" s="635"/>
      <c r="Q1180" s="623"/>
    </row>
    <row r="1181" spans="1:17" ht="14.4" customHeight="1" x14ac:dyDescent="0.3">
      <c r="A1181" s="618" t="s">
        <v>8898</v>
      </c>
      <c r="B1181" s="619" t="s">
        <v>7361</v>
      </c>
      <c r="C1181" s="619" t="s">
        <v>7401</v>
      </c>
      <c r="D1181" s="619" t="s">
        <v>7406</v>
      </c>
      <c r="E1181" s="619" t="s">
        <v>7407</v>
      </c>
      <c r="F1181" s="622"/>
      <c r="G1181" s="622"/>
      <c r="H1181" s="622"/>
      <c r="I1181" s="622"/>
      <c r="J1181" s="622"/>
      <c r="K1181" s="622"/>
      <c r="L1181" s="622"/>
      <c r="M1181" s="622"/>
      <c r="N1181" s="622">
        <v>1</v>
      </c>
      <c r="O1181" s="622">
        <v>0</v>
      </c>
      <c r="P1181" s="635"/>
      <c r="Q1181" s="623">
        <v>0</v>
      </c>
    </row>
    <row r="1182" spans="1:17" ht="14.4" customHeight="1" x14ac:dyDescent="0.3">
      <c r="A1182" s="618" t="s">
        <v>8898</v>
      </c>
      <c r="B1182" s="619" t="s">
        <v>7361</v>
      </c>
      <c r="C1182" s="619" t="s">
        <v>7401</v>
      </c>
      <c r="D1182" s="619" t="s">
        <v>7408</v>
      </c>
      <c r="E1182" s="619" t="s">
        <v>7409</v>
      </c>
      <c r="F1182" s="622">
        <v>3</v>
      </c>
      <c r="G1182" s="622">
        <v>102</v>
      </c>
      <c r="H1182" s="622">
        <v>1</v>
      </c>
      <c r="I1182" s="622">
        <v>34</v>
      </c>
      <c r="J1182" s="622">
        <v>9</v>
      </c>
      <c r="K1182" s="622">
        <v>306</v>
      </c>
      <c r="L1182" s="622">
        <v>3</v>
      </c>
      <c r="M1182" s="622">
        <v>34</v>
      </c>
      <c r="N1182" s="622">
        <v>3</v>
      </c>
      <c r="O1182" s="622">
        <v>102</v>
      </c>
      <c r="P1182" s="635">
        <v>1</v>
      </c>
      <c r="Q1182" s="623">
        <v>34</v>
      </c>
    </row>
    <row r="1183" spans="1:17" ht="14.4" customHeight="1" x14ac:dyDescent="0.3">
      <c r="A1183" s="618" t="s">
        <v>8898</v>
      </c>
      <c r="B1183" s="619" t="s">
        <v>7361</v>
      </c>
      <c r="C1183" s="619" t="s">
        <v>7401</v>
      </c>
      <c r="D1183" s="619" t="s">
        <v>7412</v>
      </c>
      <c r="E1183" s="619" t="s">
        <v>7413</v>
      </c>
      <c r="F1183" s="622"/>
      <c r="G1183" s="622"/>
      <c r="H1183" s="622"/>
      <c r="I1183" s="622"/>
      <c r="J1183" s="622">
        <v>7</v>
      </c>
      <c r="K1183" s="622">
        <v>525</v>
      </c>
      <c r="L1183" s="622"/>
      <c r="M1183" s="622">
        <v>75</v>
      </c>
      <c r="N1183" s="622">
        <v>4</v>
      </c>
      <c r="O1183" s="622">
        <v>324</v>
      </c>
      <c r="P1183" s="635"/>
      <c r="Q1183" s="623">
        <v>81</v>
      </c>
    </row>
    <row r="1184" spans="1:17" ht="14.4" customHeight="1" x14ac:dyDescent="0.3">
      <c r="A1184" s="618" t="s">
        <v>8898</v>
      </c>
      <c r="B1184" s="619" t="s">
        <v>7361</v>
      </c>
      <c r="C1184" s="619" t="s">
        <v>7401</v>
      </c>
      <c r="D1184" s="619" t="s">
        <v>7414</v>
      </c>
      <c r="E1184" s="619" t="s">
        <v>7415</v>
      </c>
      <c r="F1184" s="622">
        <v>4</v>
      </c>
      <c r="G1184" s="622">
        <v>1328</v>
      </c>
      <c r="H1184" s="622">
        <v>1</v>
      </c>
      <c r="I1184" s="622">
        <v>332</v>
      </c>
      <c r="J1184" s="622">
        <v>3</v>
      </c>
      <c r="K1184" s="622">
        <v>999</v>
      </c>
      <c r="L1184" s="622">
        <v>0.75225903614457834</v>
      </c>
      <c r="M1184" s="622">
        <v>333</v>
      </c>
      <c r="N1184" s="622">
        <v>1</v>
      </c>
      <c r="O1184" s="622">
        <v>335</v>
      </c>
      <c r="P1184" s="635">
        <v>0.25225903614457829</v>
      </c>
      <c r="Q1184" s="623">
        <v>335</v>
      </c>
    </row>
    <row r="1185" spans="1:17" ht="14.4" customHeight="1" x14ac:dyDescent="0.3">
      <c r="A1185" s="618" t="s">
        <v>8898</v>
      </c>
      <c r="B1185" s="619" t="s">
        <v>7361</v>
      </c>
      <c r="C1185" s="619" t="s">
        <v>7401</v>
      </c>
      <c r="D1185" s="619" t="s">
        <v>7430</v>
      </c>
      <c r="E1185" s="619" t="s">
        <v>7431</v>
      </c>
      <c r="F1185" s="622">
        <v>1</v>
      </c>
      <c r="G1185" s="622">
        <v>559</v>
      </c>
      <c r="H1185" s="622">
        <v>1</v>
      </c>
      <c r="I1185" s="622">
        <v>559</v>
      </c>
      <c r="J1185" s="622"/>
      <c r="K1185" s="622"/>
      <c r="L1185" s="622"/>
      <c r="M1185" s="622"/>
      <c r="N1185" s="622"/>
      <c r="O1185" s="622"/>
      <c r="P1185" s="635"/>
      <c r="Q1185" s="623"/>
    </row>
    <row r="1186" spans="1:17" ht="14.4" customHeight="1" x14ac:dyDescent="0.3">
      <c r="A1186" s="618" t="s">
        <v>8898</v>
      </c>
      <c r="B1186" s="619" t="s">
        <v>7361</v>
      </c>
      <c r="C1186" s="619" t="s">
        <v>7401</v>
      </c>
      <c r="D1186" s="619" t="s">
        <v>7432</v>
      </c>
      <c r="E1186" s="619" t="s">
        <v>7433</v>
      </c>
      <c r="F1186" s="622">
        <v>13</v>
      </c>
      <c r="G1186" s="622">
        <v>507</v>
      </c>
      <c r="H1186" s="622">
        <v>1</v>
      </c>
      <c r="I1186" s="622">
        <v>39</v>
      </c>
      <c r="J1186" s="622">
        <v>21</v>
      </c>
      <c r="K1186" s="622">
        <v>819</v>
      </c>
      <c r="L1186" s="622">
        <v>1.6153846153846154</v>
      </c>
      <c r="M1186" s="622">
        <v>39</v>
      </c>
      <c r="N1186" s="622">
        <v>2</v>
      </c>
      <c r="O1186" s="622">
        <v>78</v>
      </c>
      <c r="P1186" s="635">
        <v>0.15384615384615385</v>
      </c>
      <c r="Q1186" s="623">
        <v>39</v>
      </c>
    </row>
    <row r="1187" spans="1:17" ht="14.4" customHeight="1" x14ac:dyDescent="0.3">
      <c r="A1187" s="618" t="s">
        <v>8898</v>
      </c>
      <c r="B1187" s="619" t="s">
        <v>7361</v>
      </c>
      <c r="C1187" s="619" t="s">
        <v>7401</v>
      </c>
      <c r="D1187" s="619" t="s">
        <v>7438</v>
      </c>
      <c r="E1187" s="619" t="s">
        <v>7439</v>
      </c>
      <c r="F1187" s="622">
        <v>6</v>
      </c>
      <c r="G1187" s="622">
        <v>2310</v>
      </c>
      <c r="H1187" s="622">
        <v>1</v>
      </c>
      <c r="I1187" s="622">
        <v>385</v>
      </c>
      <c r="J1187" s="622">
        <v>4</v>
      </c>
      <c r="K1187" s="622">
        <v>1540</v>
      </c>
      <c r="L1187" s="622">
        <v>0.66666666666666663</v>
      </c>
      <c r="M1187" s="622">
        <v>385</v>
      </c>
      <c r="N1187" s="622">
        <v>2</v>
      </c>
      <c r="O1187" s="622">
        <v>772</v>
      </c>
      <c r="P1187" s="635">
        <v>0.33419913419913422</v>
      </c>
      <c r="Q1187" s="623">
        <v>386</v>
      </c>
    </row>
    <row r="1188" spans="1:17" ht="14.4" customHeight="1" x14ac:dyDescent="0.3">
      <c r="A1188" s="618" t="s">
        <v>8898</v>
      </c>
      <c r="B1188" s="619" t="s">
        <v>7361</v>
      </c>
      <c r="C1188" s="619" t="s">
        <v>7401</v>
      </c>
      <c r="D1188" s="619" t="s">
        <v>7440</v>
      </c>
      <c r="E1188" s="619" t="s">
        <v>7441</v>
      </c>
      <c r="F1188" s="622">
        <v>6</v>
      </c>
      <c r="G1188" s="622">
        <v>498</v>
      </c>
      <c r="H1188" s="622">
        <v>1</v>
      </c>
      <c r="I1188" s="622">
        <v>83</v>
      </c>
      <c r="J1188" s="622">
        <v>3</v>
      </c>
      <c r="K1188" s="622">
        <v>249</v>
      </c>
      <c r="L1188" s="622">
        <v>0.5</v>
      </c>
      <c r="M1188" s="622">
        <v>83</v>
      </c>
      <c r="N1188" s="622">
        <v>2</v>
      </c>
      <c r="O1188" s="622">
        <v>166</v>
      </c>
      <c r="P1188" s="635">
        <v>0.33333333333333331</v>
      </c>
      <c r="Q1188" s="623">
        <v>83</v>
      </c>
    </row>
    <row r="1189" spans="1:17" ht="14.4" customHeight="1" x14ac:dyDescent="0.3">
      <c r="A1189" s="618" t="s">
        <v>8898</v>
      </c>
      <c r="B1189" s="619" t="s">
        <v>7361</v>
      </c>
      <c r="C1189" s="619" t="s">
        <v>7401</v>
      </c>
      <c r="D1189" s="619" t="s">
        <v>7448</v>
      </c>
      <c r="E1189" s="619" t="s">
        <v>7449</v>
      </c>
      <c r="F1189" s="622">
        <v>8</v>
      </c>
      <c r="G1189" s="622">
        <v>4856</v>
      </c>
      <c r="H1189" s="622">
        <v>1</v>
      </c>
      <c r="I1189" s="622">
        <v>607</v>
      </c>
      <c r="J1189" s="622">
        <v>10</v>
      </c>
      <c r="K1189" s="622">
        <v>6090</v>
      </c>
      <c r="L1189" s="622">
        <v>1.2541186161449753</v>
      </c>
      <c r="M1189" s="622">
        <v>609</v>
      </c>
      <c r="N1189" s="622">
        <v>2</v>
      </c>
      <c r="O1189" s="622">
        <v>1222</v>
      </c>
      <c r="P1189" s="635">
        <v>0.25164744645799014</v>
      </c>
      <c r="Q1189" s="623">
        <v>611</v>
      </c>
    </row>
    <row r="1190" spans="1:17" ht="14.4" customHeight="1" x14ac:dyDescent="0.3">
      <c r="A1190" s="618" t="s">
        <v>8898</v>
      </c>
      <c r="B1190" s="619" t="s">
        <v>7361</v>
      </c>
      <c r="C1190" s="619" t="s">
        <v>7401</v>
      </c>
      <c r="D1190" s="619" t="s">
        <v>7450</v>
      </c>
      <c r="E1190" s="619" t="s">
        <v>7451</v>
      </c>
      <c r="F1190" s="622">
        <v>6</v>
      </c>
      <c r="G1190" s="622">
        <v>4110</v>
      </c>
      <c r="H1190" s="622">
        <v>1</v>
      </c>
      <c r="I1190" s="622">
        <v>685</v>
      </c>
      <c r="J1190" s="622">
        <v>7</v>
      </c>
      <c r="K1190" s="622">
        <v>4809</v>
      </c>
      <c r="L1190" s="622">
        <v>1.1700729927007298</v>
      </c>
      <c r="M1190" s="622">
        <v>687</v>
      </c>
      <c r="N1190" s="622">
        <v>2</v>
      </c>
      <c r="O1190" s="622">
        <v>1378</v>
      </c>
      <c r="P1190" s="635">
        <v>0.33527980535279805</v>
      </c>
      <c r="Q1190" s="623">
        <v>689</v>
      </c>
    </row>
    <row r="1191" spans="1:17" ht="14.4" customHeight="1" x14ac:dyDescent="0.3">
      <c r="A1191" s="618" t="s">
        <v>8898</v>
      </c>
      <c r="B1191" s="619" t="s">
        <v>7361</v>
      </c>
      <c r="C1191" s="619" t="s">
        <v>7401</v>
      </c>
      <c r="D1191" s="619" t="s">
        <v>7452</v>
      </c>
      <c r="E1191" s="619" t="s">
        <v>7453</v>
      </c>
      <c r="F1191" s="622">
        <v>1</v>
      </c>
      <c r="G1191" s="622">
        <v>1684</v>
      </c>
      <c r="H1191" s="622">
        <v>1</v>
      </c>
      <c r="I1191" s="622">
        <v>1684</v>
      </c>
      <c r="J1191" s="622">
        <v>4</v>
      </c>
      <c r="K1191" s="622">
        <v>6736</v>
      </c>
      <c r="L1191" s="622">
        <v>4</v>
      </c>
      <c r="M1191" s="622">
        <v>1684</v>
      </c>
      <c r="N1191" s="622">
        <v>2</v>
      </c>
      <c r="O1191" s="622">
        <v>3372</v>
      </c>
      <c r="P1191" s="635">
        <v>2.0023752969121138</v>
      </c>
      <c r="Q1191" s="623">
        <v>1686</v>
      </c>
    </row>
    <row r="1192" spans="1:17" ht="14.4" customHeight="1" x14ac:dyDescent="0.3">
      <c r="A1192" s="618" t="s">
        <v>8898</v>
      </c>
      <c r="B1192" s="619" t="s">
        <v>7361</v>
      </c>
      <c r="C1192" s="619" t="s">
        <v>7401</v>
      </c>
      <c r="D1192" s="619" t="s">
        <v>7597</v>
      </c>
      <c r="E1192" s="619" t="s">
        <v>7598</v>
      </c>
      <c r="F1192" s="622"/>
      <c r="G1192" s="622"/>
      <c r="H1192" s="622"/>
      <c r="I1192" s="622"/>
      <c r="J1192" s="622">
        <v>1</v>
      </c>
      <c r="K1192" s="622">
        <v>985</v>
      </c>
      <c r="L1192" s="622"/>
      <c r="M1192" s="622">
        <v>985</v>
      </c>
      <c r="N1192" s="622"/>
      <c r="O1192" s="622"/>
      <c r="P1192" s="635"/>
      <c r="Q1192" s="623"/>
    </row>
    <row r="1193" spans="1:17" ht="14.4" customHeight="1" x14ac:dyDescent="0.3">
      <c r="A1193" s="618" t="s">
        <v>8898</v>
      </c>
      <c r="B1193" s="619" t="s">
        <v>7361</v>
      </c>
      <c r="C1193" s="619" t="s">
        <v>7401</v>
      </c>
      <c r="D1193" s="619" t="s">
        <v>7456</v>
      </c>
      <c r="E1193" s="619" t="s">
        <v>7457</v>
      </c>
      <c r="F1193" s="622"/>
      <c r="G1193" s="622"/>
      <c r="H1193" s="622"/>
      <c r="I1193" s="622"/>
      <c r="J1193" s="622">
        <v>2</v>
      </c>
      <c r="K1193" s="622">
        <v>228</v>
      </c>
      <c r="L1193" s="622"/>
      <c r="M1193" s="622">
        <v>114</v>
      </c>
      <c r="N1193" s="622">
        <v>1</v>
      </c>
      <c r="O1193" s="622">
        <v>115</v>
      </c>
      <c r="P1193" s="635"/>
      <c r="Q1193" s="623">
        <v>115</v>
      </c>
    </row>
    <row r="1194" spans="1:17" ht="14.4" customHeight="1" x14ac:dyDescent="0.3">
      <c r="A1194" s="618" t="s">
        <v>8898</v>
      </c>
      <c r="B1194" s="619" t="s">
        <v>7361</v>
      </c>
      <c r="C1194" s="619" t="s">
        <v>7401</v>
      </c>
      <c r="D1194" s="619" t="s">
        <v>7464</v>
      </c>
      <c r="E1194" s="619" t="s">
        <v>7465</v>
      </c>
      <c r="F1194" s="622">
        <v>9</v>
      </c>
      <c r="G1194" s="622">
        <v>1116</v>
      </c>
      <c r="H1194" s="622">
        <v>1</v>
      </c>
      <c r="I1194" s="622">
        <v>124</v>
      </c>
      <c r="J1194" s="622">
        <v>7</v>
      </c>
      <c r="K1194" s="622">
        <v>875</v>
      </c>
      <c r="L1194" s="622">
        <v>0.78405017921146958</v>
      </c>
      <c r="M1194" s="622">
        <v>125</v>
      </c>
      <c r="N1194" s="622">
        <v>3</v>
      </c>
      <c r="O1194" s="622">
        <v>348</v>
      </c>
      <c r="P1194" s="635">
        <v>0.31182795698924731</v>
      </c>
      <c r="Q1194" s="623">
        <v>116</v>
      </c>
    </row>
    <row r="1195" spans="1:17" ht="14.4" customHeight="1" x14ac:dyDescent="0.3">
      <c r="A1195" s="618" t="s">
        <v>8898</v>
      </c>
      <c r="B1195" s="619" t="s">
        <v>7361</v>
      </c>
      <c r="C1195" s="619" t="s">
        <v>7401</v>
      </c>
      <c r="D1195" s="619" t="s">
        <v>7468</v>
      </c>
      <c r="E1195" s="619" t="s">
        <v>7469</v>
      </c>
      <c r="F1195" s="622"/>
      <c r="G1195" s="622"/>
      <c r="H1195" s="622"/>
      <c r="I1195" s="622"/>
      <c r="J1195" s="622"/>
      <c r="K1195" s="622"/>
      <c r="L1195" s="622"/>
      <c r="M1195" s="622"/>
      <c r="N1195" s="622">
        <v>3</v>
      </c>
      <c r="O1195" s="622">
        <v>3831</v>
      </c>
      <c r="P1195" s="635"/>
      <c r="Q1195" s="623">
        <v>1277</v>
      </c>
    </row>
    <row r="1196" spans="1:17" ht="14.4" customHeight="1" x14ac:dyDescent="0.3">
      <c r="A1196" s="618" t="s">
        <v>8898</v>
      </c>
      <c r="B1196" s="619" t="s">
        <v>7361</v>
      </c>
      <c r="C1196" s="619" t="s">
        <v>7401</v>
      </c>
      <c r="D1196" s="619" t="s">
        <v>7470</v>
      </c>
      <c r="E1196" s="619" t="s">
        <v>7471</v>
      </c>
      <c r="F1196" s="622">
        <v>15</v>
      </c>
      <c r="G1196" s="622">
        <v>3720</v>
      </c>
      <c r="H1196" s="622">
        <v>1</v>
      </c>
      <c r="I1196" s="622">
        <v>248</v>
      </c>
      <c r="J1196" s="622">
        <v>13</v>
      </c>
      <c r="K1196" s="622">
        <v>3237</v>
      </c>
      <c r="L1196" s="622">
        <v>0.87016129032258061</v>
      </c>
      <c r="M1196" s="622">
        <v>249</v>
      </c>
      <c r="N1196" s="622">
        <v>13</v>
      </c>
      <c r="O1196" s="622">
        <v>3016</v>
      </c>
      <c r="P1196" s="635">
        <v>0.81075268817204305</v>
      </c>
      <c r="Q1196" s="623">
        <v>232</v>
      </c>
    </row>
    <row r="1197" spans="1:17" ht="14.4" customHeight="1" x14ac:dyDescent="0.3">
      <c r="A1197" s="618" t="s">
        <v>8898</v>
      </c>
      <c r="B1197" s="619" t="s">
        <v>7361</v>
      </c>
      <c r="C1197" s="619" t="s">
        <v>7401</v>
      </c>
      <c r="D1197" s="619" t="s">
        <v>7498</v>
      </c>
      <c r="E1197" s="619" t="s">
        <v>7499</v>
      </c>
      <c r="F1197" s="622"/>
      <c r="G1197" s="622"/>
      <c r="H1197" s="622"/>
      <c r="I1197" s="622"/>
      <c r="J1197" s="622">
        <v>1</v>
      </c>
      <c r="K1197" s="622">
        <v>114</v>
      </c>
      <c r="L1197" s="622"/>
      <c r="M1197" s="622">
        <v>114</v>
      </c>
      <c r="N1197" s="622"/>
      <c r="O1197" s="622"/>
      <c r="P1197" s="635"/>
      <c r="Q1197" s="623"/>
    </row>
    <row r="1198" spans="1:17" ht="14.4" customHeight="1" x14ac:dyDescent="0.3">
      <c r="A1198" s="618" t="s">
        <v>8899</v>
      </c>
      <c r="B1198" s="619" t="s">
        <v>7361</v>
      </c>
      <c r="C1198" s="619" t="s">
        <v>7401</v>
      </c>
      <c r="D1198" s="619" t="s">
        <v>7408</v>
      </c>
      <c r="E1198" s="619" t="s">
        <v>7409</v>
      </c>
      <c r="F1198" s="622">
        <v>1</v>
      </c>
      <c r="G1198" s="622">
        <v>34</v>
      </c>
      <c r="H1198" s="622">
        <v>1</v>
      </c>
      <c r="I1198" s="622">
        <v>34</v>
      </c>
      <c r="J1198" s="622">
        <v>3</v>
      </c>
      <c r="K1198" s="622">
        <v>102</v>
      </c>
      <c r="L1198" s="622">
        <v>3</v>
      </c>
      <c r="M1198" s="622">
        <v>34</v>
      </c>
      <c r="N1198" s="622">
        <v>3</v>
      </c>
      <c r="O1198" s="622">
        <v>102</v>
      </c>
      <c r="P1198" s="635">
        <v>3</v>
      </c>
      <c r="Q1198" s="623">
        <v>34</v>
      </c>
    </row>
    <row r="1199" spans="1:17" ht="14.4" customHeight="1" x14ac:dyDescent="0.3">
      <c r="A1199" s="618" t="s">
        <v>8899</v>
      </c>
      <c r="B1199" s="619" t="s">
        <v>7361</v>
      </c>
      <c r="C1199" s="619" t="s">
        <v>7401</v>
      </c>
      <c r="D1199" s="619" t="s">
        <v>7412</v>
      </c>
      <c r="E1199" s="619" t="s">
        <v>7413</v>
      </c>
      <c r="F1199" s="622"/>
      <c r="G1199" s="622"/>
      <c r="H1199" s="622"/>
      <c r="I1199" s="622"/>
      <c r="J1199" s="622">
        <v>1</v>
      </c>
      <c r="K1199" s="622">
        <v>75</v>
      </c>
      <c r="L1199" s="622"/>
      <c r="M1199" s="622">
        <v>75</v>
      </c>
      <c r="N1199" s="622"/>
      <c r="O1199" s="622"/>
      <c r="P1199" s="635"/>
      <c r="Q1199" s="623"/>
    </row>
    <row r="1200" spans="1:17" ht="14.4" customHeight="1" x14ac:dyDescent="0.3">
      <c r="A1200" s="618" t="s">
        <v>8899</v>
      </c>
      <c r="B1200" s="619" t="s">
        <v>7361</v>
      </c>
      <c r="C1200" s="619" t="s">
        <v>7401</v>
      </c>
      <c r="D1200" s="619" t="s">
        <v>7464</v>
      </c>
      <c r="E1200" s="619" t="s">
        <v>7465</v>
      </c>
      <c r="F1200" s="622">
        <v>6</v>
      </c>
      <c r="G1200" s="622">
        <v>744</v>
      </c>
      <c r="H1200" s="622">
        <v>1</v>
      </c>
      <c r="I1200" s="622">
        <v>124</v>
      </c>
      <c r="J1200" s="622">
        <v>8</v>
      </c>
      <c r="K1200" s="622">
        <v>1000</v>
      </c>
      <c r="L1200" s="622">
        <v>1.3440860215053763</v>
      </c>
      <c r="M1200" s="622">
        <v>125</v>
      </c>
      <c r="N1200" s="622">
        <v>4</v>
      </c>
      <c r="O1200" s="622">
        <v>464</v>
      </c>
      <c r="P1200" s="635">
        <v>0.62365591397849462</v>
      </c>
      <c r="Q1200" s="623">
        <v>116</v>
      </c>
    </row>
    <row r="1201" spans="1:17" ht="14.4" customHeight="1" x14ac:dyDescent="0.3">
      <c r="A1201" s="618" t="s">
        <v>8899</v>
      </c>
      <c r="B1201" s="619" t="s">
        <v>7361</v>
      </c>
      <c r="C1201" s="619" t="s">
        <v>7401</v>
      </c>
      <c r="D1201" s="619" t="s">
        <v>7470</v>
      </c>
      <c r="E1201" s="619" t="s">
        <v>7471</v>
      </c>
      <c r="F1201" s="622">
        <v>1</v>
      </c>
      <c r="G1201" s="622">
        <v>248</v>
      </c>
      <c r="H1201" s="622">
        <v>1</v>
      </c>
      <c r="I1201" s="622">
        <v>248</v>
      </c>
      <c r="J1201" s="622">
        <v>5</v>
      </c>
      <c r="K1201" s="622">
        <v>1245</v>
      </c>
      <c r="L1201" s="622">
        <v>5.020161290322581</v>
      </c>
      <c r="M1201" s="622">
        <v>249</v>
      </c>
      <c r="N1201" s="622">
        <v>3</v>
      </c>
      <c r="O1201" s="622">
        <v>696</v>
      </c>
      <c r="P1201" s="635">
        <v>2.806451612903226</v>
      </c>
      <c r="Q1201" s="623">
        <v>232</v>
      </c>
    </row>
    <row r="1202" spans="1:17" ht="14.4" customHeight="1" x14ac:dyDescent="0.3">
      <c r="A1202" s="618" t="s">
        <v>8900</v>
      </c>
      <c r="B1202" s="619" t="s">
        <v>7361</v>
      </c>
      <c r="C1202" s="619" t="s">
        <v>7401</v>
      </c>
      <c r="D1202" s="619" t="s">
        <v>7408</v>
      </c>
      <c r="E1202" s="619" t="s">
        <v>7409</v>
      </c>
      <c r="F1202" s="622"/>
      <c r="G1202" s="622"/>
      <c r="H1202" s="622"/>
      <c r="I1202" s="622"/>
      <c r="J1202" s="622">
        <v>1</v>
      </c>
      <c r="K1202" s="622">
        <v>34</v>
      </c>
      <c r="L1202" s="622"/>
      <c r="M1202" s="622">
        <v>34</v>
      </c>
      <c r="N1202" s="622"/>
      <c r="O1202" s="622"/>
      <c r="P1202" s="635"/>
      <c r="Q1202" s="623"/>
    </row>
    <row r="1203" spans="1:17" ht="14.4" customHeight="1" x14ac:dyDescent="0.3">
      <c r="A1203" s="618" t="s">
        <v>8900</v>
      </c>
      <c r="B1203" s="619" t="s">
        <v>7361</v>
      </c>
      <c r="C1203" s="619" t="s">
        <v>7401</v>
      </c>
      <c r="D1203" s="619" t="s">
        <v>7470</v>
      </c>
      <c r="E1203" s="619" t="s">
        <v>7471</v>
      </c>
      <c r="F1203" s="622">
        <v>2</v>
      </c>
      <c r="G1203" s="622">
        <v>496</v>
      </c>
      <c r="H1203" s="622">
        <v>1</v>
      </c>
      <c r="I1203" s="622">
        <v>248</v>
      </c>
      <c r="J1203" s="622"/>
      <c r="K1203" s="622"/>
      <c r="L1203" s="622"/>
      <c r="M1203" s="622"/>
      <c r="N1203" s="622"/>
      <c r="O1203" s="622"/>
      <c r="P1203" s="635"/>
      <c r="Q1203" s="623"/>
    </row>
    <row r="1204" spans="1:17" ht="14.4" customHeight="1" x14ac:dyDescent="0.3">
      <c r="A1204" s="618" t="s">
        <v>8901</v>
      </c>
      <c r="B1204" s="619" t="s">
        <v>7361</v>
      </c>
      <c r="C1204" s="619" t="s">
        <v>7401</v>
      </c>
      <c r="D1204" s="619" t="s">
        <v>7406</v>
      </c>
      <c r="E1204" s="619" t="s">
        <v>7407</v>
      </c>
      <c r="F1204" s="622">
        <v>0</v>
      </c>
      <c r="G1204" s="622">
        <v>0</v>
      </c>
      <c r="H1204" s="622"/>
      <c r="I1204" s="622"/>
      <c r="J1204" s="622"/>
      <c r="K1204" s="622"/>
      <c r="L1204" s="622"/>
      <c r="M1204" s="622"/>
      <c r="N1204" s="622"/>
      <c r="O1204" s="622"/>
      <c r="P1204" s="635"/>
      <c r="Q1204" s="623"/>
    </row>
    <row r="1205" spans="1:17" ht="14.4" customHeight="1" x14ac:dyDescent="0.3">
      <c r="A1205" s="618" t="s">
        <v>8901</v>
      </c>
      <c r="B1205" s="619" t="s">
        <v>7361</v>
      </c>
      <c r="C1205" s="619" t="s">
        <v>7401</v>
      </c>
      <c r="D1205" s="619" t="s">
        <v>7408</v>
      </c>
      <c r="E1205" s="619" t="s">
        <v>7409</v>
      </c>
      <c r="F1205" s="622">
        <v>12</v>
      </c>
      <c r="G1205" s="622">
        <v>408</v>
      </c>
      <c r="H1205" s="622">
        <v>1</v>
      </c>
      <c r="I1205" s="622">
        <v>34</v>
      </c>
      <c r="J1205" s="622">
        <v>5</v>
      </c>
      <c r="K1205" s="622">
        <v>170</v>
      </c>
      <c r="L1205" s="622">
        <v>0.41666666666666669</v>
      </c>
      <c r="M1205" s="622">
        <v>34</v>
      </c>
      <c r="N1205" s="622">
        <v>6</v>
      </c>
      <c r="O1205" s="622">
        <v>204</v>
      </c>
      <c r="P1205" s="635">
        <v>0.5</v>
      </c>
      <c r="Q1205" s="623">
        <v>34</v>
      </c>
    </row>
    <row r="1206" spans="1:17" ht="14.4" customHeight="1" x14ac:dyDescent="0.3">
      <c r="A1206" s="618" t="s">
        <v>8901</v>
      </c>
      <c r="B1206" s="619" t="s">
        <v>7361</v>
      </c>
      <c r="C1206" s="619" t="s">
        <v>7401</v>
      </c>
      <c r="D1206" s="619" t="s">
        <v>7412</v>
      </c>
      <c r="E1206" s="619" t="s">
        <v>7413</v>
      </c>
      <c r="F1206" s="622">
        <v>2</v>
      </c>
      <c r="G1206" s="622">
        <v>150</v>
      </c>
      <c r="H1206" s="622">
        <v>1</v>
      </c>
      <c r="I1206" s="622">
        <v>75</v>
      </c>
      <c r="J1206" s="622">
        <v>2</v>
      </c>
      <c r="K1206" s="622">
        <v>150</v>
      </c>
      <c r="L1206" s="622">
        <v>1</v>
      </c>
      <c r="M1206" s="622">
        <v>75</v>
      </c>
      <c r="N1206" s="622">
        <v>1</v>
      </c>
      <c r="O1206" s="622">
        <v>81</v>
      </c>
      <c r="P1206" s="635">
        <v>0.54</v>
      </c>
      <c r="Q1206" s="623">
        <v>81</v>
      </c>
    </row>
    <row r="1207" spans="1:17" ht="14.4" customHeight="1" x14ac:dyDescent="0.3">
      <c r="A1207" s="618" t="s">
        <v>8901</v>
      </c>
      <c r="B1207" s="619" t="s">
        <v>7361</v>
      </c>
      <c r="C1207" s="619" t="s">
        <v>7401</v>
      </c>
      <c r="D1207" s="619" t="s">
        <v>7422</v>
      </c>
      <c r="E1207" s="619" t="s">
        <v>7423</v>
      </c>
      <c r="F1207" s="622">
        <v>2</v>
      </c>
      <c r="G1207" s="622">
        <v>350</v>
      </c>
      <c r="H1207" s="622">
        <v>1</v>
      </c>
      <c r="I1207" s="622">
        <v>175</v>
      </c>
      <c r="J1207" s="622">
        <v>2</v>
      </c>
      <c r="K1207" s="622">
        <v>352</v>
      </c>
      <c r="L1207" s="622">
        <v>1.0057142857142858</v>
      </c>
      <c r="M1207" s="622">
        <v>176</v>
      </c>
      <c r="N1207" s="622"/>
      <c r="O1207" s="622"/>
      <c r="P1207" s="635"/>
      <c r="Q1207" s="623"/>
    </row>
    <row r="1208" spans="1:17" ht="14.4" customHeight="1" x14ac:dyDescent="0.3">
      <c r="A1208" s="618" t="s">
        <v>8901</v>
      </c>
      <c r="B1208" s="619" t="s">
        <v>7361</v>
      </c>
      <c r="C1208" s="619" t="s">
        <v>7401</v>
      </c>
      <c r="D1208" s="619" t="s">
        <v>7464</v>
      </c>
      <c r="E1208" s="619" t="s">
        <v>7465</v>
      </c>
      <c r="F1208" s="622">
        <v>29</v>
      </c>
      <c r="G1208" s="622">
        <v>3596</v>
      </c>
      <c r="H1208" s="622">
        <v>1</v>
      </c>
      <c r="I1208" s="622">
        <v>124</v>
      </c>
      <c r="J1208" s="622">
        <v>8</v>
      </c>
      <c r="K1208" s="622">
        <v>1000</v>
      </c>
      <c r="L1208" s="622">
        <v>0.27808676307007785</v>
      </c>
      <c r="M1208" s="622">
        <v>125</v>
      </c>
      <c r="N1208" s="622">
        <v>5</v>
      </c>
      <c r="O1208" s="622">
        <v>580</v>
      </c>
      <c r="P1208" s="635">
        <v>0.16129032258064516</v>
      </c>
      <c r="Q1208" s="623">
        <v>116</v>
      </c>
    </row>
    <row r="1209" spans="1:17" ht="14.4" customHeight="1" x14ac:dyDescent="0.3">
      <c r="A1209" s="618" t="s">
        <v>8901</v>
      </c>
      <c r="B1209" s="619" t="s">
        <v>7361</v>
      </c>
      <c r="C1209" s="619" t="s">
        <v>7401</v>
      </c>
      <c r="D1209" s="619" t="s">
        <v>7470</v>
      </c>
      <c r="E1209" s="619" t="s">
        <v>7471</v>
      </c>
      <c r="F1209" s="622">
        <v>13</v>
      </c>
      <c r="G1209" s="622">
        <v>3224</v>
      </c>
      <c r="H1209" s="622">
        <v>1</v>
      </c>
      <c r="I1209" s="622">
        <v>248</v>
      </c>
      <c r="J1209" s="622">
        <v>4</v>
      </c>
      <c r="K1209" s="622">
        <v>996</v>
      </c>
      <c r="L1209" s="622">
        <v>0.30893300248138955</v>
      </c>
      <c r="M1209" s="622">
        <v>249</v>
      </c>
      <c r="N1209" s="622">
        <v>3</v>
      </c>
      <c r="O1209" s="622">
        <v>696</v>
      </c>
      <c r="P1209" s="635">
        <v>0.21588089330024815</v>
      </c>
      <c r="Q1209" s="623">
        <v>232</v>
      </c>
    </row>
    <row r="1210" spans="1:17" ht="14.4" customHeight="1" x14ac:dyDescent="0.3">
      <c r="A1210" s="618" t="s">
        <v>8901</v>
      </c>
      <c r="B1210" s="619" t="s">
        <v>7361</v>
      </c>
      <c r="C1210" s="619" t="s">
        <v>7401</v>
      </c>
      <c r="D1210" s="619" t="s">
        <v>7472</v>
      </c>
      <c r="E1210" s="619" t="s">
        <v>7473</v>
      </c>
      <c r="F1210" s="622">
        <v>1</v>
      </c>
      <c r="G1210" s="622">
        <v>310</v>
      </c>
      <c r="H1210" s="622">
        <v>1</v>
      </c>
      <c r="I1210" s="622">
        <v>310</v>
      </c>
      <c r="J1210" s="622"/>
      <c r="K1210" s="622"/>
      <c r="L1210" s="622"/>
      <c r="M1210" s="622"/>
      <c r="N1210" s="622"/>
      <c r="O1210" s="622"/>
      <c r="P1210" s="635"/>
      <c r="Q1210" s="623"/>
    </row>
    <row r="1211" spans="1:17" ht="14.4" customHeight="1" x14ac:dyDescent="0.3">
      <c r="A1211" s="618" t="s">
        <v>8901</v>
      </c>
      <c r="B1211" s="619" t="s">
        <v>7361</v>
      </c>
      <c r="C1211" s="619" t="s">
        <v>7401</v>
      </c>
      <c r="D1211" s="619" t="s">
        <v>7490</v>
      </c>
      <c r="E1211" s="619" t="s">
        <v>7491</v>
      </c>
      <c r="F1211" s="622"/>
      <c r="G1211" s="622"/>
      <c r="H1211" s="622"/>
      <c r="I1211" s="622"/>
      <c r="J1211" s="622"/>
      <c r="K1211" s="622"/>
      <c r="L1211" s="622"/>
      <c r="M1211" s="622"/>
      <c r="N1211" s="622">
        <v>2</v>
      </c>
      <c r="O1211" s="622">
        <v>688</v>
      </c>
      <c r="P1211" s="635"/>
      <c r="Q1211" s="623">
        <v>344</v>
      </c>
    </row>
    <row r="1212" spans="1:17" ht="14.4" customHeight="1" x14ac:dyDescent="0.3">
      <c r="A1212" s="618" t="s">
        <v>8901</v>
      </c>
      <c r="B1212" s="619" t="s">
        <v>7361</v>
      </c>
      <c r="C1212" s="619" t="s">
        <v>7401</v>
      </c>
      <c r="D1212" s="619" t="s">
        <v>8256</v>
      </c>
      <c r="E1212" s="619" t="s">
        <v>8257</v>
      </c>
      <c r="F1212" s="622">
        <v>1</v>
      </c>
      <c r="G1212" s="622">
        <v>348</v>
      </c>
      <c r="H1212" s="622">
        <v>1</v>
      </c>
      <c r="I1212" s="622">
        <v>348</v>
      </c>
      <c r="J1212" s="622"/>
      <c r="K1212" s="622"/>
      <c r="L1212" s="622"/>
      <c r="M1212" s="622"/>
      <c r="N1212" s="622"/>
      <c r="O1212" s="622"/>
      <c r="P1212" s="635"/>
      <c r="Q1212" s="623"/>
    </row>
    <row r="1213" spans="1:17" ht="14.4" customHeight="1" x14ac:dyDescent="0.3">
      <c r="A1213" s="618" t="s">
        <v>8901</v>
      </c>
      <c r="B1213" s="619" t="s">
        <v>7361</v>
      </c>
      <c r="C1213" s="619" t="s">
        <v>7401</v>
      </c>
      <c r="D1213" s="619" t="s">
        <v>8330</v>
      </c>
      <c r="E1213" s="619" t="s">
        <v>8331</v>
      </c>
      <c r="F1213" s="622">
        <v>1</v>
      </c>
      <c r="G1213" s="622">
        <v>679</v>
      </c>
      <c r="H1213" s="622">
        <v>1</v>
      </c>
      <c r="I1213" s="622">
        <v>679</v>
      </c>
      <c r="J1213" s="622"/>
      <c r="K1213" s="622"/>
      <c r="L1213" s="622"/>
      <c r="M1213" s="622"/>
      <c r="N1213" s="622"/>
      <c r="O1213" s="622"/>
      <c r="P1213" s="635"/>
      <c r="Q1213" s="623"/>
    </row>
    <row r="1214" spans="1:17" ht="14.4" customHeight="1" x14ac:dyDescent="0.3">
      <c r="A1214" s="618" t="s">
        <v>8902</v>
      </c>
      <c r="B1214" s="619" t="s">
        <v>7361</v>
      </c>
      <c r="C1214" s="619" t="s">
        <v>7401</v>
      </c>
      <c r="D1214" s="619" t="s">
        <v>7406</v>
      </c>
      <c r="E1214" s="619" t="s">
        <v>7407</v>
      </c>
      <c r="F1214" s="622">
        <v>1</v>
      </c>
      <c r="G1214" s="622">
        <v>0</v>
      </c>
      <c r="H1214" s="622"/>
      <c r="I1214" s="622">
        <v>0</v>
      </c>
      <c r="J1214" s="622">
        <v>1</v>
      </c>
      <c r="K1214" s="622">
        <v>0</v>
      </c>
      <c r="L1214" s="622"/>
      <c r="M1214" s="622">
        <v>0</v>
      </c>
      <c r="N1214" s="622">
        <v>1</v>
      </c>
      <c r="O1214" s="622">
        <v>0</v>
      </c>
      <c r="P1214" s="635"/>
      <c r="Q1214" s="623">
        <v>0</v>
      </c>
    </row>
    <row r="1215" spans="1:17" ht="14.4" customHeight="1" x14ac:dyDescent="0.3">
      <c r="A1215" s="618" t="s">
        <v>8902</v>
      </c>
      <c r="B1215" s="619" t="s">
        <v>7361</v>
      </c>
      <c r="C1215" s="619" t="s">
        <v>7401</v>
      </c>
      <c r="D1215" s="619" t="s">
        <v>7408</v>
      </c>
      <c r="E1215" s="619" t="s">
        <v>7409</v>
      </c>
      <c r="F1215" s="622">
        <v>21</v>
      </c>
      <c r="G1215" s="622">
        <v>714</v>
      </c>
      <c r="H1215" s="622">
        <v>1</v>
      </c>
      <c r="I1215" s="622">
        <v>34</v>
      </c>
      <c r="J1215" s="622">
        <v>18</v>
      </c>
      <c r="K1215" s="622">
        <v>612</v>
      </c>
      <c r="L1215" s="622">
        <v>0.8571428571428571</v>
      </c>
      <c r="M1215" s="622">
        <v>34</v>
      </c>
      <c r="N1215" s="622">
        <v>15</v>
      </c>
      <c r="O1215" s="622">
        <v>510</v>
      </c>
      <c r="P1215" s="635">
        <v>0.7142857142857143</v>
      </c>
      <c r="Q1215" s="623">
        <v>34</v>
      </c>
    </row>
    <row r="1216" spans="1:17" ht="14.4" customHeight="1" x14ac:dyDescent="0.3">
      <c r="A1216" s="618" t="s">
        <v>8902</v>
      </c>
      <c r="B1216" s="619" t="s">
        <v>7361</v>
      </c>
      <c r="C1216" s="619" t="s">
        <v>7401</v>
      </c>
      <c r="D1216" s="619" t="s">
        <v>7412</v>
      </c>
      <c r="E1216" s="619" t="s">
        <v>7413</v>
      </c>
      <c r="F1216" s="622">
        <v>1</v>
      </c>
      <c r="G1216" s="622">
        <v>75</v>
      </c>
      <c r="H1216" s="622">
        <v>1</v>
      </c>
      <c r="I1216" s="622">
        <v>75</v>
      </c>
      <c r="J1216" s="622">
        <v>3</v>
      </c>
      <c r="K1216" s="622">
        <v>225</v>
      </c>
      <c r="L1216" s="622">
        <v>3</v>
      </c>
      <c r="M1216" s="622">
        <v>75</v>
      </c>
      <c r="N1216" s="622">
        <v>6</v>
      </c>
      <c r="O1216" s="622">
        <v>486</v>
      </c>
      <c r="P1216" s="635">
        <v>6.48</v>
      </c>
      <c r="Q1216" s="623">
        <v>81</v>
      </c>
    </row>
    <row r="1217" spans="1:17" ht="14.4" customHeight="1" x14ac:dyDescent="0.3">
      <c r="A1217" s="618" t="s">
        <v>8902</v>
      </c>
      <c r="B1217" s="619" t="s">
        <v>7361</v>
      </c>
      <c r="C1217" s="619" t="s">
        <v>7401</v>
      </c>
      <c r="D1217" s="619" t="s">
        <v>7414</v>
      </c>
      <c r="E1217" s="619" t="s">
        <v>7415</v>
      </c>
      <c r="F1217" s="622"/>
      <c r="G1217" s="622"/>
      <c r="H1217" s="622"/>
      <c r="I1217" s="622"/>
      <c r="J1217" s="622">
        <v>1</v>
      </c>
      <c r="K1217" s="622">
        <v>333</v>
      </c>
      <c r="L1217" s="622"/>
      <c r="M1217" s="622">
        <v>333</v>
      </c>
      <c r="N1217" s="622"/>
      <c r="O1217" s="622"/>
      <c r="P1217" s="635"/>
      <c r="Q1217" s="623"/>
    </row>
    <row r="1218" spans="1:17" ht="14.4" customHeight="1" x14ac:dyDescent="0.3">
      <c r="A1218" s="618" t="s">
        <v>8902</v>
      </c>
      <c r="B1218" s="619" t="s">
        <v>7361</v>
      </c>
      <c r="C1218" s="619" t="s">
        <v>7401</v>
      </c>
      <c r="D1218" s="619" t="s">
        <v>7428</v>
      </c>
      <c r="E1218" s="619" t="s">
        <v>7429</v>
      </c>
      <c r="F1218" s="622"/>
      <c r="G1218" s="622"/>
      <c r="H1218" s="622"/>
      <c r="I1218" s="622"/>
      <c r="J1218" s="622">
        <v>2</v>
      </c>
      <c r="K1218" s="622">
        <v>1886</v>
      </c>
      <c r="L1218" s="622"/>
      <c r="M1218" s="622">
        <v>943</v>
      </c>
      <c r="N1218" s="622"/>
      <c r="O1218" s="622"/>
      <c r="P1218" s="635"/>
      <c r="Q1218" s="623"/>
    </row>
    <row r="1219" spans="1:17" ht="14.4" customHeight="1" x14ac:dyDescent="0.3">
      <c r="A1219" s="618" t="s">
        <v>8902</v>
      </c>
      <c r="B1219" s="619" t="s">
        <v>7361</v>
      </c>
      <c r="C1219" s="619" t="s">
        <v>7401</v>
      </c>
      <c r="D1219" s="619" t="s">
        <v>7432</v>
      </c>
      <c r="E1219" s="619" t="s">
        <v>7433</v>
      </c>
      <c r="F1219" s="622"/>
      <c r="G1219" s="622"/>
      <c r="H1219" s="622"/>
      <c r="I1219" s="622"/>
      <c r="J1219" s="622">
        <v>6</v>
      </c>
      <c r="K1219" s="622">
        <v>234</v>
      </c>
      <c r="L1219" s="622"/>
      <c r="M1219" s="622">
        <v>39</v>
      </c>
      <c r="N1219" s="622">
        <v>1</v>
      </c>
      <c r="O1219" s="622">
        <v>39</v>
      </c>
      <c r="P1219" s="635"/>
      <c r="Q1219" s="623">
        <v>39</v>
      </c>
    </row>
    <row r="1220" spans="1:17" ht="14.4" customHeight="1" x14ac:dyDescent="0.3">
      <c r="A1220" s="618" t="s">
        <v>8902</v>
      </c>
      <c r="B1220" s="619" t="s">
        <v>7361</v>
      </c>
      <c r="C1220" s="619" t="s">
        <v>7401</v>
      </c>
      <c r="D1220" s="619" t="s">
        <v>7438</v>
      </c>
      <c r="E1220" s="619" t="s">
        <v>7439</v>
      </c>
      <c r="F1220" s="622">
        <v>1</v>
      </c>
      <c r="G1220" s="622">
        <v>385</v>
      </c>
      <c r="H1220" s="622">
        <v>1</v>
      </c>
      <c r="I1220" s="622">
        <v>385</v>
      </c>
      <c r="J1220" s="622">
        <v>2</v>
      </c>
      <c r="K1220" s="622">
        <v>770</v>
      </c>
      <c r="L1220" s="622">
        <v>2</v>
      </c>
      <c r="M1220" s="622">
        <v>385</v>
      </c>
      <c r="N1220" s="622"/>
      <c r="O1220" s="622"/>
      <c r="P1220" s="635"/>
      <c r="Q1220" s="623"/>
    </row>
    <row r="1221" spans="1:17" ht="14.4" customHeight="1" x14ac:dyDescent="0.3">
      <c r="A1221" s="618" t="s">
        <v>8902</v>
      </c>
      <c r="B1221" s="619" t="s">
        <v>7361</v>
      </c>
      <c r="C1221" s="619" t="s">
        <v>7401</v>
      </c>
      <c r="D1221" s="619" t="s">
        <v>7444</v>
      </c>
      <c r="E1221" s="619" t="s">
        <v>7445</v>
      </c>
      <c r="F1221" s="622">
        <v>1</v>
      </c>
      <c r="G1221" s="622">
        <v>162</v>
      </c>
      <c r="H1221" s="622">
        <v>1</v>
      </c>
      <c r="I1221" s="622">
        <v>162</v>
      </c>
      <c r="J1221" s="622">
        <v>3</v>
      </c>
      <c r="K1221" s="622">
        <v>492</v>
      </c>
      <c r="L1221" s="622">
        <v>3.0370370370370372</v>
      </c>
      <c r="M1221" s="622">
        <v>164</v>
      </c>
      <c r="N1221" s="622">
        <v>2</v>
      </c>
      <c r="O1221" s="622">
        <v>330</v>
      </c>
      <c r="P1221" s="635">
        <v>2.0370370370370372</v>
      </c>
      <c r="Q1221" s="623">
        <v>165</v>
      </c>
    </row>
    <row r="1222" spans="1:17" ht="14.4" customHeight="1" x14ac:dyDescent="0.3">
      <c r="A1222" s="618" t="s">
        <v>8902</v>
      </c>
      <c r="B1222" s="619" t="s">
        <v>7361</v>
      </c>
      <c r="C1222" s="619" t="s">
        <v>7401</v>
      </c>
      <c r="D1222" s="619" t="s">
        <v>7448</v>
      </c>
      <c r="E1222" s="619" t="s">
        <v>7449</v>
      </c>
      <c r="F1222" s="622">
        <v>2</v>
      </c>
      <c r="G1222" s="622">
        <v>1214</v>
      </c>
      <c r="H1222" s="622">
        <v>1</v>
      </c>
      <c r="I1222" s="622">
        <v>607</v>
      </c>
      <c r="J1222" s="622">
        <v>2</v>
      </c>
      <c r="K1222" s="622">
        <v>1218</v>
      </c>
      <c r="L1222" s="622">
        <v>1.0032948929159802</v>
      </c>
      <c r="M1222" s="622">
        <v>609</v>
      </c>
      <c r="N1222" s="622">
        <v>1</v>
      </c>
      <c r="O1222" s="622">
        <v>611</v>
      </c>
      <c r="P1222" s="635">
        <v>0.50329489291598029</v>
      </c>
      <c r="Q1222" s="623">
        <v>611</v>
      </c>
    </row>
    <row r="1223" spans="1:17" ht="14.4" customHeight="1" x14ac:dyDescent="0.3">
      <c r="A1223" s="618" t="s">
        <v>8902</v>
      </c>
      <c r="B1223" s="619" t="s">
        <v>7361</v>
      </c>
      <c r="C1223" s="619" t="s">
        <v>7401</v>
      </c>
      <c r="D1223" s="619" t="s">
        <v>7450</v>
      </c>
      <c r="E1223" s="619" t="s">
        <v>7451</v>
      </c>
      <c r="F1223" s="622"/>
      <c r="G1223" s="622"/>
      <c r="H1223" s="622"/>
      <c r="I1223" s="622"/>
      <c r="J1223" s="622">
        <v>1</v>
      </c>
      <c r="K1223" s="622">
        <v>687</v>
      </c>
      <c r="L1223" s="622"/>
      <c r="M1223" s="622">
        <v>687</v>
      </c>
      <c r="N1223" s="622"/>
      <c r="O1223" s="622"/>
      <c r="P1223" s="635"/>
      <c r="Q1223" s="623"/>
    </row>
    <row r="1224" spans="1:17" ht="14.4" customHeight="1" x14ac:dyDescent="0.3">
      <c r="A1224" s="618" t="s">
        <v>8902</v>
      </c>
      <c r="B1224" s="619" t="s">
        <v>7361</v>
      </c>
      <c r="C1224" s="619" t="s">
        <v>7401</v>
      </c>
      <c r="D1224" s="619" t="s">
        <v>7452</v>
      </c>
      <c r="E1224" s="619" t="s">
        <v>7453</v>
      </c>
      <c r="F1224" s="622">
        <v>1</v>
      </c>
      <c r="G1224" s="622">
        <v>1684</v>
      </c>
      <c r="H1224" s="622">
        <v>1</v>
      </c>
      <c r="I1224" s="622">
        <v>1684</v>
      </c>
      <c r="J1224" s="622"/>
      <c r="K1224" s="622"/>
      <c r="L1224" s="622"/>
      <c r="M1224" s="622"/>
      <c r="N1224" s="622"/>
      <c r="O1224" s="622"/>
      <c r="P1224" s="635"/>
      <c r="Q1224" s="623"/>
    </row>
    <row r="1225" spans="1:17" ht="14.4" customHeight="1" x14ac:dyDescent="0.3">
      <c r="A1225" s="618" t="s">
        <v>8902</v>
      </c>
      <c r="B1225" s="619" t="s">
        <v>7361</v>
      </c>
      <c r="C1225" s="619" t="s">
        <v>7401</v>
      </c>
      <c r="D1225" s="619" t="s">
        <v>8080</v>
      </c>
      <c r="E1225" s="619" t="s">
        <v>8081</v>
      </c>
      <c r="F1225" s="622"/>
      <c r="G1225" s="622"/>
      <c r="H1225" s="622"/>
      <c r="I1225" s="622"/>
      <c r="J1225" s="622"/>
      <c r="K1225" s="622"/>
      <c r="L1225" s="622"/>
      <c r="M1225" s="622"/>
      <c r="N1225" s="622">
        <v>2</v>
      </c>
      <c r="O1225" s="622">
        <v>112</v>
      </c>
      <c r="P1225" s="635"/>
      <c r="Q1225" s="623">
        <v>56</v>
      </c>
    </row>
    <row r="1226" spans="1:17" ht="14.4" customHeight="1" x14ac:dyDescent="0.3">
      <c r="A1226" s="618" t="s">
        <v>8902</v>
      </c>
      <c r="B1226" s="619" t="s">
        <v>7361</v>
      </c>
      <c r="C1226" s="619" t="s">
        <v>7401</v>
      </c>
      <c r="D1226" s="619" t="s">
        <v>7464</v>
      </c>
      <c r="E1226" s="619" t="s">
        <v>7465</v>
      </c>
      <c r="F1226" s="622">
        <v>36</v>
      </c>
      <c r="G1226" s="622">
        <v>4464</v>
      </c>
      <c r="H1226" s="622">
        <v>1</v>
      </c>
      <c r="I1226" s="622">
        <v>124</v>
      </c>
      <c r="J1226" s="622">
        <v>64</v>
      </c>
      <c r="K1226" s="622">
        <v>8000</v>
      </c>
      <c r="L1226" s="622">
        <v>1.7921146953405018</v>
      </c>
      <c r="M1226" s="622">
        <v>125</v>
      </c>
      <c r="N1226" s="622">
        <v>30</v>
      </c>
      <c r="O1226" s="622">
        <v>3480</v>
      </c>
      <c r="P1226" s="635">
        <v>0.77956989247311825</v>
      </c>
      <c r="Q1226" s="623">
        <v>116</v>
      </c>
    </row>
    <row r="1227" spans="1:17" ht="14.4" customHeight="1" x14ac:dyDescent="0.3">
      <c r="A1227" s="618" t="s">
        <v>8902</v>
      </c>
      <c r="B1227" s="619" t="s">
        <v>7361</v>
      </c>
      <c r="C1227" s="619" t="s">
        <v>7401</v>
      </c>
      <c r="D1227" s="619" t="s">
        <v>7470</v>
      </c>
      <c r="E1227" s="619" t="s">
        <v>7471</v>
      </c>
      <c r="F1227" s="622">
        <v>31</v>
      </c>
      <c r="G1227" s="622">
        <v>7688</v>
      </c>
      <c r="H1227" s="622">
        <v>1</v>
      </c>
      <c r="I1227" s="622">
        <v>248</v>
      </c>
      <c r="J1227" s="622">
        <v>17</v>
      </c>
      <c r="K1227" s="622">
        <v>4233</v>
      </c>
      <c r="L1227" s="622">
        <v>0.55059833506763789</v>
      </c>
      <c r="M1227" s="622">
        <v>249</v>
      </c>
      <c r="N1227" s="622">
        <v>21</v>
      </c>
      <c r="O1227" s="622">
        <v>4872</v>
      </c>
      <c r="P1227" s="635">
        <v>0.63371488033298651</v>
      </c>
      <c r="Q1227" s="623">
        <v>232</v>
      </c>
    </row>
    <row r="1228" spans="1:17" ht="14.4" customHeight="1" x14ac:dyDescent="0.3">
      <c r="A1228" s="618" t="s">
        <v>8902</v>
      </c>
      <c r="B1228" s="619" t="s">
        <v>7361</v>
      </c>
      <c r="C1228" s="619" t="s">
        <v>7401</v>
      </c>
      <c r="D1228" s="619" t="s">
        <v>7474</v>
      </c>
      <c r="E1228" s="619" t="s">
        <v>7475</v>
      </c>
      <c r="F1228" s="622">
        <v>1</v>
      </c>
      <c r="G1228" s="622">
        <v>654</v>
      </c>
      <c r="H1228" s="622">
        <v>1</v>
      </c>
      <c r="I1228" s="622">
        <v>654</v>
      </c>
      <c r="J1228" s="622"/>
      <c r="K1228" s="622"/>
      <c r="L1228" s="622"/>
      <c r="M1228" s="622"/>
      <c r="N1228" s="622">
        <v>1</v>
      </c>
      <c r="O1228" s="622">
        <v>659</v>
      </c>
      <c r="P1228" s="635">
        <v>1.0076452599388379</v>
      </c>
      <c r="Q1228" s="623">
        <v>659</v>
      </c>
    </row>
    <row r="1229" spans="1:17" ht="14.4" customHeight="1" x14ac:dyDescent="0.3">
      <c r="A1229" s="618" t="s">
        <v>8902</v>
      </c>
      <c r="B1229" s="619" t="s">
        <v>7361</v>
      </c>
      <c r="C1229" s="619" t="s">
        <v>7401</v>
      </c>
      <c r="D1229" s="619" t="s">
        <v>7490</v>
      </c>
      <c r="E1229" s="619" t="s">
        <v>7491</v>
      </c>
      <c r="F1229" s="622"/>
      <c r="G1229" s="622"/>
      <c r="H1229" s="622"/>
      <c r="I1229" s="622"/>
      <c r="J1229" s="622">
        <v>2</v>
      </c>
      <c r="K1229" s="622">
        <v>720</v>
      </c>
      <c r="L1229" s="622"/>
      <c r="M1229" s="622">
        <v>360</v>
      </c>
      <c r="N1229" s="622">
        <v>1</v>
      </c>
      <c r="O1229" s="622">
        <v>344</v>
      </c>
      <c r="P1229" s="635"/>
      <c r="Q1229" s="623">
        <v>344</v>
      </c>
    </row>
    <row r="1230" spans="1:17" ht="14.4" customHeight="1" x14ac:dyDescent="0.3">
      <c r="A1230" s="618" t="s">
        <v>8902</v>
      </c>
      <c r="B1230" s="619" t="s">
        <v>7361</v>
      </c>
      <c r="C1230" s="619" t="s">
        <v>7401</v>
      </c>
      <c r="D1230" s="619" t="s">
        <v>7492</v>
      </c>
      <c r="E1230" s="619" t="s">
        <v>7493</v>
      </c>
      <c r="F1230" s="622"/>
      <c r="G1230" s="622"/>
      <c r="H1230" s="622"/>
      <c r="I1230" s="622"/>
      <c r="J1230" s="622">
        <v>1</v>
      </c>
      <c r="K1230" s="622">
        <v>672</v>
      </c>
      <c r="L1230" s="622"/>
      <c r="M1230" s="622">
        <v>672</v>
      </c>
      <c r="N1230" s="622"/>
      <c r="O1230" s="622"/>
      <c r="P1230" s="635"/>
      <c r="Q1230" s="623"/>
    </row>
    <row r="1231" spans="1:17" ht="14.4" customHeight="1" x14ac:dyDescent="0.3">
      <c r="A1231" s="618" t="s">
        <v>8902</v>
      </c>
      <c r="B1231" s="619" t="s">
        <v>7361</v>
      </c>
      <c r="C1231" s="619" t="s">
        <v>7401</v>
      </c>
      <c r="D1231" s="619" t="s">
        <v>8256</v>
      </c>
      <c r="E1231" s="619" t="s">
        <v>8257</v>
      </c>
      <c r="F1231" s="622">
        <v>1</v>
      </c>
      <c r="G1231" s="622">
        <v>348</v>
      </c>
      <c r="H1231" s="622">
        <v>1</v>
      </c>
      <c r="I1231" s="622">
        <v>348</v>
      </c>
      <c r="J1231" s="622"/>
      <c r="K1231" s="622"/>
      <c r="L1231" s="622"/>
      <c r="M1231" s="622"/>
      <c r="N1231" s="622"/>
      <c r="O1231" s="622"/>
      <c r="P1231" s="635"/>
      <c r="Q1231" s="623"/>
    </row>
    <row r="1232" spans="1:17" ht="14.4" customHeight="1" x14ac:dyDescent="0.3">
      <c r="A1232" s="618" t="s">
        <v>8902</v>
      </c>
      <c r="B1232" s="619" t="s">
        <v>7361</v>
      </c>
      <c r="C1232" s="619" t="s">
        <v>7401</v>
      </c>
      <c r="D1232" s="619" t="s">
        <v>7506</v>
      </c>
      <c r="E1232" s="619" t="s">
        <v>7507</v>
      </c>
      <c r="F1232" s="622"/>
      <c r="G1232" s="622"/>
      <c r="H1232" s="622"/>
      <c r="I1232" s="622"/>
      <c r="J1232" s="622"/>
      <c r="K1232" s="622"/>
      <c r="L1232" s="622"/>
      <c r="M1232" s="622"/>
      <c r="N1232" s="622">
        <v>1</v>
      </c>
      <c r="O1232" s="622">
        <v>431</v>
      </c>
      <c r="P1232" s="635"/>
      <c r="Q1232" s="623">
        <v>431</v>
      </c>
    </row>
    <row r="1233" spans="1:17" ht="14.4" customHeight="1" x14ac:dyDescent="0.3">
      <c r="A1233" s="618" t="s">
        <v>8903</v>
      </c>
      <c r="B1233" s="619" t="s">
        <v>7361</v>
      </c>
      <c r="C1233" s="619" t="s">
        <v>7401</v>
      </c>
      <c r="D1233" s="619" t="s">
        <v>7464</v>
      </c>
      <c r="E1233" s="619" t="s">
        <v>7465</v>
      </c>
      <c r="F1233" s="622">
        <v>1</v>
      </c>
      <c r="G1233" s="622">
        <v>124</v>
      </c>
      <c r="H1233" s="622">
        <v>1</v>
      </c>
      <c r="I1233" s="622">
        <v>124</v>
      </c>
      <c r="J1233" s="622"/>
      <c r="K1233" s="622"/>
      <c r="L1233" s="622"/>
      <c r="M1233" s="622"/>
      <c r="N1233" s="622"/>
      <c r="O1233" s="622"/>
      <c r="P1233" s="635"/>
      <c r="Q1233" s="623"/>
    </row>
    <row r="1234" spans="1:17" ht="14.4" customHeight="1" x14ac:dyDescent="0.3">
      <c r="A1234" s="618" t="s">
        <v>8903</v>
      </c>
      <c r="B1234" s="619" t="s">
        <v>7361</v>
      </c>
      <c r="C1234" s="619" t="s">
        <v>7401</v>
      </c>
      <c r="D1234" s="619" t="s">
        <v>7470</v>
      </c>
      <c r="E1234" s="619" t="s">
        <v>7471</v>
      </c>
      <c r="F1234" s="622"/>
      <c r="G1234" s="622"/>
      <c r="H1234" s="622"/>
      <c r="I1234" s="622"/>
      <c r="J1234" s="622">
        <v>1</v>
      </c>
      <c r="K1234" s="622">
        <v>249</v>
      </c>
      <c r="L1234" s="622"/>
      <c r="M1234" s="622">
        <v>249</v>
      </c>
      <c r="N1234" s="622"/>
      <c r="O1234" s="622"/>
      <c r="P1234" s="635"/>
      <c r="Q1234" s="623"/>
    </row>
    <row r="1235" spans="1:17" ht="14.4" customHeight="1" x14ac:dyDescent="0.3">
      <c r="A1235" s="618" t="s">
        <v>8904</v>
      </c>
      <c r="B1235" s="619" t="s">
        <v>7361</v>
      </c>
      <c r="C1235" s="619" t="s">
        <v>7386</v>
      </c>
      <c r="D1235" s="619" t="s">
        <v>7387</v>
      </c>
      <c r="E1235" s="619" t="s">
        <v>7388</v>
      </c>
      <c r="F1235" s="622"/>
      <c r="G1235" s="622"/>
      <c r="H1235" s="622"/>
      <c r="I1235" s="622"/>
      <c r="J1235" s="622">
        <v>1</v>
      </c>
      <c r="K1235" s="622">
        <v>3714.22</v>
      </c>
      <c r="L1235" s="622"/>
      <c r="M1235" s="622">
        <v>3714.22</v>
      </c>
      <c r="N1235" s="622"/>
      <c r="O1235" s="622"/>
      <c r="P1235" s="635"/>
      <c r="Q1235" s="623"/>
    </row>
    <row r="1236" spans="1:17" ht="14.4" customHeight="1" x14ac:dyDescent="0.3">
      <c r="A1236" s="618" t="s">
        <v>8904</v>
      </c>
      <c r="B1236" s="619" t="s">
        <v>7361</v>
      </c>
      <c r="C1236" s="619" t="s">
        <v>7401</v>
      </c>
      <c r="D1236" s="619" t="s">
        <v>7408</v>
      </c>
      <c r="E1236" s="619" t="s">
        <v>7409</v>
      </c>
      <c r="F1236" s="622"/>
      <c r="G1236" s="622"/>
      <c r="H1236" s="622"/>
      <c r="I1236" s="622"/>
      <c r="J1236" s="622">
        <v>1</v>
      </c>
      <c r="K1236" s="622">
        <v>34</v>
      </c>
      <c r="L1236" s="622"/>
      <c r="M1236" s="622">
        <v>34</v>
      </c>
      <c r="N1236" s="622"/>
      <c r="O1236" s="622"/>
      <c r="P1236" s="635"/>
      <c r="Q1236" s="623"/>
    </row>
    <row r="1237" spans="1:17" ht="14.4" customHeight="1" x14ac:dyDescent="0.3">
      <c r="A1237" s="618" t="s">
        <v>8904</v>
      </c>
      <c r="B1237" s="619" t="s">
        <v>7361</v>
      </c>
      <c r="C1237" s="619" t="s">
        <v>7401</v>
      </c>
      <c r="D1237" s="619" t="s">
        <v>7412</v>
      </c>
      <c r="E1237" s="619" t="s">
        <v>7413</v>
      </c>
      <c r="F1237" s="622">
        <v>1</v>
      </c>
      <c r="G1237" s="622">
        <v>75</v>
      </c>
      <c r="H1237" s="622">
        <v>1</v>
      </c>
      <c r="I1237" s="622">
        <v>75</v>
      </c>
      <c r="J1237" s="622">
        <v>5</v>
      </c>
      <c r="K1237" s="622">
        <v>375</v>
      </c>
      <c r="L1237" s="622">
        <v>5</v>
      </c>
      <c r="M1237" s="622">
        <v>75</v>
      </c>
      <c r="N1237" s="622">
        <v>5</v>
      </c>
      <c r="O1237" s="622">
        <v>405</v>
      </c>
      <c r="P1237" s="635">
        <v>5.4</v>
      </c>
      <c r="Q1237" s="623">
        <v>81</v>
      </c>
    </row>
    <row r="1238" spans="1:17" ht="14.4" customHeight="1" x14ac:dyDescent="0.3">
      <c r="A1238" s="618" t="s">
        <v>8904</v>
      </c>
      <c r="B1238" s="619" t="s">
        <v>7361</v>
      </c>
      <c r="C1238" s="619" t="s">
        <v>7401</v>
      </c>
      <c r="D1238" s="619" t="s">
        <v>7432</v>
      </c>
      <c r="E1238" s="619" t="s">
        <v>7433</v>
      </c>
      <c r="F1238" s="622">
        <v>9</v>
      </c>
      <c r="G1238" s="622">
        <v>351</v>
      </c>
      <c r="H1238" s="622">
        <v>1</v>
      </c>
      <c r="I1238" s="622">
        <v>39</v>
      </c>
      <c r="J1238" s="622">
        <v>7</v>
      </c>
      <c r="K1238" s="622">
        <v>273</v>
      </c>
      <c r="L1238" s="622">
        <v>0.77777777777777779</v>
      </c>
      <c r="M1238" s="622">
        <v>39</v>
      </c>
      <c r="N1238" s="622">
        <v>15</v>
      </c>
      <c r="O1238" s="622">
        <v>585</v>
      </c>
      <c r="P1238" s="635">
        <v>1.6666666666666667</v>
      </c>
      <c r="Q1238" s="623">
        <v>39</v>
      </c>
    </row>
    <row r="1239" spans="1:17" ht="14.4" customHeight="1" x14ac:dyDescent="0.3">
      <c r="A1239" s="618" t="s">
        <v>8904</v>
      </c>
      <c r="B1239" s="619" t="s">
        <v>7361</v>
      </c>
      <c r="C1239" s="619" t="s">
        <v>7401</v>
      </c>
      <c r="D1239" s="619" t="s">
        <v>7438</v>
      </c>
      <c r="E1239" s="619" t="s">
        <v>7439</v>
      </c>
      <c r="F1239" s="622"/>
      <c r="G1239" s="622"/>
      <c r="H1239" s="622"/>
      <c r="I1239" s="622"/>
      <c r="J1239" s="622">
        <v>1</v>
      </c>
      <c r="K1239" s="622">
        <v>385</v>
      </c>
      <c r="L1239" s="622"/>
      <c r="M1239" s="622">
        <v>385</v>
      </c>
      <c r="N1239" s="622"/>
      <c r="O1239" s="622"/>
      <c r="P1239" s="635"/>
      <c r="Q1239" s="623"/>
    </row>
    <row r="1240" spans="1:17" ht="14.4" customHeight="1" x14ac:dyDescent="0.3">
      <c r="A1240" s="618" t="s">
        <v>8904</v>
      </c>
      <c r="B1240" s="619" t="s">
        <v>7361</v>
      </c>
      <c r="C1240" s="619" t="s">
        <v>7401</v>
      </c>
      <c r="D1240" s="619" t="s">
        <v>7440</v>
      </c>
      <c r="E1240" s="619" t="s">
        <v>7441</v>
      </c>
      <c r="F1240" s="622"/>
      <c r="G1240" s="622"/>
      <c r="H1240" s="622"/>
      <c r="I1240" s="622"/>
      <c r="J1240" s="622">
        <v>1</v>
      </c>
      <c r="K1240" s="622">
        <v>83</v>
      </c>
      <c r="L1240" s="622"/>
      <c r="M1240" s="622">
        <v>83</v>
      </c>
      <c r="N1240" s="622"/>
      <c r="O1240" s="622"/>
      <c r="P1240" s="635"/>
      <c r="Q1240" s="623"/>
    </row>
    <row r="1241" spans="1:17" ht="14.4" customHeight="1" x14ac:dyDescent="0.3">
      <c r="A1241" s="618" t="s">
        <v>8904</v>
      </c>
      <c r="B1241" s="619" t="s">
        <v>7361</v>
      </c>
      <c r="C1241" s="619" t="s">
        <v>7401</v>
      </c>
      <c r="D1241" s="619" t="s">
        <v>7442</v>
      </c>
      <c r="E1241" s="619" t="s">
        <v>7443</v>
      </c>
      <c r="F1241" s="622"/>
      <c r="G1241" s="622"/>
      <c r="H1241" s="622"/>
      <c r="I1241" s="622"/>
      <c r="J1241" s="622"/>
      <c r="K1241" s="622"/>
      <c r="L1241" s="622"/>
      <c r="M1241" s="622"/>
      <c r="N1241" s="622">
        <v>3</v>
      </c>
      <c r="O1241" s="622">
        <v>13275</v>
      </c>
      <c r="P1241" s="635"/>
      <c r="Q1241" s="623">
        <v>4425</v>
      </c>
    </row>
    <row r="1242" spans="1:17" ht="14.4" customHeight="1" x14ac:dyDescent="0.3">
      <c r="A1242" s="618" t="s">
        <v>8904</v>
      </c>
      <c r="B1242" s="619" t="s">
        <v>7361</v>
      </c>
      <c r="C1242" s="619" t="s">
        <v>7401</v>
      </c>
      <c r="D1242" s="619" t="s">
        <v>7448</v>
      </c>
      <c r="E1242" s="619" t="s">
        <v>7449</v>
      </c>
      <c r="F1242" s="622">
        <v>4</v>
      </c>
      <c r="G1242" s="622">
        <v>2428</v>
      </c>
      <c r="H1242" s="622">
        <v>1</v>
      </c>
      <c r="I1242" s="622">
        <v>607</v>
      </c>
      <c r="J1242" s="622">
        <v>6</v>
      </c>
      <c r="K1242" s="622">
        <v>3654</v>
      </c>
      <c r="L1242" s="622">
        <v>1.5049423393739703</v>
      </c>
      <c r="M1242" s="622">
        <v>609</v>
      </c>
      <c r="N1242" s="622">
        <v>8</v>
      </c>
      <c r="O1242" s="622">
        <v>4888</v>
      </c>
      <c r="P1242" s="635">
        <v>2.0131795716639211</v>
      </c>
      <c r="Q1242" s="623">
        <v>611</v>
      </c>
    </row>
    <row r="1243" spans="1:17" ht="14.4" customHeight="1" x14ac:dyDescent="0.3">
      <c r="A1243" s="618" t="s">
        <v>8904</v>
      </c>
      <c r="B1243" s="619" t="s">
        <v>7361</v>
      </c>
      <c r="C1243" s="619" t="s">
        <v>7401</v>
      </c>
      <c r="D1243" s="619" t="s">
        <v>7450</v>
      </c>
      <c r="E1243" s="619" t="s">
        <v>7451</v>
      </c>
      <c r="F1243" s="622">
        <v>3</v>
      </c>
      <c r="G1243" s="622">
        <v>2055</v>
      </c>
      <c r="H1243" s="622">
        <v>1</v>
      </c>
      <c r="I1243" s="622">
        <v>685</v>
      </c>
      <c r="J1243" s="622">
        <v>6</v>
      </c>
      <c r="K1243" s="622">
        <v>4122</v>
      </c>
      <c r="L1243" s="622">
        <v>2.0058394160583943</v>
      </c>
      <c r="M1243" s="622">
        <v>687</v>
      </c>
      <c r="N1243" s="622">
        <v>4</v>
      </c>
      <c r="O1243" s="622">
        <v>2756</v>
      </c>
      <c r="P1243" s="635">
        <v>1.3411192214111922</v>
      </c>
      <c r="Q1243" s="623">
        <v>689</v>
      </c>
    </row>
    <row r="1244" spans="1:17" ht="14.4" customHeight="1" x14ac:dyDescent="0.3">
      <c r="A1244" s="618" t="s">
        <v>8904</v>
      </c>
      <c r="B1244" s="619" t="s">
        <v>7361</v>
      </c>
      <c r="C1244" s="619" t="s">
        <v>7401</v>
      </c>
      <c r="D1244" s="619" t="s">
        <v>7464</v>
      </c>
      <c r="E1244" s="619" t="s">
        <v>7465</v>
      </c>
      <c r="F1244" s="622">
        <v>2</v>
      </c>
      <c r="G1244" s="622">
        <v>248</v>
      </c>
      <c r="H1244" s="622">
        <v>1</v>
      </c>
      <c r="I1244" s="622">
        <v>124</v>
      </c>
      <c r="J1244" s="622">
        <v>5</v>
      </c>
      <c r="K1244" s="622">
        <v>625</v>
      </c>
      <c r="L1244" s="622">
        <v>2.5201612903225805</v>
      </c>
      <c r="M1244" s="622">
        <v>125</v>
      </c>
      <c r="N1244" s="622">
        <v>10</v>
      </c>
      <c r="O1244" s="622">
        <v>1160</v>
      </c>
      <c r="P1244" s="635">
        <v>4.67741935483871</v>
      </c>
      <c r="Q1244" s="623">
        <v>116</v>
      </c>
    </row>
    <row r="1245" spans="1:17" ht="14.4" customHeight="1" x14ac:dyDescent="0.3">
      <c r="A1245" s="618" t="s">
        <v>8904</v>
      </c>
      <c r="B1245" s="619" t="s">
        <v>7361</v>
      </c>
      <c r="C1245" s="619" t="s">
        <v>7401</v>
      </c>
      <c r="D1245" s="619" t="s">
        <v>7470</v>
      </c>
      <c r="E1245" s="619" t="s">
        <v>7471</v>
      </c>
      <c r="F1245" s="622">
        <v>3</v>
      </c>
      <c r="G1245" s="622">
        <v>744</v>
      </c>
      <c r="H1245" s="622">
        <v>1</v>
      </c>
      <c r="I1245" s="622">
        <v>248</v>
      </c>
      <c r="J1245" s="622">
        <v>6</v>
      </c>
      <c r="K1245" s="622">
        <v>1494</v>
      </c>
      <c r="L1245" s="622">
        <v>2.0080645161290325</v>
      </c>
      <c r="M1245" s="622">
        <v>249</v>
      </c>
      <c r="N1245" s="622"/>
      <c r="O1245" s="622"/>
      <c r="P1245" s="635"/>
      <c r="Q1245" s="623"/>
    </row>
    <row r="1246" spans="1:17" ht="14.4" customHeight="1" x14ac:dyDescent="0.3">
      <c r="A1246" s="618" t="s">
        <v>8904</v>
      </c>
      <c r="B1246" s="619" t="s">
        <v>7361</v>
      </c>
      <c r="C1246" s="619" t="s">
        <v>7401</v>
      </c>
      <c r="D1246" s="619" t="s">
        <v>7484</v>
      </c>
      <c r="E1246" s="619" t="s">
        <v>7485</v>
      </c>
      <c r="F1246" s="622">
        <v>1</v>
      </c>
      <c r="G1246" s="622">
        <v>183</v>
      </c>
      <c r="H1246" s="622">
        <v>1</v>
      </c>
      <c r="I1246" s="622">
        <v>183</v>
      </c>
      <c r="J1246" s="622"/>
      <c r="K1246" s="622"/>
      <c r="L1246" s="622"/>
      <c r="M1246" s="622"/>
      <c r="N1246" s="622"/>
      <c r="O1246" s="622"/>
      <c r="P1246" s="635"/>
      <c r="Q1246" s="623"/>
    </row>
    <row r="1247" spans="1:17" ht="14.4" customHeight="1" x14ac:dyDescent="0.3">
      <c r="A1247" s="618" t="s">
        <v>8905</v>
      </c>
      <c r="B1247" s="619" t="s">
        <v>7361</v>
      </c>
      <c r="C1247" s="619" t="s">
        <v>7401</v>
      </c>
      <c r="D1247" s="619" t="s">
        <v>7408</v>
      </c>
      <c r="E1247" s="619" t="s">
        <v>7409</v>
      </c>
      <c r="F1247" s="622">
        <v>2</v>
      </c>
      <c r="G1247" s="622">
        <v>68</v>
      </c>
      <c r="H1247" s="622">
        <v>1</v>
      </c>
      <c r="I1247" s="622">
        <v>34</v>
      </c>
      <c r="J1247" s="622"/>
      <c r="K1247" s="622"/>
      <c r="L1247" s="622"/>
      <c r="M1247" s="622"/>
      <c r="N1247" s="622">
        <v>1</v>
      </c>
      <c r="O1247" s="622">
        <v>34</v>
      </c>
      <c r="P1247" s="635">
        <v>0.5</v>
      </c>
      <c r="Q1247" s="623">
        <v>34</v>
      </c>
    </row>
    <row r="1248" spans="1:17" ht="14.4" customHeight="1" x14ac:dyDescent="0.3">
      <c r="A1248" s="618" t="s">
        <v>8905</v>
      </c>
      <c r="B1248" s="619" t="s">
        <v>7361</v>
      </c>
      <c r="C1248" s="619" t="s">
        <v>7401</v>
      </c>
      <c r="D1248" s="619" t="s">
        <v>7438</v>
      </c>
      <c r="E1248" s="619" t="s">
        <v>7439</v>
      </c>
      <c r="F1248" s="622">
        <v>1</v>
      </c>
      <c r="G1248" s="622">
        <v>385</v>
      </c>
      <c r="H1248" s="622">
        <v>1</v>
      </c>
      <c r="I1248" s="622">
        <v>385</v>
      </c>
      <c r="J1248" s="622"/>
      <c r="K1248" s="622"/>
      <c r="L1248" s="622"/>
      <c r="M1248" s="622"/>
      <c r="N1248" s="622"/>
      <c r="O1248" s="622"/>
      <c r="P1248" s="635"/>
      <c r="Q1248" s="623"/>
    </row>
    <row r="1249" spans="1:17" ht="14.4" customHeight="1" x14ac:dyDescent="0.3">
      <c r="A1249" s="618" t="s">
        <v>8905</v>
      </c>
      <c r="B1249" s="619" t="s">
        <v>7361</v>
      </c>
      <c r="C1249" s="619" t="s">
        <v>7401</v>
      </c>
      <c r="D1249" s="619" t="s">
        <v>7444</v>
      </c>
      <c r="E1249" s="619" t="s">
        <v>7445</v>
      </c>
      <c r="F1249" s="622">
        <v>1</v>
      </c>
      <c r="G1249" s="622">
        <v>162</v>
      </c>
      <c r="H1249" s="622">
        <v>1</v>
      </c>
      <c r="I1249" s="622">
        <v>162</v>
      </c>
      <c r="J1249" s="622"/>
      <c r="K1249" s="622"/>
      <c r="L1249" s="622"/>
      <c r="M1249" s="622"/>
      <c r="N1249" s="622"/>
      <c r="O1249" s="622"/>
      <c r="P1249" s="635"/>
      <c r="Q1249" s="623"/>
    </row>
    <row r="1250" spans="1:17" ht="14.4" customHeight="1" x14ac:dyDescent="0.3">
      <c r="A1250" s="618" t="s">
        <v>8905</v>
      </c>
      <c r="B1250" s="619" t="s">
        <v>7361</v>
      </c>
      <c r="C1250" s="619" t="s">
        <v>7401</v>
      </c>
      <c r="D1250" s="619" t="s">
        <v>7464</v>
      </c>
      <c r="E1250" s="619" t="s">
        <v>7465</v>
      </c>
      <c r="F1250" s="622">
        <v>2</v>
      </c>
      <c r="G1250" s="622">
        <v>248</v>
      </c>
      <c r="H1250" s="622">
        <v>1</v>
      </c>
      <c r="I1250" s="622">
        <v>124</v>
      </c>
      <c r="J1250" s="622"/>
      <c r="K1250" s="622"/>
      <c r="L1250" s="622"/>
      <c r="M1250" s="622"/>
      <c r="N1250" s="622"/>
      <c r="O1250" s="622"/>
      <c r="P1250" s="635"/>
      <c r="Q1250" s="623"/>
    </row>
    <row r="1251" spans="1:17" ht="14.4" customHeight="1" x14ac:dyDescent="0.3">
      <c r="A1251" s="618" t="s">
        <v>8905</v>
      </c>
      <c r="B1251" s="619" t="s">
        <v>7361</v>
      </c>
      <c r="C1251" s="619" t="s">
        <v>7401</v>
      </c>
      <c r="D1251" s="619" t="s">
        <v>7470</v>
      </c>
      <c r="E1251" s="619" t="s">
        <v>7471</v>
      </c>
      <c r="F1251" s="622">
        <v>6</v>
      </c>
      <c r="G1251" s="622">
        <v>1488</v>
      </c>
      <c r="H1251" s="622">
        <v>1</v>
      </c>
      <c r="I1251" s="622">
        <v>248</v>
      </c>
      <c r="J1251" s="622">
        <v>5</v>
      </c>
      <c r="K1251" s="622">
        <v>1245</v>
      </c>
      <c r="L1251" s="622">
        <v>0.83669354838709675</v>
      </c>
      <c r="M1251" s="622">
        <v>249</v>
      </c>
      <c r="N1251" s="622">
        <v>4</v>
      </c>
      <c r="O1251" s="622">
        <v>928</v>
      </c>
      <c r="P1251" s="635">
        <v>0.62365591397849462</v>
      </c>
      <c r="Q1251" s="623">
        <v>232</v>
      </c>
    </row>
    <row r="1252" spans="1:17" ht="14.4" customHeight="1" x14ac:dyDescent="0.3">
      <c r="A1252" s="618" t="s">
        <v>8905</v>
      </c>
      <c r="B1252" s="619" t="s">
        <v>7361</v>
      </c>
      <c r="C1252" s="619" t="s">
        <v>7401</v>
      </c>
      <c r="D1252" s="619" t="s">
        <v>7484</v>
      </c>
      <c r="E1252" s="619" t="s">
        <v>7485</v>
      </c>
      <c r="F1252" s="622"/>
      <c r="G1252" s="622"/>
      <c r="H1252" s="622"/>
      <c r="I1252" s="622"/>
      <c r="J1252" s="622">
        <v>1</v>
      </c>
      <c r="K1252" s="622">
        <v>183</v>
      </c>
      <c r="L1252" s="622"/>
      <c r="M1252" s="622">
        <v>183</v>
      </c>
      <c r="N1252" s="622"/>
      <c r="O1252" s="622"/>
      <c r="P1252" s="635"/>
      <c r="Q1252" s="623"/>
    </row>
    <row r="1253" spans="1:17" ht="14.4" customHeight="1" x14ac:dyDescent="0.3">
      <c r="A1253" s="618" t="s">
        <v>8906</v>
      </c>
      <c r="B1253" s="619" t="s">
        <v>7361</v>
      </c>
      <c r="C1253" s="619" t="s">
        <v>7386</v>
      </c>
      <c r="D1253" s="619" t="s">
        <v>8907</v>
      </c>
      <c r="E1253" s="619" t="s">
        <v>8908</v>
      </c>
      <c r="F1253" s="622"/>
      <c r="G1253" s="622"/>
      <c r="H1253" s="622"/>
      <c r="I1253" s="622"/>
      <c r="J1253" s="622"/>
      <c r="K1253" s="622"/>
      <c r="L1253" s="622"/>
      <c r="M1253" s="622"/>
      <c r="N1253" s="622">
        <v>1</v>
      </c>
      <c r="O1253" s="622">
        <v>6199.32</v>
      </c>
      <c r="P1253" s="635"/>
      <c r="Q1253" s="623">
        <v>6199.32</v>
      </c>
    </row>
    <row r="1254" spans="1:17" ht="14.4" customHeight="1" x14ac:dyDescent="0.3">
      <c r="A1254" s="618" t="s">
        <v>8906</v>
      </c>
      <c r="B1254" s="619" t="s">
        <v>7361</v>
      </c>
      <c r="C1254" s="619" t="s">
        <v>7386</v>
      </c>
      <c r="D1254" s="619" t="s">
        <v>7393</v>
      </c>
      <c r="E1254" s="619" t="s">
        <v>7394</v>
      </c>
      <c r="F1254" s="622"/>
      <c r="G1254" s="622"/>
      <c r="H1254" s="622"/>
      <c r="I1254" s="622"/>
      <c r="J1254" s="622">
        <v>1</v>
      </c>
      <c r="K1254" s="622">
        <v>1357</v>
      </c>
      <c r="L1254" s="622"/>
      <c r="M1254" s="622">
        <v>1357</v>
      </c>
      <c r="N1254" s="622"/>
      <c r="O1254" s="622"/>
      <c r="P1254" s="635"/>
      <c r="Q1254" s="623"/>
    </row>
    <row r="1255" spans="1:17" ht="14.4" customHeight="1" x14ac:dyDescent="0.3">
      <c r="A1255" s="618" t="s">
        <v>8906</v>
      </c>
      <c r="B1255" s="619" t="s">
        <v>7361</v>
      </c>
      <c r="C1255" s="619" t="s">
        <v>7401</v>
      </c>
      <c r="D1255" s="619" t="s">
        <v>7408</v>
      </c>
      <c r="E1255" s="619" t="s">
        <v>7409</v>
      </c>
      <c r="F1255" s="622">
        <v>7</v>
      </c>
      <c r="G1255" s="622">
        <v>238</v>
      </c>
      <c r="H1255" s="622">
        <v>1</v>
      </c>
      <c r="I1255" s="622">
        <v>34</v>
      </c>
      <c r="J1255" s="622">
        <v>4</v>
      </c>
      <c r="K1255" s="622">
        <v>136</v>
      </c>
      <c r="L1255" s="622">
        <v>0.5714285714285714</v>
      </c>
      <c r="M1255" s="622">
        <v>34</v>
      </c>
      <c r="N1255" s="622">
        <v>12</v>
      </c>
      <c r="O1255" s="622">
        <v>408</v>
      </c>
      <c r="P1255" s="635">
        <v>1.7142857142857142</v>
      </c>
      <c r="Q1255" s="623">
        <v>34</v>
      </c>
    </row>
    <row r="1256" spans="1:17" ht="14.4" customHeight="1" x14ac:dyDescent="0.3">
      <c r="A1256" s="618" t="s">
        <v>8906</v>
      </c>
      <c r="B1256" s="619" t="s">
        <v>7361</v>
      </c>
      <c r="C1256" s="619" t="s">
        <v>7401</v>
      </c>
      <c r="D1256" s="619" t="s">
        <v>7412</v>
      </c>
      <c r="E1256" s="619" t="s">
        <v>7413</v>
      </c>
      <c r="F1256" s="622"/>
      <c r="G1256" s="622"/>
      <c r="H1256" s="622"/>
      <c r="I1256" s="622"/>
      <c r="J1256" s="622">
        <v>1</v>
      </c>
      <c r="K1256" s="622">
        <v>75</v>
      </c>
      <c r="L1256" s="622"/>
      <c r="M1256" s="622">
        <v>75</v>
      </c>
      <c r="N1256" s="622"/>
      <c r="O1256" s="622"/>
      <c r="P1256" s="635"/>
      <c r="Q1256" s="623"/>
    </row>
    <row r="1257" spans="1:17" ht="14.4" customHeight="1" x14ac:dyDescent="0.3">
      <c r="A1257" s="618" t="s">
        <v>8906</v>
      </c>
      <c r="B1257" s="619" t="s">
        <v>7361</v>
      </c>
      <c r="C1257" s="619" t="s">
        <v>7401</v>
      </c>
      <c r="D1257" s="619" t="s">
        <v>8066</v>
      </c>
      <c r="E1257" s="619" t="s">
        <v>8067</v>
      </c>
      <c r="F1257" s="622"/>
      <c r="G1257" s="622"/>
      <c r="H1257" s="622"/>
      <c r="I1257" s="622"/>
      <c r="J1257" s="622"/>
      <c r="K1257" s="622"/>
      <c r="L1257" s="622"/>
      <c r="M1257" s="622"/>
      <c r="N1257" s="622">
        <v>1</v>
      </c>
      <c r="O1257" s="622">
        <v>103</v>
      </c>
      <c r="P1257" s="635"/>
      <c r="Q1257" s="623">
        <v>103</v>
      </c>
    </row>
    <row r="1258" spans="1:17" ht="14.4" customHeight="1" x14ac:dyDescent="0.3">
      <c r="A1258" s="618" t="s">
        <v>8906</v>
      </c>
      <c r="B1258" s="619" t="s">
        <v>7361</v>
      </c>
      <c r="C1258" s="619" t="s">
        <v>7401</v>
      </c>
      <c r="D1258" s="619" t="s">
        <v>7428</v>
      </c>
      <c r="E1258" s="619" t="s">
        <v>7429</v>
      </c>
      <c r="F1258" s="622"/>
      <c r="G1258" s="622"/>
      <c r="H1258" s="622"/>
      <c r="I1258" s="622"/>
      <c r="J1258" s="622">
        <v>2</v>
      </c>
      <c r="K1258" s="622">
        <v>1886</v>
      </c>
      <c r="L1258" s="622"/>
      <c r="M1258" s="622">
        <v>943</v>
      </c>
      <c r="N1258" s="622"/>
      <c r="O1258" s="622"/>
      <c r="P1258" s="635"/>
      <c r="Q1258" s="623"/>
    </row>
    <row r="1259" spans="1:17" ht="14.4" customHeight="1" x14ac:dyDescent="0.3">
      <c r="A1259" s="618" t="s">
        <v>8906</v>
      </c>
      <c r="B1259" s="619" t="s">
        <v>7361</v>
      </c>
      <c r="C1259" s="619" t="s">
        <v>7401</v>
      </c>
      <c r="D1259" s="619" t="s">
        <v>7432</v>
      </c>
      <c r="E1259" s="619" t="s">
        <v>7433</v>
      </c>
      <c r="F1259" s="622"/>
      <c r="G1259" s="622"/>
      <c r="H1259" s="622"/>
      <c r="I1259" s="622"/>
      <c r="J1259" s="622">
        <v>3</v>
      </c>
      <c r="K1259" s="622">
        <v>117</v>
      </c>
      <c r="L1259" s="622"/>
      <c r="M1259" s="622">
        <v>39</v>
      </c>
      <c r="N1259" s="622">
        <v>2</v>
      </c>
      <c r="O1259" s="622">
        <v>78</v>
      </c>
      <c r="P1259" s="635"/>
      <c r="Q1259" s="623">
        <v>39</v>
      </c>
    </row>
    <row r="1260" spans="1:17" ht="14.4" customHeight="1" x14ac:dyDescent="0.3">
      <c r="A1260" s="618" t="s">
        <v>8906</v>
      </c>
      <c r="B1260" s="619" t="s">
        <v>7361</v>
      </c>
      <c r="C1260" s="619" t="s">
        <v>7401</v>
      </c>
      <c r="D1260" s="619" t="s">
        <v>7438</v>
      </c>
      <c r="E1260" s="619" t="s">
        <v>7439</v>
      </c>
      <c r="F1260" s="622"/>
      <c r="G1260" s="622"/>
      <c r="H1260" s="622"/>
      <c r="I1260" s="622"/>
      <c r="J1260" s="622">
        <v>2</v>
      </c>
      <c r="K1260" s="622">
        <v>770</v>
      </c>
      <c r="L1260" s="622"/>
      <c r="M1260" s="622">
        <v>385</v>
      </c>
      <c r="N1260" s="622">
        <v>2</v>
      </c>
      <c r="O1260" s="622">
        <v>772</v>
      </c>
      <c r="P1260" s="635"/>
      <c r="Q1260" s="623">
        <v>386</v>
      </c>
    </row>
    <row r="1261" spans="1:17" ht="14.4" customHeight="1" x14ac:dyDescent="0.3">
      <c r="A1261" s="618" t="s">
        <v>8906</v>
      </c>
      <c r="B1261" s="619" t="s">
        <v>7361</v>
      </c>
      <c r="C1261" s="619" t="s">
        <v>7401</v>
      </c>
      <c r="D1261" s="619" t="s">
        <v>7440</v>
      </c>
      <c r="E1261" s="619" t="s">
        <v>7441</v>
      </c>
      <c r="F1261" s="622"/>
      <c r="G1261" s="622"/>
      <c r="H1261" s="622"/>
      <c r="I1261" s="622"/>
      <c r="J1261" s="622"/>
      <c r="K1261" s="622"/>
      <c r="L1261" s="622"/>
      <c r="M1261" s="622"/>
      <c r="N1261" s="622">
        <v>2</v>
      </c>
      <c r="O1261" s="622">
        <v>166</v>
      </c>
      <c r="P1261" s="635"/>
      <c r="Q1261" s="623">
        <v>83</v>
      </c>
    </row>
    <row r="1262" spans="1:17" ht="14.4" customHeight="1" x14ac:dyDescent="0.3">
      <c r="A1262" s="618" t="s">
        <v>8906</v>
      </c>
      <c r="B1262" s="619" t="s">
        <v>7361</v>
      </c>
      <c r="C1262" s="619" t="s">
        <v>7401</v>
      </c>
      <c r="D1262" s="619" t="s">
        <v>7442</v>
      </c>
      <c r="E1262" s="619" t="s">
        <v>7443</v>
      </c>
      <c r="F1262" s="622"/>
      <c r="G1262" s="622"/>
      <c r="H1262" s="622"/>
      <c r="I1262" s="622"/>
      <c r="J1262" s="622">
        <v>1</v>
      </c>
      <c r="K1262" s="622">
        <v>4424</v>
      </c>
      <c r="L1262" s="622"/>
      <c r="M1262" s="622">
        <v>4424</v>
      </c>
      <c r="N1262" s="622"/>
      <c r="O1262" s="622"/>
      <c r="P1262" s="635"/>
      <c r="Q1262" s="623"/>
    </row>
    <row r="1263" spans="1:17" ht="14.4" customHeight="1" x14ac:dyDescent="0.3">
      <c r="A1263" s="618" t="s">
        <v>8906</v>
      </c>
      <c r="B1263" s="619" t="s">
        <v>7361</v>
      </c>
      <c r="C1263" s="619" t="s">
        <v>7401</v>
      </c>
      <c r="D1263" s="619" t="s">
        <v>7444</v>
      </c>
      <c r="E1263" s="619" t="s">
        <v>7445</v>
      </c>
      <c r="F1263" s="622"/>
      <c r="G1263" s="622"/>
      <c r="H1263" s="622"/>
      <c r="I1263" s="622"/>
      <c r="J1263" s="622">
        <v>3</v>
      </c>
      <c r="K1263" s="622">
        <v>492</v>
      </c>
      <c r="L1263" s="622"/>
      <c r="M1263" s="622">
        <v>164</v>
      </c>
      <c r="N1263" s="622"/>
      <c r="O1263" s="622"/>
      <c r="P1263" s="635"/>
      <c r="Q1263" s="623"/>
    </row>
    <row r="1264" spans="1:17" ht="14.4" customHeight="1" x14ac:dyDescent="0.3">
      <c r="A1264" s="618" t="s">
        <v>8906</v>
      </c>
      <c r="B1264" s="619" t="s">
        <v>7361</v>
      </c>
      <c r="C1264" s="619" t="s">
        <v>7401</v>
      </c>
      <c r="D1264" s="619" t="s">
        <v>7448</v>
      </c>
      <c r="E1264" s="619" t="s">
        <v>7449</v>
      </c>
      <c r="F1264" s="622"/>
      <c r="G1264" s="622"/>
      <c r="H1264" s="622"/>
      <c r="I1264" s="622"/>
      <c r="J1264" s="622"/>
      <c r="K1264" s="622"/>
      <c r="L1264" s="622"/>
      <c r="M1264" s="622"/>
      <c r="N1264" s="622">
        <v>2</v>
      </c>
      <c r="O1264" s="622">
        <v>1222</v>
      </c>
      <c r="P1264" s="635"/>
      <c r="Q1264" s="623">
        <v>611</v>
      </c>
    </row>
    <row r="1265" spans="1:17" ht="14.4" customHeight="1" x14ac:dyDescent="0.3">
      <c r="A1265" s="618" t="s">
        <v>8906</v>
      </c>
      <c r="B1265" s="619" t="s">
        <v>7361</v>
      </c>
      <c r="C1265" s="619" t="s">
        <v>7401</v>
      </c>
      <c r="D1265" s="619" t="s">
        <v>7450</v>
      </c>
      <c r="E1265" s="619" t="s">
        <v>7451</v>
      </c>
      <c r="F1265" s="622"/>
      <c r="G1265" s="622"/>
      <c r="H1265" s="622"/>
      <c r="I1265" s="622"/>
      <c r="J1265" s="622"/>
      <c r="K1265" s="622"/>
      <c r="L1265" s="622"/>
      <c r="M1265" s="622"/>
      <c r="N1265" s="622">
        <v>1</v>
      </c>
      <c r="O1265" s="622">
        <v>689</v>
      </c>
      <c r="P1265" s="635"/>
      <c r="Q1265" s="623">
        <v>689</v>
      </c>
    </row>
    <row r="1266" spans="1:17" ht="14.4" customHeight="1" x14ac:dyDescent="0.3">
      <c r="A1266" s="618" t="s">
        <v>8906</v>
      </c>
      <c r="B1266" s="619" t="s">
        <v>7361</v>
      </c>
      <c r="C1266" s="619" t="s">
        <v>7401</v>
      </c>
      <c r="D1266" s="619" t="s">
        <v>7464</v>
      </c>
      <c r="E1266" s="619" t="s">
        <v>7465</v>
      </c>
      <c r="F1266" s="622">
        <v>11</v>
      </c>
      <c r="G1266" s="622">
        <v>1364</v>
      </c>
      <c r="H1266" s="622">
        <v>1</v>
      </c>
      <c r="I1266" s="622">
        <v>124</v>
      </c>
      <c r="J1266" s="622">
        <v>51</v>
      </c>
      <c r="K1266" s="622">
        <v>6375</v>
      </c>
      <c r="L1266" s="622">
        <v>4.6737536656891496</v>
      </c>
      <c r="M1266" s="622">
        <v>125</v>
      </c>
      <c r="N1266" s="622">
        <v>23</v>
      </c>
      <c r="O1266" s="622">
        <v>2668</v>
      </c>
      <c r="P1266" s="635">
        <v>1.9560117302052786</v>
      </c>
      <c r="Q1266" s="623">
        <v>116</v>
      </c>
    </row>
    <row r="1267" spans="1:17" ht="14.4" customHeight="1" x14ac:dyDescent="0.3">
      <c r="A1267" s="618" t="s">
        <v>8906</v>
      </c>
      <c r="B1267" s="619" t="s">
        <v>7361</v>
      </c>
      <c r="C1267" s="619" t="s">
        <v>7401</v>
      </c>
      <c r="D1267" s="619" t="s">
        <v>7470</v>
      </c>
      <c r="E1267" s="619" t="s">
        <v>7471</v>
      </c>
      <c r="F1267" s="622">
        <v>21</v>
      </c>
      <c r="G1267" s="622">
        <v>5208</v>
      </c>
      <c r="H1267" s="622">
        <v>1</v>
      </c>
      <c r="I1267" s="622">
        <v>248</v>
      </c>
      <c r="J1267" s="622">
        <v>14</v>
      </c>
      <c r="K1267" s="622">
        <v>3486</v>
      </c>
      <c r="L1267" s="622">
        <v>0.66935483870967738</v>
      </c>
      <c r="M1267" s="622">
        <v>249</v>
      </c>
      <c r="N1267" s="622">
        <v>19</v>
      </c>
      <c r="O1267" s="622">
        <v>4408</v>
      </c>
      <c r="P1267" s="635">
        <v>0.84639016897081409</v>
      </c>
      <c r="Q1267" s="623">
        <v>232</v>
      </c>
    </row>
    <row r="1268" spans="1:17" ht="14.4" customHeight="1" x14ac:dyDescent="0.3">
      <c r="A1268" s="618" t="s">
        <v>8906</v>
      </c>
      <c r="B1268" s="619" t="s">
        <v>7361</v>
      </c>
      <c r="C1268" s="619" t="s">
        <v>7401</v>
      </c>
      <c r="D1268" s="619" t="s">
        <v>7474</v>
      </c>
      <c r="E1268" s="619" t="s">
        <v>7475</v>
      </c>
      <c r="F1268" s="622"/>
      <c r="G1268" s="622"/>
      <c r="H1268" s="622"/>
      <c r="I1268" s="622"/>
      <c r="J1268" s="622">
        <v>1</v>
      </c>
      <c r="K1268" s="622">
        <v>656</v>
      </c>
      <c r="L1268" s="622"/>
      <c r="M1268" s="622">
        <v>656</v>
      </c>
      <c r="N1268" s="622"/>
      <c r="O1268" s="622"/>
      <c r="P1268" s="635"/>
      <c r="Q1268" s="623"/>
    </row>
    <row r="1269" spans="1:17" ht="14.4" customHeight="1" x14ac:dyDescent="0.3">
      <c r="A1269" s="618" t="s">
        <v>8906</v>
      </c>
      <c r="B1269" s="619" t="s">
        <v>7361</v>
      </c>
      <c r="C1269" s="619" t="s">
        <v>7401</v>
      </c>
      <c r="D1269" s="619" t="s">
        <v>7490</v>
      </c>
      <c r="E1269" s="619" t="s">
        <v>7491</v>
      </c>
      <c r="F1269" s="622"/>
      <c r="G1269" s="622"/>
      <c r="H1269" s="622"/>
      <c r="I1269" s="622"/>
      <c r="J1269" s="622"/>
      <c r="K1269" s="622"/>
      <c r="L1269" s="622"/>
      <c r="M1269" s="622"/>
      <c r="N1269" s="622">
        <v>1</v>
      </c>
      <c r="O1269" s="622">
        <v>344</v>
      </c>
      <c r="P1269" s="635"/>
      <c r="Q1269" s="623">
        <v>344</v>
      </c>
    </row>
    <row r="1270" spans="1:17" ht="14.4" customHeight="1" x14ac:dyDescent="0.3">
      <c r="A1270" s="618" t="s">
        <v>8906</v>
      </c>
      <c r="B1270" s="619" t="s">
        <v>7361</v>
      </c>
      <c r="C1270" s="619" t="s">
        <v>7401</v>
      </c>
      <c r="D1270" s="619" t="s">
        <v>7542</v>
      </c>
      <c r="E1270" s="619" t="s">
        <v>7543</v>
      </c>
      <c r="F1270" s="622"/>
      <c r="G1270" s="622"/>
      <c r="H1270" s="622"/>
      <c r="I1270" s="622"/>
      <c r="J1270" s="622">
        <v>1</v>
      </c>
      <c r="K1270" s="622">
        <v>112</v>
      </c>
      <c r="L1270" s="622"/>
      <c r="M1270" s="622">
        <v>112</v>
      </c>
      <c r="N1270" s="622"/>
      <c r="O1270" s="622"/>
      <c r="P1270" s="635"/>
      <c r="Q1270" s="623"/>
    </row>
    <row r="1271" spans="1:17" ht="14.4" customHeight="1" x14ac:dyDescent="0.3">
      <c r="A1271" s="618" t="s">
        <v>8909</v>
      </c>
      <c r="B1271" s="619" t="s">
        <v>7361</v>
      </c>
      <c r="C1271" s="619" t="s">
        <v>7401</v>
      </c>
      <c r="D1271" s="619" t="s">
        <v>7408</v>
      </c>
      <c r="E1271" s="619" t="s">
        <v>7409</v>
      </c>
      <c r="F1271" s="622">
        <v>2</v>
      </c>
      <c r="G1271" s="622">
        <v>68</v>
      </c>
      <c r="H1271" s="622">
        <v>1</v>
      </c>
      <c r="I1271" s="622">
        <v>34</v>
      </c>
      <c r="J1271" s="622"/>
      <c r="K1271" s="622"/>
      <c r="L1271" s="622"/>
      <c r="M1271" s="622"/>
      <c r="N1271" s="622">
        <v>1</v>
      </c>
      <c r="O1271" s="622">
        <v>34</v>
      </c>
      <c r="P1271" s="635">
        <v>0.5</v>
      </c>
      <c r="Q1271" s="623">
        <v>34</v>
      </c>
    </row>
    <row r="1272" spans="1:17" ht="14.4" customHeight="1" x14ac:dyDescent="0.3">
      <c r="A1272" s="618" t="s">
        <v>8909</v>
      </c>
      <c r="B1272" s="619" t="s">
        <v>7361</v>
      </c>
      <c r="C1272" s="619" t="s">
        <v>7401</v>
      </c>
      <c r="D1272" s="619" t="s">
        <v>7464</v>
      </c>
      <c r="E1272" s="619" t="s">
        <v>7465</v>
      </c>
      <c r="F1272" s="622"/>
      <c r="G1272" s="622"/>
      <c r="H1272" s="622"/>
      <c r="I1272" s="622"/>
      <c r="J1272" s="622"/>
      <c r="K1272" s="622"/>
      <c r="L1272" s="622"/>
      <c r="M1272" s="622"/>
      <c r="N1272" s="622">
        <v>1</v>
      </c>
      <c r="O1272" s="622">
        <v>116</v>
      </c>
      <c r="P1272" s="635"/>
      <c r="Q1272" s="623">
        <v>116</v>
      </c>
    </row>
    <row r="1273" spans="1:17" ht="14.4" customHeight="1" x14ac:dyDescent="0.3">
      <c r="A1273" s="618" t="s">
        <v>8909</v>
      </c>
      <c r="B1273" s="619" t="s">
        <v>7361</v>
      </c>
      <c r="C1273" s="619" t="s">
        <v>7401</v>
      </c>
      <c r="D1273" s="619" t="s">
        <v>7470</v>
      </c>
      <c r="E1273" s="619" t="s">
        <v>7471</v>
      </c>
      <c r="F1273" s="622">
        <v>17</v>
      </c>
      <c r="G1273" s="622">
        <v>4216</v>
      </c>
      <c r="H1273" s="622">
        <v>1</v>
      </c>
      <c r="I1273" s="622">
        <v>248</v>
      </c>
      <c r="J1273" s="622">
        <v>14</v>
      </c>
      <c r="K1273" s="622">
        <v>3486</v>
      </c>
      <c r="L1273" s="622">
        <v>0.82685009487666039</v>
      </c>
      <c r="M1273" s="622">
        <v>249</v>
      </c>
      <c r="N1273" s="622">
        <v>5</v>
      </c>
      <c r="O1273" s="622">
        <v>1160</v>
      </c>
      <c r="P1273" s="635">
        <v>0.27514231499051234</v>
      </c>
      <c r="Q1273" s="623">
        <v>232</v>
      </c>
    </row>
    <row r="1274" spans="1:17" ht="14.4" customHeight="1" x14ac:dyDescent="0.3">
      <c r="A1274" s="618" t="s">
        <v>8910</v>
      </c>
      <c r="B1274" s="619" t="s">
        <v>7361</v>
      </c>
      <c r="C1274" s="619" t="s">
        <v>7401</v>
      </c>
      <c r="D1274" s="619" t="s">
        <v>7406</v>
      </c>
      <c r="E1274" s="619" t="s">
        <v>7407</v>
      </c>
      <c r="F1274" s="622">
        <v>1</v>
      </c>
      <c r="G1274" s="622">
        <v>0</v>
      </c>
      <c r="H1274" s="622"/>
      <c r="I1274" s="622">
        <v>0</v>
      </c>
      <c r="J1274" s="622">
        <v>2</v>
      </c>
      <c r="K1274" s="622">
        <v>0</v>
      </c>
      <c r="L1274" s="622"/>
      <c r="M1274" s="622">
        <v>0</v>
      </c>
      <c r="N1274" s="622">
        <v>1</v>
      </c>
      <c r="O1274" s="622">
        <v>0</v>
      </c>
      <c r="P1274" s="635"/>
      <c r="Q1274" s="623">
        <v>0</v>
      </c>
    </row>
    <row r="1275" spans="1:17" ht="14.4" customHeight="1" x14ac:dyDescent="0.3">
      <c r="A1275" s="618" t="s">
        <v>8910</v>
      </c>
      <c r="B1275" s="619" t="s">
        <v>7361</v>
      </c>
      <c r="C1275" s="619" t="s">
        <v>7401</v>
      </c>
      <c r="D1275" s="619" t="s">
        <v>7408</v>
      </c>
      <c r="E1275" s="619" t="s">
        <v>7409</v>
      </c>
      <c r="F1275" s="622">
        <v>9</v>
      </c>
      <c r="G1275" s="622">
        <v>306</v>
      </c>
      <c r="H1275" s="622">
        <v>1</v>
      </c>
      <c r="I1275" s="622">
        <v>34</v>
      </c>
      <c r="J1275" s="622">
        <v>4</v>
      </c>
      <c r="K1275" s="622">
        <v>136</v>
      </c>
      <c r="L1275" s="622">
        <v>0.44444444444444442</v>
      </c>
      <c r="M1275" s="622">
        <v>34</v>
      </c>
      <c r="N1275" s="622">
        <v>12</v>
      </c>
      <c r="O1275" s="622">
        <v>408</v>
      </c>
      <c r="P1275" s="635">
        <v>1.3333333333333333</v>
      </c>
      <c r="Q1275" s="623">
        <v>34</v>
      </c>
    </row>
    <row r="1276" spans="1:17" ht="14.4" customHeight="1" x14ac:dyDescent="0.3">
      <c r="A1276" s="618" t="s">
        <v>8910</v>
      </c>
      <c r="B1276" s="619" t="s">
        <v>7361</v>
      </c>
      <c r="C1276" s="619" t="s">
        <v>7401</v>
      </c>
      <c r="D1276" s="619" t="s">
        <v>7412</v>
      </c>
      <c r="E1276" s="619" t="s">
        <v>7413</v>
      </c>
      <c r="F1276" s="622">
        <v>1</v>
      </c>
      <c r="G1276" s="622">
        <v>75</v>
      </c>
      <c r="H1276" s="622">
        <v>1</v>
      </c>
      <c r="I1276" s="622">
        <v>75</v>
      </c>
      <c r="J1276" s="622">
        <v>1</v>
      </c>
      <c r="K1276" s="622">
        <v>75</v>
      </c>
      <c r="L1276" s="622">
        <v>1</v>
      </c>
      <c r="M1276" s="622">
        <v>75</v>
      </c>
      <c r="N1276" s="622">
        <v>6</v>
      </c>
      <c r="O1276" s="622">
        <v>486</v>
      </c>
      <c r="P1276" s="635">
        <v>6.48</v>
      </c>
      <c r="Q1276" s="623">
        <v>81</v>
      </c>
    </row>
    <row r="1277" spans="1:17" ht="14.4" customHeight="1" x14ac:dyDescent="0.3">
      <c r="A1277" s="618" t="s">
        <v>8910</v>
      </c>
      <c r="B1277" s="619" t="s">
        <v>7361</v>
      </c>
      <c r="C1277" s="619" t="s">
        <v>7401</v>
      </c>
      <c r="D1277" s="619" t="s">
        <v>7422</v>
      </c>
      <c r="E1277" s="619" t="s">
        <v>7423</v>
      </c>
      <c r="F1277" s="622">
        <v>1</v>
      </c>
      <c r="G1277" s="622">
        <v>175</v>
      </c>
      <c r="H1277" s="622">
        <v>1</v>
      </c>
      <c r="I1277" s="622">
        <v>175</v>
      </c>
      <c r="J1277" s="622"/>
      <c r="K1277" s="622"/>
      <c r="L1277" s="622"/>
      <c r="M1277" s="622"/>
      <c r="N1277" s="622">
        <v>1</v>
      </c>
      <c r="O1277" s="622">
        <v>177</v>
      </c>
      <c r="P1277" s="635">
        <v>1.0114285714285713</v>
      </c>
      <c r="Q1277" s="623">
        <v>177</v>
      </c>
    </row>
    <row r="1278" spans="1:17" ht="14.4" customHeight="1" x14ac:dyDescent="0.3">
      <c r="A1278" s="618" t="s">
        <v>8910</v>
      </c>
      <c r="B1278" s="619" t="s">
        <v>7361</v>
      </c>
      <c r="C1278" s="619" t="s">
        <v>7401</v>
      </c>
      <c r="D1278" s="619" t="s">
        <v>7462</v>
      </c>
      <c r="E1278" s="619" t="s">
        <v>7463</v>
      </c>
      <c r="F1278" s="622"/>
      <c r="G1278" s="622"/>
      <c r="H1278" s="622"/>
      <c r="I1278" s="622"/>
      <c r="J1278" s="622"/>
      <c r="K1278" s="622"/>
      <c r="L1278" s="622"/>
      <c r="M1278" s="622"/>
      <c r="N1278" s="622">
        <v>5</v>
      </c>
      <c r="O1278" s="622">
        <v>5215</v>
      </c>
      <c r="P1278" s="635"/>
      <c r="Q1278" s="623">
        <v>1043</v>
      </c>
    </row>
    <row r="1279" spans="1:17" ht="14.4" customHeight="1" x14ac:dyDescent="0.3">
      <c r="A1279" s="618" t="s">
        <v>8910</v>
      </c>
      <c r="B1279" s="619" t="s">
        <v>7361</v>
      </c>
      <c r="C1279" s="619" t="s">
        <v>7401</v>
      </c>
      <c r="D1279" s="619" t="s">
        <v>7464</v>
      </c>
      <c r="E1279" s="619" t="s">
        <v>7465</v>
      </c>
      <c r="F1279" s="622">
        <v>18</v>
      </c>
      <c r="G1279" s="622">
        <v>2232</v>
      </c>
      <c r="H1279" s="622">
        <v>1</v>
      </c>
      <c r="I1279" s="622">
        <v>124</v>
      </c>
      <c r="J1279" s="622">
        <v>15</v>
      </c>
      <c r="K1279" s="622">
        <v>1875</v>
      </c>
      <c r="L1279" s="622">
        <v>0.84005376344086025</v>
      </c>
      <c r="M1279" s="622">
        <v>125</v>
      </c>
      <c r="N1279" s="622">
        <v>13</v>
      </c>
      <c r="O1279" s="622">
        <v>1508</v>
      </c>
      <c r="P1279" s="635">
        <v>0.67562724014336917</v>
      </c>
      <c r="Q1279" s="623">
        <v>116</v>
      </c>
    </row>
    <row r="1280" spans="1:17" ht="14.4" customHeight="1" x14ac:dyDescent="0.3">
      <c r="A1280" s="618" t="s">
        <v>8910</v>
      </c>
      <c r="B1280" s="619" t="s">
        <v>7361</v>
      </c>
      <c r="C1280" s="619" t="s">
        <v>7401</v>
      </c>
      <c r="D1280" s="619" t="s">
        <v>7470</v>
      </c>
      <c r="E1280" s="619" t="s">
        <v>7471</v>
      </c>
      <c r="F1280" s="622">
        <v>12</v>
      </c>
      <c r="G1280" s="622">
        <v>2976</v>
      </c>
      <c r="H1280" s="622">
        <v>1</v>
      </c>
      <c r="I1280" s="622">
        <v>248</v>
      </c>
      <c r="J1280" s="622">
        <v>25</v>
      </c>
      <c r="K1280" s="622">
        <v>6225</v>
      </c>
      <c r="L1280" s="622">
        <v>2.091733870967742</v>
      </c>
      <c r="M1280" s="622">
        <v>249</v>
      </c>
      <c r="N1280" s="622">
        <v>12</v>
      </c>
      <c r="O1280" s="622">
        <v>2784</v>
      </c>
      <c r="P1280" s="635">
        <v>0.93548387096774188</v>
      </c>
      <c r="Q1280" s="623">
        <v>232</v>
      </c>
    </row>
    <row r="1281" spans="1:17" ht="14.4" customHeight="1" x14ac:dyDescent="0.3">
      <c r="A1281" s="618" t="s">
        <v>8910</v>
      </c>
      <c r="B1281" s="619" t="s">
        <v>7361</v>
      </c>
      <c r="C1281" s="619" t="s">
        <v>7401</v>
      </c>
      <c r="D1281" s="619" t="s">
        <v>7474</v>
      </c>
      <c r="E1281" s="619" t="s">
        <v>7475</v>
      </c>
      <c r="F1281" s="622"/>
      <c r="G1281" s="622"/>
      <c r="H1281" s="622"/>
      <c r="I1281" s="622"/>
      <c r="J1281" s="622">
        <v>1</v>
      </c>
      <c r="K1281" s="622">
        <v>656</v>
      </c>
      <c r="L1281" s="622"/>
      <c r="M1281" s="622">
        <v>656</v>
      </c>
      <c r="N1281" s="622"/>
      <c r="O1281" s="622"/>
      <c r="P1281" s="635"/>
      <c r="Q1281" s="623"/>
    </row>
    <row r="1282" spans="1:17" ht="14.4" customHeight="1" x14ac:dyDescent="0.3">
      <c r="A1282" s="618" t="s">
        <v>8910</v>
      </c>
      <c r="B1282" s="619" t="s">
        <v>7361</v>
      </c>
      <c r="C1282" s="619" t="s">
        <v>7401</v>
      </c>
      <c r="D1282" s="619" t="s">
        <v>7490</v>
      </c>
      <c r="E1282" s="619" t="s">
        <v>7491</v>
      </c>
      <c r="F1282" s="622"/>
      <c r="G1282" s="622"/>
      <c r="H1282" s="622"/>
      <c r="I1282" s="622"/>
      <c r="J1282" s="622">
        <v>1</v>
      </c>
      <c r="K1282" s="622">
        <v>360</v>
      </c>
      <c r="L1282" s="622"/>
      <c r="M1282" s="622">
        <v>360</v>
      </c>
      <c r="N1282" s="622"/>
      <c r="O1282" s="622"/>
      <c r="P1282" s="635"/>
      <c r="Q1282" s="623"/>
    </row>
    <row r="1283" spans="1:17" ht="14.4" customHeight="1" x14ac:dyDescent="0.3">
      <c r="A1283" s="618" t="s">
        <v>8911</v>
      </c>
      <c r="B1283" s="619" t="s">
        <v>7361</v>
      </c>
      <c r="C1283" s="619" t="s">
        <v>7401</v>
      </c>
      <c r="D1283" s="619" t="s">
        <v>7414</v>
      </c>
      <c r="E1283" s="619" t="s">
        <v>7415</v>
      </c>
      <c r="F1283" s="622">
        <v>1</v>
      </c>
      <c r="G1283" s="622">
        <v>332</v>
      </c>
      <c r="H1283" s="622">
        <v>1</v>
      </c>
      <c r="I1283" s="622">
        <v>332</v>
      </c>
      <c r="J1283" s="622"/>
      <c r="K1283" s="622"/>
      <c r="L1283" s="622"/>
      <c r="M1283" s="622"/>
      <c r="N1283" s="622"/>
      <c r="O1283" s="622"/>
      <c r="P1283" s="635"/>
      <c r="Q1283" s="623"/>
    </row>
    <row r="1284" spans="1:17" ht="14.4" customHeight="1" x14ac:dyDescent="0.3">
      <c r="A1284" s="618" t="s">
        <v>8911</v>
      </c>
      <c r="B1284" s="619" t="s">
        <v>7361</v>
      </c>
      <c r="C1284" s="619" t="s">
        <v>7401</v>
      </c>
      <c r="D1284" s="619" t="s">
        <v>7428</v>
      </c>
      <c r="E1284" s="619" t="s">
        <v>7429</v>
      </c>
      <c r="F1284" s="622">
        <v>1</v>
      </c>
      <c r="G1284" s="622">
        <v>941</v>
      </c>
      <c r="H1284" s="622">
        <v>1</v>
      </c>
      <c r="I1284" s="622">
        <v>941</v>
      </c>
      <c r="J1284" s="622"/>
      <c r="K1284" s="622"/>
      <c r="L1284" s="622"/>
      <c r="M1284" s="622"/>
      <c r="N1284" s="622"/>
      <c r="O1284" s="622"/>
      <c r="P1284" s="635"/>
      <c r="Q1284" s="623"/>
    </row>
    <row r="1285" spans="1:17" ht="14.4" customHeight="1" x14ac:dyDescent="0.3">
      <c r="A1285" s="618" t="s">
        <v>8911</v>
      </c>
      <c r="B1285" s="619" t="s">
        <v>7361</v>
      </c>
      <c r="C1285" s="619" t="s">
        <v>7401</v>
      </c>
      <c r="D1285" s="619" t="s">
        <v>7432</v>
      </c>
      <c r="E1285" s="619" t="s">
        <v>7433</v>
      </c>
      <c r="F1285" s="622">
        <v>4</v>
      </c>
      <c r="G1285" s="622">
        <v>156</v>
      </c>
      <c r="H1285" s="622">
        <v>1</v>
      </c>
      <c r="I1285" s="622">
        <v>39</v>
      </c>
      <c r="J1285" s="622"/>
      <c r="K1285" s="622"/>
      <c r="L1285" s="622"/>
      <c r="M1285" s="622"/>
      <c r="N1285" s="622">
        <v>1</v>
      </c>
      <c r="O1285" s="622">
        <v>39</v>
      </c>
      <c r="P1285" s="635">
        <v>0.25</v>
      </c>
      <c r="Q1285" s="623">
        <v>39</v>
      </c>
    </row>
    <row r="1286" spans="1:17" ht="14.4" customHeight="1" x14ac:dyDescent="0.3">
      <c r="A1286" s="618" t="s">
        <v>8911</v>
      </c>
      <c r="B1286" s="619" t="s">
        <v>7361</v>
      </c>
      <c r="C1286" s="619" t="s">
        <v>7401</v>
      </c>
      <c r="D1286" s="619" t="s">
        <v>7438</v>
      </c>
      <c r="E1286" s="619" t="s">
        <v>7439</v>
      </c>
      <c r="F1286" s="622">
        <v>2</v>
      </c>
      <c r="G1286" s="622">
        <v>770</v>
      </c>
      <c r="H1286" s="622">
        <v>1</v>
      </c>
      <c r="I1286" s="622">
        <v>385</v>
      </c>
      <c r="J1286" s="622"/>
      <c r="K1286" s="622"/>
      <c r="L1286" s="622"/>
      <c r="M1286" s="622"/>
      <c r="N1286" s="622">
        <v>1</v>
      </c>
      <c r="O1286" s="622">
        <v>386</v>
      </c>
      <c r="P1286" s="635">
        <v>0.50129870129870124</v>
      </c>
      <c r="Q1286" s="623">
        <v>386</v>
      </c>
    </row>
    <row r="1287" spans="1:17" ht="14.4" customHeight="1" x14ac:dyDescent="0.3">
      <c r="A1287" s="618" t="s">
        <v>8911</v>
      </c>
      <c r="B1287" s="619" t="s">
        <v>7361</v>
      </c>
      <c r="C1287" s="619" t="s">
        <v>7401</v>
      </c>
      <c r="D1287" s="619" t="s">
        <v>7440</v>
      </c>
      <c r="E1287" s="619" t="s">
        <v>7441</v>
      </c>
      <c r="F1287" s="622">
        <v>1</v>
      </c>
      <c r="G1287" s="622">
        <v>83</v>
      </c>
      <c r="H1287" s="622">
        <v>1</v>
      </c>
      <c r="I1287" s="622">
        <v>83</v>
      </c>
      <c r="J1287" s="622"/>
      <c r="K1287" s="622"/>
      <c r="L1287" s="622"/>
      <c r="M1287" s="622"/>
      <c r="N1287" s="622">
        <v>1</v>
      </c>
      <c r="O1287" s="622">
        <v>83</v>
      </c>
      <c r="P1287" s="635">
        <v>1</v>
      </c>
      <c r="Q1287" s="623">
        <v>83</v>
      </c>
    </row>
    <row r="1288" spans="1:17" ht="14.4" customHeight="1" x14ac:dyDescent="0.3">
      <c r="A1288" s="618" t="s">
        <v>8911</v>
      </c>
      <c r="B1288" s="619" t="s">
        <v>7361</v>
      </c>
      <c r="C1288" s="619" t="s">
        <v>7401</v>
      </c>
      <c r="D1288" s="619" t="s">
        <v>7442</v>
      </c>
      <c r="E1288" s="619" t="s">
        <v>7443</v>
      </c>
      <c r="F1288" s="622">
        <v>1</v>
      </c>
      <c r="G1288" s="622">
        <v>4422</v>
      </c>
      <c r="H1288" s="622">
        <v>1</v>
      </c>
      <c r="I1288" s="622">
        <v>4422</v>
      </c>
      <c r="J1288" s="622"/>
      <c r="K1288" s="622"/>
      <c r="L1288" s="622"/>
      <c r="M1288" s="622"/>
      <c r="N1288" s="622"/>
      <c r="O1288" s="622"/>
      <c r="P1288" s="635"/>
      <c r="Q1288" s="623"/>
    </row>
    <row r="1289" spans="1:17" ht="14.4" customHeight="1" x14ac:dyDescent="0.3">
      <c r="A1289" s="618" t="s">
        <v>8911</v>
      </c>
      <c r="B1289" s="619" t="s">
        <v>7361</v>
      </c>
      <c r="C1289" s="619" t="s">
        <v>7401</v>
      </c>
      <c r="D1289" s="619" t="s">
        <v>7444</v>
      </c>
      <c r="E1289" s="619" t="s">
        <v>7445</v>
      </c>
      <c r="F1289" s="622">
        <v>1</v>
      </c>
      <c r="G1289" s="622">
        <v>162</v>
      </c>
      <c r="H1289" s="622">
        <v>1</v>
      </c>
      <c r="I1289" s="622">
        <v>162</v>
      </c>
      <c r="J1289" s="622"/>
      <c r="K1289" s="622"/>
      <c r="L1289" s="622"/>
      <c r="M1289" s="622"/>
      <c r="N1289" s="622"/>
      <c r="O1289" s="622"/>
      <c r="P1289" s="635"/>
      <c r="Q1289" s="623"/>
    </row>
    <row r="1290" spans="1:17" ht="14.4" customHeight="1" x14ac:dyDescent="0.3">
      <c r="A1290" s="618" t="s">
        <v>8911</v>
      </c>
      <c r="B1290" s="619" t="s">
        <v>7361</v>
      </c>
      <c r="C1290" s="619" t="s">
        <v>7401</v>
      </c>
      <c r="D1290" s="619" t="s">
        <v>7448</v>
      </c>
      <c r="E1290" s="619" t="s">
        <v>7449</v>
      </c>
      <c r="F1290" s="622">
        <v>1</v>
      </c>
      <c r="G1290" s="622">
        <v>607</v>
      </c>
      <c r="H1290" s="622">
        <v>1</v>
      </c>
      <c r="I1290" s="622">
        <v>607</v>
      </c>
      <c r="J1290" s="622"/>
      <c r="K1290" s="622"/>
      <c r="L1290" s="622"/>
      <c r="M1290" s="622"/>
      <c r="N1290" s="622">
        <v>1</v>
      </c>
      <c r="O1290" s="622">
        <v>611</v>
      </c>
      <c r="P1290" s="635">
        <v>1.0065897858319606</v>
      </c>
      <c r="Q1290" s="623">
        <v>611</v>
      </c>
    </row>
    <row r="1291" spans="1:17" ht="14.4" customHeight="1" x14ac:dyDescent="0.3">
      <c r="A1291" s="618" t="s">
        <v>8911</v>
      </c>
      <c r="B1291" s="619" t="s">
        <v>7361</v>
      </c>
      <c r="C1291" s="619" t="s">
        <v>7401</v>
      </c>
      <c r="D1291" s="619" t="s">
        <v>7450</v>
      </c>
      <c r="E1291" s="619" t="s">
        <v>7451</v>
      </c>
      <c r="F1291" s="622">
        <v>1</v>
      </c>
      <c r="G1291" s="622">
        <v>685</v>
      </c>
      <c r="H1291" s="622">
        <v>1</v>
      </c>
      <c r="I1291" s="622">
        <v>685</v>
      </c>
      <c r="J1291" s="622"/>
      <c r="K1291" s="622"/>
      <c r="L1291" s="622"/>
      <c r="M1291" s="622"/>
      <c r="N1291" s="622">
        <v>1</v>
      </c>
      <c r="O1291" s="622">
        <v>689</v>
      </c>
      <c r="P1291" s="635">
        <v>1.0058394160583941</v>
      </c>
      <c r="Q1291" s="623">
        <v>689</v>
      </c>
    </row>
    <row r="1292" spans="1:17" ht="14.4" customHeight="1" x14ac:dyDescent="0.3">
      <c r="A1292" s="618" t="s">
        <v>8911</v>
      </c>
      <c r="B1292" s="619" t="s">
        <v>7361</v>
      </c>
      <c r="C1292" s="619" t="s">
        <v>7401</v>
      </c>
      <c r="D1292" s="619" t="s">
        <v>7464</v>
      </c>
      <c r="E1292" s="619" t="s">
        <v>7465</v>
      </c>
      <c r="F1292" s="622">
        <v>3</v>
      </c>
      <c r="G1292" s="622">
        <v>372</v>
      </c>
      <c r="H1292" s="622">
        <v>1</v>
      </c>
      <c r="I1292" s="622">
        <v>124</v>
      </c>
      <c r="J1292" s="622"/>
      <c r="K1292" s="622"/>
      <c r="L1292" s="622"/>
      <c r="M1292" s="622"/>
      <c r="N1292" s="622">
        <v>1</v>
      </c>
      <c r="O1292" s="622">
        <v>116</v>
      </c>
      <c r="P1292" s="635">
        <v>0.31182795698924731</v>
      </c>
      <c r="Q1292" s="623">
        <v>116</v>
      </c>
    </row>
    <row r="1293" spans="1:17" ht="14.4" customHeight="1" x14ac:dyDescent="0.3">
      <c r="A1293" s="618" t="s">
        <v>8911</v>
      </c>
      <c r="B1293" s="619" t="s">
        <v>7361</v>
      </c>
      <c r="C1293" s="619" t="s">
        <v>7401</v>
      </c>
      <c r="D1293" s="619" t="s">
        <v>7470</v>
      </c>
      <c r="E1293" s="619" t="s">
        <v>7471</v>
      </c>
      <c r="F1293" s="622">
        <v>15</v>
      </c>
      <c r="G1293" s="622">
        <v>3720</v>
      </c>
      <c r="H1293" s="622">
        <v>1</v>
      </c>
      <c r="I1293" s="622">
        <v>248</v>
      </c>
      <c r="J1293" s="622">
        <v>20</v>
      </c>
      <c r="K1293" s="622">
        <v>4980</v>
      </c>
      <c r="L1293" s="622">
        <v>1.3387096774193548</v>
      </c>
      <c r="M1293" s="622">
        <v>249</v>
      </c>
      <c r="N1293" s="622">
        <v>18</v>
      </c>
      <c r="O1293" s="622">
        <v>4176</v>
      </c>
      <c r="P1293" s="635">
        <v>1.1225806451612903</v>
      </c>
      <c r="Q1293" s="623">
        <v>232</v>
      </c>
    </row>
    <row r="1294" spans="1:17" ht="14.4" customHeight="1" x14ac:dyDescent="0.3">
      <c r="A1294" s="618" t="s">
        <v>8912</v>
      </c>
      <c r="B1294" s="619" t="s">
        <v>7361</v>
      </c>
      <c r="C1294" s="619" t="s">
        <v>7386</v>
      </c>
      <c r="D1294" s="619" t="s">
        <v>7581</v>
      </c>
      <c r="E1294" s="619" t="s">
        <v>7582</v>
      </c>
      <c r="F1294" s="622">
        <v>0.2</v>
      </c>
      <c r="G1294" s="622">
        <v>228.86</v>
      </c>
      <c r="H1294" s="622">
        <v>1</v>
      </c>
      <c r="I1294" s="622">
        <v>1144.3</v>
      </c>
      <c r="J1294" s="622">
        <v>2</v>
      </c>
      <c r="K1294" s="622">
        <v>2371.8200000000002</v>
      </c>
      <c r="L1294" s="622">
        <v>10.363628419120859</v>
      </c>
      <c r="M1294" s="622">
        <v>1185.9100000000001</v>
      </c>
      <c r="N1294" s="622"/>
      <c r="O1294" s="622"/>
      <c r="P1294" s="635"/>
      <c r="Q1294" s="623"/>
    </row>
    <row r="1295" spans="1:17" ht="14.4" customHeight="1" x14ac:dyDescent="0.3">
      <c r="A1295" s="618" t="s">
        <v>8912</v>
      </c>
      <c r="B1295" s="619" t="s">
        <v>7361</v>
      </c>
      <c r="C1295" s="619" t="s">
        <v>7386</v>
      </c>
      <c r="D1295" s="619" t="s">
        <v>7387</v>
      </c>
      <c r="E1295" s="619" t="s">
        <v>7388</v>
      </c>
      <c r="F1295" s="622">
        <v>2</v>
      </c>
      <c r="G1295" s="622">
        <v>7167.8</v>
      </c>
      <c r="H1295" s="622">
        <v>1</v>
      </c>
      <c r="I1295" s="622">
        <v>3583.9</v>
      </c>
      <c r="J1295" s="622">
        <v>1</v>
      </c>
      <c r="K1295" s="622">
        <v>3583.9</v>
      </c>
      <c r="L1295" s="622">
        <v>0.5</v>
      </c>
      <c r="M1295" s="622">
        <v>3583.9</v>
      </c>
      <c r="N1295" s="622"/>
      <c r="O1295" s="622"/>
      <c r="P1295" s="635"/>
      <c r="Q1295" s="623"/>
    </row>
    <row r="1296" spans="1:17" ht="14.4" customHeight="1" x14ac:dyDescent="0.3">
      <c r="A1296" s="618" t="s">
        <v>8912</v>
      </c>
      <c r="B1296" s="619" t="s">
        <v>7361</v>
      </c>
      <c r="C1296" s="619" t="s">
        <v>7401</v>
      </c>
      <c r="D1296" s="619" t="s">
        <v>7404</v>
      </c>
      <c r="E1296" s="619" t="s">
        <v>7405</v>
      </c>
      <c r="F1296" s="622">
        <v>1</v>
      </c>
      <c r="G1296" s="622">
        <v>0</v>
      </c>
      <c r="H1296" s="622"/>
      <c r="I1296" s="622">
        <v>0</v>
      </c>
      <c r="J1296" s="622"/>
      <c r="K1296" s="622"/>
      <c r="L1296" s="622"/>
      <c r="M1296" s="622"/>
      <c r="N1296" s="622"/>
      <c r="O1296" s="622"/>
      <c r="P1296" s="635"/>
      <c r="Q1296" s="623"/>
    </row>
    <row r="1297" spans="1:17" ht="14.4" customHeight="1" x14ac:dyDescent="0.3">
      <c r="A1297" s="618" t="s">
        <v>8912</v>
      </c>
      <c r="B1297" s="619" t="s">
        <v>7361</v>
      </c>
      <c r="C1297" s="619" t="s">
        <v>7401</v>
      </c>
      <c r="D1297" s="619" t="s">
        <v>7406</v>
      </c>
      <c r="E1297" s="619" t="s">
        <v>7407</v>
      </c>
      <c r="F1297" s="622">
        <v>1</v>
      </c>
      <c r="G1297" s="622">
        <v>0</v>
      </c>
      <c r="H1297" s="622"/>
      <c r="I1297" s="622">
        <v>0</v>
      </c>
      <c r="J1297" s="622"/>
      <c r="K1297" s="622"/>
      <c r="L1297" s="622"/>
      <c r="M1297" s="622"/>
      <c r="N1297" s="622"/>
      <c r="O1297" s="622"/>
      <c r="P1297" s="635"/>
      <c r="Q1297" s="623"/>
    </row>
    <row r="1298" spans="1:17" ht="14.4" customHeight="1" x14ac:dyDescent="0.3">
      <c r="A1298" s="618" t="s">
        <v>8912</v>
      </c>
      <c r="B1298" s="619" t="s">
        <v>7361</v>
      </c>
      <c r="C1298" s="619" t="s">
        <v>7401</v>
      </c>
      <c r="D1298" s="619" t="s">
        <v>7408</v>
      </c>
      <c r="E1298" s="619" t="s">
        <v>7409</v>
      </c>
      <c r="F1298" s="622">
        <v>1</v>
      </c>
      <c r="G1298" s="622">
        <v>34</v>
      </c>
      <c r="H1298" s="622">
        <v>1</v>
      </c>
      <c r="I1298" s="622">
        <v>34</v>
      </c>
      <c r="J1298" s="622"/>
      <c r="K1298" s="622"/>
      <c r="L1298" s="622"/>
      <c r="M1298" s="622"/>
      <c r="N1298" s="622"/>
      <c r="O1298" s="622"/>
      <c r="P1298" s="635"/>
      <c r="Q1298" s="623"/>
    </row>
    <row r="1299" spans="1:17" ht="14.4" customHeight="1" x14ac:dyDescent="0.3">
      <c r="A1299" s="618" t="s">
        <v>8912</v>
      </c>
      <c r="B1299" s="619" t="s">
        <v>7361</v>
      </c>
      <c r="C1299" s="619" t="s">
        <v>7401</v>
      </c>
      <c r="D1299" s="619" t="s">
        <v>7412</v>
      </c>
      <c r="E1299" s="619" t="s">
        <v>7413</v>
      </c>
      <c r="F1299" s="622"/>
      <c r="G1299" s="622"/>
      <c r="H1299" s="622"/>
      <c r="I1299" s="622"/>
      <c r="J1299" s="622">
        <v>1</v>
      </c>
      <c r="K1299" s="622">
        <v>75</v>
      </c>
      <c r="L1299" s="622"/>
      <c r="M1299" s="622">
        <v>75</v>
      </c>
      <c r="N1299" s="622">
        <v>1</v>
      </c>
      <c r="O1299" s="622">
        <v>81</v>
      </c>
      <c r="P1299" s="635"/>
      <c r="Q1299" s="623">
        <v>81</v>
      </c>
    </row>
    <row r="1300" spans="1:17" ht="14.4" customHeight="1" x14ac:dyDescent="0.3">
      <c r="A1300" s="618" t="s">
        <v>8912</v>
      </c>
      <c r="B1300" s="619" t="s">
        <v>7361</v>
      </c>
      <c r="C1300" s="619" t="s">
        <v>7401</v>
      </c>
      <c r="D1300" s="619" t="s">
        <v>7428</v>
      </c>
      <c r="E1300" s="619" t="s">
        <v>7429</v>
      </c>
      <c r="F1300" s="622">
        <v>3</v>
      </c>
      <c r="G1300" s="622">
        <v>2823</v>
      </c>
      <c r="H1300" s="622">
        <v>1</v>
      </c>
      <c r="I1300" s="622">
        <v>941</v>
      </c>
      <c r="J1300" s="622"/>
      <c r="K1300" s="622"/>
      <c r="L1300" s="622"/>
      <c r="M1300" s="622"/>
      <c r="N1300" s="622"/>
      <c r="O1300" s="622"/>
      <c r="P1300" s="635"/>
      <c r="Q1300" s="623"/>
    </row>
    <row r="1301" spans="1:17" ht="14.4" customHeight="1" x14ac:dyDescent="0.3">
      <c r="A1301" s="618" t="s">
        <v>8912</v>
      </c>
      <c r="B1301" s="619" t="s">
        <v>7361</v>
      </c>
      <c r="C1301" s="619" t="s">
        <v>7401</v>
      </c>
      <c r="D1301" s="619" t="s">
        <v>7432</v>
      </c>
      <c r="E1301" s="619" t="s">
        <v>7433</v>
      </c>
      <c r="F1301" s="622">
        <v>11</v>
      </c>
      <c r="G1301" s="622">
        <v>429</v>
      </c>
      <c r="H1301" s="622">
        <v>1</v>
      </c>
      <c r="I1301" s="622">
        <v>39</v>
      </c>
      <c r="J1301" s="622">
        <v>4</v>
      </c>
      <c r="K1301" s="622">
        <v>156</v>
      </c>
      <c r="L1301" s="622">
        <v>0.36363636363636365</v>
      </c>
      <c r="M1301" s="622">
        <v>39</v>
      </c>
      <c r="N1301" s="622">
        <v>10</v>
      </c>
      <c r="O1301" s="622">
        <v>390</v>
      </c>
      <c r="P1301" s="635">
        <v>0.90909090909090906</v>
      </c>
      <c r="Q1301" s="623">
        <v>39</v>
      </c>
    </row>
    <row r="1302" spans="1:17" ht="14.4" customHeight="1" x14ac:dyDescent="0.3">
      <c r="A1302" s="618" t="s">
        <v>8912</v>
      </c>
      <c r="B1302" s="619" t="s">
        <v>7361</v>
      </c>
      <c r="C1302" s="619" t="s">
        <v>7401</v>
      </c>
      <c r="D1302" s="619" t="s">
        <v>7434</v>
      </c>
      <c r="E1302" s="619" t="s">
        <v>7435</v>
      </c>
      <c r="F1302" s="622">
        <v>1</v>
      </c>
      <c r="G1302" s="622">
        <v>730</v>
      </c>
      <c r="H1302" s="622">
        <v>1</v>
      </c>
      <c r="I1302" s="622">
        <v>730</v>
      </c>
      <c r="J1302" s="622"/>
      <c r="K1302" s="622"/>
      <c r="L1302" s="622"/>
      <c r="M1302" s="622"/>
      <c r="N1302" s="622"/>
      <c r="O1302" s="622"/>
      <c r="P1302" s="635"/>
      <c r="Q1302" s="623"/>
    </row>
    <row r="1303" spans="1:17" ht="14.4" customHeight="1" x14ac:dyDescent="0.3">
      <c r="A1303" s="618" t="s">
        <v>8912</v>
      </c>
      <c r="B1303" s="619" t="s">
        <v>7361</v>
      </c>
      <c r="C1303" s="619" t="s">
        <v>7401</v>
      </c>
      <c r="D1303" s="619" t="s">
        <v>7436</v>
      </c>
      <c r="E1303" s="619" t="s">
        <v>7437</v>
      </c>
      <c r="F1303" s="622">
        <v>1</v>
      </c>
      <c r="G1303" s="622">
        <v>670</v>
      </c>
      <c r="H1303" s="622">
        <v>1</v>
      </c>
      <c r="I1303" s="622">
        <v>670</v>
      </c>
      <c r="J1303" s="622"/>
      <c r="K1303" s="622"/>
      <c r="L1303" s="622"/>
      <c r="M1303" s="622"/>
      <c r="N1303" s="622"/>
      <c r="O1303" s="622"/>
      <c r="P1303" s="635"/>
      <c r="Q1303" s="623"/>
    </row>
    <row r="1304" spans="1:17" ht="14.4" customHeight="1" x14ac:dyDescent="0.3">
      <c r="A1304" s="618" t="s">
        <v>8912</v>
      </c>
      <c r="B1304" s="619" t="s">
        <v>7361</v>
      </c>
      <c r="C1304" s="619" t="s">
        <v>7401</v>
      </c>
      <c r="D1304" s="619" t="s">
        <v>7438</v>
      </c>
      <c r="E1304" s="619" t="s">
        <v>7439</v>
      </c>
      <c r="F1304" s="622">
        <v>4</v>
      </c>
      <c r="G1304" s="622">
        <v>1540</v>
      </c>
      <c r="H1304" s="622">
        <v>1</v>
      </c>
      <c r="I1304" s="622">
        <v>385</v>
      </c>
      <c r="J1304" s="622">
        <v>2</v>
      </c>
      <c r="K1304" s="622">
        <v>770</v>
      </c>
      <c r="L1304" s="622">
        <v>0.5</v>
      </c>
      <c r="M1304" s="622">
        <v>385</v>
      </c>
      <c r="N1304" s="622"/>
      <c r="O1304" s="622"/>
      <c r="P1304" s="635"/>
      <c r="Q1304" s="623"/>
    </row>
    <row r="1305" spans="1:17" ht="14.4" customHeight="1" x14ac:dyDescent="0.3">
      <c r="A1305" s="618" t="s">
        <v>8912</v>
      </c>
      <c r="B1305" s="619" t="s">
        <v>7361</v>
      </c>
      <c r="C1305" s="619" t="s">
        <v>7401</v>
      </c>
      <c r="D1305" s="619" t="s">
        <v>7440</v>
      </c>
      <c r="E1305" s="619" t="s">
        <v>7441</v>
      </c>
      <c r="F1305" s="622">
        <v>3</v>
      </c>
      <c r="G1305" s="622">
        <v>249</v>
      </c>
      <c r="H1305" s="622">
        <v>1</v>
      </c>
      <c r="I1305" s="622">
        <v>83</v>
      </c>
      <c r="J1305" s="622"/>
      <c r="K1305" s="622"/>
      <c r="L1305" s="622"/>
      <c r="M1305" s="622"/>
      <c r="N1305" s="622"/>
      <c r="O1305" s="622"/>
      <c r="P1305" s="635"/>
      <c r="Q1305" s="623"/>
    </row>
    <row r="1306" spans="1:17" ht="14.4" customHeight="1" x14ac:dyDescent="0.3">
      <c r="A1306" s="618" t="s">
        <v>8912</v>
      </c>
      <c r="B1306" s="619" t="s">
        <v>7361</v>
      </c>
      <c r="C1306" s="619" t="s">
        <v>7401</v>
      </c>
      <c r="D1306" s="619" t="s">
        <v>7442</v>
      </c>
      <c r="E1306" s="619" t="s">
        <v>7443</v>
      </c>
      <c r="F1306" s="622">
        <v>1</v>
      </c>
      <c r="G1306" s="622">
        <v>4422</v>
      </c>
      <c r="H1306" s="622">
        <v>1</v>
      </c>
      <c r="I1306" s="622">
        <v>4422</v>
      </c>
      <c r="J1306" s="622">
        <v>1</v>
      </c>
      <c r="K1306" s="622">
        <v>4424</v>
      </c>
      <c r="L1306" s="622">
        <v>1.0004522840343737</v>
      </c>
      <c r="M1306" s="622">
        <v>4424</v>
      </c>
      <c r="N1306" s="622"/>
      <c r="O1306" s="622"/>
      <c r="P1306" s="635"/>
      <c r="Q1306" s="623"/>
    </row>
    <row r="1307" spans="1:17" ht="14.4" customHeight="1" x14ac:dyDescent="0.3">
      <c r="A1307" s="618" t="s">
        <v>8912</v>
      </c>
      <c r="B1307" s="619" t="s">
        <v>7361</v>
      </c>
      <c r="C1307" s="619" t="s">
        <v>7401</v>
      </c>
      <c r="D1307" s="619" t="s">
        <v>7444</v>
      </c>
      <c r="E1307" s="619" t="s">
        <v>7445</v>
      </c>
      <c r="F1307" s="622">
        <v>1</v>
      </c>
      <c r="G1307" s="622">
        <v>162</v>
      </c>
      <c r="H1307" s="622">
        <v>1</v>
      </c>
      <c r="I1307" s="622">
        <v>162</v>
      </c>
      <c r="J1307" s="622"/>
      <c r="K1307" s="622"/>
      <c r="L1307" s="622"/>
      <c r="M1307" s="622"/>
      <c r="N1307" s="622"/>
      <c r="O1307" s="622"/>
      <c r="P1307" s="635"/>
      <c r="Q1307" s="623"/>
    </row>
    <row r="1308" spans="1:17" ht="14.4" customHeight="1" x14ac:dyDescent="0.3">
      <c r="A1308" s="618" t="s">
        <v>8912</v>
      </c>
      <c r="B1308" s="619" t="s">
        <v>7361</v>
      </c>
      <c r="C1308" s="619" t="s">
        <v>7401</v>
      </c>
      <c r="D1308" s="619" t="s">
        <v>7448</v>
      </c>
      <c r="E1308" s="619" t="s">
        <v>7449</v>
      </c>
      <c r="F1308" s="622">
        <v>5</v>
      </c>
      <c r="G1308" s="622">
        <v>3035</v>
      </c>
      <c r="H1308" s="622">
        <v>1</v>
      </c>
      <c r="I1308" s="622">
        <v>607</v>
      </c>
      <c r="J1308" s="622">
        <v>4</v>
      </c>
      <c r="K1308" s="622">
        <v>2436</v>
      </c>
      <c r="L1308" s="622">
        <v>0.80263591433278414</v>
      </c>
      <c r="M1308" s="622">
        <v>609</v>
      </c>
      <c r="N1308" s="622">
        <v>3</v>
      </c>
      <c r="O1308" s="622">
        <v>1833</v>
      </c>
      <c r="P1308" s="635">
        <v>0.60395387149917623</v>
      </c>
      <c r="Q1308" s="623">
        <v>611</v>
      </c>
    </row>
    <row r="1309" spans="1:17" ht="14.4" customHeight="1" x14ac:dyDescent="0.3">
      <c r="A1309" s="618" t="s">
        <v>8912</v>
      </c>
      <c r="B1309" s="619" t="s">
        <v>7361</v>
      </c>
      <c r="C1309" s="619" t="s">
        <v>7401</v>
      </c>
      <c r="D1309" s="619" t="s">
        <v>7450</v>
      </c>
      <c r="E1309" s="619" t="s">
        <v>7451</v>
      </c>
      <c r="F1309" s="622">
        <v>3</v>
      </c>
      <c r="G1309" s="622">
        <v>2055</v>
      </c>
      <c r="H1309" s="622">
        <v>1</v>
      </c>
      <c r="I1309" s="622">
        <v>685</v>
      </c>
      <c r="J1309" s="622">
        <v>2</v>
      </c>
      <c r="K1309" s="622">
        <v>1374</v>
      </c>
      <c r="L1309" s="622">
        <v>0.66861313868613137</v>
      </c>
      <c r="M1309" s="622">
        <v>687</v>
      </c>
      <c r="N1309" s="622">
        <v>2</v>
      </c>
      <c r="O1309" s="622">
        <v>1378</v>
      </c>
      <c r="P1309" s="635">
        <v>0.67055961070559611</v>
      </c>
      <c r="Q1309" s="623">
        <v>689</v>
      </c>
    </row>
    <row r="1310" spans="1:17" ht="14.4" customHeight="1" x14ac:dyDescent="0.3">
      <c r="A1310" s="618" t="s">
        <v>8912</v>
      </c>
      <c r="B1310" s="619" t="s">
        <v>7361</v>
      </c>
      <c r="C1310" s="619" t="s">
        <v>7401</v>
      </c>
      <c r="D1310" s="619" t="s">
        <v>7452</v>
      </c>
      <c r="E1310" s="619" t="s">
        <v>7453</v>
      </c>
      <c r="F1310" s="622"/>
      <c r="G1310" s="622"/>
      <c r="H1310" s="622"/>
      <c r="I1310" s="622"/>
      <c r="J1310" s="622">
        <v>1</v>
      </c>
      <c r="K1310" s="622">
        <v>1684</v>
      </c>
      <c r="L1310" s="622"/>
      <c r="M1310" s="622">
        <v>1684</v>
      </c>
      <c r="N1310" s="622"/>
      <c r="O1310" s="622"/>
      <c r="P1310" s="635"/>
      <c r="Q1310" s="623"/>
    </row>
    <row r="1311" spans="1:17" ht="14.4" customHeight="1" x14ac:dyDescent="0.3">
      <c r="A1311" s="618" t="s">
        <v>8912</v>
      </c>
      <c r="B1311" s="619" t="s">
        <v>7361</v>
      </c>
      <c r="C1311" s="619" t="s">
        <v>7401</v>
      </c>
      <c r="D1311" s="619" t="s">
        <v>7456</v>
      </c>
      <c r="E1311" s="619" t="s">
        <v>7457</v>
      </c>
      <c r="F1311" s="622"/>
      <c r="G1311" s="622"/>
      <c r="H1311" s="622"/>
      <c r="I1311" s="622"/>
      <c r="J1311" s="622">
        <v>1</v>
      </c>
      <c r="K1311" s="622">
        <v>114</v>
      </c>
      <c r="L1311" s="622"/>
      <c r="M1311" s="622">
        <v>114</v>
      </c>
      <c r="N1311" s="622"/>
      <c r="O1311" s="622"/>
      <c r="P1311" s="635"/>
      <c r="Q1311" s="623"/>
    </row>
    <row r="1312" spans="1:17" ht="14.4" customHeight="1" x14ac:dyDescent="0.3">
      <c r="A1312" s="618" t="s">
        <v>8912</v>
      </c>
      <c r="B1312" s="619" t="s">
        <v>7361</v>
      </c>
      <c r="C1312" s="619" t="s">
        <v>7401</v>
      </c>
      <c r="D1312" s="619" t="s">
        <v>7464</v>
      </c>
      <c r="E1312" s="619" t="s">
        <v>7465</v>
      </c>
      <c r="F1312" s="622">
        <v>3</v>
      </c>
      <c r="G1312" s="622">
        <v>372</v>
      </c>
      <c r="H1312" s="622">
        <v>1</v>
      </c>
      <c r="I1312" s="622">
        <v>124</v>
      </c>
      <c r="J1312" s="622">
        <v>3</v>
      </c>
      <c r="K1312" s="622">
        <v>375</v>
      </c>
      <c r="L1312" s="622">
        <v>1.0080645161290323</v>
      </c>
      <c r="M1312" s="622">
        <v>125</v>
      </c>
      <c r="N1312" s="622">
        <v>3</v>
      </c>
      <c r="O1312" s="622">
        <v>348</v>
      </c>
      <c r="P1312" s="635">
        <v>0.93548387096774188</v>
      </c>
      <c r="Q1312" s="623">
        <v>116</v>
      </c>
    </row>
    <row r="1313" spans="1:17" ht="14.4" customHeight="1" x14ac:dyDescent="0.3">
      <c r="A1313" s="618" t="s">
        <v>8912</v>
      </c>
      <c r="B1313" s="619" t="s">
        <v>7361</v>
      </c>
      <c r="C1313" s="619" t="s">
        <v>7401</v>
      </c>
      <c r="D1313" s="619" t="s">
        <v>7470</v>
      </c>
      <c r="E1313" s="619" t="s">
        <v>7471</v>
      </c>
      <c r="F1313" s="622">
        <v>1150</v>
      </c>
      <c r="G1313" s="622">
        <v>285200</v>
      </c>
      <c r="H1313" s="622">
        <v>1</v>
      </c>
      <c r="I1313" s="622">
        <v>248</v>
      </c>
      <c r="J1313" s="622">
        <v>1451</v>
      </c>
      <c r="K1313" s="622">
        <v>361299</v>
      </c>
      <c r="L1313" s="622">
        <v>1.2668267882187938</v>
      </c>
      <c r="M1313" s="622">
        <v>249</v>
      </c>
      <c r="N1313" s="622">
        <v>1479</v>
      </c>
      <c r="O1313" s="622">
        <v>343128</v>
      </c>
      <c r="P1313" s="635">
        <v>1.2031136044880786</v>
      </c>
      <c r="Q1313" s="623">
        <v>232</v>
      </c>
    </row>
    <row r="1314" spans="1:17" ht="14.4" customHeight="1" x14ac:dyDescent="0.3">
      <c r="A1314" s="618" t="s">
        <v>8912</v>
      </c>
      <c r="B1314" s="619" t="s">
        <v>7361</v>
      </c>
      <c r="C1314" s="619" t="s">
        <v>7401</v>
      </c>
      <c r="D1314" s="619" t="s">
        <v>7472</v>
      </c>
      <c r="E1314" s="619" t="s">
        <v>7473</v>
      </c>
      <c r="F1314" s="622">
        <v>4</v>
      </c>
      <c r="G1314" s="622">
        <v>1240</v>
      </c>
      <c r="H1314" s="622">
        <v>1</v>
      </c>
      <c r="I1314" s="622">
        <v>310</v>
      </c>
      <c r="J1314" s="622">
        <v>3</v>
      </c>
      <c r="K1314" s="622">
        <v>936</v>
      </c>
      <c r="L1314" s="622">
        <v>0.75483870967741939</v>
      </c>
      <c r="M1314" s="622">
        <v>312</v>
      </c>
      <c r="N1314" s="622"/>
      <c r="O1314" s="622"/>
      <c r="P1314" s="635"/>
      <c r="Q1314" s="623"/>
    </row>
    <row r="1315" spans="1:17" ht="14.4" customHeight="1" x14ac:dyDescent="0.3">
      <c r="A1315" s="618" t="s">
        <v>8912</v>
      </c>
      <c r="B1315" s="619" t="s">
        <v>7361</v>
      </c>
      <c r="C1315" s="619" t="s">
        <v>7401</v>
      </c>
      <c r="D1315" s="619" t="s">
        <v>7490</v>
      </c>
      <c r="E1315" s="619" t="s">
        <v>7491</v>
      </c>
      <c r="F1315" s="622">
        <v>1</v>
      </c>
      <c r="G1315" s="622">
        <v>359</v>
      </c>
      <c r="H1315" s="622">
        <v>1</v>
      </c>
      <c r="I1315" s="622">
        <v>359</v>
      </c>
      <c r="J1315" s="622">
        <v>1</v>
      </c>
      <c r="K1315" s="622">
        <v>360</v>
      </c>
      <c r="L1315" s="622">
        <v>1.0027855153203342</v>
      </c>
      <c r="M1315" s="622">
        <v>360</v>
      </c>
      <c r="N1315" s="622"/>
      <c r="O1315" s="622"/>
      <c r="P1315" s="635"/>
      <c r="Q1315" s="623"/>
    </row>
    <row r="1316" spans="1:17" ht="14.4" customHeight="1" x14ac:dyDescent="0.3">
      <c r="A1316" s="618" t="s">
        <v>8912</v>
      </c>
      <c r="B1316" s="619" t="s">
        <v>7361</v>
      </c>
      <c r="C1316" s="619" t="s">
        <v>7401</v>
      </c>
      <c r="D1316" s="619" t="s">
        <v>7504</v>
      </c>
      <c r="E1316" s="619" t="s">
        <v>7505</v>
      </c>
      <c r="F1316" s="622"/>
      <c r="G1316" s="622"/>
      <c r="H1316" s="622"/>
      <c r="I1316" s="622"/>
      <c r="J1316" s="622"/>
      <c r="K1316" s="622"/>
      <c r="L1316" s="622"/>
      <c r="M1316" s="622"/>
      <c r="N1316" s="622">
        <v>4</v>
      </c>
      <c r="O1316" s="622">
        <v>20</v>
      </c>
      <c r="P1316" s="635"/>
      <c r="Q1316" s="623">
        <v>5</v>
      </c>
    </row>
    <row r="1317" spans="1:17" ht="14.4" customHeight="1" x14ac:dyDescent="0.3">
      <c r="A1317" s="618" t="s">
        <v>8912</v>
      </c>
      <c r="B1317" s="619" t="s">
        <v>7361</v>
      </c>
      <c r="C1317" s="619" t="s">
        <v>7401</v>
      </c>
      <c r="D1317" s="619" t="s">
        <v>7599</v>
      </c>
      <c r="E1317" s="619" t="s">
        <v>7600</v>
      </c>
      <c r="F1317" s="622">
        <v>0</v>
      </c>
      <c r="G1317" s="622">
        <v>0</v>
      </c>
      <c r="H1317" s="622"/>
      <c r="I1317" s="622"/>
      <c r="J1317" s="622"/>
      <c r="K1317" s="622"/>
      <c r="L1317" s="622"/>
      <c r="M1317" s="622"/>
      <c r="N1317" s="622"/>
      <c r="O1317" s="622"/>
      <c r="P1317" s="635"/>
      <c r="Q1317" s="623"/>
    </row>
    <row r="1318" spans="1:17" ht="14.4" customHeight="1" x14ac:dyDescent="0.3">
      <c r="A1318" s="618" t="s">
        <v>8912</v>
      </c>
      <c r="B1318" s="619" t="s">
        <v>7361</v>
      </c>
      <c r="C1318" s="619" t="s">
        <v>7401</v>
      </c>
      <c r="D1318" s="619" t="s">
        <v>7542</v>
      </c>
      <c r="E1318" s="619" t="s">
        <v>7543</v>
      </c>
      <c r="F1318" s="622"/>
      <c r="G1318" s="622"/>
      <c r="H1318" s="622"/>
      <c r="I1318" s="622"/>
      <c r="J1318" s="622"/>
      <c r="K1318" s="622"/>
      <c r="L1318" s="622"/>
      <c r="M1318" s="622"/>
      <c r="N1318" s="622">
        <v>1</v>
      </c>
      <c r="O1318" s="622">
        <v>112</v>
      </c>
      <c r="P1318" s="635"/>
      <c r="Q1318" s="623">
        <v>112</v>
      </c>
    </row>
    <row r="1319" spans="1:17" ht="14.4" customHeight="1" x14ac:dyDescent="0.3">
      <c r="A1319" s="618" t="s">
        <v>8912</v>
      </c>
      <c r="B1319" s="619" t="s">
        <v>7548</v>
      </c>
      <c r="C1319" s="619" t="s">
        <v>7386</v>
      </c>
      <c r="D1319" s="619" t="s">
        <v>7583</v>
      </c>
      <c r="E1319" s="619" t="s">
        <v>7584</v>
      </c>
      <c r="F1319" s="622"/>
      <c r="G1319" s="622"/>
      <c r="H1319" s="622"/>
      <c r="I1319" s="622"/>
      <c r="J1319" s="622">
        <v>3</v>
      </c>
      <c r="K1319" s="622">
        <v>52532.04</v>
      </c>
      <c r="L1319" s="622"/>
      <c r="M1319" s="622">
        <v>17510.68</v>
      </c>
      <c r="N1319" s="622"/>
      <c r="O1319" s="622"/>
      <c r="P1319" s="635"/>
      <c r="Q1319" s="623"/>
    </row>
    <row r="1320" spans="1:17" ht="14.4" customHeight="1" x14ac:dyDescent="0.3">
      <c r="A1320" s="618" t="s">
        <v>8912</v>
      </c>
      <c r="B1320" s="619" t="s">
        <v>7548</v>
      </c>
      <c r="C1320" s="619" t="s">
        <v>7386</v>
      </c>
      <c r="D1320" s="619" t="s">
        <v>7585</v>
      </c>
      <c r="E1320" s="619" t="s">
        <v>7586</v>
      </c>
      <c r="F1320" s="622"/>
      <c r="G1320" s="622"/>
      <c r="H1320" s="622"/>
      <c r="I1320" s="622"/>
      <c r="J1320" s="622">
        <v>3</v>
      </c>
      <c r="K1320" s="622">
        <v>44323.32</v>
      </c>
      <c r="L1320" s="622"/>
      <c r="M1320" s="622">
        <v>14774.44</v>
      </c>
      <c r="N1320" s="622"/>
      <c r="O1320" s="622"/>
      <c r="P1320" s="635"/>
      <c r="Q1320" s="623"/>
    </row>
    <row r="1321" spans="1:17" ht="14.4" customHeight="1" x14ac:dyDescent="0.3">
      <c r="A1321" s="618" t="s">
        <v>8912</v>
      </c>
      <c r="B1321" s="619" t="s">
        <v>7548</v>
      </c>
      <c r="C1321" s="619" t="s">
        <v>7386</v>
      </c>
      <c r="D1321" s="619" t="s">
        <v>8007</v>
      </c>
      <c r="E1321" s="619" t="s">
        <v>8008</v>
      </c>
      <c r="F1321" s="622"/>
      <c r="G1321" s="622"/>
      <c r="H1321" s="622"/>
      <c r="I1321" s="622"/>
      <c r="J1321" s="622">
        <v>1</v>
      </c>
      <c r="K1321" s="622">
        <v>14774.44</v>
      </c>
      <c r="L1321" s="622"/>
      <c r="M1321" s="622">
        <v>14774.44</v>
      </c>
      <c r="N1321" s="622"/>
      <c r="O1321" s="622"/>
      <c r="P1321" s="635"/>
      <c r="Q1321" s="623"/>
    </row>
    <row r="1322" spans="1:17" ht="14.4" customHeight="1" x14ac:dyDescent="0.3">
      <c r="A1322" s="618" t="s">
        <v>8912</v>
      </c>
      <c r="B1322" s="619" t="s">
        <v>7548</v>
      </c>
      <c r="C1322" s="619" t="s">
        <v>7386</v>
      </c>
      <c r="D1322" s="619" t="s">
        <v>7587</v>
      </c>
      <c r="E1322" s="619" t="s">
        <v>7588</v>
      </c>
      <c r="F1322" s="622"/>
      <c r="G1322" s="622"/>
      <c r="H1322" s="622"/>
      <c r="I1322" s="622"/>
      <c r="J1322" s="622">
        <v>2</v>
      </c>
      <c r="K1322" s="622">
        <v>24077</v>
      </c>
      <c r="L1322" s="622"/>
      <c r="M1322" s="622">
        <v>12038.5</v>
      </c>
      <c r="N1322" s="622"/>
      <c r="O1322" s="622"/>
      <c r="P1322" s="635"/>
      <c r="Q1322" s="623"/>
    </row>
    <row r="1323" spans="1:17" ht="14.4" customHeight="1" x14ac:dyDescent="0.3">
      <c r="A1323" s="618" t="s">
        <v>8912</v>
      </c>
      <c r="B1323" s="619" t="s">
        <v>7548</v>
      </c>
      <c r="C1323" s="619" t="s">
        <v>7386</v>
      </c>
      <c r="D1323" s="619" t="s">
        <v>7589</v>
      </c>
      <c r="E1323" s="619" t="s">
        <v>7590</v>
      </c>
      <c r="F1323" s="622"/>
      <c r="G1323" s="622"/>
      <c r="H1323" s="622"/>
      <c r="I1323" s="622"/>
      <c r="J1323" s="622">
        <v>3</v>
      </c>
      <c r="K1323" s="622">
        <v>3283.32</v>
      </c>
      <c r="L1323" s="622"/>
      <c r="M1323" s="622">
        <v>1094.44</v>
      </c>
      <c r="N1323" s="622"/>
      <c r="O1323" s="622"/>
      <c r="P1323" s="635"/>
      <c r="Q1323" s="623"/>
    </row>
    <row r="1324" spans="1:17" ht="14.4" customHeight="1" x14ac:dyDescent="0.3">
      <c r="A1324" s="618" t="s">
        <v>8912</v>
      </c>
      <c r="B1324" s="619" t="s">
        <v>7548</v>
      </c>
      <c r="C1324" s="619" t="s">
        <v>7386</v>
      </c>
      <c r="D1324" s="619" t="s">
        <v>7591</v>
      </c>
      <c r="E1324" s="619" t="s">
        <v>7592</v>
      </c>
      <c r="F1324" s="622"/>
      <c r="G1324" s="622"/>
      <c r="H1324" s="622"/>
      <c r="I1324" s="622"/>
      <c r="J1324" s="622">
        <v>9</v>
      </c>
      <c r="K1324" s="622">
        <v>22161.599999999999</v>
      </c>
      <c r="L1324" s="622"/>
      <c r="M1324" s="622">
        <v>2462.3999999999996</v>
      </c>
      <c r="N1324" s="622"/>
      <c r="O1324" s="622"/>
      <c r="P1324" s="635"/>
      <c r="Q1324" s="623"/>
    </row>
    <row r="1325" spans="1:17" ht="14.4" customHeight="1" x14ac:dyDescent="0.3">
      <c r="A1325" s="618" t="s">
        <v>8912</v>
      </c>
      <c r="B1325" s="619" t="s">
        <v>7548</v>
      </c>
      <c r="C1325" s="619" t="s">
        <v>7386</v>
      </c>
      <c r="D1325" s="619" t="s">
        <v>7593</v>
      </c>
      <c r="E1325" s="619" t="s">
        <v>7594</v>
      </c>
      <c r="F1325" s="622"/>
      <c r="G1325" s="622"/>
      <c r="H1325" s="622"/>
      <c r="I1325" s="622"/>
      <c r="J1325" s="622">
        <v>3</v>
      </c>
      <c r="K1325" s="622">
        <v>4843.59</v>
      </c>
      <c r="L1325" s="622"/>
      <c r="M1325" s="622">
        <v>1614.53</v>
      </c>
      <c r="N1325" s="622"/>
      <c r="O1325" s="622"/>
      <c r="P1325" s="635"/>
      <c r="Q1325" s="623"/>
    </row>
    <row r="1326" spans="1:17" ht="14.4" customHeight="1" x14ac:dyDescent="0.3">
      <c r="A1326" s="618" t="s">
        <v>8912</v>
      </c>
      <c r="B1326" s="619" t="s">
        <v>7548</v>
      </c>
      <c r="C1326" s="619" t="s">
        <v>7386</v>
      </c>
      <c r="D1326" s="619" t="s">
        <v>7595</v>
      </c>
      <c r="E1326" s="619" t="s">
        <v>7596</v>
      </c>
      <c r="F1326" s="622"/>
      <c r="G1326" s="622"/>
      <c r="H1326" s="622"/>
      <c r="I1326" s="622"/>
      <c r="J1326" s="622">
        <v>3</v>
      </c>
      <c r="K1326" s="622">
        <v>4104.84</v>
      </c>
      <c r="L1326" s="622"/>
      <c r="M1326" s="622">
        <v>1368.28</v>
      </c>
      <c r="N1326" s="622"/>
      <c r="O1326" s="622"/>
      <c r="P1326" s="635"/>
      <c r="Q1326" s="623"/>
    </row>
    <row r="1327" spans="1:17" ht="14.4" customHeight="1" x14ac:dyDescent="0.3">
      <c r="A1327" s="618" t="s">
        <v>8912</v>
      </c>
      <c r="B1327" s="619" t="s">
        <v>7548</v>
      </c>
      <c r="C1327" s="619" t="s">
        <v>7401</v>
      </c>
      <c r="D1327" s="619" t="s">
        <v>7402</v>
      </c>
      <c r="E1327" s="619" t="s">
        <v>7403</v>
      </c>
      <c r="F1327" s="622"/>
      <c r="G1327" s="622"/>
      <c r="H1327" s="622"/>
      <c r="I1327" s="622"/>
      <c r="J1327" s="622"/>
      <c r="K1327" s="622"/>
      <c r="L1327" s="622"/>
      <c r="M1327" s="622"/>
      <c r="N1327" s="622">
        <v>16</v>
      </c>
      <c r="O1327" s="622">
        <v>0</v>
      </c>
      <c r="P1327" s="635"/>
      <c r="Q1327" s="623">
        <v>0</v>
      </c>
    </row>
    <row r="1328" spans="1:17" ht="14.4" customHeight="1" x14ac:dyDescent="0.3">
      <c r="A1328" s="618" t="s">
        <v>8912</v>
      </c>
      <c r="B1328" s="619" t="s">
        <v>7548</v>
      </c>
      <c r="C1328" s="619" t="s">
        <v>7401</v>
      </c>
      <c r="D1328" s="619" t="s">
        <v>7404</v>
      </c>
      <c r="E1328" s="619" t="s">
        <v>7405</v>
      </c>
      <c r="F1328" s="622"/>
      <c r="G1328" s="622"/>
      <c r="H1328" s="622"/>
      <c r="I1328" s="622"/>
      <c r="J1328" s="622">
        <v>51</v>
      </c>
      <c r="K1328" s="622">
        <v>0</v>
      </c>
      <c r="L1328" s="622"/>
      <c r="M1328" s="622">
        <v>0</v>
      </c>
      <c r="N1328" s="622">
        <v>2</v>
      </c>
      <c r="O1328" s="622">
        <v>0</v>
      </c>
      <c r="P1328" s="635"/>
      <c r="Q1328" s="623">
        <v>0</v>
      </c>
    </row>
    <row r="1329" spans="1:17" ht="14.4" customHeight="1" x14ac:dyDescent="0.3">
      <c r="A1329" s="618" t="s">
        <v>8912</v>
      </c>
      <c r="B1329" s="619" t="s">
        <v>7548</v>
      </c>
      <c r="C1329" s="619" t="s">
        <v>7401</v>
      </c>
      <c r="D1329" s="619" t="s">
        <v>7601</v>
      </c>
      <c r="E1329" s="619" t="s">
        <v>7602</v>
      </c>
      <c r="F1329" s="622"/>
      <c r="G1329" s="622"/>
      <c r="H1329" s="622"/>
      <c r="I1329" s="622"/>
      <c r="J1329" s="622">
        <v>3</v>
      </c>
      <c r="K1329" s="622">
        <v>0</v>
      </c>
      <c r="L1329" s="622"/>
      <c r="M1329" s="622">
        <v>0</v>
      </c>
      <c r="N1329" s="622"/>
      <c r="O1329" s="622"/>
      <c r="P1329" s="635"/>
      <c r="Q1329" s="623"/>
    </row>
    <row r="1330" spans="1:17" ht="14.4" customHeight="1" x14ac:dyDescent="0.3">
      <c r="A1330" s="618" t="s">
        <v>8912</v>
      </c>
      <c r="B1330" s="619" t="s">
        <v>7548</v>
      </c>
      <c r="C1330" s="619" t="s">
        <v>7401</v>
      </c>
      <c r="D1330" s="619" t="s">
        <v>8913</v>
      </c>
      <c r="E1330" s="619" t="s">
        <v>8914</v>
      </c>
      <c r="F1330" s="622"/>
      <c r="G1330" s="622"/>
      <c r="H1330" s="622"/>
      <c r="I1330" s="622"/>
      <c r="J1330" s="622">
        <v>1</v>
      </c>
      <c r="K1330" s="622">
        <v>88811.11</v>
      </c>
      <c r="L1330" s="622"/>
      <c r="M1330" s="622">
        <v>88811.11</v>
      </c>
      <c r="N1330" s="622"/>
      <c r="O1330" s="622"/>
      <c r="P1330" s="635"/>
      <c r="Q1330" s="623"/>
    </row>
    <row r="1331" spans="1:17" ht="14.4" customHeight="1" thickBot="1" x14ac:dyDescent="0.35">
      <c r="A1331" s="624" t="s">
        <v>8912</v>
      </c>
      <c r="B1331" s="625" t="s">
        <v>8884</v>
      </c>
      <c r="C1331" s="625" t="s">
        <v>7401</v>
      </c>
      <c r="D1331" s="625" t="s">
        <v>7404</v>
      </c>
      <c r="E1331" s="625" t="s">
        <v>7405</v>
      </c>
      <c r="F1331" s="628"/>
      <c r="G1331" s="628"/>
      <c r="H1331" s="628"/>
      <c r="I1331" s="628"/>
      <c r="J1331" s="628">
        <v>6</v>
      </c>
      <c r="K1331" s="628">
        <v>0</v>
      </c>
      <c r="L1331" s="628"/>
      <c r="M1331" s="628">
        <v>0</v>
      </c>
      <c r="N1331" s="628"/>
      <c r="O1331" s="628"/>
      <c r="P1331" s="636"/>
      <c r="Q1331" s="629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32" t="s">
        <v>225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3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3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2408.2249999999999</v>
      </c>
      <c r="C5" s="211">
        <v>2411.5590000000002</v>
      </c>
      <c r="D5" s="211">
        <v>2435.2170000000001</v>
      </c>
      <c r="E5" s="228">
        <v>1.0112082550426145</v>
      </c>
      <c r="F5" s="229">
        <v>1117</v>
      </c>
      <c r="G5" s="211">
        <v>1227</v>
      </c>
      <c r="H5" s="211">
        <v>1253</v>
      </c>
      <c r="I5" s="230">
        <v>1.1217547000895256</v>
      </c>
      <c r="J5" s="220"/>
      <c r="K5" s="220"/>
      <c r="L5" s="8">
        <f>D5-B5</f>
        <v>26.992000000000189</v>
      </c>
      <c r="M5" s="9">
        <f>H5-F5</f>
        <v>136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456.06400000000002</v>
      </c>
      <c r="C6" s="210">
        <v>522.31700000000001</v>
      </c>
      <c r="D6" s="210">
        <v>489.3</v>
      </c>
      <c r="E6" s="231">
        <v>1.0728757367387034</v>
      </c>
      <c r="F6" s="232">
        <v>260</v>
      </c>
      <c r="G6" s="210">
        <v>306</v>
      </c>
      <c r="H6" s="210">
        <v>299</v>
      </c>
      <c r="I6" s="233">
        <v>1.1499999999999999</v>
      </c>
      <c r="J6" s="220"/>
      <c r="K6" s="220"/>
      <c r="L6" s="6">
        <f t="shared" ref="L6:L11" si="0">D6-B6</f>
        <v>33.23599999999999</v>
      </c>
      <c r="M6" s="7">
        <f t="shared" ref="M6:M12" si="1">H6-F6</f>
        <v>39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1078.952</v>
      </c>
      <c r="C7" s="210">
        <v>1304.5260000000001</v>
      </c>
      <c r="D7" s="210">
        <v>1294.9169999999999</v>
      </c>
      <c r="E7" s="231">
        <v>1.200161823695586</v>
      </c>
      <c r="F7" s="232">
        <v>630</v>
      </c>
      <c r="G7" s="210">
        <v>799</v>
      </c>
      <c r="H7" s="210">
        <v>883</v>
      </c>
      <c r="I7" s="233">
        <v>1.4015873015873015</v>
      </c>
      <c r="J7" s="220"/>
      <c r="K7" s="220"/>
      <c r="L7" s="6">
        <f t="shared" si="0"/>
        <v>215.96499999999992</v>
      </c>
      <c r="M7" s="7">
        <f t="shared" si="1"/>
        <v>253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172.58199999999999</v>
      </c>
      <c r="C8" s="210">
        <v>150.13399999999999</v>
      </c>
      <c r="D8" s="210">
        <v>166.93700000000001</v>
      </c>
      <c r="E8" s="231">
        <v>0.96729091098724096</v>
      </c>
      <c r="F8" s="232">
        <v>96</v>
      </c>
      <c r="G8" s="210">
        <v>97</v>
      </c>
      <c r="H8" s="210">
        <v>105</v>
      </c>
      <c r="I8" s="233">
        <v>1.09375</v>
      </c>
      <c r="J8" s="220"/>
      <c r="K8" s="220"/>
      <c r="L8" s="6">
        <f t="shared" si="0"/>
        <v>-5.6449999999999818</v>
      </c>
      <c r="M8" s="7">
        <f t="shared" si="1"/>
        <v>9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5.444</v>
      </c>
      <c r="C9" s="210">
        <v>0</v>
      </c>
      <c r="D9" s="210">
        <v>0.629</v>
      </c>
      <c r="E9" s="231">
        <v>0.11554004408523146</v>
      </c>
      <c r="F9" s="232">
        <v>1</v>
      </c>
      <c r="G9" s="210">
        <v>0</v>
      </c>
      <c r="H9" s="210">
        <v>1</v>
      </c>
      <c r="I9" s="233">
        <v>1</v>
      </c>
      <c r="J9" s="220"/>
      <c r="K9" s="220"/>
      <c r="L9" s="6">
        <f t="shared" si="0"/>
        <v>-4.8149999999999995</v>
      </c>
      <c r="M9" s="7">
        <f t="shared" si="1"/>
        <v>0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539.27700000000004</v>
      </c>
      <c r="C10" s="210">
        <v>553.73699999999997</v>
      </c>
      <c r="D10" s="210">
        <v>590.995</v>
      </c>
      <c r="E10" s="231">
        <v>1.095902476834725</v>
      </c>
      <c r="F10" s="232">
        <v>291</v>
      </c>
      <c r="G10" s="210">
        <v>336</v>
      </c>
      <c r="H10" s="210">
        <v>393</v>
      </c>
      <c r="I10" s="233">
        <v>1.3505154639175259</v>
      </c>
      <c r="J10" s="220"/>
      <c r="K10" s="220"/>
      <c r="L10" s="6">
        <f t="shared" si="0"/>
        <v>51.717999999999961</v>
      </c>
      <c r="M10" s="7">
        <f t="shared" si="1"/>
        <v>102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174.70400000000001</v>
      </c>
      <c r="C11" s="210">
        <v>227.68799999999999</v>
      </c>
      <c r="D11" s="210">
        <v>173.839</v>
      </c>
      <c r="E11" s="231">
        <v>0.99504876820221622</v>
      </c>
      <c r="F11" s="232">
        <v>72</v>
      </c>
      <c r="G11" s="210">
        <v>74</v>
      </c>
      <c r="H11" s="210">
        <v>68</v>
      </c>
      <c r="I11" s="233">
        <v>0.94444444444444442</v>
      </c>
      <c r="J11" s="220"/>
      <c r="K11" s="220"/>
      <c r="L11" s="6">
        <f t="shared" si="0"/>
        <v>-0.86500000000000909</v>
      </c>
      <c r="M11" s="7">
        <f t="shared" si="1"/>
        <v>-4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4835.2480000000005</v>
      </c>
      <c r="C12" s="213">
        <f>SUM(C5:C11)</f>
        <v>5169.9610000000002</v>
      </c>
      <c r="D12" s="213">
        <f>SUM(D5:D11)</f>
        <v>5151.8339999999998</v>
      </c>
      <c r="E12" s="234">
        <f>IF(OR(D12=0,B12=0),0,D12/B12)</f>
        <v>1.065474614745717</v>
      </c>
      <c r="F12" s="235">
        <f>SUM(F5:F11)</f>
        <v>2467</v>
      </c>
      <c r="G12" s="213">
        <f>SUM(G5:G11)</f>
        <v>2839</v>
      </c>
      <c r="H12" s="213">
        <f>SUM(H5:H11)</f>
        <v>3002</v>
      </c>
      <c r="I12" s="236">
        <f>IF(OR(H12=0,F12=0),0,H12/F12)</f>
        <v>1.2168625861370086</v>
      </c>
      <c r="J12" s="220"/>
      <c r="K12" s="220"/>
      <c r="L12" s="226">
        <f>D12-B12</f>
        <v>316.58599999999933</v>
      </c>
      <c r="M12" s="237">
        <f t="shared" si="1"/>
        <v>535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6" t="s">
        <v>151</v>
      </c>
      <c r="C13" s="536"/>
      <c r="D13" s="536"/>
      <c r="E13" s="536"/>
      <c r="F13" s="536" t="s">
        <v>152</v>
      </c>
      <c r="G13" s="536"/>
      <c r="H13" s="536"/>
      <c r="I13" s="536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43" t="s">
        <v>153</v>
      </c>
      <c r="B15" s="545" t="s">
        <v>140</v>
      </c>
      <c r="C15" s="546"/>
      <c r="D15" s="546"/>
      <c r="E15" s="547"/>
      <c r="F15" s="545" t="s">
        <v>141</v>
      </c>
      <c r="G15" s="546"/>
      <c r="H15" s="546"/>
      <c r="I15" s="547"/>
      <c r="J15" s="553" t="s">
        <v>273</v>
      </c>
      <c r="K15" s="554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44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55" t="s">
        <v>274</v>
      </c>
      <c r="K16" s="531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2272.7469999999998</v>
      </c>
      <c r="C17" s="211">
        <v>2268.152</v>
      </c>
      <c r="D17" s="211">
        <v>2306.489</v>
      </c>
      <c r="E17" s="228">
        <v>1.0148463511336723</v>
      </c>
      <c r="F17" s="218">
        <v>1021</v>
      </c>
      <c r="G17" s="211">
        <v>1114</v>
      </c>
      <c r="H17" s="211">
        <v>1152</v>
      </c>
      <c r="I17" s="230">
        <v>1.1283055827619981</v>
      </c>
      <c r="J17" s="530">
        <f>0.93*0.95</f>
        <v>0.88349999999999995</v>
      </c>
      <c r="K17" s="531"/>
      <c r="L17" s="245">
        <f>D17-B17</f>
        <v>33.742000000000189</v>
      </c>
      <c r="M17" s="246">
        <f>H17-F17</f>
        <v>131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432.17700000000002</v>
      </c>
      <c r="C18" s="210">
        <v>490.98899999999998</v>
      </c>
      <c r="D18" s="210">
        <v>447.57900000000001</v>
      </c>
      <c r="E18" s="231">
        <v>1.0356381760251008</v>
      </c>
      <c r="F18" s="219">
        <v>240</v>
      </c>
      <c r="G18" s="210">
        <v>278</v>
      </c>
      <c r="H18" s="210">
        <v>269</v>
      </c>
      <c r="I18" s="233">
        <v>1.1208333333333333</v>
      </c>
      <c r="J18" s="530">
        <f>1.07*0.95</f>
        <v>1.0165</v>
      </c>
      <c r="K18" s="531"/>
      <c r="L18" s="247">
        <f t="shared" ref="L18:L24" si="2">D18-B18</f>
        <v>15.401999999999987</v>
      </c>
      <c r="M18" s="248">
        <f t="shared" ref="M18:M24" si="3">H18-F18</f>
        <v>29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977.90200000000004</v>
      </c>
      <c r="C19" s="210">
        <v>1176.537</v>
      </c>
      <c r="D19" s="210">
        <v>1167.4459999999999</v>
      </c>
      <c r="E19" s="231">
        <v>1.1938271933179396</v>
      </c>
      <c r="F19" s="219">
        <v>546</v>
      </c>
      <c r="G19" s="210">
        <v>688</v>
      </c>
      <c r="H19" s="210">
        <v>778</v>
      </c>
      <c r="I19" s="233">
        <v>1.424908424908425</v>
      </c>
      <c r="J19" s="530">
        <f>1.04*0.95</f>
        <v>0.98799999999999999</v>
      </c>
      <c r="K19" s="531"/>
      <c r="L19" s="247">
        <f t="shared" si="2"/>
        <v>189.54399999999987</v>
      </c>
      <c r="M19" s="248">
        <f t="shared" si="3"/>
        <v>232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156.809</v>
      </c>
      <c r="C20" s="210">
        <v>137.79300000000001</v>
      </c>
      <c r="D20" s="210">
        <v>152.55699999999999</v>
      </c>
      <c r="E20" s="231">
        <v>0.9728842094522635</v>
      </c>
      <c r="F20" s="219">
        <v>83</v>
      </c>
      <c r="G20" s="210">
        <v>85</v>
      </c>
      <c r="H20" s="210">
        <v>92</v>
      </c>
      <c r="I20" s="233">
        <v>1.1084337349397591</v>
      </c>
      <c r="J20" s="530">
        <f>0.96*0.95</f>
        <v>0.91199999999999992</v>
      </c>
      <c r="K20" s="531"/>
      <c r="L20" s="247">
        <f t="shared" si="2"/>
        <v>-4.2520000000000095</v>
      </c>
      <c r="M20" s="248">
        <f t="shared" si="3"/>
        <v>9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5.444</v>
      </c>
      <c r="C21" s="210">
        <v>0</v>
      </c>
      <c r="D21" s="210">
        <v>0.629</v>
      </c>
      <c r="E21" s="231">
        <v>0.11554004408523146</v>
      </c>
      <c r="F21" s="219">
        <v>1</v>
      </c>
      <c r="G21" s="210">
        <v>0</v>
      </c>
      <c r="H21" s="210">
        <v>1</v>
      </c>
      <c r="I21" s="233">
        <v>1</v>
      </c>
      <c r="J21" s="530">
        <f>1*0.95</f>
        <v>0.95</v>
      </c>
      <c r="K21" s="531"/>
      <c r="L21" s="247">
        <f t="shared" si="2"/>
        <v>-4.8149999999999995</v>
      </c>
      <c r="M21" s="248">
        <f t="shared" si="3"/>
        <v>0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505.06700000000001</v>
      </c>
      <c r="C22" s="210">
        <v>498.07299999999998</v>
      </c>
      <c r="D22" s="210">
        <v>546.08000000000004</v>
      </c>
      <c r="E22" s="231">
        <v>1.081203087907149</v>
      </c>
      <c r="F22" s="219">
        <v>263</v>
      </c>
      <c r="G22" s="210">
        <v>292</v>
      </c>
      <c r="H22" s="210">
        <v>361</v>
      </c>
      <c r="I22" s="233">
        <v>1.3726235741444868</v>
      </c>
      <c r="J22" s="530">
        <f>1.05*0.95</f>
        <v>0.99749999999999994</v>
      </c>
      <c r="K22" s="531"/>
      <c r="L22" s="247">
        <f t="shared" si="2"/>
        <v>41.013000000000034</v>
      </c>
      <c r="M22" s="248">
        <f t="shared" si="3"/>
        <v>98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172.32400000000001</v>
      </c>
      <c r="C23" s="210">
        <v>219.28299999999999</v>
      </c>
      <c r="D23" s="210">
        <v>165.27799999999999</v>
      </c>
      <c r="E23" s="231">
        <v>0.95911190548037406</v>
      </c>
      <c r="F23" s="219">
        <v>70</v>
      </c>
      <c r="G23" s="210">
        <v>69</v>
      </c>
      <c r="H23" s="210">
        <v>64</v>
      </c>
      <c r="I23" s="233">
        <v>0.91428571428571426</v>
      </c>
      <c r="J23" s="530">
        <f>1*0.95</f>
        <v>0.95</v>
      </c>
      <c r="K23" s="531"/>
      <c r="L23" s="247">
        <f t="shared" si="2"/>
        <v>-7.0460000000000207</v>
      </c>
      <c r="M23" s="248">
        <f t="shared" si="3"/>
        <v>-6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4522.47</v>
      </c>
      <c r="C24" s="251">
        <f>SUM(C17:C23)</f>
        <v>4790.8270000000002</v>
      </c>
      <c r="D24" s="251">
        <f>SUM(D17:D23)</f>
        <v>4786.058</v>
      </c>
      <c r="E24" s="252">
        <f>IF(OR(D24=0,B24=0),0,D24/B24)</f>
        <v>1.0582840792752632</v>
      </c>
      <c r="F24" s="250">
        <f>SUM(F17:F23)</f>
        <v>2224</v>
      </c>
      <c r="G24" s="251">
        <f>SUM(G17:G23)</f>
        <v>2526</v>
      </c>
      <c r="H24" s="251">
        <f>SUM(H17:H23)</f>
        <v>2717</v>
      </c>
      <c r="I24" s="253">
        <f>IF(OR(H24=0,F24=0),0,H24/F24)</f>
        <v>1.2216726618705036</v>
      </c>
      <c r="J24" s="220"/>
      <c r="K24" s="220"/>
      <c r="L24" s="243">
        <f t="shared" si="2"/>
        <v>263.58799999999974</v>
      </c>
      <c r="M24" s="254">
        <f t="shared" si="3"/>
        <v>493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6" t="s">
        <v>151</v>
      </c>
      <c r="C25" s="537"/>
      <c r="D25" s="537"/>
      <c r="E25" s="537"/>
      <c r="F25" s="536" t="s">
        <v>152</v>
      </c>
      <c r="G25" s="537"/>
      <c r="H25" s="537"/>
      <c r="I25" s="537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8" t="s">
        <v>203</v>
      </c>
      <c r="B27" s="550" t="s">
        <v>140</v>
      </c>
      <c r="C27" s="551"/>
      <c r="D27" s="551"/>
      <c r="E27" s="552"/>
      <c r="F27" s="551" t="s">
        <v>141</v>
      </c>
      <c r="G27" s="551"/>
      <c r="H27" s="551"/>
      <c r="I27" s="551"/>
      <c r="J27" s="550" t="s">
        <v>154</v>
      </c>
      <c r="K27" s="551"/>
      <c r="L27" s="551"/>
      <c r="M27" s="552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9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34.29</v>
      </c>
      <c r="C29" s="211">
        <v>44.05</v>
      </c>
      <c r="D29" s="211">
        <v>59.136000000000003</v>
      </c>
      <c r="E29" s="228">
        <v>1.7245844269466317</v>
      </c>
      <c r="F29" s="229">
        <v>12</v>
      </c>
      <c r="G29" s="211">
        <v>27</v>
      </c>
      <c r="H29" s="211">
        <v>42</v>
      </c>
      <c r="I29" s="262">
        <v>3.5</v>
      </c>
      <c r="J29" s="218">
        <v>815.11</v>
      </c>
      <c r="K29" s="211">
        <v>828.93200000000002</v>
      </c>
      <c r="L29" s="211">
        <v>1165.931</v>
      </c>
      <c r="M29" s="228">
        <v>1.4303971243145097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0</v>
      </c>
      <c r="C30" s="210">
        <v>1.1539999999999999</v>
      </c>
      <c r="D30" s="210">
        <v>14.888999999999999</v>
      </c>
      <c r="E30" s="231" t="s">
        <v>557</v>
      </c>
      <c r="F30" s="232">
        <v>0</v>
      </c>
      <c r="G30" s="210">
        <v>2</v>
      </c>
      <c r="H30" s="210">
        <v>6</v>
      </c>
      <c r="I30" s="264" t="s">
        <v>557</v>
      </c>
      <c r="J30" s="219">
        <v>0</v>
      </c>
      <c r="K30" s="210">
        <v>60.820999999999998</v>
      </c>
      <c r="L30" s="210">
        <v>557.71600000000001</v>
      </c>
      <c r="M30" s="231" t="s">
        <v>557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16.841000000000001</v>
      </c>
      <c r="C31" s="210">
        <v>21.556000000000001</v>
      </c>
      <c r="D31" s="210">
        <v>39.506999999999998</v>
      </c>
      <c r="E31" s="231">
        <v>2.3458820735110737</v>
      </c>
      <c r="F31" s="232">
        <v>11</v>
      </c>
      <c r="G31" s="210">
        <v>19</v>
      </c>
      <c r="H31" s="210">
        <v>28</v>
      </c>
      <c r="I31" s="264">
        <v>2.5454545454545454</v>
      </c>
      <c r="J31" s="219">
        <v>313.416</v>
      </c>
      <c r="K31" s="210">
        <v>644.40099999999995</v>
      </c>
      <c r="L31" s="210">
        <v>1166.5039999999999</v>
      </c>
      <c r="M31" s="231">
        <v>3.7219031574648387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0</v>
      </c>
      <c r="C32" s="210">
        <v>1.994</v>
      </c>
      <c r="D32" s="210">
        <v>0.58399999999999996</v>
      </c>
      <c r="E32" s="231" t="s">
        <v>557</v>
      </c>
      <c r="F32" s="232">
        <v>0</v>
      </c>
      <c r="G32" s="210">
        <v>3</v>
      </c>
      <c r="H32" s="210">
        <v>1</v>
      </c>
      <c r="I32" s="264" t="s">
        <v>557</v>
      </c>
      <c r="J32" s="219">
        <v>0</v>
      </c>
      <c r="K32" s="210">
        <v>60.698</v>
      </c>
      <c r="L32" s="210">
        <v>8.6639999999999997</v>
      </c>
      <c r="M32" s="231" t="s">
        <v>557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557</v>
      </c>
      <c r="F33" s="232">
        <v>0</v>
      </c>
      <c r="G33" s="210">
        <v>0</v>
      </c>
      <c r="H33" s="210">
        <v>0</v>
      </c>
      <c r="I33" s="264" t="s">
        <v>557</v>
      </c>
      <c r="J33" s="219">
        <v>0</v>
      </c>
      <c r="K33" s="210">
        <v>0</v>
      </c>
      <c r="L33" s="210">
        <v>0</v>
      </c>
      <c r="M33" s="231" t="s">
        <v>557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1.994</v>
      </c>
      <c r="C34" s="210">
        <v>10.885</v>
      </c>
      <c r="D34" s="210">
        <v>20.433</v>
      </c>
      <c r="E34" s="231">
        <v>10.247241725175526</v>
      </c>
      <c r="F34" s="232">
        <v>1</v>
      </c>
      <c r="G34" s="210">
        <v>5</v>
      </c>
      <c r="H34" s="210">
        <v>10</v>
      </c>
      <c r="I34" s="264">
        <v>10</v>
      </c>
      <c r="J34" s="219">
        <v>14.414999999999999</v>
      </c>
      <c r="K34" s="210">
        <v>489.68299999999999</v>
      </c>
      <c r="L34" s="210">
        <v>617.23099999999999</v>
      </c>
      <c r="M34" s="231">
        <v>42.81866111689213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0</v>
      </c>
      <c r="C35" s="210">
        <v>4.2210000000000001</v>
      </c>
      <c r="D35" s="210">
        <v>7.4619999999999997</v>
      </c>
      <c r="E35" s="231" t="s">
        <v>557</v>
      </c>
      <c r="F35" s="232">
        <v>0</v>
      </c>
      <c r="G35" s="210">
        <v>1</v>
      </c>
      <c r="H35" s="210">
        <v>3</v>
      </c>
      <c r="I35" s="264" t="s">
        <v>557</v>
      </c>
      <c r="J35" s="219">
        <v>0</v>
      </c>
      <c r="K35" s="210">
        <v>34.731999999999999</v>
      </c>
      <c r="L35" s="210">
        <v>279.70499999999998</v>
      </c>
      <c r="M35" s="231" t="s">
        <v>557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53.125</v>
      </c>
      <c r="C36" s="267">
        <f>SUM(C29:C35)</f>
        <v>83.86</v>
      </c>
      <c r="D36" s="267">
        <f>SUM(D29:D35)</f>
        <v>142.011</v>
      </c>
      <c r="E36" s="268">
        <f>IF(OR(D36=0,B36=0),0,D36/B36)</f>
        <v>2.6731482352941174</v>
      </c>
      <c r="F36" s="269">
        <f>SUM(F29:F35)</f>
        <v>24</v>
      </c>
      <c r="G36" s="267">
        <f>SUM(G29:G35)</f>
        <v>57</v>
      </c>
      <c r="H36" s="267">
        <f>SUM(H29:H35)</f>
        <v>90</v>
      </c>
      <c r="I36" s="270">
        <f>IF(OR(H36=0,F36=0),0,H36/F36)</f>
        <v>3.75</v>
      </c>
      <c r="J36" s="266">
        <f>SUM(J29:J35)</f>
        <v>1142.941</v>
      </c>
      <c r="K36" s="267">
        <f>SUM(K29:K35)</f>
        <v>2119.2669999999998</v>
      </c>
      <c r="L36" s="267">
        <f>SUM(L29:L35)</f>
        <v>3795.7510000000002</v>
      </c>
      <c r="M36" s="268">
        <f>IF(OR(L36=0,J36=0),0,L36/J36)</f>
        <v>3.321038443804186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6" t="s">
        <v>155</v>
      </c>
      <c r="K37" s="537"/>
      <c r="L37" s="537"/>
      <c r="M37" s="5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8" t="s">
        <v>156</v>
      </c>
      <c r="B39" s="540" t="s">
        <v>140</v>
      </c>
      <c r="C39" s="541"/>
      <c r="D39" s="541"/>
      <c r="E39" s="542"/>
      <c r="F39" s="541" t="s">
        <v>141</v>
      </c>
      <c r="G39" s="541"/>
      <c r="H39" s="541"/>
      <c r="I39" s="542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9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101.188</v>
      </c>
      <c r="C41" s="211">
        <v>99.356999999999999</v>
      </c>
      <c r="D41" s="211">
        <v>69.591999999999999</v>
      </c>
      <c r="E41" s="228">
        <v>0.68774953551804563</v>
      </c>
      <c r="F41" s="229">
        <v>84</v>
      </c>
      <c r="G41" s="211">
        <v>86</v>
      </c>
      <c r="H41" s="211">
        <v>59</v>
      </c>
      <c r="I41" s="230">
        <v>0.70238095238095233</v>
      </c>
      <c r="J41" s="256"/>
      <c r="K41" s="256"/>
      <c r="L41" s="245">
        <f t="shared" ref="L41:L48" si="4">D41-B41</f>
        <v>-31.596000000000004</v>
      </c>
      <c r="M41" s="246">
        <f t="shared" ref="M41:M48" si="5">H41-F41</f>
        <v>-25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23.887</v>
      </c>
      <c r="C42" s="210">
        <v>30.173999999999999</v>
      </c>
      <c r="D42" s="210">
        <v>26.832000000000001</v>
      </c>
      <c r="E42" s="231">
        <v>1.123288818185624</v>
      </c>
      <c r="F42" s="232">
        <v>20</v>
      </c>
      <c r="G42" s="210">
        <v>26</v>
      </c>
      <c r="H42" s="210">
        <v>24</v>
      </c>
      <c r="I42" s="233">
        <v>1.2</v>
      </c>
      <c r="J42" s="256"/>
      <c r="K42" s="256"/>
      <c r="L42" s="247">
        <f t="shared" si="4"/>
        <v>2.9450000000000003</v>
      </c>
      <c r="M42" s="248">
        <f t="shared" si="5"/>
        <v>4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84.209000000000003</v>
      </c>
      <c r="C43" s="210">
        <v>106.43300000000001</v>
      </c>
      <c r="D43" s="210">
        <v>87.963999999999999</v>
      </c>
      <c r="E43" s="231">
        <v>1.044591433219727</v>
      </c>
      <c r="F43" s="232">
        <v>73</v>
      </c>
      <c r="G43" s="210">
        <v>92</v>
      </c>
      <c r="H43" s="210">
        <v>77</v>
      </c>
      <c r="I43" s="233">
        <v>1.0547945205479452</v>
      </c>
      <c r="J43" s="256"/>
      <c r="K43" s="256"/>
      <c r="L43" s="247">
        <f t="shared" si="4"/>
        <v>3.7549999999999955</v>
      </c>
      <c r="M43" s="248">
        <f t="shared" si="5"/>
        <v>4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15.773</v>
      </c>
      <c r="C44" s="210">
        <v>10.347</v>
      </c>
      <c r="D44" s="210">
        <v>13.795999999999999</v>
      </c>
      <c r="E44" s="231">
        <v>0.87465922779433203</v>
      </c>
      <c r="F44" s="232">
        <v>13</v>
      </c>
      <c r="G44" s="210">
        <v>9</v>
      </c>
      <c r="H44" s="210">
        <v>12</v>
      </c>
      <c r="I44" s="233">
        <v>0.92307692307692313</v>
      </c>
      <c r="J44" s="256"/>
      <c r="K44" s="256"/>
      <c r="L44" s="247">
        <f t="shared" si="4"/>
        <v>-1.9770000000000003</v>
      </c>
      <c r="M44" s="248">
        <f t="shared" si="5"/>
        <v>-1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557</v>
      </c>
      <c r="F45" s="232">
        <v>0</v>
      </c>
      <c r="G45" s="210">
        <v>0</v>
      </c>
      <c r="H45" s="210">
        <v>0</v>
      </c>
      <c r="I45" s="233" t="s">
        <v>557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32.216000000000001</v>
      </c>
      <c r="C46" s="210">
        <v>44.779000000000003</v>
      </c>
      <c r="D46" s="210">
        <v>24.481999999999999</v>
      </c>
      <c r="E46" s="231">
        <v>0.75993295257015148</v>
      </c>
      <c r="F46" s="232">
        <v>27</v>
      </c>
      <c r="G46" s="210">
        <v>39</v>
      </c>
      <c r="H46" s="210">
        <v>22</v>
      </c>
      <c r="I46" s="233">
        <v>0.81481481481481477</v>
      </c>
      <c r="J46" s="256"/>
      <c r="K46" s="256"/>
      <c r="L46" s="247">
        <f t="shared" si="4"/>
        <v>-7.7340000000000018</v>
      </c>
      <c r="M46" s="248">
        <f t="shared" si="5"/>
        <v>-5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2.38</v>
      </c>
      <c r="C47" s="210">
        <v>4.1840000000000002</v>
      </c>
      <c r="D47" s="210">
        <v>1.099</v>
      </c>
      <c r="E47" s="231">
        <v>0.46176470588235297</v>
      </c>
      <c r="F47" s="232">
        <v>2</v>
      </c>
      <c r="G47" s="210">
        <v>4</v>
      </c>
      <c r="H47" s="210">
        <v>1</v>
      </c>
      <c r="I47" s="233">
        <v>0.5</v>
      </c>
      <c r="J47" s="256"/>
      <c r="K47" s="256"/>
      <c r="L47" s="247">
        <f t="shared" si="4"/>
        <v>-1.2809999999999999</v>
      </c>
      <c r="M47" s="248">
        <f t="shared" si="5"/>
        <v>-1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259.65299999999996</v>
      </c>
      <c r="C48" s="278">
        <f>SUM(C41:C47)</f>
        <v>295.27400000000006</v>
      </c>
      <c r="D48" s="278">
        <f>SUM(D41:D47)</f>
        <v>223.76499999999999</v>
      </c>
      <c r="E48" s="279">
        <f>IF(OR(D48=0,B48=0),0,D48/B48)</f>
        <v>0.86178476659233672</v>
      </c>
      <c r="F48" s="280">
        <f>SUM(F41:F47)</f>
        <v>219</v>
      </c>
      <c r="G48" s="278">
        <f>SUM(G41:G47)</f>
        <v>256</v>
      </c>
      <c r="H48" s="278">
        <f>SUM(H41:H47)</f>
        <v>195</v>
      </c>
      <c r="I48" s="281">
        <f>IF(OR(H48=0,F48=0),0,H48/F48)</f>
        <v>0.8904109589041096</v>
      </c>
      <c r="J48" s="256"/>
      <c r="K48" s="256"/>
      <c r="L48" s="275">
        <f t="shared" si="4"/>
        <v>-35.887999999999977</v>
      </c>
      <c r="M48" s="282">
        <f t="shared" si="5"/>
        <v>-24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  <mergeCell ref="A1:M1"/>
    <mergeCell ref="A3:A4"/>
    <mergeCell ref="B3:E3"/>
    <mergeCell ref="F3:I3"/>
    <mergeCell ref="B13:E13"/>
    <mergeCell ref="F13:I13"/>
    <mergeCell ref="J23:K23"/>
    <mergeCell ref="J18:K18"/>
    <mergeCell ref="J19:K19"/>
    <mergeCell ref="J20:K20"/>
    <mergeCell ref="J21:K21"/>
    <mergeCell ref="J22:K22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2097.35</v>
      </c>
      <c r="C33" s="331">
        <v>1824</v>
      </c>
      <c r="D33" s="149">
        <f>IF(C33="","",C33-B33)</f>
        <v>-273.34999999999991</v>
      </c>
      <c r="E33" s="150">
        <f>IF(C33="","",C33/B33)</f>
        <v>0.86966886785705777</v>
      </c>
      <c r="F33" s="151">
        <v>262.75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3994.96</v>
      </c>
      <c r="C34" s="332">
        <v>3638</v>
      </c>
      <c r="D34" s="153">
        <f t="shared" ref="D34:D45" si="0">IF(C34="","",C34-B34)</f>
        <v>-356.96000000000004</v>
      </c>
      <c r="E34" s="154">
        <f t="shared" ref="E34:E45" si="1">IF(C34="","",C34/B34)</f>
        <v>0.91064741574383723</v>
      </c>
      <c r="F34" s="155">
        <v>552.13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6032.44</v>
      </c>
      <c r="C35" s="332">
        <v>5553</v>
      </c>
      <c r="D35" s="153">
        <f t="shared" si="0"/>
        <v>-479.4399999999996</v>
      </c>
      <c r="E35" s="154">
        <f t="shared" si="1"/>
        <v>0.92052303877038155</v>
      </c>
      <c r="F35" s="155">
        <v>844.43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7677.83</v>
      </c>
      <c r="C36" s="332">
        <v>6979</v>
      </c>
      <c r="D36" s="153">
        <f t="shared" si="0"/>
        <v>-698.82999999999993</v>
      </c>
      <c r="E36" s="154">
        <f t="shared" si="1"/>
        <v>0.90898079275003485</v>
      </c>
      <c r="F36" s="155">
        <v>1058.54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10097.540000000001</v>
      </c>
      <c r="C37" s="332">
        <v>9175</v>
      </c>
      <c r="D37" s="153">
        <f t="shared" si="0"/>
        <v>-922.54000000000087</v>
      </c>
      <c r="E37" s="154">
        <f t="shared" si="1"/>
        <v>0.90863715320761285</v>
      </c>
      <c r="F37" s="155">
        <v>1358.48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12501</v>
      </c>
      <c r="C38" s="332">
        <v>11512</v>
      </c>
      <c r="D38" s="153">
        <f t="shared" si="0"/>
        <v>-989</v>
      </c>
      <c r="E38" s="154">
        <f t="shared" si="1"/>
        <v>0.92088632909367252</v>
      </c>
      <c r="F38" s="155">
        <v>1744.64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14511.85</v>
      </c>
      <c r="C39" s="332">
        <v>13392</v>
      </c>
      <c r="D39" s="153">
        <f t="shared" si="0"/>
        <v>-1119.8500000000004</v>
      </c>
      <c r="E39" s="154">
        <f t="shared" si="1"/>
        <v>0.92283203037517614</v>
      </c>
      <c r="F39" s="155">
        <v>2170.73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16545.5</v>
      </c>
      <c r="C40" s="332">
        <v>15451</v>
      </c>
      <c r="D40" s="153">
        <f t="shared" si="0"/>
        <v>-1094.5</v>
      </c>
      <c r="E40" s="154">
        <f t="shared" si="1"/>
        <v>0.93384908283219004</v>
      </c>
      <c r="F40" s="155">
        <v>2633.21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18481.96</v>
      </c>
      <c r="C41" s="332">
        <v>17065</v>
      </c>
      <c r="D41" s="153">
        <f t="shared" si="0"/>
        <v>-1416.9599999999991</v>
      </c>
      <c r="E41" s="154">
        <f t="shared" si="1"/>
        <v>0.92333280669366236</v>
      </c>
      <c r="F41" s="155">
        <v>2810.18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>
        <v>21117.68</v>
      </c>
      <c r="C42" s="332">
        <v>19364</v>
      </c>
      <c r="D42" s="153">
        <f t="shared" si="0"/>
        <v>-1753.6800000000003</v>
      </c>
      <c r="E42" s="154">
        <f t="shared" si="1"/>
        <v>0.91695678691977522</v>
      </c>
      <c r="F42" s="155">
        <v>3115.92</v>
      </c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>
        <v>23765.3</v>
      </c>
      <c r="C43" s="332">
        <v>21818</v>
      </c>
      <c r="D43" s="153">
        <f t="shared" si="0"/>
        <v>-1947.2999999999993</v>
      </c>
      <c r="E43" s="154">
        <f t="shared" si="1"/>
        <v>0.9180612068856695</v>
      </c>
      <c r="F43" s="155">
        <v>3528.23</v>
      </c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>
        <v>26149.8</v>
      </c>
      <c r="C44" s="332">
        <v>23942</v>
      </c>
      <c r="D44" s="153">
        <f t="shared" si="0"/>
        <v>-2207.7999999999993</v>
      </c>
      <c r="E44" s="154">
        <f t="shared" si="1"/>
        <v>0.9155710559927801</v>
      </c>
      <c r="F44" s="155">
        <v>3839.3</v>
      </c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9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05"/>
      <c r="B4" s="806" t="s">
        <v>169</v>
      </c>
      <c r="C4" s="807" t="s">
        <v>142</v>
      </c>
      <c r="D4" s="808" t="s">
        <v>170</v>
      </c>
      <c r="E4" s="806" t="s">
        <v>169</v>
      </c>
      <c r="F4" s="807" t="s">
        <v>142</v>
      </c>
      <c r="G4" s="808" t="s">
        <v>170</v>
      </c>
      <c r="H4" s="806" t="s">
        <v>169</v>
      </c>
      <c r="I4" s="807" t="s">
        <v>142</v>
      </c>
      <c r="J4" s="808" t="s">
        <v>170</v>
      </c>
      <c r="K4" s="809"/>
      <c r="L4" s="810"/>
      <c r="M4" s="810"/>
      <c r="N4" s="810"/>
      <c r="O4" s="811"/>
      <c r="P4" s="812"/>
      <c r="Q4" s="813" t="s">
        <v>143</v>
      </c>
      <c r="R4" s="814" t="s">
        <v>142</v>
      </c>
      <c r="S4" s="815" t="s">
        <v>171</v>
      </c>
      <c r="T4" s="816" t="s">
        <v>172</v>
      </c>
      <c r="U4" s="816" t="s">
        <v>173</v>
      </c>
      <c r="V4" s="817" t="s">
        <v>5</v>
      </c>
      <c r="W4" s="818" t="s">
        <v>174</v>
      </c>
    </row>
    <row r="5" spans="1:23" ht="14.4" customHeight="1" x14ac:dyDescent="0.3">
      <c r="A5" s="847" t="s">
        <v>8915</v>
      </c>
      <c r="B5" s="819">
        <v>2</v>
      </c>
      <c r="C5" s="820">
        <v>16.66</v>
      </c>
      <c r="D5" s="821">
        <v>26</v>
      </c>
      <c r="E5" s="822">
        <v>1</v>
      </c>
      <c r="F5" s="823">
        <v>8.66</v>
      </c>
      <c r="G5" s="824">
        <v>12</v>
      </c>
      <c r="H5" s="825"/>
      <c r="I5" s="823"/>
      <c r="J5" s="824"/>
      <c r="K5" s="826">
        <v>8.33</v>
      </c>
      <c r="L5" s="825">
        <v>6</v>
      </c>
      <c r="M5" s="825">
        <v>53</v>
      </c>
      <c r="N5" s="827">
        <v>17.510000000000002</v>
      </c>
      <c r="O5" s="825" t="s">
        <v>8916</v>
      </c>
      <c r="P5" s="828" t="s">
        <v>8917</v>
      </c>
      <c r="Q5" s="829">
        <f>H5-B5</f>
        <v>-2</v>
      </c>
      <c r="R5" s="829">
        <f>I5-C5</f>
        <v>-16.66</v>
      </c>
      <c r="S5" s="830" t="str">
        <f>IF(H5=0,"",H5*N5)</f>
        <v/>
      </c>
      <c r="T5" s="830" t="str">
        <f>IF(H5=0,"",H5*J5)</f>
        <v/>
      </c>
      <c r="U5" s="830" t="str">
        <f>IF(H5=0,"",T5-S5)</f>
        <v/>
      </c>
      <c r="V5" s="831" t="str">
        <f>IF(H5=0,"",T5/S5)</f>
        <v/>
      </c>
      <c r="W5" s="832"/>
    </row>
    <row r="6" spans="1:23" ht="14.4" customHeight="1" x14ac:dyDescent="0.3">
      <c r="A6" s="848" t="s">
        <v>8918</v>
      </c>
      <c r="B6" s="800"/>
      <c r="C6" s="802"/>
      <c r="D6" s="803"/>
      <c r="E6" s="798">
        <v>3</v>
      </c>
      <c r="F6" s="782">
        <v>110.01</v>
      </c>
      <c r="G6" s="783">
        <v>74</v>
      </c>
      <c r="H6" s="789">
        <v>3</v>
      </c>
      <c r="I6" s="790">
        <v>112.22</v>
      </c>
      <c r="J6" s="791">
        <v>115.3</v>
      </c>
      <c r="K6" s="785">
        <v>36.67</v>
      </c>
      <c r="L6" s="784">
        <v>22</v>
      </c>
      <c r="M6" s="784">
        <v>149</v>
      </c>
      <c r="N6" s="786">
        <v>49.56</v>
      </c>
      <c r="O6" s="784" t="s">
        <v>8916</v>
      </c>
      <c r="P6" s="799" t="s">
        <v>8919</v>
      </c>
      <c r="Q6" s="787">
        <f t="shared" ref="Q6:R69" si="0">H6-B6</f>
        <v>3</v>
      </c>
      <c r="R6" s="787">
        <f t="shared" si="0"/>
        <v>112.22</v>
      </c>
      <c r="S6" s="800">
        <f t="shared" ref="S6:S69" si="1">IF(H6=0,"",H6*N6)</f>
        <v>148.68</v>
      </c>
      <c r="T6" s="800">
        <f t="shared" ref="T6:T69" si="2">IF(H6=0,"",H6*J6)</f>
        <v>345.9</v>
      </c>
      <c r="U6" s="800">
        <f t="shared" ref="U6:U69" si="3">IF(H6=0,"",T6-S6)</f>
        <v>197.21999999999997</v>
      </c>
      <c r="V6" s="801">
        <f t="shared" ref="V6:V69" si="4">IF(H6=0,"",T6/S6)</f>
        <v>2.3264729620661821</v>
      </c>
      <c r="W6" s="788">
        <v>197.33</v>
      </c>
    </row>
    <row r="7" spans="1:23" ht="14.4" customHeight="1" x14ac:dyDescent="0.3">
      <c r="A7" s="848" t="s">
        <v>8920</v>
      </c>
      <c r="B7" s="800">
        <v>3</v>
      </c>
      <c r="C7" s="802">
        <v>69.61</v>
      </c>
      <c r="D7" s="803">
        <v>71.3</v>
      </c>
      <c r="E7" s="789">
        <v>7</v>
      </c>
      <c r="F7" s="790">
        <v>166.44</v>
      </c>
      <c r="G7" s="792">
        <v>41.9</v>
      </c>
      <c r="H7" s="784">
        <v>5</v>
      </c>
      <c r="I7" s="782">
        <v>112.03</v>
      </c>
      <c r="J7" s="791">
        <v>38.4</v>
      </c>
      <c r="K7" s="785">
        <v>22.16</v>
      </c>
      <c r="L7" s="784">
        <v>11</v>
      </c>
      <c r="M7" s="784">
        <v>98</v>
      </c>
      <c r="N7" s="786">
        <v>32.64</v>
      </c>
      <c r="O7" s="784" t="s">
        <v>8916</v>
      </c>
      <c r="P7" s="799" t="s">
        <v>8921</v>
      </c>
      <c r="Q7" s="787">
        <f t="shared" si="0"/>
        <v>2</v>
      </c>
      <c r="R7" s="787">
        <f t="shared" si="0"/>
        <v>42.42</v>
      </c>
      <c r="S7" s="800">
        <f t="shared" si="1"/>
        <v>163.19999999999999</v>
      </c>
      <c r="T7" s="800">
        <f t="shared" si="2"/>
        <v>192</v>
      </c>
      <c r="U7" s="800">
        <f t="shared" si="3"/>
        <v>28.800000000000011</v>
      </c>
      <c r="V7" s="801">
        <f t="shared" si="4"/>
        <v>1.1764705882352942</v>
      </c>
      <c r="W7" s="788">
        <v>38.42</v>
      </c>
    </row>
    <row r="8" spans="1:23" ht="14.4" customHeight="1" x14ac:dyDescent="0.3">
      <c r="A8" s="848" t="s">
        <v>8922</v>
      </c>
      <c r="B8" s="800"/>
      <c r="C8" s="802"/>
      <c r="D8" s="803"/>
      <c r="E8" s="798">
        <v>1</v>
      </c>
      <c r="F8" s="782">
        <v>10.220000000000001</v>
      </c>
      <c r="G8" s="783">
        <v>24</v>
      </c>
      <c r="H8" s="789"/>
      <c r="I8" s="790"/>
      <c r="J8" s="792"/>
      <c r="K8" s="785">
        <v>10.220000000000001</v>
      </c>
      <c r="L8" s="784">
        <v>6</v>
      </c>
      <c r="M8" s="784">
        <v>51</v>
      </c>
      <c r="N8" s="786">
        <v>17.12</v>
      </c>
      <c r="O8" s="784" t="s">
        <v>8916</v>
      </c>
      <c r="P8" s="799" t="s">
        <v>8923</v>
      </c>
      <c r="Q8" s="787">
        <f t="shared" si="0"/>
        <v>0</v>
      </c>
      <c r="R8" s="787">
        <f t="shared" si="0"/>
        <v>0</v>
      </c>
      <c r="S8" s="800" t="str">
        <f t="shared" si="1"/>
        <v/>
      </c>
      <c r="T8" s="800" t="str">
        <f t="shared" si="2"/>
        <v/>
      </c>
      <c r="U8" s="800" t="str">
        <f t="shared" si="3"/>
        <v/>
      </c>
      <c r="V8" s="801" t="str">
        <f t="shared" si="4"/>
        <v/>
      </c>
      <c r="W8" s="788"/>
    </row>
    <row r="9" spans="1:23" ht="14.4" customHeight="1" x14ac:dyDescent="0.3">
      <c r="A9" s="849" t="s">
        <v>8924</v>
      </c>
      <c r="B9" s="833">
        <v>15</v>
      </c>
      <c r="C9" s="834">
        <v>199.77</v>
      </c>
      <c r="D9" s="804">
        <v>39.200000000000003</v>
      </c>
      <c r="E9" s="835">
        <v>11</v>
      </c>
      <c r="F9" s="836">
        <v>146.63</v>
      </c>
      <c r="G9" s="793">
        <v>28.4</v>
      </c>
      <c r="H9" s="837">
        <v>23</v>
      </c>
      <c r="I9" s="838">
        <v>309.76</v>
      </c>
      <c r="J9" s="794">
        <v>32.5</v>
      </c>
      <c r="K9" s="839">
        <v>13.07</v>
      </c>
      <c r="L9" s="840">
        <v>8</v>
      </c>
      <c r="M9" s="840">
        <v>69</v>
      </c>
      <c r="N9" s="841">
        <v>23.12</v>
      </c>
      <c r="O9" s="840" t="s">
        <v>8916</v>
      </c>
      <c r="P9" s="842" t="s">
        <v>8925</v>
      </c>
      <c r="Q9" s="843">
        <f t="shared" si="0"/>
        <v>8</v>
      </c>
      <c r="R9" s="843">
        <f t="shared" si="0"/>
        <v>109.98999999999998</v>
      </c>
      <c r="S9" s="833">
        <f t="shared" si="1"/>
        <v>531.76</v>
      </c>
      <c r="T9" s="833">
        <f t="shared" si="2"/>
        <v>747.5</v>
      </c>
      <c r="U9" s="833">
        <f t="shared" si="3"/>
        <v>215.74</v>
      </c>
      <c r="V9" s="844">
        <f t="shared" si="4"/>
        <v>1.4057093425605536</v>
      </c>
      <c r="W9" s="795">
        <v>255.02</v>
      </c>
    </row>
    <row r="10" spans="1:23" ht="14.4" customHeight="1" x14ac:dyDescent="0.3">
      <c r="A10" s="848" t="s">
        <v>8926</v>
      </c>
      <c r="B10" s="800"/>
      <c r="C10" s="802"/>
      <c r="D10" s="803"/>
      <c r="E10" s="789">
        <v>1</v>
      </c>
      <c r="F10" s="790">
        <v>2.1800000000000002</v>
      </c>
      <c r="G10" s="792">
        <v>3</v>
      </c>
      <c r="H10" s="784"/>
      <c r="I10" s="782"/>
      <c r="J10" s="783"/>
      <c r="K10" s="785">
        <v>2.1800000000000002</v>
      </c>
      <c r="L10" s="784">
        <v>2</v>
      </c>
      <c r="M10" s="784">
        <v>22</v>
      </c>
      <c r="N10" s="786">
        <v>7.4</v>
      </c>
      <c r="O10" s="784" t="s">
        <v>8916</v>
      </c>
      <c r="P10" s="799" t="s">
        <v>8927</v>
      </c>
      <c r="Q10" s="787">
        <f t="shared" si="0"/>
        <v>0</v>
      </c>
      <c r="R10" s="787">
        <f t="shared" si="0"/>
        <v>0</v>
      </c>
      <c r="S10" s="800" t="str">
        <f t="shared" si="1"/>
        <v/>
      </c>
      <c r="T10" s="800" t="str">
        <f t="shared" si="2"/>
        <v/>
      </c>
      <c r="U10" s="800" t="str">
        <f t="shared" si="3"/>
        <v/>
      </c>
      <c r="V10" s="801" t="str">
        <f t="shared" si="4"/>
        <v/>
      </c>
      <c r="W10" s="788"/>
    </row>
    <row r="11" spans="1:23" ht="14.4" customHeight="1" x14ac:dyDescent="0.3">
      <c r="A11" s="849" t="s">
        <v>8928</v>
      </c>
      <c r="B11" s="833">
        <v>1</v>
      </c>
      <c r="C11" s="834">
        <v>2.54</v>
      </c>
      <c r="D11" s="804">
        <v>7</v>
      </c>
      <c r="E11" s="837"/>
      <c r="F11" s="838"/>
      <c r="G11" s="796"/>
      <c r="H11" s="840"/>
      <c r="I11" s="836"/>
      <c r="J11" s="793"/>
      <c r="K11" s="839">
        <v>2.54</v>
      </c>
      <c r="L11" s="840">
        <v>3</v>
      </c>
      <c r="M11" s="840">
        <v>25</v>
      </c>
      <c r="N11" s="841">
        <v>8.48</v>
      </c>
      <c r="O11" s="840" t="s">
        <v>8916</v>
      </c>
      <c r="P11" s="842" t="s">
        <v>8929</v>
      </c>
      <c r="Q11" s="843">
        <f t="shared" si="0"/>
        <v>-1</v>
      </c>
      <c r="R11" s="843">
        <f t="shared" si="0"/>
        <v>-2.54</v>
      </c>
      <c r="S11" s="833" t="str">
        <f t="shared" si="1"/>
        <v/>
      </c>
      <c r="T11" s="833" t="str">
        <f t="shared" si="2"/>
        <v/>
      </c>
      <c r="U11" s="833" t="str">
        <f t="shared" si="3"/>
        <v/>
      </c>
      <c r="V11" s="844" t="str">
        <f t="shared" si="4"/>
        <v/>
      </c>
      <c r="W11" s="795"/>
    </row>
    <row r="12" spans="1:23" ht="14.4" customHeight="1" x14ac:dyDescent="0.3">
      <c r="A12" s="848" t="s">
        <v>8930</v>
      </c>
      <c r="B12" s="779">
        <v>5</v>
      </c>
      <c r="C12" s="780">
        <v>2.48</v>
      </c>
      <c r="D12" s="781">
        <v>3.8</v>
      </c>
      <c r="E12" s="798">
        <v>1</v>
      </c>
      <c r="F12" s="782">
        <v>0.5</v>
      </c>
      <c r="G12" s="783">
        <v>2</v>
      </c>
      <c r="H12" s="784">
        <v>3</v>
      </c>
      <c r="I12" s="782">
        <v>1.5</v>
      </c>
      <c r="J12" s="783">
        <v>3</v>
      </c>
      <c r="K12" s="785">
        <v>0.5</v>
      </c>
      <c r="L12" s="784">
        <v>1</v>
      </c>
      <c r="M12" s="784">
        <v>10</v>
      </c>
      <c r="N12" s="786">
        <v>3.48</v>
      </c>
      <c r="O12" s="784" t="s">
        <v>8916</v>
      </c>
      <c r="P12" s="799" t="s">
        <v>8931</v>
      </c>
      <c r="Q12" s="787">
        <f t="shared" si="0"/>
        <v>-2</v>
      </c>
      <c r="R12" s="787">
        <f t="shared" si="0"/>
        <v>-0.98</v>
      </c>
      <c r="S12" s="800">
        <f t="shared" si="1"/>
        <v>10.44</v>
      </c>
      <c r="T12" s="800">
        <f t="shared" si="2"/>
        <v>9</v>
      </c>
      <c r="U12" s="800">
        <f t="shared" si="3"/>
        <v>-1.4399999999999995</v>
      </c>
      <c r="V12" s="801">
        <f t="shared" si="4"/>
        <v>0.86206896551724144</v>
      </c>
      <c r="W12" s="788">
        <v>0.52</v>
      </c>
    </row>
    <row r="13" spans="1:23" ht="14.4" customHeight="1" x14ac:dyDescent="0.3">
      <c r="A13" s="849" t="s">
        <v>8932</v>
      </c>
      <c r="B13" s="845"/>
      <c r="C13" s="846"/>
      <c r="D13" s="797"/>
      <c r="E13" s="835"/>
      <c r="F13" s="836"/>
      <c r="G13" s="793"/>
      <c r="H13" s="840">
        <v>1</v>
      </c>
      <c r="I13" s="836">
        <v>0.53</v>
      </c>
      <c r="J13" s="794">
        <v>5</v>
      </c>
      <c r="K13" s="839">
        <v>0.53</v>
      </c>
      <c r="L13" s="840">
        <v>1</v>
      </c>
      <c r="M13" s="840">
        <v>11</v>
      </c>
      <c r="N13" s="841">
        <v>3.75</v>
      </c>
      <c r="O13" s="840" t="s">
        <v>8916</v>
      </c>
      <c r="P13" s="842" t="s">
        <v>8933</v>
      </c>
      <c r="Q13" s="843">
        <f t="shared" si="0"/>
        <v>1</v>
      </c>
      <c r="R13" s="843">
        <f t="shared" si="0"/>
        <v>0.53</v>
      </c>
      <c r="S13" s="833">
        <f t="shared" si="1"/>
        <v>3.75</v>
      </c>
      <c r="T13" s="833">
        <f t="shared" si="2"/>
        <v>5</v>
      </c>
      <c r="U13" s="833">
        <f t="shared" si="3"/>
        <v>1.25</v>
      </c>
      <c r="V13" s="844">
        <f t="shared" si="4"/>
        <v>1.3333333333333333</v>
      </c>
      <c r="W13" s="795">
        <v>1.25</v>
      </c>
    </row>
    <row r="14" spans="1:23" ht="14.4" customHeight="1" x14ac:dyDescent="0.3">
      <c r="A14" s="848" t="s">
        <v>8934</v>
      </c>
      <c r="B14" s="779">
        <v>1</v>
      </c>
      <c r="C14" s="780">
        <v>0.2</v>
      </c>
      <c r="D14" s="781">
        <v>2</v>
      </c>
      <c r="E14" s="798"/>
      <c r="F14" s="782"/>
      <c r="G14" s="783"/>
      <c r="H14" s="784"/>
      <c r="I14" s="782"/>
      <c r="J14" s="783"/>
      <c r="K14" s="785">
        <v>0.2</v>
      </c>
      <c r="L14" s="784">
        <v>1</v>
      </c>
      <c r="M14" s="784">
        <v>6</v>
      </c>
      <c r="N14" s="786">
        <v>1.94</v>
      </c>
      <c r="O14" s="784" t="s">
        <v>7401</v>
      </c>
      <c r="P14" s="799" t="s">
        <v>8935</v>
      </c>
      <c r="Q14" s="787">
        <f t="shared" si="0"/>
        <v>-1</v>
      </c>
      <c r="R14" s="787">
        <f t="shared" si="0"/>
        <v>-0.2</v>
      </c>
      <c r="S14" s="800" t="str">
        <f t="shared" si="1"/>
        <v/>
      </c>
      <c r="T14" s="800" t="str">
        <f t="shared" si="2"/>
        <v/>
      </c>
      <c r="U14" s="800" t="str">
        <f t="shared" si="3"/>
        <v/>
      </c>
      <c r="V14" s="801" t="str">
        <f t="shared" si="4"/>
        <v/>
      </c>
      <c r="W14" s="788"/>
    </row>
    <row r="15" spans="1:23" ht="14.4" customHeight="1" x14ac:dyDescent="0.3">
      <c r="A15" s="849" t="s">
        <v>8936</v>
      </c>
      <c r="B15" s="845">
        <v>1</v>
      </c>
      <c r="C15" s="846">
        <v>0.23</v>
      </c>
      <c r="D15" s="797">
        <v>2</v>
      </c>
      <c r="E15" s="835"/>
      <c r="F15" s="836"/>
      <c r="G15" s="793"/>
      <c r="H15" s="840"/>
      <c r="I15" s="836"/>
      <c r="J15" s="793"/>
      <c r="K15" s="839">
        <v>0.23</v>
      </c>
      <c r="L15" s="840">
        <v>1</v>
      </c>
      <c r="M15" s="840">
        <v>7</v>
      </c>
      <c r="N15" s="841">
        <v>2.4</v>
      </c>
      <c r="O15" s="840" t="s">
        <v>7401</v>
      </c>
      <c r="P15" s="842" t="s">
        <v>8937</v>
      </c>
      <c r="Q15" s="843">
        <f t="shared" si="0"/>
        <v>-1</v>
      </c>
      <c r="R15" s="843">
        <f t="shared" si="0"/>
        <v>-0.23</v>
      </c>
      <c r="S15" s="833" t="str">
        <f t="shared" si="1"/>
        <v/>
      </c>
      <c r="T15" s="833" t="str">
        <f t="shared" si="2"/>
        <v/>
      </c>
      <c r="U15" s="833" t="str">
        <f t="shared" si="3"/>
        <v/>
      </c>
      <c r="V15" s="844" t="str">
        <f t="shared" si="4"/>
        <v/>
      </c>
      <c r="W15" s="795"/>
    </row>
    <row r="16" spans="1:23" ht="14.4" customHeight="1" x14ac:dyDescent="0.3">
      <c r="A16" s="848" t="s">
        <v>8938</v>
      </c>
      <c r="B16" s="779">
        <v>5</v>
      </c>
      <c r="C16" s="780">
        <v>6.28</v>
      </c>
      <c r="D16" s="781">
        <v>4.5999999999999996</v>
      </c>
      <c r="E16" s="798">
        <v>1</v>
      </c>
      <c r="F16" s="782">
        <v>1.26</v>
      </c>
      <c r="G16" s="783">
        <v>8</v>
      </c>
      <c r="H16" s="784">
        <v>5</v>
      </c>
      <c r="I16" s="782">
        <v>6.28</v>
      </c>
      <c r="J16" s="783">
        <v>3.6</v>
      </c>
      <c r="K16" s="785">
        <v>1.26</v>
      </c>
      <c r="L16" s="784">
        <v>2</v>
      </c>
      <c r="M16" s="784">
        <v>21</v>
      </c>
      <c r="N16" s="786">
        <v>6.93</v>
      </c>
      <c r="O16" s="784" t="s">
        <v>8916</v>
      </c>
      <c r="P16" s="799" t="s">
        <v>8939</v>
      </c>
      <c r="Q16" s="787">
        <f t="shared" si="0"/>
        <v>0</v>
      </c>
      <c r="R16" s="787">
        <f t="shared" si="0"/>
        <v>0</v>
      </c>
      <c r="S16" s="800">
        <f t="shared" si="1"/>
        <v>34.65</v>
      </c>
      <c r="T16" s="800">
        <f t="shared" si="2"/>
        <v>18</v>
      </c>
      <c r="U16" s="800">
        <f t="shared" si="3"/>
        <v>-16.649999999999999</v>
      </c>
      <c r="V16" s="801">
        <f t="shared" si="4"/>
        <v>0.51948051948051954</v>
      </c>
      <c r="W16" s="788">
        <v>1.07</v>
      </c>
    </row>
    <row r="17" spans="1:23" ht="14.4" customHeight="1" x14ac:dyDescent="0.3">
      <c r="A17" s="849" t="s">
        <v>8940</v>
      </c>
      <c r="B17" s="845">
        <v>2</v>
      </c>
      <c r="C17" s="846">
        <v>3.84</v>
      </c>
      <c r="D17" s="797">
        <v>7</v>
      </c>
      <c r="E17" s="835"/>
      <c r="F17" s="836"/>
      <c r="G17" s="793"/>
      <c r="H17" s="840">
        <v>1</v>
      </c>
      <c r="I17" s="836">
        <v>1.85</v>
      </c>
      <c r="J17" s="793">
        <v>4</v>
      </c>
      <c r="K17" s="839">
        <v>1.85</v>
      </c>
      <c r="L17" s="840">
        <v>4</v>
      </c>
      <c r="M17" s="840">
        <v>37</v>
      </c>
      <c r="N17" s="841">
        <v>12.17</v>
      </c>
      <c r="O17" s="840" t="s">
        <v>8916</v>
      </c>
      <c r="P17" s="842" t="s">
        <v>8941</v>
      </c>
      <c r="Q17" s="843">
        <f t="shared" si="0"/>
        <v>-1</v>
      </c>
      <c r="R17" s="843">
        <f t="shared" si="0"/>
        <v>-1.9899999999999998</v>
      </c>
      <c r="S17" s="833">
        <f t="shared" si="1"/>
        <v>12.17</v>
      </c>
      <c r="T17" s="833">
        <f t="shared" si="2"/>
        <v>4</v>
      </c>
      <c r="U17" s="833">
        <f t="shared" si="3"/>
        <v>-8.17</v>
      </c>
      <c r="V17" s="844">
        <f t="shared" si="4"/>
        <v>0.32867707477403452</v>
      </c>
      <c r="W17" s="795"/>
    </row>
    <row r="18" spans="1:23" ht="14.4" customHeight="1" x14ac:dyDescent="0.3">
      <c r="A18" s="848" t="s">
        <v>8942</v>
      </c>
      <c r="B18" s="779">
        <v>1</v>
      </c>
      <c r="C18" s="780">
        <v>0.49</v>
      </c>
      <c r="D18" s="781">
        <v>4</v>
      </c>
      <c r="E18" s="798"/>
      <c r="F18" s="782"/>
      <c r="G18" s="783"/>
      <c r="H18" s="784"/>
      <c r="I18" s="782"/>
      <c r="J18" s="783"/>
      <c r="K18" s="785">
        <v>0.49</v>
      </c>
      <c r="L18" s="784">
        <v>2</v>
      </c>
      <c r="M18" s="784">
        <v>22</v>
      </c>
      <c r="N18" s="786">
        <v>7.22</v>
      </c>
      <c r="O18" s="784" t="s">
        <v>8916</v>
      </c>
      <c r="P18" s="799" t="s">
        <v>8943</v>
      </c>
      <c r="Q18" s="787">
        <f t="shared" si="0"/>
        <v>-1</v>
      </c>
      <c r="R18" s="787">
        <f t="shared" si="0"/>
        <v>-0.49</v>
      </c>
      <c r="S18" s="800" t="str">
        <f t="shared" si="1"/>
        <v/>
      </c>
      <c r="T18" s="800" t="str">
        <f t="shared" si="2"/>
        <v/>
      </c>
      <c r="U18" s="800" t="str">
        <f t="shared" si="3"/>
        <v/>
      </c>
      <c r="V18" s="801" t="str">
        <f t="shared" si="4"/>
        <v/>
      </c>
      <c r="W18" s="788"/>
    </row>
    <row r="19" spans="1:23" ht="14.4" customHeight="1" x14ac:dyDescent="0.3">
      <c r="A19" s="848" t="s">
        <v>8944</v>
      </c>
      <c r="B19" s="800"/>
      <c r="C19" s="802"/>
      <c r="D19" s="803"/>
      <c r="E19" s="798"/>
      <c r="F19" s="782"/>
      <c r="G19" s="783"/>
      <c r="H19" s="789">
        <v>1</v>
      </c>
      <c r="I19" s="790">
        <v>1.57</v>
      </c>
      <c r="J19" s="792">
        <v>7</v>
      </c>
      <c r="K19" s="785">
        <v>1.57</v>
      </c>
      <c r="L19" s="784">
        <v>3</v>
      </c>
      <c r="M19" s="784">
        <v>25</v>
      </c>
      <c r="N19" s="786">
        <v>8.4499999999999993</v>
      </c>
      <c r="O19" s="784" t="s">
        <v>8916</v>
      </c>
      <c r="P19" s="799" t="s">
        <v>8945</v>
      </c>
      <c r="Q19" s="787">
        <f t="shared" si="0"/>
        <v>1</v>
      </c>
      <c r="R19" s="787">
        <f t="shared" si="0"/>
        <v>1.57</v>
      </c>
      <c r="S19" s="800">
        <f t="shared" si="1"/>
        <v>8.4499999999999993</v>
      </c>
      <c r="T19" s="800">
        <f t="shared" si="2"/>
        <v>7</v>
      </c>
      <c r="U19" s="800">
        <f t="shared" si="3"/>
        <v>-1.4499999999999993</v>
      </c>
      <c r="V19" s="801">
        <f t="shared" si="4"/>
        <v>0.82840236686390545</v>
      </c>
      <c r="W19" s="788"/>
    </row>
    <row r="20" spans="1:23" ht="14.4" customHeight="1" x14ac:dyDescent="0.3">
      <c r="A20" s="848" t="s">
        <v>8946</v>
      </c>
      <c r="B20" s="800">
        <v>3</v>
      </c>
      <c r="C20" s="802">
        <v>1.27</v>
      </c>
      <c r="D20" s="803">
        <v>5</v>
      </c>
      <c r="E20" s="798">
        <v>3</v>
      </c>
      <c r="F20" s="782">
        <v>1.27</v>
      </c>
      <c r="G20" s="783">
        <v>3</v>
      </c>
      <c r="H20" s="789">
        <v>5</v>
      </c>
      <c r="I20" s="790">
        <v>2.11</v>
      </c>
      <c r="J20" s="792">
        <v>2.6</v>
      </c>
      <c r="K20" s="785">
        <v>0.42</v>
      </c>
      <c r="L20" s="784">
        <v>1</v>
      </c>
      <c r="M20" s="784">
        <v>10</v>
      </c>
      <c r="N20" s="786">
        <v>3.43</v>
      </c>
      <c r="O20" s="784" t="s">
        <v>8916</v>
      </c>
      <c r="P20" s="799" t="s">
        <v>8947</v>
      </c>
      <c r="Q20" s="787">
        <f t="shared" si="0"/>
        <v>2</v>
      </c>
      <c r="R20" s="787">
        <f t="shared" si="0"/>
        <v>0.83999999999999986</v>
      </c>
      <c r="S20" s="800">
        <f t="shared" si="1"/>
        <v>17.150000000000002</v>
      </c>
      <c r="T20" s="800">
        <f t="shared" si="2"/>
        <v>13</v>
      </c>
      <c r="U20" s="800">
        <f t="shared" si="3"/>
        <v>-4.1500000000000021</v>
      </c>
      <c r="V20" s="801">
        <f t="shared" si="4"/>
        <v>0.7580174927113702</v>
      </c>
      <c r="W20" s="788">
        <v>0.56999999999999995</v>
      </c>
    </row>
    <row r="21" spans="1:23" ht="14.4" customHeight="1" x14ac:dyDescent="0.3">
      <c r="A21" s="849" t="s">
        <v>8948</v>
      </c>
      <c r="B21" s="833">
        <v>1</v>
      </c>
      <c r="C21" s="834">
        <v>0.56999999999999995</v>
      </c>
      <c r="D21" s="804">
        <v>3</v>
      </c>
      <c r="E21" s="835"/>
      <c r="F21" s="836"/>
      <c r="G21" s="793"/>
      <c r="H21" s="837"/>
      <c r="I21" s="838"/>
      <c r="J21" s="796"/>
      <c r="K21" s="839">
        <v>0.56999999999999995</v>
      </c>
      <c r="L21" s="840">
        <v>2</v>
      </c>
      <c r="M21" s="840">
        <v>14</v>
      </c>
      <c r="N21" s="841">
        <v>4.8099999999999996</v>
      </c>
      <c r="O21" s="840" t="s">
        <v>8916</v>
      </c>
      <c r="P21" s="842" t="s">
        <v>8949</v>
      </c>
      <c r="Q21" s="843">
        <f t="shared" si="0"/>
        <v>-1</v>
      </c>
      <c r="R21" s="843">
        <f t="shared" si="0"/>
        <v>-0.56999999999999995</v>
      </c>
      <c r="S21" s="833" t="str">
        <f t="shared" si="1"/>
        <v/>
      </c>
      <c r="T21" s="833" t="str">
        <f t="shared" si="2"/>
        <v/>
      </c>
      <c r="U21" s="833" t="str">
        <f t="shared" si="3"/>
        <v/>
      </c>
      <c r="V21" s="844" t="str">
        <f t="shared" si="4"/>
        <v/>
      </c>
      <c r="W21" s="795"/>
    </row>
    <row r="22" spans="1:23" ht="14.4" customHeight="1" x14ac:dyDescent="0.3">
      <c r="A22" s="849" t="s">
        <v>8950</v>
      </c>
      <c r="B22" s="833">
        <v>1</v>
      </c>
      <c r="C22" s="834">
        <v>0.56999999999999995</v>
      </c>
      <c r="D22" s="804">
        <v>4</v>
      </c>
      <c r="E22" s="835"/>
      <c r="F22" s="836"/>
      <c r="G22" s="793"/>
      <c r="H22" s="837"/>
      <c r="I22" s="838"/>
      <c r="J22" s="796"/>
      <c r="K22" s="839">
        <v>0.56999999999999995</v>
      </c>
      <c r="L22" s="840">
        <v>1</v>
      </c>
      <c r="M22" s="840">
        <v>13</v>
      </c>
      <c r="N22" s="841">
        <v>4.4800000000000004</v>
      </c>
      <c r="O22" s="840" t="s">
        <v>8916</v>
      </c>
      <c r="P22" s="842" t="s">
        <v>8951</v>
      </c>
      <c r="Q22" s="843">
        <f t="shared" si="0"/>
        <v>-1</v>
      </c>
      <c r="R22" s="843">
        <f t="shared" si="0"/>
        <v>-0.56999999999999995</v>
      </c>
      <c r="S22" s="833" t="str">
        <f t="shared" si="1"/>
        <v/>
      </c>
      <c r="T22" s="833" t="str">
        <f t="shared" si="2"/>
        <v/>
      </c>
      <c r="U22" s="833" t="str">
        <f t="shared" si="3"/>
        <v/>
      </c>
      <c r="V22" s="844" t="str">
        <f t="shared" si="4"/>
        <v/>
      </c>
      <c r="W22" s="795"/>
    </row>
    <row r="23" spans="1:23" ht="14.4" customHeight="1" x14ac:dyDescent="0.3">
      <c r="A23" s="848" t="s">
        <v>8952</v>
      </c>
      <c r="B23" s="800"/>
      <c r="C23" s="802"/>
      <c r="D23" s="803"/>
      <c r="E23" s="789">
        <v>3</v>
      </c>
      <c r="F23" s="790">
        <v>1.1200000000000001</v>
      </c>
      <c r="G23" s="792">
        <v>2.2999999999999998</v>
      </c>
      <c r="H23" s="784"/>
      <c r="I23" s="782"/>
      <c r="J23" s="783"/>
      <c r="K23" s="785">
        <v>0.37</v>
      </c>
      <c r="L23" s="784">
        <v>1</v>
      </c>
      <c r="M23" s="784">
        <v>12</v>
      </c>
      <c r="N23" s="786">
        <v>3.96</v>
      </c>
      <c r="O23" s="784" t="s">
        <v>8916</v>
      </c>
      <c r="P23" s="799" t="s">
        <v>8953</v>
      </c>
      <c r="Q23" s="787">
        <f t="shared" si="0"/>
        <v>0</v>
      </c>
      <c r="R23" s="787">
        <f t="shared" si="0"/>
        <v>0</v>
      </c>
      <c r="S23" s="800" t="str">
        <f t="shared" si="1"/>
        <v/>
      </c>
      <c r="T23" s="800" t="str">
        <f t="shared" si="2"/>
        <v/>
      </c>
      <c r="U23" s="800" t="str">
        <f t="shared" si="3"/>
        <v/>
      </c>
      <c r="V23" s="801" t="str">
        <f t="shared" si="4"/>
        <v/>
      </c>
      <c r="W23" s="788"/>
    </row>
    <row r="24" spans="1:23" ht="14.4" customHeight="1" x14ac:dyDescent="0.3">
      <c r="A24" s="849" t="s">
        <v>8954</v>
      </c>
      <c r="B24" s="833">
        <v>1</v>
      </c>
      <c r="C24" s="834">
        <v>0.43</v>
      </c>
      <c r="D24" s="804">
        <v>4</v>
      </c>
      <c r="E24" s="837"/>
      <c r="F24" s="838"/>
      <c r="G24" s="796"/>
      <c r="H24" s="840"/>
      <c r="I24" s="836"/>
      <c r="J24" s="793"/>
      <c r="K24" s="839">
        <v>0.43</v>
      </c>
      <c r="L24" s="840">
        <v>2</v>
      </c>
      <c r="M24" s="840">
        <v>14</v>
      </c>
      <c r="N24" s="841">
        <v>4.83</v>
      </c>
      <c r="O24" s="840" t="s">
        <v>8916</v>
      </c>
      <c r="P24" s="842" t="s">
        <v>8955</v>
      </c>
      <c r="Q24" s="843">
        <f t="shared" si="0"/>
        <v>-1</v>
      </c>
      <c r="R24" s="843">
        <f t="shared" si="0"/>
        <v>-0.43</v>
      </c>
      <c r="S24" s="833" t="str">
        <f t="shared" si="1"/>
        <v/>
      </c>
      <c r="T24" s="833" t="str">
        <f t="shared" si="2"/>
        <v/>
      </c>
      <c r="U24" s="833" t="str">
        <f t="shared" si="3"/>
        <v/>
      </c>
      <c r="V24" s="844" t="str">
        <f t="shared" si="4"/>
        <v/>
      </c>
      <c r="W24" s="795"/>
    </row>
    <row r="25" spans="1:23" ht="14.4" customHeight="1" x14ac:dyDescent="0.3">
      <c r="A25" s="848" t="s">
        <v>8956</v>
      </c>
      <c r="B25" s="779">
        <v>1</v>
      </c>
      <c r="C25" s="780">
        <v>5.77</v>
      </c>
      <c r="D25" s="781">
        <v>30</v>
      </c>
      <c r="E25" s="798"/>
      <c r="F25" s="782"/>
      <c r="G25" s="783"/>
      <c r="H25" s="784"/>
      <c r="I25" s="782"/>
      <c r="J25" s="783"/>
      <c r="K25" s="785">
        <v>5.77</v>
      </c>
      <c r="L25" s="784">
        <v>11</v>
      </c>
      <c r="M25" s="784">
        <v>99</v>
      </c>
      <c r="N25" s="786">
        <v>32.86</v>
      </c>
      <c r="O25" s="784" t="s">
        <v>8916</v>
      </c>
      <c r="P25" s="799" t="s">
        <v>8957</v>
      </c>
      <c r="Q25" s="787">
        <f t="shared" si="0"/>
        <v>-1</v>
      </c>
      <c r="R25" s="787">
        <f t="shared" si="0"/>
        <v>-5.77</v>
      </c>
      <c r="S25" s="800" t="str">
        <f t="shared" si="1"/>
        <v/>
      </c>
      <c r="T25" s="800" t="str">
        <f t="shared" si="2"/>
        <v/>
      </c>
      <c r="U25" s="800" t="str">
        <f t="shared" si="3"/>
        <v/>
      </c>
      <c r="V25" s="801" t="str">
        <f t="shared" si="4"/>
        <v/>
      </c>
      <c r="W25" s="788"/>
    </row>
    <row r="26" spans="1:23" ht="14.4" customHeight="1" x14ac:dyDescent="0.3">
      <c r="A26" s="848" t="s">
        <v>8958</v>
      </c>
      <c r="B26" s="779">
        <v>29</v>
      </c>
      <c r="C26" s="780">
        <v>14.91</v>
      </c>
      <c r="D26" s="781">
        <v>2.1</v>
      </c>
      <c r="E26" s="798"/>
      <c r="F26" s="782"/>
      <c r="G26" s="783"/>
      <c r="H26" s="784">
        <v>1</v>
      </c>
      <c r="I26" s="782">
        <v>0.51</v>
      </c>
      <c r="J26" s="783">
        <v>2</v>
      </c>
      <c r="K26" s="785">
        <v>0.51</v>
      </c>
      <c r="L26" s="784">
        <v>1</v>
      </c>
      <c r="M26" s="784">
        <v>13</v>
      </c>
      <c r="N26" s="786">
        <v>4.32</v>
      </c>
      <c r="O26" s="784" t="s">
        <v>8916</v>
      </c>
      <c r="P26" s="799" t="s">
        <v>8959</v>
      </c>
      <c r="Q26" s="787">
        <f t="shared" si="0"/>
        <v>-28</v>
      </c>
      <c r="R26" s="787">
        <f t="shared" si="0"/>
        <v>-14.4</v>
      </c>
      <c r="S26" s="800">
        <f t="shared" si="1"/>
        <v>4.32</v>
      </c>
      <c r="T26" s="800">
        <f t="shared" si="2"/>
        <v>2</v>
      </c>
      <c r="U26" s="800">
        <f t="shared" si="3"/>
        <v>-2.3200000000000003</v>
      </c>
      <c r="V26" s="801">
        <f t="shared" si="4"/>
        <v>0.46296296296296291</v>
      </c>
      <c r="W26" s="788"/>
    </row>
    <row r="27" spans="1:23" ht="14.4" customHeight="1" x14ac:dyDescent="0.3">
      <c r="A27" s="849" t="s">
        <v>8960</v>
      </c>
      <c r="B27" s="845">
        <v>2</v>
      </c>
      <c r="C27" s="846">
        <v>1.38</v>
      </c>
      <c r="D27" s="797">
        <v>2</v>
      </c>
      <c r="E27" s="835"/>
      <c r="F27" s="836"/>
      <c r="G27" s="793"/>
      <c r="H27" s="840"/>
      <c r="I27" s="836"/>
      <c r="J27" s="793"/>
      <c r="K27" s="839">
        <v>0.69</v>
      </c>
      <c r="L27" s="840">
        <v>2</v>
      </c>
      <c r="M27" s="840">
        <v>18</v>
      </c>
      <c r="N27" s="841">
        <v>5.86</v>
      </c>
      <c r="O27" s="840" t="s">
        <v>8916</v>
      </c>
      <c r="P27" s="842" t="s">
        <v>8961</v>
      </c>
      <c r="Q27" s="843">
        <f t="shared" si="0"/>
        <v>-2</v>
      </c>
      <c r="R27" s="843">
        <f t="shared" si="0"/>
        <v>-1.38</v>
      </c>
      <c r="S27" s="833" t="str">
        <f t="shared" si="1"/>
        <v/>
      </c>
      <c r="T27" s="833" t="str">
        <f t="shared" si="2"/>
        <v/>
      </c>
      <c r="U27" s="833" t="str">
        <f t="shared" si="3"/>
        <v/>
      </c>
      <c r="V27" s="844" t="str">
        <f t="shared" si="4"/>
        <v/>
      </c>
      <c r="W27" s="795"/>
    </row>
    <row r="28" spans="1:23" ht="14.4" customHeight="1" x14ac:dyDescent="0.3">
      <c r="A28" s="848" t="s">
        <v>8962</v>
      </c>
      <c r="B28" s="800">
        <v>1</v>
      </c>
      <c r="C28" s="802">
        <v>0.56999999999999995</v>
      </c>
      <c r="D28" s="803">
        <v>3</v>
      </c>
      <c r="E28" s="798"/>
      <c r="F28" s="782"/>
      <c r="G28" s="783"/>
      <c r="H28" s="789">
        <v>1</v>
      </c>
      <c r="I28" s="790">
        <v>1.53</v>
      </c>
      <c r="J28" s="791">
        <v>7</v>
      </c>
      <c r="K28" s="785">
        <v>0.56999999999999995</v>
      </c>
      <c r="L28" s="784">
        <v>2</v>
      </c>
      <c r="M28" s="784">
        <v>18</v>
      </c>
      <c r="N28" s="786">
        <v>5.97</v>
      </c>
      <c r="O28" s="784" t="s">
        <v>8916</v>
      </c>
      <c r="P28" s="799" t="s">
        <v>8963</v>
      </c>
      <c r="Q28" s="787">
        <f t="shared" si="0"/>
        <v>0</v>
      </c>
      <c r="R28" s="787">
        <f t="shared" si="0"/>
        <v>0.96000000000000008</v>
      </c>
      <c r="S28" s="800">
        <f t="shared" si="1"/>
        <v>5.97</v>
      </c>
      <c r="T28" s="800">
        <f t="shared" si="2"/>
        <v>7</v>
      </c>
      <c r="U28" s="800">
        <f t="shared" si="3"/>
        <v>1.0300000000000002</v>
      </c>
      <c r="V28" s="801">
        <f t="shared" si="4"/>
        <v>1.1725293132328309</v>
      </c>
      <c r="W28" s="788">
        <v>1.03</v>
      </c>
    </row>
    <row r="29" spans="1:23" ht="14.4" customHeight="1" x14ac:dyDescent="0.3">
      <c r="A29" s="848" t="s">
        <v>8964</v>
      </c>
      <c r="B29" s="779">
        <v>1</v>
      </c>
      <c r="C29" s="780">
        <v>0.35</v>
      </c>
      <c r="D29" s="781">
        <v>1</v>
      </c>
      <c r="E29" s="798"/>
      <c r="F29" s="782"/>
      <c r="G29" s="783"/>
      <c r="H29" s="784"/>
      <c r="I29" s="782"/>
      <c r="J29" s="783"/>
      <c r="K29" s="785">
        <v>0.35</v>
      </c>
      <c r="L29" s="784">
        <v>1</v>
      </c>
      <c r="M29" s="784">
        <v>12</v>
      </c>
      <c r="N29" s="786">
        <v>4.09</v>
      </c>
      <c r="O29" s="784" t="s">
        <v>8916</v>
      </c>
      <c r="P29" s="799" t="s">
        <v>8965</v>
      </c>
      <c r="Q29" s="787">
        <f t="shared" si="0"/>
        <v>-1</v>
      </c>
      <c r="R29" s="787">
        <f t="shared" si="0"/>
        <v>-0.35</v>
      </c>
      <c r="S29" s="800" t="str">
        <f t="shared" si="1"/>
        <v/>
      </c>
      <c r="T29" s="800" t="str">
        <f t="shared" si="2"/>
        <v/>
      </c>
      <c r="U29" s="800" t="str">
        <f t="shared" si="3"/>
        <v/>
      </c>
      <c r="V29" s="801" t="str">
        <f t="shared" si="4"/>
        <v/>
      </c>
      <c r="W29" s="788"/>
    </row>
    <row r="30" spans="1:23" ht="14.4" customHeight="1" x14ac:dyDescent="0.3">
      <c r="A30" s="848" t="s">
        <v>8966</v>
      </c>
      <c r="B30" s="800">
        <v>1</v>
      </c>
      <c r="C30" s="802">
        <v>0.19</v>
      </c>
      <c r="D30" s="803">
        <v>1</v>
      </c>
      <c r="E30" s="789">
        <v>1</v>
      </c>
      <c r="F30" s="790">
        <v>0.37</v>
      </c>
      <c r="G30" s="792">
        <v>3</v>
      </c>
      <c r="H30" s="784"/>
      <c r="I30" s="782"/>
      <c r="J30" s="783"/>
      <c r="K30" s="785">
        <v>0.37</v>
      </c>
      <c r="L30" s="784">
        <v>2</v>
      </c>
      <c r="M30" s="784">
        <v>14</v>
      </c>
      <c r="N30" s="786">
        <v>4.82</v>
      </c>
      <c r="O30" s="784" t="s">
        <v>8916</v>
      </c>
      <c r="P30" s="799" t="s">
        <v>8967</v>
      </c>
      <c r="Q30" s="787">
        <f t="shared" si="0"/>
        <v>-1</v>
      </c>
      <c r="R30" s="787">
        <f t="shared" si="0"/>
        <v>-0.19</v>
      </c>
      <c r="S30" s="800" t="str">
        <f t="shared" si="1"/>
        <v/>
      </c>
      <c r="T30" s="800" t="str">
        <f t="shared" si="2"/>
        <v/>
      </c>
      <c r="U30" s="800" t="str">
        <f t="shared" si="3"/>
        <v/>
      </c>
      <c r="V30" s="801" t="str">
        <f t="shared" si="4"/>
        <v/>
      </c>
      <c r="W30" s="788"/>
    </row>
    <row r="31" spans="1:23" ht="14.4" customHeight="1" x14ac:dyDescent="0.3">
      <c r="A31" s="848" t="s">
        <v>8968</v>
      </c>
      <c r="B31" s="800">
        <v>28</v>
      </c>
      <c r="C31" s="802">
        <v>88.27</v>
      </c>
      <c r="D31" s="803">
        <v>11.3</v>
      </c>
      <c r="E31" s="798">
        <v>34</v>
      </c>
      <c r="F31" s="782">
        <v>107.17</v>
      </c>
      <c r="G31" s="783">
        <v>9.9</v>
      </c>
      <c r="H31" s="789">
        <v>54</v>
      </c>
      <c r="I31" s="790">
        <v>170.61</v>
      </c>
      <c r="J31" s="792">
        <v>9.9</v>
      </c>
      <c r="K31" s="785">
        <v>3.15</v>
      </c>
      <c r="L31" s="784">
        <v>4</v>
      </c>
      <c r="M31" s="784">
        <v>34</v>
      </c>
      <c r="N31" s="786">
        <v>11.49</v>
      </c>
      <c r="O31" s="784" t="s">
        <v>8916</v>
      </c>
      <c r="P31" s="799" t="s">
        <v>8969</v>
      </c>
      <c r="Q31" s="787">
        <f t="shared" si="0"/>
        <v>26</v>
      </c>
      <c r="R31" s="787">
        <f t="shared" si="0"/>
        <v>82.340000000000018</v>
      </c>
      <c r="S31" s="800">
        <f t="shared" si="1"/>
        <v>620.46</v>
      </c>
      <c r="T31" s="800">
        <f t="shared" si="2"/>
        <v>534.6</v>
      </c>
      <c r="U31" s="800">
        <f t="shared" si="3"/>
        <v>-85.860000000000014</v>
      </c>
      <c r="V31" s="801">
        <f t="shared" si="4"/>
        <v>0.86161879895561355</v>
      </c>
      <c r="W31" s="788">
        <v>55.08</v>
      </c>
    </row>
    <row r="32" spans="1:23" ht="14.4" customHeight="1" x14ac:dyDescent="0.3">
      <c r="A32" s="849" t="s">
        <v>8970</v>
      </c>
      <c r="B32" s="833">
        <v>8</v>
      </c>
      <c r="C32" s="834">
        <v>30.6</v>
      </c>
      <c r="D32" s="804">
        <v>12</v>
      </c>
      <c r="E32" s="835">
        <v>13</v>
      </c>
      <c r="F32" s="836">
        <v>49.72</v>
      </c>
      <c r="G32" s="793">
        <v>9.5</v>
      </c>
      <c r="H32" s="837">
        <v>16</v>
      </c>
      <c r="I32" s="838">
        <v>61.2</v>
      </c>
      <c r="J32" s="796">
        <v>11.5</v>
      </c>
      <c r="K32" s="839">
        <v>3.82</v>
      </c>
      <c r="L32" s="840">
        <v>5</v>
      </c>
      <c r="M32" s="840">
        <v>41</v>
      </c>
      <c r="N32" s="841">
        <v>13.69</v>
      </c>
      <c r="O32" s="840" t="s">
        <v>8916</v>
      </c>
      <c r="P32" s="842" t="s">
        <v>8971</v>
      </c>
      <c r="Q32" s="843">
        <f t="shared" si="0"/>
        <v>8</v>
      </c>
      <c r="R32" s="843">
        <f t="shared" si="0"/>
        <v>30.6</v>
      </c>
      <c r="S32" s="833">
        <f t="shared" si="1"/>
        <v>219.04</v>
      </c>
      <c r="T32" s="833">
        <f t="shared" si="2"/>
        <v>184</v>
      </c>
      <c r="U32" s="833">
        <f t="shared" si="3"/>
        <v>-35.039999999999992</v>
      </c>
      <c r="V32" s="844">
        <f t="shared" si="4"/>
        <v>0.84002921840759681</v>
      </c>
      <c r="W32" s="795">
        <v>14.23</v>
      </c>
    </row>
    <row r="33" spans="1:23" ht="14.4" customHeight="1" x14ac:dyDescent="0.3">
      <c r="A33" s="849" t="s">
        <v>8972</v>
      </c>
      <c r="B33" s="833">
        <v>59</v>
      </c>
      <c r="C33" s="834">
        <v>278.33999999999997</v>
      </c>
      <c r="D33" s="804">
        <v>11.4</v>
      </c>
      <c r="E33" s="835">
        <v>40</v>
      </c>
      <c r="F33" s="836">
        <v>189.89</v>
      </c>
      <c r="G33" s="793">
        <v>12.2</v>
      </c>
      <c r="H33" s="837">
        <v>44</v>
      </c>
      <c r="I33" s="838">
        <v>210.32</v>
      </c>
      <c r="J33" s="796">
        <v>13.2</v>
      </c>
      <c r="K33" s="839">
        <v>4.74</v>
      </c>
      <c r="L33" s="840">
        <v>6</v>
      </c>
      <c r="M33" s="840">
        <v>53</v>
      </c>
      <c r="N33" s="841">
        <v>17.59</v>
      </c>
      <c r="O33" s="840" t="s">
        <v>8916</v>
      </c>
      <c r="P33" s="842" t="s">
        <v>8973</v>
      </c>
      <c r="Q33" s="843">
        <f t="shared" si="0"/>
        <v>-15</v>
      </c>
      <c r="R33" s="843">
        <f t="shared" si="0"/>
        <v>-68.019999999999982</v>
      </c>
      <c r="S33" s="833">
        <f t="shared" si="1"/>
        <v>773.96</v>
      </c>
      <c r="T33" s="833">
        <f t="shared" si="2"/>
        <v>580.79999999999995</v>
      </c>
      <c r="U33" s="833">
        <f t="shared" si="3"/>
        <v>-193.16000000000008</v>
      </c>
      <c r="V33" s="844">
        <f t="shared" si="4"/>
        <v>0.75042637862421824</v>
      </c>
      <c r="W33" s="795">
        <v>40.04</v>
      </c>
    </row>
    <row r="34" spans="1:23" ht="14.4" customHeight="1" x14ac:dyDescent="0.3">
      <c r="A34" s="848" t="s">
        <v>8974</v>
      </c>
      <c r="B34" s="800">
        <v>4</v>
      </c>
      <c r="C34" s="802">
        <v>11.42</v>
      </c>
      <c r="D34" s="803">
        <v>9.5</v>
      </c>
      <c r="E34" s="798">
        <v>6</v>
      </c>
      <c r="F34" s="782">
        <v>17.13</v>
      </c>
      <c r="G34" s="783">
        <v>7.8</v>
      </c>
      <c r="H34" s="789">
        <v>9</v>
      </c>
      <c r="I34" s="790">
        <v>25.7</v>
      </c>
      <c r="J34" s="792">
        <v>8.1</v>
      </c>
      <c r="K34" s="785">
        <v>2.86</v>
      </c>
      <c r="L34" s="784">
        <v>3</v>
      </c>
      <c r="M34" s="784">
        <v>27</v>
      </c>
      <c r="N34" s="786">
        <v>8.85</v>
      </c>
      <c r="O34" s="784" t="s">
        <v>8916</v>
      </c>
      <c r="P34" s="799" t="s">
        <v>8975</v>
      </c>
      <c r="Q34" s="787">
        <f t="shared" si="0"/>
        <v>5</v>
      </c>
      <c r="R34" s="787">
        <f t="shared" si="0"/>
        <v>14.28</v>
      </c>
      <c r="S34" s="800">
        <f t="shared" si="1"/>
        <v>79.649999999999991</v>
      </c>
      <c r="T34" s="800">
        <f t="shared" si="2"/>
        <v>72.899999999999991</v>
      </c>
      <c r="U34" s="800">
        <f t="shared" si="3"/>
        <v>-6.75</v>
      </c>
      <c r="V34" s="801">
        <f t="shared" si="4"/>
        <v>0.9152542372881356</v>
      </c>
      <c r="W34" s="788">
        <v>3.44</v>
      </c>
    </row>
    <row r="35" spans="1:23" ht="14.4" customHeight="1" x14ac:dyDescent="0.3">
      <c r="A35" s="849" t="s">
        <v>8976</v>
      </c>
      <c r="B35" s="833">
        <v>1</v>
      </c>
      <c r="C35" s="834">
        <v>2.86</v>
      </c>
      <c r="D35" s="804">
        <v>9</v>
      </c>
      <c r="E35" s="835">
        <v>4</v>
      </c>
      <c r="F35" s="836">
        <v>11.42</v>
      </c>
      <c r="G35" s="793">
        <v>9</v>
      </c>
      <c r="H35" s="837">
        <v>1</v>
      </c>
      <c r="I35" s="838">
        <v>2.86</v>
      </c>
      <c r="J35" s="796">
        <v>5</v>
      </c>
      <c r="K35" s="839">
        <v>2.86</v>
      </c>
      <c r="L35" s="840">
        <v>3</v>
      </c>
      <c r="M35" s="840">
        <v>27</v>
      </c>
      <c r="N35" s="841">
        <v>8.85</v>
      </c>
      <c r="O35" s="840" t="s">
        <v>8916</v>
      </c>
      <c r="P35" s="842" t="s">
        <v>8977</v>
      </c>
      <c r="Q35" s="843">
        <f t="shared" si="0"/>
        <v>0</v>
      </c>
      <c r="R35" s="843">
        <f t="shared" si="0"/>
        <v>0</v>
      </c>
      <c r="S35" s="833">
        <f t="shared" si="1"/>
        <v>8.85</v>
      </c>
      <c r="T35" s="833">
        <f t="shared" si="2"/>
        <v>5</v>
      </c>
      <c r="U35" s="833">
        <f t="shared" si="3"/>
        <v>-3.8499999999999996</v>
      </c>
      <c r="V35" s="844">
        <f t="shared" si="4"/>
        <v>0.56497175141242939</v>
      </c>
      <c r="W35" s="795"/>
    </row>
    <row r="36" spans="1:23" ht="14.4" customHeight="1" x14ac:dyDescent="0.3">
      <c r="A36" s="849" t="s">
        <v>8978</v>
      </c>
      <c r="B36" s="833">
        <v>3</v>
      </c>
      <c r="C36" s="834">
        <v>10.17</v>
      </c>
      <c r="D36" s="804">
        <v>8.3000000000000007</v>
      </c>
      <c r="E36" s="835">
        <v>2</v>
      </c>
      <c r="F36" s="836">
        <v>6.78</v>
      </c>
      <c r="G36" s="793">
        <v>17.5</v>
      </c>
      <c r="H36" s="837">
        <v>2</v>
      </c>
      <c r="I36" s="838">
        <v>7.18</v>
      </c>
      <c r="J36" s="796">
        <v>10</v>
      </c>
      <c r="K36" s="839">
        <v>3.39</v>
      </c>
      <c r="L36" s="840">
        <v>5</v>
      </c>
      <c r="M36" s="840">
        <v>43</v>
      </c>
      <c r="N36" s="841">
        <v>14.36</v>
      </c>
      <c r="O36" s="840" t="s">
        <v>8916</v>
      </c>
      <c r="P36" s="842" t="s">
        <v>8979</v>
      </c>
      <c r="Q36" s="843">
        <f t="shared" si="0"/>
        <v>-1</v>
      </c>
      <c r="R36" s="843">
        <f t="shared" si="0"/>
        <v>-2.99</v>
      </c>
      <c r="S36" s="833">
        <f t="shared" si="1"/>
        <v>28.72</v>
      </c>
      <c r="T36" s="833">
        <f t="shared" si="2"/>
        <v>20</v>
      </c>
      <c r="U36" s="833">
        <f t="shared" si="3"/>
        <v>-8.7199999999999989</v>
      </c>
      <c r="V36" s="844">
        <f t="shared" si="4"/>
        <v>0.69637883008356549</v>
      </c>
      <c r="W36" s="795">
        <v>1.64</v>
      </c>
    </row>
    <row r="37" spans="1:23" ht="14.4" customHeight="1" x14ac:dyDescent="0.3">
      <c r="A37" s="848" t="s">
        <v>8980</v>
      </c>
      <c r="B37" s="800">
        <v>4</v>
      </c>
      <c r="C37" s="802">
        <v>4.12</v>
      </c>
      <c r="D37" s="803">
        <v>4.8</v>
      </c>
      <c r="E37" s="798">
        <v>4</v>
      </c>
      <c r="F37" s="782">
        <v>4.12</v>
      </c>
      <c r="G37" s="783">
        <v>4.8</v>
      </c>
      <c r="H37" s="789">
        <v>9</v>
      </c>
      <c r="I37" s="790">
        <v>9.27</v>
      </c>
      <c r="J37" s="792">
        <v>5.3</v>
      </c>
      <c r="K37" s="785">
        <v>1.03</v>
      </c>
      <c r="L37" s="784">
        <v>3</v>
      </c>
      <c r="M37" s="784">
        <v>25</v>
      </c>
      <c r="N37" s="786">
        <v>8.23</v>
      </c>
      <c r="O37" s="784" t="s">
        <v>8916</v>
      </c>
      <c r="P37" s="799" t="s">
        <v>8981</v>
      </c>
      <c r="Q37" s="787">
        <f t="shared" si="0"/>
        <v>5</v>
      </c>
      <c r="R37" s="787">
        <f t="shared" si="0"/>
        <v>5.1499999999999995</v>
      </c>
      <c r="S37" s="800">
        <f t="shared" si="1"/>
        <v>74.070000000000007</v>
      </c>
      <c r="T37" s="800">
        <f t="shared" si="2"/>
        <v>47.699999999999996</v>
      </c>
      <c r="U37" s="800">
        <f t="shared" si="3"/>
        <v>-26.370000000000012</v>
      </c>
      <c r="V37" s="801">
        <f t="shared" si="4"/>
        <v>0.64398541919805574</v>
      </c>
      <c r="W37" s="788">
        <v>1.77</v>
      </c>
    </row>
    <row r="38" spans="1:23" ht="14.4" customHeight="1" x14ac:dyDescent="0.3">
      <c r="A38" s="849" t="s">
        <v>8982</v>
      </c>
      <c r="B38" s="833">
        <v>3</v>
      </c>
      <c r="C38" s="834">
        <v>4.25</v>
      </c>
      <c r="D38" s="804">
        <v>6.3</v>
      </c>
      <c r="E38" s="835"/>
      <c r="F38" s="836"/>
      <c r="G38" s="793"/>
      <c r="H38" s="837">
        <v>2</v>
      </c>
      <c r="I38" s="838">
        <v>2.84</v>
      </c>
      <c r="J38" s="796">
        <v>8.5</v>
      </c>
      <c r="K38" s="839">
        <v>1.42</v>
      </c>
      <c r="L38" s="840">
        <v>4</v>
      </c>
      <c r="M38" s="840">
        <v>33</v>
      </c>
      <c r="N38" s="841">
        <v>11.11</v>
      </c>
      <c r="O38" s="840" t="s">
        <v>8916</v>
      </c>
      <c r="P38" s="842" t="s">
        <v>8983</v>
      </c>
      <c r="Q38" s="843">
        <f t="shared" si="0"/>
        <v>-1</v>
      </c>
      <c r="R38" s="843">
        <f t="shared" si="0"/>
        <v>-1.4100000000000001</v>
      </c>
      <c r="S38" s="833">
        <f t="shared" si="1"/>
        <v>22.22</v>
      </c>
      <c r="T38" s="833">
        <f t="shared" si="2"/>
        <v>17</v>
      </c>
      <c r="U38" s="833">
        <f t="shared" si="3"/>
        <v>-5.2199999999999989</v>
      </c>
      <c r="V38" s="844">
        <f t="shared" si="4"/>
        <v>0.76507650765076507</v>
      </c>
      <c r="W38" s="795">
        <v>1.89</v>
      </c>
    </row>
    <row r="39" spans="1:23" ht="14.4" customHeight="1" x14ac:dyDescent="0.3">
      <c r="A39" s="849" t="s">
        <v>8984</v>
      </c>
      <c r="B39" s="833"/>
      <c r="C39" s="834"/>
      <c r="D39" s="804"/>
      <c r="E39" s="835">
        <v>2</v>
      </c>
      <c r="F39" s="836">
        <v>5.4</v>
      </c>
      <c r="G39" s="793">
        <v>9</v>
      </c>
      <c r="H39" s="837">
        <v>2</v>
      </c>
      <c r="I39" s="838">
        <v>5.4</v>
      </c>
      <c r="J39" s="796">
        <v>9</v>
      </c>
      <c r="K39" s="839">
        <v>2.7</v>
      </c>
      <c r="L39" s="840">
        <v>6</v>
      </c>
      <c r="M39" s="840">
        <v>51</v>
      </c>
      <c r="N39" s="841">
        <v>17.09</v>
      </c>
      <c r="O39" s="840" t="s">
        <v>8916</v>
      </c>
      <c r="P39" s="842" t="s">
        <v>8985</v>
      </c>
      <c r="Q39" s="843">
        <f t="shared" si="0"/>
        <v>2</v>
      </c>
      <c r="R39" s="843">
        <f t="shared" si="0"/>
        <v>5.4</v>
      </c>
      <c r="S39" s="833">
        <f t="shared" si="1"/>
        <v>34.18</v>
      </c>
      <c r="T39" s="833">
        <f t="shared" si="2"/>
        <v>18</v>
      </c>
      <c r="U39" s="833">
        <f t="shared" si="3"/>
        <v>-16.18</v>
      </c>
      <c r="V39" s="844">
        <f t="shared" si="4"/>
        <v>0.52662375658279692</v>
      </c>
      <c r="W39" s="795"/>
    </row>
    <row r="40" spans="1:23" ht="14.4" customHeight="1" x14ac:dyDescent="0.3">
      <c r="A40" s="848" t="s">
        <v>8986</v>
      </c>
      <c r="B40" s="779">
        <v>1</v>
      </c>
      <c r="C40" s="780">
        <v>1.81</v>
      </c>
      <c r="D40" s="781">
        <v>10</v>
      </c>
      <c r="E40" s="798"/>
      <c r="F40" s="782"/>
      <c r="G40" s="783"/>
      <c r="H40" s="784"/>
      <c r="I40" s="782"/>
      <c r="J40" s="783"/>
      <c r="K40" s="785">
        <v>1.81</v>
      </c>
      <c r="L40" s="784">
        <v>4</v>
      </c>
      <c r="M40" s="784">
        <v>33</v>
      </c>
      <c r="N40" s="786">
        <v>10.84</v>
      </c>
      <c r="O40" s="784" t="s">
        <v>8916</v>
      </c>
      <c r="P40" s="799" t="s">
        <v>8987</v>
      </c>
      <c r="Q40" s="787">
        <f t="shared" si="0"/>
        <v>-1</v>
      </c>
      <c r="R40" s="787">
        <f t="shared" si="0"/>
        <v>-1.81</v>
      </c>
      <c r="S40" s="800" t="str">
        <f t="shared" si="1"/>
        <v/>
      </c>
      <c r="T40" s="800" t="str">
        <f t="shared" si="2"/>
        <v/>
      </c>
      <c r="U40" s="800" t="str">
        <f t="shared" si="3"/>
        <v/>
      </c>
      <c r="V40" s="801" t="str">
        <f t="shared" si="4"/>
        <v/>
      </c>
      <c r="W40" s="788"/>
    </row>
    <row r="41" spans="1:23" ht="14.4" customHeight="1" x14ac:dyDescent="0.3">
      <c r="A41" s="848" t="s">
        <v>8988</v>
      </c>
      <c r="B41" s="779">
        <v>1</v>
      </c>
      <c r="C41" s="780">
        <v>1.04</v>
      </c>
      <c r="D41" s="781">
        <v>7</v>
      </c>
      <c r="E41" s="798"/>
      <c r="F41" s="782"/>
      <c r="G41" s="783"/>
      <c r="H41" s="784"/>
      <c r="I41" s="782"/>
      <c r="J41" s="783"/>
      <c r="K41" s="785">
        <v>1.04</v>
      </c>
      <c r="L41" s="784">
        <v>3</v>
      </c>
      <c r="M41" s="784">
        <v>29</v>
      </c>
      <c r="N41" s="786">
        <v>9.6999999999999993</v>
      </c>
      <c r="O41" s="784" t="s">
        <v>8916</v>
      </c>
      <c r="P41" s="799" t="s">
        <v>8989</v>
      </c>
      <c r="Q41" s="787">
        <f t="shared" si="0"/>
        <v>-1</v>
      </c>
      <c r="R41" s="787">
        <f t="shared" si="0"/>
        <v>-1.04</v>
      </c>
      <c r="S41" s="800" t="str">
        <f t="shared" si="1"/>
        <v/>
      </c>
      <c r="T41" s="800" t="str">
        <f t="shared" si="2"/>
        <v/>
      </c>
      <c r="U41" s="800" t="str">
        <f t="shared" si="3"/>
        <v/>
      </c>
      <c r="V41" s="801" t="str">
        <f t="shared" si="4"/>
        <v/>
      </c>
      <c r="W41" s="788"/>
    </row>
    <row r="42" spans="1:23" ht="14.4" customHeight="1" x14ac:dyDescent="0.3">
      <c r="A42" s="848" t="s">
        <v>8990</v>
      </c>
      <c r="B42" s="779"/>
      <c r="C42" s="780"/>
      <c r="D42" s="781"/>
      <c r="E42" s="798">
        <v>1</v>
      </c>
      <c r="F42" s="782">
        <v>0.66</v>
      </c>
      <c r="G42" s="783">
        <v>22</v>
      </c>
      <c r="H42" s="784"/>
      <c r="I42" s="782"/>
      <c r="J42" s="783"/>
      <c r="K42" s="785">
        <v>0.66</v>
      </c>
      <c r="L42" s="784">
        <v>3</v>
      </c>
      <c r="M42" s="784">
        <v>23</v>
      </c>
      <c r="N42" s="786">
        <v>7.67</v>
      </c>
      <c r="O42" s="784" t="s">
        <v>8916</v>
      </c>
      <c r="P42" s="799" t="s">
        <v>8991</v>
      </c>
      <c r="Q42" s="787">
        <f t="shared" si="0"/>
        <v>0</v>
      </c>
      <c r="R42" s="787">
        <f t="shared" si="0"/>
        <v>0</v>
      </c>
      <c r="S42" s="800" t="str">
        <f t="shared" si="1"/>
        <v/>
      </c>
      <c r="T42" s="800" t="str">
        <f t="shared" si="2"/>
        <v/>
      </c>
      <c r="U42" s="800" t="str">
        <f t="shared" si="3"/>
        <v/>
      </c>
      <c r="V42" s="801" t="str">
        <f t="shared" si="4"/>
        <v/>
      </c>
      <c r="W42" s="788"/>
    </row>
    <row r="43" spans="1:23" ht="14.4" customHeight="1" x14ac:dyDescent="0.3">
      <c r="A43" s="849" t="s">
        <v>8992</v>
      </c>
      <c r="B43" s="845">
        <v>1</v>
      </c>
      <c r="C43" s="846">
        <v>0.78</v>
      </c>
      <c r="D43" s="797">
        <v>10</v>
      </c>
      <c r="E43" s="835">
        <v>1</v>
      </c>
      <c r="F43" s="836">
        <v>0.76</v>
      </c>
      <c r="G43" s="793">
        <v>8</v>
      </c>
      <c r="H43" s="840"/>
      <c r="I43" s="836"/>
      <c r="J43" s="793"/>
      <c r="K43" s="839">
        <v>0.76</v>
      </c>
      <c r="L43" s="840">
        <v>3</v>
      </c>
      <c r="M43" s="840">
        <v>26</v>
      </c>
      <c r="N43" s="841">
        <v>8.8000000000000007</v>
      </c>
      <c r="O43" s="840" t="s">
        <v>8916</v>
      </c>
      <c r="P43" s="842" t="s">
        <v>8993</v>
      </c>
      <c r="Q43" s="843">
        <f t="shared" si="0"/>
        <v>-1</v>
      </c>
      <c r="R43" s="843">
        <f t="shared" si="0"/>
        <v>-0.78</v>
      </c>
      <c r="S43" s="833" t="str">
        <f t="shared" si="1"/>
        <v/>
      </c>
      <c r="T43" s="833" t="str">
        <f t="shared" si="2"/>
        <v/>
      </c>
      <c r="U43" s="833" t="str">
        <f t="shared" si="3"/>
        <v/>
      </c>
      <c r="V43" s="844" t="str">
        <f t="shared" si="4"/>
        <v/>
      </c>
      <c r="W43" s="795"/>
    </row>
    <row r="44" spans="1:23" ht="14.4" customHeight="1" x14ac:dyDescent="0.3">
      <c r="A44" s="849" t="s">
        <v>8994</v>
      </c>
      <c r="B44" s="845">
        <v>3</v>
      </c>
      <c r="C44" s="846">
        <v>2.76</v>
      </c>
      <c r="D44" s="797">
        <v>13.3</v>
      </c>
      <c r="E44" s="835"/>
      <c r="F44" s="836"/>
      <c r="G44" s="793"/>
      <c r="H44" s="840"/>
      <c r="I44" s="836"/>
      <c r="J44" s="793"/>
      <c r="K44" s="839">
        <v>0.92</v>
      </c>
      <c r="L44" s="840">
        <v>4</v>
      </c>
      <c r="M44" s="840">
        <v>33</v>
      </c>
      <c r="N44" s="841">
        <v>11</v>
      </c>
      <c r="O44" s="840" t="s">
        <v>8916</v>
      </c>
      <c r="P44" s="842" t="s">
        <v>8995</v>
      </c>
      <c r="Q44" s="843">
        <f t="shared" si="0"/>
        <v>-3</v>
      </c>
      <c r="R44" s="843">
        <f t="shared" si="0"/>
        <v>-2.76</v>
      </c>
      <c r="S44" s="833" t="str">
        <f t="shared" si="1"/>
        <v/>
      </c>
      <c r="T44" s="833" t="str">
        <f t="shared" si="2"/>
        <v/>
      </c>
      <c r="U44" s="833" t="str">
        <f t="shared" si="3"/>
        <v/>
      </c>
      <c r="V44" s="844" t="str">
        <f t="shared" si="4"/>
        <v/>
      </c>
      <c r="W44" s="795"/>
    </row>
    <row r="45" spans="1:23" ht="14.4" customHeight="1" x14ac:dyDescent="0.3">
      <c r="A45" s="848" t="s">
        <v>8996</v>
      </c>
      <c r="B45" s="779"/>
      <c r="C45" s="780"/>
      <c r="D45" s="781"/>
      <c r="E45" s="798">
        <v>1</v>
      </c>
      <c r="F45" s="782">
        <v>0.95</v>
      </c>
      <c r="G45" s="783">
        <v>13</v>
      </c>
      <c r="H45" s="784"/>
      <c r="I45" s="782"/>
      <c r="J45" s="783"/>
      <c r="K45" s="785">
        <v>0.88</v>
      </c>
      <c r="L45" s="784">
        <v>3</v>
      </c>
      <c r="M45" s="784">
        <v>29</v>
      </c>
      <c r="N45" s="786">
        <v>9.81</v>
      </c>
      <c r="O45" s="784" t="s">
        <v>8916</v>
      </c>
      <c r="P45" s="799" t="s">
        <v>8997</v>
      </c>
      <c r="Q45" s="787">
        <f t="shared" si="0"/>
        <v>0</v>
      </c>
      <c r="R45" s="787">
        <f t="shared" si="0"/>
        <v>0</v>
      </c>
      <c r="S45" s="800" t="str">
        <f t="shared" si="1"/>
        <v/>
      </c>
      <c r="T45" s="800" t="str">
        <f t="shared" si="2"/>
        <v/>
      </c>
      <c r="U45" s="800" t="str">
        <f t="shared" si="3"/>
        <v/>
      </c>
      <c r="V45" s="801" t="str">
        <f t="shared" si="4"/>
        <v/>
      </c>
      <c r="W45" s="788"/>
    </row>
    <row r="46" spans="1:23" ht="14.4" customHeight="1" x14ac:dyDescent="0.3">
      <c r="A46" s="849" t="s">
        <v>8998</v>
      </c>
      <c r="B46" s="845"/>
      <c r="C46" s="846"/>
      <c r="D46" s="797"/>
      <c r="E46" s="835">
        <v>1</v>
      </c>
      <c r="F46" s="836">
        <v>1.86</v>
      </c>
      <c r="G46" s="793">
        <v>12</v>
      </c>
      <c r="H46" s="840"/>
      <c r="I46" s="836"/>
      <c r="J46" s="793"/>
      <c r="K46" s="839">
        <v>0.97</v>
      </c>
      <c r="L46" s="840">
        <v>4</v>
      </c>
      <c r="M46" s="840">
        <v>36</v>
      </c>
      <c r="N46" s="841">
        <v>12.07</v>
      </c>
      <c r="O46" s="840" t="s">
        <v>8916</v>
      </c>
      <c r="P46" s="842" t="s">
        <v>8999</v>
      </c>
      <c r="Q46" s="843">
        <f t="shared" si="0"/>
        <v>0</v>
      </c>
      <c r="R46" s="843">
        <f t="shared" si="0"/>
        <v>0</v>
      </c>
      <c r="S46" s="833" t="str">
        <f t="shared" si="1"/>
        <v/>
      </c>
      <c r="T46" s="833" t="str">
        <f t="shared" si="2"/>
        <v/>
      </c>
      <c r="U46" s="833" t="str">
        <f t="shared" si="3"/>
        <v/>
      </c>
      <c r="V46" s="844" t="str">
        <f t="shared" si="4"/>
        <v/>
      </c>
      <c r="W46" s="795"/>
    </row>
    <row r="47" spans="1:23" ht="14.4" customHeight="1" x14ac:dyDescent="0.3">
      <c r="A47" s="849" t="s">
        <v>9000</v>
      </c>
      <c r="B47" s="845">
        <v>4</v>
      </c>
      <c r="C47" s="846">
        <v>6.71</v>
      </c>
      <c r="D47" s="797">
        <v>12.5</v>
      </c>
      <c r="E47" s="835">
        <v>1</v>
      </c>
      <c r="F47" s="836">
        <v>0.76</v>
      </c>
      <c r="G47" s="793">
        <v>2</v>
      </c>
      <c r="H47" s="840"/>
      <c r="I47" s="836"/>
      <c r="J47" s="793"/>
      <c r="K47" s="839">
        <v>1.42</v>
      </c>
      <c r="L47" s="840">
        <v>4</v>
      </c>
      <c r="M47" s="840">
        <v>39</v>
      </c>
      <c r="N47" s="841">
        <v>12.93</v>
      </c>
      <c r="O47" s="840" t="s">
        <v>8916</v>
      </c>
      <c r="P47" s="842" t="s">
        <v>9001</v>
      </c>
      <c r="Q47" s="843">
        <f t="shared" si="0"/>
        <v>-4</v>
      </c>
      <c r="R47" s="843">
        <f t="shared" si="0"/>
        <v>-6.71</v>
      </c>
      <c r="S47" s="833" t="str">
        <f t="shared" si="1"/>
        <v/>
      </c>
      <c r="T47" s="833" t="str">
        <f t="shared" si="2"/>
        <v/>
      </c>
      <c r="U47" s="833" t="str">
        <f t="shared" si="3"/>
        <v/>
      </c>
      <c r="V47" s="844" t="str">
        <f t="shared" si="4"/>
        <v/>
      </c>
      <c r="W47" s="795"/>
    </row>
    <row r="48" spans="1:23" ht="14.4" customHeight="1" x14ac:dyDescent="0.3">
      <c r="A48" s="848" t="s">
        <v>9002</v>
      </c>
      <c r="B48" s="800"/>
      <c r="C48" s="802"/>
      <c r="D48" s="803"/>
      <c r="E48" s="789">
        <v>1</v>
      </c>
      <c r="F48" s="790">
        <v>0.63</v>
      </c>
      <c r="G48" s="792">
        <v>2</v>
      </c>
      <c r="H48" s="784"/>
      <c r="I48" s="782"/>
      <c r="J48" s="783"/>
      <c r="K48" s="785">
        <v>0.63</v>
      </c>
      <c r="L48" s="784">
        <v>2</v>
      </c>
      <c r="M48" s="784">
        <v>22</v>
      </c>
      <c r="N48" s="786">
        <v>7.36</v>
      </c>
      <c r="O48" s="784" t="s">
        <v>8916</v>
      </c>
      <c r="P48" s="799" t="s">
        <v>9003</v>
      </c>
      <c r="Q48" s="787">
        <f t="shared" si="0"/>
        <v>0</v>
      </c>
      <c r="R48" s="787">
        <f t="shared" si="0"/>
        <v>0</v>
      </c>
      <c r="S48" s="800" t="str">
        <f t="shared" si="1"/>
        <v/>
      </c>
      <c r="T48" s="800" t="str">
        <f t="shared" si="2"/>
        <v/>
      </c>
      <c r="U48" s="800" t="str">
        <f t="shared" si="3"/>
        <v/>
      </c>
      <c r="V48" s="801" t="str">
        <f t="shared" si="4"/>
        <v/>
      </c>
      <c r="W48" s="788"/>
    </row>
    <row r="49" spans="1:23" ht="14.4" customHeight="1" x14ac:dyDescent="0.3">
      <c r="A49" s="848" t="s">
        <v>9004</v>
      </c>
      <c r="B49" s="800">
        <v>2</v>
      </c>
      <c r="C49" s="802">
        <v>1.78</v>
      </c>
      <c r="D49" s="803">
        <v>7.5</v>
      </c>
      <c r="E49" s="789">
        <v>3</v>
      </c>
      <c r="F49" s="790">
        <v>2.39</v>
      </c>
      <c r="G49" s="792">
        <v>7.7</v>
      </c>
      <c r="H49" s="784">
        <v>2</v>
      </c>
      <c r="I49" s="782">
        <v>1.78</v>
      </c>
      <c r="J49" s="791">
        <v>11</v>
      </c>
      <c r="K49" s="785">
        <v>0.89</v>
      </c>
      <c r="L49" s="784">
        <v>3</v>
      </c>
      <c r="M49" s="784">
        <v>26</v>
      </c>
      <c r="N49" s="786">
        <v>8.6199999999999992</v>
      </c>
      <c r="O49" s="784" t="s">
        <v>8916</v>
      </c>
      <c r="P49" s="799" t="s">
        <v>9005</v>
      </c>
      <c r="Q49" s="787">
        <f t="shared" si="0"/>
        <v>0</v>
      </c>
      <c r="R49" s="787">
        <f t="shared" si="0"/>
        <v>0</v>
      </c>
      <c r="S49" s="800">
        <f t="shared" si="1"/>
        <v>17.239999999999998</v>
      </c>
      <c r="T49" s="800">
        <f t="shared" si="2"/>
        <v>22</v>
      </c>
      <c r="U49" s="800">
        <f t="shared" si="3"/>
        <v>4.7600000000000016</v>
      </c>
      <c r="V49" s="801">
        <f t="shared" si="4"/>
        <v>1.2761020881670535</v>
      </c>
      <c r="W49" s="788">
        <v>4.7699999999999996</v>
      </c>
    </row>
    <row r="50" spans="1:23" ht="14.4" customHeight="1" x14ac:dyDescent="0.3">
      <c r="A50" s="849" t="s">
        <v>9006</v>
      </c>
      <c r="B50" s="833"/>
      <c r="C50" s="834"/>
      <c r="D50" s="804"/>
      <c r="E50" s="837"/>
      <c r="F50" s="838"/>
      <c r="G50" s="796"/>
      <c r="H50" s="840">
        <v>1</v>
      </c>
      <c r="I50" s="836">
        <v>0.93</v>
      </c>
      <c r="J50" s="793">
        <v>8</v>
      </c>
      <c r="K50" s="839">
        <v>0.91</v>
      </c>
      <c r="L50" s="840">
        <v>3</v>
      </c>
      <c r="M50" s="840">
        <v>30</v>
      </c>
      <c r="N50" s="841">
        <v>9.93</v>
      </c>
      <c r="O50" s="840" t="s">
        <v>8916</v>
      </c>
      <c r="P50" s="842" t="s">
        <v>9007</v>
      </c>
      <c r="Q50" s="843">
        <f t="shared" si="0"/>
        <v>1</v>
      </c>
      <c r="R50" s="843">
        <f t="shared" si="0"/>
        <v>0.93</v>
      </c>
      <c r="S50" s="833">
        <f t="shared" si="1"/>
        <v>9.93</v>
      </c>
      <c r="T50" s="833">
        <f t="shared" si="2"/>
        <v>8</v>
      </c>
      <c r="U50" s="833">
        <f t="shared" si="3"/>
        <v>-1.9299999999999997</v>
      </c>
      <c r="V50" s="844">
        <f t="shared" si="4"/>
        <v>0.80563947633434041</v>
      </c>
      <c r="W50" s="795"/>
    </row>
    <row r="51" spans="1:23" ht="14.4" customHeight="1" x14ac:dyDescent="0.3">
      <c r="A51" s="849" t="s">
        <v>9008</v>
      </c>
      <c r="B51" s="833"/>
      <c r="C51" s="834"/>
      <c r="D51" s="804"/>
      <c r="E51" s="837">
        <v>4</v>
      </c>
      <c r="F51" s="838">
        <v>4.99</v>
      </c>
      <c r="G51" s="796">
        <v>10.8</v>
      </c>
      <c r="H51" s="840">
        <v>1</v>
      </c>
      <c r="I51" s="836">
        <v>1.25</v>
      </c>
      <c r="J51" s="793">
        <v>6</v>
      </c>
      <c r="K51" s="839">
        <v>1.25</v>
      </c>
      <c r="L51" s="840">
        <v>4</v>
      </c>
      <c r="M51" s="840">
        <v>39</v>
      </c>
      <c r="N51" s="841">
        <v>12.94</v>
      </c>
      <c r="O51" s="840" t="s">
        <v>8916</v>
      </c>
      <c r="P51" s="842" t="s">
        <v>9009</v>
      </c>
      <c r="Q51" s="843">
        <f t="shared" si="0"/>
        <v>1</v>
      </c>
      <c r="R51" s="843">
        <f t="shared" si="0"/>
        <v>1.25</v>
      </c>
      <c r="S51" s="833">
        <f t="shared" si="1"/>
        <v>12.94</v>
      </c>
      <c r="T51" s="833">
        <f t="shared" si="2"/>
        <v>6</v>
      </c>
      <c r="U51" s="833">
        <f t="shared" si="3"/>
        <v>-6.9399999999999995</v>
      </c>
      <c r="V51" s="844">
        <f t="shared" si="4"/>
        <v>0.46367851622874806</v>
      </c>
      <c r="W51" s="795"/>
    </row>
    <row r="52" spans="1:23" ht="14.4" customHeight="1" x14ac:dyDescent="0.3">
      <c r="A52" s="848" t="s">
        <v>9010</v>
      </c>
      <c r="B52" s="800">
        <v>2</v>
      </c>
      <c r="C52" s="802">
        <v>1.53</v>
      </c>
      <c r="D52" s="803">
        <v>6</v>
      </c>
      <c r="E52" s="789">
        <v>1</v>
      </c>
      <c r="F52" s="790">
        <v>0.47</v>
      </c>
      <c r="G52" s="792">
        <v>4</v>
      </c>
      <c r="H52" s="784">
        <v>1</v>
      </c>
      <c r="I52" s="782">
        <v>1.34</v>
      </c>
      <c r="J52" s="791">
        <v>9</v>
      </c>
      <c r="K52" s="785">
        <v>0.47</v>
      </c>
      <c r="L52" s="784">
        <v>2</v>
      </c>
      <c r="M52" s="784">
        <v>16</v>
      </c>
      <c r="N52" s="786">
        <v>5.45</v>
      </c>
      <c r="O52" s="784" t="s">
        <v>8916</v>
      </c>
      <c r="P52" s="799" t="s">
        <v>9011</v>
      </c>
      <c r="Q52" s="787">
        <f t="shared" si="0"/>
        <v>-1</v>
      </c>
      <c r="R52" s="787">
        <f t="shared" si="0"/>
        <v>-0.18999999999999995</v>
      </c>
      <c r="S52" s="800">
        <f t="shared" si="1"/>
        <v>5.45</v>
      </c>
      <c r="T52" s="800">
        <f t="shared" si="2"/>
        <v>9</v>
      </c>
      <c r="U52" s="800">
        <f t="shared" si="3"/>
        <v>3.55</v>
      </c>
      <c r="V52" s="801">
        <f t="shared" si="4"/>
        <v>1.6513761467889907</v>
      </c>
      <c r="W52" s="788">
        <v>3.55</v>
      </c>
    </row>
    <row r="53" spans="1:23" ht="14.4" customHeight="1" x14ac:dyDescent="0.3">
      <c r="A53" s="849" t="s">
        <v>9012</v>
      </c>
      <c r="B53" s="833"/>
      <c r="C53" s="834"/>
      <c r="D53" s="804"/>
      <c r="E53" s="837">
        <v>2</v>
      </c>
      <c r="F53" s="838">
        <v>1.59</v>
      </c>
      <c r="G53" s="796">
        <v>8</v>
      </c>
      <c r="H53" s="840">
        <v>1</v>
      </c>
      <c r="I53" s="836">
        <v>0.79</v>
      </c>
      <c r="J53" s="794">
        <v>9</v>
      </c>
      <c r="K53" s="839">
        <v>0.79</v>
      </c>
      <c r="L53" s="840">
        <v>3</v>
      </c>
      <c r="M53" s="840">
        <v>27</v>
      </c>
      <c r="N53" s="841">
        <v>8.9499999999999993</v>
      </c>
      <c r="O53" s="840" t="s">
        <v>8916</v>
      </c>
      <c r="P53" s="842" t="s">
        <v>9013</v>
      </c>
      <c r="Q53" s="843">
        <f t="shared" si="0"/>
        <v>1</v>
      </c>
      <c r="R53" s="843">
        <f t="shared" si="0"/>
        <v>0.79</v>
      </c>
      <c r="S53" s="833">
        <f t="shared" si="1"/>
        <v>8.9499999999999993</v>
      </c>
      <c r="T53" s="833">
        <f t="shared" si="2"/>
        <v>9</v>
      </c>
      <c r="U53" s="833">
        <f t="shared" si="3"/>
        <v>5.0000000000000711E-2</v>
      </c>
      <c r="V53" s="844">
        <f t="shared" si="4"/>
        <v>1.005586592178771</v>
      </c>
      <c r="W53" s="795">
        <v>0.05</v>
      </c>
    </row>
    <row r="54" spans="1:23" ht="14.4" customHeight="1" x14ac:dyDescent="0.3">
      <c r="A54" s="848" t="s">
        <v>9014</v>
      </c>
      <c r="B54" s="779">
        <v>1</v>
      </c>
      <c r="C54" s="780">
        <v>18.440000000000001</v>
      </c>
      <c r="D54" s="781">
        <v>68</v>
      </c>
      <c r="E54" s="798"/>
      <c r="F54" s="782"/>
      <c r="G54" s="783"/>
      <c r="H54" s="784"/>
      <c r="I54" s="782"/>
      <c r="J54" s="783"/>
      <c r="K54" s="785">
        <v>18.440000000000001</v>
      </c>
      <c r="L54" s="784">
        <v>8</v>
      </c>
      <c r="M54" s="784">
        <v>71</v>
      </c>
      <c r="N54" s="786">
        <v>23.54</v>
      </c>
      <c r="O54" s="784" t="s">
        <v>8916</v>
      </c>
      <c r="P54" s="799" t="s">
        <v>9015</v>
      </c>
      <c r="Q54" s="787">
        <f t="shared" si="0"/>
        <v>-1</v>
      </c>
      <c r="R54" s="787">
        <f t="shared" si="0"/>
        <v>-18.440000000000001</v>
      </c>
      <c r="S54" s="800" t="str">
        <f t="shared" si="1"/>
        <v/>
      </c>
      <c r="T54" s="800" t="str">
        <f t="shared" si="2"/>
        <v/>
      </c>
      <c r="U54" s="800" t="str">
        <f t="shared" si="3"/>
        <v/>
      </c>
      <c r="V54" s="801" t="str">
        <f t="shared" si="4"/>
        <v/>
      </c>
      <c r="W54" s="788"/>
    </row>
    <row r="55" spans="1:23" ht="14.4" customHeight="1" x14ac:dyDescent="0.3">
      <c r="A55" s="848" t="s">
        <v>9016</v>
      </c>
      <c r="B55" s="779">
        <v>1</v>
      </c>
      <c r="C55" s="780">
        <v>13.23</v>
      </c>
      <c r="D55" s="781">
        <v>19</v>
      </c>
      <c r="E55" s="798"/>
      <c r="F55" s="782"/>
      <c r="G55" s="783"/>
      <c r="H55" s="784"/>
      <c r="I55" s="782"/>
      <c r="J55" s="783"/>
      <c r="K55" s="785">
        <v>13.23</v>
      </c>
      <c r="L55" s="784">
        <v>5</v>
      </c>
      <c r="M55" s="784">
        <v>42</v>
      </c>
      <c r="N55" s="786">
        <v>14.04</v>
      </c>
      <c r="O55" s="784" t="s">
        <v>8916</v>
      </c>
      <c r="P55" s="799" t="s">
        <v>9017</v>
      </c>
      <c r="Q55" s="787">
        <f t="shared" si="0"/>
        <v>-1</v>
      </c>
      <c r="R55" s="787">
        <f t="shared" si="0"/>
        <v>-13.23</v>
      </c>
      <c r="S55" s="800" t="str">
        <f t="shared" si="1"/>
        <v/>
      </c>
      <c r="T55" s="800" t="str">
        <f t="shared" si="2"/>
        <v/>
      </c>
      <c r="U55" s="800" t="str">
        <f t="shared" si="3"/>
        <v/>
      </c>
      <c r="V55" s="801" t="str">
        <f t="shared" si="4"/>
        <v/>
      </c>
      <c r="W55" s="788"/>
    </row>
    <row r="56" spans="1:23" ht="14.4" customHeight="1" x14ac:dyDescent="0.3">
      <c r="A56" s="848" t="s">
        <v>9018</v>
      </c>
      <c r="B56" s="779">
        <v>6</v>
      </c>
      <c r="C56" s="780">
        <v>10.68</v>
      </c>
      <c r="D56" s="781">
        <v>3.8</v>
      </c>
      <c r="E56" s="798">
        <v>1</v>
      </c>
      <c r="F56" s="782">
        <v>2.04</v>
      </c>
      <c r="G56" s="783">
        <v>4</v>
      </c>
      <c r="H56" s="784">
        <v>1</v>
      </c>
      <c r="I56" s="782">
        <v>2.04</v>
      </c>
      <c r="J56" s="783">
        <v>3</v>
      </c>
      <c r="K56" s="785">
        <v>2.04</v>
      </c>
      <c r="L56" s="784">
        <v>3</v>
      </c>
      <c r="M56" s="784">
        <v>24</v>
      </c>
      <c r="N56" s="786">
        <v>8.15</v>
      </c>
      <c r="O56" s="784" t="s">
        <v>8916</v>
      </c>
      <c r="P56" s="799" t="s">
        <v>9019</v>
      </c>
      <c r="Q56" s="787">
        <f t="shared" si="0"/>
        <v>-5</v>
      </c>
      <c r="R56" s="787">
        <f t="shared" si="0"/>
        <v>-8.64</v>
      </c>
      <c r="S56" s="800">
        <f t="shared" si="1"/>
        <v>8.15</v>
      </c>
      <c r="T56" s="800">
        <f t="shared" si="2"/>
        <v>3</v>
      </c>
      <c r="U56" s="800">
        <f t="shared" si="3"/>
        <v>-5.15</v>
      </c>
      <c r="V56" s="801">
        <f t="shared" si="4"/>
        <v>0.36809815950920244</v>
      </c>
      <c r="W56" s="788"/>
    </row>
    <row r="57" spans="1:23" ht="14.4" customHeight="1" x14ac:dyDescent="0.3">
      <c r="A57" s="849" t="s">
        <v>9020</v>
      </c>
      <c r="B57" s="845">
        <v>2</v>
      </c>
      <c r="C57" s="846">
        <v>4.3</v>
      </c>
      <c r="D57" s="797">
        <v>7.5</v>
      </c>
      <c r="E57" s="835"/>
      <c r="F57" s="836"/>
      <c r="G57" s="793"/>
      <c r="H57" s="840"/>
      <c r="I57" s="836"/>
      <c r="J57" s="793"/>
      <c r="K57" s="839">
        <v>2.38</v>
      </c>
      <c r="L57" s="840">
        <v>4</v>
      </c>
      <c r="M57" s="840">
        <v>32</v>
      </c>
      <c r="N57" s="841">
        <v>10.57</v>
      </c>
      <c r="O57" s="840" t="s">
        <v>8916</v>
      </c>
      <c r="P57" s="842" t="s">
        <v>9021</v>
      </c>
      <c r="Q57" s="843">
        <f t="shared" si="0"/>
        <v>-2</v>
      </c>
      <c r="R57" s="843">
        <f t="shared" si="0"/>
        <v>-4.3</v>
      </c>
      <c r="S57" s="833" t="str">
        <f t="shared" si="1"/>
        <v/>
      </c>
      <c r="T57" s="833" t="str">
        <f t="shared" si="2"/>
        <v/>
      </c>
      <c r="U57" s="833" t="str">
        <f t="shared" si="3"/>
        <v/>
      </c>
      <c r="V57" s="844" t="str">
        <f t="shared" si="4"/>
        <v/>
      </c>
      <c r="W57" s="795"/>
    </row>
    <row r="58" spans="1:23" ht="14.4" customHeight="1" x14ac:dyDescent="0.3">
      <c r="A58" s="848" t="s">
        <v>9022</v>
      </c>
      <c r="B58" s="779">
        <v>1</v>
      </c>
      <c r="C58" s="780">
        <v>1.43</v>
      </c>
      <c r="D58" s="781">
        <v>16</v>
      </c>
      <c r="E58" s="798"/>
      <c r="F58" s="782"/>
      <c r="G58" s="783"/>
      <c r="H58" s="784"/>
      <c r="I58" s="782"/>
      <c r="J58" s="783"/>
      <c r="K58" s="785">
        <v>1.43</v>
      </c>
      <c r="L58" s="784">
        <v>6</v>
      </c>
      <c r="M58" s="784">
        <v>51</v>
      </c>
      <c r="N58" s="786">
        <v>16.88</v>
      </c>
      <c r="O58" s="784" t="s">
        <v>8916</v>
      </c>
      <c r="P58" s="799" t="s">
        <v>9023</v>
      </c>
      <c r="Q58" s="787">
        <f t="shared" si="0"/>
        <v>-1</v>
      </c>
      <c r="R58" s="787">
        <f t="shared" si="0"/>
        <v>-1.43</v>
      </c>
      <c r="S58" s="800" t="str">
        <f t="shared" si="1"/>
        <v/>
      </c>
      <c r="T58" s="800" t="str">
        <f t="shared" si="2"/>
        <v/>
      </c>
      <c r="U58" s="800" t="str">
        <f t="shared" si="3"/>
        <v/>
      </c>
      <c r="V58" s="801" t="str">
        <f t="shared" si="4"/>
        <v/>
      </c>
      <c r="W58" s="788"/>
    </row>
    <row r="59" spans="1:23" ht="14.4" customHeight="1" x14ac:dyDescent="0.3">
      <c r="A59" s="849" t="s">
        <v>9024</v>
      </c>
      <c r="B59" s="845">
        <v>1</v>
      </c>
      <c r="C59" s="846">
        <v>1.8</v>
      </c>
      <c r="D59" s="797">
        <v>9</v>
      </c>
      <c r="E59" s="835"/>
      <c r="F59" s="836"/>
      <c r="G59" s="793"/>
      <c r="H59" s="840"/>
      <c r="I59" s="836"/>
      <c r="J59" s="793"/>
      <c r="K59" s="839">
        <v>1.8</v>
      </c>
      <c r="L59" s="840">
        <v>7</v>
      </c>
      <c r="M59" s="840">
        <v>60</v>
      </c>
      <c r="N59" s="841">
        <v>19.829999999999998</v>
      </c>
      <c r="O59" s="840" t="s">
        <v>8916</v>
      </c>
      <c r="P59" s="842" t="s">
        <v>9025</v>
      </c>
      <c r="Q59" s="843">
        <f t="shared" si="0"/>
        <v>-1</v>
      </c>
      <c r="R59" s="843">
        <f t="shared" si="0"/>
        <v>-1.8</v>
      </c>
      <c r="S59" s="833" t="str">
        <f t="shared" si="1"/>
        <v/>
      </c>
      <c r="T59" s="833" t="str">
        <f t="shared" si="2"/>
        <v/>
      </c>
      <c r="U59" s="833" t="str">
        <f t="shared" si="3"/>
        <v/>
      </c>
      <c r="V59" s="844" t="str">
        <f t="shared" si="4"/>
        <v/>
      </c>
      <c r="W59" s="795"/>
    </row>
    <row r="60" spans="1:23" ht="14.4" customHeight="1" x14ac:dyDescent="0.3">
      <c r="A60" s="848" t="s">
        <v>9026</v>
      </c>
      <c r="B60" s="800"/>
      <c r="C60" s="802"/>
      <c r="D60" s="803"/>
      <c r="E60" s="789">
        <v>1</v>
      </c>
      <c r="F60" s="790">
        <v>0.44</v>
      </c>
      <c r="G60" s="792">
        <v>5</v>
      </c>
      <c r="H60" s="784"/>
      <c r="I60" s="782"/>
      <c r="J60" s="783"/>
      <c r="K60" s="785">
        <v>0.44</v>
      </c>
      <c r="L60" s="784">
        <v>1</v>
      </c>
      <c r="M60" s="784">
        <v>11</v>
      </c>
      <c r="N60" s="786">
        <v>3.7</v>
      </c>
      <c r="O60" s="784" t="s">
        <v>7401</v>
      </c>
      <c r="P60" s="799" t="s">
        <v>9027</v>
      </c>
      <c r="Q60" s="787">
        <f t="shared" si="0"/>
        <v>0</v>
      </c>
      <c r="R60" s="787">
        <f t="shared" si="0"/>
        <v>0</v>
      </c>
      <c r="S60" s="800" t="str">
        <f t="shared" si="1"/>
        <v/>
      </c>
      <c r="T60" s="800" t="str">
        <f t="shared" si="2"/>
        <v/>
      </c>
      <c r="U60" s="800" t="str">
        <f t="shared" si="3"/>
        <v/>
      </c>
      <c r="V60" s="801" t="str">
        <f t="shared" si="4"/>
        <v/>
      </c>
      <c r="W60" s="788"/>
    </row>
    <row r="61" spans="1:23" ht="14.4" customHeight="1" x14ac:dyDescent="0.3">
      <c r="A61" s="848" t="s">
        <v>9028</v>
      </c>
      <c r="B61" s="779"/>
      <c r="C61" s="780"/>
      <c r="D61" s="781"/>
      <c r="E61" s="798">
        <v>2</v>
      </c>
      <c r="F61" s="782">
        <v>5.19</v>
      </c>
      <c r="G61" s="783">
        <v>50</v>
      </c>
      <c r="H61" s="784"/>
      <c r="I61" s="782"/>
      <c r="J61" s="783"/>
      <c r="K61" s="785">
        <v>0.95</v>
      </c>
      <c r="L61" s="784">
        <v>4</v>
      </c>
      <c r="M61" s="784">
        <v>33</v>
      </c>
      <c r="N61" s="786">
        <v>10.83</v>
      </c>
      <c r="O61" s="784" t="s">
        <v>8916</v>
      </c>
      <c r="P61" s="799" t="s">
        <v>9029</v>
      </c>
      <c r="Q61" s="787">
        <f t="shared" si="0"/>
        <v>0</v>
      </c>
      <c r="R61" s="787">
        <f t="shared" si="0"/>
        <v>0</v>
      </c>
      <c r="S61" s="800" t="str">
        <f t="shared" si="1"/>
        <v/>
      </c>
      <c r="T61" s="800" t="str">
        <f t="shared" si="2"/>
        <v/>
      </c>
      <c r="U61" s="800" t="str">
        <f t="shared" si="3"/>
        <v/>
      </c>
      <c r="V61" s="801" t="str">
        <f t="shared" si="4"/>
        <v/>
      </c>
      <c r="W61" s="788"/>
    </row>
    <row r="62" spans="1:23" ht="14.4" customHeight="1" x14ac:dyDescent="0.3">
      <c r="A62" s="849" t="s">
        <v>9030</v>
      </c>
      <c r="B62" s="845">
        <v>5</v>
      </c>
      <c r="C62" s="846">
        <v>8.86</v>
      </c>
      <c r="D62" s="797">
        <v>20.6</v>
      </c>
      <c r="E62" s="835">
        <v>1</v>
      </c>
      <c r="F62" s="836">
        <v>1.66</v>
      </c>
      <c r="G62" s="793">
        <v>7</v>
      </c>
      <c r="H62" s="840">
        <v>3</v>
      </c>
      <c r="I62" s="836">
        <v>4.9800000000000004</v>
      </c>
      <c r="J62" s="793">
        <v>11.3</v>
      </c>
      <c r="K62" s="839">
        <v>1.66</v>
      </c>
      <c r="L62" s="840">
        <v>6</v>
      </c>
      <c r="M62" s="840">
        <v>52</v>
      </c>
      <c r="N62" s="841">
        <v>17.39</v>
      </c>
      <c r="O62" s="840" t="s">
        <v>8916</v>
      </c>
      <c r="P62" s="842" t="s">
        <v>9031</v>
      </c>
      <c r="Q62" s="843">
        <f t="shared" si="0"/>
        <v>-2</v>
      </c>
      <c r="R62" s="843">
        <f t="shared" si="0"/>
        <v>-3.879999999999999</v>
      </c>
      <c r="S62" s="833">
        <f t="shared" si="1"/>
        <v>52.17</v>
      </c>
      <c r="T62" s="833">
        <f t="shared" si="2"/>
        <v>33.900000000000006</v>
      </c>
      <c r="U62" s="833">
        <f t="shared" si="3"/>
        <v>-18.269999999999996</v>
      </c>
      <c r="V62" s="844">
        <f t="shared" si="4"/>
        <v>0.64979873490511797</v>
      </c>
      <c r="W62" s="795">
        <v>2.61</v>
      </c>
    </row>
    <row r="63" spans="1:23" ht="14.4" customHeight="1" x14ac:dyDescent="0.3">
      <c r="A63" s="849" t="s">
        <v>9032</v>
      </c>
      <c r="B63" s="845">
        <v>2</v>
      </c>
      <c r="C63" s="846">
        <v>6.65</v>
      </c>
      <c r="D63" s="797">
        <v>10</v>
      </c>
      <c r="E63" s="835">
        <v>2</v>
      </c>
      <c r="F63" s="836">
        <v>4.75</v>
      </c>
      <c r="G63" s="793">
        <v>6.5</v>
      </c>
      <c r="H63" s="840"/>
      <c r="I63" s="836"/>
      <c r="J63" s="793"/>
      <c r="K63" s="839">
        <v>3.33</v>
      </c>
      <c r="L63" s="840">
        <v>8</v>
      </c>
      <c r="M63" s="840">
        <v>68</v>
      </c>
      <c r="N63" s="841">
        <v>22.63</v>
      </c>
      <c r="O63" s="840" t="s">
        <v>8916</v>
      </c>
      <c r="P63" s="842" t="s">
        <v>9033</v>
      </c>
      <c r="Q63" s="843">
        <f t="shared" si="0"/>
        <v>-2</v>
      </c>
      <c r="R63" s="843">
        <f t="shared" si="0"/>
        <v>-6.65</v>
      </c>
      <c r="S63" s="833" t="str">
        <f t="shared" si="1"/>
        <v/>
      </c>
      <c r="T63" s="833" t="str">
        <f t="shared" si="2"/>
        <v/>
      </c>
      <c r="U63" s="833" t="str">
        <f t="shared" si="3"/>
        <v/>
      </c>
      <c r="V63" s="844" t="str">
        <f t="shared" si="4"/>
        <v/>
      </c>
      <c r="W63" s="795"/>
    </row>
    <row r="64" spans="1:23" ht="14.4" customHeight="1" x14ac:dyDescent="0.3">
      <c r="A64" s="848" t="s">
        <v>9034</v>
      </c>
      <c r="B64" s="800">
        <v>1</v>
      </c>
      <c r="C64" s="802">
        <v>0.46</v>
      </c>
      <c r="D64" s="803">
        <v>2</v>
      </c>
      <c r="E64" s="798"/>
      <c r="F64" s="782"/>
      <c r="G64" s="783"/>
      <c r="H64" s="789">
        <v>1</v>
      </c>
      <c r="I64" s="790">
        <v>0.46</v>
      </c>
      <c r="J64" s="792">
        <v>6</v>
      </c>
      <c r="K64" s="785">
        <v>0.46</v>
      </c>
      <c r="L64" s="784">
        <v>2</v>
      </c>
      <c r="M64" s="784">
        <v>20</v>
      </c>
      <c r="N64" s="786">
        <v>6.7</v>
      </c>
      <c r="O64" s="784" t="s">
        <v>8916</v>
      </c>
      <c r="P64" s="799" t="s">
        <v>9035</v>
      </c>
      <c r="Q64" s="787">
        <f t="shared" si="0"/>
        <v>0</v>
      </c>
      <c r="R64" s="787">
        <f t="shared" si="0"/>
        <v>0</v>
      </c>
      <c r="S64" s="800">
        <f t="shared" si="1"/>
        <v>6.7</v>
      </c>
      <c r="T64" s="800">
        <f t="shared" si="2"/>
        <v>6</v>
      </c>
      <c r="U64" s="800">
        <f t="shared" si="3"/>
        <v>-0.70000000000000018</v>
      </c>
      <c r="V64" s="801">
        <f t="shared" si="4"/>
        <v>0.89552238805970152</v>
      </c>
      <c r="W64" s="788"/>
    </row>
    <row r="65" spans="1:23" ht="14.4" customHeight="1" x14ac:dyDescent="0.3">
      <c r="A65" s="849" t="s">
        <v>9036</v>
      </c>
      <c r="B65" s="833"/>
      <c r="C65" s="834"/>
      <c r="D65" s="804"/>
      <c r="E65" s="835">
        <v>1</v>
      </c>
      <c r="F65" s="836">
        <v>0.59</v>
      </c>
      <c r="G65" s="793">
        <v>7</v>
      </c>
      <c r="H65" s="837">
        <v>1</v>
      </c>
      <c r="I65" s="838">
        <v>0.59</v>
      </c>
      <c r="J65" s="796">
        <v>5</v>
      </c>
      <c r="K65" s="839">
        <v>0.59</v>
      </c>
      <c r="L65" s="840">
        <v>3</v>
      </c>
      <c r="M65" s="840">
        <v>28</v>
      </c>
      <c r="N65" s="841">
        <v>9.18</v>
      </c>
      <c r="O65" s="840" t="s">
        <v>8916</v>
      </c>
      <c r="P65" s="842" t="s">
        <v>9037</v>
      </c>
      <c r="Q65" s="843">
        <f t="shared" si="0"/>
        <v>1</v>
      </c>
      <c r="R65" s="843">
        <f t="shared" si="0"/>
        <v>0.59</v>
      </c>
      <c r="S65" s="833">
        <f t="shared" si="1"/>
        <v>9.18</v>
      </c>
      <c r="T65" s="833">
        <f t="shared" si="2"/>
        <v>5</v>
      </c>
      <c r="U65" s="833">
        <f t="shared" si="3"/>
        <v>-4.18</v>
      </c>
      <c r="V65" s="844">
        <f t="shared" si="4"/>
        <v>0.54466230936819171</v>
      </c>
      <c r="W65" s="795"/>
    </row>
    <row r="66" spans="1:23" ht="14.4" customHeight="1" x14ac:dyDescent="0.3">
      <c r="A66" s="848" t="s">
        <v>9038</v>
      </c>
      <c r="B66" s="800"/>
      <c r="C66" s="802"/>
      <c r="D66" s="803"/>
      <c r="E66" s="798"/>
      <c r="F66" s="782"/>
      <c r="G66" s="783"/>
      <c r="H66" s="789">
        <v>1</v>
      </c>
      <c r="I66" s="790">
        <v>0.83</v>
      </c>
      <c r="J66" s="792">
        <v>4</v>
      </c>
      <c r="K66" s="785">
        <v>0.83</v>
      </c>
      <c r="L66" s="784">
        <v>3</v>
      </c>
      <c r="M66" s="784">
        <v>23</v>
      </c>
      <c r="N66" s="786">
        <v>7.75</v>
      </c>
      <c r="O66" s="784" t="s">
        <v>8916</v>
      </c>
      <c r="P66" s="799" t="s">
        <v>9039</v>
      </c>
      <c r="Q66" s="787">
        <f t="shared" si="0"/>
        <v>1</v>
      </c>
      <c r="R66" s="787">
        <f t="shared" si="0"/>
        <v>0.83</v>
      </c>
      <c r="S66" s="800">
        <f t="shared" si="1"/>
        <v>7.75</v>
      </c>
      <c r="T66" s="800">
        <f t="shared" si="2"/>
        <v>4</v>
      </c>
      <c r="U66" s="800">
        <f t="shared" si="3"/>
        <v>-3.75</v>
      </c>
      <c r="V66" s="801">
        <f t="shared" si="4"/>
        <v>0.5161290322580645</v>
      </c>
      <c r="W66" s="788"/>
    </row>
    <row r="67" spans="1:23" ht="14.4" customHeight="1" x14ac:dyDescent="0.3">
      <c r="A67" s="848" t="s">
        <v>9040</v>
      </c>
      <c r="B67" s="779">
        <v>2</v>
      </c>
      <c r="C67" s="780">
        <v>2.66</v>
      </c>
      <c r="D67" s="781">
        <v>2.5</v>
      </c>
      <c r="E67" s="798"/>
      <c r="F67" s="782"/>
      <c r="G67" s="783"/>
      <c r="H67" s="784"/>
      <c r="I67" s="782"/>
      <c r="J67" s="783"/>
      <c r="K67" s="785">
        <v>0.39</v>
      </c>
      <c r="L67" s="784">
        <v>2</v>
      </c>
      <c r="M67" s="784">
        <v>15</v>
      </c>
      <c r="N67" s="786">
        <v>4.84</v>
      </c>
      <c r="O67" s="784" t="s">
        <v>8916</v>
      </c>
      <c r="P67" s="799" t="s">
        <v>9041</v>
      </c>
      <c r="Q67" s="787">
        <f t="shared" si="0"/>
        <v>-2</v>
      </c>
      <c r="R67" s="787">
        <f t="shared" si="0"/>
        <v>-2.66</v>
      </c>
      <c r="S67" s="800" t="str">
        <f t="shared" si="1"/>
        <v/>
      </c>
      <c r="T67" s="800" t="str">
        <f t="shared" si="2"/>
        <v/>
      </c>
      <c r="U67" s="800" t="str">
        <f t="shared" si="3"/>
        <v/>
      </c>
      <c r="V67" s="801" t="str">
        <f t="shared" si="4"/>
        <v/>
      </c>
      <c r="W67" s="788"/>
    </row>
    <row r="68" spans="1:23" ht="14.4" customHeight="1" x14ac:dyDescent="0.3">
      <c r="A68" s="848" t="s">
        <v>9042</v>
      </c>
      <c r="B68" s="779">
        <v>141</v>
      </c>
      <c r="C68" s="780">
        <v>454.61</v>
      </c>
      <c r="D68" s="781">
        <v>13.2</v>
      </c>
      <c r="E68" s="798">
        <v>125</v>
      </c>
      <c r="F68" s="782">
        <v>403.44</v>
      </c>
      <c r="G68" s="783">
        <v>13.2</v>
      </c>
      <c r="H68" s="784">
        <v>178</v>
      </c>
      <c r="I68" s="782">
        <v>576.73</v>
      </c>
      <c r="J68" s="783">
        <v>11.6</v>
      </c>
      <c r="K68" s="785">
        <v>3.19</v>
      </c>
      <c r="L68" s="784">
        <v>5</v>
      </c>
      <c r="M68" s="784">
        <v>42</v>
      </c>
      <c r="N68" s="786">
        <v>14.02</v>
      </c>
      <c r="O68" s="784" t="s">
        <v>8916</v>
      </c>
      <c r="P68" s="799" t="s">
        <v>9043</v>
      </c>
      <c r="Q68" s="787">
        <f t="shared" si="0"/>
        <v>37</v>
      </c>
      <c r="R68" s="787">
        <f t="shared" si="0"/>
        <v>122.12</v>
      </c>
      <c r="S68" s="800">
        <f t="shared" si="1"/>
        <v>2495.56</v>
      </c>
      <c r="T68" s="800">
        <f t="shared" si="2"/>
        <v>2064.7999999999997</v>
      </c>
      <c r="U68" s="800">
        <f t="shared" si="3"/>
        <v>-430.76000000000022</v>
      </c>
      <c r="V68" s="801">
        <f t="shared" si="4"/>
        <v>0.82738944365192568</v>
      </c>
      <c r="W68" s="788">
        <v>123.45</v>
      </c>
    </row>
    <row r="69" spans="1:23" ht="14.4" customHeight="1" x14ac:dyDescent="0.3">
      <c r="A69" s="849" t="s">
        <v>9044</v>
      </c>
      <c r="B69" s="845">
        <v>142</v>
      </c>
      <c r="C69" s="846">
        <v>539.94000000000005</v>
      </c>
      <c r="D69" s="797">
        <v>16.2</v>
      </c>
      <c r="E69" s="835">
        <v>129</v>
      </c>
      <c r="F69" s="836">
        <v>502.78</v>
      </c>
      <c r="G69" s="793">
        <v>15.5</v>
      </c>
      <c r="H69" s="840">
        <v>98</v>
      </c>
      <c r="I69" s="836">
        <v>378.99</v>
      </c>
      <c r="J69" s="793">
        <v>15.1</v>
      </c>
      <c r="K69" s="839">
        <v>3.76</v>
      </c>
      <c r="L69" s="840">
        <v>6</v>
      </c>
      <c r="M69" s="840">
        <v>52</v>
      </c>
      <c r="N69" s="841">
        <v>17.28</v>
      </c>
      <c r="O69" s="840" t="s">
        <v>8916</v>
      </c>
      <c r="P69" s="842" t="s">
        <v>9045</v>
      </c>
      <c r="Q69" s="843">
        <f t="shared" si="0"/>
        <v>-44</v>
      </c>
      <c r="R69" s="843">
        <f t="shared" si="0"/>
        <v>-160.95000000000005</v>
      </c>
      <c r="S69" s="833">
        <f t="shared" si="1"/>
        <v>1693.44</v>
      </c>
      <c r="T69" s="833">
        <f t="shared" si="2"/>
        <v>1479.8</v>
      </c>
      <c r="U69" s="833">
        <f t="shared" si="3"/>
        <v>-213.6400000000001</v>
      </c>
      <c r="V69" s="844">
        <f t="shared" si="4"/>
        <v>0.87384259259259256</v>
      </c>
      <c r="W69" s="795">
        <v>237.94</v>
      </c>
    </row>
    <row r="70" spans="1:23" ht="14.4" customHeight="1" x14ac:dyDescent="0.3">
      <c r="A70" s="849" t="s">
        <v>9046</v>
      </c>
      <c r="B70" s="845">
        <v>54</v>
      </c>
      <c r="C70" s="846">
        <v>316</v>
      </c>
      <c r="D70" s="797">
        <v>27.5</v>
      </c>
      <c r="E70" s="835">
        <v>67</v>
      </c>
      <c r="F70" s="836">
        <v>367.78</v>
      </c>
      <c r="G70" s="793">
        <v>22.5</v>
      </c>
      <c r="H70" s="840">
        <v>56</v>
      </c>
      <c r="I70" s="836">
        <v>317.16000000000003</v>
      </c>
      <c r="J70" s="794">
        <v>24.2</v>
      </c>
      <c r="K70" s="839">
        <v>5.34</v>
      </c>
      <c r="L70" s="840">
        <v>7</v>
      </c>
      <c r="M70" s="840">
        <v>62</v>
      </c>
      <c r="N70" s="841">
        <v>20.73</v>
      </c>
      <c r="O70" s="840" t="s">
        <v>8916</v>
      </c>
      <c r="P70" s="842" t="s">
        <v>9047</v>
      </c>
      <c r="Q70" s="843">
        <f t="shared" ref="Q70:R133" si="5">H70-B70</f>
        <v>2</v>
      </c>
      <c r="R70" s="843">
        <f t="shared" si="5"/>
        <v>1.160000000000025</v>
      </c>
      <c r="S70" s="833">
        <f t="shared" ref="S70:S133" si="6">IF(H70=0,"",H70*N70)</f>
        <v>1160.8800000000001</v>
      </c>
      <c r="T70" s="833">
        <f t="shared" ref="T70:T133" si="7">IF(H70=0,"",H70*J70)</f>
        <v>1355.2</v>
      </c>
      <c r="U70" s="833">
        <f t="shared" ref="U70:U133" si="8">IF(H70=0,"",T70-S70)</f>
        <v>194.31999999999994</v>
      </c>
      <c r="V70" s="844">
        <f t="shared" ref="V70:V133" si="9">IF(H70=0,"",T70/S70)</f>
        <v>1.1673902556681137</v>
      </c>
      <c r="W70" s="795">
        <v>429.3</v>
      </c>
    </row>
    <row r="71" spans="1:23" ht="14.4" customHeight="1" x14ac:dyDescent="0.3">
      <c r="A71" s="848" t="s">
        <v>9048</v>
      </c>
      <c r="B71" s="800">
        <v>19</v>
      </c>
      <c r="C71" s="802">
        <v>54.79</v>
      </c>
      <c r="D71" s="803">
        <v>10</v>
      </c>
      <c r="E71" s="789">
        <v>28</v>
      </c>
      <c r="F71" s="790">
        <v>80.42</v>
      </c>
      <c r="G71" s="792">
        <v>11.3</v>
      </c>
      <c r="H71" s="784">
        <v>19</v>
      </c>
      <c r="I71" s="782">
        <v>55.9</v>
      </c>
      <c r="J71" s="783">
        <v>11.9</v>
      </c>
      <c r="K71" s="785">
        <v>2.86</v>
      </c>
      <c r="L71" s="784">
        <v>4</v>
      </c>
      <c r="M71" s="784">
        <v>37</v>
      </c>
      <c r="N71" s="786">
        <v>12.38</v>
      </c>
      <c r="O71" s="784" t="s">
        <v>8916</v>
      </c>
      <c r="P71" s="799" t="s">
        <v>9049</v>
      </c>
      <c r="Q71" s="787">
        <f t="shared" si="5"/>
        <v>0</v>
      </c>
      <c r="R71" s="787">
        <f t="shared" si="5"/>
        <v>1.1099999999999994</v>
      </c>
      <c r="S71" s="800">
        <f t="shared" si="6"/>
        <v>235.22000000000003</v>
      </c>
      <c r="T71" s="800">
        <f t="shared" si="7"/>
        <v>226.1</v>
      </c>
      <c r="U71" s="800">
        <f t="shared" si="8"/>
        <v>-9.120000000000033</v>
      </c>
      <c r="V71" s="801">
        <f t="shared" si="9"/>
        <v>0.96122778675282705</v>
      </c>
      <c r="W71" s="788">
        <v>37.35</v>
      </c>
    </row>
    <row r="72" spans="1:23" ht="14.4" customHeight="1" x14ac:dyDescent="0.3">
      <c r="A72" s="849" t="s">
        <v>9050</v>
      </c>
      <c r="B72" s="833">
        <v>21</v>
      </c>
      <c r="C72" s="834">
        <v>87.25</v>
      </c>
      <c r="D72" s="804">
        <v>13.7</v>
      </c>
      <c r="E72" s="837">
        <v>30</v>
      </c>
      <c r="F72" s="838">
        <v>126.07</v>
      </c>
      <c r="G72" s="796">
        <v>14.4</v>
      </c>
      <c r="H72" s="840">
        <v>25</v>
      </c>
      <c r="I72" s="836">
        <v>109.52</v>
      </c>
      <c r="J72" s="794">
        <v>19.899999999999999</v>
      </c>
      <c r="K72" s="839">
        <v>4.1500000000000004</v>
      </c>
      <c r="L72" s="840">
        <v>5</v>
      </c>
      <c r="M72" s="840">
        <v>49</v>
      </c>
      <c r="N72" s="841">
        <v>16.28</v>
      </c>
      <c r="O72" s="840" t="s">
        <v>8916</v>
      </c>
      <c r="P72" s="842" t="s">
        <v>9051</v>
      </c>
      <c r="Q72" s="843">
        <f t="shared" si="5"/>
        <v>4</v>
      </c>
      <c r="R72" s="843">
        <f t="shared" si="5"/>
        <v>22.269999999999996</v>
      </c>
      <c r="S72" s="833">
        <f t="shared" si="6"/>
        <v>407</v>
      </c>
      <c r="T72" s="833">
        <f t="shared" si="7"/>
        <v>497.49999999999994</v>
      </c>
      <c r="U72" s="833">
        <f t="shared" si="8"/>
        <v>90.499999999999943</v>
      </c>
      <c r="V72" s="844">
        <f t="shared" si="9"/>
        <v>1.2223587223587222</v>
      </c>
      <c r="W72" s="795">
        <v>137.16</v>
      </c>
    </row>
    <row r="73" spans="1:23" ht="14.4" customHeight="1" x14ac:dyDescent="0.3">
      <c r="A73" s="849" t="s">
        <v>9052</v>
      </c>
      <c r="B73" s="833">
        <v>26</v>
      </c>
      <c r="C73" s="834">
        <v>124.77</v>
      </c>
      <c r="D73" s="804">
        <v>18.2</v>
      </c>
      <c r="E73" s="837">
        <v>22</v>
      </c>
      <c r="F73" s="838">
        <v>109.36</v>
      </c>
      <c r="G73" s="796">
        <v>19</v>
      </c>
      <c r="H73" s="840">
        <v>13</v>
      </c>
      <c r="I73" s="836">
        <v>66.64</v>
      </c>
      <c r="J73" s="794">
        <v>17.7</v>
      </c>
      <c r="K73" s="839">
        <v>4.62</v>
      </c>
      <c r="L73" s="840">
        <v>5</v>
      </c>
      <c r="M73" s="840">
        <v>47</v>
      </c>
      <c r="N73" s="841">
        <v>15.63</v>
      </c>
      <c r="O73" s="840" t="s">
        <v>8916</v>
      </c>
      <c r="P73" s="842" t="s">
        <v>9053</v>
      </c>
      <c r="Q73" s="843">
        <f t="shared" si="5"/>
        <v>-13</v>
      </c>
      <c r="R73" s="843">
        <f t="shared" si="5"/>
        <v>-58.129999999999995</v>
      </c>
      <c r="S73" s="833">
        <f t="shared" si="6"/>
        <v>203.19</v>
      </c>
      <c r="T73" s="833">
        <f t="shared" si="7"/>
        <v>230.1</v>
      </c>
      <c r="U73" s="833">
        <f t="shared" si="8"/>
        <v>26.909999999999997</v>
      </c>
      <c r="V73" s="844">
        <f t="shared" si="9"/>
        <v>1.1324376199616122</v>
      </c>
      <c r="W73" s="795">
        <v>69.239999999999995</v>
      </c>
    </row>
    <row r="74" spans="1:23" ht="14.4" customHeight="1" x14ac:dyDescent="0.3">
      <c r="A74" s="848" t="s">
        <v>9054</v>
      </c>
      <c r="B74" s="779">
        <v>50</v>
      </c>
      <c r="C74" s="780">
        <v>78.900000000000006</v>
      </c>
      <c r="D74" s="781">
        <v>10.6</v>
      </c>
      <c r="E74" s="798">
        <v>45</v>
      </c>
      <c r="F74" s="782">
        <v>70.510000000000005</v>
      </c>
      <c r="G74" s="783">
        <v>9.6999999999999993</v>
      </c>
      <c r="H74" s="784">
        <v>50</v>
      </c>
      <c r="I74" s="782">
        <v>77.89</v>
      </c>
      <c r="J74" s="783">
        <v>8.5</v>
      </c>
      <c r="K74" s="785">
        <v>1.56</v>
      </c>
      <c r="L74" s="784">
        <v>3</v>
      </c>
      <c r="M74" s="784">
        <v>30</v>
      </c>
      <c r="N74" s="786">
        <v>9.89</v>
      </c>
      <c r="O74" s="784" t="s">
        <v>8916</v>
      </c>
      <c r="P74" s="799" t="s">
        <v>9055</v>
      </c>
      <c r="Q74" s="787">
        <f t="shared" si="5"/>
        <v>0</v>
      </c>
      <c r="R74" s="787">
        <f t="shared" si="5"/>
        <v>-1.0100000000000051</v>
      </c>
      <c r="S74" s="800">
        <f t="shared" si="6"/>
        <v>494.5</v>
      </c>
      <c r="T74" s="800">
        <f t="shared" si="7"/>
        <v>425</v>
      </c>
      <c r="U74" s="800">
        <f t="shared" si="8"/>
        <v>-69.5</v>
      </c>
      <c r="V74" s="801">
        <f t="shared" si="9"/>
        <v>0.85945399393326594</v>
      </c>
      <c r="W74" s="788">
        <v>31.31</v>
      </c>
    </row>
    <row r="75" spans="1:23" ht="14.4" customHeight="1" x14ac:dyDescent="0.3">
      <c r="A75" s="849" t="s">
        <v>9056</v>
      </c>
      <c r="B75" s="845">
        <v>25</v>
      </c>
      <c r="C75" s="846">
        <v>53.97</v>
      </c>
      <c r="D75" s="797">
        <v>13.1</v>
      </c>
      <c r="E75" s="835">
        <v>13</v>
      </c>
      <c r="F75" s="836">
        <v>27.6</v>
      </c>
      <c r="G75" s="793">
        <v>13.9</v>
      </c>
      <c r="H75" s="840">
        <v>10</v>
      </c>
      <c r="I75" s="836">
        <v>21.41</v>
      </c>
      <c r="J75" s="794">
        <v>13</v>
      </c>
      <c r="K75" s="839">
        <v>2.12</v>
      </c>
      <c r="L75" s="840">
        <v>4</v>
      </c>
      <c r="M75" s="840">
        <v>38</v>
      </c>
      <c r="N75" s="841">
        <v>12.61</v>
      </c>
      <c r="O75" s="840" t="s">
        <v>8916</v>
      </c>
      <c r="P75" s="842" t="s">
        <v>9057</v>
      </c>
      <c r="Q75" s="843">
        <f t="shared" si="5"/>
        <v>-15</v>
      </c>
      <c r="R75" s="843">
        <f t="shared" si="5"/>
        <v>-32.56</v>
      </c>
      <c r="S75" s="833">
        <f t="shared" si="6"/>
        <v>126.1</v>
      </c>
      <c r="T75" s="833">
        <f t="shared" si="7"/>
        <v>130</v>
      </c>
      <c r="U75" s="833">
        <f t="shared" si="8"/>
        <v>3.9000000000000057</v>
      </c>
      <c r="V75" s="844">
        <f t="shared" si="9"/>
        <v>1.0309278350515465</v>
      </c>
      <c r="W75" s="795">
        <v>26.97</v>
      </c>
    </row>
    <row r="76" spans="1:23" ht="14.4" customHeight="1" x14ac:dyDescent="0.3">
      <c r="A76" s="849" t="s">
        <v>9058</v>
      </c>
      <c r="B76" s="845">
        <v>8</v>
      </c>
      <c r="C76" s="846">
        <v>28.98</v>
      </c>
      <c r="D76" s="797">
        <v>13</v>
      </c>
      <c r="E76" s="835">
        <v>7</v>
      </c>
      <c r="F76" s="836">
        <v>25.47</v>
      </c>
      <c r="G76" s="793">
        <v>11</v>
      </c>
      <c r="H76" s="840">
        <v>5</v>
      </c>
      <c r="I76" s="836">
        <v>18.29</v>
      </c>
      <c r="J76" s="794">
        <v>16.399999999999999</v>
      </c>
      <c r="K76" s="839">
        <v>3.62</v>
      </c>
      <c r="L76" s="840">
        <v>5</v>
      </c>
      <c r="M76" s="840">
        <v>47</v>
      </c>
      <c r="N76" s="841">
        <v>15.64</v>
      </c>
      <c r="O76" s="840" t="s">
        <v>8916</v>
      </c>
      <c r="P76" s="842" t="s">
        <v>9059</v>
      </c>
      <c r="Q76" s="843">
        <f t="shared" si="5"/>
        <v>-3</v>
      </c>
      <c r="R76" s="843">
        <f t="shared" si="5"/>
        <v>-10.690000000000001</v>
      </c>
      <c r="S76" s="833">
        <f t="shared" si="6"/>
        <v>78.2</v>
      </c>
      <c r="T76" s="833">
        <f t="shared" si="7"/>
        <v>82</v>
      </c>
      <c r="U76" s="833">
        <f t="shared" si="8"/>
        <v>3.7999999999999972</v>
      </c>
      <c r="V76" s="844">
        <f t="shared" si="9"/>
        <v>1.0485933503836318</v>
      </c>
      <c r="W76" s="795">
        <v>17.36</v>
      </c>
    </row>
    <row r="77" spans="1:23" ht="14.4" customHeight="1" x14ac:dyDescent="0.3">
      <c r="A77" s="848" t="s">
        <v>9060</v>
      </c>
      <c r="B77" s="800"/>
      <c r="C77" s="802"/>
      <c r="D77" s="803"/>
      <c r="E77" s="798"/>
      <c r="F77" s="782"/>
      <c r="G77" s="783"/>
      <c r="H77" s="789">
        <v>2</v>
      </c>
      <c r="I77" s="790">
        <v>1.81</v>
      </c>
      <c r="J77" s="792">
        <v>4</v>
      </c>
      <c r="K77" s="785">
        <v>0.91</v>
      </c>
      <c r="L77" s="784">
        <v>2</v>
      </c>
      <c r="M77" s="784">
        <v>15</v>
      </c>
      <c r="N77" s="786">
        <v>5.16</v>
      </c>
      <c r="O77" s="784" t="s">
        <v>8916</v>
      </c>
      <c r="P77" s="799" t="s">
        <v>9061</v>
      </c>
      <c r="Q77" s="787">
        <f t="shared" si="5"/>
        <v>2</v>
      </c>
      <c r="R77" s="787">
        <f t="shared" si="5"/>
        <v>1.81</v>
      </c>
      <c r="S77" s="800">
        <f t="shared" si="6"/>
        <v>10.32</v>
      </c>
      <c r="T77" s="800">
        <f t="shared" si="7"/>
        <v>8</v>
      </c>
      <c r="U77" s="800">
        <f t="shared" si="8"/>
        <v>-2.3200000000000003</v>
      </c>
      <c r="V77" s="801">
        <f t="shared" si="9"/>
        <v>0.77519379844961234</v>
      </c>
      <c r="W77" s="788"/>
    </row>
    <row r="78" spans="1:23" ht="14.4" customHeight="1" x14ac:dyDescent="0.3">
      <c r="A78" s="849" t="s">
        <v>9062</v>
      </c>
      <c r="B78" s="833"/>
      <c r="C78" s="834"/>
      <c r="D78" s="804"/>
      <c r="E78" s="835">
        <v>1</v>
      </c>
      <c r="F78" s="836">
        <v>1.01</v>
      </c>
      <c r="G78" s="793">
        <v>6</v>
      </c>
      <c r="H78" s="837">
        <v>1</v>
      </c>
      <c r="I78" s="838">
        <v>1.01</v>
      </c>
      <c r="J78" s="796">
        <v>5</v>
      </c>
      <c r="K78" s="839">
        <v>1.01</v>
      </c>
      <c r="L78" s="840">
        <v>2</v>
      </c>
      <c r="M78" s="840">
        <v>17</v>
      </c>
      <c r="N78" s="841">
        <v>5.83</v>
      </c>
      <c r="O78" s="840" t="s">
        <v>8916</v>
      </c>
      <c r="P78" s="842" t="s">
        <v>9063</v>
      </c>
      <c r="Q78" s="843">
        <f t="shared" si="5"/>
        <v>1</v>
      </c>
      <c r="R78" s="843">
        <f t="shared" si="5"/>
        <v>1.01</v>
      </c>
      <c r="S78" s="833">
        <f t="shared" si="6"/>
        <v>5.83</v>
      </c>
      <c r="T78" s="833">
        <f t="shared" si="7"/>
        <v>5</v>
      </c>
      <c r="U78" s="833">
        <f t="shared" si="8"/>
        <v>-0.83000000000000007</v>
      </c>
      <c r="V78" s="844">
        <f t="shared" si="9"/>
        <v>0.85763293310463118</v>
      </c>
      <c r="W78" s="795"/>
    </row>
    <row r="79" spans="1:23" ht="14.4" customHeight="1" x14ac:dyDescent="0.3">
      <c r="A79" s="848" t="s">
        <v>9064</v>
      </c>
      <c r="B79" s="800">
        <v>103</v>
      </c>
      <c r="C79" s="802">
        <v>86.53</v>
      </c>
      <c r="D79" s="803">
        <v>5.5</v>
      </c>
      <c r="E79" s="798">
        <v>92</v>
      </c>
      <c r="F79" s="782">
        <v>78.12</v>
      </c>
      <c r="G79" s="783">
        <v>5.8</v>
      </c>
      <c r="H79" s="789">
        <v>141</v>
      </c>
      <c r="I79" s="790">
        <v>118.24</v>
      </c>
      <c r="J79" s="792">
        <v>5.2</v>
      </c>
      <c r="K79" s="785">
        <v>0.84</v>
      </c>
      <c r="L79" s="784">
        <v>2</v>
      </c>
      <c r="M79" s="784">
        <v>18</v>
      </c>
      <c r="N79" s="786">
        <v>5.9</v>
      </c>
      <c r="O79" s="784" t="s">
        <v>8916</v>
      </c>
      <c r="P79" s="799" t="s">
        <v>9065</v>
      </c>
      <c r="Q79" s="787">
        <f t="shared" si="5"/>
        <v>38</v>
      </c>
      <c r="R79" s="787">
        <f t="shared" si="5"/>
        <v>31.709999999999994</v>
      </c>
      <c r="S79" s="800">
        <f t="shared" si="6"/>
        <v>831.90000000000009</v>
      </c>
      <c r="T79" s="800">
        <f t="shared" si="7"/>
        <v>733.2</v>
      </c>
      <c r="U79" s="800">
        <f t="shared" si="8"/>
        <v>-98.700000000000045</v>
      </c>
      <c r="V79" s="801">
        <f t="shared" si="9"/>
        <v>0.88135593220338981</v>
      </c>
      <c r="W79" s="788">
        <v>66.540000000000006</v>
      </c>
    </row>
    <row r="80" spans="1:23" ht="14.4" customHeight="1" x14ac:dyDescent="0.3">
      <c r="A80" s="849" t="s">
        <v>9066</v>
      </c>
      <c r="B80" s="833">
        <v>12</v>
      </c>
      <c r="C80" s="834">
        <v>12.87</v>
      </c>
      <c r="D80" s="804">
        <v>9.9</v>
      </c>
      <c r="E80" s="835">
        <v>3</v>
      </c>
      <c r="F80" s="836">
        <v>3.11</v>
      </c>
      <c r="G80" s="793">
        <v>9.3000000000000007</v>
      </c>
      <c r="H80" s="837">
        <v>5</v>
      </c>
      <c r="I80" s="838">
        <v>5.18</v>
      </c>
      <c r="J80" s="794">
        <v>8</v>
      </c>
      <c r="K80" s="839">
        <v>1.04</v>
      </c>
      <c r="L80" s="840">
        <v>2</v>
      </c>
      <c r="M80" s="840">
        <v>21</v>
      </c>
      <c r="N80" s="841">
        <v>7.16</v>
      </c>
      <c r="O80" s="840" t="s">
        <v>8916</v>
      </c>
      <c r="P80" s="842" t="s">
        <v>9067</v>
      </c>
      <c r="Q80" s="843">
        <f t="shared" si="5"/>
        <v>-7</v>
      </c>
      <c r="R80" s="843">
        <f t="shared" si="5"/>
        <v>-7.6899999999999995</v>
      </c>
      <c r="S80" s="833">
        <f t="shared" si="6"/>
        <v>35.799999999999997</v>
      </c>
      <c r="T80" s="833">
        <f t="shared" si="7"/>
        <v>40</v>
      </c>
      <c r="U80" s="833">
        <f t="shared" si="8"/>
        <v>4.2000000000000028</v>
      </c>
      <c r="V80" s="844">
        <f t="shared" si="9"/>
        <v>1.1173184357541901</v>
      </c>
      <c r="W80" s="795">
        <v>9.52</v>
      </c>
    </row>
    <row r="81" spans="1:23" ht="14.4" customHeight="1" x14ac:dyDescent="0.3">
      <c r="A81" s="849" t="s">
        <v>9068</v>
      </c>
      <c r="B81" s="833">
        <v>3</v>
      </c>
      <c r="C81" s="834">
        <v>4.32</v>
      </c>
      <c r="D81" s="804">
        <v>10.3</v>
      </c>
      <c r="E81" s="835">
        <v>7</v>
      </c>
      <c r="F81" s="836">
        <v>10.09</v>
      </c>
      <c r="G81" s="793">
        <v>9</v>
      </c>
      <c r="H81" s="837">
        <v>10</v>
      </c>
      <c r="I81" s="838">
        <v>14.81</v>
      </c>
      <c r="J81" s="796">
        <v>6.8</v>
      </c>
      <c r="K81" s="839">
        <v>1.44</v>
      </c>
      <c r="L81" s="840">
        <v>3</v>
      </c>
      <c r="M81" s="840">
        <v>25</v>
      </c>
      <c r="N81" s="841">
        <v>8.18</v>
      </c>
      <c r="O81" s="840" t="s">
        <v>8916</v>
      </c>
      <c r="P81" s="842" t="s">
        <v>9069</v>
      </c>
      <c r="Q81" s="843">
        <f t="shared" si="5"/>
        <v>7</v>
      </c>
      <c r="R81" s="843">
        <f t="shared" si="5"/>
        <v>10.49</v>
      </c>
      <c r="S81" s="833">
        <f t="shared" si="6"/>
        <v>81.8</v>
      </c>
      <c r="T81" s="833">
        <f t="shared" si="7"/>
        <v>68</v>
      </c>
      <c r="U81" s="833">
        <f t="shared" si="8"/>
        <v>-13.799999999999997</v>
      </c>
      <c r="V81" s="844">
        <f t="shared" si="9"/>
        <v>0.83129584352078245</v>
      </c>
      <c r="W81" s="795">
        <v>2.4700000000000002</v>
      </c>
    </row>
    <row r="82" spans="1:23" ht="14.4" customHeight="1" x14ac:dyDescent="0.3">
      <c r="A82" s="848" t="s">
        <v>9070</v>
      </c>
      <c r="B82" s="800"/>
      <c r="C82" s="802"/>
      <c r="D82" s="803"/>
      <c r="E82" s="789">
        <v>2</v>
      </c>
      <c r="F82" s="790">
        <v>2.0299999999999998</v>
      </c>
      <c r="G82" s="792">
        <v>5</v>
      </c>
      <c r="H82" s="784">
        <v>1</v>
      </c>
      <c r="I82" s="782">
        <v>1.02</v>
      </c>
      <c r="J82" s="783">
        <v>4</v>
      </c>
      <c r="K82" s="785">
        <v>1.02</v>
      </c>
      <c r="L82" s="784">
        <v>2</v>
      </c>
      <c r="M82" s="784">
        <v>14</v>
      </c>
      <c r="N82" s="786">
        <v>4.72</v>
      </c>
      <c r="O82" s="784" t="s">
        <v>7401</v>
      </c>
      <c r="P82" s="799" t="s">
        <v>9071</v>
      </c>
      <c r="Q82" s="787">
        <f t="shared" si="5"/>
        <v>1</v>
      </c>
      <c r="R82" s="787">
        <f t="shared" si="5"/>
        <v>1.02</v>
      </c>
      <c r="S82" s="800">
        <f t="shared" si="6"/>
        <v>4.72</v>
      </c>
      <c r="T82" s="800">
        <f t="shared" si="7"/>
        <v>4</v>
      </c>
      <c r="U82" s="800">
        <f t="shared" si="8"/>
        <v>-0.71999999999999975</v>
      </c>
      <c r="V82" s="801">
        <f t="shared" si="9"/>
        <v>0.84745762711864414</v>
      </c>
      <c r="W82" s="788"/>
    </row>
    <row r="83" spans="1:23" ht="14.4" customHeight="1" x14ac:dyDescent="0.3">
      <c r="A83" s="848" t="s">
        <v>9072</v>
      </c>
      <c r="B83" s="779">
        <v>52</v>
      </c>
      <c r="C83" s="780">
        <v>93.56</v>
      </c>
      <c r="D83" s="781">
        <v>8.4</v>
      </c>
      <c r="E83" s="798">
        <v>41</v>
      </c>
      <c r="F83" s="782">
        <v>71.64</v>
      </c>
      <c r="G83" s="783">
        <v>8.1999999999999993</v>
      </c>
      <c r="H83" s="784">
        <v>42</v>
      </c>
      <c r="I83" s="782">
        <v>73.38</v>
      </c>
      <c r="J83" s="791">
        <v>8</v>
      </c>
      <c r="K83" s="785">
        <v>1.75</v>
      </c>
      <c r="L83" s="784">
        <v>2</v>
      </c>
      <c r="M83" s="784">
        <v>19</v>
      </c>
      <c r="N83" s="786">
        <v>6.37</v>
      </c>
      <c r="O83" s="784" t="s">
        <v>8916</v>
      </c>
      <c r="P83" s="799" t="s">
        <v>9073</v>
      </c>
      <c r="Q83" s="787">
        <f t="shared" si="5"/>
        <v>-10</v>
      </c>
      <c r="R83" s="787">
        <f t="shared" si="5"/>
        <v>-20.180000000000007</v>
      </c>
      <c r="S83" s="800">
        <f t="shared" si="6"/>
        <v>267.54000000000002</v>
      </c>
      <c r="T83" s="800">
        <f t="shared" si="7"/>
        <v>336</v>
      </c>
      <c r="U83" s="800">
        <f t="shared" si="8"/>
        <v>68.45999999999998</v>
      </c>
      <c r="V83" s="801">
        <f t="shared" si="9"/>
        <v>1.2558869701726845</v>
      </c>
      <c r="W83" s="788">
        <v>79.27</v>
      </c>
    </row>
    <row r="84" spans="1:23" ht="14.4" customHeight="1" x14ac:dyDescent="0.3">
      <c r="A84" s="849" t="s">
        <v>9074</v>
      </c>
      <c r="B84" s="845">
        <v>7</v>
      </c>
      <c r="C84" s="846">
        <v>14.49</v>
      </c>
      <c r="D84" s="797">
        <v>9.4</v>
      </c>
      <c r="E84" s="835">
        <v>6</v>
      </c>
      <c r="F84" s="836">
        <v>12.42</v>
      </c>
      <c r="G84" s="793">
        <v>6.7</v>
      </c>
      <c r="H84" s="840">
        <v>7</v>
      </c>
      <c r="I84" s="836">
        <v>14.49</v>
      </c>
      <c r="J84" s="794">
        <v>8.6999999999999993</v>
      </c>
      <c r="K84" s="839">
        <v>2.0699999999999998</v>
      </c>
      <c r="L84" s="840">
        <v>3</v>
      </c>
      <c r="M84" s="840">
        <v>23</v>
      </c>
      <c r="N84" s="841">
        <v>7.61</v>
      </c>
      <c r="O84" s="840" t="s">
        <v>8916</v>
      </c>
      <c r="P84" s="842" t="s">
        <v>9075</v>
      </c>
      <c r="Q84" s="843">
        <f t="shared" si="5"/>
        <v>0</v>
      </c>
      <c r="R84" s="843">
        <f t="shared" si="5"/>
        <v>0</v>
      </c>
      <c r="S84" s="833">
        <f t="shared" si="6"/>
        <v>53.27</v>
      </c>
      <c r="T84" s="833">
        <f t="shared" si="7"/>
        <v>60.899999999999991</v>
      </c>
      <c r="U84" s="833">
        <f t="shared" si="8"/>
        <v>7.6299999999999883</v>
      </c>
      <c r="V84" s="844">
        <f t="shared" si="9"/>
        <v>1.14323258869908</v>
      </c>
      <c r="W84" s="795">
        <v>10.94</v>
      </c>
    </row>
    <row r="85" spans="1:23" ht="14.4" customHeight="1" x14ac:dyDescent="0.3">
      <c r="A85" s="849" t="s">
        <v>9076</v>
      </c>
      <c r="B85" s="845">
        <v>2</v>
      </c>
      <c r="C85" s="846">
        <v>5.08</v>
      </c>
      <c r="D85" s="797">
        <v>10</v>
      </c>
      <c r="E85" s="835">
        <v>3</v>
      </c>
      <c r="F85" s="836">
        <v>9.34</v>
      </c>
      <c r="G85" s="793">
        <v>23.3</v>
      </c>
      <c r="H85" s="840">
        <v>2</v>
      </c>
      <c r="I85" s="836">
        <v>5.08</v>
      </c>
      <c r="J85" s="793">
        <v>8</v>
      </c>
      <c r="K85" s="839">
        <v>2.54</v>
      </c>
      <c r="L85" s="840">
        <v>3</v>
      </c>
      <c r="M85" s="840">
        <v>28</v>
      </c>
      <c r="N85" s="841">
        <v>9.27</v>
      </c>
      <c r="O85" s="840" t="s">
        <v>8916</v>
      </c>
      <c r="P85" s="842" t="s">
        <v>9077</v>
      </c>
      <c r="Q85" s="843">
        <f t="shared" si="5"/>
        <v>0</v>
      </c>
      <c r="R85" s="843">
        <f t="shared" si="5"/>
        <v>0</v>
      </c>
      <c r="S85" s="833">
        <f t="shared" si="6"/>
        <v>18.54</v>
      </c>
      <c r="T85" s="833">
        <f t="shared" si="7"/>
        <v>16</v>
      </c>
      <c r="U85" s="833">
        <f t="shared" si="8"/>
        <v>-2.5399999999999991</v>
      </c>
      <c r="V85" s="844">
        <f t="shared" si="9"/>
        <v>0.86299892125134847</v>
      </c>
      <c r="W85" s="795">
        <v>0.73</v>
      </c>
    </row>
    <row r="86" spans="1:23" ht="14.4" customHeight="1" x14ac:dyDescent="0.3">
      <c r="A86" s="848" t="s">
        <v>9078</v>
      </c>
      <c r="B86" s="779">
        <v>289</v>
      </c>
      <c r="C86" s="780">
        <v>170.35</v>
      </c>
      <c r="D86" s="781">
        <v>5.6</v>
      </c>
      <c r="E86" s="798">
        <v>274</v>
      </c>
      <c r="F86" s="782">
        <v>161.66999999999999</v>
      </c>
      <c r="G86" s="783">
        <v>5.4</v>
      </c>
      <c r="H86" s="784">
        <v>295</v>
      </c>
      <c r="I86" s="782">
        <v>173.27</v>
      </c>
      <c r="J86" s="791">
        <v>5.2</v>
      </c>
      <c r="K86" s="785">
        <v>0.56000000000000005</v>
      </c>
      <c r="L86" s="784">
        <v>2</v>
      </c>
      <c r="M86" s="784">
        <v>15</v>
      </c>
      <c r="N86" s="786">
        <v>4.97</v>
      </c>
      <c r="O86" s="784" t="s">
        <v>8916</v>
      </c>
      <c r="P86" s="799" t="s">
        <v>9079</v>
      </c>
      <c r="Q86" s="787">
        <f t="shared" si="5"/>
        <v>6</v>
      </c>
      <c r="R86" s="787">
        <f t="shared" si="5"/>
        <v>2.9200000000000159</v>
      </c>
      <c r="S86" s="800">
        <f t="shared" si="6"/>
        <v>1466.1499999999999</v>
      </c>
      <c r="T86" s="800">
        <f t="shared" si="7"/>
        <v>1534</v>
      </c>
      <c r="U86" s="800">
        <f t="shared" si="8"/>
        <v>67.850000000000136</v>
      </c>
      <c r="V86" s="801">
        <f t="shared" si="9"/>
        <v>1.046277665995976</v>
      </c>
      <c r="W86" s="788">
        <v>197.95</v>
      </c>
    </row>
    <row r="87" spans="1:23" ht="14.4" customHeight="1" x14ac:dyDescent="0.3">
      <c r="A87" s="849" t="s">
        <v>9080</v>
      </c>
      <c r="B87" s="845">
        <v>29</v>
      </c>
      <c r="C87" s="846">
        <v>23.19</v>
      </c>
      <c r="D87" s="797">
        <v>8.1999999999999993</v>
      </c>
      <c r="E87" s="835">
        <v>20</v>
      </c>
      <c r="F87" s="836">
        <v>17.34</v>
      </c>
      <c r="G87" s="793">
        <v>11.4</v>
      </c>
      <c r="H87" s="840">
        <v>20</v>
      </c>
      <c r="I87" s="836">
        <v>15.94</v>
      </c>
      <c r="J87" s="793">
        <v>6.4</v>
      </c>
      <c r="K87" s="839">
        <v>0.76</v>
      </c>
      <c r="L87" s="840">
        <v>2</v>
      </c>
      <c r="M87" s="840">
        <v>20</v>
      </c>
      <c r="N87" s="841">
        <v>6.62</v>
      </c>
      <c r="O87" s="840" t="s">
        <v>8916</v>
      </c>
      <c r="P87" s="842" t="s">
        <v>9081</v>
      </c>
      <c r="Q87" s="843">
        <f t="shared" si="5"/>
        <v>-9</v>
      </c>
      <c r="R87" s="843">
        <f t="shared" si="5"/>
        <v>-7.2500000000000018</v>
      </c>
      <c r="S87" s="833">
        <f t="shared" si="6"/>
        <v>132.4</v>
      </c>
      <c r="T87" s="833">
        <f t="shared" si="7"/>
        <v>128</v>
      </c>
      <c r="U87" s="833">
        <f t="shared" si="8"/>
        <v>-4.4000000000000057</v>
      </c>
      <c r="V87" s="844">
        <f t="shared" si="9"/>
        <v>0.9667673716012084</v>
      </c>
      <c r="W87" s="795">
        <v>18.46</v>
      </c>
    </row>
    <row r="88" spans="1:23" ht="14.4" customHeight="1" x14ac:dyDescent="0.3">
      <c r="A88" s="849" t="s">
        <v>9082</v>
      </c>
      <c r="B88" s="845">
        <v>6</v>
      </c>
      <c r="C88" s="846">
        <v>6.17</v>
      </c>
      <c r="D88" s="797">
        <v>7.3</v>
      </c>
      <c r="E88" s="835">
        <v>5</v>
      </c>
      <c r="F88" s="836">
        <v>5.14</v>
      </c>
      <c r="G88" s="793">
        <v>9</v>
      </c>
      <c r="H88" s="840">
        <v>3</v>
      </c>
      <c r="I88" s="836">
        <v>3.08</v>
      </c>
      <c r="J88" s="794">
        <v>8.3000000000000007</v>
      </c>
      <c r="K88" s="839">
        <v>1.03</v>
      </c>
      <c r="L88" s="840">
        <v>3</v>
      </c>
      <c r="M88" s="840">
        <v>24</v>
      </c>
      <c r="N88" s="841">
        <v>7.89</v>
      </c>
      <c r="O88" s="840" t="s">
        <v>8916</v>
      </c>
      <c r="P88" s="842" t="s">
        <v>9083</v>
      </c>
      <c r="Q88" s="843">
        <f t="shared" si="5"/>
        <v>-3</v>
      </c>
      <c r="R88" s="843">
        <f t="shared" si="5"/>
        <v>-3.09</v>
      </c>
      <c r="S88" s="833">
        <f t="shared" si="6"/>
        <v>23.669999999999998</v>
      </c>
      <c r="T88" s="833">
        <f t="shared" si="7"/>
        <v>24.900000000000002</v>
      </c>
      <c r="U88" s="833">
        <f t="shared" si="8"/>
        <v>1.230000000000004</v>
      </c>
      <c r="V88" s="844">
        <f t="shared" si="9"/>
        <v>1.0519645120405579</v>
      </c>
      <c r="W88" s="795">
        <v>2.2200000000000002</v>
      </c>
    </row>
    <row r="89" spans="1:23" ht="14.4" customHeight="1" x14ac:dyDescent="0.3">
      <c r="A89" s="848" t="s">
        <v>9084</v>
      </c>
      <c r="B89" s="800">
        <v>90</v>
      </c>
      <c r="C89" s="802">
        <v>46.77</v>
      </c>
      <c r="D89" s="803">
        <v>6.4</v>
      </c>
      <c r="E89" s="789">
        <v>131</v>
      </c>
      <c r="F89" s="790">
        <v>67.39</v>
      </c>
      <c r="G89" s="792">
        <v>5.9</v>
      </c>
      <c r="H89" s="784">
        <v>111</v>
      </c>
      <c r="I89" s="782">
        <v>58.13</v>
      </c>
      <c r="J89" s="791">
        <v>5.7</v>
      </c>
      <c r="K89" s="785">
        <v>0.5</v>
      </c>
      <c r="L89" s="784">
        <v>2</v>
      </c>
      <c r="M89" s="784">
        <v>14</v>
      </c>
      <c r="N89" s="786">
        <v>4.7699999999999996</v>
      </c>
      <c r="O89" s="784" t="s">
        <v>8916</v>
      </c>
      <c r="P89" s="799" t="s">
        <v>9085</v>
      </c>
      <c r="Q89" s="787">
        <f t="shared" si="5"/>
        <v>21</v>
      </c>
      <c r="R89" s="787">
        <f t="shared" si="5"/>
        <v>11.36</v>
      </c>
      <c r="S89" s="800">
        <f t="shared" si="6"/>
        <v>529.46999999999991</v>
      </c>
      <c r="T89" s="800">
        <f t="shared" si="7"/>
        <v>632.70000000000005</v>
      </c>
      <c r="U89" s="800">
        <f t="shared" si="8"/>
        <v>103.23000000000013</v>
      </c>
      <c r="V89" s="801">
        <f t="shared" si="9"/>
        <v>1.1949685534591197</v>
      </c>
      <c r="W89" s="788">
        <v>134.54</v>
      </c>
    </row>
    <row r="90" spans="1:23" ht="14.4" customHeight="1" x14ac:dyDescent="0.3">
      <c r="A90" s="849" t="s">
        <v>9086</v>
      </c>
      <c r="B90" s="833">
        <v>20</v>
      </c>
      <c r="C90" s="834">
        <v>13.14</v>
      </c>
      <c r="D90" s="804">
        <v>7.7</v>
      </c>
      <c r="E90" s="837">
        <v>15</v>
      </c>
      <c r="F90" s="838">
        <v>10.050000000000001</v>
      </c>
      <c r="G90" s="796">
        <v>7.5</v>
      </c>
      <c r="H90" s="840">
        <v>8</v>
      </c>
      <c r="I90" s="836">
        <v>5.29</v>
      </c>
      <c r="J90" s="794">
        <v>8.4</v>
      </c>
      <c r="K90" s="839">
        <v>0.63</v>
      </c>
      <c r="L90" s="840">
        <v>2</v>
      </c>
      <c r="M90" s="840">
        <v>18</v>
      </c>
      <c r="N90" s="841">
        <v>6.03</v>
      </c>
      <c r="O90" s="840" t="s">
        <v>8916</v>
      </c>
      <c r="P90" s="842" t="s">
        <v>9087</v>
      </c>
      <c r="Q90" s="843">
        <f t="shared" si="5"/>
        <v>-12</v>
      </c>
      <c r="R90" s="843">
        <f t="shared" si="5"/>
        <v>-7.8500000000000005</v>
      </c>
      <c r="S90" s="833">
        <f t="shared" si="6"/>
        <v>48.24</v>
      </c>
      <c r="T90" s="833">
        <f t="shared" si="7"/>
        <v>67.2</v>
      </c>
      <c r="U90" s="833">
        <f t="shared" si="8"/>
        <v>18.96</v>
      </c>
      <c r="V90" s="844">
        <f t="shared" si="9"/>
        <v>1.3930348258706469</v>
      </c>
      <c r="W90" s="795">
        <v>18.86</v>
      </c>
    </row>
    <row r="91" spans="1:23" ht="14.4" customHeight="1" x14ac:dyDescent="0.3">
      <c r="A91" s="849" t="s">
        <v>9088</v>
      </c>
      <c r="B91" s="833">
        <v>1</v>
      </c>
      <c r="C91" s="834">
        <v>0.87</v>
      </c>
      <c r="D91" s="804">
        <v>7</v>
      </c>
      <c r="E91" s="837">
        <v>4</v>
      </c>
      <c r="F91" s="838">
        <v>3.64</v>
      </c>
      <c r="G91" s="796">
        <v>11</v>
      </c>
      <c r="H91" s="840">
        <v>1</v>
      </c>
      <c r="I91" s="836">
        <v>0.87</v>
      </c>
      <c r="J91" s="794">
        <v>14</v>
      </c>
      <c r="K91" s="839">
        <v>0.87</v>
      </c>
      <c r="L91" s="840">
        <v>3</v>
      </c>
      <c r="M91" s="840">
        <v>24</v>
      </c>
      <c r="N91" s="841">
        <v>8.1</v>
      </c>
      <c r="O91" s="840" t="s">
        <v>8916</v>
      </c>
      <c r="P91" s="842" t="s">
        <v>9089</v>
      </c>
      <c r="Q91" s="843">
        <f t="shared" si="5"/>
        <v>0</v>
      </c>
      <c r="R91" s="843">
        <f t="shared" si="5"/>
        <v>0</v>
      </c>
      <c r="S91" s="833">
        <f t="shared" si="6"/>
        <v>8.1</v>
      </c>
      <c r="T91" s="833">
        <f t="shared" si="7"/>
        <v>14</v>
      </c>
      <c r="U91" s="833">
        <f t="shared" si="8"/>
        <v>5.9</v>
      </c>
      <c r="V91" s="844">
        <f t="shared" si="9"/>
        <v>1.7283950617283952</v>
      </c>
      <c r="W91" s="795">
        <v>5.9</v>
      </c>
    </row>
    <row r="92" spans="1:23" ht="14.4" customHeight="1" x14ac:dyDescent="0.3">
      <c r="A92" s="848" t="s">
        <v>9090</v>
      </c>
      <c r="B92" s="800">
        <v>11</v>
      </c>
      <c r="C92" s="802">
        <v>10.09</v>
      </c>
      <c r="D92" s="803">
        <v>9.3000000000000007</v>
      </c>
      <c r="E92" s="798">
        <v>21</v>
      </c>
      <c r="F92" s="782">
        <v>20.86</v>
      </c>
      <c r="G92" s="783">
        <v>11.2</v>
      </c>
      <c r="H92" s="789">
        <v>24</v>
      </c>
      <c r="I92" s="790">
        <v>23.7</v>
      </c>
      <c r="J92" s="791">
        <v>7.3</v>
      </c>
      <c r="K92" s="785">
        <v>0.87</v>
      </c>
      <c r="L92" s="784">
        <v>2</v>
      </c>
      <c r="M92" s="784">
        <v>19</v>
      </c>
      <c r="N92" s="786">
        <v>6.25</v>
      </c>
      <c r="O92" s="784" t="s">
        <v>8916</v>
      </c>
      <c r="P92" s="799" t="s">
        <v>9091</v>
      </c>
      <c r="Q92" s="787">
        <f t="shared" si="5"/>
        <v>13</v>
      </c>
      <c r="R92" s="787">
        <f t="shared" si="5"/>
        <v>13.61</v>
      </c>
      <c r="S92" s="800">
        <f t="shared" si="6"/>
        <v>150</v>
      </c>
      <c r="T92" s="800">
        <f t="shared" si="7"/>
        <v>175.2</v>
      </c>
      <c r="U92" s="800">
        <f t="shared" si="8"/>
        <v>25.199999999999989</v>
      </c>
      <c r="V92" s="801">
        <f t="shared" si="9"/>
        <v>1.1679999999999999</v>
      </c>
      <c r="W92" s="788">
        <v>47.96</v>
      </c>
    </row>
    <row r="93" spans="1:23" ht="14.4" customHeight="1" x14ac:dyDescent="0.3">
      <c r="A93" s="849" t="s">
        <v>9092</v>
      </c>
      <c r="B93" s="833">
        <v>15</v>
      </c>
      <c r="C93" s="834">
        <v>23.45</v>
      </c>
      <c r="D93" s="804">
        <v>11.6</v>
      </c>
      <c r="E93" s="835">
        <v>8</v>
      </c>
      <c r="F93" s="836">
        <v>16.34</v>
      </c>
      <c r="G93" s="793">
        <v>14.8</v>
      </c>
      <c r="H93" s="837">
        <v>9</v>
      </c>
      <c r="I93" s="838">
        <v>12.78</v>
      </c>
      <c r="J93" s="794">
        <v>9.8000000000000007</v>
      </c>
      <c r="K93" s="839">
        <v>1.4</v>
      </c>
      <c r="L93" s="840">
        <v>3</v>
      </c>
      <c r="M93" s="840">
        <v>28</v>
      </c>
      <c r="N93" s="841">
        <v>9.34</v>
      </c>
      <c r="O93" s="840" t="s">
        <v>8916</v>
      </c>
      <c r="P93" s="842" t="s">
        <v>9093</v>
      </c>
      <c r="Q93" s="843">
        <f t="shared" si="5"/>
        <v>-6</v>
      </c>
      <c r="R93" s="843">
        <f t="shared" si="5"/>
        <v>-10.67</v>
      </c>
      <c r="S93" s="833">
        <f t="shared" si="6"/>
        <v>84.06</v>
      </c>
      <c r="T93" s="833">
        <f t="shared" si="7"/>
        <v>88.2</v>
      </c>
      <c r="U93" s="833">
        <f t="shared" si="8"/>
        <v>4.1400000000000006</v>
      </c>
      <c r="V93" s="844">
        <f t="shared" si="9"/>
        <v>1.0492505353319057</v>
      </c>
      <c r="W93" s="795">
        <v>17.63</v>
      </c>
    </row>
    <row r="94" spans="1:23" ht="14.4" customHeight="1" x14ac:dyDescent="0.3">
      <c r="A94" s="849" t="s">
        <v>9094</v>
      </c>
      <c r="B94" s="833">
        <v>4</v>
      </c>
      <c r="C94" s="834">
        <v>13.94</v>
      </c>
      <c r="D94" s="804">
        <v>26</v>
      </c>
      <c r="E94" s="835">
        <v>3</v>
      </c>
      <c r="F94" s="836">
        <v>8</v>
      </c>
      <c r="G94" s="793">
        <v>30.3</v>
      </c>
      <c r="H94" s="837">
        <v>4</v>
      </c>
      <c r="I94" s="838">
        <v>10.58</v>
      </c>
      <c r="J94" s="796">
        <v>11</v>
      </c>
      <c r="K94" s="839">
        <v>2.65</v>
      </c>
      <c r="L94" s="840">
        <v>4</v>
      </c>
      <c r="M94" s="840">
        <v>40</v>
      </c>
      <c r="N94" s="841">
        <v>13.22</v>
      </c>
      <c r="O94" s="840" t="s">
        <v>8916</v>
      </c>
      <c r="P94" s="842" t="s">
        <v>9095</v>
      </c>
      <c r="Q94" s="843">
        <f t="shared" si="5"/>
        <v>0</v>
      </c>
      <c r="R94" s="843">
        <f t="shared" si="5"/>
        <v>-3.3599999999999994</v>
      </c>
      <c r="S94" s="833">
        <f t="shared" si="6"/>
        <v>52.88</v>
      </c>
      <c r="T94" s="833">
        <f t="shared" si="7"/>
        <v>44</v>
      </c>
      <c r="U94" s="833">
        <f t="shared" si="8"/>
        <v>-8.8800000000000026</v>
      </c>
      <c r="V94" s="844">
        <f t="shared" si="9"/>
        <v>0.83207261724659598</v>
      </c>
      <c r="W94" s="795">
        <v>3.78</v>
      </c>
    </row>
    <row r="95" spans="1:23" ht="14.4" customHeight="1" x14ac:dyDescent="0.3">
      <c r="A95" s="848" t="s">
        <v>9096</v>
      </c>
      <c r="B95" s="800">
        <v>9</v>
      </c>
      <c r="C95" s="802">
        <v>11.22</v>
      </c>
      <c r="D95" s="803">
        <v>6.3</v>
      </c>
      <c r="E95" s="789">
        <v>11</v>
      </c>
      <c r="F95" s="790">
        <v>13.86</v>
      </c>
      <c r="G95" s="792">
        <v>6.5</v>
      </c>
      <c r="H95" s="784">
        <v>6</v>
      </c>
      <c r="I95" s="782">
        <v>7.48</v>
      </c>
      <c r="J95" s="783">
        <v>7.2</v>
      </c>
      <c r="K95" s="785">
        <v>1.25</v>
      </c>
      <c r="L95" s="784">
        <v>3</v>
      </c>
      <c r="M95" s="784">
        <v>24</v>
      </c>
      <c r="N95" s="786">
        <v>8.16</v>
      </c>
      <c r="O95" s="784" t="s">
        <v>8916</v>
      </c>
      <c r="P95" s="799" t="s">
        <v>9097</v>
      </c>
      <c r="Q95" s="787">
        <f t="shared" si="5"/>
        <v>-3</v>
      </c>
      <c r="R95" s="787">
        <f t="shared" si="5"/>
        <v>-3.74</v>
      </c>
      <c r="S95" s="800">
        <f t="shared" si="6"/>
        <v>48.96</v>
      </c>
      <c r="T95" s="800">
        <f t="shared" si="7"/>
        <v>43.2</v>
      </c>
      <c r="U95" s="800">
        <f t="shared" si="8"/>
        <v>-5.759999999999998</v>
      </c>
      <c r="V95" s="801">
        <f t="shared" si="9"/>
        <v>0.88235294117647067</v>
      </c>
      <c r="W95" s="788">
        <v>4.68</v>
      </c>
    </row>
    <row r="96" spans="1:23" ht="14.4" customHeight="1" x14ac:dyDescent="0.3">
      <c r="A96" s="849" t="s">
        <v>9098</v>
      </c>
      <c r="B96" s="833">
        <v>1</v>
      </c>
      <c r="C96" s="834">
        <v>1.95</v>
      </c>
      <c r="D96" s="804">
        <v>12</v>
      </c>
      <c r="E96" s="837">
        <v>3</v>
      </c>
      <c r="F96" s="838">
        <v>5.85</v>
      </c>
      <c r="G96" s="796">
        <v>7.3</v>
      </c>
      <c r="H96" s="840">
        <v>4</v>
      </c>
      <c r="I96" s="836">
        <v>7.8</v>
      </c>
      <c r="J96" s="793">
        <v>7.5</v>
      </c>
      <c r="K96" s="839">
        <v>1.95</v>
      </c>
      <c r="L96" s="840">
        <v>4</v>
      </c>
      <c r="M96" s="840">
        <v>34</v>
      </c>
      <c r="N96" s="841">
        <v>11.22</v>
      </c>
      <c r="O96" s="840" t="s">
        <v>8916</v>
      </c>
      <c r="P96" s="842" t="s">
        <v>9099</v>
      </c>
      <c r="Q96" s="843">
        <f t="shared" si="5"/>
        <v>3</v>
      </c>
      <c r="R96" s="843">
        <f t="shared" si="5"/>
        <v>5.85</v>
      </c>
      <c r="S96" s="833">
        <f t="shared" si="6"/>
        <v>44.88</v>
      </c>
      <c r="T96" s="833">
        <f t="shared" si="7"/>
        <v>30</v>
      </c>
      <c r="U96" s="833">
        <f t="shared" si="8"/>
        <v>-14.880000000000003</v>
      </c>
      <c r="V96" s="844">
        <f t="shared" si="9"/>
        <v>0.66844919786096257</v>
      </c>
      <c r="W96" s="795">
        <v>0.78</v>
      </c>
    </row>
    <row r="97" spans="1:23" ht="14.4" customHeight="1" x14ac:dyDescent="0.3">
      <c r="A97" s="849" t="s">
        <v>9100</v>
      </c>
      <c r="B97" s="833"/>
      <c r="C97" s="834"/>
      <c r="D97" s="804"/>
      <c r="E97" s="837">
        <v>1</v>
      </c>
      <c r="F97" s="838">
        <v>2</v>
      </c>
      <c r="G97" s="796">
        <v>7</v>
      </c>
      <c r="H97" s="840">
        <v>3</v>
      </c>
      <c r="I97" s="836">
        <v>6.01</v>
      </c>
      <c r="J97" s="794">
        <v>12.3</v>
      </c>
      <c r="K97" s="839">
        <v>2</v>
      </c>
      <c r="L97" s="840">
        <v>4</v>
      </c>
      <c r="M97" s="840">
        <v>34</v>
      </c>
      <c r="N97" s="841">
        <v>11.26</v>
      </c>
      <c r="O97" s="840" t="s">
        <v>8916</v>
      </c>
      <c r="P97" s="842" t="s">
        <v>9101</v>
      </c>
      <c r="Q97" s="843">
        <f t="shared" si="5"/>
        <v>3</v>
      </c>
      <c r="R97" s="843">
        <f t="shared" si="5"/>
        <v>6.01</v>
      </c>
      <c r="S97" s="833">
        <f t="shared" si="6"/>
        <v>33.78</v>
      </c>
      <c r="T97" s="833">
        <f t="shared" si="7"/>
        <v>36.900000000000006</v>
      </c>
      <c r="U97" s="833">
        <f t="shared" si="8"/>
        <v>3.1200000000000045</v>
      </c>
      <c r="V97" s="844">
        <f t="shared" si="9"/>
        <v>1.0923623445825934</v>
      </c>
      <c r="W97" s="795">
        <v>9.74</v>
      </c>
    </row>
    <row r="98" spans="1:23" ht="14.4" customHeight="1" x14ac:dyDescent="0.3">
      <c r="A98" s="848" t="s">
        <v>9102</v>
      </c>
      <c r="B98" s="779">
        <v>46</v>
      </c>
      <c r="C98" s="780">
        <v>36.68</v>
      </c>
      <c r="D98" s="781">
        <v>6</v>
      </c>
      <c r="E98" s="798">
        <v>47</v>
      </c>
      <c r="F98" s="782">
        <v>32.69</v>
      </c>
      <c r="G98" s="783">
        <v>5.2</v>
      </c>
      <c r="H98" s="784">
        <v>43</v>
      </c>
      <c r="I98" s="782">
        <v>28.28</v>
      </c>
      <c r="J98" s="783">
        <v>4.3</v>
      </c>
      <c r="K98" s="785">
        <v>0.48</v>
      </c>
      <c r="L98" s="784">
        <v>2</v>
      </c>
      <c r="M98" s="784">
        <v>18</v>
      </c>
      <c r="N98" s="786">
        <v>5.95</v>
      </c>
      <c r="O98" s="784" t="s">
        <v>8916</v>
      </c>
      <c r="P98" s="799" t="s">
        <v>9103</v>
      </c>
      <c r="Q98" s="787">
        <f t="shared" si="5"/>
        <v>-3</v>
      </c>
      <c r="R98" s="787">
        <f t="shared" si="5"/>
        <v>-8.3999999999999986</v>
      </c>
      <c r="S98" s="800">
        <f t="shared" si="6"/>
        <v>255.85</v>
      </c>
      <c r="T98" s="800">
        <f t="shared" si="7"/>
        <v>184.9</v>
      </c>
      <c r="U98" s="800">
        <f t="shared" si="8"/>
        <v>-70.949999999999989</v>
      </c>
      <c r="V98" s="801">
        <f t="shared" si="9"/>
        <v>0.72268907563025209</v>
      </c>
      <c r="W98" s="788">
        <v>35.409999999999997</v>
      </c>
    </row>
    <row r="99" spans="1:23" ht="14.4" customHeight="1" x14ac:dyDescent="0.3">
      <c r="A99" s="849" t="s">
        <v>9104</v>
      </c>
      <c r="B99" s="845">
        <v>20</v>
      </c>
      <c r="C99" s="846">
        <v>17.989999999999998</v>
      </c>
      <c r="D99" s="797">
        <v>7.8</v>
      </c>
      <c r="E99" s="835">
        <v>13</v>
      </c>
      <c r="F99" s="836">
        <v>10.9</v>
      </c>
      <c r="G99" s="793">
        <v>6.6</v>
      </c>
      <c r="H99" s="840">
        <v>7</v>
      </c>
      <c r="I99" s="836">
        <v>5.81</v>
      </c>
      <c r="J99" s="794">
        <v>7.6</v>
      </c>
      <c r="K99" s="839">
        <v>0.62</v>
      </c>
      <c r="L99" s="840">
        <v>2</v>
      </c>
      <c r="M99" s="840">
        <v>22</v>
      </c>
      <c r="N99" s="841">
        <v>7.18</v>
      </c>
      <c r="O99" s="840" t="s">
        <v>8916</v>
      </c>
      <c r="P99" s="842" t="s">
        <v>9105</v>
      </c>
      <c r="Q99" s="843">
        <f t="shared" si="5"/>
        <v>-13</v>
      </c>
      <c r="R99" s="843">
        <f t="shared" si="5"/>
        <v>-12.18</v>
      </c>
      <c r="S99" s="833">
        <f t="shared" si="6"/>
        <v>50.26</v>
      </c>
      <c r="T99" s="833">
        <f t="shared" si="7"/>
        <v>53.199999999999996</v>
      </c>
      <c r="U99" s="833">
        <f t="shared" si="8"/>
        <v>2.9399999999999977</v>
      </c>
      <c r="V99" s="844">
        <f t="shared" si="9"/>
        <v>1.0584958217270195</v>
      </c>
      <c r="W99" s="795">
        <v>15.65</v>
      </c>
    </row>
    <row r="100" spans="1:23" ht="14.4" customHeight="1" x14ac:dyDescent="0.3">
      <c r="A100" s="849" t="s">
        <v>9106</v>
      </c>
      <c r="B100" s="845">
        <v>10</v>
      </c>
      <c r="C100" s="846">
        <v>9.7899999999999991</v>
      </c>
      <c r="D100" s="797">
        <v>8.6999999999999993</v>
      </c>
      <c r="E100" s="835">
        <v>2</v>
      </c>
      <c r="F100" s="836">
        <v>1.62</v>
      </c>
      <c r="G100" s="793">
        <v>16.5</v>
      </c>
      <c r="H100" s="840">
        <v>1</v>
      </c>
      <c r="I100" s="836">
        <v>0.99</v>
      </c>
      <c r="J100" s="793">
        <v>10</v>
      </c>
      <c r="K100" s="839">
        <v>0.81</v>
      </c>
      <c r="L100" s="840">
        <v>3</v>
      </c>
      <c r="M100" s="840">
        <v>30</v>
      </c>
      <c r="N100" s="841">
        <v>10.14</v>
      </c>
      <c r="O100" s="840" t="s">
        <v>8916</v>
      </c>
      <c r="P100" s="842" t="s">
        <v>9107</v>
      </c>
      <c r="Q100" s="843">
        <f t="shared" si="5"/>
        <v>-9</v>
      </c>
      <c r="R100" s="843">
        <f t="shared" si="5"/>
        <v>-8.7999999999999989</v>
      </c>
      <c r="S100" s="833">
        <f t="shared" si="6"/>
        <v>10.14</v>
      </c>
      <c r="T100" s="833">
        <f t="shared" si="7"/>
        <v>10</v>
      </c>
      <c r="U100" s="833">
        <f t="shared" si="8"/>
        <v>-0.14000000000000057</v>
      </c>
      <c r="V100" s="844">
        <f t="shared" si="9"/>
        <v>0.98619329388560151</v>
      </c>
      <c r="W100" s="795"/>
    </row>
    <row r="101" spans="1:23" ht="14.4" customHeight="1" x14ac:dyDescent="0.3">
      <c r="A101" s="848" t="s">
        <v>9108</v>
      </c>
      <c r="B101" s="800">
        <v>5</v>
      </c>
      <c r="C101" s="802">
        <v>2.0499999999999998</v>
      </c>
      <c r="D101" s="803">
        <v>5.6</v>
      </c>
      <c r="E101" s="789">
        <v>13</v>
      </c>
      <c r="F101" s="790">
        <v>5.69</v>
      </c>
      <c r="G101" s="792">
        <v>4.3</v>
      </c>
      <c r="H101" s="784">
        <v>5</v>
      </c>
      <c r="I101" s="782">
        <v>2.69</v>
      </c>
      <c r="J101" s="791">
        <v>8</v>
      </c>
      <c r="K101" s="785">
        <v>0.41</v>
      </c>
      <c r="L101" s="784">
        <v>2</v>
      </c>
      <c r="M101" s="784">
        <v>16</v>
      </c>
      <c r="N101" s="786">
        <v>5.2</v>
      </c>
      <c r="O101" s="784" t="s">
        <v>8916</v>
      </c>
      <c r="P101" s="799" t="s">
        <v>9109</v>
      </c>
      <c r="Q101" s="787">
        <f t="shared" si="5"/>
        <v>0</v>
      </c>
      <c r="R101" s="787">
        <f t="shared" si="5"/>
        <v>0.64000000000000012</v>
      </c>
      <c r="S101" s="800">
        <f t="shared" si="6"/>
        <v>26</v>
      </c>
      <c r="T101" s="800">
        <f t="shared" si="7"/>
        <v>40</v>
      </c>
      <c r="U101" s="800">
        <f t="shared" si="8"/>
        <v>14</v>
      </c>
      <c r="V101" s="801">
        <f t="shared" si="9"/>
        <v>1.5384615384615385</v>
      </c>
      <c r="W101" s="788">
        <v>19.61</v>
      </c>
    </row>
    <row r="102" spans="1:23" ht="14.4" customHeight="1" x14ac:dyDescent="0.3">
      <c r="A102" s="849" t="s">
        <v>9110</v>
      </c>
      <c r="B102" s="833">
        <v>1</v>
      </c>
      <c r="C102" s="834">
        <v>0.62</v>
      </c>
      <c r="D102" s="804">
        <v>10</v>
      </c>
      <c r="E102" s="837"/>
      <c r="F102" s="838"/>
      <c r="G102" s="796"/>
      <c r="H102" s="840">
        <v>1</v>
      </c>
      <c r="I102" s="836">
        <v>0.62</v>
      </c>
      <c r="J102" s="793">
        <v>3</v>
      </c>
      <c r="K102" s="839">
        <v>0.62</v>
      </c>
      <c r="L102" s="840">
        <v>3</v>
      </c>
      <c r="M102" s="840">
        <v>23</v>
      </c>
      <c r="N102" s="841">
        <v>7.56</v>
      </c>
      <c r="O102" s="840" t="s">
        <v>8916</v>
      </c>
      <c r="P102" s="842" t="s">
        <v>9111</v>
      </c>
      <c r="Q102" s="843">
        <f t="shared" si="5"/>
        <v>0</v>
      </c>
      <c r="R102" s="843">
        <f t="shared" si="5"/>
        <v>0</v>
      </c>
      <c r="S102" s="833">
        <f t="shared" si="6"/>
        <v>7.56</v>
      </c>
      <c r="T102" s="833">
        <f t="shared" si="7"/>
        <v>3</v>
      </c>
      <c r="U102" s="833">
        <f t="shared" si="8"/>
        <v>-4.5599999999999996</v>
      </c>
      <c r="V102" s="844">
        <f t="shared" si="9"/>
        <v>0.39682539682539686</v>
      </c>
      <c r="W102" s="795"/>
    </row>
    <row r="103" spans="1:23" ht="14.4" customHeight="1" x14ac:dyDescent="0.3">
      <c r="A103" s="849" t="s">
        <v>9112</v>
      </c>
      <c r="B103" s="833">
        <v>2</v>
      </c>
      <c r="C103" s="834">
        <v>2.95</v>
      </c>
      <c r="D103" s="804">
        <v>10</v>
      </c>
      <c r="E103" s="837"/>
      <c r="F103" s="838"/>
      <c r="G103" s="796"/>
      <c r="H103" s="840">
        <v>1</v>
      </c>
      <c r="I103" s="836">
        <v>1.0900000000000001</v>
      </c>
      <c r="J103" s="794">
        <v>18</v>
      </c>
      <c r="K103" s="839">
        <v>0.99</v>
      </c>
      <c r="L103" s="840">
        <v>3</v>
      </c>
      <c r="M103" s="840">
        <v>29</v>
      </c>
      <c r="N103" s="841">
        <v>9.6199999999999992</v>
      </c>
      <c r="O103" s="840" t="s">
        <v>8916</v>
      </c>
      <c r="P103" s="842" t="s">
        <v>9113</v>
      </c>
      <c r="Q103" s="843">
        <f t="shared" si="5"/>
        <v>-1</v>
      </c>
      <c r="R103" s="843">
        <f t="shared" si="5"/>
        <v>-1.86</v>
      </c>
      <c r="S103" s="833">
        <f t="shared" si="6"/>
        <v>9.6199999999999992</v>
      </c>
      <c r="T103" s="833">
        <f t="shared" si="7"/>
        <v>18</v>
      </c>
      <c r="U103" s="833">
        <f t="shared" si="8"/>
        <v>8.3800000000000008</v>
      </c>
      <c r="V103" s="844">
        <f t="shared" si="9"/>
        <v>1.8711018711018712</v>
      </c>
      <c r="W103" s="795">
        <v>8.3800000000000008</v>
      </c>
    </row>
    <row r="104" spans="1:23" ht="14.4" customHeight="1" x14ac:dyDescent="0.3">
      <c r="A104" s="848" t="s">
        <v>9114</v>
      </c>
      <c r="B104" s="800">
        <v>14</v>
      </c>
      <c r="C104" s="802">
        <v>14.81</v>
      </c>
      <c r="D104" s="803">
        <v>5.8</v>
      </c>
      <c r="E104" s="789">
        <v>23</v>
      </c>
      <c r="F104" s="790">
        <v>21.85</v>
      </c>
      <c r="G104" s="792">
        <v>5.5</v>
      </c>
      <c r="H104" s="784">
        <v>16</v>
      </c>
      <c r="I104" s="782">
        <v>16.14</v>
      </c>
      <c r="J104" s="791">
        <v>4.8</v>
      </c>
      <c r="K104" s="785">
        <v>0.37</v>
      </c>
      <c r="L104" s="784">
        <v>1</v>
      </c>
      <c r="M104" s="784">
        <v>13</v>
      </c>
      <c r="N104" s="786">
        <v>4.4800000000000004</v>
      </c>
      <c r="O104" s="784" t="s">
        <v>8916</v>
      </c>
      <c r="P104" s="799" t="s">
        <v>9115</v>
      </c>
      <c r="Q104" s="787">
        <f t="shared" si="5"/>
        <v>2</v>
      </c>
      <c r="R104" s="787">
        <f t="shared" si="5"/>
        <v>1.33</v>
      </c>
      <c r="S104" s="800">
        <f t="shared" si="6"/>
        <v>71.680000000000007</v>
      </c>
      <c r="T104" s="800">
        <f t="shared" si="7"/>
        <v>76.8</v>
      </c>
      <c r="U104" s="800">
        <f t="shared" si="8"/>
        <v>5.1199999999999903</v>
      </c>
      <c r="V104" s="801">
        <f t="shared" si="9"/>
        <v>1.0714285714285714</v>
      </c>
      <c r="W104" s="788">
        <v>23.61</v>
      </c>
    </row>
    <row r="105" spans="1:23" ht="14.4" customHeight="1" x14ac:dyDescent="0.3">
      <c r="A105" s="849" t="s">
        <v>9116</v>
      </c>
      <c r="B105" s="833">
        <v>1</v>
      </c>
      <c r="C105" s="834">
        <v>2.0699999999999998</v>
      </c>
      <c r="D105" s="804">
        <v>24</v>
      </c>
      <c r="E105" s="837">
        <v>3</v>
      </c>
      <c r="F105" s="838">
        <v>4.8099999999999996</v>
      </c>
      <c r="G105" s="796">
        <v>15.7</v>
      </c>
      <c r="H105" s="840"/>
      <c r="I105" s="836"/>
      <c r="J105" s="793"/>
      <c r="K105" s="839">
        <v>0.56000000000000005</v>
      </c>
      <c r="L105" s="840">
        <v>2</v>
      </c>
      <c r="M105" s="840">
        <v>20</v>
      </c>
      <c r="N105" s="841">
        <v>6.73</v>
      </c>
      <c r="O105" s="840" t="s">
        <v>8916</v>
      </c>
      <c r="P105" s="842" t="s">
        <v>9117</v>
      </c>
      <c r="Q105" s="843">
        <f t="shared" si="5"/>
        <v>-1</v>
      </c>
      <c r="R105" s="843">
        <f t="shared" si="5"/>
        <v>-2.0699999999999998</v>
      </c>
      <c r="S105" s="833" t="str">
        <f t="shared" si="6"/>
        <v/>
      </c>
      <c r="T105" s="833" t="str">
        <f t="shared" si="7"/>
        <v/>
      </c>
      <c r="U105" s="833" t="str">
        <f t="shared" si="8"/>
        <v/>
      </c>
      <c r="V105" s="844" t="str">
        <f t="shared" si="9"/>
        <v/>
      </c>
      <c r="W105" s="795"/>
    </row>
    <row r="106" spans="1:23" ht="14.4" customHeight="1" x14ac:dyDescent="0.3">
      <c r="A106" s="849" t="s">
        <v>9118</v>
      </c>
      <c r="B106" s="833">
        <v>1</v>
      </c>
      <c r="C106" s="834">
        <v>0.88</v>
      </c>
      <c r="D106" s="804">
        <v>8</v>
      </c>
      <c r="E106" s="837">
        <v>1</v>
      </c>
      <c r="F106" s="838">
        <v>1.96</v>
      </c>
      <c r="G106" s="796">
        <v>7</v>
      </c>
      <c r="H106" s="840"/>
      <c r="I106" s="836"/>
      <c r="J106" s="793"/>
      <c r="K106" s="839">
        <v>0.88</v>
      </c>
      <c r="L106" s="840">
        <v>3</v>
      </c>
      <c r="M106" s="840">
        <v>26</v>
      </c>
      <c r="N106" s="841">
        <v>8.57</v>
      </c>
      <c r="O106" s="840" t="s">
        <v>8916</v>
      </c>
      <c r="P106" s="842" t="s">
        <v>9119</v>
      </c>
      <c r="Q106" s="843">
        <f t="shared" si="5"/>
        <v>-1</v>
      </c>
      <c r="R106" s="843">
        <f t="shared" si="5"/>
        <v>-0.88</v>
      </c>
      <c r="S106" s="833" t="str">
        <f t="shared" si="6"/>
        <v/>
      </c>
      <c r="T106" s="833" t="str">
        <f t="shared" si="7"/>
        <v/>
      </c>
      <c r="U106" s="833" t="str">
        <f t="shared" si="8"/>
        <v/>
      </c>
      <c r="V106" s="844" t="str">
        <f t="shared" si="9"/>
        <v/>
      </c>
      <c r="W106" s="795"/>
    </row>
    <row r="107" spans="1:23" ht="14.4" customHeight="1" x14ac:dyDescent="0.3">
      <c r="A107" s="848" t="s">
        <v>9120</v>
      </c>
      <c r="B107" s="800">
        <v>21</v>
      </c>
      <c r="C107" s="802">
        <v>10.62</v>
      </c>
      <c r="D107" s="803">
        <v>8.8000000000000007</v>
      </c>
      <c r="E107" s="789">
        <v>30</v>
      </c>
      <c r="F107" s="790">
        <v>14.4</v>
      </c>
      <c r="G107" s="792">
        <v>7.4</v>
      </c>
      <c r="H107" s="784">
        <v>27</v>
      </c>
      <c r="I107" s="782">
        <v>12.22</v>
      </c>
      <c r="J107" s="791">
        <v>6.9</v>
      </c>
      <c r="K107" s="785">
        <v>0.45</v>
      </c>
      <c r="L107" s="784">
        <v>2</v>
      </c>
      <c r="M107" s="784">
        <v>18</v>
      </c>
      <c r="N107" s="786">
        <v>6.16</v>
      </c>
      <c r="O107" s="784" t="s">
        <v>8916</v>
      </c>
      <c r="P107" s="799" t="s">
        <v>9121</v>
      </c>
      <c r="Q107" s="787">
        <f t="shared" si="5"/>
        <v>6</v>
      </c>
      <c r="R107" s="787">
        <f t="shared" si="5"/>
        <v>1.6000000000000014</v>
      </c>
      <c r="S107" s="800">
        <f t="shared" si="6"/>
        <v>166.32</v>
      </c>
      <c r="T107" s="800">
        <f t="shared" si="7"/>
        <v>186.3</v>
      </c>
      <c r="U107" s="800">
        <f t="shared" si="8"/>
        <v>19.980000000000018</v>
      </c>
      <c r="V107" s="801">
        <f t="shared" si="9"/>
        <v>1.1201298701298703</v>
      </c>
      <c r="W107" s="788">
        <v>50.39</v>
      </c>
    </row>
    <row r="108" spans="1:23" ht="14.4" customHeight="1" x14ac:dyDescent="0.3">
      <c r="A108" s="849" t="s">
        <v>9122</v>
      </c>
      <c r="B108" s="833">
        <v>4</v>
      </c>
      <c r="C108" s="834">
        <v>2.1800000000000002</v>
      </c>
      <c r="D108" s="804">
        <v>8.5</v>
      </c>
      <c r="E108" s="837">
        <v>2</v>
      </c>
      <c r="F108" s="838">
        <v>1.27</v>
      </c>
      <c r="G108" s="796">
        <v>16</v>
      </c>
      <c r="H108" s="840">
        <v>2</v>
      </c>
      <c r="I108" s="836">
        <v>1.26</v>
      </c>
      <c r="J108" s="794">
        <v>9</v>
      </c>
      <c r="K108" s="839">
        <v>0.54</v>
      </c>
      <c r="L108" s="840">
        <v>2</v>
      </c>
      <c r="M108" s="840">
        <v>22</v>
      </c>
      <c r="N108" s="841">
        <v>7.44</v>
      </c>
      <c r="O108" s="840" t="s">
        <v>8916</v>
      </c>
      <c r="P108" s="842" t="s">
        <v>9123</v>
      </c>
      <c r="Q108" s="843">
        <f t="shared" si="5"/>
        <v>-2</v>
      </c>
      <c r="R108" s="843">
        <f t="shared" si="5"/>
        <v>-0.92000000000000015</v>
      </c>
      <c r="S108" s="833">
        <f t="shared" si="6"/>
        <v>14.88</v>
      </c>
      <c r="T108" s="833">
        <f t="shared" si="7"/>
        <v>18</v>
      </c>
      <c r="U108" s="833">
        <f t="shared" si="8"/>
        <v>3.1199999999999992</v>
      </c>
      <c r="V108" s="844">
        <f t="shared" si="9"/>
        <v>1.2096774193548387</v>
      </c>
      <c r="W108" s="795">
        <v>3.56</v>
      </c>
    </row>
    <row r="109" spans="1:23" ht="14.4" customHeight="1" x14ac:dyDescent="0.3">
      <c r="A109" s="849" t="s">
        <v>9124</v>
      </c>
      <c r="B109" s="833">
        <v>2</v>
      </c>
      <c r="C109" s="834">
        <v>1.88</v>
      </c>
      <c r="D109" s="804">
        <v>24</v>
      </c>
      <c r="E109" s="837">
        <v>3</v>
      </c>
      <c r="F109" s="838">
        <v>4.28</v>
      </c>
      <c r="G109" s="796">
        <v>16</v>
      </c>
      <c r="H109" s="840">
        <v>2</v>
      </c>
      <c r="I109" s="836">
        <v>1.27</v>
      </c>
      <c r="J109" s="794">
        <v>12.5</v>
      </c>
      <c r="K109" s="839">
        <v>0.63</v>
      </c>
      <c r="L109" s="840">
        <v>2</v>
      </c>
      <c r="M109" s="840">
        <v>22</v>
      </c>
      <c r="N109" s="841">
        <v>7.35</v>
      </c>
      <c r="O109" s="840" t="s">
        <v>8916</v>
      </c>
      <c r="P109" s="842" t="s">
        <v>9125</v>
      </c>
      <c r="Q109" s="843">
        <f t="shared" si="5"/>
        <v>0</v>
      </c>
      <c r="R109" s="843">
        <f t="shared" si="5"/>
        <v>-0.60999999999999988</v>
      </c>
      <c r="S109" s="833">
        <f t="shared" si="6"/>
        <v>14.7</v>
      </c>
      <c r="T109" s="833">
        <f t="shared" si="7"/>
        <v>25</v>
      </c>
      <c r="U109" s="833">
        <f t="shared" si="8"/>
        <v>10.3</v>
      </c>
      <c r="V109" s="844">
        <f t="shared" si="9"/>
        <v>1.7006802721088436</v>
      </c>
      <c r="W109" s="795">
        <v>10.65</v>
      </c>
    </row>
    <row r="110" spans="1:23" ht="14.4" customHeight="1" x14ac:dyDescent="0.3">
      <c r="A110" s="848" t="s">
        <v>9126</v>
      </c>
      <c r="B110" s="800"/>
      <c r="C110" s="802"/>
      <c r="D110" s="803"/>
      <c r="E110" s="798"/>
      <c r="F110" s="782"/>
      <c r="G110" s="783"/>
      <c r="H110" s="789">
        <v>1</v>
      </c>
      <c r="I110" s="790">
        <v>0.69</v>
      </c>
      <c r="J110" s="791">
        <v>10</v>
      </c>
      <c r="K110" s="785">
        <v>0.6</v>
      </c>
      <c r="L110" s="784">
        <v>2</v>
      </c>
      <c r="M110" s="784">
        <v>21</v>
      </c>
      <c r="N110" s="786">
        <v>7.08</v>
      </c>
      <c r="O110" s="784" t="s">
        <v>8916</v>
      </c>
      <c r="P110" s="799" t="s">
        <v>9127</v>
      </c>
      <c r="Q110" s="787">
        <f t="shared" si="5"/>
        <v>1</v>
      </c>
      <c r="R110" s="787">
        <f t="shared" si="5"/>
        <v>0.69</v>
      </c>
      <c r="S110" s="800">
        <f t="shared" si="6"/>
        <v>7.08</v>
      </c>
      <c r="T110" s="800">
        <f t="shared" si="7"/>
        <v>10</v>
      </c>
      <c r="U110" s="800">
        <f t="shared" si="8"/>
        <v>2.92</v>
      </c>
      <c r="V110" s="801">
        <f t="shared" si="9"/>
        <v>1.4124293785310735</v>
      </c>
      <c r="W110" s="788">
        <v>2.92</v>
      </c>
    </row>
    <row r="111" spans="1:23" ht="14.4" customHeight="1" x14ac:dyDescent="0.3">
      <c r="A111" s="848" t="s">
        <v>9128</v>
      </c>
      <c r="B111" s="800">
        <v>17</v>
      </c>
      <c r="C111" s="802">
        <v>7.37</v>
      </c>
      <c r="D111" s="803">
        <v>6.2</v>
      </c>
      <c r="E111" s="798">
        <v>22</v>
      </c>
      <c r="F111" s="782">
        <v>9.75</v>
      </c>
      <c r="G111" s="783">
        <v>7.3</v>
      </c>
      <c r="H111" s="789">
        <v>22</v>
      </c>
      <c r="I111" s="790">
        <v>10.039999999999999</v>
      </c>
      <c r="J111" s="791">
        <v>5.6</v>
      </c>
      <c r="K111" s="785">
        <v>0.43</v>
      </c>
      <c r="L111" s="784">
        <v>2</v>
      </c>
      <c r="M111" s="784">
        <v>16</v>
      </c>
      <c r="N111" s="786">
        <v>5.44</v>
      </c>
      <c r="O111" s="784" t="s">
        <v>8916</v>
      </c>
      <c r="P111" s="799" t="s">
        <v>9129</v>
      </c>
      <c r="Q111" s="787">
        <f t="shared" si="5"/>
        <v>5</v>
      </c>
      <c r="R111" s="787">
        <f t="shared" si="5"/>
        <v>2.669999999999999</v>
      </c>
      <c r="S111" s="800">
        <f t="shared" si="6"/>
        <v>119.68</v>
      </c>
      <c r="T111" s="800">
        <f t="shared" si="7"/>
        <v>123.19999999999999</v>
      </c>
      <c r="U111" s="800">
        <f t="shared" si="8"/>
        <v>3.5199999999999818</v>
      </c>
      <c r="V111" s="801">
        <f t="shared" si="9"/>
        <v>1.0294117647058822</v>
      </c>
      <c r="W111" s="788">
        <v>20.56</v>
      </c>
    </row>
    <row r="112" spans="1:23" ht="14.4" customHeight="1" x14ac:dyDescent="0.3">
      <c r="A112" s="849" t="s">
        <v>9130</v>
      </c>
      <c r="B112" s="833">
        <v>4</v>
      </c>
      <c r="C112" s="834">
        <v>2.4900000000000002</v>
      </c>
      <c r="D112" s="804">
        <v>7</v>
      </c>
      <c r="E112" s="835">
        <v>2</v>
      </c>
      <c r="F112" s="836">
        <v>1.25</v>
      </c>
      <c r="G112" s="793">
        <v>4.5</v>
      </c>
      <c r="H112" s="837">
        <v>1</v>
      </c>
      <c r="I112" s="838">
        <v>0.65</v>
      </c>
      <c r="J112" s="796">
        <v>7</v>
      </c>
      <c r="K112" s="839">
        <v>0.62</v>
      </c>
      <c r="L112" s="840">
        <v>2</v>
      </c>
      <c r="M112" s="840">
        <v>22</v>
      </c>
      <c r="N112" s="841">
        <v>7.33</v>
      </c>
      <c r="O112" s="840" t="s">
        <v>8916</v>
      </c>
      <c r="P112" s="842" t="s">
        <v>9131</v>
      </c>
      <c r="Q112" s="843">
        <f t="shared" si="5"/>
        <v>-3</v>
      </c>
      <c r="R112" s="843">
        <f t="shared" si="5"/>
        <v>-1.8400000000000003</v>
      </c>
      <c r="S112" s="833">
        <f t="shared" si="6"/>
        <v>7.33</v>
      </c>
      <c r="T112" s="833">
        <f t="shared" si="7"/>
        <v>7</v>
      </c>
      <c r="U112" s="833">
        <f t="shared" si="8"/>
        <v>-0.33000000000000007</v>
      </c>
      <c r="V112" s="844">
        <f t="shared" si="9"/>
        <v>0.95497953615279674</v>
      </c>
      <c r="W112" s="795"/>
    </row>
    <row r="113" spans="1:23" ht="14.4" customHeight="1" x14ac:dyDescent="0.3">
      <c r="A113" s="849" t="s">
        <v>9132</v>
      </c>
      <c r="B113" s="833">
        <v>3</v>
      </c>
      <c r="C113" s="834">
        <v>3.1</v>
      </c>
      <c r="D113" s="804">
        <v>12</v>
      </c>
      <c r="E113" s="835"/>
      <c r="F113" s="836"/>
      <c r="G113" s="793"/>
      <c r="H113" s="837">
        <v>2</v>
      </c>
      <c r="I113" s="838">
        <v>1.72</v>
      </c>
      <c r="J113" s="796">
        <v>3</v>
      </c>
      <c r="K113" s="839">
        <v>1.02</v>
      </c>
      <c r="L113" s="840">
        <v>3</v>
      </c>
      <c r="M113" s="840">
        <v>28</v>
      </c>
      <c r="N113" s="841">
        <v>9.5</v>
      </c>
      <c r="O113" s="840" t="s">
        <v>8916</v>
      </c>
      <c r="P113" s="842" t="s">
        <v>9133</v>
      </c>
      <c r="Q113" s="843">
        <f t="shared" si="5"/>
        <v>-1</v>
      </c>
      <c r="R113" s="843">
        <f t="shared" si="5"/>
        <v>-1.3800000000000001</v>
      </c>
      <c r="S113" s="833">
        <f t="shared" si="6"/>
        <v>19</v>
      </c>
      <c r="T113" s="833">
        <f t="shared" si="7"/>
        <v>6</v>
      </c>
      <c r="U113" s="833">
        <f t="shared" si="8"/>
        <v>-13</v>
      </c>
      <c r="V113" s="844">
        <f t="shared" si="9"/>
        <v>0.31578947368421051</v>
      </c>
      <c r="W113" s="795"/>
    </row>
    <row r="114" spans="1:23" ht="14.4" customHeight="1" x14ac:dyDescent="0.3">
      <c r="A114" s="848" t="s">
        <v>9134</v>
      </c>
      <c r="B114" s="800">
        <v>3</v>
      </c>
      <c r="C114" s="802">
        <v>2.6</v>
      </c>
      <c r="D114" s="803">
        <v>8</v>
      </c>
      <c r="E114" s="798">
        <v>4</v>
      </c>
      <c r="F114" s="782">
        <v>3.21</v>
      </c>
      <c r="G114" s="783">
        <v>6.5</v>
      </c>
      <c r="H114" s="789">
        <v>8</v>
      </c>
      <c r="I114" s="790">
        <v>6.97</v>
      </c>
      <c r="J114" s="791">
        <v>10.6</v>
      </c>
      <c r="K114" s="785">
        <v>0.87</v>
      </c>
      <c r="L114" s="784">
        <v>3</v>
      </c>
      <c r="M114" s="784">
        <v>29</v>
      </c>
      <c r="N114" s="786">
        <v>9.65</v>
      </c>
      <c r="O114" s="784" t="s">
        <v>8916</v>
      </c>
      <c r="P114" s="799" t="s">
        <v>9135</v>
      </c>
      <c r="Q114" s="787">
        <f t="shared" si="5"/>
        <v>5</v>
      </c>
      <c r="R114" s="787">
        <f t="shared" si="5"/>
        <v>4.3699999999999992</v>
      </c>
      <c r="S114" s="800">
        <f t="shared" si="6"/>
        <v>77.2</v>
      </c>
      <c r="T114" s="800">
        <f t="shared" si="7"/>
        <v>84.8</v>
      </c>
      <c r="U114" s="800">
        <f t="shared" si="8"/>
        <v>7.5999999999999943</v>
      </c>
      <c r="V114" s="801">
        <f t="shared" si="9"/>
        <v>1.0984455958549222</v>
      </c>
      <c r="W114" s="788">
        <v>15.76</v>
      </c>
    </row>
    <row r="115" spans="1:23" ht="14.4" customHeight="1" x14ac:dyDescent="0.3">
      <c r="A115" s="849" t="s">
        <v>9136</v>
      </c>
      <c r="B115" s="833">
        <v>2</v>
      </c>
      <c r="C115" s="834">
        <v>1.93</v>
      </c>
      <c r="D115" s="804">
        <v>13</v>
      </c>
      <c r="E115" s="835">
        <v>2</v>
      </c>
      <c r="F115" s="836">
        <v>3.04</v>
      </c>
      <c r="G115" s="793">
        <v>26</v>
      </c>
      <c r="H115" s="837">
        <v>1</v>
      </c>
      <c r="I115" s="838">
        <v>0.97</v>
      </c>
      <c r="J115" s="794">
        <v>12</v>
      </c>
      <c r="K115" s="839">
        <v>0.97</v>
      </c>
      <c r="L115" s="840">
        <v>4</v>
      </c>
      <c r="M115" s="840">
        <v>32</v>
      </c>
      <c r="N115" s="841">
        <v>10.73</v>
      </c>
      <c r="O115" s="840" t="s">
        <v>8916</v>
      </c>
      <c r="P115" s="842" t="s">
        <v>9137</v>
      </c>
      <c r="Q115" s="843">
        <f t="shared" si="5"/>
        <v>-1</v>
      </c>
      <c r="R115" s="843">
        <f t="shared" si="5"/>
        <v>-0.96</v>
      </c>
      <c r="S115" s="833">
        <f t="shared" si="6"/>
        <v>10.73</v>
      </c>
      <c r="T115" s="833">
        <f t="shared" si="7"/>
        <v>12</v>
      </c>
      <c r="U115" s="833">
        <f t="shared" si="8"/>
        <v>1.2699999999999996</v>
      </c>
      <c r="V115" s="844">
        <f t="shared" si="9"/>
        <v>1.1183597390493942</v>
      </c>
      <c r="W115" s="795">
        <v>1.27</v>
      </c>
    </row>
    <row r="116" spans="1:23" ht="14.4" customHeight="1" x14ac:dyDescent="0.3">
      <c r="A116" s="849" t="s">
        <v>9138</v>
      </c>
      <c r="B116" s="833">
        <v>4</v>
      </c>
      <c r="C116" s="834">
        <v>6.76</v>
      </c>
      <c r="D116" s="804">
        <v>10</v>
      </c>
      <c r="E116" s="835">
        <v>3</v>
      </c>
      <c r="F116" s="836">
        <v>4.7699999999999996</v>
      </c>
      <c r="G116" s="793">
        <v>14.3</v>
      </c>
      <c r="H116" s="837">
        <v>2</v>
      </c>
      <c r="I116" s="838">
        <v>3.38</v>
      </c>
      <c r="J116" s="794">
        <v>24.5</v>
      </c>
      <c r="K116" s="839">
        <v>1.69</v>
      </c>
      <c r="L116" s="840">
        <v>5</v>
      </c>
      <c r="M116" s="840">
        <v>41</v>
      </c>
      <c r="N116" s="841">
        <v>13.5</v>
      </c>
      <c r="O116" s="840" t="s">
        <v>8916</v>
      </c>
      <c r="P116" s="842" t="s">
        <v>9139</v>
      </c>
      <c r="Q116" s="843">
        <f t="shared" si="5"/>
        <v>-2</v>
      </c>
      <c r="R116" s="843">
        <f t="shared" si="5"/>
        <v>-3.38</v>
      </c>
      <c r="S116" s="833">
        <f t="shared" si="6"/>
        <v>27</v>
      </c>
      <c r="T116" s="833">
        <f t="shared" si="7"/>
        <v>49</v>
      </c>
      <c r="U116" s="833">
        <f t="shared" si="8"/>
        <v>22</v>
      </c>
      <c r="V116" s="844">
        <f t="shared" si="9"/>
        <v>1.8148148148148149</v>
      </c>
      <c r="W116" s="795">
        <v>26.5</v>
      </c>
    </row>
    <row r="117" spans="1:23" ht="14.4" customHeight="1" x14ac:dyDescent="0.3">
      <c r="A117" s="848" t="s">
        <v>9140</v>
      </c>
      <c r="B117" s="779">
        <v>9</v>
      </c>
      <c r="C117" s="780">
        <v>2.81</v>
      </c>
      <c r="D117" s="781">
        <v>4.9000000000000004</v>
      </c>
      <c r="E117" s="798">
        <v>4</v>
      </c>
      <c r="F117" s="782">
        <v>1.28</v>
      </c>
      <c r="G117" s="783">
        <v>4.8</v>
      </c>
      <c r="H117" s="784">
        <v>5</v>
      </c>
      <c r="I117" s="782">
        <v>1.54</v>
      </c>
      <c r="J117" s="783">
        <v>3.2</v>
      </c>
      <c r="K117" s="785">
        <v>0.31</v>
      </c>
      <c r="L117" s="784">
        <v>1</v>
      </c>
      <c r="M117" s="784">
        <v>12</v>
      </c>
      <c r="N117" s="786">
        <v>4</v>
      </c>
      <c r="O117" s="784" t="s">
        <v>8916</v>
      </c>
      <c r="P117" s="799" t="s">
        <v>9141</v>
      </c>
      <c r="Q117" s="787">
        <f t="shared" si="5"/>
        <v>-4</v>
      </c>
      <c r="R117" s="787">
        <f t="shared" si="5"/>
        <v>-1.27</v>
      </c>
      <c r="S117" s="800">
        <f t="shared" si="6"/>
        <v>20</v>
      </c>
      <c r="T117" s="800">
        <f t="shared" si="7"/>
        <v>16</v>
      </c>
      <c r="U117" s="800">
        <f t="shared" si="8"/>
        <v>-4</v>
      </c>
      <c r="V117" s="801">
        <f t="shared" si="9"/>
        <v>0.8</v>
      </c>
      <c r="W117" s="788">
        <v>0.01</v>
      </c>
    </row>
    <row r="118" spans="1:23" ht="14.4" customHeight="1" x14ac:dyDescent="0.3">
      <c r="A118" s="849" t="s">
        <v>9142</v>
      </c>
      <c r="B118" s="845">
        <v>1</v>
      </c>
      <c r="C118" s="846">
        <v>0.45</v>
      </c>
      <c r="D118" s="797">
        <v>5</v>
      </c>
      <c r="E118" s="835">
        <v>1</v>
      </c>
      <c r="F118" s="836">
        <v>0.61</v>
      </c>
      <c r="G118" s="793">
        <v>9</v>
      </c>
      <c r="H118" s="840"/>
      <c r="I118" s="836"/>
      <c r="J118" s="793"/>
      <c r="K118" s="839">
        <v>0.41</v>
      </c>
      <c r="L118" s="840">
        <v>2</v>
      </c>
      <c r="M118" s="840">
        <v>16</v>
      </c>
      <c r="N118" s="841">
        <v>5.36</v>
      </c>
      <c r="O118" s="840" t="s">
        <v>8916</v>
      </c>
      <c r="P118" s="842" t="s">
        <v>9143</v>
      </c>
      <c r="Q118" s="843">
        <f t="shared" si="5"/>
        <v>-1</v>
      </c>
      <c r="R118" s="843">
        <f t="shared" si="5"/>
        <v>-0.45</v>
      </c>
      <c r="S118" s="833" t="str">
        <f t="shared" si="6"/>
        <v/>
      </c>
      <c r="T118" s="833" t="str">
        <f t="shared" si="7"/>
        <v/>
      </c>
      <c r="U118" s="833" t="str">
        <f t="shared" si="8"/>
        <v/>
      </c>
      <c r="V118" s="844" t="str">
        <f t="shared" si="9"/>
        <v/>
      </c>
      <c r="W118" s="795"/>
    </row>
    <row r="119" spans="1:23" ht="14.4" customHeight="1" x14ac:dyDescent="0.3">
      <c r="A119" s="848" t="s">
        <v>9144</v>
      </c>
      <c r="B119" s="800">
        <v>53</v>
      </c>
      <c r="C119" s="802">
        <v>21.8</v>
      </c>
      <c r="D119" s="803">
        <v>5.0999999999999996</v>
      </c>
      <c r="E119" s="789">
        <v>101</v>
      </c>
      <c r="F119" s="790">
        <v>37.840000000000003</v>
      </c>
      <c r="G119" s="792">
        <v>4.0999999999999996</v>
      </c>
      <c r="H119" s="784">
        <v>82</v>
      </c>
      <c r="I119" s="782">
        <v>28.3</v>
      </c>
      <c r="J119" s="783">
        <v>3.6</v>
      </c>
      <c r="K119" s="785">
        <v>0.31</v>
      </c>
      <c r="L119" s="784">
        <v>1</v>
      </c>
      <c r="M119" s="784">
        <v>12</v>
      </c>
      <c r="N119" s="786">
        <v>3.97</v>
      </c>
      <c r="O119" s="784" t="s">
        <v>8916</v>
      </c>
      <c r="P119" s="799" t="s">
        <v>9145</v>
      </c>
      <c r="Q119" s="787">
        <f t="shared" si="5"/>
        <v>29</v>
      </c>
      <c r="R119" s="787">
        <f t="shared" si="5"/>
        <v>6.5</v>
      </c>
      <c r="S119" s="800">
        <f t="shared" si="6"/>
        <v>325.54000000000002</v>
      </c>
      <c r="T119" s="800">
        <f t="shared" si="7"/>
        <v>295.2</v>
      </c>
      <c r="U119" s="800">
        <f t="shared" si="8"/>
        <v>-30.340000000000032</v>
      </c>
      <c r="V119" s="801">
        <f t="shared" si="9"/>
        <v>0.90680100755667492</v>
      </c>
      <c r="W119" s="788">
        <v>60.93</v>
      </c>
    </row>
    <row r="120" spans="1:23" ht="14.4" customHeight="1" x14ac:dyDescent="0.3">
      <c r="A120" s="849" t="s">
        <v>9146</v>
      </c>
      <c r="B120" s="833">
        <v>10</v>
      </c>
      <c r="C120" s="834">
        <v>5.13</v>
      </c>
      <c r="D120" s="804">
        <v>6.1</v>
      </c>
      <c r="E120" s="837">
        <v>10</v>
      </c>
      <c r="F120" s="838">
        <v>5.2</v>
      </c>
      <c r="G120" s="796">
        <v>6.4</v>
      </c>
      <c r="H120" s="840">
        <v>4</v>
      </c>
      <c r="I120" s="836">
        <v>1.77</v>
      </c>
      <c r="J120" s="793">
        <v>4.8</v>
      </c>
      <c r="K120" s="839">
        <v>0.44</v>
      </c>
      <c r="L120" s="840">
        <v>2</v>
      </c>
      <c r="M120" s="840">
        <v>18</v>
      </c>
      <c r="N120" s="841">
        <v>5.88</v>
      </c>
      <c r="O120" s="840" t="s">
        <v>8916</v>
      </c>
      <c r="P120" s="842" t="s">
        <v>9147</v>
      </c>
      <c r="Q120" s="843">
        <f t="shared" si="5"/>
        <v>-6</v>
      </c>
      <c r="R120" s="843">
        <f t="shared" si="5"/>
        <v>-3.36</v>
      </c>
      <c r="S120" s="833">
        <f t="shared" si="6"/>
        <v>23.52</v>
      </c>
      <c r="T120" s="833">
        <f t="shared" si="7"/>
        <v>19.2</v>
      </c>
      <c r="U120" s="833">
        <f t="shared" si="8"/>
        <v>-4.32</v>
      </c>
      <c r="V120" s="844">
        <f t="shared" si="9"/>
        <v>0.81632653061224492</v>
      </c>
      <c r="W120" s="795">
        <v>3.23</v>
      </c>
    </row>
    <row r="121" spans="1:23" ht="14.4" customHeight="1" x14ac:dyDescent="0.3">
      <c r="A121" s="849" t="s">
        <v>9148</v>
      </c>
      <c r="B121" s="833">
        <v>1</v>
      </c>
      <c r="C121" s="834">
        <v>1.1299999999999999</v>
      </c>
      <c r="D121" s="804">
        <v>14</v>
      </c>
      <c r="E121" s="837">
        <v>4</v>
      </c>
      <c r="F121" s="838">
        <v>3.36</v>
      </c>
      <c r="G121" s="796">
        <v>7.3</v>
      </c>
      <c r="H121" s="840">
        <v>6</v>
      </c>
      <c r="I121" s="836">
        <v>4.17</v>
      </c>
      <c r="J121" s="794">
        <v>10.5</v>
      </c>
      <c r="K121" s="839">
        <v>0.65</v>
      </c>
      <c r="L121" s="840">
        <v>3</v>
      </c>
      <c r="M121" s="840">
        <v>23</v>
      </c>
      <c r="N121" s="841">
        <v>7.7</v>
      </c>
      <c r="O121" s="840" t="s">
        <v>8916</v>
      </c>
      <c r="P121" s="842" t="s">
        <v>9149</v>
      </c>
      <c r="Q121" s="843">
        <f t="shared" si="5"/>
        <v>5</v>
      </c>
      <c r="R121" s="843">
        <f t="shared" si="5"/>
        <v>3.04</v>
      </c>
      <c r="S121" s="833">
        <f t="shared" si="6"/>
        <v>46.2</v>
      </c>
      <c r="T121" s="833">
        <f t="shared" si="7"/>
        <v>63</v>
      </c>
      <c r="U121" s="833">
        <f t="shared" si="8"/>
        <v>16.799999999999997</v>
      </c>
      <c r="V121" s="844">
        <f t="shared" si="9"/>
        <v>1.3636363636363635</v>
      </c>
      <c r="W121" s="795">
        <v>23.2</v>
      </c>
    </row>
    <row r="122" spans="1:23" ht="14.4" customHeight="1" x14ac:dyDescent="0.3">
      <c r="A122" s="848" t="s">
        <v>9150</v>
      </c>
      <c r="B122" s="800">
        <v>25</v>
      </c>
      <c r="C122" s="802">
        <v>91.17</v>
      </c>
      <c r="D122" s="803">
        <v>13.4</v>
      </c>
      <c r="E122" s="789">
        <v>33</v>
      </c>
      <c r="F122" s="790">
        <v>120</v>
      </c>
      <c r="G122" s="792">
        <v>12</v>
      </c>
      <c r="H122" s="784">
        <v>49</v>
      </c>
      <c r="I122" s="782">
        <v>178.18</v>
      </c>
      <c r="J122" s="783">
        <v>10.4</v>
      </c>
      <c r="K122" s="785">
        <v>3.64</v>
      </c>
      <c r="L122" s="784">
        <v>4</v>
      </c>
      <c r="M122" s="784">
        <v>40</v>
      </c>
      <c r="N122" s="786">
        <v>13.3</v>
      </c>
      <c r="O122" s="784" t="s">
        <v>8916</v>
      </c>
      <c r="P122" s="799" t="s">
        <v>9151</v>
      </c>
      <c r="Q122" s="787">
        <f t="shared" si="5"/>
        <v>24</v>
      </c>
      <c r="R122" s="787">
        <f t="shared" si="5"/>
        <v>87.01</v>
      </c>
      <c r="S122" s="800">
        <f t="shared" si="6"/>
        <v>651.70000000000005</v>
      </c>
      <c r="T122" s="800">
        <f t="shared" si="7"/>
        <v>509.6</v>
      </c>
      <c r="U122" s="800">
        <f t="shared" si="8"/>
        <v>-142.10000000000002</v>
      </c>
      <c r="V122" s="801">
        <f t="shared" si="9"/>
        <v>0.78195488721804507</v>
      </c>
      <c r="W122" s="788">
        <v>25.18</v>
      </c>
    </row>
    <row r="123" spans="1:23" ht="14.4" customHeight="1" x14ac:dyDescent="0.3">
      <c r="A123" s="849" t="s">
        <v>9152</v>
      </c>
      <c r="B123" s="833">
        <v>51</v>
      </c>
      <c r="C123" s="834">
        <v>234.1</v>
      </c>
      <c r="D123" s="804">
        <v>13.9</v>
      </c>
      <c r="E123" s="837">
        <v>39</v>
      </c>
      <c r="F123" s="838">
        <v>181.69</v>
      </c>
      <c r="G123" s="796">
        <v>15.8</v>
      </c>
      <c r="H123" s="840">
        <v>37</v>
      </c>
      <c r="I123" s="836">
        <v>171.85</v>
      </c>
      <c r="J123" s="793">
        <v>15.1</v>
      </c>
      <c r="K123" s="839">
        <v>4.6399999999999997</v>
      </c>
      <c r="L123" s="840">
        <v>5</v>
      </c>
      <c r="M123" s="840">
        <v>49</v>
      </c>
      <c r="N123" s="841">
        <v>16.22</v>
      </c>
      <c r="O123" s="840" t="s">
        <v>8916</v>
      </c>
      <c r="P123" s="842" t="s">
        <v>9153</v>
      </c>
      <c r="Q123" s="843">
        <f t="shared" si="5"/>
        <v>-14</v>
      </c>
      <c r="R123" s="843">
        <f t="shared" si="5"/>
        <v>-62.25</v>
      </c>
      <c r="S123" s="833">
        <f t="shared" si="6"/>
        <v>600.14</v>
      </c>
      <c r="T123" s="833">
        <f t="shared" si="7"/>
        <v>558.69999999999993</v>
      </c>
      <c r="U123" s="833">
        <f t="shared" si="8"/>
        <v>-41.440000000000055</v>
      </c>
      <c r="V123" s="844">
        <f t="shared" si="9"/>
        <v>0.93094944512946964</v>
      </c>
      <c r="W123" s="795">
        <v>69.33</v>
      </c>
    </row>
    <row r="124" spans="1:23" ht="14.4" customHeight="1" x14ac:dyDescent="0.3">
      <c r="A124" s="849" t="s">
        <v>9154</v>
      </c>
      <c r="B124" s="833">
        <v>21</v>
      </c>
      <c r="C124" s="834">
        <v>157.49</v>
      </c>
      <c r="D124" s="804">
        <v>24.2</v>
      </c>
      <c r="E124" s="837">
        <v>37</v>
      </c>
      <c r="F124" s="838">
        <v>269.54000000000002</v>
      </c>
      <c r="G124" s="796">
        <v>27.8</v>
      </c>
      <c r="H124" s="840">
        <v>15</v>
      </c>
      <c r="I124" s="836">
        <v>110.12</v>
      </c>
      <c r="J124" s="793">
        <v>20.8</v>
      </c>
      <c r="K124" s="839">
        <v>6.99</v>
      </c>
      <c r="L124" s="840">
        <v>7</v>
      </c>
      <c r="M124" s="840">
        <v>67</v>
      </c>
      <c r="N124" s="841">
        <v>22.33</v>
      </c>
      <c r="O124" s="840" t="s">
        <v>8916</v>
      </c>
      <c r="P124" s="842" t="s">
        <v>9155</v>
      </c>
      <c r="Q124" s="843">
        <f t="shared" si="5"/>
        <v>-6</v>
      </c>
      <c r="R124" s="843">
        <f t="shared" si="5"/>
        <v>-47.370000000000005</v>
      </c>
      <c r="S124" s="833">
        <f t="shared" si="6"/>
        <v>334.95</v>
      </c>
      <c r="T124" s="833">
        <f t="shared" si="7"/>
        <v>312</v>
      </c>
      <c r="U124" s="833">
        <f t="shared" si="8"/>
        <v>-22.949999999999989</v>
      </c>
      <c r="V124" s="844">
        <f t="shared" si="9"/>
        <v>0.93148231079265564</v>
      </c>
      <c r="W124" s="795">
        <v>56.35</v>
      </c>
    </row>
    <row r="125" spans="1:23" ht="14.4" customHeight="1" x14ac:dyDescent="0.3">
      <c r="A125" s="848" t="s">
        <v>9156</v>
      </c>
      <c r="B125" s="779">
        <v>11</v>
      </c>
      <c r="C125" s="780">
        <v>29.75</v>
      </c>
      <c r="D125" s="781">
        <v>15</v>
      </c>
      <c r="E125" s="798">
        <v>6</v>
      </c>
      <c r="F125" s="782">
        <v>15.37</v>
      </c>
      <c r="G125" s="783">
        <v>14.7</v>
      </c>
      <c r="H125" s="784">
        <v>1</v>
      </c>
      <c r="I125" s="782">
        <v>2.5099999999999998</v>
      </c>
      <c r="J125" s="783">
        <v>13</v>
      </c>
      <c r="K125" s="785">
        <v>2.5099999999999998</v>
      </c>
      <c r="L125" s="784">
        <v>5</v>
      </c>
      <c r="M125" s="784">
        <v>46</v>
      </c>
      <c r="N125" s="786">
        <v>15.17</v>
      </c>
      <c r="O125" s="784" t="s">
        <v>8916</v>
      </c>
      <c r="P125" s="799" t="s">
        <v>9157</v>
      </c>
      <c r="Q125" s="787">
        <f t="shared" si="5"/>
        <v>-10</v>
      </c>
      <c r="R125" s="787">
        <f t="shared" si="5"/>
        <v>-27.240000000000002</v>
      </c>
      <c r="S125" s="800">
        <f t="shared" si="6"/>
        <v>15.17</v>
      </c>
      <c r="T125" s="800">
        <f t="shared" si="7"/>
        <v>13</v>
      </c>
      <c r="U125" s="800">
        <f t="shared" si="8"/>
        <v>-2.17</v>
      </c>
      <c r="V125" s="801">
        <f t="shared" si="9"/>
        <v>0.85695451549110091</v>
      </c>
      <c r="W125" s="788"/>
    </row>
    <row r="126" spans="1:23" ht="14.4" customHeight="1" x14ac:dyDescent="0.3">
      <c r="A126" s="849" t="s">
        <v>9158</v>
      </c>
      <c r="B126" s="845">
        <v>19</v>
      </c>
      <c r="C126" s="846">
        <v>64.19</v>
      </c>
      <c r="D126" s="797">
        <v>14.7</v>
      </c>
      <c r="E126" s="835">
        <v>18</v>
      </c>
      <c r="F126" s="836">
        <v>61.09</v>
      </c>
      <c r="G126" s="793">
        <v>15.4</v>
      </c>
      <c r="H126" s="840">
        <v>11</v>
      </c>
      <c r="I126" s="836">
        <v>36.81</v>
      </c>
      <c r="J126" s="793">
        <v>14.7</v>
      </c>
      <c r="K126" s="839">
        <v>3.35</v>
      </c>
      <c r="L126" s="840">
        <v>6</v>
      </c>
      <c r="M126" s="840">
        <v>58</v>
      </c>
      <c r="N126" s="841">
        <v>19.22</v>
      </c>
      <c r="O126" s="840" t="s">
        <v>8916</v>
      </c>
      <c r="P126" s="842" t="s">
        <v>9159</v>
      </c>
      <c r="Q126" s="843">
        <f t="shared" si="5"/>
        <v>-8</v>
      </c>
      <c r="R126" s="843">
        <f t="shared" si="5"/>
        <v>-27.379999999999995</v>
      </c>
      <c r="S126" s="833">
        <f t="shared" si="6"/>
        <v>211.42</v>
      </c>
      <c r="T126" s="833">
        <f t="shared" si="7"/>
        <v>161.69999999999999</v>
      </c>
      <c r="U126" s="833">
        <f t="shared" si="8"/>
        <v>-49.72</v>
      </c>
      <c r="V126" s="844">
        <f t="shared" si="9"/>
        <v>0.7648283038501561</v>
      </c>
      <c r="W126" s="795">
        <v>6.35</v>
      </c>
    </row>
    <row r="127" spans="1:23" ht="14.4" customHeight="1" x14ac:dyDescent="0.3">
      <c r="A127" s="849" t="s">
        <v>9160</v>
      </c>
      <c r="B127" s="845">
        <v>7</v>
      </c>
      <c r="C127" s="846">
        <v>34.409999999999997</v>
      </c>
      <c r="D127" s="797">
        <v>22.9</v>
      </c>
      <c r="E127" s="835">
        <v>2</v>
      </c>
      <c r="F127" s="836">
        <v>9.3800000000000008</v>
      </c>
      <c r="G127" s="793">
        <v>15.5</v>
      </c>
      <c r="H127" s="840">
        <v>2</v>
      </c>
      <c r="I127" s="836">
        <v>9.3800000000000008</v>
      </c>
      <c r="J127" s="793">
        <v>12.5</v>
      </c>
      <c r="K127" s="839">
        <v>4.6900000000000004</v>
      </c>
      <c r="L127" s="840">
        <v>7</v>
      </c>
      <c r="M127" s="840">
        <v>65</v>
      </c>
      <c r="N127" s="841">
        <v>21.67</v>
      </c>
      <c r="O127" s="840" t="s">
        <v>8916</v>
      </c>
      <c r="P127" s="842" t="s">
        <v>9161</v>
      </c>
      <c r="Q127" s="843">
        <f t="shared" si="5"/>
        <v>-5</v>
      </c>
      <c r="R127" s="843">
        <f t="shared" si="5"/>
        <v>-25.029999999999994</v>
      </c>
      <c r="S127" s="833">
        <f t="shared" si="6"/>
        <v>43.34</v>
      </c>
      <c r="T127" s="833">
        <f t="shared" si="7"/>
        <v>25</v>
      </c>
      <c r="U127" s="833">
        <f t="shared" si="8"/>
        <v>-18.340000000000003</v>
      </c>
      <c r="V127" s="844">
        <f t="shared" si="9"/>
        <v>0.57683433317951083</v>
      </c>
      <c r="W127" s="795"/>
    </row>
    <row r="128" spans="1:23" ht="14.4" customHeight="1" x14ac:dyDescent="0.3">
      <c r="A128" s="848" t="s">
        <v>9162</v>
      </c>
      <c r="B128" s="800">
        <v>15</v>
      </c>
      <c r="C128" s="802">
        <v>23.6</v>
      </c>
      <c r="D128" s="803">
        <v>12.3</v>
      </c>
      <c r="E128" s="789">
        <v>23</v>
      </c>
      <c r="F128" s="790">
        <v>31.39</v>
      </c>
      <c r="G128" s="792">
        <v>8.9</v>
      </c>
      <c r="H128" s="784">
        <v>26</v>
      </c>
      <c r="I128" s="782">
        <v>35.33</v>
      </c>
      <c r="J128" s="783">
        <v>8.9</v>
      </c>
      <c r="K128" s="785">
        <v>1.36</v>
      </c>
      <c r="L128" s="784">
        <v>3</v>
      </c>
      <c r="M128" s="784">
        <v>30</v>
      </c>
      <c r="N128" s="786">
        <v>9.9499999999999993</v>
      </c>
      <c r="O128" s="784" t="s">
        <v>8916</v>
      </c>
      <c r="P128" s="799" t="s">
        <v>9163</v>
      </c>
      <c r="Q128" s="787">
        <f t="shared" si="5"/>
        <v>11</v>
      </c>
      <c r="R128" s="787">
        <f t="shared" si="5"/>
        <v>11.729999999999997</v>
      </c>
      <c r="S128" s="800">
        <f t="shared" si="6"/>
        <v>258.7</v>
      </c>
      <c r="T128" s="800">
        <f t="shared" si="7"/>
        <v>231.4</v>
      </c>
      <c r="U128" s="800">
        <f t="shared" si="8"/>
        <v>-27.299999999999983</v>
      </c>
      <c r="V128" s="801">
        <f t="shared" si="9"/>
        <v>0.89447236180904532</v>
      </c>
      <c r="W128" s="788">
        <v>20.38</v>
      </c>
    </row>
    <row r="129" spans="1:23" ht="14.4" customHeight="1" x14ac:dyDescent="0.3">
      <c r="A129" s="849" t="s">
        <v>9164</v>
      </c>
      <c r="B129" s="833">
        <v>17</v>
      </c>
      <c r="C129" s="834">
        <v>32.700000000000003</v>
      </c>
      <c r="D129" s="804">
        <v>10.8</v>
      </c>
      <c r="E129" s="837">
        <v>29</v>
      </c>
      <c r="F129" s="838">
        <v>57.72</v>
      </c>
      <c r="G129" s="796">
        <v>12.8</v>
      </c>
      <c r="H129" s="840">
        <v>18</v>
      </c>
      <c r="I129" s="836">
        <v>37.83</v>
      </c>
      <c r="J129" s="794">
        <v>14.6</v>
      </c>
      <c r="K129" s="839">
        <v>1.9</v>
      </c>
      <c r="L129" s="840">
        <v>4</v>
      </c>
      <c r="M129" s="840">
        <v>38</v>
      </c>
      <c r="N129" s="841">
        <v>12.63</v>
      </c>
      <c r="O129" s="840" t="s">
        <v>8916</v>
      </c>
      <c r="P129" s="842" t="s">
        <v>9165</v>
      </c>
      <c r="Q129" s="843">
        <f t="shared" si="5"/>
        <v>1</v>
      </c>
      <c r="R129" s="843">
        <f t="shared" si="5"/>
        <v>5.1299999999999955</v>
      </c>
      <c r="S129" s="833">
        <f t="shared" si="6"/>
        <v>227.34</v>
      </c>
      <c r="T129" s="833">
        <f t="shared" si="7"/>
        <v>262.8</v>
      </c>
      <c r="U129" s="833">
        <f t="shared" si="8"/>
        <v>35.460000000000008</v>
      </c>
      <c r="V129" s="844">
        <f t="shared" si="9"/>
        <v>1.1559778305621535</v>
      </c>
      <c r="W129" s="795">
        <v>87.94</v>
      </c>
    </row>
    <row r="130" spans="1:23" ht="14.4" customHeight="1" x14ac:dyDescent="0.3">
      <c r="A130" s="849" t="s">
        <v>9166</v>
      </c>
      <c r="B130" s="833">
        <v>3</v>
      </c>
      <c r="C130" s="834">
        <v>9.36</v>
      </c>
      <c r="D130" s="804">
        <v>14.7</v>
      </c>
      <c r="E130" s="837">
        <v>11</v>
      </c>
      <c r="F130" s="838">
        <v>35.340000000000003</v>
      </c>
      <c r="G130" s="796">
        <v>20</v>
      </c>
      <c r="H130" s="840">
        <v>5</v>
      </c>
      <c r="I130" s="836">
        <v>15.7</v>
      </c>
      <c r="J130" s="794">
        <v>23</v>
      </c>
      <c r="K130" s="839">
        <v>3.12</v>
      </c>
      <c r="L130" s="840">
        <v>5</v>
      </c>
      <c r="M130" s="840">
        <v>49</v>
      </c>
      <c r="N130" s="841">
        <v>16.22</v>
      </c>
      <c r="O130" s="840" t="s">
        <v>8916</v>
      </c>
      <c r="P130" s="842" t="s">
        <v>9167</v>
      </c>
      <c r="Q130" s="843">
        <f t="shared" si="5"/>
        <v>2</v>
      </c>
      <c r="R130" s="843">
        <f t="shared" si="5"/>
        <v>6.34</v>
      </c>
      <c r="S130" s="833">
        <f t="shared" si="6"/>
        <v>81.099999999999994</v>
      </c>
      <c r="T130" s="833">
        <f t="shared" si="7"/>
        <v>115</v>
      </c>
      <c r="U130" s="833">
        <f t="shared" si="8"/>
        <v>33.900000000000006</v>
      </c>
      <c r="V130" s="844">
        <f t="shared" si="9"/>
        <v>1.4180024660912456</v>
      </c>
      <c r="W130" s="795">
        <v>36.33</v>
      </c>
    </row>
    <row r="131" spans="1:23" ht="14.4" customHeight="1" x14ac:dyDescent="0.3">
      <c r="A131" s="848" t="s">
        <v>9168</v>
      </c>
      <c r="B131" s="800">
        <v>146</v>
      </c>
      <c r="C131" s="802">
        <v>160.44999999999999</v>
      </c>
      <c r="D131" s="803">
        <v>5.8</v>
      </c>
      <c r="E131" s="789">
        <v>168</v>
      </c>
      <c r="F131" s="790">
        <v>185.46</v>
      </c>
      <c r="G131" s="792">
        <v>5.7</v>
      </c>
      <c r="H131" s="784">
        <v>153</v>
      </c>
      <c r="I131" s="782">
        <v>168.55</v>
      </c>
      <c r="J131" s="783">
        <v>5.0999999999999996</v>
      </c>
      <c r="K131" s="785">
        <v>1.1000000000000001</v>
      </c>
      <c r="L131" s="784">
        <v>2</v>
      </c>
      <c r="M131" s="784">
        <v>17</v>
      </c>
      <c r="N131" s="786">
        <v>5.62</v>
      </c>
      <c r="O131" s="784" t="s">
        <v>7401</v>
      </c>
      <c r="P131" s="799" t="s">
        <v>9169</v>
      </c>
      <c r="Q131" s="787">
        <f t="shared" si="5"/>
        <v>7</v>
      </c>
      <c r="R131" s="787">
        <f t="shared" si="5"/>
        <v>8.1000000000000227</v>
      </c>
      <c r="S131" s="800">
        <f t="shared" si="6"/>
        <v>859.86</v>
      </c>
      <c r="T131" s="800">
        <f t="shared" si="7"/>
        <v>780.3</v>
      </c>
      <c r="U131" s="800">
        <f t="shared" si="8"/>
        <v>-79.560000000000059</v>
      </c>
      <c r="V131" s="801">
        <f t="shared" si="9"/>
        <v>0.90747330960854089</v>
      </c>
      <c r="W131" s="788">
        <v>52</v>
      </c>
    </row>
    <row r="132" spans="1:23" ht="14.4" customHeight="1" x14ac:dyDescent="0.3">
      <c r="A132" s="849" t="s">
        <v>9170</v>
      </c>
      <c r="B132" s="833">
        <v>63</v>
      </c>
      <c r="C132" s="834">
        <v>78.83</v>
      </c>
      <c r="D132" s="804">
        <v>6.2</v>
      </c>
      <c r="E132" s="837">
        <v>76</v>
      </c>
      <c r="F132" s="838">
        <v>95.84</v>
      </c>
      <c r="G132" s="796">
        <v>6.5</v>
      </c>
      <c r="H132" s="840">
        <v>40</v>
      </c>
      <c r="I132" s="836">
        <v>50.05</v>
      </c>
      <c r="J132" s="793">
        <v>5.9</v>
      </c>
      <c r="K132" s="839">
        <v>1.25</v>
      </c>
      <c r="L132" s="840">
        <v>2</v>
      </c>
      <c r="M132" s="840">
        <v>20</v>
      </c>
      <c r="N132" s="841">
        <v>6.61</v>
      </c>
      <c r="O132" s="840" t="s">
        <v>7401</v>
      </c>
      <c r="P132" s="842" t="s">
        <v>9171</v>
      </c>
      <c r="Q132" s="843">
        <f t="shared" si="5"/>
        <v>-23</v>
      </c>
      <c r="R132" s="843">
        <f t="shared" si="5"/>
        <v>-28.78</v>
      </c>
      <c r="S132" s="833">
        <f t="shared" si="6"/>
        <v>264.40000000000003</v>
      </c>
      <c r="T132" s="833">
        <f t="shared" si="7"/>
        <v>236</v>
      </c>
      <c r="U132" s="833">
        <f t="shared" si="8"/>
        <v>-28.400000000000034</v>
      </c>
      <c r="V132" s="844">
        <f t="shared" si="9"/>
        <v>0.89258698940998471</v>
      </c>
      <c r="W132" s="795">
        <v>22.86</v>
      </c>
    </row>
    <row r="133" spans="1:23" ht="14.4" customHeight="1" x14ac:dyDescent="0.3">
      <c r="A133" s="849" t="s">
        <v>9172</v>
      </c>
      <c r="B133" s="833">
        <v>5</v>
      </c>
      <c r="C133" s="834">
        <v>11.27</v>
      </c>
      <c r="D133" s="804">
        <v>12.6</v>
      </c>
      <c r="E133" s="837">
        <v>4</v>
      </c>
      <c r="F133" s="838">
        <v>6.54</v>
      </c>
      <c r="G133" s="796">
        <v>13</v>
      </c>
      <c r="H133" s="840">
        <v>1</v>
      </c>
      <c r="I133" s="836">
        <v>1.64</v>
      </c>
      <c r="J133" s="794">
        <v>13</v>
      </c>
      <c r="K133" s="839">
        <v>1.64</v>
      </c>
      <c r="L133" s="840">
        <v>3</v>
      </c>
      <c r="M133" s="840">
        <v>26</v>
      </c>
      <c r="N133" s="841">
        <v>8.73</v>
      </c>
      <c r="O133" s="840" t="s">
        <v>7401</v>
      </c>
      <c r="P133" s="842" t="s">
        <v>9173</v>
      </c>
      <c r="Q133" s="843">
        <f t="shared" si="5"/>
        <v>-4</v>
      </c>
      <c r="R133" s="843">
        <f t="shared" si="5"/>
        <v>-9.629999999999999</v>
      </c>
      <c r="S133" s="833">
        <f t="shared" si="6"/>
        <v>8.73</v>
      </c>
      <c r="T133" s="833">
        <f t="shared" si="7"/>
        <v>13</v>
      </c>
      <c r="U133" s="833">
        <f t="shared" si="8"/>
        <v>4.2699999999999996</v>
      </c>
      <c r="V133" s="844">
        <f t="shared" si="9"/>
        <v>1.4891179839633446</v>
      </c>
      <c r="W133" s="795">
        <v>4.2699999999999996</v>
      </c>
    </row>
    <row r="134" spans="1:23" ht="14.4" customHeight="1" x14ac:dyDescent="0.3">
      <c r="A134" s="848" t="s">
        <v>9174</v>
      </c>
      <c r="B134" s="800">
        <v>12</v>
      </c>
      <c r="C134" s="802">
        <v>20.52</v>
      </c>
      <c r="D134" s="803">
        <v>11.3</v>
      </c>
      <c r="E134" s="789">
        <v>11</v>
      </c>
      <c r="F134" s="790">
        <v>18.98</v>
      </c>
      <c r="G134" s="792">
        <v>8.3000000000000007</v>
      </c>
      <c r="H134" s="784">
        <v>21</v>
      </c>
      <c r="I134" s="782">
        <v>32.74</v>
      </c>
      <c r="J134" s="783">
        <v>7.1</v>
      </c>
      <c r="K134" s="785">
        <v>1.55</v>
      </c>
      <c r="L134" s="784">
        <v>3</v>
      </c>
      <c r="M134" s="784">
        <v>27</v>
      </c>
      <c r="N134" s="786">
        <v>9.14</v>
      </c>
      <c r="O134" s="784" t="s">
        <v>8916</v>
      </c>
      <c r="P134" s="799" t="s">
        <v>9175</v>
      </c>
      <c r="Q134" s="787">
        <f t="shared" ref="Q134:R197" si="10">H134-B134</f>
        <v>9</v>
      </c>
      <c r="R134" s="787">
        <f t="shared" si="10"/>
        <v>12.220000000000002</v>
      </c>
      <c r="S134" s="800">
        <f t="shared" ref="S134:S197" si="11">IF(H134=0,"",H134*N134)</f>
        <v>191.94</v>
      </c>
      <c r="T134" s="800">
        <f t="shared" ref="T134:T197" si="12">IF(H134=0,"",H134*J134)</f>
        <v>149.1</v>
      </c>
      <c r="U134" s="800">
        <f t="shared" ref="U134:U197" si="13">IF(H134=0,"",T134-S134)</f>
        <v>-42.84</v>
      </c>
      <c r="V134" s="801">
        <f t="shared" ref="V134:V197" si="14">IF(H134=0,"",T134/S134)</f>
        <v>0.77680525164113778</v>
      </c>
      <c r="W134" s="788">
        <v>19.3</v>
      </c>
    </row>
    <row r="135" spans="1:23" ht="14.4" customHeight="1" x14ac:dyDescent="0.3">
      <c r="A135" s="849" t="s">
        <v>9176</v>
      </c>
      <c r="B135" s="833">
        <v>5</v>
      </c>
      <c r="C135" s="834">
        <v>10.25</v>
      </c>
      <c r="D135" s="804">
        <v>5.6</v>
      </c>
      <c r="E135" s="837">
        <v>15</v>
      </c>
      <c r="F135" s="838">
        <v>32.82</v>
      </c>
      <c r="G135" s="796">
        <v>14.1</v>
      </c>
      <c r="H135" s="840">
        <v>1</v>
      </c>
      <c r="I135" s="836">
        <v>2.0499999999999998</v>
      </c>
      <c r="J135" s="793">
        <v>5</v>
      </c>
      <c r="K135" s="839">
        <v>2.0499999999999998</v>
      </c>
      <c r="L135" s="840">
        <v>4</v>
      </c>
      <c r="M135" s="840">
        <v>37</v>
      </c>
      <c r="N135" s="841">
        <v>12.2</v>
      </c>
      <c r="O135" s="840" t="s">
        <v>8916</v>
      </c>
      <c r="P135" s="842" t="s">
        <v>9177</v>
      </c>
      <c r="Q135" s="843">
        <f t="shared" si="10"/>
        <v>-4</v>
      </c>
      <c r="R135" s="843">
        <f t="shared" si="10"/>
        <v>-8.1999999999999993</v>
      </c>
      <c r="S135" s="833">
        <f t="shared" si="11"/>
        <v>12.2</v>
      </c>
      <c r="T135" s="833">
        <f t="shared" si="12"/>
        <v>5</v>
      </c>
      <c r="U135" s="833">
        <f t="shared" si="13"/>
        <v>-7.1999999999999993</v>
      </c>
      <c r="V135" s="844">
        <f t="shared" si="14"/>
        <v>0.4098360655737705</v>
      </c>
      <c r="W135" s="795"/>
    </row>
    <row r="136" spans="1:23" ht="14.4" customHeight="1" x14ac:dyDescent="0.3">
      <c r="A136" s="849" t="s">
        <v>9178</v>
      </c>
      <c r="B136" s="833">
        <v>5</v>
      </c>
      <c r="C136" s="834">
        <v>16.52</v>
      </c>
      <c r="D136" s="804">
        <v>14</v>
      </c>
      <c r="E136" s="837">
        <v>5</v>
      </c>
      <c r="F136" s="838">
        <v>16.52</v>
      </c>
      <c r="G136" s="796">
        <v>11.4</v>
      </c>
      <c r="H136" s="840">
        <v>4</v>
      </c>
      <c r="I136" s="836">
        <v>11.8</v>
      </c>
      <c r="J136" s="794">
        <v>17.3</v>
      </c>
      <c r="K136" s="839">
        <v>3.3</v>
      </c>
      <c r="L136" s="840">
        <v>5</v>
      </c>
      <c r="M136" s="840">
        <v>49</v>
      </c>
      <c r="N136" s="841">
        <v>16.2</v>
      </c>
      <c r="O136" s="840" t="s">
        <v>8916</v>
      </c>
      <c r="P136" s="842" t="s">
        <v>9179</v>
      </c>
      <c r="Q136" s="843">
        <f t="shared" si="10"/>
        <v>-1</v>
      </c>
      <c r="R136" s="843">
        <f t="shared" si="10"/>
        <v>-4.7199999999999989</v>
      </c>
      <c r="S136" s="833">
        <f t="shared" si="11"/>
        <v>64.8</v>
      </c>
      <c r="T136" s="833">
        <f t="shared" si="12"/>
        <v>69.2</v>
      </c>
      <c r="U136" s="833">
        <f t="shared" si="13"/>
        <v>4.4000000000000057</v>
      </c>
      <c r="V136" s="844">
        <f t="shared" si="14"/>
        <v>1.0679012345679013</v>
      </c>
      <c r="W136" s="795">
        <v>27.61</v>
      </c>
    </row>
    <row r="137" spans="1:23" ht="14.4" customHeight="1" x14ac:dyDescent="0.3">
      <c r="A137" s="848" t="s">
        <v>9180</v>
      </c>
      <c r="B137" s="800">
        <v>15</v>
      </c>
      <c r="C137" s="802">
        <v>8.85</v>
      </c>
      <c r="D137" s="803">
        <v>6.6</v>
      </c>
      <c r="E137" s="789">
        <v>23</v>
      </c>
      <c r="F137" s="790">
        <v>12.65</v>
      </c>
      <c r="G137" s="792">
        <v>4.4000000000000004</v>
      </c>
      <c r="H137" s="784">
        <v>18</v>
      </c>
      <c r="I137" s="782">
        <v>10.220000000000001</v>
      </c>
      <c r="J137" s="783">
        <v>5.0999999999999996</v>
      </c>
      <c r="K137" s="785">
        <v>0.54</v>
      </c>
      <c r="L137" s="784">
        <v>2</v>
      </c>
      <c r="M137" s="784">
        <v>21</v>
      </c>
      <c r="N137" s="786">
        <v>6.96</v>
      </c>
      <c r="O137" s="784" t="s">
        <v>8916</v>
      </c>
      <c r="P137" s="799" t="s">
        <v>9181</v>
      </c>
      <c r="Q137" s="787">
        <f t="shared" si="10"/>
        <v>3</v>
      </c>
      <c r="R137" s="787">
        <f t="shared" si="10"/>
        <v>1.370000000000001</v>
      </c>
      <c r="S137" s="800">
        <f t="shared" si="11"/>
        <v>125.28</v>
      </c>
      <c r="T137" s="800">
        <f t="shared" si="12"/>
        <v>91.8</v>
      </c>
      <c r="U137" s="800">
        <f t="shared" si="13"/>
        <v>-33.480000000000004</v>
      </c>
      <c r="V137" s="801">
        <f t="shared" si="14"/>
        <v>0.73275862068965514</v>
      </c>
      <c r="W137" s="788">
        <v>22.12</v>
      </c>
    </row>
    <row r="138" spans="1:23" ht="14.4" customHeight="1" x14ac:dyDescent="0.3">
      <c r="A138" s="849" t="s">
        <v>9182</v>
      </c>
      <c r="B138" s="833">
        <v>7</v>
      </c>
      <c r="C138" s="834">
        <v>4.58</v>
      </c>
      <c r="D138" s="804">
        <v>6.4</v>
      </c>
      <c r="E138" s="837">
        <v>5</v>
      </c>
      <c r="F138" s="838">
        <v>3.34</v>
      </c>
      <c r="G138" s="796">
        <v>10.6</v>
      </c>
      <c r="H138" s="840">
        <v>2</v>
      </c>
      <c r="I138" s="836">
        <v>1.1599999999999999</v>
      </c>
      <c r="J138" s="793">
        <v>2.5</v>
      </c>
      <c r="K138" s="839">
        <v>0.68</v>
      </c>
      <c r="L138" s="840">
        <v>3</v>
      </c>
      <c r="M138" s="840">
        <v>26</v>
      </c>
      <c r="N138" s="841">
        <v>8.76</v>
      </c>
      <c r="O138" s="840" t="s">
        <v>8916</v>
      </c>
      <c r="P138" s="842" t="s">
        <v>9183</v>
      </c>
      <c r="Q138" s="843">
        <f t="shared" si="10"/>
        <v>-5</v>
      </c>
      <c r="R138" s="843">
        <f t="shared" si="10"/>
        <v>-3.42</v>
      </c>
      <c r="S138" s="833">
        <f t="shared" si="11"/>
        <v>17.52</v>
      </c>
      <c r="T138" s="833">
        <f t="shared" si="12"/>
        <v>5</v>
      </c>
      <c r="U138" s="833">
        <f t="shared" si="13"/>
        <v>-12.52</v>
      </c>
      <c r="V138" s="844">
        <f t="shared" si="14"/>
        <v>0.28538812785388129</v>
      </c>
      <c r="W138" s="795"/>
    </row>
    <row r="139" spans="1:23" ht="14.4" customHeight="1" x14ac:dyDescent="0.3">
      <c r="A139" s="849" t="s">
        <v>9184</v>
      </c>
      <c r="B139" s="833">
        <v>1</v>
      </c>
      <c r="C139" s="834">
        <v>1</v>
      </c>
      <c r="D139" s="804">
        <v>10</v>
      </c>
      <c r="E139" s="837">
        <v>4</v>
      </c>
      <c r="F139" s="838">
        <v>3.32</v>
      </c>
      <c r="G139" s="796">
        <v>18</v>
      </c>
      <c r="H139" s="840">
        <v>2</v>
      </c>
      <c r="I139" s="836">
        <v>1.52</v>
      </c>
      <c r="J139" s="793">
        <v>6</v>
      </c>
      <c r="K139" s="839">
        <v>0.76</v>
      </c>
      <c r="L139" s="840">
        <v>3</v>
      </c>
      <c r="M139" s="840">
        <v>31</v>
      </c>
      <c r="N139" s="841">
        <v>10.210000000000001</v>
      </c>
      <c r="O139" s="840" t="s">
        <v>8916</v>
      </c>
      <c r="P139" s="842" t="s">
        <v>9185</v>
      </c>
      <c r="Q139" s="843">
        <f t="shared" si="10"/>
        <v>1</v>
      </c>
      <c r="R139" s="843">
        <f t="shared" si="10"/>
        <v>0.52</v>
      </c>
      <c r="S139" s="833">
        <f t="shared" si="11"/>
        <v>20.420000000000002</v>
      </c>
      <c r="T139" s="833">
        <f t="shared" si="12"/>
        <v>12</v>
      </c>
      <c r="U139" s="833">
        <f t="shared" si="13"/>
        <v>-8.4200000000000017</v>
      </c>
      <c r="V139" s="844">
        <f t="shared" si="14"/>
        <v>0.5876591576885406</v>
      </c>
      <c r="W139" s="795"/>
    </row>
    <row r="140" spans="1:23" ht="14.4" customHeight="1" x14ac:dyDescent="0.3">
      <c r="A140" s="848" t="s">
        <v>9186</v>
      </c>
      <c r="B140" s="800">
        <v>8</v>
      </c>
      <c r="C140" s="802">
        <v>5.9</v>
      </c>
      <c r="D140" s="803">
        <v>5.6</v>
      </c>
      <c r="E140" s="789">
        <v>10</v>
      </c>
      <c r="F140" s="790">
        <v>6.84</v>
      </c>
      <c r="G140" s="792">
        <v>8</v>
      </c>
      <c r="H140" s="784">
        <v>9</v>
      </c>
      <c r="I140" s="782">
        <v>5.85</v>
      </c>
      <c r="J140" s="783">
        <v>5.3</v>
      </c>
      <c r="K140" s="785">
        <v>0.7</v>
      </c>
      <c r="L140" s="784">
        <v>3</v>
      </c>
      <c r="M140" s="784">
        <v>25</v>
      </c>
      <c r="N140" s="786">
        <v>8.18</v>
      </c>
      <c r="O140" s="784" t="s">
        <v>8916</v>
      </c>
      <c r="P140" s="799" t="s">
        <v>9187</v>
      </c>
      <c r="Q140" s="787">
        <f t="shared" si="10"/>
        <v>1</v>
      </c>
      <c r="R140" s="787">
        <f t="shared" si="10"/>
        <v>-5.0000000000000711E-2</v>
      </c>
      <c r="S140" s="800">
        <f t="shared" si="11"/>
        <v>73.62</v>
      </c>
      <c r="T140" s="800">
        <f t="shared" si="12"/>
        <v>47.699999999999996</v>
      </c>
      <c r="U140" s="800">
        <f t="shared" si="13"/>
        <v>-25.920000000000009</v>
      </c>
      <c r="V140" s="801">
        <f t="shared" si="14"/>
        <v>0.64792176039119798</v>
      </c>
      <c r="W140" s="788">
        <v>4.6399999999999997</v>
      </c>
    </row>
    <row r="141" spans="1:23" ht="14.4" customHeight="1" x14ac:dyDescent="0.3">
      <c r="A141" s="849" t="s">
        <v>9188</v>
      </c>
      <c r="B141" s="833">
        <v>3</v>
      </c>
      <c r="C141" s="834">
        <v>3.17</v>
      </c>
      <c r="D141" s="804">
        <v>10.7</v>
      </c>
      <c r="E141" s="837">
        <v>4</v>
      </c>
      <c r="F141" s="838">
        <v>3.91</v>
      </c>
      <c r="G141" s="796">
        <v>8</v>
      </c>
      <c r="H141" s="840">
        <v>1</v>
      </c>
      <c r="I141" s="836">
        <v>0.9</v>
      </c>
      <c r="J141" s="793">
        <v>3</v>
      </c>
      <c r="K141" s="839">
        <v>0.9</v>
      </c>
      <c r="L141" s="840">
        <v>3</v>
      </c>
      <c r="M141" s="840">
        <v>29</v>
      </c>
      <c r="N141" s="841">
        <v>9.6999999999999993</v>
      </c>
      <c r="O141" s="840" t="s">
        <v>8916</v>
      </c>
      <c r="P141" s="842" t="s">
        <v>9189</v>
      </c>
      <c r="Q141" s="843">
        <f t="shared" si="10"/>
        <v>-2</v>
      </c>
      <c r="R141" s="843">
        <f t="shared" si="10"/>
        <v>-2.27</v>
      </c>
      <c r="S141" s="833">
        <f t="shared" si="11"/>
        <v>9.6999999999999993</v>
      </c>
      <c r="T141" s="833">
        <f t="shared" si="12"/>
        <v>3</v>
      </c>
      <c r="U141" s="833">
        <f t="shared" si="13"/>
        <v>-6.6999999999999993</v>
      </c>
      <c r="V141" s="844">
        <f t="shared" si="14"/>
        <v>0.30927835051546393</v>
      </c>
      <c r="W141" s="795"/>
    </row>
    <row r="142" spans="1:23" ht="14.4" customHeight="1" x14ac:dyDescent="0.3">
      <c r="A142" s="849" t="s">
        <v>9190</v>
      </c>
      <c r="B142" s="833">
        <v>2</v>
      </c>
      <c r="C142" s="834">
        <v>3.84</v>
      </c>
      <c r="D142" s="804">
        <v>19.5</v>
      </c>
      <c r="E142" s="837">
        <v>3</v>
      </c>
      <c r="F142" s="838">
        <v>7.37</v>
      </c>
      <c r="G142" s="796">
        <v>35.299999999999997</v>
      </c>
      <c r="H142" s="840">
        <v>1</v>
      </c>
      <c r="I142" s="836">
        <v>1.92</v>
      </c>
      <c r="J142" s="793">
        <v>13</v>
      </c>
      <c r="K142" s="839">
        <v>1.92</v>
      </c>
      <c r="L142" s="840">
        <v>5</v>
      </c>
      <c r="M142" s="840">
        <v>42</v>
      </c>
      <c r="N142" s="841">
        <v>13.91</v>
      </c>
      <c r="O142" s="840" t="s">
        <v>8916</v>
      </c>
      <c r="P142" s="842" t="s">
        <v>9191</v>
      </c>
      <c r="Q142" s="843">
        <f t="shared" si="10"/>
        <v>-1</v>
      </c>
      <c r="R142" s="843">
        <f t="shared" si="10"/>
        <v>-1.92</v>
      </c>
      <c r="S142" s="833">
        <f t="shared" si="11"/>
        <v>13.91</v>
      </c>
      <c r="T142" s="833">
        <f t="shared" si="12"/>
        <v>13</v>
      </c>
      <c r="U142" s="833">
        <f t="shared" si="13"/>
        <v>-0.91000000000000014</v>
      </c>
      <c r="V142" s="844">
        <f t="shared" si="14"/>
        <v>0.93457943925233644</v>
      </c>
      <c r="W142" s="795"/>
    </row>
    <row r="143" spans="1:23" ht="14.4" customHeight="1" x14ac:dyDescent="0.3">
      <c r="A143" s="848" t="s">
        <v>9192</v>
      </c>
      <c r="B143" s="779">
        <v>10</v>
      </c>
      <c r="C143" s="780">
        <v>6.49</v>
      </c>
      <c r="D143" s="781">
        <v>10</v>
      </c>
      <c r="E143" s="798">
        <v>1</v>
      </c>
      <c r="F143" s="782">
        <v>0.52</v>
      </c>
      <c r="G143" s="783">
        <v>2</v>
      </c>
      <c r="H143" s="784">
        <v>4</v>
      </c>
      <c r="I143" s="782">
        <v>2.1</v>
      </c>
      <c r="J143" s="783">
        <v>3.5</v>
      </c>
      <c r="K143" s="785">
        <v>0.52</v>
      </c>
      <c r="L143" s="784">
        <v>2</v>
      </c>
      <c r="M143" s="784">
        <v>20</v>
      </c>
      <c r="N143" s="786">
        <v>6.83</v>
      </c>
      <c r="O143" s="784" t="s">
        <v>8916</v>
      </c>
      <c r="P143" s="799" t="s">
        <v>9193</v>
      </c>
      <c r="Q143" s="787">
        <f t="shared" si="10"/>
        <v>-6</v>
      </c>
      <c r="R143" s="787">
        <f t="shared" si="10"/>
        <v>-4.3900000000000006</v>
      </c>
      <c r="S143" s="800">
        <f t="shared" si="11"/>
        <v>27.32</v>
      </c>
      <c r="T143" s="800">
        <f t="shared" si="12"/>
        <v>14</v>
      </c>
      <c r="U143" s="800">
        <f t="shared" si="13"/>
        <v>-13.32</v>
      </c>
      <c r="V143" s="801">
        <f t="shared" si="14"/>
        <v>0.51244509516837478</v>
      </c>
      <c r="W143" s="788"/>
    </row>
    <row r="144" spans="1:23" ht="14.4" customHeight="1" x14ac:dyDescent="0.3">
      <c r="A144" s="849" t="s">
        <v>9194</v>
      </c>
      <c r="B144" s="845">
        <v>2</v>
      </c>
      <c r="C144" s="846">
        <v>1.66</v>
      </c>
      <c r="D144" s="797">
        <v>8.5</v>
      </c>
      <c r="E144" s="835">
        <v>2</v>
      </c>
      <c r="F144" s="836">
        <v>2.02</v>
      </c>
      <c r="G144" s="793">
        <v>15</v>
      </c>
      <c r="H144" s="840"/>
      <c r="I144" s="836"/>
      <c r="J144" s="793"/>
      <c r="K144" s="839">
        <v>0.63</v>
      </c>
      <c r="L144" s="840">
        <v>3</v>
      </c>
      <c r="M144" s="840">
        <v>25</v>
      </c>
      <c r="N144" s="841">
        <v>8.35</v>
      </c>
      <c r="O144" s="840" t="s">
        <v>8916</v>
      </c>
      <c r="P144" s="842" t="s">
        <v>9195</v>
      </c>
      <c r="Q144" s="843">
        <f t="shared" si="10"/>
        <v>-2</v>
      </c>
      <c r="R144" s="843">
        <f t="shared" si="10"/>
        <v>-1.66</v>
      </c>
      <c r="S144" s="833" t="str">
        <f t="shared" si="11"/>
        <v/>
      </c>
      <c r="T144" s="833" t="str">
        <f t="shared" si="12"/>
        <v/>
      </c>
      <c r="U144" s="833" t="str">
        <f t="shared" si="13"/>
        <v/>
      </c>
      <c r="V144" s="844" t="str">
        <f t="shared" si="14"/>
        <v/>
      </c>
      <c r="W144" s="795"/>
    </row>
    <row r="145" spans="1:23" ht="14.4" customHeight="1" x14ac:dyDescent="0.3">
      <c r="A145" s="849" t="s">
        <v>9196</v>
      </c>
      <c r="B145" s="845">
        <v>2</v>
      </c>
      <c r="C145" s="846">
        <v>2.38</v>
      </c>
      <c r="D145" s="797">
        <v>17.5</v>
      </c>
      <c r="E145" s="835">
        <v>3</v>
      </c>
      <c r="F145" s="836">
        <v>4.4400000000000004</v>
      </c>
      <c r="G145" s="793">
        <v>29</v>
      </c>
      <c r="H145" s="840">
        <v>1</v>
      </c>
      <c r="I145" s="836">
        <v>1</v>
      </c>
      <c r="J145" s="793">
        <v>10</v>
      </c>
      <c r="K145" s="839">
        <v>0.98</v>
      </c>
      <c r="L145" s="840">
        <v>4</v>
      </c>
      <c r="M145" s="840">
        <v>34</v>
      </c>
      <c r="N145" s="841">
        <v>11.34</v>
      </c>
      <c r="O145" s="840" t="s">
        <v>8916</v>
      </c>
      <c r="P145" s="842" t="s">
        <v>9197</v>
      </c>
      <c r="Q145" s="843">
        <f t="shared" si="10"/>
        <v>-1</v>
      </c>
      <c r="R145" s="843">
        <f t="shared" si="10"/>
        <v>-1.38</v>
      </c>
      <c r="S145" s="833">
        <f t="shared" si="11"/>
        <v>11.34</v>
      </c>
      <c r="T145" s="833">
        <f t="shared" si="12"/>
        <v>10</v>
      </c>
      <c r="U145" s="833">
        <f t="shared" si="13"/>
        <v>-1.3399999999999999</v>
      </c>
      <c r="V145" s="844">
        <f t="shared" si="14"/>
        <v>0.88183421516754856</v>
      </c>
      <c r="W145" s="795"/>
    </row>
    <row r="146" spans="1:23" ht="14.4" customHeight="1" x14ac:dyDescent="0.3">
      <c r="A146" s="848" t="s">
        <v>9198</v>
      </c>
      <c r="B146" s="800">
        <v>35</v>
      </c>
      <c r="C146" s="802">
        <v>18.46</v>
      </c>
      <c r="D146" s="803">
        <v>7.8</v>
      </c>
      <c r="E146" s="789">
        <v>43</v>
      </c>
      <c r="F146" s="790">
        <v>20.47</v>
      </c>
      <c r="G146" s="792">
        <v>7.4</v>
      </c>
      <c r="H146" s="784">
        <v>41</v>
      </c>
      <c r="I146" s="782">
        <v>19.809999999999999</v>
      </c>
      <c r="J146" s="791">
        <v>6.8</v>
      </c>
      <c r="K146" s="785">
        <v>0.47</v>
      </c>
      <c r="L146" s="784">
        <v>2</v>
      </c>
      <c r="M146" s="784">
        <v>19</v>
      </c>
      <c r="N146" s="786">
        <v>6.24</v>
      </c>
      <c r="O146" s="784" t="s">
        <v>8916</v>
      </c>
      <c r="P146" s="799" t="s">
        <v>9199</v>
      </c>
      <c r="Q146" s="787">
        <f t="shared" si="10"/>
        <v>6</v>
      </c>
      <c r="R146" s="787">
        <f t="shared" si="10"/>
        <v>1.3499999999999979</v>
      </c>
      <c r="S146" s="800">
        <f t="shared" si="11"/>
        <v>255.84</v>
      </c>
      <c r="T146" s="800">
        <f t="shared" si="12"/>
        <v>278.8</v>
      </c>
      <c r="U146" s="800">
        <f t="shared" si="13"/>
        <v>22.960000000000008</v>
      </c>
      <c r="V146" s="801">
        <f t="shared" si="14"/>
        <v>1.0897435897435899</v>
      </c>
      <c r="W146" s="788">
        <v>66.86</v>
      </c>
    </row>
    <row r="147" spans="1:23" ht="14.4" customHeight="1" x14ac:dyDescent="0.3">
      <c r="A147" s="849" t="s">
        <v>9200</v>
      </c>
      <c r="B147" s="833">
        <v>4</v>
      </c>
      <c r="C147" s="834">
        <v>2.6</v>
      </c>
      <c r="D147" s="804">
        <v>7.3</v>
      </c>
      <c r="E147" s="837">
        <v>5</v>
      </c>
      <c r="F147" s="838">
        <v>3.07</v>
      </c>
      <c r="G147" s="796">
        <v>6.4</v>
      </c>
      <c r="H147" s="840"/>
      <c r="I147" s="836"/>
      <c r="J147" s="793"/>
      <c r="K147" s="839">
        <v>0.61</v>
      </c>
      <c r="L147" s="840">
        <v>3</v>
      </c>
      <c r="M147" s="840">
        <v>24</v>
      </c>
      <c r="N147" s="841">
        <v>7.9</v>
      </c>
      <c r="O147" s="840" t="s">
        <v>8916</v>
      </c>
      <c r="P147" s="842" t="s">
        <v>9201</v>
      </c>
      <c r="Q147" s="843">
        <f t="shared" si="10"/>
        <v>-4</v>
      </c>
      <c r="R147" s="843">
        <f t="shared" si="10"/>
        <v>-2.6</v>
      </c>
      <c r="S147" s="833" t="str">
        <f t="shared" si="11"/>
        <v/>
      </c>
      <c r="T147" s="833" t="str">
        <f t="shared" si="12"/>
        <v/>
      </c>
      <c r="U147" s="833" t="str">
        <f t="shared" si="13"/>
        <v/>
      </c>
      <c r="V147" s="844" t="str">
        <f t="shared" si="14"/>
        <v/>
      </c>
      <c r="W147" s="795"/>
    </row>
    <row r="148" spans="1:23" ht="14.4" customHeight="1" x14ac:dyDescent="0.3">
      <c r="A148" s="849" t="s">
        <v>9202</v>
      </c>
      <c r="B148" s="833">
        <v>1</v>
      </c>
      <c r="C148" s="834">
        <v>1.6</v>
      </c>
      <c r="D148" s="804">
        <v>2</v>
      </c>
      <c r="E148" s="837">
        <v>1</v>
      </c>
      <c r="F148" s="838">
        <v>0.95</v>
      </c>
      <c r="G148" s="796">
        <v>9</v>
      </c>
      <c r="H148" s="840">
        <v>1</v>
      </c>
      <c r="I148" s="836">
        <v>0.95</v>
      </c>
      <c r="J148" s="793">
        <v>6</v>
      </c>
      <c r="K148" s="839">
        <v>0.95</v>
      </c>
      <c r="L148" s="840">
        <v>4</v>
      </c>
      <c r="M148" s="840">
        <v>32</v>
      </c>
      <c r="N148" s="841">
        <v>10.56</v>
      </c>
      <c r="O148" s="840" t="s">
        <v>8916</v>
      </c>
      <c r="P148" s="842" t="s">
        <v>9203</v>
      </c>
      <c r="Q148" s="843">
        <f t="shared" si="10"/>
        <v>0</v>
      </c>
      <c r="R148" s="843">
        <f t="shared" si="10"/>
        <v>-0.65000000000000013</v>
      </c>
      <c r="S148" s="833">
        <f t="shared" si="11"/>
        <v>10.56</v>
      </c>
      <c r="T148" s="833">
        <f t="shared" si="12"/>
        <v>6</v>
      </c>
      <c r="U148" s="833">
        <f t="shared" si="13"/>
        <v>-4.5600000000000005</v>
      </c>
      <c r="V148" s="844">
        <f t="shared" si="14"/>
        <v>0.56818181818181812</v>
      </c>
      <c r="W148" s="795"/>
    </row>
    <row r="149" spans="1:23" ht="14.4" customHeight="1" x14ac:dyDescent="0.3">
      <c r="A149" s="848" t="s">
        <v>9204</v>
      </c>
      <c r="B149" s="800"/>
      <c r="C149" s="802"/>
      <c r="D149" s="803"/>
      <c r="E149" s="798"/>
      <c r="F149" s="782"/>
      <c r="G149" s="783"/>
      <c r="H149" s="789">
        <v>1</v>
      </c>
      <c r="I149" s="790">
        <v>3.62</v>
      </c>
      <c r="J149" s="791">
        <v>40</v>
      </c>
      <c r="K149" s="785">
        <v>3.34</v>
      </c>
      <c r="L149" s="784">
        <v>5</v>
      </c>
      <c r="M149" s="784">
        <v>43</v>
      </c>
      <c r="N149" s="786">
        <v>14.46</v>
      </c>
      <c r="O149" s="784" t="s">
        <v>7401</v>
      </c>
      <c r="P149" s="799" t="s">
        <v>9205</v>
      </c>
      <c r="Q149" s="787">
        <f t="shared" si="10"/>
        <v>1</v>
      </c>
      <c r="R149" s="787">
        <f t="shared" si="10"/>
        <v>3.62</v>
      </c>
      <c r="S149" s="800">
        <f t="shared" si="11"/>
        <v>14.46</v>
      </c>
      <c r="T149" s="800">
        <f t="shared" si="12"/>
        <v>40</v>
      </c>
      <c r="U149" s="800">
        <f t="shared" si="13"/>
        <v>25.54</v>
      </c>
      <c r="V149" s="801">
        <f t="shared" si="14"/>
        <v>2.7662517289073305</v>
      </c>
      <c r="W149" s="788">
        <v>25.54</v>
      </c>
    </row>
    <row r="150" spans="1:23" ht="14.4" customHeight="1" x14ac:dyDescent="0.3">
      <c r="A150" s="848" t="s">
        <v>9206</v>
      </c>
      <c r="B150" s="800"/>
      <c r="C150" s="802"/>
      <c r="D150" s="803"/>
      <c r="E150" s="789">
        <v>1</v>
      </c>
      <c r="F150" s="790">
        <v>2.98</v>
      </c>
      <c r="G150" s="792">
        <v>12</v>
      </c>
      <c r="H150" s="784"/>
      <c r="I150" s="782"/>
      <c r="J150" s="783"/>
      <c r="K150" s="785">
        <v>2.98</v>
      </c>
      <c r="L150" s="784">
        <v>3</v>
      </c>
      <c r="M150" s="784">
        <v>27</v>
      </c>
      <c r="N150" s="786">
        <v>9.07</v>
      </c>
      <c r="O150" s="784" t="s">
        <v>8916</v>
      </c>
      <c r="P150" s="799" t="s">
        <v>9207</v>
      </c>
      <c r="Q150" s="787">
        <f t="shared" si="10"/>
        <v>0</v>
      </c>
      <c r="R150" s="787">
        <f t="shared" si="10"/>
        <v>0</v>
      </c>
      <c r="S150" s="800" t="str">
        <f t="shared" si="11"/>
        <v/>
      </c>
      <c r="T150" s="800" t="str">
        <f t="shared" si="12"/>
        <v/>
      </c>
      <c r="U150" s="800" t="str">
        <f t="shared" si="13"/>
        <v/>
      </c>
      <c r="V150" s="801" t="str">
        <f t="shared" si="14"/>
        <v/>
      </c>
      <c r="W150" s="788"/>
    </row>
    <row r="151" spans="1:23" ht="14.4" customHeight="1" x14ac:dyDescent="0.3">
      <c r="A151" s="848" t="s">
        <v>9208</v>
      </c>
      <c r="B151" s="800"/>
      <c r="C151" s="802"/>
      <c r="D151" s="803"/>
      <c r="E151" s="789">
        <v>1</v>
      </c>
      <c r="F151" s="790">
        <v>1.98</v>
      </c>
      <c r="G151" s="792">
        <v>6</v>
      </c>
      <c r="H151" s="784"/>
      <c r="I151" s="782"/>
      <c r="J151" s="783"/>
      <c r="K151" s="785">
        <v>1.98</v>
      </c>
      <c r="L151" s="784">
        <v>6</v>
      </c>
      <c r="M151" s="784">
        <v>51</v>
      </c>
      <c r="N151" s="786">
        <v>16.91</v>
      </c>
      <c r="O151" s="784" t="s">
        <v>8916</v>
      </c>
      <c r="P151" s="799" t="s">
        <v>9209</v>
      </c>
      <c r="Q151" s="787">
        <f t="shared" si="10"/>
        <v>0</v>
      </c>
      <c r="R151" s="787">
        <f t="shared" si="10"/>
        <v>0</v>
      </c>
      <c r="S151" s="800" t="str">
        <f t="shared" si="11"/>
        <v/>
      </c>
      <c r="T151" s="800" t="str">
        <f t="shared" si="12"/>
        <v/>
      </c>
      <c r="U151" s="800" t="str">
        <f t="shared" si="13"/>
        <v/>
      </c>
      <c r="V151" s="801" t="str">
        <f t="shared" si="14"/>
        <v/>
      </c>
      <c r="W151" s="788"/>
    </row>
    <row r="152" spans="1:23" ht="14.4" customHeight="1" x14ac:dyDescent="0.3">
      <c r="A152" s="849" t="s">
        <v>9210</v>
      </c>
      <c r="B152" s="833">
        <v>1</v>
      </c>
      <c r="C152" s="834">
        <v>2.31</v>
      </c>
      <c r="D152" s="804">
        <v>14</v>
      </c>
      <c r="E152" s="837"/>
      <c r="F152" s="838"/>
      <c r="G152" s="796"/>
      <c r="H152" s="840">
        <v>1</v>
      </c>
      <c r="I152" s="836">
        <v>2.31</v>
      </c>
      <c r="J152" s="793">
        <v>7</v>
      </c>
      <c r="K152" s="839">
        <v>2.31</v>
      </c>
      <c r="L152" s="840">
        <v>7</v>
      </c>
      <c r="M152" s="840">
        <v>60</v>
      </c>
      <c r="N152" s="841">
        <v>19.920000000000002</v>
      </c>
      <c r="O152" s="840" t="s">
        <v>8916</v>
      </c>
      <c r="P152" s="842" t="s">
        <v>9211</v>
      </c>
      <c r="Q152" s="843">
        <f t="shared" si="10"/>
        <v>0</v>
      </c>
      <c r="R152" s="843">
        <f t="shared" si="10"/>
        <v>0</v>
      </c>
      <c r="S152" s="833">
        <f t="shared" si="11"/>
        <v>19.920000000000002</v>
      </c>
      <c r="T152" s="833">
        <f t="shared" si="12"/>
        <v>7</v>
      </c>
      <c r="U152" s="833">
        <f t="shared" si="13"/>
        <v>-12.920000000000002</v>
      </c>
      <c r="V152" s="844">
        <f t="shared" si="14"/>
        <v>0.35140562248995982</v>
      </c>
      <c r="W152" s="795"/>
    </row>
    <row r="153" spans="1:23" ht="14.4" customHeight="1" x14ac:dyDescent="0.3">
      <c r="A153" s="849" t="s">
        <v>9212</v>
      </c>
      <c r="B153" s="833"/>
      <c r="C153" s="834"/>
      <c r="D153" s="804"/>
      <c r="E153" s="837">
        <v>1</v>
      </c>
      <c r="F153" s="838">
        <v>4.0999999999999996</v>
      </c>
      <c r="G153" s="796">
        <v>63</v>
      </c>
      <c r="H153" s="840"/>
      <c r="I153" s="836"/>
      <c r="J153" s="793"/>
      <c r="K153" s="839">
        <v>4.0999999999999996</v>
      </c>
      <c r="L153" s="840">
        <v>9</v>
      </c>
      <c r="M153" s="840">
        <v>85</v>
      </c>
      <c r="N153" s="841">
        <v>28.22</v>
      </c>
      <c r="O153" s="840" t="s">
        <v>8916</v>
      </c>
      <c r="P153" s="842" t="s">
        <v>9213</v>
      </c>
      <c r="Q153" s="843">
        <f t="shared" si="10"/>
        <v>0</v>
      </c>
      <c r="R153" s="843">
        <f t="shared" si="10"/>
        <v>0</v>
      </c>
      <c r="S153" s="833" t="str">
        <f t="shared" si="11"/>
        <v/>
      </c>
      <c r="T153" s="833" t="str">
        <f t="shared" si="12"/>
        <v/>
      </c>
      <c r="U153" s="833" t="str">
        <f t="shared" si="13"/>
        <v/>
      </c>
      <c r="V153" s="844" t="str">
        <f t="shared" si="14"/>
        <v/>
      </c>
      <c r="W153" s="795"/>
    </row>
    <row r="154" spans="1:23" ht="14.4" customHeight="1" x14ac:dyDescent="0.3">
      <c r="A154" s="848" t="s">
        <v>9214</v>
      </c>
      <c r="B154" s="800">
        <v>2</v>
      </c>
      <c r="C154" s="802">
        <v>4.41</v>
      </c>
      <c r="D154" s="803">
        <v>22</v>
      </c>
      <c r="E154" s="789"/>
      <c r="F154" s="790"/>
      <c r="G154" s="792"/>
      <c r="H154" s="784"/>
      <c r="I154" s="782"/>
      <c r="J154" s="783"/>
      <c r="K154" s="785">
        <v>2.1800000000000002</v>
      </c>
      <c r="L154" s="784">
        <v>4</v>
      </c>
      <c r="M154" s="784">
        <v>36</v>
      </c>
      <c r="N154" s="786">
        <v>11.97</v>
      </c>
      <c r="O154" s="784" t="s">
        <v>8916</v>
      </c>
      <c r="P154" s="799" t="s">
        <v>9215</v>
      </c>
      <c r="Q154" s="787">
        <f t="shared" si="10"/>
        <v>-2</v>
      </c>
      <c r="R154" s="787">
        <f t="shared" si="10"/>
        <v>-4.41</v>
      </c>
      <c r="S154" s="800" t="str">
        <f t="shared" si="11"/>
        <v/>
      </c>
      <c r="T154" s="800" t="str">
        <f t="shared" si="12"/>
        <v/>
      </c>
      <c r="U154" s="800" t="str">
        <f t="shared" si="13"/>
        <v/>
      </c>
      <c r="V154" s="801" t="str">
        <f t="shared" si="14"/>
        <v/>
      </c>
      <c r="W154" s="788"/>
    </row>
    <row r="155" spans="1:23" ht="14.4" customHeight="1" x14ac:dyDescent="0.3">
      <c r="A155" s="849" t="s">
        <v>9216</v>
      </c>
      <c r="B155" s="833"/>
      <c r="C155" s="834"/>
      <c r="D155" s="804"/>
      <c r="E155" s="837">
        <v>1</v>
      </c>
      <c r="F155" s="838">
        <v>2.5299999999999998</v>
      </c>
      <c r="G155" s="796">
        <v>35</v>
      </c>
      <c r="H155" s="840"/>
      <c r="I155" s="836"/>
      <c r="J155" s="793"/>
      <c r="K155" s="839">
        <v>2.5299999999999998</v>
      </c>
      <c r="L155" s="840">
        <v>5</v>
      </c>
      <c r="M155" s="840">
        <v>42</v>
      </c>
      <c r="N155" s="841">
        <v>13.92</v>
      </c>
      <c r="O155" s="840" t="s">
        <v>8916</v>
      </c>
      <c r="P155" s="842" t="s">
        <v>9217</v>
      </c>
      <c r="Q155" s="843">
        <f t="shared" si="10"/>
        <v>0</v>
      </c>
      <c r="R155" s="843">
        <f t="shared" si="10"/>
        <v>0</v>
      </c>
      <c r="S155" s="833" t="str">
        <f t="shared" si="11"/>
        <v/>
      </c>
      <c r="T155" s="833" t="str">
        <f t="shared" si="12"/>
        <v/>
      </c>
      <c r="U155" s="833" t="str">
        <f t="shared" si="13"/>
        <v/>
      </c>
      <c r="V155" s="844" t="str">
        <f t="shared" si="14"/>
        <v/>
      </c>
      <c r="W155" s="795"/>
    </row>
    <row r="156" spans="1:23" ht="14.4" customHeight="1" x14ac:dyDescent="0.3">
      <c r="A156" s="849" t="s">
        <v>9218</v>
      </c>
      <c r="B156" s="833"/>
      <c r="C156" s="834"/>
      <c r="D156" s="804"/>
      <c r="E156" s="837">
        <v>3</v>
      </c>
      <c r="F156" s="838">
        <v>11.21</v>
      </c>
      <c r="G156" s="796">
        <v>44.3</v>
      </c>
      <c r="H156" s="840"/>
      <c r="I156" s="836"/>
      <c r="J156" s="793"/>
      <c r="K156" s="839">
        <v>3.24</v>
      </c>
      <c r="L156" s="840">
        <v>6</v>
      </c>
      <c r="M156" s="840">
        <v>52</v>
      </c>
      <c r="N156" s="841">
        <v>17.190000000000001</v>
      </c>
      <c r="O156" s="840" t="s">
        <v>8916</v>
      </c>
      <c r="P156" s="842" t="s">
        <v>9219</v>
      </c>
      <c r="Q156" s="843">
        <f t="shared" si="10"/>
        <v>0</v>
      </c>
      <c r="R156" s="843">
        <f t="shared" si="10"/>
        <v>0</v>
      </c>
      <c r="S156" s="833" t="str">
        <f t="shared" si="11"/>
        <v/>
      </c>
      <c r="T156" s="833" t="str">
        <f t="shared" si="12"/>
        <v/>
      </c>
      <c r="U156" s="833" t="str">
        <f t="shared" si="13"/>
        <v/>
      </c>
      <c r="V156" s="844" t="str">
        <f t="shared" si="14"/>
        <v/>
      </c>
      <c r="W156" s="795"/>
    </row>
    <row r="157" spans="1:23" ht="14.4" customHeight="1" x14ac:dyDescent="0.3">
      <c r="A157" s="848" t="s">
        <v>9220</v>
      </c>
      <c r="B157" s="779">
        <v>47</v>
      </c>
      <c r="C157" s="780">
        <v>38.99</v>
      </c>
      <c r="D157" s="781">
        <v>5.2</v>
      </c>
      <c r="E157" s="798">
        <v>20</v>
      </c>
      <c r="F157" s="782">
        <v>16.27</v>
      </c>
      <c r="G157" s="783">
        <v>2.8</v>
      </c>
      <c r="H157" s="784">
        <v>36</v>
      </c>
      <c r="I157" s="782">
        <v>28.93</v>
      </c>
      <c r="J157" s="783">
        <v>3.3</v>
      </c>
      <c r="K157" s="785">
        <v>0.79</v>
      </c>
      <c r="L157" s="784">
        <v>2</v>
      </c>
      <c r="M157" s="784">
        <v>18</v>
      </c>
      <c r="N157" s="786">
        <v>5.88</v>
      </c>
      <c r="O157" s="784" t="s">
        <v>9221</v>
      </c>
      <c r="P157" s="799" t="s">
        <v>9222</v>
      </c>
      <c r="Q157" s="787">
        <f t="shared" si="10"/>
        <v>-11</v>
      </c>
      <c r="R157" s="787">
        <f t="shared" si="10"/>
        <v>-10.060000000000002</v>
      </c>
      <c r="S157" s="800">
        <f t="shared" si="11"/>
        <v>211.68</v>
      </c>
      <c r="T157" s="800">
        <f t="shared" si="12"/>
        <v>118.8</v>
      </c>
      <c r="U157" s="800">
        <f t="shared" si="13"/>
        <v>-92.88000000000001</v>
      </c>
      <c r="V157" s="801">
        <f t="shared" si="14"/>
        <v>0.56122448979591832</v>
      </c>
      <c r="W157" s="788">
        <v>7.35</v>
      </c>
    </row>
    <row r="158" spans="1:23" ht="14.4" customHeight="1" x14ac:dyDescent="0.3">
      <c r="A158" s="849" t="s">
        <v>9223</v>
      </c>
      <c r="B158" s="845">
        <v>12</v>
      </c>
      <c r="C158" s="846">
        <v>23.07</v>
      </c>
      <c r="D158" s="797">
        <v>16.8</v>
      </c>
      <c r="E158" s="835">
        <v>1</v>
      </c>
      <c r="F158" s="836">
        <v>1.78</v>
      </c>
      <c r="G158" s="793">
        <v>12</v>
      </c>
      <c r="H158" s="840">
        <v>6</v>
      </c>
      <c r="I158" s="836">
        <v>10.69</v>
      </c>
      <c r="J158" s="793">
        <v>12.5</v>
      </c>
      <c r="K158" s="839">
        <v>1.78</v>
      </c>
      <c r="L158" s="840">
        <v>5</v>
      </c>
      <c r="M158" s="840">
        <v>45</v>
      </c>
      <c r="N158" s="841">
        <v>14.94</v>
      </c>
      <c r="O158" s="840" t="s">
        <v>9221</v>
      </c>
      <c r="P158" s="842" t="s">
        <v>9222</v>
      </c>
      <c r="Q158" s="843">
        <f t="shared" si="10"/>
        <v>-6</v>
      </c>
      <c r="R158" s="843">
        <f t="shared" si="10"/>
        <v>-12.38</v>
      </c>
      <c r="S158" s="833">
        <f t="shared" si="11"/>
        <v>89.64</v>
      </c>
      <c r="T158" s="833">
        <f t="shared" si="12"/>
        <v>75</v>
      </c>
      <c r="U158" s="833">
        <f t="shared" si="13"/>
        <v>-14.64</v>
      </c>
      <c r="V158" s="844">
        <f t="shared" si="14"/>
        <v>0.83668005354752339</v>
      </c>
      <c r="W158" s="795">
        <v>9.1199999999999992</v>
      </c>
    </row>
    <row r="159" spans="1:23" ht="14.4" customHeight="1" x14ac:dyDescent="0.3">
      <c r="A159" s="849" t="s">
        <v>9224</v>
      </c>
      <c r="B159" s="845">
        <v>1</v>
      </c>
      <c r="C159" s="846">
        <v>3.55</v>
      </c>
      <c r="D159" s="797">
        <v>24</v>
      </c>
      <c r="E159" s="835">
        <v>2</v>
      </c>
      <c r="F159" s="836">
        <v>8.61</v>
      </c>
      <c r="G159" s="793">
        <v>15.5</v>
      </c>
      <c r="H159" s="840">
        <v>3</v>
      </c>
      <c r="I159" s="836">
        <v>15.17</v>
      </c>
      <c r="J159" s="794">
        <v>28.7</v>
      </c>
      <c r="K159" s="839">
        <v>3.55</v>
      </c>
      <c r="L159" s="840">
        <v>9</v>
      </c>
      <c r="M159" s="840">
        <v>79</v>
      </c>
      <c r="N159" s="841">
        <v>26.35</v>
      </c>
      <c r="O159" s="840" t="s">
        <v>9221</v>
      </c>
      <c r="P159" s="842" t="s">
        <v>9222</v>
      </c>
      <c r="Q159" s="843">
        <f t="shared" si="10"/>
        <v>2</v>
      </c>
      <c r="R159" s="843">
        <f t="shared" si="10"/>
        <v>11.620000000000001</v>
      </c>
      <c r="S159" s="833">
        <f t="shared" si="11"/>
        <v>79.050000000000011</v>
      </c>
      <c r="T159" s="833">
        <f t="shared" si="12"/>
        <v>86.1</v>
      </c>
      <c r="U159" s="833">
        <f t="shared" si="13"/>
        <v>7.0499999999999829</v>
      </c>
      <c r="V159" s="844">
        <f t="shared" si="14"/>
        <v>1.0891840607210623</v>
      </c>
      <c r="W159" s="795">
        <v>19.649999999999999</v>
      </c>
    </row>
    <row r="160" spans="1:23" ht="14.4" customHeight="1" x14ac:dyDescent="0.3">
      <c r="A160" s="848" t="s">
        <v>9225</v>
      </c>
      <c r="B160" s="800"/>
      <c r="C160" s="802"/>
      <c r="D160" s="803"/>
      <c r="E160" s="789">
        <v>1</v>
      </c>
      <c r="F160" s="790">
        <v>2.09</v>
      </c>
      <c r="G160" s="792">
        <v>18</v>
      </c>
      <c r="H160" s="784"/>
      <c r="I160" s="782"/>
      <c r="J160" s="783"/>
      <c r="K160" s="785">
        <v>1.06</v>
      </c>
      <c r="L160" s="784">
        <v>2</v>
      </c>
      <c r="M160" s="784">
        <v>18</v>
      </c>
      <c r="N160" s="786">
        <v>5.99</v>
      </c>
      <c r="O160" s="784" t="s">
        <v>8916</v>
      </c>
      <c r="P160" s="799" t="s">
        <v>9226</v>
      </c>
      <c r="Q160" s="787">
        <f t="shared" si="10"/>
        <v>0</v>
      </c>
      <c r="R160" s="787">
        <f t="shared" si="10"/>
        <v>0</v>
      </c>
      <c r="S160" s="800" t="str">
        <f t="shared" si="11"/>
        <v/>
      </c>
      <c r="T160" s="800" t="str">
        <f t="shared" si="12"/>
        <v/>
      </c>
      <c r="U160" s="800" t="str">
        <f t="shared" si="13"/>
        <v/>
      </c>
      <c r="V160" s="801" t="str">
        <f t="shared" si="14"/>
        <v/>
      </c>
      <c r="W160" s="788"/>
    </row>
    <row r="161" spans="1:23" ht="14.4" customHeight="1" x14ac:dyDescent="0.3">
      <c r="A161" s="848" t="s">
        <v>9227</v>
      </c>
      <c r="B161" s="800">
        <v>1</v>
      </c>
      <c r="C161" s="802">
        <v>1.52</v>
      </c>
      <c r="D161" s="803">
        <v>23</v>
      </c>
      <c r="E161" s="789">
        <v>2</v>
      </c>
      <c r="F161" s="790">
        <v>1.72</v>
      </c>
      <c r="G161" s="792">
        <v>11</v>
      </c>
      <c r="H161" s="784"/>
      <c r="I161" s="782"/>
      <c r="J161" s="783"/>
      <c r="K161" s="785">
        <v>0.36</v>
      </c>
      <c r="L161" s="784">
        <v>1</v>
      </c>
      <c r="M161" s="784">
        <v>10</v>
      </c>
      <c r="N161" s="786">
        <v>3.42</v>
      </c>
      <c r="O161" s="784" t="s">
        <v>8916</v>
      </c>
      <c r="P161" s="799" t="s">
        <v>9228</v>
      </c>
      <c r="Q161" s="787">
        <f t="shared" si="10"/>
        <v>-1</v>
      </c>
      <c r="R161" s="787">
        <f t="shared" si="10"/>
        <v>-1.52</v>
      </c>
      <c r="S161" s="800" t="str">
        <f t="shared" si="11"/>
        <v/>
      </c>
      <c r="T161" s="800" t="str">
        <f t="shared" si="12"/>
        <v/>
      </c>
      <c r="U161" s="800" t="str">
        <f t="shared" si="13"/>
        <v/>
      </c>
      <c r="V161" s="801" t="str">
        <f t="shared" si="14"/>
        <v/>
      </c>
      <c r="W161" s="788"/>
    </row>
    <row r="162" spans="1:23" ht="14.4" customHeight="1" x14ac:dyDescent="0.3">
      <c r="A162" s="849" t="s">
        <v>9229</v>
      </c>
      <c r="B162" s="833">
        <v>1</v>
      </c>
      <c r="C162" s="834">
        <v>0.41</v>
      </c>
      <c r="D162" s="804">
        <v>4</v>
      </c>
      <c r="E162" s="837">
        <v>1</v>
      </c>
      <c r="F162" s="838">
        <v>1.1299999999999999</v>
      </c>
      <c r="G162" s="796">
        <v>18</v>
      </c>
      <c r="H162" s="840"/>
      <c r="I162" s="836"/>
      <c r="J162" s="793"/>
      <c r="K162" s="839">
        <v>0.41</v>
      </c>
      <c r="L162" s="840">
        <v>1</v>
      </c>
      <c r="M162" s="840">
        <v>12</v>
      </c>
      <c r="N162" s="841">
        <v>3.87</v>
      </c>
      <c r="O162" s="840" t="s">
        <v>8916</v>
      </c>
      <c r="P162" s="842" t="s">
        <v>9230</v>
      </c>
      <c r="Q162" s="843">
        <f t="shared" si="10"/>
        <v>-1</v>
      </c>
      <c r="R162" s="843">
        <f t="shared" si="10"/>
        <v>-0.41</v>
      </c>
      <c r="S162" s="833" t="str">
        <f t="shared" si="11"/>
        <v/>
      </c>
      <c r="T162" s="833" t="str">
        <f t="shared" si="12"/>
        <v/>
      </c>
      <c r="U162" s="833" t="str">
        <f t="shared" si="13"/>
        <v/>
      </c>
      <c r="V162" s="844" t="str">
        <f t="shared" si="14"/>
        <v/>
      </c>
      <c r="W162" s="795"/>
    </row>
    <row r="163" spans="1:23" ht="14.4" customHeight="1" x14ac:dyDescent="0.3">
      <c r="A163" s="849" t="s">
        <v>9231</v>
      </c>
      <c r="B163" s="833">
        <v>1</v>
      </c>
      <c r="C163" s="834">
        <v>1.39</v>
      </c>
      <c r="D163" s="804">
        <v>25</v>
      </c>
      <c r="E163" s="837"/>
      <c r="F163" s="838"/>
      <c r="G163" s="796"/>
      <c r="H163" s="840"/>
      <c r="I163" s="836"/>
      <c r="J163" s="793"/>
      <c r="K163" s="839">
        <v>0.49</v>
      </c>
      <c r="L163" s="840">
        <v>2</v>
      </c>
      <c r="M163" s="840">
        <v>14</v>
      </c>
      <c r="N163" s="841">
        <v>4.8099999999999996</v>
      </c>
      <c r="O163" s="840" t="s">
        <v>8916</v>
      </c>
      <c r="P163" s="842" t="s">
        <v>9232</v>
      </c>
      <c r="Q163" s="843">
        <f t="shared" si="10"/>
        <v>-1</v>
      </c>
      <c r="R163" s="843">
        <f t="shared" si="10"/>
        <v>-1.39</v>
      </c>
      <c r="S163" s="833" t="str">
        <f t="shared" si="11"/>
        <v/>
      </c>
      <c r="T163" s="833" t="str">
        <f t="shared" si="12"/>
        <v/>
      </c>
      <c r="U163" s="833" t="str">
        <f t="shared" si="13"/>
        <v/>
      </c>
      <c r="V163" s="844" t="str">
        <f t="shared" si="14"/>
        <v/>
      </c>
      <c r="W163" s="795"/>
    </row>
    <row r="164" spans="1:23" ht="14.4" customHeight="1" x14ac:dyDescent="0.3">
      <c r="A164" s="848" t="s">
        <v>9233</v>
      </c>
      <c r="B164" s="779">
        <v>5</v>
      </c>
      <c r="C164" s="780">
        <v>6.85</v>
      </c>
      <c r="D164" s="781">
        <v>17.399999999999999</v>
      </c>
      <c r="E164" s="798">
        <v>4</v>
      </c>
      <c r="F164" s="782">
        <v>6.45</v>
      </c>
      <c r="G164" s="783">
        <v>17.5</v>
      </c>
      <c r="H164" s="784">
        <v>1</v>
      </c>
      <c r="I164" s="782">
        <v>0.65</v>
      </c>
      <c r="J164" s="783">
        <v>3</v>
      </c>
      <c r="K164" s="785">
        <v>0.65</v>
      </c>
      <c r="L164" s="784">
        <v>2</v>
      </c>
      <c r="M164" s="784">
        <v>15</v>
      </c>
      <c r="N164" s="786">
        <v>4.9400000000000004</v>
      </c>
      <c r="O164" s="784" t="s">
        <v>8916</v>
      </c>
      <c r="P164" s="799" t="s">
        <v>9234</v>
      </c>
      <c r="Q164" s="787">
        <f t="shared" si="10"/>
        <v>-4</v>
      </c>
      <c r="R164" s="787">
        <f t="shared" si="10"/>
        <v>-6.1999999999999993</v>
      </c>
      <c r="S164" s="800">
        <f t="shared" si="11"/>
        <v>4.9400000000000004</v>
      </c>
      <c r="T164" s="800">
        <f t="shared" si="12"/>
        <v>3</v>
      </c>
      <c r="U164" s="800">
        <f t="shared" si="13"/>
        <v>-1.9400000000000004</v>
      </c>
      <c r="V164" s="801">
        <f t="shared" si="14"/>
        <v>0.60728744939271251</v>
      </c>
      <c r="W164" s="788"/>
    </row>
    <row r="165" spans="1:23" ht="14.4" customHeight="1" x14ac:dyDescent="0.3">
      <c r="A165" s="849" t="s">
        <v>9235</v>
      </c>
      <c r="B165" s="845">
        <v>2</v>
      </c>
      <c r="C165" s="846">
        <v>2.34</v>
      </c>
      <c r="D165" s="797">
        <v>13</v>
      </c>
      <c r="E165" s="835"/>
      <c r="F165" s="836"/>
      <c r="G165" s="793"/>
      <c r="H165" s="840"/>
      <c r="I165" s="836"/>
      <c r="J165" s="793"/>
      <c r="K165" s="839">
        <v>1.1200000000000001</v>
      </c>
      <c r="L165" s="840">
        <v>2</v>
      </c>
      <c r="M165" s="840">
        <v>22</v>
      </c>
      <c r="N165" s="841">
        <v>7.43</v>
      </c>
      <c r="O165" s="840" t="s">
        <v>8916</v>
      </c>
      <c r="P165" s="842" t="s">
        <v>9236</v>
      </c>
      <c r="Q165" s="843">
        <f t="shared" si="10"/>
        <v>-2</v>
      </c>
      <c r="R165" s="843">
        <f t="shared" si="10"/>
        <v>-2.34</v>
      </c>
      <c r="S165" s="833" t="str">
        <f t="shared" si="11"/>
        <v/>
      </c>
      <c r="T165" s="833" t="str">
        <f t="shared" si="12"/>
        <v/>
      </c>
      <c r="U165" s="833" t="str">
        <f t="shared" si="13"/>
        <v/>
      </c>
      <c r="V165" s="844" t="str">
        <f t="shared" si="14"/>
        <v/>
      </c>
      <c r="W165" s="795"/>
    </row>
    <row r="166" spans="1:23" ht="14.4" customHeight="1" x14ac:dyDescent="0.3">
      <c r="A166" s="849" t="s">
        <v>9237</v>
      </c>
      <c r="B166" s="845"/>
      <c r="C166" s="846"/>
      <c r="D166" s="797"/>
      <c r="E166" s="835">
        <v>1</v>
      </c>
      <c r="F166" s="836">
        <v>2.0299999999999998</v>
      </c>
      <c r="G166" s="793">
        <v>6</v>
      </c>
      <c r="H166" s="840"/>
      <c r="I166" s="836"/>
      <c r="J166" s="793"/>
      <c r="K166" s="839">
        <v>2.0299999999999998</v>
      </c>
      <c r="L166" s="840">
        <v>4</v>
      </c>
      <c r="M166" s="840">
        <v>36</v>
      </c>
      <c r="N166" s="841">
        <v>11.96</v>
      </c>
      <c r="O166" s="840" t="s">
        <v>8916</v>
      </c>
      <c r="P166" s="842" t="s">
        <v>9238</v>
      </c>
      <c r="Q166" s="843">
        <f t="shared" si="10"/>
        <v>0</v>
      </c>
      <c r="R166" s="843">
        <f t="shared" si="10"/>
        <v>0</v>
      </c>
      <c r="S166" s="833" t="str">
        <f t="shared" si="11"/>
        <v/>
      </c>
      <c r="T166" s="833" t="str">
        <f t="shared" si="12"/>
        <v/>
      </c>
      <c r="U166" s="833" t="str">
        <f t="shared" si="13"/>
        <v/>
      </c>
      <c r="V166" s="844" t="str">
        <f t="shared" si="14"/>
        <v/>
      </c>
      <c r="W166" s="795"/>
    </row>
    <row r="167" spans="1:23" ht="14.4" customHeight="1" x14ac:dyDescent="0.3">
      <c r="A167" s="848" t="s">
        <v>9239</v>
      </c>
      <c r="B167" s="800">
        <v>2</v>
      </c>
      <c r="C167" s="802">
        <v>1.22</v>
      </c>
      <c r="D167" s="803">
        <v>9.5</v>
      </c>
      <c r="E167" s="789">
        <v>3</v>
      </c>
      <c r="F167" s="790">
        <v>1.66</v>
      </c>
      <c r="G167" s="792">
        <v>4</v>
      </c>
      <c r="H167" s="784">
        <v>1</v>
      </c>
      <c r="I167" s="782">
        <v>0.55000000000000004</v>
      </c>
      <c r="J167" s="791">
        <v>5</v>
      </c>
      <c r="K167" s="785">
        <v>0.55000000000000004</v>
      </c>
      <c r="L167" s="784">
        <v>2</v>
      </c>
      <c r="M167" s="784">
        <v>14</v>
      </c>
      <c r="N167" s="786">
        <v>4.71</v>
      </c>
      <c r="O167" s="784" t="s">
        <v>8916</v>
      </c>
      <c r="P167" s="799" t="s">
        <v>9240</v>
      </c>
      <c r="Q167" s="787">
        <f t="shared" si="10"/>
        <v>-1</v>
      </c>
      <c r="R167" s="787">
        <f t="shared" si="10"/>
        <v>-0.66999999999999993</v>
      </c>
      <c r="S167" s="800">
        <f t="shared" si="11"/>
        <v>4.71</v>
      </c>
      <c r="T167" s="800">
        <f t="shared" si="12"/>
        <v>5</v>
      </c>
      <c r="U167" s="800">
        <f t="shared" si="13"/>
        <v>0.29000000000000004</v>
      </c>
      <c r="V167" s="801">
        <f t="shared" si="14"/>
        <v>1.0615711252653928</v>
      </c>
      <c r="W167" s="788">
        <v>0.28999999999999998</v>
      </c>
    </row>
    <row r="168" spans="1:23" ht="14.4" customHeight="1" x14ac:dyDescent="0.3">
      <c r="A168" s="848" t="s">
        <v>9241</v>
      </c>
      <c r="B168" s="779">
        <v>57</v>
      </c>
      <c r="C168" s="780">
        <v>46.12</v>
      </c>
      <c r="D168" s="781">
        <v>3.3</v>
      </c>
      <c r="E168" s="798">
        <v>17</v>
      </c>
      <c r="F168" s="782">
        <v>13.76</v>
      </c>
      <c r="G168" s="783">
        <v>3.2</v>
      </c>
      <c r="H168" s="784">
        <v>19</v>
      </c>
      <c r="I168" s="782">
        <v>15.37</v>
      </c>
      <c r="J168" s="783">
        <v>3.3</v>
      </c>
      <c r="K168" s="785">
        <v>0.81</v>
      </c>
      <c r="L168" s="784">
        <v>2</v>
      </c>
      <c r="M168" s="784">
        <v>14</v>
      </c>
      <c r="N168" s="786">
        <v>4.75</v>
      </c>
      <c r="O168" s="784" t="s">
        <v>8916</v>
      </c>
      <c r="P168" s="799" t="s">
        <v>9242</v>
      </c>
      <c r="Q168" s="787">
        <f t="shared" si="10"/>
        <v>-38</v>
      </c>
      <c r="R168" s="787">
        <f t="shared" si="10"/>
        <v>-30.75</v>
      </c>
      <c r="S168" s="800">
        <f t="shared" si="11"/>
        <v>90.25</v>
      </c>
      <c r="T168" s="800">
        <f t="shared" si="12"/>
        <v>62.699999999999996</v>
      </c>
      <c r="U168" s="800">
        <f t="shared" si="13"/>
        <v>-27.550000000000004</v>
      </c>
      <c r="V168" s="801">
        <f t="shared" si="14"/>
        <v>0.6947368421052631</v>
      </c>
      <c r="W168" s="788">
        <v>5.74</v>
      </c>
    </row>
    <row r="169" spans="1:23" ht="14.4" customHeight="1" x14ac:dyDescent="0.3">
      <c r="A169" s="849" t="s">
        <v>9243</v>
      </c>
      <c r="B169" s="845">
        <v>9</v>
      </c>
      <c r="C169" s="846">
        <v>10.210000000000001</v>
      </c>
      <c r="D169" s="797">
        <v>3.9</v>
      </c>
      <c r="E169" s="835">
        <v>1</v>
      </c>
      <c r="F169" s="836">
        <v>1.1299999999999999</v>
      </c>
      <c r="G169" s="793">
        <v>3</v>
      </c>
      <c r="H169" s="840">
        <v>3</v>
      </c>
      <c r="I169" s="836">
        <v>3.4</v>
      </c>
      <c r="J169" s="793">
        <v>3.3</v>
      </c>
      <c r="K169" s="839">
        <v>1.1299999999999999</v>
      </c>
      <c r="L169" s="840">
        <v>2</v>
      </c>
      <c r="M169" s="840">
        <v>20</v>
      </c>
      <c r="N169" s="841">
        <v>6.79</v>
      </c>
      <c r="O169" s="840" t="s">
        <v>8916</v>
      </c>
      <c r="P169" s="842" t="s">
        <v>9244</v>
      </c>
      <c r="Q169" s="843">
        <f t="shared" si="10"/>
        <v>-6</v>
      </c>
      <c r="R169" s="843">
        <f t="shared" si="10"/>
        <v>-6.8100000000000005</v>
      </c>
      <c r="S169" s="833">
        <f t="shared" si="11"/>
        <v>20.37</v>
      </c>
      <c r="T169" s="833">
        <f t="shared" si="12"/>
        <v>9.8999999999999986</v>
      </c>
      <c r="U169" s="833">
        <f t="shared" si="13"/>
        <v>-10.470000000000002</v>
      </c>
      <c r="V169" s="844">
        <f t="shared" si="14"/>
        <v>0.48600883652430032</v>
      </c>
      <c r="W169" s="795"/>
    </row>
    <row r="170" spans="1:23" ht="14.4" customHeight="1" x14ac:dyDescent="0.3">
      <c r="A170" s="849" t="s">
        <v>9245</v>
      </c>
      <c r="B170" s="845">
        <v>3</v>
      </c>
      <c r="C170" s="846">
        <v>4.21</v>
      </c>
      <c r="D170" s="797">
        <v>4.3</v>
      </c>
      <c r="E170" s="835"/>
      <c r="F170" s="836"/>
      <c r="G170" s="793"/>
      <c r="H170" s="840"/>
      <c r="I170" s="836"/>
      <c r="J170" s="793"/>
      <c r="K170" s="839">
        <v>1.4</v>
      </c>
      <c r="L170" s="840">
        <v>3</v>
      </c>
      <c r="M170" s="840">
        <v>26</v>
      </c>
      <c r="N170" s="841">
        <v>8.81</v>
      </c>
      <c r="O170" s="840" t="s">
        <v>8916</v>
      </c>
      <c r="P170" s="842" t="s">
        <v>9246</v>
      </c>
      <c r="Q170" s="843">
        <f t="shared" si="10"/>
        <v>-3</v>
      </c>
      <c r="R170" s="843">
        <f t="shared" si="10"/>
        <v>-4.21</v>
      </c>
      <c r="S170" s="833" t="str">
        <f t="shared" si="11"/>
        <v/>
      </c>
      <c r="T170" s="833" t="str">
        <f t="shared" si="12"/>
        <v/>
      </c>
      <c r="U170" s="833" t="str">
        <f t="shared" si="13"/>
        <v/>
      </c>
      <c r="V170" s="844" t="str">
        <f t="shared" si="14"/>
        <v/>
      </c>
      <c r="W170" s="795"/>
    </row>
    <row r="171" spans="1:23" ht="14.4" customHeight="1" x14ac:dyDescent="0.3">
      <c r="A171" s="848" t="s">
        <v>9247</v>
      </c>
      <c r="B171" s="800">
        <v>4</v>
      </c>
      <c r="C171" s="802">
        <v>2.13</v>
      </c>
      <c r="D171" s="803">
        <v>6.3</v>
      </c>
      <c r="E171" s="798">
        <v>1</v>
      </c>
      <c r="F171" s="782">
        <v>0.84</v>
      </c>
      <c r="G171" s="783">
        <v>18</v>
      </c>
      <c r="H171" s="789">
        <v>4</v>
      </c>
      <c r="I171" s="790">
        <v>1.99</v>
      </c>
      <c r="J171" s="792">
        <v>3.8</v>
      </c>
      <c r="K171" s="785">
        <v>0.5</v>
      </c>
      <c r="L171" s="784">
        <v>1</v>
      </c>
      <c r="M171" s="784">
        <v>13</v>
      </c>
      <c r="N171" s="786">
        <v>4.3</v>
      </c>
      <c r="O171" s="784" t="s">
        <v>8916</v>
      </c>
      <c r="P171" s="799" t="s">
        <v>9248</v>
      </c>
      <c r="Q171" s="787">
        <f t="shared" si="10"/>
        <v>0</v>
      </c>
      <c r="R171" s="787">
        <f t="shared" si="10"/>
        <v>-0.1399999999999999</v>
      </c>
      <c r="S171" s="800">
        <f t="shared" si="11"/>
        <v>17.2</v>
      </c>
      <c r="T171" s="800">
        <f t="shared" si="12"/>
        <v>15.2</v>
      </c>
      <c r="U171" s="800">
        <f t="shared" si="13"/>
        <v>-2</v>
      </c>
      <c r="V171" s="801">
        <f t="shared" si="14"/>
        <v>0.88372093023255816</v>
      </c>
      <c r="W171" s="788"/>
    </row>
    <row r="172" spans="1:23" ht="14.4" customHeight="1" x14ac:dyDescent="0.3">
      <c r="A172" s="848" t="s">
        <v>9249</v>
      </c>
      <c r="B172" s="779">
        <v>6</v>
      </c>
      <c r="C172" s="780">
        <v>4.7</v>
      </c>
      <c r="D172" s="781">
        <v>9.5</v>
      </c>
      <c r="E172" s="798">
        <v>4</v>
      </c>
      <c r="F172" s="782">
        <v>3.67</v>
      </c>
      <c r="G172" s="783">
        <v>12</v>
      </c>
      <c r="H172" s="784">
        <v>3</v>
      </c>
      <c r="I172" s="782">
        <v>1.88</v>
      </c>
      <c r="J172" s="791">
        <v>8.6999999999999993</v>
      </c>
      <c r="K172" s="785">
        <v>0.55000000000000004</v>
      </c>
      <c r="L172" s="784">
        <v>1</v>
      </c>
      <c r="M172" s="784">
        <v>13</v>
      </c>
      <c r="N172" s="786">
        <v>4.3099999999999996</v>
      </c>
      <c r="O172" s="784" t="s">
        <v>8916</v>
      </c>
      <c r="P172" s="799" t="s">
        <v>9250</v>
      </c>
      <c r="Q172" s="787">
        <f t="shared" si="10"/>
        <v>-3</v>
      </c>
      <c r="R172" s="787">
        <f t="shared" si="10"/>
        <v>-2.8200000000000003</v>
      </c>
      <c r="S172" s="800">
        <f t="shared" si="11"/>
        <v>12.93</v>
      </c>
      <c r="T172" s="800">
        <f t="shared" si="12"/>
        <v>26.099999999999998</v>
      </c>
      <c r="U172" s="800">
        <f t="shared" si="13"/>
        <v>13.169999999999998</v>
      </c>
      <c r="V172" s="801">
        <f t="shared" si="14"/>
        <v>2.0185614849187932</v>
      </c>
      <c r="W172" s="788">
        <v>13.38</v>
      </c>
    </row>
    <row r="173" spans="1:23" ht="14.4" customHeight="1" x14ac:dyDescent="0.3">
      <c r="A173" s="849" t="s">
        <v>9251</v>
      </c>
      <c r="B173" s="845">
        <v>3</v>
      </c>
      <c r="C173" s="846">
        <v>7.14</v>
      </c>
      <c r="D173" s="797">
        <v>24</v>
      </c>
      <c r="E173" s="835"/>
      <c r="F173" s="836"/>
      <c r="G173" s="793"/>
      <c r="H173" s="840"/>
      <c r="I173" s="836"/>
      <c r="J173" s="793"/>
      <c r="K173" s="839">
        <v>1.02</v>
      </c>
      <c r="L173" s="840">
        <v>3</v>
      </c>
      <c r="M173" s="840">
        <v>25</v>
      </c>
      <c r="N173" s="841">
        <v>8.2899999999999991</v>
      </c>
      <c r="O173" s="840" t="s">
        <v>8916</v>
      </c>
      <c r="P173" s="842" t="s">
        <v>9252</v>
      </c>
      <c r="Q173" s="843">
        <f t="shared" si="10"/>
        <v>-3</v>
      </c>
      <c r="R173" s="843">
        <f t="shared" si="10"/>
        <v>-7.14</v>
      </c>
      <c r="S173" s="833" t="str">
        <f t="shared" si="11"/>
        <v/>
      </c>
      <c r="T173" s="833" t="str">
        <f t="shared" si="12"/>
        <v/>
      </c>
      <c r="U173" s="833" t="str">
        <f t="shared" si="13"/>
        <v/>
      </c>
      <c r="V173" s="844" t="str">
        <f t="shared" si="14"/>
        <v/>
      </c>
      <c r="W173" s="795"/>
    </row>
    <row r="174" spans="1:23" ht="14.4" customHeight="1" x14ac:dyDescent="0.3">
      <c r="A174" s="849" t="s">
        <v>9253</v>
      </c>
      <c r="B174" s="845"/>
      <c r="C174" s="846"/>
      <c r="D174" s="797"/>
      <c r="E174" s="835">
        <v>1</v>
      </c>
      <c r="F174" s="836">
        <v>2.35</v>
      </c>
      <c r="G174" s="793">
        <v>33</v>
      </c>
      <c r="H174" s="840"/>
      <c r="I174" s="836"/>
      <c r="J174" s="793"/>
      <c r="K174" s="839">
        <v>1.7</v>
      </c>
      <c r="L174" s="840">
        <v>4</v>
      </c>
      <c r="M174" s="840">
        <v>37</v>
      </c>
      <c r="N174" s="841">
        <v>12.19</v>
      </c>
      <c r="O174" s="840" t="s">
        <v>8916</v>
      </c>
      <c r="P174" s="842" t="s">
        <v>9254</v>
      </c>
      <c r="Q174" s="843">
        <f t="shared" si="10"/>
        <v>0</v>
      </c>
      <c r="R174" s="843">
        <f t="shared" si="10"/>
        <v>0</v>
      </c>
      <c r="S174" s="833" t="str">
        <f t="shared" si="11"/>
        <v/>
      </c>
      <c r="T174" s="833" t="str">
        <f t="shared" si="12"/>
        <v/>
      </c>
      <c r="U174" s="833" t="str">
        <f t="shared" si="13"/>
        <v/>
      </c>
      <c r="V174" s="844" t="str">
        <f t="shared" si="14"/>
        <v/>
      </c>
      <c r="W174" s="795"/>
    </row>
    <row r="175" spans="1:23" ht="14.4" customHeight="1" x14ac:dyDescent="0.3">
      <c r="A175" s="848" t="s">
        <v>9255</v>
      </c>
      <c r="B175" s="800">
        <v>5</v>
      </c>
      <c r="C175" s="802">
        <v>6.25</v>
      </c>
      <c r="D175" s="803">
        <v>18.2</v>
      </c>
      <c r="E175" s="789">
        <v>5</v>
      </c>
      <c r="F175" s="790">
        <v>5.16</v>
      </c>
      <c r="G175" s="792">
        <v>14.4</v>
      </c>
      <c r="H175" s="784"/>
      <c r="I175" s="782"/>
      <c r="J175" s="783"/>
      <c r="K175" s="785">
        <v>0.5</v>
      </c>
      <c r="L175" s="784">
        <v>1</v>
      </c>
      <c r="M175" s="784">
        <v>11</v>
      </c>
      <c r="N175" s="786">
        <v>3.62</v>
      </c>
      <c r="O175" s="784" t="s">
        <v>7401</v>
      </c>
      <c r="P175" s="799" t="s">
        <v>9256</v>
      </c>
      <c r="Q175" s="787">
        <f t="shared" si="10"/>
        <v>-5</v>
      </c>
      <c r="R175" s="787">
        <f t="shared" si="10"/>
        <v>-6.25</v>
      </c>
      <c r="S175" s="800" t="str">
        <f t="shared" si="11"/>
        <v/>
      </c>
      <c r="T175" s="800" t="str">
        <f t="shared" si="12"/>
        <v/>
      </c>
      <c r="U175" s="800" t="str">
        <f t="shared" si="13"/>
        <v/>
      </c>
      <c r="V175" s="801" t="str">
        <f t="shared" si="14"/>
        <v/>
      </c>
      <c r="W175" s="788"/>
    </row>
    <row r="176" spans="1:23" ht="14.4" customHeight="1" x14ac:dyDescent="0.3">
      <c r="A176" s="849" t="s">
        <v>9257</v>
      </c>
      <c r="B176" s="833"/>
      <c r="C176" s="834"/>
      <c r="D176" s="804"/>
      <c r="E176" s="837">
        <v>1</v>
      </c>
      <c r="F176" s="838">
        <v>0.92</v>
      </c>
      <c r="G176" s="796">
        <v>15</v>
      </c>
      <c r="H176" s="840"/>
      <c r="I176" s="836"/>
      <c r="J176" s="793"/>
      <c r="K176" s="839">
        <v>0.54</v>
      </c>
      <c r="L176" s="840">
        <v>1</v>
      </c>
      <c r="M176" s="840">
        <v>13</v>
      </c>
      <c r="N176" s="841">
        <v>4.18</v>
      </c>
      <c r="O176" s="840" t="s">
        <v>7401</v>
      </c>
      <c r="P176" s="842" t="s">
        <v>9258</v>
      </c>
      <c r="Q176" s="843">
        <f t="shared" si="10"/>
        <v>0</v>
      </c>
      <c r="R176" s="843">
        <f t="shared" si="10"/>
        <v>0</v>
      </c>
      <c r="S176" s="833" t="str">
        <f t="shared" si="11"/>
        <v/>
      </c>
      <c r="T176" s="833" t="str">
        <f t="shared" si="12"/>
        <v/>
      </c>
      <c r="U176" s="833" t="str">
        <f t="shared" si="13"/>
        <v/>
      </c>
      <c r="V176" s="844" t="str">
        <f t="shared" si="14"/>
        <v/>
      </c>
      <c r="W176" s="795"/>
    </row>
    <row r="177" spans="1:23" ht="14.4" customHeight="1" x14ac:dyDescent="0.3">
      <c r="A177" s="848" t="s">
        <v>9259</v>
      </c>
      <c r="B177" s="800"/>
      <c r="C177" s="802"/>
      <c r="D177" s="803"/>
      <c r="E177" s="789">
        <v>1</v>
      </c>
      <c r="F177" s="790">
        <v>0.59</v>
      </c>
      <c r="G177" s="792">
        <v>3</v>
      </c>
      <c r="H177" s="784"/>
      <c r="I177" s="782"/>
      <c r="J177" s="783"/>
      <c r="K177" s="785">
        <v>0.59</v>
      </c>
      <c r="L177" s="784">
        <v>3</v>
      </c>
      <c r="M177" s="784">
        <v>24</v>
      </c>
      <c r="N177" s="786">
        <v>8.1</v>
      </c>
      <c r="O177" s="784" t="s">
        <v>8916</v>
      </c>
      <c r="P177" s="799" t="s">
        <v>9260</v>
      </c>
      <c r="Q177" s="787">
        <f t="shared" si="10"/>
        <v>0</v>
      </c>
      <c r="R177" s="787">
        <f t="shared" si="10"/>
        <v>0</v>
      </c>
      <c r="S177" s="800" t="str">
        <f t="shared" si="11"/>
        <v/>
      </c>
      <c r="T177" s="800" t="str">
        <f t="shared" si="12"/>
        <v/>
      </c>
      <c r="U177" s="800" t="str">
        <f t="shared" si="13"/>
        <v/>
      </c>
      <c r="V177" s="801" t="str">
        <f t="shared" si="14"/>
        <v/>
      </c>
      <c r="W177" s="788"/>
    </row>
    <row r="178" spans="1:23" ht="14.4" customHeight="1" x14ac:dyDescent="0.3">
      <c r="A178" s="848" t="s">
        <v>9261</v>
      </c>
      <c r="B178" s="779">
        <v>1</v>
      </c>
      <c r="C178" s="780">
        <v>0.36</v>
      </c>
      <c r="D178" s="781">
        <v>5</v>
      </c>
      <c r="E178" s="798"/>
      <c r="F178" s="782"/>
      <c r="G178" s="783"/>
      <c r="H178" s="784"/>
      <c r="I178" s="782"/>
      <c r="J178" s="783"/>
      <c r="K178" s="785">
        <v>0.33</v>
      </c>
      <c r="L178" s="784">
        <v>1</v>
      </c>
      <c r="M178" s="784">
        <v>11</v>
      </c>
      <c r="N178" s="786">
        <v>3.69</v>
      </c>
      <c r="O178" s="784" t="s">
        <v>8916</v>
      </c>
      <c r="P178" s="799" t="s">
        <v>9262</v>
      </c>
      <c r="Q178" s="787">
        <f t="shared" si="10"/>
        <v>-1</v>
      </c>
      <c r="R178" s="787">
        <f t="shared" si="10"/>
        <v>-0.36</v>
      </c>
      <c r="S178" s="800" t="str">
        <f t="shared" si="11"/>
        <v/>
      </c>
      <c r="T178" s="800" t="str">
        <f t="shared" si="12"/>
        <v/>
      </c>
      <c r="U178" s="800" t="str">
        <f t="shared" si="13"/>
        <v/>
      </c>
      <c r="V178" s="801" t="str">
        <f t="shared" si="14"/>
        <v/>
      </c>
      <c r="W178" s="788"/>
    </row>
    <row r="179" spans="1:23" ht="14.4" customHeight="1" x14ac:dyDescent="0.3">
      <c r="A179" s="848" t="s">
        <v>9263</v>
      </c>
      <c r="B179" s="800"/>
      <c r="C179" s="802"/>
      <c r="D179" s="803"/>
      <c r="E179" s="798">
        <v>1</v>
      </c>
      <c r="F179" s="782">
        <v>0.83</v>
      </c>
      <c r="G179" s="783">
        <v>18</v>
      </c>
      <c r="H179" s="789"/>
      <c r="I179" s="790"/>
      <c r="J179" s="792"/>
      <c r="K179" s="785">
        <v>0.77</v>
      </c>
      <c r="L179" s="784">
        <v>3</v>
      </c>
      <c r="M179" s="784">
        <v>29</v>
      </c>
      <c r="N179" s="786">
        <v>9.8000000000000007</v>
      </c>
      <c r="O179" s="784" t="s">
        <v>8916</v>
      </c>
      <c r="P179" s="799" t="s">
        <v>9264</v>
      </c>
      <c r="Q179" s="787">
        <f t="shared" si="10"/>
        <v>0</v>
      </c>
      <c r="R179" s="787">
        <f t="shared" si="10"/>
        <v>0</v>
      </c>
      <c r="S179" s="800" t="str">
        <f t="shared" si="11"/>
        <v/>
      </c>
      <c r="T179" s="800" t="str">
        <f t="shared" si="12"/>
        <v/>
      </c>
      <c r="U179" s="800" t="str">
        <f t="shared" si="13"/>
        <v/>
      </c>
      <c r="V179" s="801" t="str">
        <f t="shared" si="14"/>
        <v/>
      </c>
      <c r="W179" s="788"/>
    </row>
    <row r="180" spans="1:23" ht="14.4" customHeight="1" x14ac:dyDescent="0.3">
      <c r="A180" s="849" t="s">
        <v>9265</v>
      </c>
      <c r="B180" s="833"/>
      <c r="C180" s="834"/>
      <c r="D180" s="804"/>
      <c r="E180" s="835"/>
      <c r="F180" s="836"/>
      <c r="G180" s="793"/>
      <c r="H180" s="837">
        <v>1</v>
      </c>
      <c r="I180" s="838">
        <v>0.56999999999999995</v>
      </c>
      <c r="J180" s="796">
        <v>2</v>
      </c>
      <c r="K180" s="839">
        <v>1.2</v>
      </c>
      <c r="L180" s="840">
        <v>5</v>
      </c>
      <c r="M180" s="840">
        <v>41</v>
      </c>
      <c r="N180" s="841">
        <v>13.65</v>
      </c>
      <c r="O180" s="840" t="s">
        <v>8916</v>
      </c>
      <c r="P180" s="842" t="s">
        <v>9266</v>
      </c>
      <c r="Q180" s="843">
        <f t="shared" si="10"/>
        <v>1</v>
      </c>
      <c r="R180" s="843">
        <f t="shared" si="10"/>
        <v>0.56999999999999995</v>
      </c>
      <c r="S180" s="833">
        <f t="shared" si="11"/>
        <v>13.65</v>
      </c>
      <c r="T180" s="833">
        <f t="shared" si="12"/>
        <v>2</v>
      </c>
      <c r="U180" s="833">
        <f t="shared" si="13"/>
        <v>-11.65</v>
      </c>
      <c r="V180" s="844">
        <f t="shared" si="14"/>
        <v>0.14652014652014653</v>
      </c>
      <c r="W180" s="795"/>
    </row>
    <row r="181" spans="1:23" ht="14.4" customHeight="1" x14ac:dyDescent="0.3">
      <c r="A181" s="848" t="s">
        <v>9267</v>
      </c>
      <c r="B181" s="779">
        <v>4</v>
      </c>
      <c r="C181" s="780">
        <v>4.09</v>
      </c>
      <c r="D181" s="781">
        <v>15</v>
      </c>
      <c r="E181" s="798">
        <v>2</v>
      </c>
      <c r="F181" s="782">
        <v>1.89</v>
      </c>
      <c r="G181" s="783">
        <v>10.5</v>
      </c>
      <c r="H181" s="784"/>
      <c r="I181" s="782"/>
      <c r="J181" s="783"/>
      <c r="K181" s="785">
        <v>0.95</v>
      </c>
      <c r="L181" s="784">
        <v>4</v>
      </c>
      <c r="M181" s="784">
        <v>34</v>
      </c>
      <c r="N181" s="786">
        <v>11.38</v>
      </c>
      <c r="O181" s="784" t="s">
        <v>8916</v>
      </c>
      <c r="P181" s="799" t="s">
        <v>9268</v>
      </c>
      <c r="Q181" s="787">
        <f t="shared" si="10"/>
        <v>-4</v>
      </c>
      <c r="R181" s="787">
        <f t="shared" si="10"/>
        <v>-4.09</v>
      </c>
      <c r="S181" s="800" t="str">
        <f t="shared" si="11"/>
        <v/>
      </c>
      <c r="T181" s="800" t="str">
        <f t="shared" si="12"/>
        <v/>
      </c>
      <c r="U181" s="800" t="str">
        <f t="shared" si="13"/>
        <v/>
      </c>
      <c r="V181" s="801" t="str">
        <f t="shared" si="14"/>
        <v/>
      </c>
      <c r="W181" s="788"/>
    </row>
    <row r="182" spans="1:23" ht="14.4" customHeight="1" x14ac:dyDescent="0.3">
      <c r="A182" s="849" t="s">
        <v>9269</v>
      </c>
      <c r="B182" s="845">
        <v>2</v>
      </c>
      <c r="C182" s="846">
        <v>2.75</v>
      </c>
      <c r="D182" s="797">
        <v>15.5</v>
      </c>
      <c r="E182" s="835">
        <v>1</v>
      </c>
      <c r="F182" s="836">
        <v>1.07</v>
      </c>
      <c r="G182" s="793">
        <v>17</v>
      </c>
      <c r="H182" s="840"/>
      <c r="I182" s="836"/>
      <c r="J182" s="793"/>
      <c r="K182" s="839">
        <v>1.07</v>
      </c>
      <c r="L182" s="840">
        <v>4</v>
      </c>
      <c r="M182" s="840">
        <v>40</v>
      </c>
      <c r="N182" s="841">
        <v>13.38</v>
      </c>
      <c r="O182" s="840" t="s">
        <v>8916</v>
      </c>
      <c r="P182" s="842" t="s">
        <v>9270</v>
      </c>
      <c r="Q182" s="843">
        <f t="shared" si="10"/>
        <v>-2</v>
      </c>
      <c r="R182" s="843">
        <f t="shared" si="10"/>
        <v>-2.75</v>
      </c>
      <c r="S182" s="833" t="str">
        <f t="shared" si="11"/>
        <v/>
      </c>
      <c r="T182" s="833" t="str">
        <f t="shared" si="12"/>
        <v/>
      </c>
      <c r="U182" s="833" t="str">
        <f t="shared" si="13"/>
        <v/>
      </c>
      <c r="V182" s="844" t="str">
        <f t="shared" si="14"/>
        <v/>
      </c>
      <c r="W182" s="795"/>
    </row>
    <row r="183" spans="1:23" ht="14.4" customHeight="1" x14ac:dyDescent="0.3">
      <c r="A183" s="848" t="s">
        <v>9271</v>
      </c>
      <c r="B183" s="800">
        <v>1</v>
      </c>
      <c r="C183" s="802">
        <v>0.45</v>
      </c>
      <c r="D183" s="803">
        <v>4</v>
      </c>
      <c r="E183" s="798"/>
      <c r="F183" s="782"/>
      <c r="G183" s="783"/>
      <c r="H183" s="789">
        <v>1</v>
      </c>
      <c r="I183" s="790">
        <v>0.46</v>
      </c>
      <c r="J183" s="792">
        <v>5</v>
      </c>
      <c r="K183" s="785">
        <v>0.45</v>
      </c>
      <c r="L183" s="784">
        <v>2</v>
      </c>
      <c r="M183" s="784">
        <v>21</v>
      </c>
      <c r="N183" s="786">
        <v>7.12</v>
      </c>
      <c r="O183" s="784" t="s">
        <v>8916</v>
      </c>
      <c r="P183" s="799" t="s">
        <v>9272</v>
      </c>
      <c r="Q183" s="787">
        <f t="shared" si="10"/>
        <v>0</v>
      </c>
      <c r="R183" s="787">
        <f t="shared" si="10"/>
        <v>1.0000000000000009E-2</v>
      </c>
      <c r="S183" s="800">
        <f t="shared" si="11"/>
        <v>7.12</v>
      </c>
      <c r="T183" s="800">
        <f t="shared" si="12"/>
        <v>5</v>
      </c>
      <c r="U183" s="800">
        <f t="shared" si="13"/>
        <v>-2.12</v>
      </c>
      <c r="V183" s="801">
        <f t="shared" si="14"/>
        <v>0.70224719101123589</v>
      </c>
      <c r="W183" s="788"/>
    </row>
    <row r="184" spans="1:23" ht="14.4" customHeight="1" x14ac:dyDescent="0.3">
      <c r="A184" s="848" t="s">
        <v>9273</v>
      </c>
      <c r="B184" s="800">
        <v>1</v>
      </c>
      <c r="C184" s="802">
        <v>0.6</v>
      </c>
      <c r="D184" s="803">
        <v>12</v>
      </c>
      <c r="E184" s="789">
        <v>1</v>
      </c>
      <c r="F184" s="790">
        <v>0.53</v>
      </c>
      <c r="G184" s="792">
        <v>9</v>
      </c>
      <c r="H184" s="784"/>
      <c r="I184" s="782"/>
      <c r="J184" s="783"/>
      <c r="K184" s="785">
        <v>0.46</v>
      </c>
      <c r="L184" s="784">
        <v>2</v>
      </c>
      <c r="M184" s="784">
        <v>22</v>
      </c>
      <c r="N184" s="786">
        <v>7.19</v>
      </c>
      <c r="O184" s="784" t="s">
        <v>8916</v>
      </c>
      <c r="P184" s="799" t="s">
        <v>9274</v>
      </c>
      <c r="Q184" s="787">
        <f t="shared" si="10"/>
        <v>-1</v>
      </c>
      <c r="R184" s="787">
        <f t="shared" si="10"/>
        <v>-0.6</v>
      </c>
      <c r="S184" s="800" t="str">
        <f t="shared" si="11"/>
        <v/>
      </c>
      <c r="T184" s="800" t="str">
        <f t="shared" si="12"/>
        <v/>
      </c>
      <c r="U184" s="800" t="str">
        <f t="shared" si="13"/>
        <v/>
      </c>
      <c r="V184" s="801" t="str">
        <f t="shared" si="14"/>
        <v/>
      </c>
      <c r="W184" s="788"/>
    </row>
    <row r="185" spans="1:23" ht="14.4" customHeight="1" x14ac:dyDescent="0.3">
      <c r="A185" s="849" t="s">
        <v>9275</v>
      </c>
      <c r="B185" s="833"/>
      <c r="C185" s="834"/>
      <c r="D185" s="804"/>
      <c r="E185" s="837">
        <v>1</v>
      </c>
      <c r="F185" s="838">
        <v>0.67</v>
      </c>
      <c r="G185" s="796">
        <v>12</v>
      </c>
      <c r="H185" s="840"/>
      <c r="I185" s="836"/>
      <c r="J185" s="793"/>
      <c r="K185" s="839">
        <v>0.53</v>
      </c>
      <c r="L185" s="840">
        <v>3</v>
      </c>
      <c r="M185" s="840">
        <v>25</v>
      </c>
      <c r="N185" s="841">
        <v>8.4700000000000006</v>
      </c>
      <c r="O185" s="840" t="s">
        <v>8916</v>
      </c>
      <c r="P185" s="842" t="s">
        <v>9276</v>
      </c>
      <c r="Q185" s="843">
        <f t="shared" si="10"/>
        <v>0</v>
      </c>
      <c r="R185" s="843">
        <f t="shared" si="10"/>
        <v>0</v>
      </c>
      <c r="S185" s="833" t="str">
        <f t="shared" si="11"/>
        <v/>
      </c>
      <c r="T185" s="833" t="str">
        <f t="shared" si="12"/>
        <v/>
      </c>
      <c r="U185" s="833" t="str">
        <f t="shared" si="13"/>
        <v/>
      </c>
      <c r="V185" s="844" t="str">
        <f t="shared" si="14"/>
        <v/>
      </c>
      <c r="W185" s="795"/>
    </row>
    <row r="186" spans="1:23" ht="14.4" customHeight="1" x14ac:dyDescent="0.3">
      <c r="A186" s="848" t="s">
        <v>9277</v>
      </c>
      <c r="B186" s="779">
        <v>1</v>
      </c>
      <c r="C186" s="780">
        <v>0.59</v>
      </c>
      <c r="D186" s="781">
        <v>12</v>
      </c>
      <c r="E186" s="798"/>
      <c r="F186" s="782"/>
      <c r="G186" s="783"/>
      <c r="H186" s="784"/>
      <c r="I186" s="782"/>
      <c r="J186" s="783"/>
      <c r="K186" s="785">
        <v>0.53</v>
      </c>
      <c r="L186" s="784">
        <v>3</v>
      </c>
      <c r="M186" s="784">
        <v>23</v>
      </c>
      <c r="N186" s="786">
        <v>7.76</v>
      </c>
      <c r="O186" s="784" t="s">
        <v>8916</v>
      </c>
      <c r="P186" s="799" t="s">
        <v>9278</v>
      </c>
      <c r="Q186" s="787">
        <f t="shared" si="10"/>
        <v>-1</v>
      </c>
      <c r="R186" s="787">
        <f t="shared" si="10"/>
        <v>-0.59</v>
      </c>
      <c r="S186" s="800" t="str">
        <f t="shared" si="11"/>
        <v/>
      </c>
      <c r="T186" s="800" t="str">
        <f t="shared" si="12"/>
        <v/>
      </c>
      <c r="U186" s="800" t="str">
        <f t="shared" si="13"/>
        <v/>
      </c>
      <c r="V186" s="801" t="str">
        <f t="shared" si="14"/>
        <v/>
      </c>
      <c r="W186" s="788"/>
    </row>
    <row r="187" spans="1:23" ht="14.4" customHeight="1" x14ac:dyDescent="0.3">
      <c r="A187" s="849" t="s">
        <v>9279</v>
      </c>
      <c r="B187" s="845">
        <v>1</v>
      </c>
      <c r="C187" s="846">
        <v>0.73</v>
      </c>
      <c r="D187" s="797">
        <v>8</v>
      </c>
      <c r="E187" s="835"/>
      <c r="F187" s="836"/>
      <c r="G187" s="793"/>
      <c r="H187" s="840"/>
      <c r="I187" s="836"/>
      <c r="J187" s="793"/>
      <c r="K187" s="839">
        <v>0.73</v>
      </c>
      <c r="L187" s="840">
        <v>3</v>
      </c>
      <c r="M187" s="840">
        <v>29</v>
      </c>
      <c r="N187" s="841">
        <v>9.76</v>
      </c>
      <c r="O187" s="840" t="s">
        <v>8916</v>
      </c>
      <c r="P187" s="842" t="s">
        <v>9280</v>
      </c>
      <c r="Q187" s="843">
        <f t="shared" si="10"/>
        <v>-1</v>
      </c>
      <c r="R187" s="843">
        <f t="shared" si="10"/>
        <v>-0.73</v>
      </c>
      <c r="S187" s="833" t="str">
        <f t="shared" si="11"/>
        <v/>
      </c>
      <c r="T187" s="833" t="str">
        <f t="shared" si="12"/>
        <v/>
      </c>
      <c r="U187" s="833" t="str">
        <f t="shared" si="13"/>
        <v/>
      </c>
      <c r="V187" s="844" t="str">
        <f t="shared" si="14"/>
        <v/>
      </c>
      <c r="W187" s="795"/>
    </row>
    <row r="188" spans="1:23" ht="14.4" customHeight="1" x14ac:dyDescent="0.3">
      <c r="A188" s="848" t="s">
        <v>9281</v>
      </c>
      <c r="B188" s="800"/>
      <c r="C188" s="802"/>
      <c r="D188" s="803"/>
      <c r="E188" s="798"/>
      <c r="F188" s="782"/>
      <c r="G188" s="783"/>
      <c r="H188" s="789">
        <v>1</v>
      </c>
      <c r="I188" s="790">
        <v>0.55000000000000004</v>
      </c>
      <c r="J188" s="791">
        <v>9</v>
      </c>
      <c r="K188" s="785">
        <v>0.37</v>
      </c>
      <c r="L188" s="784">
        <v>2</v>
      </c>
      <c r="M188" s="784">
        <v>15</v>
      </c>
      <c r="N188" s="786">
        <v>4.92</v>
      </c>
      <c r="O188" s="784" t="s">
        <v>8916</v>
      </c>
      <c r="P188" s="799" t="s">
        <v>9282</v>
      </c>
      <c r="Q188" s="787">
        <f t="shared" si="10"/>
        <v>1</v>
      </c>
      <c r="R188" s="787">
        <f t="shared" si="10"/>
        <v>0.55000000000000004</v>
      </c>
      <c r="S188" s="800">
        <f t="shared" si="11"/>
        <v>4.92</v>
      </c>
      <c r="T188" s="800">
        <f t="shared" si="12"/>
        <v>9</v>
      </c>
      <c r="U188" s="800">
        <f t="shared" si="13"/>
        <v>4.08</v>
      </c>
      <c r="V188" s="801">
        <f t="shared" si="14"/>
        <v>1.8292682926829269</v>
      </c>
      <c r="W188" s="788">
        <v>4.08</v>
      </c>
    </row>
    <row r="189" spans="1:23" ht="14.4" customHeight="1" x14ac:dyDescent="0.3">
      <c r="A189" s="848" t="s">
        <v>9283</v>
      </c>
      <c r="B189" s="800">
        <v>1</v>
      </c>
      <c r="C189" s="802">
        <v>0.36</v>
      </c>
      <c r="D189" s="803">
        <v>2</v>
      </c>
      <c r="E189" s="798">
        <v>3</v>
      </c>
      <c r="F189" s="782">
        <v>3.34</v>
      </c>
      <c r="G189" s="783">
        <v>15.3</v>
      </c>
      <c r="H189" s="789">
        <v>3</v>
      </c>
      <c r="I189" s="790">
        <v>1.02</v>
      </c>
      <c r="J189" s="792">
        <v>3</v>
      </c>
      <c r="K189" s="785">
        <v>0.34</v>
      </c>
      <c r="L189" s="784">
        <v>1</v>
      </c>
      <c r="M189" s="784">
        <v>13</v>
      </c>
      <c r="N189" s="786">
        <v>4.3600000000000003</v>
      </c>
      <c r="O189" s="784" t="s">
        <v>8916</v>
      </c>
      <c r="P189" s="799" t="s">
        <v>9284</v>
      </c>
      <c r="Q189" s="787">
        <f t="shared" si="10"/>
        <v>2</v>
      </c>
      <c r="R189" s="787">
        <f t="shared" si="10"/>
        <v>0.66</v>
      </c>
      <c r="S189" s="800">
        <f t="shared" si="11"/>
        <v>13.080000000000002</v>
      </c>
      <c r="T189" s="800">
        <f t="shared" si="12"/>
        <v>9</v>
      </c>
      <c r="U189" s="800">
        <f t="shared" si="13"/>
        <v>-4.0800000000000018</v>
      </c>
      <c r="V189" s="801">
        <f t="shared" si="14"/>
        <v>0.68807339449541272</v>
      </c>
      <c r="W189" s="788"/>
    </row>
    <row r="190" spans="1:23" ht="14.4" customHeight="1" x14ac:dyDescent="0.3">
      <c r="A190" s="848" t="s">
        <v>9285</v>
      </c>
      <c r="B190" s="779">
        <v>158</v>
      </c>
      <c r="C190" s="780">
        <v>110.13</v>
      </c>
      <c r="D190" s="781">
        <v>4.9000000000000004</v>
      </c>
      <c r="E190" s="798">
        <v>72</v>
      </c>
      <c r="F190" s="782">
        <v>50.15</v>
      </c>
      <c r="G190" s="783">
        <v>4.3</v>
      </c>
      <c r="H190" s="784">
        <v>183</v>
      </c>
      <c r="I190" s="782">
        <v>125.24</v>
      </c>
      <c r="J190" s="783">
        <v>3.8</v>
      </c>
      <c r="K190" s="785">
        <v>0.67</v>
      </c>
      <c r="L190" s="784">
        <v>2</v>
      </c>
      <c r="M190" s="784">
        <v>17</v>
      </c>
      <c r="N190" s="786">
        <v>5.64</v>
      </c>
      <c r="O190" s="784" t="s">
        <v>8916</v>
      </c>
      <c r="P190" s="799" t="s">
        <v>9286</v>
      </c>
      <c r="Q190" s="787">
        <f t="shared" si="10"/>
        <v>25</v>
      </c>
      <c r="R190" s="787">
        <f t="shared" si="10"/>
        <v>15.11</v>
      </c>
      <c r="S190" s="800">
        <f t="shared" si="11"/>
        <v>1032.1199999999999</v>
      </c>
      <c r="T190" s="800">
        <f t="shared" si="12"/>
        <v>695.4</v>
      </c>
      <c r="U190" s="800">
        <f t="shared" si="13"/>
        <v>-336.71999999999991</v>
      </c>
      <c r="V190" s="801">
        <f t="shared" si="14"/>
        <v>0.67375886524822703</v>
      </c>
      <c r="W190" s="788">
        <v>46.08</v>
      </c>
    </row>
    <row r="191" spans="1:23" ht="14.4" customHeight="1" x14ac:dyDescent="0.3">
      <c r="A191" s="849" t="s">
        <v>9287</v>
      </c>
      <c r="B191" s="845">
        <v>48</v>
      </c>
      <c r="C191" s="846">
        <v>50.82</v>
      </c>
      <c r="D191" s="797">
        <v>8.3000000000000007</v>
      </c>
      <c r="E191" s="835">
        <v>10</v>
      </c>
      <c r="F191" s="836">
        <v>10.45</v>
      </c>
      <c r="G191" s="793">
        <v>5.8</v>
      </c>
      <c r="H191" s="840">
        <v>30</v>
      </c>
      <c r="I191" s="836">
        <v>31.44</v>
      </c>
      <c r="J191" s="793">
        <v>8</v>
      </c>
      <c r="K191" s="839">
        <v>1.05</v>
      </c>
      <c r="L191" s="840">
        <v>4</v>
      </c>
      <c r="M191" s="840">
        <v>32</v>
      </c>
      <c r="N191" s="841">
        <v>10.76</v>
      </c>
      <c r="O191" s="840" t="s">
        <v>8916</v>
      </c>
      <c r="P191" s="842" t="s">
        <v>9288</v>
      </c>
      <c r="Q191" s="843">
        <f t="shared" si="10"/>
        <v>-18</v>
      </c>
      <c r="R191" s="843">
        <f t="shared" si="10"/>
        <v>-19.38</v>
      </c>
      <c r="S191" s="833">
        <f t="shared" si="11"/>
        <v>322.8</v>
      </c>
      <c r="T191" s="833">
        <f t="shared" si="12"/>
        <v>240</v>
      </c>
      <c r="U191" s="833">
        <f t="shared" si="13"/>
        <v>-82.800000000000011</v>
      </c>
      <c r="V191" s="844">
        <f t="shared" si="14"/>
        <v>0.74349442379182151</v>
      </c>
      <c r="W191" s="795">
        <v>44.41</v>
      </c>
    </row>
    <row r="192" spans="1:23" ht="14.4" customHeight="1" x14ac:dyDescent="0.3">
      <c r="A192" s="849" t="s">
        <v>9289</v>
      </c>
      <c r="B192" s="845">
        <v>20</v>
      </c>
      <c r="C192" s="846">
        <v>36.630000000000003</v>
      </c>
      <c r="D192" s="797">
        <v>8.6</v>
      </c>
      <c r="E192" s="835">
        <v>4</v>
      </c>
      <c r="F192" s="836">
        <v>7.71</v>
      </c>
      <c r="G192" s="793">
        <v>12</v>
      </c>
      <c r="H192" s="840">
        <v>12</v>
      </c>
      <c r="I192" s="836">
        <v>23.2</v>
      </c>
      <c r="J192" s="793">
        <v>10.8</v>
      </c>
      <c r="K192" s="839">
        <v>1.93</v>
      </c>
      <c r="L192" s="840">
        <v>5</v>
      </c>
      <c r="M192" s="840">
        <v>49</v>
      </c>
      <c r="N192" s="841">
        <v>16.43</v>
      </c>
      <c r="O192" s="840" t="s">
        <v>8916</v>
      </c>
      <c r="P192" s="842" t="s">
        <v>9290</v>
      </c>
      <c r="Q192" s="843">
        <f t="shared" si="10"/>
        <v>-8</v>
      </c>
      <c r="R192" s="843">
        <f t="shared" si="10"/>
        <v>-13.430000000000003</v>
      </c>
      <c r="S192" s="833">
        <f t="shared" si="11"/>
        <v>197.16</v>
      </c>
      <c r="T192" s="833">
        <f t="shared" si="12"/>
        <v>129.60000000000002</v>
      </c>
      <c r="U192" s="833">
        <f t="shared" si="13"/>
        <v>-67.559999999999974</v>
      </c>
      <c r="V192" s="844">
        <f t="shared" si="14"/>
        <v>0.65733414485696906</v>
      </c>
      <c r="W192" s="795">
        <v>2.14</v>
      </c>
    </row>
    <row r="193" spans="1:23" ht="14.4" customHeight="1" x14ac:dyDescent="0.3">
      <c r="A193" s="848" t="s">
        <v>9291</v>
      </c>
      <c r="B193" s="800">
        <v>275</v>
      </c>
      <c r="C193" s="802">
        <v>231.83</v>
      </c>
      <c r="D193" s="803">
        <v>4.4000000000000004</v>
      </c>
      <c r="E193" s="798">
        <v>290</v>
      </c>
      <c r="F193" s="782">
        <v>246.16</v>
      </c>
      <c r="G193" s="783">
        <v>4.5</v>
      </c>
      <c r="H193" s="789">
        <v>375</v>
      </c>
      <c r="I193" s="790">
        <v>318.91000000000003</v>
      </c>
      <c r="J193" s="792">
        <v>4.3</v>
      </c>
      <c r="K193" s="785">
        <v>0.83</v>
      </c>
      <c r="L193" s="784">
        <v>2</v>
      </c>
      <c r="M193" s="784">
        <v>18</v>
      </c>
      <c r="N193" s="786">
        <v>5.99</v>
      </c>
      <c r="O193" s="784" t="s">
        <v>8916</v>
      </c>
      <c r="P193" s="799" t="s">
        <v>9292</v>
      </c>
      <c r="Q193" s="787">
        <f t="shared" si="10"/>
        <v>100</v>
      </c>
      <c r="R193" s="787">
        <f t="shared" si="10"/>
        <v>87.080000000000013</v>
      </c>
      <c r="S193" s="800">
        <f t="shared" si="11"/>
        <v>2246.25</v>
      </c>
      <c r="T193" s="800">
        <f t="shared" si="12"/>
        <v>1612.5</v>
      </c>
      <c r="U193" s="800">
        <f t="shared" si="13"/>
        <v>-633.75</v>
      </c>
      <c r="V193" s="801">
        <f t="shared" si="14"/>
        <v>0.71786310517529217</v>
      </c>
      <c r="W193" s="788">
        <v>38.5</v>
      </c>
    </row>
    <row r="194" spans="1:23" ht="14.4" customHeight="1" x14ac:dyDescent="0.3">
      <c r="A194" s="849" t="s">
        <v>9293</v>
      </c>
      <c r="B194" s="833">
        <v>44</v>
      </c>
      <c r="C194" s="834">
        <v>44.9</v>
      </c>
      <c r="D194" s="804">
        <v>5.0999999999999996</v>
      </c>
      <c r="E194" s="835">
        <v>38</v>
      </c>
      <c r="F194" s="836">
        <v>39.409999999999997</v>
      </c>
      <c r="G194" s="793">
        <v>5.2</v>
      </c>
      <c r="H194" s="837">
        <v>17</v>
      </c>
      <c r="I194" s="838">
        <v>18.09</v>
      </c>
      <c r="J194" s="796">
        <v>5.4</v>
      </c>
      <c r="K194" s="839">
        <v>1.01</v>
      </c>
      <c r="L194" s="840">
        <v>2</v>
      </c>
      <c r="M194" s="840">
        <v>22</v>
      </c>
      <c r="N194" s="841">
        <v>7.35</v>
      </c>
      <c r="O194" s="840" t="s">
        <v>8916</v>
      </c>
      <c r="P194" s="842" t="s">
        <v>9294</v>
      </c>
      <c r="Q194" s="843">
        <f t="shared" si="10"/>
        <v>-27</v>
      </c>
      <c r="R194" s="843">
        <f t="shared" si="10"/>
        <v>-26.81</v>
      </c>
      <c r="S194" s="833">
        <f t="shared" si="11"/>
        <v>124.94999999999999</v>
      </c>
      <c r="T194" s="833">
        <f t="shared" si="12"/>
        <v>91.800000000000011</v>
      </c>
      <c r="U194" s="833">
        <f t="shared" si="13"/>
        <v>-33.149999999999977</v>
      </c>
      <c r="V194" s="844">
        <f t="shared" si="14"/>
        <v>0.73469387755102056</v>
      </c>
      <c r="W194" s="795">
        <v>2.65</v>
      </c>
    </row>
    <row r="195" spans="1:23" ht="14.4" customHeight="1" x14ac:dyDescent="0.3">
      <c r="A195" s="849" t="s">
        <v>9295</v>
      </c>
      <c r="B195" s="833"/>
      <c r="C195" s="834"/>
      <c r="D195" s="804"/>
      <c r="E195" s="835">
        <v>1</v>
      </c>
      <c r="F195" s="836">
        <v>1.07</v>
      </c>
      <c r="G195" s="793">
        <v>3</v>
      </c>
      <c r="H195" s="837">
        <v>3</v>
      </c>
      <c r="I195" s="838">
        <v>3.37</v>
      </c>
      <c r="J195" s="794">
        <v>9.6999999999999993</v>
      </c>
      <c r="K195" s="839">
        <v>1.07</v>
      </c>
      <c r="L195" s="840">
        <v>3</v>
      </c>
      <c r="M195" s="840">
        <v>25</v>
      </c>
      <c r="N195" s="841">
        <v>8.3800000000000008</v>
      </c>
      <c r="O195" s="840" t="s">
        <v>8916</v>
      </c>
      <c r="P195" s="842" t="s">
        <v>9296</v>
      </c>
      <c r="Q195" s="843">
        <f t="shared" si="10"/>
        <v>3</v>
      </c>
      <c r="R195" s="843">
        <f t="shared" si="10"/>
        <v>3.37</v>
      </c>
      <c r="S195" s="833">
        <f t="shared" si="11"/>
        <v>25.14</v>
      </c>
      <c r="T195" s="833">
        <f t="shared" si="12"/>
        <v>29.099999999999998</v>
      </c>
      <c r="U195" s="833">
        <f t="shared" si="13"/>
        <v>3.9599999999999973</v>
      </c>
      <c r="V195" s="844">
        <f t="shared" si="14"/>
        <v>1.1575178997613365</v>
      </c>
      <c r="W195" s="795">
        <v>10.62</v>
      </c>
    </row>
    <row r="196" spans="1:23" ht="14.4" customHeight="1" x14ac:dyDescent="0.3">
      <c r="A196" s="848" t="s">
        <v>9297</v>
      </c>
      <c r="B196" s="779">
        <v>41</v>
      </c>
      <c r="C196" s="780">
        <v>20.45</v>
      </c>
      <c r="D196" s="781">
        <v>5</v>
      </c>
      <c r="E196" s="798">
        <v>38</v>
      </c>
      <c r="F196" s="782">
        <v>17.46</v>
      </c>
      <c r="G196" s="783">
        <v>5.0999999999999996</v>
      </c>
      <c r="H196" s="784">
        <v>48</v>
      </c>
      <c r="I196" s="782">
        <v>22.38</v>
      </c>
      <c r="J196" s="783">
        <v>4.2</v>
      </c>
      <c r="K196" s="785">
        <v>0.46</v>
      </c>
      <c r="L196" s="784">
        <v>2</v>
      </c>
      <c r="M196" s="784">
        <v>15</v>
      </c>
      <c r="N196" s="786">
        <v>4.87</v>
      </c>
      <c r="O196" s="784" t="s">
        <v>8916</v>
      </c>
      <c r="P196" s="799" t="s">
        <v>9298</v>
      </c>
      <c r="Q196" s="787">
        <f t="shared" si="10"/>
        <v>7</v>
      </c>
      <c r="R196" s="787">
        <f t="shared" si="10"/>
        <v>1.9299999999999997</v>
      </c>
      <c r="S196" s="800">
        <f t="shared" si="11"/>
        <v>233.76</v>
      </c>
      <c r="T196" s="800">
        <f t="shared" si="12"/>
        <v>201.60000000000002</v>
      </c>
      <c r="U196" s="800">
        <f t="shared" si="13"/>
        <v>-32.159999999999968</v>
      </c>
      <c r="V196" s="801">
        <f t="shared" si="14"/>
        <v>0.86242299794661204</v>
      </c>
      <c r="W196" s="788">
        <v>34.4</v>
      </c>
    </row>
    <row r="197" spans="1:23" ht="14.4" customHeight="1" x14ac:dyDescent="0.3">
      <c r="A197" s="849" t="s">
        <v>9299</v>
      </c>
      <c r="B197" s="845">
        <v>14</v>
      </c>
      <c r="C197" s="846">
        <v>11.06</v>
      </c>
      <c r="D197" s="797">
        <v>5.4</v>
      </c>
      <c r="E197" s="835">
        <v>4</v>
      </c>
      <c r="F197" s="836">
        <v>3.14</v>
      </c>
      <c r="G197" s="793">
        <v>5.3</v>
      </c>
      <c r="H197" s="840">
        <v>9</v>
      </c>
      <c r="I197" s="836">
        <v>7.14</v>
      </c>
      <c r="J197" s="793">
        <v>6.2</v>
      </c>
      <c r="K197" s="839">
        <v>0.78</v>
      </c>
      <c r="L197" s="840">
        <v>3</v>
      </c>
      <c r="M197" s="840">
        <v>27</v>
      </c>
      <c r="N197" s="841">
        <v>9.1300000000000008</v>
      </c>
      <c r="O197" s="840" t="s">
        <v>8916</v>
      </c>
      <c r="P197" s="842" t="s">
        <v>9300</v>
      </c>
      <c r="Q197" s="843">
        <f t="shared" si="10"/>
        <v>-5</v>
      </c>
      <c r="R197" s="843">
        <f t="shared" si="10"/>
        <v>-3.9200000000000008</v>
      </c>
      <c r="S197" s="833">
        <f t="shared" si="11"/>
        <v>82.17</v>
      </c>
      <c r="T197" s="833">
        <f t="shared" si="12"/>
        <v>55.800000000000004</v>
      </c>
      <c r="U197" s="833">
        <f t="shared" si="13"/>
        <v>-26.369999999999997</v>
      </c>
      <c r="V197" s="844">
        <f t="shared" si="14"/>
        <v>0.67907995618839001</v>
      </c>
      <c r="W197" s="795">
        <v>3.73</v>
      </c>
    </row>
    <row r="198" spans="1:23" ht="14.4" customHeight="1" x14ac:dyDescent="0.3">
      <c r="A198" s="849" t="s">
        <v>9301</v>
      </c>
      <c r="B198" s="845">
        <v>3</v>
      </c>
      <c r="C198" s="846">
        <v>3.72</v>
      </c>
      <c r="D198" s="797">
        <v>7.3</v>
      </c>
      <c r="E198" s="835"/>
      <c r="F198" s="836"/>
      <c r="G198" s="793"/>
      <c r="H198" s="840"/>
      <c r="I198" s="836"/>
      <c r="J198" s="793"/>
      <c r="K198" s="839">
        <v>1.24</v>
      </c>
      <c r="L198" s="840">
        <v>4</v>
      </c>
      <c r="M198" s="840">
        <v>37</v>
      </c>
      <c r="N198" s="841">
        <v>12.38</v>
      </c>
      <c r="O198" s="840" t="s">
        <v>8916</v>
      </c>
      <c r="P198" s="842" t="s">
        <v>9302</v>
      </c>
      <c r="Q198" s="843">
        <f t="shared" ref="Q198:R261" si="15">H198-B198</f>
        <v>-3</v>
      </c>
      <c r="R198" s="843">
        <f t="shared" si="15"/>
        <v>-3.72</v>
      </c>
      <c r="S198" s="833" t="str">
        <f t="shared" ref="S198:S261" si="16">IF(H198=0,"",H198*N198)</f>
        <v/>
      </c>
      <c r="T198" s="833" t="str">
        <f t="shared" ref="T198:T261" si="17">IF(H198=0,"",H198*J198)</f>
        <v/>
      </c>
      <c r="U198" s="833" t="str">
        <f t="shared" ref="U198:U261" si="18">IF(H198=0,"",T198-S198)</f>
        <v/>
      </c>
      <c r="V198" s="844" t="str">
        <f t="shared" ref="V198:V261" si="19">IF(H198=0,"",T198/S198)</f>
        <v/>
      </c>
      <c r="W198" s="795"/>
    </row>
    <row r="199" spans="1:23" ht="14.4" customHeight="1" x14ac:dyDescent="0.3">
      <c r="A199" s="848" t="s">
        <v>9303</v>
      </c>
      <c r="B199" s="779">
        <v>9</v>
      </c>
      <c r="C199" s="780">
        <v>6.54</v>
      </c>
      <c r="D199" s="781">
        <v>5.8</v>
      </c>
      <c r="E199" s="798">
        <v>4</v>
      </c>
      <c r="F199" s="782">
        <v>2.73</v>
      </c>
      <c r="G199" s="783">
        <v>11</v>
      </c>
      <c r="H199" s="784">
        <v>6</v>
      </c>
      <c r="I199" s="782">
        <v>3.86</v>
      </c>
      <c r="J199" s="783">
        <v>4.7</v>
      </c>
      <c r="K199" s="785">
        <v>0.77</v>
      </c>
      <c r="L199" s="784">
        <v>4</v>
      </c>
      <c r="M199" s="784">
        <v>33</v>
      </c>
      <c r="N199" s="786">
        <v>11.09</v>
      </c>
      <c r="O199" s="784" t="s">
        <v>8916</v>
      </c>
      <c r="P199" s="799" t="s">
        <v>9304</v>
      </c>
      <c r="Q199" s="787">
        <f t="shared" si="15"/>
        <v>-3</v>
      </c>
      <c r="R199" s="787">
        <f t="shared" si="15"/>
        <v>-2.68</v>
      </c>
      <c r="S199" s="800">
        <f t="shared" si="16"/>
        <v>66.539999999999992</v>
      </c>
      <c r="T199" s="800">
        <f t="shared" si="17"/>
        <v>28.200000000000003</v>
      </c>
      <c r="U199" s="800">
        <f t="shared" si="18"/>
        <v>-38.339999999999989</v>
      </c>
      <c r="V199" s="801">
        <f t="shared" si="19"/>
        <v>0.42380522993688019</v>
      </c>
      <c r="W199" s="788"/>
    </row>
    <row r="200" spans="1:23" ht="14.4" customHeight="1" x14ac:dyDescent="0.3">
      <c r="A200" s="849" t="s">
        <v>9305</v>
      </c>
      <c r="B200" s="845">
        <v>5</v>
      </c>
      <c r="C200" s="846">
        <v>4.8</v>
      </c>
      <c r="D200" s="797">
        <v>5.2</v>
      </c>
      <c r="E200" s="835"/>
      <c r="F200" s="836"/>
      <c r="G200" s="793"/>
      <c r="H200" s="840">
        <v>2</v>
      </c>
      <c r="I200" s="836">
        <v>1.6</v>
      </c>
      <c r="J200" s="793">
        <v>6.5</v>
      </c>
      <c r="K200" s="839">
        <v>0.77</v>
      </c>
      <c r="L200" s="840">
        <v>4</v>
      </c>
      <c r="M200" s="840">
        <v>33</v>
      </c>
      <c r="N200" s="841">
        <v>11.09</v>
      </c>
      <c r="O200" s="840" t="s">
        <v>8916</v>
      </c>
      <c r="P200" s="842" t="s">
        <v>9306</v>
      </c>
      <c r="Q200" s="843">
        <f t="shared" si="15"/>
        <v>-3</v>
      </c>
      <c r="R200" s="843">
        <f t="shared" si="15"/>
        <v>-3.1999999999999997</v>
      </c>
      <c r="S200" s="833">
        <f t="shared" si="16"/>
        <v>22.18</v>
      </c>
      <c r="T200" s="833">
        <f t="shared" si="17"/>
        <v>13</v>
      </c>
      <c r="U200" s="833">
        <f t="shared" si="18"/>
        <v>-9.18</v>
      </c>
      <c r="V200" s="844">
        <f t="shared" si="19"/>
        <v>0.58611361587015331</v>
      </c>
      <c r="W200" s="795"/>
    </row>
    <row r="201" spans="1:23" ht="14.4" customHeight="1" x14ac:dyDescent="0.3">
      <c r="A201" s="849" t="s">
        <v>9307</v>
      </c>
      <c r="B201" s="845">
        <v>2</v>
      </c>
      <c r="C201" s="846">
        <v>1.43</v>
      </c>
      <c r="D201" s="797">
        <v>7</v>
      </c>
      <c r="E201" s="835"/>
      <c r="F201" s="836"/>
      <c r="G201" s="793"/>
      <c r="H201" s="840">
        <v>1</v>
      </c>
      <c r="I201" s="836">
        <v>0.94</v>
      </c>
      <c r="J201" s="793">
        <v>5</v>
      </c>
      <c r="K201" s="839">
        <v>0.94</v>
      </c>
      <c r="L201" s="840">
        <v>4</v>
      </c>
      <c r="M201" s="840">
        <v>39</v>
      </c>
      <c r="N201" s="841">
        <v>13.08</v>
      </c>
      <c r="O201" s="840" t="s">
        <v>8916</v>
      </c>
      <c r="P201" s="842" t="s">
        <v>9308</v>
      </c>
      <c r="Q201" s="843">
        <f t="shared" si="15"/>
        <v>-1</v>
      </c>
      <c r="R201" s="843">
        <f t="shared" si="15"/>
        <v>-0.49</v>
      </c>
      <c r="S201" s="833">
        <f t="shared" si="16"/>
        <v>13.08</v>
      </c>
      <c r="T201" s="833">
        <f t="shared" si="17"/>
        <v>5</v>
      </c>
      <c r="U201" s="833">
        <f t="shared" si="18"/>
        <v>-8.08</v>
      </c>
      <c r="V201" s="844">
        <f t="shared" si="19"/>
        <v>0.38226299694189603</v>
      </c>
      <c r="W201" s="795"/>
    </row>
    <row r="202" spans="1:23" ht="14.4" customHeight="1" x14ac:dyDescent="0.3">
      <c r="A202" s="848" t="s">
        <v>9309</v>
      </c>
      <c r="B202" s="800">
        <v>7</v>
      </c>
      <c r="C202" s="802">
        <v>3.33</v>
      </c>
      <c r="D202" s="803">
        <v>4.5999999999999996</v>
      </c>
      <c r="E202" s="798">
        <v>8</v>
      </c>
      <c r="F202" s="782">
        <v>3.79</v>
      </c>
      <c r="G202" s="783">
        <v>4.0999999999999996</v>
      </c>
      <c r="H202" s="789">
        <v>11</v>
      </c>
      <c r="I202" s="790">
        <v>5.21</v>
      </c>
      <c r="J202" s="792">
        <v>3.7</v>
      </c>
      <c r="K202" s="785">
        <v>0.47</v>
      </c>
      <c r="L202" s="784">
        <v>2</v>
      </c>
      <c r="M202" s="784">
        <v>18</v>
      </c>
      <c r="N202" s="786">
        <v>5.98</v>
      </c>
      <c r="O202" s="784" t="s">
        <v>8916</v>
      </c>
      <c r="P202" s="799" t="s">
        <v>9310</v>
      </c>
      <c r="Q202" s="787">
        <f t="shared" si="15"/>
        <v>4</v>
      </c>
      <c r="R202" s="787">
        <f t="shared" si="15"/>
        <v>1.88</v>
      </c>
      <c r="S202" s="800">
        <f t="shared" si="16"/>
        <v>65.78</v>
      </c>
      <c r="T202" s="800">
        <f t="shared" si="17"/>
        <v>40.700000000000003</v>
      </c>
      <c r="U202" s="800">
        <f t="shared" si="18"/>
        <v>-25.08</v>
      </c>
      <c r="V202" s="801">
        <f t="shared" si="19"/>
        <v>0.61872909698996659</v>
      </c>
      <c r="W202" s="788"/>
    </row>
    <row r="203" spans="1:23" ht="14.4" customHeight="1" x14ac:dyDescent="0.3">
      <c r="A203" s="849" t="s">
        <v>9311</v>
      </c>
      <c r="B203" s="833">
        <v>1</v>
      </c>
      <c r="C203" s="834">
        <v>0.59</v>
      </c>
      <c r="D203" s="804">
        <v>4</v>
      </c>
      <c r="E203" s="835"/>
      <c r="F203" s="836"/>
      <c r="G203" s="793"/>
      <c r="H203" s="837">
        <v>2</v>
      </c>
      <c r="I203" s="838">
        <v>2.15</v>
      </c>
      <c r="J203" s="794">
        <v>23</v>
      </c>
      <c r="K203" s="839">
        <v>0.59</v>
      </c>
      <c r="L203" s="840">
        <v>2</v>
      </c>
      <c r="M203" s="840">
        <v>22</v>
      </c>
      <c r="N203" s="841">
        <v>7.34</v>
      </c>
      <c r="O203" s="840" t="s">
        <v>8916</v>
      </c>
      <c r="P203" s="842" t="s">
        <v>9312</v>
      </c>
      <c r="Q203" s="843">
        <f t="shared" si="15"/>
        <v>1</v>
      </c>
      <c r="R203" s="843">
        <f t="shared" si="15"/>
        <v>1.56</v>
      </c>
      <c r="S203" s="833">
        <f t="shared" si="16"/>
        <v>14.68</v>
      </c>
      <c r="T203" s="833">
        <f t="shared" si="17"/>
        <v>46</v>
      </c>
      <c r="U203" s="833">
        <f t="shared" si="18"/>
        <v>31.32</v>
      </c>
      <c r="V203" s="844">
        <f t="shared" si="19"/>
        <v>3.1335149863760217</v>
      </c>
      <c r="W203" s="795">
        <v>31.66</v>
      </c>
    </row>
    <row r="204" spans="1:23" ht="14.4" customHeight="1" x14ac:dyDescent="0.3">
      <c r="A204" s="848" t="s">
        <v>9313</v>
      </c>
      <c r="B204" s="779">
        <v>8</v>
      </c>
      <c r="C204" s="780">
        <v>4.3899999999999997</v>
      </c>
      <c r="D204" s="781">
        <v>6.6</v>
      </c>
      <c r="E204" s="798">
        <v>9</v>
      </c>
      <c r="F204" s="782">
        <v>9.15</v>
      </c>
      <c r="G204" s="783">
        <v>22.1</v>
      </c>
      <c r="H204" s="784">
        <v>7</v>
      </c>
      <c r="I204" s="782">
        <v>4.0599999999999996</v>
      </c>
      <c r="J204" s="791">
        <v>8.6</v>
      </c>
      <c r="K204" s="785">
        <v>0.56000000000000005</v>
      </c>
      <c r="L204" s="784">
        <v>3</v>
      </c>
      <c r="M204" s="784">
        <v>24</v>
      </c>
      <c r="N204" s="786">
        <v>7.93</v>
      </c>
      <c r="O204" s="784" t="s">
        <v>8916</v>
      </c>
      <c r="P204" s="799" t="s">
        <v>9314</v>
      </c>
      <c r="Q204" s="787">
        <f t="shared" si="15"/>
        <v>-1</v>
      </c>
      <c r="R204" s="787">
        <f t="shared" si="15"/>
        <v>-0.33000000000000007</v>
      </c>
      <c r="S204" s="800">
        <f t="shared" si="16"/>
        <v>55.51</v>
      </c>
      <c r="T204" s="800">
        <f t="shared" si="17"/>
        <v>60.199999999999996</v>
      </c>
      <c r="U204" s="800">
        <f t="shared" si="18"/>
        <v>4.6899999999999977</v>
      </c>
      <c r="V204" s="801">
        <f t="shared" si="19"/>
        <v>1.0844892812105926</v>
      </c>
      <c r="W204" s="788">
        <v>16.2</v>
      </c>
    </row>
    <row r="205" spans="1:23" ht="14.4" customHeight="1" x14ac:dyDescent="0.3">
      <c r="A205" s="849" t="s">
        <v>9315</v>
      </c>
      <c r="B205" s="845">
        <v>3</v>
      </c>
      <c r="C205" s="846">
        <v>1.88</v>
      </c>
      <c r="D205" s="797">
        <v>5</v>
      </c>
      <c r="E205" s="835"/>
      <c r="F205" s="836"/>
      <c r="G205" s="793"/>
      <c r="H205" s="840">
        <v>1</v>
      </c>
      <c r="I205" s="836">
        <v>0.74</v>
      </c>
      <c r="J205" s="793">
        <v>9</v>
      </c>
      <c r="K205" s="839">
        <v>0.74</v>
      </c>
      <c r="L205" s="840">
        <v>4</v>
      </c>
      <c r="M205" s="840">
        <v>32</v>
      </c>
      <c r="N205" s="841">
        <v>10.81</v>
      </c>
      <c r="O205" s="840" t="s">
        <v>8916</v>
      </c>
      <c r="P205" s="842" t="s">
        <v>9316</v>
      </c>
      <c r="Q205" s="843">
        <f t="shared" si="15"/>
        <v>-2</v>
      </c>
      <c r="R205" s="843">
        <f t="shared" si="15"/>
        <v>-1.1399999999999999</v>
      </c>
      <c r="S205" s="833">
        <f t="shared" si="16"/>
        <v>10.81</v>
      </c>
      <c r="T205" s="833">
        <f t="shared" si="17"/>
        <v>9</v>
      </c>
      <c r="U205" s="833">
        <f t="shared" si="18"/>
        <v>-1.8100000000000005</v>
      </c>
      <c r="V205" s="844">
        <f t="shared" si="19"/>
        <v>0.83256244218316366</v>
      </c>
      <c r="W205" s="795"/>
    </row>
    <row r="206" spans="1:23" ht="14.4" customHeight="1" x14ac:dyDescent="0.3">
      <c r="A206" s="849" t="s">
        <v>9317</v>
      </c>
      <c r="B206" s="845">
        <v>1</v>
      </c>
      <c r="C206" s="846">
        <v>1.33</v>
      </c>
      <c r="D206" s="797">
        <v>21</v>
      </c>
      <c r="E206" s="835"/>
      <c r="F206" s="836"/>
      <c r="G206" s="793"/>
      <c r="H206" s="840"/>
      <c r="I206" s="836"/>
      <c r="J206" s="793"/>
      <c r="K206" s="839">
        <v>0.93</v>
      </c>
      <c r="L206" s="840">
        <v>4</v>
      </c>
      <c r="M206" s="840">
        <v>37</v>
      </c>
      <c r="N206" s="841">
        <v>12.41</v>
      </c>
      <c r="O206" s="840" t="s">
        <v>8916</v>
      </c>
      <c r="P206" s="842" t="s">
        <v>9318</v>
      </c>
      <c r="Q206" s="843">
        <f t="shared" si="15"/>
        <v>-1</v>
      </c>
      <c r="R206" s="843">
        <f t="shared" si="15"/>
        <v>-1.33</v>
      </c>
      <c r="S206" s="833" t="str">
        <f t="shared" si="16"/>
        <v/>
      </c>
      <c r="T206" s="833" t="str">
        <f t="shared" si="17"/>
        <v/>
      </c>
      <c r="U206" s="833" t="str">
        <f t="shared" si="18"/>
        <v/>
      </c>
      <c r="V206" s="844" t="str">
        <f t="shared" si="19"/>
        <v/>
      </c>
      <c r="W206" s="795"/>
    </row>
    <row r="207" spans="1:23" ht="14.4" customHeight="1" x14ac:dyDescent="0.3">
      <c r="A207" s="848" t="s">
        <v>9319</v>
      </c>
      <c r="B207" s="779">
        <v>1</v>
      </c>
      <c r="C207" s="780">
        <v>0.38</v>
      </c>
      <c r="D207" s="781">
        <v>3</v>
      </c>
      <c r="E207" s="798"/>
      <c r="F207" s="782"/>
      <c r="G207" s="783"/>
      <c r="H207" s="784"/>
      <c r="I207" s="782"/>
      <c r="J207" s="783"/>
      <c r="K207" s="785">
        <v>0.34</v>
      </c>
      <c r="L207" s="784">
        <v>1</v>
      </c>
      <c r="M207" s="784">
        <v>13</v>
      </c>
      <c r="N207" s="786">
        <v>4.24</v>
      </c>
      <c r="O207" s="784" t="s">
        <v>8916</v>
      </c>
      <c r="P207" s="799" t="s">
        <v>9320</v>
      </c>
      <c r="Q207" s="787">
        <f t="shared" si="15"/>
        <v>-1</v>
      </c>
      <c r="R207" s="787">
        <f t="shared" si="15"/>
        <v>-0.38</v>
      </c>
      <c r="S207" s="800" t="str">
        <f t="shared" si="16"/>
        <v/>
      </c>
      <c r="T207" s="800" t="str">
        <f t="shared" si="17"/>
        <v/>
      </c>
      <c r="U207" s="800" t="str">
        <f t="shared" si="18"/>
        <v/>
      </c>
      <c r="V207" s="801" t="str">
        <f t="shared" si="19"/>
        <v/>
      </c>
      <c r="W207" s="788"/>
    </row>
    <row r="208" spans="1:23" ht="14.4" customHeight="1" x14ac:dyDescent="0.3">
      <c r="A208" s="848" t="s">
        <v>9321</v>
      </c>
      <c r="B208" s="779">
        <v>5</v>
      </c>
      <c r="C208" s="780">
        <v>1.91</v>
      </c>
      <c r="D208" s="781">
        <v>2.8</v>
      </c>
      <c r="E208" s="798">
        <v>4</v>
      </c>
      <c r="F208" s="782">
        <v>1.69</v>
      </c>
      <c r="G208" s="783">
        <v>3</v>
      </c>
      <c r="H208" s="784">
        <v>5</v>
      </c>
      <c r="I208" s="782">
        <v>2.12</v>
      </c>
      <c r="J208" s="783">
        <v>3</v>
      </c>
      <c r="K208" s="785">
        <v>0.42</v>
      </c>
      <c r="L208" s="784">
        <v>2</v>
      </c>
      <c r="M208" s="784">
        <v>19</v>
      </c>
      <c r="N208" s="786">
        <v>6.19</v>
      </c>
      <c r="O208" s="784" t="s">
        <v>8916</v>
      </c>
      <c r="P208" s="799" t="s">
        <v>9322</v>
      </c>
      <c r="Q208" s="787">
        <f t="shared" si="15"/>
        <v>0</v>
      </c>
      <c r="R208" s="787">
        <f t="shared" si="15"/>
        <v>0.21000000000000019</v>
      </c>
      <c r="S208" s="800">
        <f t="shared" si="16"/>
        <v>30.950000000000003</v>
      </c>
      <c r="T208" s="800">
        <f t="shared" si="17"/>
        <v>15</v>
      </c>
      <c r="U208" s="800">
        <f t="shared" si="18"/>
        <v>-15.950000000000003</v>
      </c>
      <c r="V208" s="801">
        <f t="shared" si="19"/>
        <v>0.48465266558966069</v>
      </c>
      <c r="W208" s="788"/>
    </row>
    <row r="209" spans="1:23" ht="14.4" customHeight="1" x14ac:dyDescent="0.3">
      <c r="A209" s="849" t="s">
        <v>9323</v>
      </c>
      <c r="B209" s="845">
        <v>3</v>
      </c>
      <c r="C209" s="846">
        <v>1.44</v>
      </c>
      <c r="D209" s="797">
        <v>6.3</v>
      </c>
      <c r="E209" s="835">
        <v>1</v>
      </c>
      <c r="F209" s="836">
        <v>0.62</v>
      </c>
      <c r="G209" s="793">
        <v>3</v>
      </c>
      <c r="H209" s="840">
        <v>1</v>
      </c>
      <c r="I209" s="836">
        <v>0.62</v>
      </c>
      <c r="J209" s="793">
        <v>3</v>
      </c>
      <c r="K209" s="839">
        <v>0.62</v>
      </c>
      <c r="L209" s="840">
        <v>3</v>
      </c>
      <c r="M209" s="840">
        <v>28</v>
      </c>
      <c r="N209" s="841">
        <v>9.2100000000000009</v>
      </c>
      <c r="O209" s="840" t="s">
        <v>8916</v>
      </c>
      <c r="P209" s="842" t="s">
        <v>9324</v>
      </c>
      <c r="Q209" s="843">
        <f t="shared" si="15"/>
        <v>-2</v>
      </c>
      <c r="R209" s="843">
        <f t="shared" si="15"/>
        <v>-0.82</v>
      </c>
      <c r="S209" s="833">
        <f t="shared" si="16"/>
        <v>9.2100000000000009</v>
      </c>
      <c r="T209" s="833">
        <f t="shared" si="17"/>
        <v>3</v>
      </c>
      <c r="U209" s="833">
        <f t="shared" si="18"/>
        <v>-6.2100000000000009</v>
      </c>
      <c r="V209" s="844">
        <f t="shared" si="19"/>
        <v>0.32573289902280128</v>
      </c>
      <c r="W209" s="795"/>
    </row>
    <row r="210" spans="1:23" ht="14.4" customHeight="1" x14ac:dyDescent="0.3">
      <c r="A210" s="848" t="s">
        <v>9325</v>
      </c>
      <c r="B210" s="779">
        <v>1</v>
      </c>
      <c r="C210" s="780">
        <v>4.38</v>
      </c>
      <c r="D210" s="781">
        <v>15</v>
      </c>
      <c r="E210" s="798"/>
      <c r="F210" s="782"/>
      <c r="G210" s="783"/>
      <c r="H210" s="784"/>
      <c r="I210" s="782"/>
      <c r="J210" s="783"/>
      <c r="K210" s="785">
        <v>4.38</v>
      </c>
      <c r="L210" s="784">
        <v>4</v>
      </c>
      <c r="M210" s="784">
        <v>39</v>
      </c>
      <c r="N210" s="786">
        <v>13.06</v>
      </c>
      <c r="O210" s="784" t="s">
        <v>8916</v>
      </c>
      <c r="P210" s="799" t="s">
        <v>9326</v>
      </c>
      <c r="Q210" s="787">
        <f t="shared" si="15"/>
        <v>-1</v>
      </c>
      <c r="R210" s="787">
        <f t="shared" si="15"/>
        <v>-4.38</v>
      </c>
      <c r="S210" s="800" t="str">
        <f t="shared" si="16"/>
        <v/>
      </c>
      <c r="T210" s="800" t="str">
        <f t="shared" si="17"/>
        <v/>
      </c>
      <c r="U210" s="800" t="str">
        <f t="shared" si="18"/>
        <v/>
      </c>
      <c r="V210" s="801" t="str">
        <f t="shared" si="19"/>
        <v/>
      </c>
      <c r="W210" s="788"/>
    </row>
    <row r="211" spans="1:23" ht="14.4" customHeight="1" x14ac:dyDescent="0.3">
      <c r="A211" s="848" t="s">
        <v>9327</v>
      </c>
      <c r="B211" s="800">
        <v>1</v>
      </c>
      <c r="C211" s="802">
        <v>1.62</v>
      </c>
      <c r="D211" s="803">
        <v>4</v>
      </c>
      <c r="E211" s="798"/>
      <c r="F211" s="782"/>
      <c r="G211" s="783"/>
      <c r="H211" s="789"/>
      <c r="I211" s="790"/>
      <c r="J211" s="792"/>
      <c r="K211" s="785">
        <v>1.62</v>
      </c>
      <c r="L211" s="784">
        <v>3</v>
      </c>
      <c r="M211" s="784">
        <v>28</v>
      </c>
      <c r="N211" s="786">
        <v>9.4499999999999993</v>
      </c>
      <c r="O211" s="784" t="s">
        <v>8916</v>
      </c>
      <c r="P211" s="799" t="s">
        <v>9328</v>
      </c>
      <c r="Q211" s="787">
        <f t="shared" si="15"/>
        <v>-1</v>
      </c>
      <c r="R211" s="787">
        <f t="shared" si="15"/>
        <v>-1.62</v>
      </c>
      <c r="S211" s="800" t="str">
        <f t="shared" si="16"/>
        <v/>
      </c>
      <c r="T211" s="800" t="str">
        <f t="shared" si="17"/>
        <v/>
      </c>
      <c r="U211" s="800" t="str">
        <f t="shared" si="18"/>
        <v/>
      </c>
      <c r="V211" s="801" t="str">
        <f t="shared" si="19"/>
        <v/>
      </c>
      <c r="W211" s="788"/>
    </row>
    <row r="212" spans="1:23" ht="14.4" customHeight="1" x14ac:dyDescent="0.3">
      <c r="A212" s="849" t="s">
        <v>9329</v>
      </c>
      <c r="B212" s="833">
        <v>2</v>
      </c>
      <c r="C212" s="834">
        <v>3.5</v>
      </c>
      <c r="D212" s="804">
        <v>5.5</v>
      </c>
      <c r="E212" s="835"/>
      <c r="F212" s="836"/>
      <c r="G212" s="793"/>
      <c r="H212" s="837">
        <v>3</v>
      </c>
      <c r="I212" s="838">
        <v>5.69</v>
      </c>
      <c r="J212" s="796">
        <v>10.7</v>
      </c>
      <c r="K212" s="839">
        <v>1.9</v>
      </c>
      <c r="L212" s="840">
        <v>6</v>
      </c>
      <c r="M212" s="840">
        <v>51</v>
      </c>
      <c r="N212" s="841">
        <v>17.100000000000001</v>
      </c>
      <c r="O212" s="840" t="s">
        <v>8916</v>
      </c>
      <c r="P212" s="842" t="s">
        <v>9330</v>
      </c>
      <c r="Q212" s="843">
        <f t="shared" si="15"/>
        <v>1</v>
      </c>
      <c r="R212" s="843">
        <f t="shared" si="15"/>
        <v>2.1900000000000004</v>
      </c>
      <c r="S212" s="833">
        <f t="shared" si="16"/>
        <v>51.300000000000004</v>
      </c>
      <c r="T212" s="833">
        <f t="shared" si="17"/>
        <v>32.099999999999994</v>
      </c>
      <c r="U212" s="833">
        <f t="shared" si="18"/>
        <v>-19.20000000000001</v>
      </c>
      <c r="V212" s="844">
        <f t="shared" si="19"/>
        <v>0.62573099415204658</v>
      </c>
      <c r="W212" s="795"/>
    </row>
    <row r="213" spans="1:23" ht="14.4" customHeight="1" x14ac:dyDescent="0.3">
      <c r="A213" s="849" t="s">
        <v>9331</v>
      </c>
      <c r="B213" s="833">
        <v>1</v>
      </c>
      <c r="C213" s="834">
        <v>1.54</v>
      </c>
      <c r="D213" s="804">
        <v>4</v>
      </c>
      <c r="E213" s="835"/>
      <c r="F213" s="836"/>
      <c r="G213" s="793"/>
      <c r="H213" s="837">
        <v>1</v>
      </c>
      <c r="I213" s="838">
        <v>2.23</v>
      </c>
      <c r="J213" s="796">
        <v>6</v>
      </c>
      <c r="K213" s="839">
        <v>2.58</v>
      </c>
      <c r="L213" s="840">
        <v>7</v>
      </c>
      <c r="M213" s="840">
        <v>63</v>
      </c>
      <c r="N213" s="841">
        <v>20.86</v>
      </c>
      <c r="O213" s="840" t="s">
        <v>8916</v>
      </c>
      <c r="P213" s="842" t="s">
        <v>9332</v>
      </c>
      <c r="Q213" s="843">
        <f t="shared" si="15"/>
        <v>0</v>
      </c>
      <c r="R213" s="843">
        <f t="shared" si="15"/>
        <v>0.69</v>
      </c>
      <c r="S213" s="833">
        <f t="shared" si="16"/>
        <v>20.86</v>
      </c>
      <c r="T213" s="833">
        <f t="shared" si="17"/>
        <v>6</v>
      </c>
      <c r="U213" s="833">
        <f t="shared" si="18"/>
        <v>-14.86</v>
      </c>
      <c r="V213" s="844">
        <f t="shared" si="19"/>
        <v>0.28763183125599234</v>
      </c>
      <c r="W213" s="795"/>
    </row>
    <row r="214" spans="1:23" ht="14.4" customHeight="1" x14ac:dyDescent="0.3">
      <c r="A214" s="848" t="s">
        <v>9333</v>
      </c>
      <c r="B214" s="800"/>
      <c r="C214" s="802"/>
      <c r="D214" s="803"/>
      <c r="E214" s="789">
        <v>2</v>
      </c>
      <c r="F214" s="790">
        <v>5.15</v>
      </c>
      <c r="G214" s="792">
        <v>8</v>
      </c>
      <c r="H214" s="784"/>
      <c r="I214" s="782"/>
      <c r="J214" s="783"/>
      <c r="K214" s="785">
        <v>2.57</v>
      </c>
      <c r="L214" s="784">
        <v>2</v>
      </c>
      <c r="M214" s="784">
        <v>18</v>
      </c>
      <c r="N214" s="786">
        <v>5.86</v>
      </c>
      <c r="O214" s="784" t="s">
        <v>8916</v>
      </c>
      <c r="P214" s="799" t="s">
        <v>9334</v>
      </c>
      <c r="Q214" s="787">
        <f t="shared" si="15"/>
        <v>0</v>
      </c>
      <c r="R214" s="787">
        <f t="shared" si="15"/>
        <v>0</v>
      </c>
      <c r="S214" s="800" t="str">
        <f t="shared" si="16"/>
        <v/>
      </c>
      <c r="T214" s="800" t="str">
        <f t="shared" si="17"/>
        <v/>
      </c>
      <c r="U214" s="800" t="str">
        <f t="shared" si="18"/>
        <v/>
      </c>
      <c r="V214" s="801" t="str">
        <f t="shared" si="19"/>
        <v/>
      </c>
      <c r="W214" s="788"/>
    </row>
    <row r="215" spans="1:23" ht="14.4" customHeight="1" x14ac:dyDescent="0.3">
      <c r="A215" s="848" t="s">
        <v>9335</v>
      </c>
      <c r="B215" s="800"/>
      <c r="C215" s="802"/>
      <c r="D215" s="803"/>
      <c r="E215" s="789">
        <v>1</v>
      </c>
      <c r="F215" s="790">
        <v>1.56</v>
      </c>
      <c r="G215" s="792">
        <v>5</v>
      </c>
      <c r="H215" s="784"/>
      <c r="I215" s="782"/>
      <c r="J215" s="783"/>
      <c r="K215" s="785">
        <v>2.11</v>
      </c>
      <c r="L215" s="784">
        <v>7</v>
      </c>
      <c r="M215" s="784">
        <v>67</v>
      </c>
      <c r="N215" s="786">
        <v>22.24</v>
      </c>
      <c r="O215" s="784" t="s">
        <v>8916</v>
      </c>
      <c r="P215" s="799" t="s">
        <v>9336</v>
      </c>
      <c r="Q215" s="787">
        <f t="shared" si="15"/>
        <v>0</v>
      </c>
      <c r="R215" s="787">
        <f t="shared" si="15"/>
        <v>0</v>
      </c>
      <c r="S215" s="800" t="str">
        <f t="shared" si="16"/>
        <v/>
      </c>
      <c r="T215" s="800" t="str">
        <f t="shared" si="17"/>
        <v/>
      </c>
      <c r="U215" s="800" t="str">
        <f t="shared" si="18"/>
        <v/>
      </c>
      <c r="V215" s="801" t="str">
        <f t="shared" si="19"/>
        <v/>
      </c>
      <c r="W215" s="788"/>
    </row>
    <row r="216" spans="1:23" ht="14.4" customHeight="1" x14ac:dyDescent="0.3">
      <c r="A216" s="848" t="s">
        <v>9337</v>
      </c>
      <c r="B216" s="800">
        <v>1</v>
      </c>
      <c r="C216" s="802">
        <v>1.51</v>
      </c>
      <c r="D216" s="803">
        <v>5</v>
      </c>
      <c r="E216" s="789"/>
      <c r="F216" s="790"/>
      <c r="G216" s="792"/>
      <c r="H216" s="784"/>
      <c r="I216" s="782"/>
      <c r="J216" s="783"/>
      <c r="K216" s="785">
        <v>1.51</v>
      </c>
      <c r="L216" s="784">
        <v>3</v>
      </c>
      <c r="M216" s="784">
        <v>26</v>
      </c>
      <c r="N216" s="786">
        <v>8.59</v>
      </c>
      <c r="O216" s="784" t="s">
        <v>8916</v>
      </c>
      <c r="P216" s="799" t="s">
        <v>9338</v>
      </c>
      <c r="Q216" s="787">
        <f t="shared" si="15"/>
        <v>-1</v>
      </c>
      <c r="R216" s="787">
        <f t="shared" si="15"/>
        <v>-1.51</v>
      </c>
      <c r="S216" s="800" t="str">
        <f t="shared" si="16"/>
        <v/>
      </c>
      <c r="T216" s="800" t="str">
        <f t="shared" si="17"/>
        <v/>
      </c>
      <c r="U216" s="800" t="str">
        <f t="shared" si="18"/>
        <v/>
      </c>
      <c r="V216" s="801" t="str">
        <f t="shared" si="19"/>
        <v/>
      </c>
      <c r="W216" s="788"/>
    </row>
    <row r="217" spans="1:23" ht="14.4" customHeight="1" x14ac:dyDescent="0.3">
      <c r="A217" s="849" t="s">
        <v>9339</v>
      </c>
      <c r="B217" s="833"/>
      <c r="C217" s="834"/>
      <c r="D217" s="804"/>
      <c r="E217" s="837">
        <v>1</v>
      </c>
      <c r="F217" s="838">
        <v>4.0199999999999996</v>
      </c>
      <c r="G217" s="796">
        <v>8</v>
      </c>
      <c r="H217" s="840"/>
      <c r="I217" s="836"/>
      <c r="J217" s="793"/>
      <c r="K217" s="839">
        <v>4.0199999999999996</v>
      </c>
      <c r="L217" s="840">
        <v>8</v>
      </c>
      <c r="M217" s="840">
        <v>69</v>
      </c>
      <c r="N217" s="841">
        <v>22.88</v>
      </c>
      <c r="O217" s="840" t="s">
        <v>8916</v>
      </c>
      <c r="P217" s="842" t="s">
        <v>9340</v>
      </c>
      <c r="Q217" s="843">
        <f t="shared" si="15"/>
        <v>0</v>
      </c>
      <c r="R217" s="843">
        <f t="shared" si="15"/>
        <v>0</v>
      </c>
      <c r="S217" s="833" t="str">
        <f t="shared" si="16"/>
        <v/>
      </c>
      <c r="T217" s="833" t="str">
        <f t="shared" si="17"/>
        <v/>
      </c>
      <c r="U217" s="833" t="str">
        <f t="shared" si="18"/>
        <v/>
      </c>
      <c r="V217" s="844" t="str">
        <f t="shared" si="19"/>
        <v/>
      </c>
      <c r="W217" s="795"/>
    </row>
    <row r="218" spans="1:23" ht="14.4" customHeight="1" x14ac:dyDescent="0.3">
      <c r="A218" s="848" t="s">
        <v>9341</v>
      </c>
      <c r="B218" s="779">
        <v>1</v>
      </c>
      <c r="C218" s="780">
        <v>0.39</v>
      </c>
      <c r="D218" s="781">
        <v>2</v>
      </c>
      <c r="E218" s="798"/>
      <c r="F218" s="782"/>
      <c r="G218" s="783"/>
      <c r="H218" s="784"/>
      <c r="I218" s="782"/>
      <c r="J218" s="783"/>
      <c r="K218" s="785">
        <v>0.39</v>
      </c>
      <c r="L218" s="784">
        <v>2</v>
      </c>
      <c r="M218" s="784">
        <v>14</v>
      </c>
      <c r="N218" s="786">
        <v>4.71</v>
      </c>
      <c r="O218" s="784" t="s">
        <v>8916</v>
      </c>
      <c r="P218" s="799" t="s">
        <v>9342</v>
      </c>
      <c r="Q218" s="787">
        <f t="shared" si="15"/>
        <v>-1</v>
      </c>
      <c r="R218" s="787">
        <f t="shared" si="15"/>
        <v>-0.39</v>
      </c>
      <c r="S218" s="800" t="str">
        <f t="shared" si="16"/>
        <v/>
      </c>
      <c r="T218" s="800" t="str">
        <f t="shared" si="17"/>
        <v/>
      </c>
      <c r="U218" s="800" t="str">
        <f t="shared" si="18"/>
        <v/>
      </c>
      <c r="V218" s="801" t="str">
        <f t="shared" si="19"/>
        <v/>
      </c>
      <c r="W218" s="788"/>
    </row>
    <row r="219" spans="1:23" ht="14.4" customHeight="1" x14ac:dyDescent="0.3">
      <c r="A219" s="848" t="s">
        <v>9343</v>
      </c>
      <c r="B219" s="800"/>
      <c r="C219" s="802"/>
      <c r="D219" s="803"/>
      <c r="E219" s="789">
        <v>1</v>
      </c>
      <c r="F219" s="790">
        <v>3.12</v>
      </c>
      <c r="G219" s="792">
        <v>13</v>
      </c>
      <c r="H219" s="784"/>
      <c r="I219" s="782"/>
      <c r="J219" s="783"/>
      <c r="K219" s="785">
        <v>3.12</v>
      </c>
      <c r="L219" s="784">
        <v>5</v>
      </c>
      <c r="M219" s="784">
        <v>43</v>
      </c>
      <c r="N219" s="786">
        <v>14.24</v>
      </c>
      <c r="O219" s="784" t="s">
        <v>8916</v>
      </c>
      <c r="P219" s="799" t="s">
        <v>9344</v>
      </c>
      <c r="Q219" s="787">
        <f t="shared" si="15"/>
        <v>0</v>
      </c>
      <c r="R219" s="787">
        <f t="shared" si="15"/>
        <v>0</v>
      </c>
      <c r="S219" s="800" t="str">
        <f t="shared" si="16"/>
        <v/>
      </c>
      <c r="T219" s="800" t="str">
        <f t="shared" si="17"/>
        <v/>
      </c>
      <c r="U219" s="800" t="str">
        <f t="shared" si="18"/>
        <v/>
      </c>
      <c r="V219" s="801" t="str">
        <f t="shared" si="19"/>
        <v/>
      </c>
      <c r="W219" s="788"/>
    </row>
    <row r="220" spans="1:23" ht="14.4" customHeight="1" x14ac:dyDescent="0.3">
      <c r="A220" s="848" t="s">
        <v>9345</v>
      </c>
      <c r="B220" s="800"/>
      <c r="C220" s="802"/>
      <c r="D220" s="803"/>
      <c r="E220" s="789">
        <v>2</v>
      </c>
      <c r="F220" s="790">
        <v>2.13</v>
      </c>
      <c r="G220" s="792">
        <v>14</v>
      </c>
      <c r="H220" s="784"/>
      <c r="I220" s="782"/>
      <c r="J220" s="783"/>
      <c r="K220" s="785">
        <v>0.86</v>
      </c>
      <c r="L220" s="784">
        <v>2</v>
      </c>
      <c r="M220" s="784">
        <v>14</v>
      </c>
      <c r="N220" s="786">
        <v>4.51</v>
      </c>
      <c r="O220" s="784" t="s">
        <v>8916</v>
      </c>
      <c r="P220" s="799" t="s">
        <v>9346</v>
      </c>
      <c r="Q220" s="787">
        <f t="shared" si="15"/>
        <v>0</v>
      </c>
      <c r="R220" s="787">
        <f t="shared" si="15"/>
        <v>0</v>
      </c>
      <c r="S220" s="800" t="str">
        <f t="shared" si="16"/>
        <v/>
      </c>
      <c r="T220" s="800" t="str">
        <f t="shared" si="17"/>
        <v/>
      </c>
      <c r="U220" s="800" t="str">
        <f t="shared" si="18"/>
        <v/>
      </c>
      <c r="V220" s="801" t="str">
        <f t="shared" si="19"/>
        <v/>
      </c>
      <c r="W220" s="788"/>
    </row>
    <row r="221" spans="1:23" ht="14.4" customHeight="1" x14ac:dyDescent="0.3">
      <c r="A221" s="849" t="s">
        <v>9347</v>
      </c>
      <c r="B221" s="833">
        <v>1</v>
      </c>
      <c r="C221" s="834">
        <v>0.98</v>
      </c>
      <c r="D221" s="804">
        <v>13</v>
      </c>
      <c r="E221" s="837"/>
      <c r="F221" s="838"/>
      <c r="G221" s="796"/>
      <c r="H221" s="840"/>
      <c r="I221" s="836"/>
      <c r="J221" s="793"/>
      <c r="K221" s="839">
        <v>0.98</v>
      </c>
      <c r="L221" s="840">
        <v>2</v>
      </c>
      <c r="M221" s="840">
        <v>19</v>
      </c>
      <c r="N221" s="841">
        <v>6.45</v>
      </c>
      <c r="O221" s="840" t="s">
        <v>8916</v>
      </c>
      <c r="P221" s="842" t="s">
        <v>9348</v>
      </c>
      <c r="Q221" s="843">
        <f t="shared" si="15"/>
        <v>-1</v>
      </c>
      <c r="R221" s="843">
        <f t="shared" si="15"/>
        <v>-0.98</v>
      </c>
      <c r="S221" s="833" t="str">
        <f t="shared" si="16"/>
        <v/>
      </c>
      <c r="T221" s="833" t="str">
        <f t="shared" si="17"/>
        <v/>
      </c>
      <c r="U221" s="833" t="str">
        <f t="shared" si="18"/>
        <v/>
      </c>
      <c r="V221" s="844" t="str">
        <f t="shared" si="19"/>
        <v/>
      </c>
      <c r="W221" s="795"/>
    </row>
    <row r="222" spans="1:23" ht="14.4" customHeight="1" x14ac:dyDescent="0.3">
      <c r="A222" s="848" t="s">
        <v>9349</v>
      </c>
      <c r="B222" s="800"/>
      <c r="C222" s="802"/>
      <c r="D222" s="803"/>
      <c r="E222" s="798">
        <v>1</v>
      </c>
      <c r="F222" s="782">
        <v>0.46</v>
      </c>
      <c r="G222" s="783">
        <v>14</v>
      </c>
      <c r="H222" s="789">
        <v>2</v>
      </c>
      <c r="I222" s="790">
        <v>1.07</v>
      </c>
      <c r="J222" s="792">
        <v>4</v>
      </c>
      <c r="K222" s="785">
        <v>0.46</v>
      </c>
      <c r="L222" s="784">
        <v>2</v>
      </c>
      <c r="M222" s="784">
        <v>20</v>
      </c>
      <c r="N222" s="786">
        <v>6.52</v>
      </c>
      <c r="O222" s="784" t="s">
        <v>8916</v>
      </c>
      <c r="P222" s="799" t="s">
        <v>9350</v>
      </c>
      <c r="Q222" s="787">
        <f t="shared" si="15"/>
        <v>2</v>
      </c>
      <c r="R222" s="787">
        <f t="shared" si="15"/>
        <v>1.07</v>
      </c>
      <c r="S222" s="800">
        <f t="shared" si="16"/>
        <v>13.04</v>
      </c>
      <c r="T222" s="800">
        <f t="shared" si="17"/>
        <v>8</v>
      </c>
      <c r="U222" s="800">
        <f t="shared" si="18"/>
        <v>-5.0399999999999991</v>
      </c>
      <c r="V222" s="801">
        <f t="shared" si="19"/>
        <v>0.61349693251533743</v>
      </c>
      <c r="W222" s="788"/>
    </row>
    <row r="223" spans="1:23" ht="14.4" customHeight="1" x14ac:dyDescent="0.3">
      <c r="A223" s="849" t="s">
        <v>9351</v>
      </c>
      <c r="B223" s="833">
        <v>1</v>
      </c>
      <c r="C223" s="834">
        <v>1.53</v>
      </c>
      <c r="D223" s="804">
        <v>36</v>
      </c>
      <c r="E223" s="835"/>
      <c r="F223" s="836"/>
      <c r="G223" s="793"/>
      <c r="H223" s="837"/>
      <c r="I223" s="838"/>
      <c r="J223" s="796"/>
      <c r="K223" s="839">
        <v>0.56000000000000005</v>
      </c>
      <c r="L223" s="840">
        <v>3</v>
      </c>
      <c r="M223" s="840">
        <v>24</v>
      </c>
      <c r="N223" s="841">
        <v>8.07</v>
      </c>
      <c r="O223" s="840" t="s">
        <v>8916</v>
      </c>
      <c r="P223" s="842" t="s">
        <v>9352</v>
      </c>
      <c r="Q223" s="843">
        <f t="shared" si="15"/>
        <v>-1</v>
      </c>
      <c r="R223" s="843">
        <f t="shared" si="15"/>
        <v>-1.53</v>
      </c>
      <c r="S223" s="833" t="str">
        <f t="shared" si="16"/>
        <v/>
      </c>
      <c r="T223" s="833" t="str">
        <f t="shared" si="17"/>
        <v/>
      </c>
      <c r="U223" s="833" t="str">
        <f t="shared" si="18"/>
        <v/>
      </c>
      <c r="V223" s="844" t="str">
        <f t="shared" si="19"/>
        <v/>
      </c>
      <c r="W223" s="795"/>
    </row>
    <row r="224" spans="1:23" ht="14.4" customHeight="1" x14ac:dyDescent="0.3">
      <c r="A224" s="848" t="s">
        <v>9353</v>
      </c>
      <c r="B224" s="800"/>
      <c r="C224" s="802"/>
      <c r="D224" s="803"/>
      <c r="E224" s="798"/>
      <c r="F224" s="782"/>
      <c r="G224" s="783"/>
      <c r="H224" s="789">
        <v>1</v>
      </c>
      <c r="I224" s="790">
        <v>0.28000000000000003</v>
      </c>
      <c r="J224" s="791">
        <v>4</v>
      </c>
      <c r="K224" s="785">
        <v>0.28000000000000003</v>
      </c>
      <c r="L224" s="784">
        <v>1</v>
      </c>
      <c r="M224" s="784">
        <v>11</v>
      </c>
      <c r="N224" s="786">
        <v>3.74</v>
      </c>
      <c r="O224" s="784" t="s">
        <v>8916</v>
      </c>
      <c r="P224" s="799" t="s">
        <v>9354</v>
      </c>
      <c r="Q224" s="787">
        <f t="shared" si="15"/>
        <v>1</v>
      </c>
      <c r="R224" s="787">
        <f t="shared" si="15"/>
        <v>0.28000000000000003</v>
      </c>
      <c r="S224" s="800">
        <f t="shared" si="16"/>
        <v>3.74</v>
      </c>
      <c r="T224" s="800">
        <f t="shared" si="17"/>
        <v>4</v>
      </c>
      <c r="U224" s="800">
        <f t="shared" si="18"/>
        <v>0.25999999999999979</v>
      </c>
      <c r="V224" s="801">
        <f t="shared" si="19"/>
        <v>1.0695187165775399</v>
      </c>
      <c r="W224" s="788">
        <v>0.26</v>
      </c>
    </row>
    <row r="225" spans="1:23" ht="14.4" customHeight="1" x14ac:dyDescent="0.3">
      <c r="A225" s="848" t="s">
        <v>9355</v>
      </c>
      <c r="B225" s="800">
        <v>1</v>
      </c>
      <c r="C225" s="802">
        <v>0.46</v>
      </c>
      <c r="D225" s="803">
        <v>4</v>
      </c>
      <c r="E225" s="798"/>
      <c r="F225" s="782"/>
      <c r="G225" s="783"/>
      <c r="H225" s="789">
        <v>1</v>
      </c>
      <c r="I225" s="790">
        <v>0.46</v>
      </c>
      <c r="J225" s="792">
        <v>2</v>
      </c>
      <c r="K225" s="785">
        <v>0.46</v>
      </c>
      <c r="L225" s="784">
        <v>1</v>
      </c>
      <c r="M225" s="784">
        <v>12</v>
      </c>
      <c r="N225" s="786">
        <v>4.07</v>
      </c>
      <c r="O225" s="784" t="s">
        <v>8916</v>
      </c>
      <c r="P225" s="799" t="s">
        <v>9356</v>
      </c>
      <c r="Q225" s="787">
        <f t="shared" si="15"/>
        <v>0</v>
      </c>
      <c r="R225" s="787">
        <f t="shared" si="15"/>
        <v>0</v>
      </c>
      <c r="S225" s="800">
        <f t="shared" si="16"/>
        <v>4.07</v>
      </c>
      <c r="T225" s="800">
        <f t="shared" si="17"/>
        <v>2</v>
      </c>
      <c r="U225" s="800">
        <f t="shared" si="18"/>
        <v>-2.0700000000000003</v>
      </c>
      <c r="V225" s="801">
        <f t="shared" si="19"/>
        <v>0.49140049140049136</v>
      </c>
      <c r="W225" s="788"/>
    </row>
    <row r="226" spans="1:23" ht="14.4" customHeight="1" x14ac:dyDescent="0.3">
      <c r="A226" s="848" t="s">
        <v>9357</v>
      </c>
      <c r="B226" s="779">
        <v>1</v>
      </c>
      <c r="C226" s="780">
        <v>0.26</v>
      </c>
      <c r="D226" s="781">
        <v>1</v>
      </c>
      <c r="E226" s="798"/>
      <c r="F226" s="782"/>
      <c r="G226" s="783"/>
      <c r="H226" s="784"/>
      <c r="I226" s="782"/>
      <c r="J226" s="783"/>
      <c r="K226" s="785">
        <v>0.26</v>
      </c>
      <c r="L226" s="784">
        <v>1</v>
      </c>
      <c r="M226" s="784">
        <v>10</v>
      </c>
      <c r="N226" s="786">
        <v>3.3</v>
      </c>
      <c r="O226" s="784" t="s">
        <v>8916</v>
      </c>
      <c r="P226" s="799" t="s">
        <v>9358</v>
      </c>
      <c r="Q226" s="787">
        <f t="shared" si="15"/>
        <v>-1</v>
      </c>
      <c r="R226" s="787">
        <f t="shared" si="15"/>
        <v>-0.26</v>
      </c>
      <c r="S226" s="800" t="str">
        <f t="shared" si="16"/>
        <v/>
      </c>
      <c r="T226" s="800" t="str">
        <f t="shared" si="17"/>
        <v/>
      </c>
      <c r="U226" s="800" t="str">
        <f t="shared" si="18"/>
        <v/>
      </c>
      <c r="V226" s="801" t="str">
        <f t="shared" si="19"/>
        <v/>
      </c>
      <c r="W226" s="788"/>
    </row>
    <row r="227" spans="1:23" ht="14.4" customHeight="1" x14ac:dyDescent="0.3">
      <c r="A227" s="848" t="s">
        <v>9359</v>
      </c>
      <c r="B227" s="800"/>
      <c r="C227" s="802"/>
      <c r="D227" s="803"/>
      <c r="E227" s="789">
        <v>1</v>
      </c>
      <c r="F227" s="790">
        <v>2.85</v>
      </c>
      <c r="G227" s="792">
        <v>19</v>
      </c>
      <c r="H227" s="784"/>
      <c r="I227" s="782"/>
      <c r="J227" s="783"/>
      <c r="K227" s="785">
        <v>2.85</v>
      </c>
      <c r="L227" s="784">
        <v>6</v>
      </c>
      <c r="M227" s="784">
        <v>53</v>
      </c>
      <c r="N227" s="786">
        <v>17.78</v>
      </c>
      <c r="O227" s="784" t="s">
        <v>8916</v>
      </c>
      <c r="P227" s="799" t="s">
        <v>9360</v>
      </c>
      <c r="Q227" s="787">
        <f t="shared" si="15"/>
        <v>0</v>
      </c>
      <c r="R227" s="787">
        <f t="shared" si="15"/>
        <v>0</v>
      </c>
      <c r="S227" s="800" t="str">
        <f t="shared" si="16"/>
        <v/>
      </c>
      <c r="T227" s="800" t="str">
        <f t="shared" si="17"/>
        <v/>
      </c>
      <c r="U227" s="800" t="str">
        <f t="shared" si="18"/>
        <v/>
      </c>
      <c r="V227" s="801" t="str">
        <f t="shared" si="19"/>
        <v/>
      </c>
      <c r="W227" s="788"/>
    </row>
    <row r="228" spans="1:23" ht="14.4" customHeight="1" x14ac:dyDescent="0.3">
      <c r="A228" s="848" t="s">
        <v>9361</v>
      </c>
      <c r="B228" s="779">
        <v>1</v>
      </c>
      <c r="C228" s="780">
        <v>2.92</v>
      </c>
      <c r="D228" s="781">
        <v>46</v>
      </c>
      <c r="E228" s="798"/>
      <c r="F228" s="782"/>
      <c r="G228" s="783"/>
      <c r="H228" s="784"/>
      <c r="I228" s="782"/>
      <c r="J228" s="783"/>
      <c r="K228" s="785">
        <v>1.26</v>
      </c>
      <c r="L228" s="784">
        <v>3</v>
      </c>
      <c r="M228" s="784">
        <v>24</v>
      </c>
      <c r="N228" s="786">
        <v>7.95</v>
      </c>
      <c r="O228" s="784" t="s">
        <v>8916</v>
      </c>
      <c r="P228" s="799" t="s">
        <v>9362</v>
      </c>
      <c r="Q228" s="787">
        <f t="shared" si="15"/>
        <v>-1</v>
      </c>
      <c r="R228" s="787">
        <f t="shared" si="15"/>
        <v>-2.92</v>
      </c>
      <c r="S228" s="800" t="str">
        <f t="shared" si="16"/>
        <v/>
      </c>
      <c r="T228" s="800" t="str">
        <f t="shared" si="17"/>
        <v/>
      </c>
      <c r="U228" s="800" t="str">
        <f t="shared" si="18"/>
        <v/>
      </c>
      <c r="V228" s="801" t="str">
        <f t="shared" si="19"/>
        <v/>
      </c>
      <c r="W228" s="788"/>
    </row>
    <row r="229" spans="1:23" ht="14.4" customHeight="1" x14ac:dyDescent="0.3">
      <c r="A229" s="848" t="s">
        <v>9363</v>
      </c>
      <c r="B229" s="800"/>
      <c r="C229" s="802"/>
      <c r="D229" s="803"/>
      <c r="E229" s="789">
        <v>1</v>
      </c>
      <c r="F229" s="790">
        <v>0.43</v>
      </c>
      <c r="G229" s="792">
        <v>6</v>
      </c>
      <c r="H229" s="784">
        <v>1</v>
      </c>
      <c r="I229" s="782">
        <v>0.43</v>
      </c>
      <c r="J229" s="791">
        <v>9</v>
      </c>
      <c r="K229" s="785">
        <v>0.43</v>
      </c>
      <c r="L229" s="784">
        <v>2</v>
      </c>
      <c r="M229" s="784">
        <v>16</v>
      </c>
      <c r="N229" s="786">
        <v>5.2</v>
      </c>
      <c r="O229" s="784" t="s">
        <v>8916</v>
      </c>
      <c r="P229" s="799" t="s">
        <v>9364</v>
      </c>
      <c r="Q229" s="787">
        <f t="shared" si="15"/>
        <v>1</v>
      </c>
      <c r="R229" s="787">
        <f t="shared" si="15"/>
        <v>0.43</v>
      </c>
      <c r="S229" s="800">
        <f t="shared" si="16"/>
        <v>5.2</v>
      </c>
      <c r="T229" s="800">
        <f t="shared" si="17"/>
        <v>9</v>
      </c>
      <c r="U229" s="800">
        <f t="shared" si="18"/>
        <v>3.8</v>
      </c>
      <c r="V229" s="801">
        <f t="shared" si="19"/>
        <v>1.7307692307692306</v>
      </c>
      <c r="W229" s="788">
        <v>3.8</v>
      </c>
    </row>
    <row r="230" spans="1:23" ht="14.4" customHeight="1" x14ac:dyDescent="0.3">
      <c r="A230" s="849" t="s">
        <v>9365</v>
      </c>
      <c r="B230" s="833">
        <v>1</v>
      </c>
      <c r="C230" s="834">
        <v>0.54</v>
      </c>
      <c r="D230" s="804">
        <v>2</v>
      </c>
      <c r="E230" s="837">
        <v>1</v>
      </c>
      <c r="F230" s="838">
        <v>0.54</v>
      </c>
      <c r="G230" s="796">
        <v>12</v>
      </c>
      <c r="H230" s="840"/>
      <c r="I230" s="836"/>
      <c r="J230" s="793"/>
      <c r="K230" s="839">
        <v>0.54</v>
      </c>
      <c r="L230" s="840">
        <v>2</v>
      </c>
      <c r="M230" s="840">
        <v>20</v>
      </c>
      <c r="N230" s="841">
        <v>6.57</v>
      </c>
      <c r="O230" s="840" t="s">
        <v>8916</v>
      </c>
      <c r="P230" s="842" t="s">
        <v>9366</v>
      </c>
      <c r="Q230" s="843">
        <f t="shared" si="15"/>
        <v>-1</v>
      </c>
      <c r="R230" s="843">
        <f t="shared" si="15"/>
        <v>-0.54</v>
      </c>
      <c r="S230" s="833" t="str">
        <f t="shared" si="16"/>
        <v/>
      </c>
      <c r="T230" s="833" t="str">
        <f t="shared" si="17"/>
        <v/>
      </c>
      <c r="U230" s="833" t="str">
        <f t="shared" si="18"/>
        <v/>
      </c>
      <c r="V230" s="844" t="str">
        <f t="shared" si="19"/>
        <v/>
      </c>
      <c r="W230" s="795"/>
    </row>
    <row r="231" spans="1:23" ht="14.4" customHeight="1" x14ac:dyDescent="0.3">
      <c r="A231" s="849" t="s">
        <v>9367</v>
      </c>
      <c r="B231" s="833">
        <v>2</v>
      </c>
      <c r="C231" s="834">
        <v>1.48</v>
      </c>
      <c r="D231" s="804">
        <v>4</v>
      </c>
      <c r="E231" s="837">
        <v>1</v>
      </c>
      <c r="F231" s="838">
        <v>0.74</v>
      </c>
      <c r="G231" s="796">
        <v>8</v>
      </c>
      <c r="H231" s="840"/>
      <c r="I231" s="836"/>
      <c r="J231" s="793"/>
      <c r="K231" s="839">
        <v>0.74</v>
      </c>
      <c r="L231" s="840">
        <v>3</v>
      </c>
      <c r="M231" s="840">
        <v>26</v>
      </c>
      <c r="N231" s="841">
        <v>8.76</v>
      </c>
      <c r="O231" s="840" t="s">
        <v>8916</v>
      </c>
      <c r="P231" s="842" t="s">
        <v>9368</v>
      </c>
      <c r="Q231" s="843">
        <f t="shared" si="15"/>
        <v>-2</v>
      </c>
      <c r="R231" s="843">
        <f t="shared" si="15"/>
        <v>-1.48</v>
      </c>
      <c r="S231" s="833" t="str">
        <f t="shared" si="16"/>
        <v/>
      </c>
      <c r="T231" s="833" t="str">
        <f t="shared" si="17"/>
        <v/>
      </c>
      <c r="U231" s="833" t="str">
        <f t="shared" si="18"/>
        <v/>
      </c>
      <c r="V231" s="844" t="str">
        <f t="shared" si="19"/>
        <v/>
      </c>
      <c r="W231" s="795"/>
    </row>
    <row r="232" spans="1:23" ht="14.4" customHeight="1" x14ac:dyDescent="0.3">
      <c r="A232" s="848" t="s">
        <v>9369</v>
      </c>
      <c r="B232" s="800"/>
      <c r="C232" s="802"/>
      <c r="D232" s="803"/>
      <c r="E232" s="798">
        <v>1</v>
      </c>
      <c r="F232" s="782">
        <v>0.37</v>
      </c>
      <c r="G232" s="783">
        <v>7</v>
      </c>
      <c r="H232" s="789">
        <v>4</v>
      </c>
      <c r="I232" s="790">
        <v>1.28</v>
      </c>
      <c r="J232" s="791">
        <v>4.8</v>
      </c>
      <c r="K232" s="785">
        <v>0.17</v>
      </c>
      <c r="L232" s="784">
        <v>1</v>
      </c>
      <c r="M232" s="784">
        <v>8</v>
      </c>
      <c r="N232" s="786">
        <v>2.77</v>
      </c>
      <c r="O232" s="784" t="s">
        <v>8916</v>
      </c>
      <c r="P232" s="799" t="s">
        <v>9370</v>
      </c>
      <c r="Q232" s="787">
        <f t="shared" si="15"/>
        <v>4</v>
      </c>
      <c r="R232" s="787">
        <f t="shared" si="15"/>
        <v>1.28</v>
      </c>
      <c r="S232" s="800">
        <f t="shared" si="16"/>
        <v>11.08</v>
      </c>
      <c r="T232" s="800">
        <f t="shared" si="17"/>
        <v>19.2</v>
      </c>
      <c r="U232" s="800">
        <f t="shared" si="18"/>
        <v>8.1199999999999992</v>
      </c>
      <c r="V232" s="801">
        <f t="shared" si="19"/>
        <v>1.7328519855595668</v>
      </c>
      <c r="W232" s="788">
        <v>8.68</v>
      </c>
    </row>
    <row r="233" spans="1:23" ht="14.4" customHeight="1" x14ac:dyDescent="0.3">
      <c r="A233" s="849" t="s">
        <v>9371</v>
      </c>
      <c r="B233" s="833"/>
      <c r="C233" s="834"/>
      <c r="D233" s="804"/>
      <c r="E233" s="835"/>
      <c r="F233" s="836"/>
      <c r="G233" s="793"/>
      <c r="H233" s="837">
        <v>1</v>
      </c>
      <c r="I233" s="838">
        <v>0.46</v>
      </c>
      <c r="J233" s="796">
        <v>4</v>
      </c>
      <c r="K233" s="839">
        <v>0.28000000000000003</v>
      </c>
      <c r="L233" s="840">
        <v>1</v>
      </c>
      <c r="M233" s="840">
        <v>13</v>
      </c>
      <c r="N233" s="841">
        <v>4.32</v>
      </c>
      <c r="O233" s="840" t="s">
        <v>8916</v>
      </c>
      <c r="P233" s="842" t="s">
        <v>9372</v>
      </c>
      <c r="Q233" s="843">
        <f t="shared" si="15"/>
        <v>1</v>
      </c>
      <c r="R233" s="843">
        <f t="shared" si="15"/>
        <v>0.46</v>
      </c>
      <c r="S233" s="833">
        <f t="shared" si="16"/>
        <v>4.32</v>
      </c>
      <c r="T233" s="833">
        <f t="shared" si="17"/>
        <v>4</v>
      </c>
      <c r="U233" s="833">
        <f t="shared" si="18"/>
        <v>-0.32000000000000028</v>
      </c>
      <c r="V233" s="844">
        <f t="shared" si="19"/>
        <v>0.92592592592592582</v>
      </c>
      <c r="W233" s="795"/>
    </row>
    <row r="234" spans="1:23" ht="14.4" customHeight="1" x14ac:dyDescent="0.3">
      <c r="A234" s="848" t="s">
        <v>9373</v>
      </c>
      <c r="B234" s="800"/>
      <c r="C234" s="802"/>
      <c r="D234" s="803"/>
      <c r="E234" s="798">
        <v>1</v>
      </c>
      <c r="F234" s="782">
        <v>2.4500000000000002</v>
      </c>
      <c r="G234" s="783">
        <v>6</v>
      </c>
      <c r="H234" s="789">
        <v>3</v>
      </c>
      <c r="I234" s="790">
        <v>7.35</v>
      </c>
      <c r="J234" s="792">
        <v>8.3000000000000007</v>
      </c>
      <c r="K234" s="785">
        <v>2.4500000000000002</v>
      </c>
      <c r="L234" s="784">
        <v>3</v>
      </c>
      <c r="M234" s="784">
        <v>30</v>
      </c>
      <c r="N234" s="786">
        <v>10.06</v>
      </c>
      <c r="O234" s="784" t="s">
        <v>9374</v>
      </c>
      <c r="P234" s="799" t="s">
        <v>9375</v>
      </c>
      <c r="Q234" s="787">
        <f t="shared" si="15"/>
        <v>3</v>
      </c>
      <c r="R234" s="787">
        <f t="shared" si="15"/>
        <v>7.35</v>
      </c>
      <c r="S234" s="800">
        <f t="shared" si="16"/>
        <v>30.18</v>
      </c>
      <c r="T234" s="800">
        <f t="shared" si="17"/>
        <v>24.900000000000002</v>
      </c>
      <c r="U234" s="800">
        <f t="shared" si="18"/>
        <v>-5.2799999999999976</v>
      </c>
      <c r="V234" s="801">
        <f t="shared" si="19"/>
        <v>0.82504970178926451</v>
      </c>
      <c r="W234" s="788"/>
    </row>
    <row r="235" spans="1:23" ht="14.4" customHeight="1" x14ac:dyDescent="0.3">
      <c r="A235" s="849" t="s">
        <v>9376</v>
      </c>
      <c r="B235" s="833">
        <v>2</v>
      </c>
      <c r="C235" s="834">
        <v>8.3800000000000008</v>
      </c>
      <c r="D235" s="804">
        <v>15</v>
      </c>
      <c r="E235" s="835">
        <v>1</v>
      </c>
      <c r="F235" s="836">
        <v>2.91</v>
      </c>
      <c r="G235" s="793">
        <v>9</v>
      </c>
      <c r="H235" s="837"/>
      <c r="I235" s="838"/>
      <c r="J235" s="796"/>
      <c r="K235" s="839">
        <v>2.91</v>
      </c>
      <c r="L235" s="840">
        <v>4</v>
      </c>
      <c r="M235" s="840">
        <v>33</v>
      </c>
      <c r="N235" s="841">
        <v>10.97</v>
      </c>
      <c r="O235" s="840" t="s">
        <v>9374</v>
      </c>
      <c r="P235" s="842" t="s">
        <v>9377</v>
      </c>
      <c r="Q235" s="843">
        <f t="shared" si="15"/>
        <v>-2</v>
      </c>
      <c r="R235" s="843">
        <f t="shared" si="15"/>
        <v>-8.3800000000000008</v>
      </c>
      <c r="S235" s="833" t="str">
        <f t="shared" si="16"/>
        <v/>
      </c>
      <c r="T235" s="833" t="str">
        <f t="shared" si="17"/>
        <v/>
      </c>
      <c r="U235" s="833" t="str">
        <f t="shared" si="18"/>
        <v/>
      </c>
      <c r="V235" s="844" t="str">
        <f t="shared" si="19"/>
        <v/>
      </c>
      <c r="W235" s="795"/>
    </row>
    <row r="236" spans="1:23" ht="14.4" customHeight="1" x14ac:dyDescent="0.3">
      <c r="A236" s="849" t="s">
        <v>9378</v>
      </c>
      <c r="B236" s="833">
        <v>1</v>
      </c>
      <c r="C236" s="834">
        <v>3.31</v>
      </c>
      <c r="D236" s="804">
        <v>11</v>
      </c>
      <c r="E236" s="835"/>
      <c r="F236" s="836"/>
      <c r="G236" s="793"/>
      <c r="H236" s="837"/>
      <c r="I236" s="838"/>
      <c r="J236" s="796"/>
      <c r="K236" s="839">
        <v>3.31</v>
      </c>
      <c r="L236" s="840">
        <v>4</v>
      </c>
      <c r="M236" s="840">
        <v>40</v>
      </c>
      <c r="N236" s="841">
        <v>13.33</v>
      </c>
      <c r="O236" s="840" t="s">
        <v>9374</v>
      </c>
      <c r="P236" s="842" t="s">
        <v>9379</v>
      </c>
      <c r="Q236" s="843">
        <f t="shared" si="15"/>
        <v>-1</v>
      </c>
      <c r="R236" s="843">
        <f t="shared" si="15"/>
        <v>-3.31</v>
      </c>
      <c r="S236" s="833" t="str">
        <f t="shared" si="16"/>
        <v/>
      </c>
      <c r="T236" s="833" t="str">
        <f t="shared" si="17"/>
        <v/>
      </c>
      <c r="U236" s="833" t="str">
        <f t="shared" si="18"/>
        <v/>
      </c>
      <c r="V236" s="844" t="str">
        <f t="shared" si="19"/>
        <v/>
      </c>
      <c r="W236" s="795"/>
    </row>
    <row r="237" spans="1:23" ht="14.4" customHeight="1" x14ac:dyDescent="0.3">
      <c r="A237" s="848" t="s">
        <v>9380</v>
      </c>
      <c r="B237" s="800">
        <v>3</v>
      </c>
      <c r="C237" s="802">
        <v>1.8</v>
      </c>
      <c r="D237" s="803">
        <v>5.3</v>
      </c>
      <c r="E237" s="789">
        <v>6</v>
      </c>
      <c r="F237" s="790">
        <v>3.91</v>
      </c>
      <c r="G237" s="792">
        <v>5</v>
      </c>
      <c r="H237" s="784">
        <v>1</v>
      </c>
      <c r="I237" s="782">
        <v>0.6</v>
      </c>
      <c r="J237" s="791">
        <v>9</v>
      </c>
      <c r="K237" s="785">
        <v>0.6</v>
      </c>
      <c r="L237" s="784">
        <v>2</v>
      </c>
      <c r="M237" s="784">
        <v>14</v>
      </c>
      <c r="N237" s="786">
        <v>4.71</v>
      </c>
      <c r="O237" s="784" t="s">
        <v>9374</v>
      </c>
      <c r="P237" s="799" t="s">
        <v>9381</v>
      </c>
      <c r="Q237" s="787">
        <f t="shared" si="15"/>
        <v>-2</v>
      </c>
      <c r="R237" s="787">
        <f t="shared" si="15"/>
        <v>-1.2000000000000002</v>
      </c>
      <c r="S237" s="800">
        <f t="shared" si="16"/>
        <v>4.71</v>
      </c>
      <c r="T237" s="800">
        <f t="shared" si="17"/>
        <v>9</v>
      </c>
      <c r="U237" s="800">
        <f t="shared" si="18"/>
        <v>4.29</v>
      </c>
      <c r="V237" s="801">
        <f t="shared" si="19"/>
        <v>1.910828025477707</v>
      </c>
      <c r="W237" s="788">
        <v>4.29</v>
      </c>
    </row>
    <row r="238" spans="1:23" ht="14.4" customHeight="1" x14ac:dyDescent="0.3">
      <c r="A238" s="849" t="s">
        <v>9382</v>
      </c>
      <c r="B238" s="833"/>
      <c r="C238" s="834"/>
      <c r="D238" s="804"/>
      <c r="E238" s="837"/>
      <c r="F238" s="838"/>
      <c r="G238" s="796"/>
      <c r="H238" s="840">
        <v>1</v>
      </c>
      <c r="I238" s="836">
        <v>0.81</v>
      </c>
      <c r="J238" s="793">
        <v>4</v>
      </c>
      <c r="K238" s="839">
        <v>0.81</v>
      </c>
      <c r="L238" s="840">
        <v>2</v>
      </c>
      <c r="M238" s="840">
        <v>18</v>
      </c>
      <c r="N238" s="841">
        <v>6.11</v>
      </c>
      <c r="O238" s="840" t="s">
        <v>9374</v>
      </c>
      <c r="P238" s="842" t="s">
        <v>9383</v>
      </c>
      <c r="Q238" s="843">
        <f t="shared" si="15"/>
        <v>1</v>
      </c>
      <c r="R238" s="843">
        <f t="shared" si="15"/>
        <v>0.81</v>
      </c>
      <c r="S238" s="833">
        <f t="shared" si="16"/>
        <v>6.11</v>
      </c>
      <c r="T238" s="833">
        <f t="shared" si="17"/>
        <v>4</v>
      </c>
      <c r="U238" s="833">
        <f t="shared" si="18"/>
        <v>-2.1100000000000003</v>
      </c>
      <c r="V238" s="844">
        <f t="shared" si="19"/>
        <v>0.65466448445171843</v>
      </c>
      <c r="W238" s="795"/>
    </row>
    <row r="239" spans="1:23" ht="14.4" customHeight="1" x14ac:dyDescent="0.3">
      <c r="A239" s="848" t="s">
        <v>9384</v>
      </c>
      <c r="B239" s="800"/>
      <c r="C239" s="802"/>
      <c r="D239" s="803"/>
      <c r="E239" s="798">
        <v>1</v>
      </c>
      <c r="F239" s="782">
        <v>0.6</v>
      </c>
      <c r="G239" s="783">
        <v>3</v>
      </c>
      <c r="H239" s="789"/>
      <c r="I239" s="790"/>
      <c r="J239" s="792"/>
      <c r="K239" s="785">
        <v>0.6</v>
      </c>
      <c r="L239" s="784">
        <v>2</v>
      </c>
      <c r="M239" s="784">
        <v>19</v>
      </c>
      <c r="N239" s="786">
        <v>6.32</v>
      </c>
      <c r="O239" s="784" t="s">
        <v>9374</v>
      </c>
      <c r="P239" s="799" t="s">
        <v>9385</v>
      </c>
      <c r="Q239" s="787">
        <f t="shared" si="15"/>
        <v>0</v>
      </c>
      <c r="R239" s="787">
        <f t="shared" si="15"/>
        <v>0</v>
      </c>
      <c r="S239" s="800" t="str">
        <f t="shared" si="16"/>
        <v/>
      </c>
      <c r="T239" s="800" t="str">
        <f t="shared" si="17"/>
        <v/>
      </c>
      <c r="U239" s="800" t="str">
        <f t="shared" si="18"/>
        <v/>
      </c>
      <c r="V239" s="801" t="str">
        <f t="shared" si="19"/>
        <v/>
      </c>
      <c r="W239" s="788"/>
    </row>
    <row r="240" spans="1:23" ht="14.4" customHeight="1" x14ac:dyDescent="0.3">
      <c r="A240" s="849" t="s">
        <v>9386</v>
      </c>
      <c r="B240" s="833"/>
      <c r="C240" s="834"/>
      <c r="D240" s="804"/>
      <c r="E240" s="835"/>
      <c r="F240" s="836"/>
      <c r="G240" s="793"/>
      <c r="H240" s="837">
        <v>1</v>
      </c>
      <c r="I240" s="838">
        <v>1.1399999999999999</v>
      </c>
      <c r="J240" s="794">
        <v>12</v>
      </c>
      <c r="K240" s="839">
        <v>1.1399999999999999</v>
      </c>
      <c r="L240" s="840">
        <v>3</v>
      </c>
      <c r="M240" s="840">
        <v>31</v>
      </c>
      <c r="N240" s="841">
        <v>10.29</v>
      </c>
      <c r="O240" s="840" t="s">
        <v>9374</v>
      </c>
      <c r="P240" s="842" t="s">
        <v>9387</v>
      </c>
      <c r="Q240" s="843">
        <f t="shared" si="15"/>
        <v>1</v>
      </c>
      <c r="R240" s="843">
        <f t="shared" si="15"/>
        <v>1.1399999999999999</v>
      </c>
      <c r="S240" s="833">
        <f t="shared" si="16"/>
        <v>10.29</v>
      </c>
      <c r="T240" s="833">
        <f t="shared" si="17"/>
        <v>12</v>
      </c>
      <c r="U240" s="833">
        <f t="shared" si="18"/>
        <v>1.7100000000000009</v>
      </c>
      <c r="V240" s="844">
        <f t="shared" si="19"/>
        <v>1.1661807580174928</v>
      </c>
      <c r="W240" s="795">
        <v>1.71</v>
      </c>
    </row>
    <row r="241" spans="1:23" ht="14.4" customHeight="1" x14ac:dyDescent="0.3">
      <c r="A241" s="848" t="s">
        <v>9388</v>
      </c>
      <c r="B241" s="800"/>
      <c r="C241" s="802"/>
      <c r="D241" s="803"/>
      <c r="E241" s="789">
        <v>3</v>
      </c>
      <c r="F241" s="790">
        <v>1.71</v>
      </c>
      <c r="G241" s="792">
        <v>4.3</v>
      </c>
      <c r="H241" s="784">
        <v>1</v>
      </c>
      <c r="I241" s="782">
        <v>1.22</v>
      </c>
      <c r="J241" s="791">
        <v>8</v>
      </c>
      <c r="K241" s="785">
        <v>0.56999999999999995</v>
      </c>
      <c r="L241" s="784">
        <v>2</v>
      </c>
      <c r="M241" s="784">
        <v>18</v>
      </c>
      <c r="N241" s="786">
        <v>6.13</v>
      </c>
      <c r="O241" s="784" t="s">
        <v>9374</v>
      </c>
      <c r="P241" s="799" t="s">
        <v>9389</v>
      </c>
      <c r="Q241" s="787">
        <f t="shared" si="15"/>
        <v>1</v>
      </c>
      <c r="R241" s="787">
        <f t="shared" si="15"/>
        <v>1.22</v>
      </c>
      <c r="S241" s="800">
        <f t="shared" si="16"/>
        <v>6.13</v>
      </c>
      <c r="T241" s="800">
        <f t="shared" si="17"/>
        <v>8</v>
      </c>
      <c r="U241" s="800">
        <f t="shared" si="18"/>
        <v>1.87</v>
      </c>
      <c r="V241" s="801">
        <f t="shared" si="19"/>
        <v>1.3050570962479608</v>
      </c>
      <c r="W241" s="788">
        <v>1.87</v>
      </c>
    </row>
    <row r="242" spans="1:23" ht="14.4" customHeight="1" x14ac:dyDescent="0.3">
      <c r="A242" s="848" t="s">
        <v>9390</v>
      </c>
      <c r="B242" s="800">
        <v>1</v>
      </c>
      <c r="C242" s="802">
        <v>0.52</v>
      </c>
      <c r="D242" s="803">
        <v>7</v>
      </c>
      <c r="E242" s="789">
        <v>2</v>
      </c>
      <c r="F242" s="790">
        <v>1.04</v>
      </c>
      <c r="G242" s="792">
        <v>6.5</v>
      </c>
      <c r="H242" s="784"/>
      <c r="I242" s="782"/>
      <c r="J242" s="783"/>
      <c r="K242" s="785">
        <v>0.52</v>
      </c>
      <c r="L242" s="784">
        <v>2</v>
      </c>
      <c r="M242" s="784">
        <v>16</v>
      </c>
      <c r="N242" s="786">
        <v>5.31</v>
      </c>
      <c r="O242" s="784" t="s">
        <v>9374</v>
      </c>
      <c r="P242" s="799" t="s">
        <v>9391</v>
      </c>
      <c r="Q242" s="787">
        <f t="shared" si="15"/>
        <v>-1</v>
      </c>
      <c r="R242" s="787">
        <f t="shared" si="15"/>
        <v>-0.52</v>
      </c>
      <c r="S242" s="800" t="str">
        <f t="shared" si="16"/>
        <v/>
      </c>
      <c r="T242" s="800" t="str">
        <f t="shared" si="17"/>
        <v/>
      </c>
      <c r="U242" s="800" t="str">
        <f t="shared" si="18"/>
        <v/>
      </c>
      <c r="V242" s="801" t="str">
        <f t="shared" si="19"/>
        <v/>
      </c>
      <c r="W242" s="788"/>
    </row>
    <row r="243" spans="1:23" ht="14.4" customHeight="1" x14ac:dyDescent="0.3">
      <c r="A243" s="849" t="s">
        <v>9392</v>
      </c>
      <c r="B243" s="833">
        <v>1</v>
      </c>
      <c r="C243" s="834">
        <v>1.05</v>
      </c>
      <c r="D243" s="804">
        <v>5</v>
      </c>
      <c r="E243" s="837"/>
      <c r="F243" s="838"/>
      <c r="G243" s="796"/>
      <c r="H243" s="840"/>
      <c r="I243" s="836"/>
      <c r="J243" s="793"/>
      <c r="K243" s="839">
        <v>1.05</v>
      </c>
      <c r="L243" s="840">
        <v>3</v>
      </c>
      <c r="M243" s="840">
        <v>30</v>
      </c>
      <c r="N243" s="841">
        <v>9.94</v>
      </c>
      <c r="O243" s="840" t="s">
        <v>9374</v>
      </c>
      <c r="P243" s="842" t="s">
        <v>9393</v>
      </c>
      <c r="Q243" s="843">
        <f t="shared" si="15"/>
        <v>-1</v>
      </c>
      <c r="R243" s="843">
        <f t="shared" si="15"/>
        <v>-1.05</v>
      </c>
      <c r="S243" s="833" t="str">
        <f t="shared" si="16"/>
        <v/>
      </c>
      <c r="T243" s="833" t="str">
        <f t="shared" si="17"/>
        <v/>
      </c>
      <c r="U243" s="833" t="str">
        <f t="shared" si="18"/>
        <v/>
      </c>
      <c r="V243" s="844" t="str">
        <f t="shared" si="19"/>
        <v/>
      </c>
      <c r="W243" s="795"/>
    </row>
    <row r="244" spans="1:23" ht="14.4" customHeight="1" x14ac:dyDescent="0.3">
      <c r="A244" s="848" t="s">
        <v>1212</v>
      </c>
      <c r="B244" s="800">
        <v>1</v>
      </c>
      <c r="C244" s="802">
        <v>1.53</v>
      </c>
      <c r="D244" s="803">
        <v>4</v>
      </c>
      <c r="E244" s="798"/>
      <c r="F244" s="782"/>
      <c r="G244" s="783"/>
      <c r="H244" s="789">
        <v>1</v>
      </c>
      <c r="I244" s="790">
        <v>1.53</v>
      </c>
      <c r="J244" s="791">
        <v>12</v>
      </c>
      <c r="K244" s="785">
        <v>1.53</v>
      </c>
      <c r="L244" s="784">
        <v>3</v>
      </c>
      <c r="M244" s="784">
        <v>25</v>
      </c>
      <c r="N244" s="786">
        <v>8.4600000000000009</v>
      </c>
      <c r="O244" s="784" t="s">
        <v>9221</v>
      </c>
      <c r="P244" s="799" t="s">
        <v>9394</v>
      </c>
      <c r="Q244" s="787">
        <f t="shared" si="15"/>
        <v>0</v>
      </c>
      <c r="R244" s="787">
        <f t="shared" si="15"/>
        <v>0</v>
      </c>
      <c r="S244" s="800">
        <f t="shared" si="16"/>
        <v>8.4600000000000009</v>
      </c>
      <c r="T244" s="800">
        <f t="shared" si="17"/>
        <v>12</v>
      </c>
      <c r="U244" s="800">
        <f t="shared" si="18"/>
        <v>3.5399999999999991</v>
      </c>
      <c r="V244" s="801">
        <f t="shared" si="19"/>
        <v>1.4184397163120566</v>
      </c>
      <c r="W244" s="788">
        <v>3.54</v>
      </c>
    </row>
    <row r="245" spans="1:23" ht="14.4" customHeight="1" x14ac:dyDescent="0.3">
      <c r="A245" s="849" t="s">
        <v>9395</v>
      </c>
      <c r="B245" s="833"/>
      <c r="C245" s="834"/>
      <c r="D245" s="804"/>
      <c r="E245" s="835">
        <v>1</v>
      </c>
      <c r="F245" s="836">
        <v>2.71</v>
      </c>
      <c r="G245" s="793">
        <v>10</v>
      </c>
      <c r="H245" s="837">
        <v>3</v>
      </c>
      <c r="I245" s="838">
        <v>9.1</v>
      </c>
      <c r="J245" s="794">
        <v>15.7</v>
      </c>
      <c r="K245" s="839">
        <v>2.71</v>
      </c>
      <c r="L245" s="840">
        <v>5</v>
      </c>
      <c r="M245" s="840">
        <v>41</v>
      </c>
      <c r="N245" s="841">
        <v>13.63</v>
      </c>
      <c r="O245" s="840" t="s">
        <v>9221</v>
      </c>
      <c r="P245" s="842" t="s">
        <v>9396</v>
      </c>
      <c r="Q245" s="843">
        <f t="shared" si="15"/>
        <v>3</v>
      </c>
      <c r="R245" s="843">
        <f t="shared" si="15"/>
        <v>9.1</v>
      </c>
      <c r="S245" s="833">
        <f t="shared" si="16"/>
        <v>40.89</v>
      </c>
      <c r="T245" s="833">
        <f t="shared" si="17"/>
        <v>47.099999999999994</v>
      </c>
      <c r="U245" s="833">
        <f t="shared" si="18"/>
        <v>6.2099999999999937</v>
      </c>
      <c r="V245" s="844">
        <f t="shared" si="19"/>
        <v>1.1518708730741012</v>
      </c>
      <c r="W245" s="795">
        <v>7.74</v>
      </c>
    </row>
    <row r="246" spans="1:23" ht="14.4" customHeight="1" x14ac:dyDescent="0.3">
      <c r="A246" s="848" t="s">
        <v>9397</v>
      </c>
      <c r="B246" s="800"/>
      <c r="C246" s="802"/>
      <c r="D246" s="803"/>
      <c r="E246" s="798">
        <v>1</v>
      </c>
      <c r="F246" s="782">
        <v>2.5299999999999998</v>
      </c>
      <c r="G246" s="783">
        <v>10</v>
      </c>
      <c r="H246" s="789">
        <v>2</v>
      </c>
      <c r="I246" s="790">
        <v>5.07</v>
      </c>
      <c r="J246" s="792">
        <v>7</v>
      </c>
      <c r="K246" s="785">
        <v>2.5299999999999998</v>
      </c>
      <c r="L246" s="784">
        <v>4</v>
      </c>
      <c r="M246" s="784">
        <v>39</v>
      </c>
      <c r="N246" s="786">
        <v>12.95</v>
      </c>
      <c r="O246" s="784" t="s">
        <v>9221</v>
      </c>
      <c r="P246" s="799" t="s">
        <v>9398</v>
      </c>
      <c r="Q246" s="787">
        <f t="shared" si="15"/>
        <v>2</v>
      </c>
      <c r="R246" s="787">
        <f t="shared" si="15"/>
        <v>5.07</v>
      </c>
      <c r="S246" s="800">
        <f t="shared" si="16"/>
        <v>25.9</v>
      </c>
      <c r="T246" s="800">
        <f t="shared" si="17"/>
        <v>14</v>
      </c>
      <c r="U246" s="800">
        <f t="shared" si="18"/>
        <v>-11.899999999999999</v>
      </c>
      <c r="V246" s="801">
        <f t="shared" si="19"/>
        <v>0.54054054054054057</v>
      </c>
      <c r="W246" s="788"/>
    </row>
    <row r="247" spans="1:23" ht="14.4" customHeight="1" x14ac:dyDescent="0.3">
      <c r="A247" s="849" t="s">
        <v>9399</v>
      </c>
      <c r="B247" s="833">
        <v>4</v>
      </c>
      <c r="C247" s="834">
        <v>16.89</v>
      </c>
      <c r="D247" s="804">
        <v>10.3</v>
      </c>
      <c r="E247" s="835">
        <v>3</v>
      </c>
      <c r="F247" s="836">
        <v>11.55</v>
      </c>
      <c r="G247" s="793">
        <v>10.3</v>
      </c>
      <c r="H247" s="837">
        <v>3</v>
      </c>
      <c r="I247" s="838">
        <v>13.11</v>
      </c>
      <c r="J247" s="796">
        <v>11.7</v>
      </c>
      <c r="K247" s="839">
        <v>4.22</v>
      </c>
      <c r="L247" s="840">
        <v>7</v>
      </c>
      <c r="M247" s="840">
        <v>64</v>
      </c>
      <c r="N247" s="841">
        <v>21.19</v>
      </c>
      <c r="O247" s="840" t="s">
        <v>9221</v>
      </c>
      <c r="P247" s="842" t="s">
        <v>9400</v>
      </c>
      <c r="Q247" s="843">
        <f t="shared" si="15"/>
        <v>-1</v>
      </c>
      <c r="R247" s="843">
        <f t="shared" si="15"/>
        <v>-3.7800000000000011</v>
      </c>
      <c r="S247" s="833">
        <f t="shared" si="16"/>
        <v>63.570000000000007</v>
      </c>
      <c r="T247" s="833">
        <f t="shared" si="17"/>
        <v>35.099999999999994</v>
      </c>
      <c r="U247" s="833">
        <f t="shared" si="18"/>
        <v>-28.470000000000013</v>
      </c>
      <c r="V247" s="844">
        <f t="shared" si="19"/>
        <v>0.55214723926380349</v>
      </c>
      <c r="W247" s="795"/>
    </row>
    <row r="248" spans="1:23" ht="14.4" customHeight="1" x14ac:dyDescent="0.3">
      <c r="A248" s="849" t="s">
        <v>9401</v>
      </c>
      <c r="B248" s="833"/>
      <c r="C248" s="834"/>
      <c r="D248" s="804"/>
      <c r="E248" s="835"/>
      <c r="F248" s="836"/>
      <c r="G248" s="793"/>
      <c r="H248" s="837">
        <v>1</v>
      </c>
      <c r="I248" s="838">
        <v>5.58</v>
      </c>
      <c r="J248" s="796">
        <v>14</v>
      </c>
      <c r="K248" s="839">
        <v>5.58</v>
      </c>
      <c r="L248" s="840">
        <v>7</v>
      </c>
      <c r="M248" s="840">
        <v>66</v>
      </c>
      <c r="N248" s="841">
        <v>22.11</v>
      </c>
      <c r="O248" s="840" t="s">
        <v>9221</v>
      </c>
      <c r="P248" s="842" t="s">
        <v>9402</v>
      </c>
      <c r="Q248" s="843">
        <f t="shared" si="15"/>
        <v>1</v>
      </c>
      <c r="R248" s="843">
        <f t="shared" si="15"/>
        <v>5.58</v>
      </c>
      <c r="S248" s="833">
        <f t="shared" si="16"/>
        <v>22.11</v>
      </c>
      <c r="T248" s="833">
        <f t="shared" si="17"/>
        <v>14</v>
      </c>
      <c r="U248" s="833">
        <f t="shared" si="18"/>
        <v>-8.11</v>
      </c>
      <c r="V248" s="844">
        <f t="shared" si="19"/>
        <v>0.63319764812302126</v>
      </c>
      <c r="W248" s="795"/>
    </row>
    <row r="249" spans="1:23" ht="14.4" customHeight="1" x14ac:dyDescent="0.3">
      <c r="A249" s="848" t="s">
        <v>1836</v>
      </c>
      <c r="B249" s="779">
        <v>5</v>
      </c>
      <c r="C249" s="780">
        <v>4.96</v>
      </c>
      <c r="D249" s="781">
        <v>5.4</v>
      </c>
      <c r="E249" s="798">
        <v>4</v>
      </c>
      <c r="F249" s="782">
        <v>3.97</v>
      </c>
      <c r="G249" s="783">
        <v>4.8</v>
      </c>
      <c r="H249" s="784">
        <v>4</v>
      </c>
      <c r="I249" s="782">
        <v>4.24</v>
      </c>
      <c r="J249" s="783">
        <v>5.8</v>
      </c>
      <c r="K249" s="785">
        <v>0.99</v>
      </c>
      <c r="L249" s="784">
        <v>3</v>
      </c>
      <c r="M249" s="784">
        <v>24</v>
      </c>
      <c r="N249" s="786">
        <v>8.11</v>
      </c>
      <c r="O249" s="784" t="s">
        <v>9221</v>
      </c>
      <c r="P249" s="799" t="s">
        <v>9403</v>
      </c>
      <c r="Q249" s="787">
        <f t="shared" si="15"/>
        <v>-1</v>
      </c>
      <c r="R249" s="787">
        <f t="shared" si="15"/>
        <v>-0.71999999999999975</v>
      </c>
      <c r="S249" s="800">
        <f t="shared" si="16"/>
        <v>32.44</v>
      </c>
      <c r="T249" s="800">
        <f t="shared" si="17"/>
        <v>23.2</v>
      </c>
      <c r="U249" s="800">
        <f t="shared" si="18"/>
        <v>-9.2399999999999984</v>
      </c>
      <c r="V249" s="801">
        <f t="shared" si="19"/>
        <v>0.71516646115906291</v>
      </c>
      <c r="W249" s="788"/>
    </row>
    <row r="250" spans="1:23" ht="14.4" customHeight="1" x14ac:dyDescent="0.3">
      <c r="A250" s="849" t="s">
        <v>9404</v>
      </c>
      <c r="B250" s="845">
        <v>2</v>
      </c>
      <c r="C250" s="846">
        <v>3.36</v>
      </c>
      <c r="D250" s="797">
        <v>5</v>
      </c>
      <c r="E250" s="835">
        <v>2</v>
      </c>
      <c r="F250" s="836">
        <v>3.56</v>
      </c>
      <c r="G250" s="793">
        <v>12</v>
      </c>
      <c r="H250" s="840">
        <v>1</v>
      </c>
      <c r="I250" s="836">
        <v>1.32</v>
      </c>
      <c r="J250" s="793">
        <v>3</v>
      </c>
      <c r="K250" s="839">
        <v>1.68</v>
      </c>
      <c r="L250" s="840">
        <v>4</v>
      </c>
      <c r="M250" s="840">
        <v>38</v>
      </c>
      <c r="N250" s="841">
        <v>12.55</v>
      </c>
      <c r="O250" s="840" t="s">
        <v>9221</v>
      </c>
      <c r="P250" s="842" t="s">
        <v>9405</v>
      </c>
      <c r="Q250" s="843">
        <f t="shared" si="15"/>
        <v>-1</v>
      </c>
      <c r="R250" s="843">
        <f t="shared" si="15"/>
        <v>-2.04</v>
      </c>
      <c r="S250" s="833">
        <f t="shared" si="16"/>
        <v>12.55</v>
      </c>
      <c r="T250" s="833">
        <f t="shared" si="17"/>
        <v>3</v>
      </c>
      <c r="U250" s="833">
        <f t="shared" si="18"/>
        <v>-9.5500000000000007</v>
      </c>
      <c r="V250" s="844">
        <f t="shared" si="19"/>
        <v>0.2390438247011952</v>
      </c>
      <c r="W250" s="795"/>
    </row>
    <row r="251" spans="1:23" ht="14.4" customHeight="1" x14ac:dyDescent="0.3">
      <c r="A251" s="849" t="s">
        <v>9406</v>
      </c>
      <c r="B251" s="845">
        <v>2</v>
      </c>
      <c r="C251" s="846">
        <v>10.34</v>
      </c>
      <c r="D251" s="797">
        <v>17</v>
      </c>
      <c r="E251" s="835"/>
      <c r="F251" s="836"/>
      <c r="G251" s="793"/>
      <c r="H251" s="840"/>
      <c r="I251" s="836"/>
      <c r="J251" s="793"/>
      <c r="K251" s="839">
        <v>3.84</v>
      </c>
      <c r="L251" s="840">
        <v>7</v>
      </c>
      <c r="M251" s="840">
        <v>65</v>
      </c>
      <c r="N251" s="841">
        <v>21.62</v>
      </c>
      <c r="O251" s="840" t="s">
        <v>9221</v>
      </c>
      <c r="P251" s="842" t="s">
        <v>9407</v>
      </c>
      <c r="Q251" s="843">
        <f t="shared" si="15"/>
        <v>-2</v>
      </c>
      <c r="R251" s="843">
        <f t="shared" si="15"/>
        <v>-10.34</v>
      </c>
      <c r="S251" s="833" t="str">
        <f t="shared" si="16"/>
        <v/>
      </c>
      <c r="T251" s="833" t="str">
        <f t="shared" si="17"/>
        <v/>
      </c>
      <c r="U251" s="833" t="str">
        <f t="shared" si="18"/>
        <v/>
      </c>
      <c r="V251" s="844" t="str">
        <f t="shared" si="19"/>
        <v/>
      </c>
      <c r="W251" s="795"/>
    </row>
    <row r="252" spans="1:23" ht="14.4" customHeight="1" x14ac:dyDescent="0.3">
      <c r="A252" s="848" t="s">
        <v>9408</v>
      </c>
      <c r="B252" s="800"/>
      <c r="C252" s="802"/>
      <c r="D252" s="803"/>
      <c r="E252" s="789">
        <v>1</v>
      </c>
      <c r="F252" s="790">
        <v>0.77</v>
      </c>
      <c r="G252" s="792">
        <v>3</v>
      </c>
      <c r="H252" s="784"/>
      <c r="I252" s="782"/>
      <c r="J252" s="783"/>
      <c r="K252" s="785">
        <v>0.77</v>
      </c>
      <c r="L252" s="784">
        <v>2</v>
      </c>
      <c r="M252" s="784">
        <v>20</v>
      </c>
      <c r="N252" s="786">
        <v>6.81</v>
      </c>
      <c r="O252" s="784" t="s">
        <v>9221</v>
      </c>
      <c r="P252" s="799" t="s">
        <v>9409</v>
      </c>
      <c r="Q252" s="787">
        <f t="shared" si="15"/>
        <v>0</v>
      </c>
      <c r="R252" s="787">
        <f t="shared" si="15"/>
        <v>0</v>
      </c>
      <c r="S252" s="800" t="str">
        <f t="shared" si="16"/>
        <v/>
      </c>
      <c r="T252" s="800" t="str">
        <f t="shared" si="17"/>
        <v/>
      </c>
      <c r="U252" s="800" t="str">
        <f t="shared" si="18"/>
        <v/>
      </c>
      <c r="V252" s="801" t="str">
        <f t="shared" si="19"/>
        <v/>
      </c>
      <c r="W252" s="788"/>
    </row>
    <row r="253" spans="1:23" ht="14.4" customHeight="1" x14ac:dyDescent="0.3">
      <c r="A253" s="848" t="s">
        <v>9410</v>
      </c>
      <c r="B253" s="800">
        <v>2</v>
      </c>
      <c r="C253" s="802">
        <v>14.13</v>
      </c>
      <c r="D253" s="803">
        <v>47</v>
      </c>
      <c r="E253" s="789">
        <v>2</v>
      </c>
      <c r="F253" s="790">
        <v>14.19</v>
      </c>
      <c r="G253" s="792">
        <v>21.5</v>
      </c>
      <c r="H253" s="784"/>
      <c r="I253" s="782"/>
      <c r="J253" s="783"/>
      <c r="K253" s="785">
        <v>6.6</v>
      </c>
      <c r="L253" s="784">
        <v>8</v>
      </c>
      <c r="M253" s="784">
        <v>71</v>
      </c>
      <c r="N253" s="786">
        <v>23.64</v>
      </c>
      <c r="O253" s="784" t="s">
        <v>8916</v>
      </c>
      <c r="P253" s="799" t="s">
        <v>9411</v>
      </c>
      <c r="Q253" s="787">
        <f t="shared" si="15"/>
        <v>-2</v>
      </c>
      <c r="R253" s="787">
        <f t="shared" si="15"/>
        <v>-14.13</v>
      </c>
      <c r="S253" s="800" t="str">
        <f t="shared" si="16"/>
        <v/>
      </c>
      <c r="T253" s="800" t="str">
        <f t="shared" si="17"/>
        <v/>
      </c>
      <c r="U253" s="800" t="str">
        <f t="shared" si="18"/>
        <v/>
      </c>
      <c r="V253" s="801" t="str">
        <f t="shared" si="19"/>
        <v/>
      </c>
      <c r="W253" s="788"/>
    </row>
    <row r="254" spans="1:23" ht="14.4" customHeight="1" x14ac:dyDescent="0.3">
      <c r="A254" s="848" t="s">
        <v>9412</v>
      </c>
      <c r="B254" s="800"/>
      <c r="C254" s="802"/>
      <c r="D254" s="803"/>
      <c r="E254" s="798"/>
      <c r="F254" s="782"/>
      <c r="G254" s="783"/>
      <c r="H254" s="789">
        <v>1</v>
      </c>
      <c r="I254" s="790">
        <v>1.24</v>
      </c>
      <c r="J254" s="791">
        <v>23</v>
      </c>
      <c r="K254" s="785">
        <v>1.24</v>
      </c>
      <c r="L254" s="784">
        <v>4</v>
      </c>
      <c r="M254" s="784">
        <v>35</v>
      </c>
      <c r="N254" s="786">
        <v>11.83</v>
      </c>
      <c r="O254" s="784" t="s">
        <v>8916</v>
      </c>
      <c r="P254" s="799" t="s">
        <v>9413</v>
      </c>
      <c r="Q254" s="787">
        <f t="shared" si="15"/>
        <v>1</v>
      </c>
      <c r="R254" s="787">
        <f t="shared" si="15"/>
        <v>1.24</v>
      </c>
      <c r="S254" s="800">
        <f t="shared" si="16"/>
        <v>11.83</v>
      </c>
      <c r="T254" s="800">
        <f t="shared" si="17"/>
        <v>23</v>
      </c>
      <c r="U254" s="800">
        <f t="shared" si="18"/>
        <v>11.17</v>
      </c>
      <c r="V254" s="801">
        <f t="shared" si="19"/>
        <v>1.9442096365173289</v>
      </c>
      <c r="W254" s="788">
        <v>11.17</v>
      </c>
    </row>
    <row r="255" spans="1:23" ht="14.4" customHeight="1" x14ac:dyDescent="0.3">
      <c r="A255" s="848" t="s">
        <v>9414</v>
      </c>
      <c r="B255" s="800"/>
      <c r="C255" s="802"/>
      <c r="D255" s="803"/>
      <c r="E255" s="798"/>
      <c r="F255" s="782"/>
      <c r="G255" s="783"/>
      <c r="H255" s="789">
        <v>1</v>
      </c>
      <c r="I255" s="790">
        <v>0.93</v>
      </c>
      <c r="J255" s="792">
        <v>10</v>
      </c>
      <c r="K255" s="785">
        <v>0.93</v>
      </c>
      <c r="L255" s="784">
        <v>3</v>
      </c>
      <c r="M255" s="784">
        <v>31</v>
      </c>
      <c r="N255" s="786">
        <v>10.43</v>
      </c>
      <c r="O255" s="784" t="s">
        <v>8916</v>
      </c>
      <c r="P255" s="799" t="s">
        <v>9415</v>
      </c>
      <c r="Q255" s="787">
        <f t="shared" si="15"/>
        <v>1</v>
      </c>
      <c r="R255" s="787">
        <f t="shared" si="15"/>
        <v>0.93</v>
      </c>
      <c r="S255" s="800">
        <f t="shared" si="16"/>
        <v>10.43</v>
      </c>
      <c r="T255" s="800">
        <f t="shared" si="17"/>
        <v>10</v>
      </c>
      <c r="U255" s="800">
        <f t="shared" si="18"/>
        <v>-0.42999999999999972</v>
      </c>
      <c r="V255" s="801">
        <f t="shared" si="19"/>
        <v>0.95877277085330781</v>
      </c>
      <c r="W255" s="788"/>
    </row>
    <row r="256" spans="1:23" ht="14.4" customHeight="1" x14ac:dyDescent="0.3">
      <c r="A256" s="849" t="s">
        <v>9416</v>
      </c>
      <c r="B256" s="833">
        <v>1</v>
      </c>
      <c r="C256" s="834">
        <v>3.26</v>
      </c>
      <c r="D256" s="804">
        <v>17</v>
      </c>
      <c r="E256" s="835"/>
      <c r="F256" s="836"/>
      <c r="G256" s="793"/>
      <c r="H256" s="837"/>
      <c r="I256" s="838"/>
      <c r="J256" s="796"/>
      <c r="K256" s="839">
        <v>2.17</v>
      </c>
      <c r="L256" s="840">
        <v>5</v>
      </c>
      <c r="M256" s="840">
        <v>42</v>
      </c>
      <c r="N256" s="841">
        <v>13.87</v>
      </c>
      <c r="O256" s="840" t="s">
        <v>8916</v>
      </c>
      <c r="P256" s="842" t="s">
        <v>9417</v>
      </c>
      <c r="Q256" s="843">
        <f t="shared" si="15"/>
        <v>-1</v>
      </c>
      <c r="R256" s="843">
        <f t="shared" si="15"/>
        <v>-3.26</v>
      </c>
      <c r="S256" s="833" t="str">
        <f t="shared" si="16"/>
        <v/>
      </c>
      <c r="T256" s="833" t="str">
        <f t="shared" si="17"/>
        <v/>
      </c>
      <c r="U256" s="833" t="str">
        <f t="shared" si="18"/>
        <v/>
      </c>
      <c r="V256" s="844" t="str">
        <f t="shared" si="19"/>
        <v/>
      </c>
      <c r="W256" s="795"/>
    </row>
    <row r="257" spans="1:23" ht="14.4" customHeight="1" x14ac:dyDescent="0.3">
      <c r="A257" s="848" t="s">
        <v>9418</v>
      </c>
      <c r="B257" s="800"/>
      <c r="C257" s="802"/>
      <c r="D257" s="803"/>
      <c r="E257" s="789">
        <v>1</v>
      </c>
      <c r="F257" s="790">
        <v>0.71</v>
      </c>
      <c r="G257" s="792">
        <v>8</v>
      </c>
      <c r="H257" s="784"/>
      <c r="I257" s="782"/>
      <c r="J257" s="783"/>
      <c r="K257" s="785">
        <v>0.71</v>
      </c>
      <c r="L257" s="784">
        <v>3</v>
      </c>
      <c r="M257" s="784">
        <v>29</v>
      </c>
      <c r="N257" s="786">
        <v>9.64</v>
      </c>
      <c r="O257" s="784" t="s">
        <v>8916</v>
      </c>
      <c r="P257" s="799" t="s">
        <v>9419</v>
      </c>
      <c r="Q257" s="787">
        <f t="shared" si="15"/>
        <v>0</v>
      </c>
      <c r="R257" s="787">
        <f t="shared" si="15"/>
        <v>0</v>
      </c>
      <c r="S257" s="800" t="str">
        <f t="shared" si="16"/>
        <v/>
      </c>
      <c r="T257" s="800" t="str">
        <f t="shared" si="17"/>
        <v/>
      </c>
      <c r="U257" s="800" t="str">
        <f t="shared" si="18"/>
        <v/>
      </c>
      <c r="V257" s="801" t="str">
        <f t="shared" si="19"/>
        <v/>
      </c>
      <c r="W257" s="788"/>
    </row>
    <row r="258" spans="1:23" ht="14.4" customHeight="1" x14ac:dyDescent="0.3">
      <c r="A258" s="849" t="s">
        <v>9420</v>
      </c>
      <c r="B258" s="833">
        <v>1</v>
      </c>
      <c r="C258" s="834">
        <v>0.81</v>
      </c>
      <c r="D258" s="804">
        <v>5</v>
      </c>
      <c r="E258" s="837"/>
      <c r="F258" s="838"/>
      <c r="G258" s="796"/>
      <c r="H258" s="840"/>
      <c r="I258" s="836"/>
      <c r="J258" s="793"/>
      <c r="K258" s="839">
        <v>0.81</v>
      </c>
      <c r="L258" s="840">
        <v>4</v>
      </c>
      <c r="M258" s="840">
        <v>32</v>
      </c>
      <c r="N258" s="841">
        <v>10.79</v>
      </c>
      <c r="O258" s="840" t="s">
        <v>8916</v>
      </c>
      <c r="P258" s="842" t="s">
        <v>9421</v>
      </c>
      <c r="Q258" s="843">
        <f t="shared" si="15"/>
        <v>-1</v>
      </c>
      <c r="R258" s="843">
        <f t="shared" si="15"/>
        <v>-0.81</v>
      </c>
      <c r="S258" s="833" t="str">
        <f t="shared" si="16"/>
        <v/>
      </c>
      <c r="T258" s="833" t="str">
        <f t="shared" si="17"/>
        <v/>
      </c>
      <c r="U258" s="833" t="str">
        <f t="shared" si="18"/>
        <v/>
      </c>
      <c r="V258" s="844" t="str">
        <f t="shared" si="19"/>
        <v/>
      </c>
      <c r="W258" s="795"/>
    </row>
    <row r="259" spans="1:23" ht="14.4" customHeight="1" x14ac:dyDescent="0.3">
      <c r="A259" s="848" t="s">
        <v>9422</v>
      </c>
      <c r="B259" s="779">
        <v>1</v>
      </c>
      <c r="C259" s="780">
        <v>1.21</v>
      </c>
      <c r="D259" s="781">
        <v>6</v>
      </c>
      <c r="E259" s="798">
        <v>1</v>
      </c>
      <c r="F259" s="782">
        <v>1.21</v>
      </c>
      <c r="G259" s="783">
        <v>5</v>
      </c>
      <c r="H259" s="784"/>
      <c r="I259" s="782"/>
      <c r="J259" s="783"/>
      <c r="K259" s="785">
        <v>1.21</v>
      </c>
      <c r="L259" s="784">
        <v>3</v>
      </c>
      <c r="M259" s="784">
        <v>26</v>
      </c>
      <c r="N259" s="786">
        <v>8.6300000000000008</v>
      </c>
      <c r="O259" s="784" t="s">
        <v>9374</v>
      </c>
      <c r="P259" s="799" t="s">
        <v>9423</v>
      </c>
      <c r="Q259" s="787">
        <f t="shared" si="15"/>
        <v>-1</v>
      </c>
      <c r="R259" s="787">
        <f t="shared" si="15"/>
        <v>-1.21</v>
      </c>
      <c r="S259" s="800" t="str">
        <f t="shared" si="16"/>
        <v/>
      </c>
      <c r="T259" s="800" t="str">
        <f t="shared" si="17"/>
        <v/>
      </c>
      <c r="U259" s="800" t="str">
        <f t="shared" si="18"/>
        <v/>
      </c>
      <c r="V259" s="801" t="str">
        <f t="shared" si="19"/>
        <v/>
      </c>
      <c r="W259" s="788"/>
    </row>
    <row r="260" spans="1:23" ht="14.4" customHeight="1" x14ac:dyDescent="0.3">
      <c r="A260" s="849" t="s">
        <v>9424</v>
      </c>
      <c r="B260" s="845">
        <v>1</v>
      </c>
      <c r="C260" s="846">
        <v>1.89</v>
      </c>
      <c r="D260" s="797">
        <v>10</v>
      </c>
      <c r="E260" s="835"/>
      <c r="F260" s="836"/>
      <c r="G260" s="793"/>
      <c r="H260" s="840"/>
      <c r="I260" s="836"/>
      <c r="J260" s="793"/>
      <c r="K260" s="839">
        <v>1.89</v>
      </c>
      <c r="L260" s="840">
        <v>4</v>
      </c>
      <c r="M260" s="840">
        <v>40</v>
      </c>
      <c r="N260" s="841">
        <v>13.34</v>
      </c>
      <c r="O260" s="840" t="s">
        <v>9374</v>
      </c>
      <c r="P260" s="842" t="s">
        <v>9425</v>
      </c>
      <c r="Q260" s="843">
        <f t="shared" si="15"/>
        <v>-1</v>
      </c>
      <c r="R260" s="843">
        <f t="shared" si="15"/>
        <v>-1.89</v>
      </c>
      <c r="S260" s="833" t="str">
        <f t="shared" si="16"/>
        <v/>
      </c>
      <c r="T260" s="833" t="str">
        <f t="shared" si="17"/>
        <v/>
      </c>
      <c r="U260" s="833" t="str">
        <f t="shared" si="18"/>
        <v/>
      </c>
      <c r="V260" s="844" t="str">
        <f t="shared" si="19"/>
        <v/>
      </c>
      <c r="W260" s="795"/>
    </row>
    <row r="261" spans="1:23" ht="14.4" customHeight="1" x14ac:dyDescent="0.3">
      <c r="A261" s="849" t="s">
        <v>9426</v>
      </c>
      <c r="B261" s="845"/>
      <c r="C261" s="846"/>
      <c r="D261" s="797"/>
      <c r="E261" s="835"/>
      <c r="F261" s="836"/>
      <c r="G261" s="793"/>
      <c r="H261" s="840">
        <v>1</v>
      </c>
      <c r="I261" s="836">
        <v>4.97</v>
      </c>
      <c r="J261" s="794">
        <v>65</v>
      </c>
      <c r="K261" s="839">
        <v>4.97</v>
      </c>
      <c r="L261" s="840">
        <v>10</v>
      </c>
      <c r="M261" s="840">
        <v>89</v>
      </c>
      <c r="N261" s="841">
        <v>29.64</v>
      </c>
      <c r="O261" s="840" t="s">
        <v>9374</v>
      </c>
      <c r="P261" s="842" t="s">
        <v>9427</v>
      </c>
      <c r="Q261" s="843">
        <f t="shared" si="15"/>
        <v>1</v>
      </c>
      <c r="R261" s="843">
        <f t="shared" si="15"/>
        <v>4.97</v>
      </c>
      <c r="S261" s="833">
        <f t="shared" si="16"/>
        <v>29.64</v>
      </c>
      <c r="T261" s="833">
        <f t="shared" si="17"/>
        <v>65</v>
      </c>
      <c r="U261" s="833">
        <f t="shared" si="18"/>
        <v>35.36</v>
      </c>
      <c r="V261" s="844">
        <f t="shared" si="19"/>
        <v>2.192982456140351</v>
      </c>
      <c r="W261" s="795">
        <v>35.36</v>
      </c>
    </row>
    <row r="262" spans="1:23" ht="14.4" customHeight="1" x14ac:dyDescent="0.3">
      <c r="A262" s="848" t="s">
        <v>9428</v>
      </c>
      <c r="B262" s="800"/>
      <c r="C262" s="802"/>
      <c r="D262" s="803"/>
      <c r="E262" s="798">
        <v>1</v>
      </c>
      <c r="F262" s="782">
        <v>1</v>
      </c>
      <c r="G262" s="783">
        <v>3</v>
      </c>
      <c r="H262" s="789">
        <v>4</v>
      </c>
      <c r="I262" s="790">
        <v>5.81</v>
      </c>
      <c r="J262" s="792">
        <v>5.5</v>
      </c>
      <c r="K262" s="785">
        <v>1.6</v>
      </c>
      <c r="L262" s="784">
        <v>5</v>
      </c>
      <c r="M262" s="784">
        <v>45</v>
      </c>
      <c r="N262" s="786">
        <v>15.11</v>
      </c>
      <c r="O262" s="784" t="s">
        <v>9374</v>
      </c>
      <c r="P262" s="799" t="s">
        <v>9429</v>
      </c>
      <c r="Q262" s="787">
        <f t="shared" ref="Q262:R293" si="20">H262-B262</f>
        <v>4</v>
      </c>
      <c r="R262" s="787">
        <f t="shared" si="20"/>
        <v>5.81</v>
      </c>
      <c r="S262" s="800">
        <f t="shared" ref="S262:S293" si="21">IF(H262=0,"",H262*N262)</f>
        <v>60.44</v>
      </c>
      <c r="T262" s="800">
        <f t="shared" ref="T262:T293" si="22">IF(H262=0,"",H262*J262)</f>
        <v>22</v>
      </c>
      <c r="U262" s="800">
        <f t="shared" ref="U262:U293" si="23">IF(H262=0,"",T262-S262)</f>
        <v>-38.44</v>
      </c>
      <c r="V262" s="801">
        <f t="shared" ref="V262:V293" si="24">IF(H262=0,"",T262/S262)</f>
        <v>0.3639973527465255</v>
      </c>
      <c r="W262" s="788"/>
    </row>
    <row r="263" spans="1:23" ht="14.4" customHeight="1" x14ac:dyDescent="0.3">
      <c r="A263" s="849" t="s">
        <v>9430</v>
      </c>
      <c r="B263" s="833">
        <v>2</v>
      </c>
      <c r="C263" s="834">
        <v>3.69</v>
      </c>
      <c r="D263" s="804">
        <v>6</v>
      </c>
      <c r="E263" s="835"/>
      <c r="F263" s="836"/>
      <c r="G263" s="793"/>
      <c r="H263" s="837">
        <v>1</v>
      </c>
      <c r="I263" s="838">
        <v>2.71</v>
      </c>
      <c r="J263" s="796">
        <v>23</v>
      </c>
      <c r="K263" s="839">
        <v>2.71</v>
      </c>
      <c r="L263" s="840">
        <v>9</v>
      </c>
      <c r="M263" s="840">
        <v>79</v>
      </c>
      <c r="N263" s="841">
        <v>26.47</v>
      </c>
      <c r="O263" s="840" t="s">
        <v>9374</v>
      </c>
      <c r="P263" s="842" t="s">
        <v>9431</v>
      </c>
      <c r="Q263" s="843">
        <f t="shared" si="20"/>
        <v>-1</v>
      </c>
      <c r="R263" s="843">
        <f t="shared" si="20"/>
        <v>-0.98</v>
      </c>
      <c r="S263" s="833">
        <f t="shared" si="21"/>
        <v>26.47</v>
      </c>
      <c r="T263" s="833">
        <f t="shared" si="22"/>
        <v>23</v>
      </c>
      <c r="U263" s="833">
        <f t="shared" si="23"/>
        <v>-3.4699999999999989</v>
      </c>
      <c r="V263" s="844">
        <f t="shared" si="24"/>
        <v>0.86890819795995466</v>
      </c>
      <c r="W263" s="795"/>
    </row>
    <row r="264" spans="1:23" ht="14.4" customHeight="1" x14ac:dyDescent="0.3">
      <c r="A264" s="849" t="s">
        <v>9432</v>
      </c>
      <c r="B264" s="833"/>
      <c r="C264" s="834"/>
      <c r="D264" s="804"/>
      <c r="E264" s="835">
        <v>1</v>
      </c>
      <c r="F264" s="836">
        <v>7.23</v>
      </c>
      <c r="G264" s="793">
        <v>21</v>
      </c>
      <c r="H264" s="837"/>
      <c r="I264" s="838"/>
      <c r="J264" s="796"/>
      <c r="K264" s="839">
        <v>7.23</v>
      </c>
      <c r="L264" s="840">
        <v>13</v>
      </c>
      <c r="M264" s="840">
        <v>117</v>
      </c>
      <c r="N264" s="841">
        <v>39.049999999999997</v>
      </c>
      <c r="O264" s="840" t="s">
        <v>9374</v>
      </c>
      <c r="P264" s="842" t="s">
        <v>9433</v>
      </c>
      <c r="Q264" s="843">
        <f t="shared" si="20"/>
        <v>0</v>
      </c>
      <c r="R264" s="843">
        <f t="shared" si="20"/>
        <v>0</v>
      </c>
      <c r="S264" s="833" t="str">
        <f t="shared" si="21"/>
        <v/>
      </c>
      <c r="T264" s="833" t="str">
        <f t="shared" si="22"/>
        <v/>
      </c>
      <c r="U264" s="833" t="str">
        <f t="shared" si="23"/>
        <v/>
      </c>
      <c r="V264" s="844" t="str">
        <f t="shared" si="24"/>
        <v/>
      </c>
      <c r="W264" s="795"/>
    </row>
    <row r="265" spans="1:23" ht="14.4" customHeight="1" x14ac:dyDescent="0.3">
      <c r="A265" s="848" t="s">
        <v>9434</v>
      </c>
      <c r="B265" s="800">
        <v>1</v>
      </c>
      <c r="C265" s="802">
        <v>0.84</v>
      </c>
      <c r="D265" s="803">
        <v>2</v>
      </c>
      <c r="E265" s="798"/>
      <c r="F265" s="782"/>
      <c r="G265" s="783"/>
      <c r="H265" s="789">
        <v>4</v>
      </c>
      <c r="I265" s="790">
        <v>4.76</v>
      </c>
      <c r="J265" s="792">
        <v>4.8</v>
      </c>
      <c r="K265" s="785">
        <v>1.19</v>
      </c>
      <c r="L265" s="784">
        <v>3</v>
      </c>
      <c r="M265" s="784">
        <v>28</v>
      </c>
      <c r="N265" s="786">
        <v>9.4499999999999993</v>
      </c>
      <c r="O265" s="784" t="s">
        <v>9374</v>
      </c>
      <c r="P265" s="799" t="s">
        <v>9435</v>
      </c>
      <c r="Q265" s="787">
        <f t="shared" si="20"/>
        <v>3</v>
      </c>
      <c r="R265" s="787">
        <f t="shared" si="20"/>
        <v>3.92</v>
      </c>
      <c r="S265" s="800">
        <f t="shared" si="21"/>
        <v>37.799999999999997</v>
      </c>
      <c r="T265" s="800">
        <f t="shared" si="22"/>
        <v>19.2</v>
      </c>
      <c r="U265" s="800">
        <f t="shared" si="23"/>
        <v>-18.599999999999998</v>
      </c>
      <c r="V265" s="801">
        <f t="shared" si="24"/>
        <v>0.50793650793650791</v>
      </c>
      <c r="W265" s="788"/>
    </row>
    <row r="266" spans="1:23" ht="14.4" customHeight="1" x14ac:dyDescent="0.3">
      <c r="A266" s="849" t="s">
        <v>9436</v>
      </c>
      <c r="B266" s="833">
        <v>2</v>
      </c>
      <c r="C266" s="834">
        <v>4.2</v>
      </c>
      <c r="D266" s="804">
        <v>5.5</v>
      </c>
      <c r="E266" s="835"/>
      <c r="F266" s="836"/>
      <c r="G266" s="793"/>
      <c r="H266" s="837">
        <v>1</v>
      </c>
      <c r="I266" s="838">
        <v>2.2999999999999998</v>
      </c>
      <c r="J266" s="796">
        <v>14</v>
      </c>
      <c r="K266" s="839">
        <v>2.2999999999999998</v>
      </c>
      <c r="L266" s="840">
        <v>5</v>
      </c>
      <c r="M266" s="840">
        <v>43</v>
      </c>
      <c r="N266" s="841">
        <v>14.43</v>
      </c>
      <c r="O266" s="840" t="s">
        <v>9374</v>
      </c>
      <c r="P266" s="842" t="s">
        <v>9437</v>
      </c>
      <c r="Q266" s="843">
        <f t="shared" si="20"/>
        <v>-1</v>
      </c>
      <c r="R266" s="843">
        <f t="shared" si="20"/>
        <v>-1.9000000000000004</v>
      </c>
      <c r="S266" s="833">
        <f t="shared" si="21"/>
        <v>14.43</v>
      </c>
      <c r="T266" s="833">
        <f t="shared" si="22"/>
        <v>14</v>
      </c>
      <c r="U266" s="833">
        <f t="shared" si="23"/>
        <v>-0.42999999999999972</v>
      </c>
      <c r="V266" s="844">
        <f t="shared" si="24"/>
        <v>0.97020097020097018</v>
      </c>
      <c r="W266" s="795"/>
    </row>
    <row r="267" spans="1:23" ht="14.4" customHeight="1" x14ac:dyDescent="0.3">
      <c r="A267" s="849" t="s">
        <v>9438</v>
      </c>
      <c r="B267" s="833">
        <v>1</v>
      </c>
      <c r="C267" s="834">
        <v>4.7300000000000004</v>
      </c>
      <c r="D267" s="804">
        <v>12</v>
      </c>
      <c r="E267" s="835"/>
      <c r="F267" s="836"/>
      <c r="G267" s="793"/>
      <c r="H267" s="837"/>
      <c r="I267" s="838"/>
      <c r="J267" s="796"/>
      <c r="K267" s="839">
        <v>4.7300000000000004</v>
      </c>
      <c r="L267" s="840">
        <v>6</v>
      </c>
      <c r="M267" s="840">
        <v>55</v>
      </c>
      <c r="N267" s="841">
        <v>18.399999999999999</v>
      </c>
      <c r="O267" s="840" t="s">
        <v>9374</v>
      </c>
      <c r="P267" s="842" t="s">
        <v>9439</v>
      </c>
      <c r="Q267" s="843">
        <f t="shared" si="20"/>
        <v>-1</v>
      </c>
      <c r="R267" s="843">
        <f t="shared" si="20"/>
        <v>-4.7300000000000004</v>
      </c>
      <c r="S267" s="833" t="str">
        <f t="shared" si="21"/>
        <v/>
      </c>
      <c r="T267" s="833" t="str">
        <f t="shared" si="22"/>
        <v/>
      </c>
      <c r="U267" s="833" t="str">
        <f t="shared" si="23"/>
        <v/>
      </c>
      <c r="V267" s="844" t="str">
        <f t="shared" si="24"/>
        <v/>
      </c>
      <c r="W267" s="795"/>
    </row>
    <row r="268" spans="1:23" ht="14.4" customHeight="1" x14ac:dyDescent="0.3">
      <c r="A268" s="848" t="s">
        <v>9440</v>
      </c>
      <c r="B268" s="779">
        <v>7</v>
      </c>
      <c r="C268" s="780">
        <v>2.2999999999999998</v>
      </c>
      <c r="D268" s="781">
        <v>5</v>
      </c>
      <c r="E268" s="798"/>
      <c r="F268" s="782"/>
      <c r="G268" s="783"/>
      <c r="H268" s="784">
        <v>5</v>
      </c>
      <c r="I268" s="782">
        <v>2.0099999999999998</v>
      </c>
      <c r="J268" s="783">
        <v>3.4</v>
      </c>
      <c r="K268" s="785">
        <v>0.26</v>
      </c>
      <c r="L268" s="784">
        <v>1</v>
      </c>
      <c r="M268" s="784">
        <v>11</v>
      </c>
      <c r="N268" s="786">
        <v>3.82</v>
      </c>
      <c r="O268" s="784" t="s">
        <v>9374</v>
      </c>
      <c r="P268" s="799" t="s">
        <v>9441</v>
      </c>
      <c r="Q268" s="787">
        <f t="shared" si="20"/>
        <v>-2</v>
      </c>
      <c r="R268" s="787">
        <f t="shared" si="20"/>
        <v>-0.29000000000000004</v>
      </c>
      <c r="S268" s="800">
        <f t="shared" si="21"/>
        <v>19.099999999999998</v>
      </c>
      <c r="T268" s="800">
        <f t="shared" si="22"/>
        <v>17</v>
      </c>
      <c r="U268" s="800">
        <f t="shared" si="23"/>
        <v>-2.0999999999999979</v>
      </c>
      <c r="V268" s="801">
        <f t="shared" si="24"/>
        <v>0.89005235602094246</v>
      </c>
      <c r="W268" s="788">
        <v>2.36</v>
      </c>
    </row>
    <row r="269" spans="1:23" ht="14.4" customHeight="1" x14ac:dyDescent="0.3">
      <c r="A269" s="849" t="s">
        <v>9442</v>
      </c>
      <c r="B269" s="845"/>
      <c r="C269" s="846"/>
      <c r="D269" s="797"/>
      <c r="E269" s="835">
        <v>1</v>
      </c>
      <c r="F269" s="836">
        <v>0.47</v>
      </c>
      <c r="G269" s="793">
        <v>2</v>
      </c>
      <c r="H269" s="840"/>
      <c r="I269" s="836"/>
      <c r="J269" s="793"/>
      <c r="K269" s="839">
        <v>0.47</v>
      </c>
      <c r="L269" s="840">
        <v>2</v>
      </c>
      <c r="M269" s="840">
        <v>19</v>
      </c>
      <c r="N269" s="841">
        <v>6.25</v>
      </c>
      <c r="O269" s="840" t="s">
        <v>9374</v>
      </c>
      <c r="P269" s="842" t="s">
        <v>9443</v>
      </c>
      <c r="Q269" s="843">
        <f t="shared" si="20"/>
        <v>0</v>
      </c>
      <c r="R269" s="843">
        <f t="shared" si="20"/>
        <v>0</v>
      </c>
      <c r="S269" s="833" t="str">
        <f t="shared" si="21"/>
        <v/>
      </c>
      <c r="T269" s="833" t="str">
        <f t="shared" si="22"/>
        <v/>
      </c>
      <c r="U269" s="833" t="str">
        <f t="shared" si="23"/>
        <v/>
      </c>
      <c r="V269" s="844" t="str">
        <f t="shared" si="24"/>
        <v/>
      </c>
      <c r="W269" s="795"/>
    </row>
    <row r="270" spans="1:23" ht="14.4" customHeight="1" x14ac:dyDescent="0.3">
      <c r="A270" s="849" t="s">
        <v>9444</v>
      </c>
      <c r="B270" s="845"/>
      <c r="C270" s="846"/>
      <c r="D270" s="797"/>
      <c r="E270" s="835"/>
      <c r="F270" s="836"/>
      <c r="G270" s="793"/>
      <c r="H270" s="840">
        <v>1</v>
      </c>
      <c r="I270" s="836">
        <v>1.01</v>
      </c>
      <c r="J270" s="793">
        <v>8</v>
      </c>
      <c r="K270" s="839">
        <v>1.01</v>
      </c>
      <c r="L270" s="840">
        <v>4</v>
      </c>
      <c r="M270" s="840">
        <v>36</v>
      </c>
      <c r="N270" s="841">
        <v>11.87</v>
      </c>
      <c r="O270" s="840" t="s">
        <v>9374</v>
      </c>
      <c r="P270" s="842" t="s">
        <v>9445</v>
      </c>
      <c r="Q270" s="843">
        <f t="shared" si="20"/>
        <v>1</v>
      </c>
      <c r="R270" s="843">
        <f t="shared" si="20"/>
        <v>1.01</v>
      </c>
      <c r="S270" s="833">
        <f t="shared" si="21"/>
        <v>11.87</v>
      </c>
      <c r="T270" s="833">
        <f t="shared" si="22"/>
        <v>8</v>
      </c>
      <c r="U270" s="833">
        <f t="shared" si="23"/>
        <v>-3.8699999999999992</v>
      </c>
      <c r="V270" s="844">
        <f t="shared" si="24"/>
        <v>0.67396798652064027</v>
      </c>
      <c r="W270" s="795"/>
    </row>
    <row r="271" spans="1:23" ht="14.4" customHeight="1" x14ac:dyDescent="0.3">
      <c r="A271" s="848" t="s">
        <v>9446</v>
      </c>
      <c r="B271" s="779">
        <v>1</v>
      </c>
      <c r="C271" s="780">
        <v>0.44</v>
      </c>
      <c r="D271" s="781">
        <v>10</v>
      </c>
      <c r="E271" s="798"/>
      <c r="F271" s="782"/>
      <c r="G271" s="783"/>
      <c r="H271" s="784"/>
      <c r="I271" s="782"/>
      <c r="J271" s="783"/>
      <c r="K271" s="785">
        <v>0.44</v>
      </c>
      <c r="L271" s="784">
        <v>2</v>
      </c>
      <c r="M271" s="784">
        <v>16</v>
      </c>
      <c r="N271" s="786">
        <v>5.18</v>
      </c>
      <c r="O271" s="784" t="s">
        <v>9374</v>
      </c>
      <c r="P271" s="799" t="s">
        <v>9447</v>
      </c>
      <c r="Q271" s="787">
        <f t="shared" si="20"/>
        <v>-1</v>
      </c>
      <c r="R271" s="787">
        <f t="shared" si="20"/>
        <v>-0.44</v>
      </c>
      <c r="S271" s="800" t="str">
        <f t="shared" si="21"/>
        <v/>
      </c>
      <c r="T271" s="800" t="str">
        <f t="shared" si="22"/>
        <v/>
      </c>
      <c r="U271" s="800" t="str">
        <f t="shared" si="23"/>
        <v/>
      </c>
      <c r="V271" s="801" t="str">
        <f t="shared" si="24"/>
        <v/>
      </c>
      <c r="W271" s="788"/>
    </row>
    <row r="272" spans="1:23" ht="14.4" customHeight="1" x14ac:dyDescent="0.3">
      <c r="A272" s="848" t="s">
        <v>9448</v>
      </c>
      <c r="B272" s="779">
        <v>1</v>
      </c>
      <c r="C272" s="780">
        <v>1.62</v>
      </c>
      <c r="D272" s="781">
        <v>5</v>
      </c>
      <c r="E272" s="798">
        <v>1</v>
      </c>
      <c r="F272" s="782">
        <v>2.25</v>
      </c>
      <c r="G272" s="783">
        <v>8</v>
      </c>
      <c r="H272" s="784">
        <v>1</v>
      </c>
      <c r="I272" s="782">
        <v>2.25</v>
      </c>
      <c r="J272" s="783">
        <v>10</v>
      </c>
      <c r="K272" s="785">
        <v>2.25</v>
      </c>
      <c r="L272" s="784">
        <v>7</v>
      </c>
      <c r="M272" s="784">
        <v>61</v>
      </c>
      <c r="N272" s="786">
        <v>20.399999999999999</v>
      </c>
      <c r="O272" s="784" t="s">
        <v>9221</v>
      </c>
      <c r="P272" s="799" t="s">
        <v>9449</v>
      </c>
      <c r="Q272" s="787">
        <f t="shared" si="20"/>
        <v>0</v>
      </c>
      <c r="R272" s="787">
        <f t="shared" si="20"/>
        <v>0.62999999999999989</v>
      </c>
      <c r="S272" s="800">
        <f t="shared" si="21"/>
        <v>20.399999999999999</v>
      </c>
      <c r="T272" s="800">
        <f t="shared" si="22"/>
        <v>10</v>
      </c>
      <c r="U272" s="800">
        <f t="shared" si="23"/>
        <v>-10.399999999999999</v>
      </c>
      <c r="V272" s="801">
        <f t="shared" si="24"/>
        <v>0.49019607843137258</v>
      </c>
      <c r="W272" s="788"/>
    </row>
    <row r="273" spans="1:23" ht="14.4" customHeight="1" x14ac:dyDescent="0.3">
      <c r="A273" s="849" t="s">
        <v>9450</v>
      </c>
      <c r="B273" s="845">
        <v>1</v>
      </c>
      <c r="C273" s="846">
        <v>6.01</v>
      </c>
      <c r="D273" s="797">
        <v>9</v>
      </c>
      <c r="E273" s="835"/>
      <c r="F273" s="836"/>
      <c r="G273" s="793"/>
      <c r="H273" s="840"/>
      <c r="I273" s="836"/>
      <c r="J273" s="793"/>
      <c r="K273" s="839">
        <v>6.64</v>
      </c>
      <c r="L273" s="840">
        <v>10</v>
      </c>
      <c r="M273" s="840">
        <v>89</v>
      </c>
      <c r="N273" s="841">
        <v>29.5</v>
      </c>
      <c r="O273" s="840" t="s">
        <v>9221</v>
      </c>
      <c r="P273" s="842" t="s">
        <v>9451</v>
      </c>
      <c r="Q273" s="843">
        <f t="shared" si="20"/>
        <v>-1</v>
      </c>
      <c r="R273" s="843">
        <f t="shared" si="20"/>
        <v>-6.01</v>
      </c>
      <c r="S273" s="833" t="str">
        <f t="shared" si="21"/>
        <v/>
      </c>
      <c r="T273" s="833" t="str">
        <f t="shared" si="22"/>
        <v/>
      </c>
      <c r="U273" s="833" t="str">
        <f t="shared" si="23"/>
        <v/>
      </c>
      <c r="V273" s="844" t="str">
        <f t="shared" si="24"/>
        <v/>
      </c>
      <c r="W273" s="795"/>
    </row>
    <row r="274" spans="1:23" ht="14.4" customHeight="1" x14ac:dyDescent="0.3">
      <c r="A274" s="848" t="s">
        <v>9452</v>
      </c>
      <c r="B274" s="779">
        <v>2</v>
      </c>
      <c r="C274" s="780">
        <v>1.37</v>
      </c>
      <c r="D274" s="781">
        <v>3</v>
      </c>
      <c r="E274" s="798"/>
      <c r="F274" s="782"/>
      <c r="G274" s="783"/>
      <c r="H274" s="784"/>
      <c r="I274" s="782"/>
      <c r="J274" s="783"/>
      <c r="K274" s="785">
        <v>0.82</v>
      </c>
      <c r="L274" s="784">
        <v>3</v>
      </c>
      <c r="M274" s="784">
        <v>29</v>
      </c>
      <c r="N274" s="786">
        <v>9.7100000000000009</v>
      </c>
      <c r="O274" s="784" t="s">
        <v>9221</v>
      </c>
      <c r="P274" s="799" t="s">
        <v>9453</v>
      </c>
      <c r="Q274" s="787">
        <f t="shared" si="20"/>
        <v>-2</v>
      </c>
      <c r="R274" s="787">
        <f t="shared" si="20"/>
        <v>-1.37</v>
      </c>
      <c r="S274" s="800" t="str">
        <f t="shared" si="21"/>
        <v/>
      </c>
      <c r="T274" s="800" t="str">
        <f t="shared" si="22"/>
        <v/>
      </c>
      <c r="U274" s="800" t="str">
        <f t="shared" si="23"/>
        <v/>
      </c>
      <c r="V274" s="801" t="str">
        <f t="shared" si="24"/>
        <v/>
      </c>
      <c r="W274" s="788"/>
    </row>
    <row r="275" spans="1:23" ht="14.4" customHeight="1" x14ac:dyDescent="0.3">
      <c r="A275" s="848" t="s">
        <v>9454</v>
      </c>
      <c r="B275" s="779">
        <v>5</v>
      </c>
      <c r="C275" s="780">
        <v>2.92</v>
      </c>
      <c r="D275" s="781">
        <v>3</v>
      </c>
      <c r="E275" s="798">
        <v>1</v>
      </c>
      <c r="F275" s="782">
        <v>0.57999999999999996</v>
      </c>
      <c r="G275" s="783">
        <v>3</v>
      </c>
      <c r="H275" s="784">
        <v>3</v>
      </c>
      <c r="I275" s="782">
        <v>1.75</v>
      </c>
      <c r="J275" s="783">
        <v>4</v>
      </c>
      <c r="K275" s="785">
        <v>0.57999999999999996</v>
      </c>
      <c r="L275" s="784">
        <v>2</v>
      </c>
      <c r="M275" s="784">
        <v>18</v>
      </c>
      <c r="N275" s="786">
        <v>5.92</v>
      </c>
      <c r="O275" s="784" t="s">
        <v>9221</v>
      </c>
      <c r="P275" s="799" t="s">
        <v>9455</v>
      </c>
      <c r="Q275" s="787">
        <f t="shared" si="20"/>
        <v>-2</v>
      </c>
      <c r="R275" s="787">
        <f t="shared" si="20"/>
        <v>-1.17</v>
      </c>
      <c r="S275" s="800">
        <f t="shared" si="21"/>
        <v>17.759999999999998</v>
      </c>
      <c r="T275" s="800">
        <f t="shared" si="22"/>
        <v>12</v>
      </c>
      <c r="U275" s="800">
        <f t="shared" si="23"/>
        <v>-5.759999999999998</v>
      </c>
      <c r="V275" s="801">
        <f t="shared" si="24"/>
        <v>0.67567567567567577</v>
      </c>
      <c r="W275" s="788">
        <v>0.08</v>
      </c>
    </row>
    <row r="276" spans="1:23" ht="14.4" customHeight="1" x14ac:dyDescent="0.3">
      <c r="A276" s="849" t="s">
        <v>9456</v>
      </c>
      <c r="B276" s="845"/>
      <c r="C276" s="846"/>
      <c r="D276" s="797"/>
      <c r="E276" s="835"/>
      <c r="F276" s="836"/>
      <c r="G276" s="793"/>
      <c r="H276" s="840">
        <v>1</v>
      </c>
      <c r="I276" s="836">
        <v>1.1599999999999999</v>
      </c>
      <c r="J276" s="793">
        <v>6</v>
      </c>
      <c r="K276" s="839">
        <v>1.1599999999999999</v>
      </c>
      <c r="L276" s="840">
        <v>4</v>
      </c>
      <c r="M276" s="840">
        <v>36</v>
      </c>
      <c r="N276" s="841">
        <v>12.02</v>
      </c>
      <c r="O276" s="840" t="s">
        <v>9221</v>
      </c>
      <c r="P276" s="842" t="s">
        <v>9457</v>
      </c>
      <c r="Q276" s="843">
        <f t="shared" si="20"/>
        <v>1</v>
      </c>
      <c r="R276" s="843">
        <f t="shared" si="20"/>
        <v>1.1599999999999999</v>
      </c>
      <c r="S276" s="833">
        <f t="shared" si="21"/>
        <v>12.02</v>
      </c>
      <c r="T276" s="833">
        <f t="shared" si="22"/>
        <v>6</v>
      </c>
      <c r="U276" s="833">
        <f t="shared" si="23"/>
        <v>-6.02</v>
      </c>
      <c r="V276" s="844">
        <f t="shared" si="24"/>
        <v>0.49916805324459235</v>
      </c>
      <c r="W276" s="795"/>
    </row>
    <row r="277" spans="1:23" ht="14.4" customHeight="1" x14ac:dyDescent="0.3">
      <c r="A277" s="848" t="s">
        <v>9458</v>
      </c>
      <c r="B277" s="800">
        <v>6</v>
      </c>
      <c r="C277" s="802">
        <v>5.0599999999999996</v>
      </c>
      <c r="D277" s="803">
        <v>13.8</v>
      </c>
      <c r="E277" s="798">
        <v>16</v>
      </c>
      <c r="F277" s="782">
        <v>10.8</v>
      </c>
      <c r="G277" s="783">
        <v>10.199999999999999</v>
      </c>
      <c r="H277" s="789">
        <v>17</v>
      </c>
      <c r="I277" s="790">
        <v>11.46</v>
      </c>
      <c r="J277" s="791">
        <v>9</v>
      </c>
      <c r="K277" s="785">
        <v>0.66</v>
      </c>
      <c r="L277" s="784">
        <v>2</v>
      </c>
      <c r="M277" s="784">
        <v>15</v>
      </c>
      <c r="N277" s="786">
        <v>5.13</v>
      </c>
      <c r="O277" s="784" t="s">
        <v>8916</v>
      </c>
      <c r="P277" s="799" t="s">
        <v>9459</v>
      </c>
      <c r="Q277" s="787">
        <f t="shared" si="20"/>
        <v>11</v>
      </c>
      <c r="R277" s="787">
        <f t="shared" si="20"/>
        <v>6.4000000000000012</v>
      </c>
      <c r="S277" s="800">
        <f t="shared" si="21"/>
        <v>87.21</v>
      </c>
      <c r="T277" s="800">
        <f t="shared" si="22"/>
        <v>153</v>
      </c>
      <c r="U277" s="800">
        <f t="shared" si="23"/>
        <v>65.790000000000006</v>
      </c>
      <c r="V277" s="801">
        <f t="shared" si="24"/>
        <v>1.7543859649122808</v>
      </c>
      <c r="W277" s="788">
        <v>65.900000000000006</v>
      </c>
    </row>
    <row r="278" spans="1:23" ht="14.4" customHeight="1" x14ac:dyDescent="0.3">
      <c r="A278" s="849" t="s">
        <v>9460</v>
      </c>
      <c r="B278" s="833">
        <v>6</v>
      </c>
      <c r="C278" s="834">
        <v>7.53</v>
      </c>
      <c r="D278" s="804">
        <v>7.2</v>
      </c>
      <c r="E278" s="835">
        <v>8</v>
      </c>
      <c r="F278" s="836">
        <v>10.63</v>
      </c>
      <c r="G278" s="793">
        <v>12.5</v>
      </c>
      <c r="H278" s="837">
        <v>12</v>
      </c>
      <c r="I278" s="838">
        <v>16.59</v>
      </c>
      <c r="J278" s="794">
        <v>12.6</v>
      </c>
      <c r="K278" s="839">
        <v>1.32</v>
      </c>
      <c r="L278" s="840">
        <v>3</v>
      </c>
      <c r="M278" s="840">
        <v>29</v>
      </c>
      <c r="N278" s="841">
        <v>9.66</v>
      </c>
      <c r="O278" s="840" t="s">
        <v>8916</v>
      </c>
      <c r="P278" s="842" t="s">
        <v>9461</v>
      </c>
      <c r="Q278" s="843">
        <f t="shared" si="20"/>
        <v>6</v>
      </c>
      <c r="R278" s="843">
        <f t="shared" si="20"/>
        <v>9.0599999999999987</v>
      </c>
      <c r="S278" s="833">
        <f t="shared" si="21"/>
        <v>115.92</v>
      </c>
      <c r="T278" s="833">
        <f t="shared" si="22"/>
        <v>151.19999999999999</v>
      </c>
      <c r="U278" s="833">
        <f t="shared" si="23"/>
        <v>35.279999999999987</v>
      </c>
      <c r="V278" s="844">
        <f t="shared" si="24"/>
        <v>1.3043478260869563</v>
      </c>
      <c r="W278" s="795">
        <v>41.41</v>
      </c>
    </row>
    <row r="279" spans="1:23" ht="14.4" customHeight="1" x14ac:dyDescent="0.3">
      <c r="A279" s="849" t="s">
        <v>9462</v>
      </c>
      <c r="B279" s="833">
        <v>4</v>
      </c>
      <c r="C279" s="834">
        <v>16.71</v>
      </c>
      <c r="D279" s="804">
        <v>15.8</v>
      </c>
      <c r="E279" s="835">
        <v>4</v>
      </c>
      <c r="F279" s="836">
        <v>16.71</v>
      </c>
      <c r="G279" s="793">
        <v>14.3</v>
      </c>
      <c r="H279" s="837">
        <v>2</v>
      </c>
      <c r="I279" s="838">
        <v>8.35</v>
      </c>
      <c r="J279" s="796">
        <v>16</v>
      </c>
      <c r="K279" s="839">
        <v>4.18</v>
      </c>
      <c r="L279" s="840">
        <v>6</v>
      </c>
      <c r="M279" s="840">
        <v>53</v>
      </c>
      <c r="N279" s="841">
        <v>17.5</v>
      </c>
      <c r="O279" s="840" t="s">
        <v>8916</v>
      </c>
      <c r="P279" s="842" t="s">
        <v>9463</v>
      </c>
      <c r="Q279" s="843">
        <f t="shared" si="20"/>
        <v>-2</v>
      </c>
      <c r="R279" s="843">
        <f t="shared" si="20"/>
        <v>-8.3600000000000012</v>
      </c>
      <c r="S279" s="833">
        <f t="shared" si="21"/>
        <v>35</v>
      </c>
      <c r="T279" s="833">
        <f t="shared" si="22"/>
        <v>32</v>
      </c>
      <c r="U279" s="833">
        <f t="shared" si="23"/>
        <v>-3</v>
      </c>
      <c r="V279" s="844">
        <f t="shared" si="24"/>
        <v>0.91428571428571426</v>
      </c>
      <c r="W279" s="795">
        <v>5.5</v>
      </c>
    </row>
    <row r="280" spans="1:23" ht="14.4" customHeight="1" x14ac:dyDescent="0.3">
      <c r="A280" s="848" t="s">
        <v>9464</v>
      </c>
      <c r="B280" s="800"/>
      <c r="C280" s="802"/>
      <c r="D280" s="803"/>
      <c r="E280" s="798">
        <v>3</v>
      </c>
      <c r="F280" s="782">
        <v>0.72</v>
      </c>
      <c r="G280" s="783">
        <v>3.3</v>
      </c>
      <c r="H280" s="789">
        <v>5</v>
      </c>
      <c r="I280" s="790">
        <v>1.2</v>
      </c>
      <c r="J280" s="792">
        <v>2.8</v>
      </c>
      <c r="K280" s="785">
        <v>0.24</v>
      </c>
      <c r="L280" s="784">
        <v>1</v>
      </c>
      <c r="M280" s="784">
        <v>10</v>
      </c>
      <c r="N280" s="786">
        <v>3.44</v>
      </c>
      <c r="O280" s="784" t="s">
        <v>8916</v>
      </c>
      <c r="P280" s="799" t="s">
        <v>9465</v>
      </c>
      <c r="Q280" s="787">
        <f t="shared" si="20"/>
        <v>5</v>
      </c>
      <c r="R280" s="787">
        <f t="shared" si="20"/>
        <v>1.2</v>
      </c>
      <c r="S280" s="800">
        <f t="shared" si="21"/>
        <v>17.2</v>
      </c>
      <c r="T280" s="800">
        <f t="shared" si="22"/>
        <v>14</v>
      </c>
      <c r="U280" s="800">
        <f t="shared" si="23"/>
        <v>-3.1999999999999993</v>
      </c>
      <c r="V280" s="801">
        <f t="shared" si="24"/>
        <v>0.81395348837209303</v>
      </c>
      <c r="W280" s="788">
        <v>0.56000000000000005</v>
      </c>
    </row>
    <row r="281" spans="1:23" ht="14.4" customHeight="1" x14ac:dyDescent="0.3">
      <c r="A281" s="849" t="s">
        <v>9466</v>
      </c>
      <c r="B281" s="833"/>
      <c r="C281" s="834"/>
      <c r="D281" s="804"/>
      <c r="E281" s="835"/>
      <c r="F281" s="836"/>
      <c r="G281" s="793"/>
      <c r="H281" s="837">
        <v>1</v>
      </c>
      <c r="I281" s="838">
        <v>0.46</v>
      </c>
      <c r="J281" s="796">
        <v>2</v>
      </c>
      <c r="K281" s="839">
        <v>0.46</v>
      </c>
      <c r="L281" s="840">
        <v>2</v>
      </c>
      <c r="M281" s="840">
        <v>17</v>
      </c>
      <c r="N281" s="841">
        <v>5.5</v>
      </c>
      <c r="O281" s="840" t="s">
        <v>8916</v>
      </c>
      <c r="P281" s="842" t="s">
        <v>9467</v>
      </c>
      <c r="Q281" s="843">
        <f t="shared" si="20"/>
        <v>1</v>
      </c>
      <c r="R281" s="843">
        <f t="shared" si="20"/>
        <v>0.46</v>
      </c>
      <c r="S281" s="833">
        <f t="shared" si="21"/>
        <v>5.5</v>
      </c>
      <c r="T281" s="833">
        <f t="shared" si="22"/>
        <v>2</v>
      </c>
      <c r="U281" s="833">
        <f t="shared" si="23"/>
        <v>-3.5</v>
      </c>
      <c r="V281" s="844">
        <f t="shared" si="24"/>
        <v>0.36363636363636365</v>
      </c>
      <c r="W281" s="795"/>
    </row>
    <row r="282" spans="1:23" ht="14.4" customHeight="1" x14ac:dyDescent="0.3">
      <c r="A282" s="849" t="s">
        <v>9468</v>
      </c>
      <c r="B282" s="833">
        <v>1</v>
      </c>
      <c r="C282" s="834">
        <v>1.07</v>
      </c>
      <c r="D282" s="804">
        <v>14</v>
      </c>
      <c r="E282" s="835">
        <v>1</v>
      </c>
      <c r="F282" s="836">
        <v>0.69</v>
      </c>
      <c r="G282" s="793">
        <v>2</v>
      </c>
      <c r="H282" s="837"/>
      <c r="I282" s="838"/>
      <c r="J282" s="796"/>
      <c r="K282" s="839">
        <v>0.98</v>
      </c>
      <c r="L282" s="840">
        <v>3</v>
      </c>
      <c r="M282" s="840">
        <v>27</v>
      </c>
      <c r="N282" s="841">
        <v>9.11</v>
      </c>
      <c r="O282" s="840" t="s">
        <v>8916</v>
      </c>
      <c r="P282" s="842" t="s">
        <v>9469</v>
      </c>
      <c r="Q282" s="843">
        <f t="shared" si="20"/>
        <v>-1</v>
      </c>
      <c r="R282" s="843">
        <f t="shared" si="20"/>
        <v>-1.07</v>
      </c>
      <c r="S282" s="833" t="str">
        <f t="shared" si="21"/>
        <v/>
      </c>
      <c r="T282" s="833" t="str">
        <f t="shared" si="22"/>
        <v/>
      </c>
      <c r="U282" s="833" t="str">
        <f t="shared" si="23"/>
        <v/>
      </c>
      <c r="V282" s="844" t="str">
        <f t="shared" si="24"/>
        <v/>
      </c>
      <c r="W282" s="795"/>
    </row>
    <row r="283" spans="1:23" ht="14.4" customHeight="1" x14ac:dyDescent="0.3">
      <c r="A283" s="848" t="s">
        <v>9470</v>
      </c>
      <c r="B283" s="779"/>
      <c r="C283" s="780"/>
      <c r="D283" s="781"/>
      <c r="E283" s="798"/>
      <c r="F283" s="782"/>
      <c r="G283" s="783"/>
      <c r="H283" s="784">
        <v>1</v>
      </c>
      <c r="I283" s="782">
        <v>3.44</v>
      </c>
      <c r="J283" s="791">
        <v>21</v>
      </c>
      <c r="K283" s="785">
        <v>3.44</v>
      </c>
      <c r="L283" s="784">
        <v>5</v>
      </c>
      <c r="M283" s="784">
        <v>49</v>
      </c>
      <c r="N283" s="786">
        <v>16.28</v>
      </c>
      <c r="O283" s="784" t="s">
        <v>9221</v>
      </c>
      <c r="P283" s="799" t="s">
        <v>9471</v>
      </c>
      <c r="Q283" s="787">
        <f t="shared" si="20"/>
        <v>1</v>
      </c>
      <c r="R283" s="787">
        <f t="shared" si="20"/>
        <v>3.44</v>
      </c>
      <c r="S283" s="800">
        <f t="shared" si="21"/>
        <v>16.28</v>
      </c>
      <c r="T283" s="800">
        <f t="shared" si="22"/>
        <v>21</v>
      </c>
      <c r="U283" s="800">
        <f t="shared" si="23"/>
        <v>4.7199999999999989</v>
      </c>
      <c r="V283" s="801">
        <f t="shared" si="24"/>
        <v>1.2899262899262898</v>
      </c>
      <c r="W283" s="788">
        <v>4.72</v>
      </c>
    </row>
    <row r="284" spans="1:23" ht="14.4" customHeight="1" x14ac:dyDescent="0.3">
      <c r="A284" s="849" t="s">
        <v>9472</v>
      </c>
      <c r="B284" s="845">
        <v>1</v>
      </c>
      <c r="C284" s="846">
        <v>3.44</v>
      </c>
      <c r="D284" s="797">
        <v>8</v>
      </c>
      <c r="E284" s="835"/>
      <c r="F284" s="836"/>
      <c r="G284" s="793"/>
      <c r="H284" s="840"/>
      <c r="I284" s="836"/>
      <c r="J284" s="793"/>
      <c r="K284" s="839">
        <v>3.44</v>
      </c>
      <c r="L284" s="840">
        <v>5</v>
      </c>
      <c r="M284" s="840">
        <v>49</v>
      </c>
      <c r="N284" s="841">
        <v>16.28</v>
      </c>
      <c r="O284" s="840" t="s">
        <v>9221</v>
      </c>
      <c r="P284" s="842" t="s">
        <v>9473</v>
      </c>
      <c r="Q284" s="843">
        <f t="shared" si="20"/>
        <v>-1</v>
      </c>
      <c r="R284" s="843">
        <f t="shared" si="20"/>
        <v>-3.44</v>
      </c>
      <c r="S284" s="833" t="str">
        <f t="shared" si="21"/>
        <v/>
      </c>
      <c r="T284" s="833" t="str">
        <f t="shared" si="22"/>
        <v/>
      </c>
      <c r="U284" s="833" t="str">
        <f t="shared" si="23"/>
        <v/>
      </c>
      <c r="V284" s="844" t="str">
        <f t="shared" si="24"/>
        <v/>
      </c>
      <c r="W284" s="795"/>
    </row>
    <row r="285" spans="1:23" ht="14.4" customHeight="1" x14ac:dyDescent="0.3">
      <c r="A285" s="849" t="s">
        <v>9474</v>
      </c>
      <c r="B285" s="845">
        <v>2</v>
      </c>
      <c r="C285" s="846">
        <v>9.36</v>
      </c>
      <c r="D285" s="797">
        <v>12</v>
      </c>
      <c r="E285" s="835">
        <v>1</v>
      </c>
      <c r="F285" s="836">
        <v>5.76</v>
      </c>
      <c r="G285" s="793">
        <v>12</v>
      </c>
      <c r="H285" s="840">
        <v>1</v>
      </c>
      <c r="I285" s="836">
        <v>5.76</v>
      </c>
      <c r="J285" s="794">
        <v>24</v>
      </c>
      <c r="K285" s="839">
        <v>5.76</v>
      </c>
      <c r="L285" s="840">
        <v>7</v>
      </c>
      <c r="M285" s="840">
        <v>62</v>
      </c>
      <c r="N285" s="841">
        <v>20.82</v>
      </c>
      <c r="O285" s="840" t="s">
        <v>9221</v>
      </c>
      <c r="P285" s="842" t="s">
        <v>9475</v>
      </c>
      <c r="Q285" s="843">
        <f t="shared" si="20"/>
        <v>-1</v>
      </c>
      <c r="R285" s="843">
        <f t="shared" si="20"/>
        <v>-3.5999999999999996</v>
      </c>
      <c r="S285" s="833">
        <f t="shared" si="21"/>
        <v>20.82</v>
      </c>
      <c r="T285" s="833">
        <f t="shared" si="22"/>
        <v>24</v>
      </c>
      <c r="U285" s="833">
        <f t="shared" si="23"/>
        <v>3.1799999999999997</v>
      </c>
      <c r="V285" s="844">
        <f t="shared" si="24"/>
        <v>1.1527377521613833</v>
      </c>
      <c r="W285" s="795">
        <v>3.18</v>
      </c>
    </row>
    <row r="286" spans="1:23" ht="14.4" customHeight="1" x14ac:dyDescent="0.3">
      <c r="A286" s="848" t="s">
        <v>9476</v>
      </c>
      <c r="B286" s="800"/>
      <c r="C286" s="802"/>
      <c r="D286" s="803"/>
      <c r="E286" s="789">
        <v>1</v>
      </c>
      <c r="F286" s="790">
        <v>0.97</v>
      </c>
      <c r="G286" s="792">
        <v>9</v>
      </c>
      <c r="H286" s="784"/>
      <c r="I286" s="782"/>
      <c r="J286" s="783"/>
      <c r="K286" s="785">
        <v>0.97</v>
      </c>
      <c r="L286" s="784">
        <v>3</v>
      </c>
      <c r="M286" s="784">
        <v>29</v>
      </c>
      <c r="N286" s="786">
        <v>9.5299999999999994</v>
      </c>
      <c r="O286" s="784" t="s">
        <v>9221</v>
      </c>
      <c r="P286" s="799" t="s">
        <v>9477</v>
      </c>
      <c r="Q286" s="787">
        <f t="shared" si="20"/>
        <v>0</v>
      </c>
      <c r="R286" s="787">
        <f t="shared" si="20"/>
        <v>0</v>
      </c>
      <c r="S286" s="800" t="str">
        <f t="shared" si="21"/>
        <v/>
      </c>
      <c r="T286" s="800" t="str">
        <f t="shared" si="22"/>
        <v/>
      </c>
      <c r="U286" s="800" t="str">
        <f t="shared" si="23"/>
        <v/>
      </c>
      <c r="V286" s="801" t="str">
        <f t="shared" si="24"/>
        <v/>
      </c>
      <c r="W286" s="788"/>
    </row>
    <row r="287" spans="1:23" ht="14.4" customHeight="1" x14ac:dyDescent="0.3">
      <c r="A287" s="848" t="s">
        <v>9478</v>
      </c>
      <c r="B287" s="779">
        <v>24</v>
      </c>
      <c r="C287" s="780">
        <v>25.05</v>
      </c>
      <c r="D287" s="781">
        <v>6.8</v>
      </c>
      <c r="E287" s="798">
        <v>18</v>
      </c>
      <c r="F287" s="782">
        <v>17.8</v>
      </c>
      <c r="G287" s="783">
        <v>7.1</v>
      </c>
      <c r="H287" s="784">
        <v>14</v>
      </c>
      <c r="I287" s="782">
        <v>14.25</v>
      </c>
      <c r="J287" s="791">
        <v>8.1999999999999993</v>
      </c>
      <c r="K287" s="785">
        <v>0.99</v>
      </c>
      <c r="L287" s="784">
        <v>2</v>
      </c>
      <c r="M287" s="784">
        <v>19</v>
      </c>
      <c r="N287" s="786">
        <v>6.35</v>
      </c>
      <c r="O287" s="784" t="s">
        <v>8916</v>
      </c>
      <c r="P287" s="799" t="s">
        <v>9479</v>
      </c>
      <c r="Q287" s="787">
        <f t="shared" si="20"/>
        <v>-10</v>
      </c>
      <c r="R287" s="787">
        <f t="shared" si="20"/>
        <v>-10.8</v>
      </c>
      <c r="S287" s="800">
        <f t="shared" si="21"/>
        <v>88.899999999999991</v>
      </c>
      <c r="T287" s="800">
        <f t="shared" si="22"/>
        <v>114.79999999999998</v>
      </c>
      <c r="U287" s="800">
        <f t="shared" si="23"/>
        <v>25.899999999999991</v>
      </c>
      <c r="V287" s="801">
        <f t="shared" si="24"/>
        <v>1.2913385826771653</v>
      </c>
      <c r="W287" s="788">
        <v>41.54</v>
      </c>
    </row>
    <row r="288" spans="1:23" ht="14.4" customHeight="1" x14ac:dyDescent="0.3">
      <c r="A288" s="849" t="s">
        <v>9480</v>
      </c>
      <c r="B288" s="845">
        <v>17</v>
      </c>
      <c r="C288" s="846">
        <v>38.200000000000003</v>
      </c>
      <c r="D288" s="797">
        <v>18.100000000000001</v>
      </c>
      <c r="E288" s="835">
        <v>4</v>
      </c>
      <c r="F288" s="836">
        <v>7.14</v>
      </c>
      <c r="G288" s="793">
        <v>12</v>
      </c>
      <c r="H288" s="840">
        <v>6</v>
      </c>
      <c r="I288" s="836">
        <v>11.13</v>
      </c>
      <c r="J288" s="793">
        <v>10.5</v>
      </c>
      <c r="K288" s="839">
        <v>2</v>
      </c>
      <c r="L288" s="840">
        <v>4</v>
      </c>
      <c r="M288" s="840">
        <v>40</v>
      </c>
      <c r="N288" s="841">
        <v>13.31</v>
      </c>
      <c r="O288" s="840" t="s">
        <v>8916</v>
      </c>
      <c r="P288" s="842" t="s">
        <v>9481</v>
      </c>
      <c r="Q288" s="843">
        <f t="shared" si="20"/>
        <v>-11</v>
      </c>
      <c r="R288" s="843">
        <f t="shared" si="20"/>
        <v>-27.07</v>
      </c>
      <c r="S288" s="833">
        <f t="shared" si="21"/>
        <v>79.86</v>
      </c>
      <c r="T288" s="833">
        <f t="shared" si="22"/>
        <v>63</v>
      </c>
      <c r="U288" s="833">
        <f t="shared" si="23"/>
        <v>-16.86</v>
      </c>
      <c r="V288" s="844">
        <f t="shared" si="24"/>
        <v>0.78888054094665661</v>
      </c>
      <c r="W288" s="795">
        <v>7.39</v>
      </c>
    </row>
    <row r="289" spans="1:23" ht="14.4" customHeight="1" x14ac:dyDescent="0.3">
      <c r="A289" s="849" t="s">
        <v>9482</v>
      </c>
      <c r="B289" s="845">
        <v>8</v>
      </c>
      <c r="C289" s="846">
        <v>30.51</v>
      </c>
      <c r="D289" s="797">
        <v>16</v>
      </c>
      <c r="E289" s="835">
        <v>9</v>
      </c>
      <c r="F289" s="836">
        <v>38.549999999999997</v>
      </c>
      <c r="G289" s="793">
        <v>13.2</v>
      </c>
      <c r="H289" s="840">
        <v>10</v>
      </c>
      <c r="I289" s="836">
        <v>40.44</v>
      </c>
      <c r="J289" s="793">
        <v>13.8</v>
      </c>
      <c r="K289" s="839">
        <v>4.0999999999999996</v>
      </c>
      <c r="L289" s="840">
        <v>6</v>
      </c>
      <c r="M289" s="840">
        <v>55</v>
      </c>
      <c r="N289" s="841">
        <v>18.37</v>
      </c>
      <c r="O289" s="840" t="s">
        <v>8916</v>
      </c>
      <c r="P289" s="842" t="s">
        <v>9483</v>
      </c>
      <c r="Q289" s="843">
        <f t="shared" si="20"/>
        <v>2</v>
      </c>
      <c r="R289" s="843">
        <f t="shared" si="20"/>
        <v>9.9299999999999962</v>
      </c>
      <c r="S289" s="833">
        <f t="shared" si="21"/>
        <v>183.70000000000002</v>
      </c>
      <c r="T289" s="833">
        <f t="shared" si="22"/>
        <v>138</v>
      </c>
      <c r="U289" s="833">
        <f t="shared" si="23"/>
        <v>-45.700000000000017</v>
      </c>
      <c r="V289" s="844">
        <f t="shared" si="24"/>
        <v>0.75122482308111038</v>
      </c>
      <c r="W289" s="795">
        <v>15.26</v>
      </c>
    </row>
    <row r="290" spans="1:23" ht="14.4" customHeight="1" x14ac:dyDescent="0.3">
      <c r="A290" s="848" t="s">
        <v>9484</v>
      </c>
      <c r="B290" s="800">
        <v>17</v>
      </c>
      <c r="C290" s="802">
        <v>20.98</v>
      </c>
      <c r="D290" s="803">
        <v>18.100000000000001</v>
      </c>
      <c r="E290" s="798">
        <v>18</v>
      </c>
      <c r="F290" s="782">
        <v>11.94</v>
      </c>
      <c r="G290" s="783">
        <v>7.5</v>
      </c>
      <c r="H290" s="789">
        <v>27</v>
      </c>
      <c r="I290" s="790">
        <v>16.760000000000002</v>
      </c>
      <c r="J290" s="792">
        <v>5</v>
      </c>
      <c r="K290" s="785">
        <v>0.62</v>
      </c>
      <c r="L290" s="784">
        <v>2</v>
      </c>
      <c r="M290" s="784">
        <v>17</v>
      </c>
      <c r="N290" s="786">
        <v>5.56</v>
      </c>
      <c r="O290" s="784" t="s">
        <v>8916</v>
      </c>
      <c r="P290" s="799" t="s">
        <v>9485</v>
      </c>
      <c r="Q290" s="787">
        <f t="shared" si="20"/>
        <v>10</v>
      </c>
      <c r="R290" s="787">
        <f t="shared" si="20"/>
        <v>-4.2199999999999989</v>
      </c>
      <c r="S290" s="800">
        <f t="shared" si="21"/>
        <v>150.11999999999998</v>
      </c>
      <c r="T290" s="800">
        <f t="shared" si="22"/>
        <v>135</v>
      </c>
      <c r="U290" s="800">
        <f t="shared" si="23"/>
        <v>-15.119999999999976</v>
      </c>
      <c r="V290" s="801">
        <f t="shared" si="24"/>
        <v>0.89928057553956853</v>
      </c>
      <c r="W290" s="788">
        <v>16.96</v>
      </c>
    </row>
    <row r="291" spans="1:23" ht="14.4" customHeight="1" x14ac:dyDescent="0.3">
      <c r="A291" s="849" t="s">
        <v>9486</v>
      </c>
      <c r="B291" s="833">
        <v>5</v>
      </c>
      <c r="C291" s="834">
        <v>5.54</v>
      </c>
      <c r="D291" s="804">
        <v>5.4</v>
      </c>
      <c r="E291" s="835">
        <v>2</v>
      </c>
      <c r="F291" s="836">
        <v>2.21</v>
      </c>
      <c r="G291" s="793">
        <v>7</v>
      </c>
      <c r="H291" s="837">
        <v>3</v>
      </c>
      <c r="I291" s="838">
        <v>3.32</v>
      </c>
      <c r="J291" s="796">
        <v>8.6999999999999993</v>
      </c>
      <c r="K291" s="839">
        <v>1.1100000000000001</v>
      </c>
      <c r="L291" s="840">
        <v>3</v>
      </c>
      <c r="M291" s="840">
        <v>31</v>
      </c>
      <c r="N291" s="841">
        <v>10.26</v>
      </c>
      <c r="O291" s="840" t="s">
        <v>8916</v>
      </c>
      <c r="P291" s="842" t="s">
        <v>9487</v>
      </c>
      <c r="Q291" s="843">
        <f t="shared" si="20"/>
        <v>-2</v>
      </c>
      <c r="R291" s="843">
        <f t="shared" si="20"/>
        <v>-2.2200000000000002</v>
      </c>
      <c r="S291" s="833">
        <f t="shared" si="21"/>
        <v>30.78</v>
      </c>
      <c r="T291" s="833">
        <f t="shared" si="22"/>
        <v>26.099999999999998</v>
      </c>
      <c r="U291" s="833">
        <f t="shared" si="23"/>
        <v>-4.6800000000000033</v>
      </c>
      <c r="V291" s="844">
        <f t="shared" si="24"/>
        <v>0.8479532163742689</v>
      </c>
      <c r="W291" s="795">
        <v>3.74</v>
      </c>
    </row>
    <row r="292" spans="1:23" ht="14.4" customHeight="1" x14ac:dyDescent="0.3">
      <c r="A292" s="849" t="s">
        <v>9488</v>
      </c>
      <c r="B292" s="833">
        <v>7</v>
      </c>
      <c r="C292" s="834">
        <v>13.1</v>
      </c>
      <c r="D292" s="804">
        <v>8.3000000000000007</v>
      </c>
      <c r="E292" s="835">
        <v>5</v>
      </c>
      <c r="F292" s="836">
        <v>9.52</v>
      </c>
      <c r="G292" s="793">
        <v>11.6</v>
      </c>
      <c r="H292" s="837">
        <v>3</v>
      </c>
      <c r="I292" s="838">
        <v>8.17</v>
      </c>
      <c r="J292" s="794">
        <v>22</v>
      </c>
      <c r="K292" s="839">
        <v>1.98</v>
      </c>
      <c r="L292" s="840">
        <v>5</v>
      </c>
      <c r="M292" s="840">
        <v>44</v>
      </c>
      <c r="N292" s="841">
        <v>14.74</v>
      </c>
      <c r="O292" s="840" t="s">
        <v>8916</v>
      </c>
      <c r="P292" s="842" t="s">
        <v>9489</v>
      </c>
      <c r="Q292" s="843">
        <f t="shared" si="20"/>
        <v>-4</v>
      </c>
      <c r="R292" s="843">
        <f t="shared" si="20"/>
        <v>-4.93</v>
      </c>
      <c r="S292" s="833">
        <f t="shared" si="21"/>
        <v>44.22</v>
      </c>
      <c r="T292" s="833">
        <f t="shared" si="22"/>
        <v>66</v>
      </c>
      <c r="U292" s="833">
        <f t="shared" si="23"/>
        <v>21.78</v>
      </c>
      <c r="V292" s="844">
        <f t="shared" si="24"/>
        <v>1.4925373134328359</v>
      </c>
      <c r="W292" s="795">
        <v>26.26</v>
      </c>
    </row>
    <row r="293" spans="1:23" ht="14.4" customHeight="1" thickBot="1" x14ac:dyDescent="0.35">
      <c r="A293" s="850" t="s">
        <v>9490</v>
      </c>
      <c r="B293" s="851">
        <v>1</v>
      </c>
      <c r="C293" s="852">
        <v>0.15</v>
      </c>
      <c r="D293" s="853">
        <v>15</v>
      </c>
      <c r="E293" s="854"/>
      <c r="F293" s="855"/>
      <c r="G293" s="856"/>
      <c r="H293" s="857"/>
      <c r="I293" s="855"/>
      <c r="J293" s="856"/>
      <c r="K293" s="858">
        <v>0.1</v>
      </c>
      <c r="L293" s="857">
        <v>2</v>
      </c>
      <c r="M293" s="857">
        <v>15</v>
      </c>
      <c r="N293" s="859">
        <v>5.16</v>
      </c>
      <c r="O293" s="857" t="s">
        <v>8916</v>
      </c>
      <c r="P293" s="860" t="s">
        <v>9491</v>
      </c>
      <c r="Q293" s="861">
        <f t="shared" si="20"/>
        <v>-1</v>
      </c>
      <c r="R293" s="861">
        <f t="shared" si="20"/>
        <v>-0.15</v>
      </c>
      <c r="S293" s="862" t="str">
        <f t="shared" si="21"/>
        <v/>
      </c>
      <c r="T293" s="862" t="str">
        <f t="shared" si="22"/>
        <v/>
      </c>
      <c r="U293" s="862" t="str">
        <f t="shared" si="23"/>
        <v/>
      </c>
      <c r="V293" s="863" t="str">
        <f t="shared" si="24"/>
        <v/>
      </c>
      <c r="W293" s="864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94:Q1048576">
    <cfRule type="cellIs" dxfId="12" priority="9" stopIfTrue="1" operator="lessThan">
      <formula>0</formula>
    </cfRule>
  </conditionalFormatting>
  <conditionalFormatting sqref="U294:U1048576">
    <cfRule type="cellIs" dxfId="11" priority="8" stopIfTrue="1" operator="greaterThan">
      <formula>0</formula>
    </cfRule>
  </conditionalFormatting>
  <conditionalFormatting sqref="V294:V1048576">
    <cfRule type="cellIs" dxfId="10" priority="7" stopIfTrue="1" operator="greaterThan">
      <formula>1</formula>
    </cfRule>
  </conditionalFormatting>
  <conditionalFormatting sqref="V294:V1048576">
    <cfRule type="cellIs" dxfId="9" priority="4" stopIfTrue="1" operator="greaterThan">
      <formula>1</formula>
    </cfRule>
  </conditionalFormatting>
  <conditionalFormatting sqref="U294:U1048576">
    <cfRule type="cellIs" dxfId="8" priority="5" stopIfTrue="1" operator="greaterThan">
      <formula>0</formula>
    </cfRule>
  </conditionalFormatting>
  <conditionalFormatting sqref="Q294:Q1048576">
    <cfRule type="cellIs" dxfId="7" priority="6" stopIfTrue="1" operator="lessThan">
      <formula>0</formula>
    </cfRule>
  </conditionalFormatting>
  <conditionalFormatting sqref="V5:V293">
    <cfRule type="cellIs" dxfId="6" priority="1" stopIfTrue="1" operator="greaterThan">
      <formula>1</formula>
    </cfRule>
  </conditionalFormatting>
  <conditionalFormatting sqref="U5:U293">
    <cfRule type="cellIs" dxfId="5" priority="2" stopIfTrue="1" operator="greaterThan">
      <formula>0</formula>
    </cfRule>
  </conditionalFormatting>
  <conditionalFormatting sqref="Q5:Q29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1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21212564</v>
      </c>
      <c r="C3" s="431">
        <f t="shared" ref="C3:L3" si="0">SUBTOTAL(9,C6:C1048576)</f>
        <v>14</v>
      </c>
      <c r="D3" s="431">
        <f t="shared" si="0"/>
        <v>19699573</v>
      </c>
      <c r="E3" s="431">
        <f t="shared" si="0"/>
        <v>18.742013544579489</v>
      </c>
      <c r="F3" s="431">
        <f t="shared" si="0"/>
        <v>20314126</v>
      </c>
      <c r="G3" s="432">
        <f>IF(B3&lt;&gt;0,F3/B3,"")</f>
        <v>0.9576459498248302</v>
      </c>
      <c r="H3" s="430">
        <f t="shared" si="0"/>
        <v>4271252.97</v>
      </c>
      <c r="I3" s="431">
        <f t="shared" si="0"/>
        <v>2</v>
      </c>
      <c r="J3" s="431">
        <f t="shared" si="0"/>
        <v>4667546.1599999992</v>
      </c>
      <c r="K3" s="431">
        <f t="shared" si="0"/>
        <v>2.3679809470276454</v>
      </c>
      <c r="L3" s="431">
        <f t="shared" si="0"/>
        <v>4015248.5</v>
      </c>
      <c r="M3" s="433">
        <f>IF(H3&lt;&gt;0,L3/H3,"")</f>
        <v>0.94006337910723192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65"/>
      <c r="B5" s="866">
        <v>2011</v>
      </c>
      <c r="C5" s="867"/>
      <c r="D5" s="867">
        <v>2012</v>
      </c>
      <c r="E5" s="867"/>
      <c r="F5" s="867">
        <v>2013</v>
      </c>
      <c r="G5" s="761" t="s">
        <v>5</v>
      </c>
      <c r="H5" s="866">
        <v>2011</v>
      </c>
      <c r="I5" s="867"/>
      <c r="J5" s="867">
        <v>2012</v>
      </c>
      <c r="K5" s="867"/>
      <c r="L5" s="867">
        <v>2013</v>
      </c>
      <c r="M5" s="761" t="s">
        <v>5</v>
      </c>
    </row>
    <row r="6" spans="1:13" ht="14.4" customHeight="1" x14ac:dyDescent="0.3">
      <c r="A6" s="644" t="s">
        <v>7549</v>
      </c>
      <c r="B6" s="762">
        <v>256</v>
      </c>
      <c r="C6" s="613">
        <v>1</v>
      </c>
      <c r="D6" s="762"/>
      <c r="E6" s="613"/>
      <c r="F6" s="762"/>
      <c r="G6" s="634"/>
      <c r="H6" s="762"/>
      <c r="I6" s="613"/>
      <c r="J6" s="762"/>
      <c r="K6" s="613"/>
      <c r="L6" s="762"/>
      <c r="M6" s="664"/>
    </row>
    <row r="7" spans="1:13" ht="14.4" customHeight="1" x14ac:dyDescent="0.3">
      <c r="A7" s="645" t="s">
        <v>7551</v>
      </c>
      <c r="B7" s="763"/>
      <c r="C7" s="619"/>
      <c r="D7" s="763"/>
      <c r="E7" s="619"/>
      <c r="F7" s="763">
        <v>46</v>
      </c>
      <c r="G7" s="635"/>
      <c r="H7" s="763"/>
      <c r="I7" s="619"/>
      <c r="J7" s="763"/>
      <c r="K7" s="619"/>
      <c r="L7" s="763"/>
      <c r="M7" s="665"/>
    </row>
    <row r="8" spans="1:13" ht="14.4" customHeight="1" x14ac:dyDescent="0.3">
      <c r="A8" s="645" t="s">
        <v>7552</v>
      </c>
      <c r="B8" s="763">
        <v>6301</v>
      </c>
      <c r="C8" s="619">
        <v>1</v>
      </c>
      <c r="D8" s="763">
        <v>6171</v>
      </c>
      <c r="E8" s="619">
        <v>0.97936835422948743</v>
      </c>
      <c r="F8" s="763"/>
      <c r="G8" s="635"/>
      <c r="H8" s="763"/>
      <c r="I8" s="619"/>
      <c r="J8" s="763"/>
      <c r="K8" s="619"/>
      <c r="L8" s="763"/>
      <c r="M8" s="665"/>
    </row>
    <row r="9" spans="1:13" ht="14.4" customHeight="1" x14ac:dyDescent="0.3">
      <c r="A9" s="645" t="s">
        <v>7556</v>
      </c>
      <c r="B9" s="763">
        <v>248</v>
      </c>
      <c r="C9" s="619">
        <v>1</v>
      </c>
      <c r="D9" s="763">
        <v>124</v>
      </c>
      <c r="E9" s="619">
        <v>0.5</v>
      </c>
      <c r="F9" s="763">
        <v>378</v>
      </c>
      <c r="G9" s="635">
        <v>1.5241935483870968</v>
      </c>
      <c r="H9" s="763"/>
      <c r="I9" s="619"/>
      <c r="J9" s="763"/>
      <c r="K9" s="619"/>
      <c r="L9" s="763"/>
      <c r="M9" s="665"/>
    </row>
    <row r="10" spans="1:13" ht="14.4" customHeight="1" x14ac:dyDescent="0.3">
      <c r="A10" s="645" t="s">
        <v>7558</v>
      </c>
      <c r="B10" s="763">
        <v>5034270</v>
      </c>
      <c r="C10" s="619">
        <v>1</v>
      </c>
      <c r="D10" s="763">
        <v>2080752</v>
      </c>
      <c r="E10" s="619">
        <v>0.41331752170622554</v>
      </c>
      <c r="F10" s="763">
        <v>2039524</v>
      </c>
      <c r="G10" s="635">
        <v>0.40512805232933474</v>
      </c>
      <c r="H10" s="763"/>
      <c r="I10" s="619"/>
      <c r="J10" s="763"/>
      <c r="K10" s="619"/>
      <c r="L10" s="763"/>
      <c r="M10" s="665"/>
    </row>
    <row r="11" spans="1:13" ht="14.4" customHeight="1" x14ac:dyDescent="0.3">
      <c r="A11" s="645" t="s">
        <v>7560</v>
      </c>
      <c r="B11" s="763">
        <v>8930</v>
      </c>
      <c r="C11" s="619">
        <v>1</v>
      </c>
      <c r="D11" s="763">
        <v>1502</v>
      </c>
      <c r="E11" s="619">
        <v>0.16819708846584547</v>
      </c>
      <c r="F11" s="763">
        <v>3672</v>
      </c>
      <c r="G11" s="635">
        <v>0.41119820828667414</v>
      </c>
      <c r="H11" s="763"/>
      <c r="I11" s="619"/>
      <c r="J11" s="763"/>
      <c r="K11" s="619"/>
      <c r="L11" s="763">
        <v>1638.2400000000002</v>
      </c>
      <c r="M11" s="665"/>
    </row>
    <row r="12" spans="1:13" ht="14.4" customHeight="1" x14ac:dyDescent="0.3">
      <c r="A12" s="645" t="s">
        <v>7563</v>
      </c>
      <c r="B12" s="763">
        <v>1093</v>
      </c>
      <c r="C12" s="619">
        <v>1</v>
      </c>
      <c r="D12" s="763">
        <v>8922</v>
      </c>
      <c r="E12" s="619">
        <v>8.1628545288197625</v>
      </c>
      <c r="F12" s="763">
        <v>4539</v>
      </c>
      <c r="G12" s="635">
        <v>4.1527904849039343</v>
      </c>
      <c r="H12" s="763"/>
      <c r="I12" s="619"/>
      <c r="J12" s="763"/>
      <c r="K12" s="619"/>
      <c r="L12" s="763"/>
      <c r="M12" s="665"/>
    </row>
    <row r="13" spans="1:13" ht="14.4" customHeight="1" x14ac:dyDescent="0.3">
      <c r="A13" s="645" t="s">
        <v>7569</v>
      </c>
      <c r="B13" s="763">
        <v>695727</v>
      </c>
      <c r="C13" s="619">
        <v>1</v>
      </c>
      <c r="D13" s="763">
        <v>807435</v>
      </c>
      <c r="E13" s="619">
        <v>1.1605629794445236</v>
      </c>
      <c r="F13" s="763">
        <v>1396859</v>
      </c>
      <c r="G13" s="635">
        <v>2.0077688518628714</v>
      </c>
      <c r="H13" s="763">
        <v>765436.8600000001</v>
      </c>
      <c r="I13" s="619">
        <v>1</v>
      </c>
      <c r="J13" s="763">
        <v>1015085.67</v>
      </c>
      <c r="K13" s="619">
        <v>1.3261520617128366</v>
      </c>
      <c r="L13" s="763">
        <v>1121296.2400000002</v>
      </c>
      <c r="M13" s="665">
        <v>1.4649101690765194</v>
      </c>
    </row>
    <row r="14" spans="1:13" ht="14.4" customHeight="1" x14ac:dyDescent="0.3">
      <c r="A14" s="645" t="s">
        <v>9492</v>
      </c>
      <c r="B14" s="763"/>
      <c r="C14" s="619"/>
      <c r="D14" s="763"/>
      <c r="E14" s="619"/>
      <c r="F14" s="763">
        <v>1245</v>
      </c>
      <c r="G14" s="635"/>
      <c r="H14" s="763"/>
      <c r="I14" s="619"/>
      <c r="J14" s="763"/>
      <c r="K14" s="619"/>
      <c r="L14" s="763"/>
      <c r="M14" s="665"/>
    </row>
    <row r="15" spans="1:13" ht="14.4" customHeight="1" x14ac:dyDescent="0.3">
      <c r="A15" s="645" t="s">
        <v>7574</v>
      </c>
      <c r="B15" s="763">
        <v>437863</v>
      </c>
      <c r="C15" s="619">
        <v>1</v>
      </c>
      <c r="D15" s="763">
        <v>439342</v>
      </c>
      <c r="E15" s="619">
        <v>1.0033777688455066</v>
      </c>
      <c r="F15" s="763">
        <v>327091</v>
      </c>
      <c r="G15" s="635">
        <v>0.74701676095034286</v>
      </c>
      <c r="H15" s="763"/>
      <c r="I15" s="619"/>
      <c r="J15" s="763"/>
      <c r="K15" s="619"/>
      <c r="L15" s="763"/>
      <c r="M15" s="665"/>
    </row>
    <row r="16" spans="1:13" ht="14.4" customHeight="1" x14ac:dyDescent="0.3">
      <c r="A16" s="645" t="s">
        <v>9493</v>
      </c>
      <c r="B16" s="763">
        <v>1618201</v>
      </c>
      <c r="C16" s="619">
        <v>1</v>
      </c>
      <c r="D16" s="763">
        <v>1803912</v>
      </c>
      <c r="E16" s="619">
        <v>1.1147638643159905</v>
      </c>
      <c r="F16" s="763">
        <v>1368449</v>
      </c>
      <c r="G16" s="635">
        <v>0.84566070593208131</v>
      </c>
      <c r="H16" s="763"/>
      <c r="I16" s="619"/>
      <c r="J16" s="763"/>
      <c r="K16" s="619"/>
      <c r="L16" s="763"/>
      <c r="M16" s="665"/>
    </row>
    <row r="17" spans="1:13" ht="14.4" customHeight="1" x14ac:dyDescent="0.3">
      <c r="A17" s="645" t="s">
        <v>9494</v>
      </c>
      <c r="B17" s="763">
        <v>3154933</v>
      </c>
      <c r="C17" s="619">
        <v>1</v>
      </c>
      <c r="D17" s="763">
        <v>3605773</v>
      </c>
      <c r="E17" s="619">
        <v>1.142900023550421</v>
      </c>
      <c r="F17" s="763">
        <v>2876875</v>
      </c>
      <c r="G17" s="635">
        <v>0.91186564025289918</v>
      </c>
      <c r="H17" s="763">
        <v>3505816.11</v>
      </c>
      <c r="I17" s="619">
        <v>1</v>
      </c>
      <c r="J17" s="763">
        <v>3652460.4899999988</v>
      </c>
      <c r="K17" s="619">
        <v>1.0418288853148088</v>
      </c>
      <c r="L17" s="763">
        <v>2892314.02</v>
      </c>
      <c r="M17" s="665">
        <v>0.82500448661581405</v>
      </c>
    </row>
    <row r="18" spans="1:13" ht="14.4" customHeight="1" x14ac:dyDescent="0.3">
      <c r="A18" s="645" t="s">
        <v>9495</v>
      </c>
      <c r="B18" s="763">
        <v>1141102</v>
      </c>
      <c r="C18" s="619">
        <v>1</v>
      </c>
      <c r="D18" s="763">
        <v>1095155</v>
      </c>
      <c r="E18" s="619">
        <v>0.95973453731568259</v>
      </c>
      <c r="F18" s="763">
        <v>1011493</v>
      </c>
      <c r="G18" s="635">
        <v>0.88641769096890555</v>
      </c>
      <c r="H18" s="763"/>
      <c r="I18" s="619"/>
      <c r="J18" s="763"/>
      <c r="K18" s="619"/>
      <c r="L18" s="763"/>
      <c r="M18" s="665"/>
    </row>
    <row r="19" spans="1:13" ht="14.4" customHeight="1" x14ac:dyDescent="0.3">
      <c r="A19" s="645" t="s">
        <v>9496</v>
      </c>
      <c r="B19" s="763">
        <v>8147471</v>
      </c>
      <c r="C19" s="619">
        <v>1</v>
      </c>
      <c r="D19" s="763">
        <v>8872408</v>
      </c>
      <c r="E19" s="619">
        <v>1.0889769352968548</v>
      </c>
      <c r="F19" s="763">
        <v>10400064</v>
      </c>
      <c r="G19" s="635">
        <v>1.2764775719974948</v>
      </c>
      <c r="H19" s="763"/>
      <c r="I19" s="619"/>
      <c r="J19" s="763"/>
      <c r="K19" s="619"/>
      <c r="L19" s="763"/>
      <c r="M19" s="665"/>
    </row>
    <row r="20" spans="1:13" ht="14.4" customHeight="1" x14ac:dyDescent="0.3">
      <c r="A20" s="645" t="s">
        <v>9497</v>
      </c>
      <c r="B20" s="763">
        <v>934538</v>
      </c>
      <c r="C20" s="619">
        <v>1</v>
      </c>
      <c r="D20" s="763">
        <v>945293</v>
      </c>
      <c r="E20" s="619">
        <v>1.0115083602806949</v>
      </c>
      <c r="F20" s="763">
        <v>840810</v>
      </c>
      <c r="G20" s="635">
        <v>0.89970659299033318</v>
      </c>
      <c r="H20" s="763"/>
      <c r="I20" s="619"/>
      <c r="J20" s="763"/>
      <c r="K20" s="619"/>
      <c r="L20" s="763"/>
      <c r="M20" s="665"/>
    </row>
    <row r="21" spans="1:13" ht="14.4" customHeight="1" thickBot="1" x14ac:dyDescent="0.35">
      <c r="A21" s="765" t="s">
        <v>9498</v>
      </c>
      <c r="B21" s="764">
        <v>31631</v>
      </c>
      <c r="C21" s="625">
        <v>1</v>
      </c>
      <c r="D21" s="764">
        <v>32784</v>
      </c>
      <c r="E21" s="625">
        <v>1.0364515823084948</v>
      </c>
      <c r="F21" s="764">
        <v>43081</v>
      </c>
      <c r="G21" s="636">
        <v>1.3619866586576459</v>
      </c>
      <c r="H21" s="764"/>
      <c r="I21" s="625"/>
      <c r="J21" s="764"/>
      <c r="K21" s="625"/>
      <c r="L21" s="764"/>
      <c r="M21" s="66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3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129545.11</v>
      </c>
      <c r="G3" s="362">
        <f t="shared" si="0"/>
        <v>25483816.969999999</v>
      </c>
      <c r="H3" s="363"/>
      <c r="I3" s="363"/>
      <c r="J3" s="357">
        <f t="shared" si="0"/>
        <v>141690.21000000002</v>
      </c>
      <c r="K3" s="362">
        <f t="shared" si="0"/>
        <v>24367119.159999996</v>
      </c>
      <c r="L3" s="363"/>
      <c r="M3" s="363"/>
      <c r="N3" s="357">
        <f t="shared" si="0"/>
        <v>139435.96999999997</v>
      </c>
      <c r="O3" s="362">
        <f t="shared" si="0"/>
        <v>24329374.5</v>
      </c>
      <c r="P3" s="297">
        <f>IF(G3=0,"",O3/G3)</f>
        <v>0.95469899696112914</v>
      </c>
      <c r="Q3" s="359">
        <f>IF(N3=0,"",O3/N3)</f>
        <v>174.48420590468876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67"/>
      <c r="B5" s="766"/>
      <c r="C5" s="767"/>
      <c r="D5" s="768"/>
      <c r="E5" s="769"/>
      <c r="F5" s="775" t="s">
        <v>176</v>
      </c>
      <c r="G5" s="776" t="s">
        <v>17</v>
      </c>
      <c r="H5" s="777"/>
      <c r="I5" s="777"/>
      <c r="J5" s="775" t="s">
        <v>176</v>
      </c>
      <c r="K5" s="776" t="s">
        <v>17</v>
      </c>
      <c r="L5" s="777"/>
      <c r="M5" s="777"/>
      <c r="N5" s="775" t="s">
        <v>176</v>
      </c>
      <c r="O5" s="776" t="s">
        <v>17</v>
      </c>
      <c r="P5" s="778"/>
      <c r="Q5" s="774"/>
    </row>
    <row r="6" spans="1:17" ht="14.4" customHeight="1" x14ac:dyDescent="0.3">
      <c r="A6" s="612" t="s">
        <v>7577</v>
      </c>
      <c r="B6" s="613" t="s">
        <v>9499</v>
      </c>
      <c r="C6" s="613" t="s">
        <v>7401</v>
      </c>
      <c r="D6" s="613" t="s">
        <v>9500</v>
      </c>
      <c r="E6" s="613" t="s">
        <v>9501</v>
      </c>
      <c r="F6" s="616">
        <v>1</v>
      </c>
      <c r="G6" s="616">
        <v>256</v>
      </c>
      <c r="H6" s="616">
        <v>1</v>
      </c>
      <c r="I6" s="616">
        <v>256</v>
      </c>
      <c r="J6" s="616"/>
      <c r="K6" s="616"/>
      <c r="L6" s="616"/>
      <c r="M6" s="616"/>
      <c r="N6" s="616"/>
      <c r="O6" s="616"/>
      <c r="P6" s="634"/>
      <c r="Q6" s="617"/>
    </row>
    <row r="7" spans="1:17" ht="14.4" customHeight="1" x14ac:dyDescent="0.3">
      <c r="A7" s="618" t="s">
        <v>7579</v>
      </c>
      <c r="B7" s="619" t="s">
        <v>9502</v>
      </c>
      <c r="C7" s="619" t="s">
        <v>7401</v>
      </c>
      <c r="D7" s="619" t="s">
        <v>9503</v>
      </c>
      <c r="E7" s="619" t="s">
        <v>9504</v>
      </c>
      <c r="F7" s="622"/>
      <c r="G7" s="622"/>
      <c r="H7" s="622"/>
      <c r="I7" s="622"/>
      <c r="J7" s="622"/>
      <c r="K7" s="622"/>
      <c r="L7" s="622"/>
      <c r="M7" s="622"/>
      <c r="N7" s="622">
        <v>1</v>
      </c>
      <c r="O7" s="622">
        <v>46</v>
      </c>
      <c r="P7" s="635"/>
      <c r="Q7" s="623">
        <v>46</v>
      </c>
    </row>
    <row r="8" spans="1:17" ht="14.4" customHeight="1" x14ac:dyDescent="0.3">
      <c r="A8" s="618" t="s">
        <v>556</v>
      </c>
      <c r="B8" s="619" t="s">
        <v>7548</v>
      </c>
      <c r="C8" s="619" t="s">
        <v>7401</v>
      </c>
      <c r="D8" s="619" t="s">
        <v>8266</v>
      </c>
      <c r="E8" s="619" t="s">
        <v>8267</v>
      </c>
      <c r="F8" s="622">
        <v>1</v>
      </c>
      <c r="G8" s="622">
        <v>734</v>
      </c>
      <c r="H8" s="622">
        <v>1</v>
      </c>
      <c r="I8" s="622">
        <v>734</v>
      </c>
      <c r="J8" s="622"/>
      <c r="K8" s="622"/>
      <c r="L8" s="622"/>
      <c r="M8" s="622"/>
      <c r="N8" s="622"/>
      <c r="O8" s="622"/>
      <c r="P8" s="635"/>
      <c r="Q8" s="623"/>
    </row>
    <row r="9" spans="1:17" ht="14.4" customHeight="1" x14ac:dyDescent="0.3">
      <c r="A9" s="618" t="s">
        <v>556</v>
      </c>
      <c r="B9" s="619" t="s">
        <v>8863</v>
      </c>
      <c r="C9" s="619" t="s">
        <v>7401</v>
      </c>
      <c r="D9" s="619" t="s">
        <v>8868</v>
      </c>
      <c r="E9" s="619" t="s">
        <v>8869</v>
      </c>
      <c r="F9" s="622"/>
      <c r="G9" s="622"/>
      <c r="H9" s="622"/>
      <c r="I9" s="622"/>
      <c r="J9" s="622">
        <v>1</v>
      </c>
      <c r="K9" s="622">
        <v>325</v>
      </c>
      <c r="L9" s="622"/>
      <c r="M9" s="622">
        <v>325</v>
      </c>
      <c r="N9" s="622"/>
      <c r="O9" s="622"/>
      <c r="P9" s="635"/>
      <c r="Q9" s="623"/>
    </row>
    <row r="10" spans="1:17" ht="14.4" customHeight="1" x14ac:dyDescent="0.3">
      <c r="A10" s="618" t="s">
        <v>556</v>
      </c>
      <c r="B10" s="619" t="s">
        <v>8863</v>
      </c>
      <c r="C10" s="619" t="s">
        <v>7401</v>
      </c>
      <c r="D10" s="619" t="s">
        <v>8870</v>
      </c>
      <c r="E10" s="619" t="s">
        <v>8871</v>
      </c>
      <c r="F10" s="622">
        <v>1</v>
      </c>
      <c r="G10" s="622">
        <v>5567</v>
      </c>
      <c r="H10" s="622">
        <v>1</v>
      </c>
      <c r="I10" s="622">
        <v>5567</v>
      </c>
      <c r="J10" s="622">
        <v>1</v>
      </c>
      <c r="K10" s="622">
        <v>5569</v>
      </c>
      <c r="L10" s="622">
        <v>1.0003592599245554</v>
      </c>
      <c r="M10" s="622">
        <v>5569</v>
      </c>
      <c r="N10" s="622"/>
      <c r="O10" s="622"/>
      <c r="P10" s="635"/>
      <c r="Q10" s="623"/>
    </row>
    <row r="11" spans="1:17" ht="14.4" customHeight="1" x14ac:dyDescent="0.3">
      <c r="A11" s="618" t="s">
        <v>556</v>
      </c>
      <c r="B11" s="619" t="s">
        <v>8863</v>
      </c>
      <c r="C11" s="619" t="s">
        <v>7401</v>
      </c>
      <c r="D11" s="619" t="s">
        <v>8876</v>
      </c>
      <c r="E11" s="619" t="s">
        <v>8877</v>
      </c>
      <c r="F11" s="622"/>
      <c r="G11" s="622"/>
      <c r="H11" s="622"/>
      <c r="I11" s="622"/>
      <c r="J11" s="622">
        <v>1</v>
      </c>
      <c r="K11" s="622">
        <v>277</v>
      </c>
      <c r="L11" s="622"/>
      <c r="M11" s="622">
        <v>277</v>
      </c>
      <c r="N11" s="622"/>
      <c r="O11" s="622"/>
      <c r="P11" s="635"/>
      <c r="Q11" s="623"/>
    </row>
    <row r="12" spans="1:17" ht="14.4" customHeight="1" x14ac:dyDescent="0.3">
      <c r="A12" s="618" t="s">
        <v>8888</v>
      </c>
      <c r="B12" s="619" t="s">
        <v>9505</v>
      </c>
      <c r="C12" s="619" t="s">
        <v>7401</v>
      </c>
      <c r="D12" s="619" t="s">
        <v>9506</v>
      </c>
      <c r="E12" s="619" t="s">
        <v>9507</v>
      </c>
      <c r="F12" s="622">
        <v>4</v>
      </c>
      <c r="G12" s="622">
        <v>248</v>
      </c>
      <c r="H12" s="622">
        <v>1</v>
      </c>
      <c r="I12" s="622">
        <v>62</v>
      </c>
      <c r="J12" s="622">
        <v>2</v>
      </c>
      <c r="K12" s="622">
        <v>124</v>
      </c>
      <c r="L12" s="622">
        <v>0.5</v>
      </c>
      <c r="M12" s="622">
        <v>62</v>
      </c>
      <c r="N12" s="622">
        <v>6</v>
      </c>
      <c r="O12" s="622">
        <v>378</v>
      </c>
      <c r="P12" s="635">
        <v>1.5241935483870968</v>
      </c>
      <c r="Q12" s="623">
        <v>63</v>
      </c>
    </row>
    <row r="13" spans="1:17" ht="14.4" customHeight="1" x14ac:dyDescent="0.3">
      <c r="A13" s="618" t="s">
        <v>8890</v>
      </c>
      <c r="B13" s="619" t="s">
        <v>9508</v>
      </c>
      <c r="C13" s="619" t="s">
        <v>7401</v>
      </c>
      <c r="D13" s="619" t="s">
        <v>9509</v>
      </c>
      <c r="E13" s="619" t="s">
        <v>9510</v>
      </c>
      <c r="F13" s="622">
        <v>24</v>
      </c>
      <c r="G13" s="622">
        <v>181056</v>
      </c>
      <c r="H13" s="622">
        <v>1</v>
      </c>
      <c r="I13" s="622">
        <v>7544</v>
      </c>
      <c r="J13" s="622">
        <v>17</v>
      </c>
      <c r="K13" s="622">
        <v>128282</v>
      </c>
      <c r="L13" s="622">
        <v>0.70852112053729233</v>
      </c>
      <c r="M13" s="622">
        <v>7546</v>
      </c>
      <c r="N13" s="622">
        <v>14</v>
      </c>
      <c r="O13" s="622">
        <v>105686</v>
      </c>
      <c r="P13" s="635">
        <v>0.58371995404736654</v>
      </c>
      <c r="Q13" s="623">
        <v>7549</v>
      </c>
    </row>
    <row r="14" spans="1:17" ht="14.4" customHeight="1" x14ac:dyDescent="0.3">
      <c r="A14" s="618" t="s">
        <v>8890</v>
      </c>
      <c r="B14" s="619" t="s">
        <v>9508</v>
      </c>
      <c r="C14" s="619" t="s">
        <v>7401</v>
      </c>
      <c r="D14" s="619" t="s">
        <v>9511</v>
      </c>
      <c r="E14" s="619" t="s">
        <v>9512</v>
      </c>
      <c r="F14" s="622">
        <v>517</v>
      </c>
      <c r="G14" s="622">
        <v>634876</v>
      </c>
      <c r="H14" s="622">
        <v>1</v>
      </c>
      <c r="I14" s="622">
        <v>1228</v>
      </c>
      <c r="J14" s="622">
        <v>108</v>
      </c>
      <c r="K14" s="622">
        <v>133488</v>
      </c>
      <c r="L14" s="622">
        <v>0.21025838116419585</v>
      </c>
      <c r="M14" s="622">
        <v>1236</v>
      </c>
      <c r="N14" s="622">
        <v>35</v>
      </c>
      <c r="O14" s="622">
        <v>43575</v>
      </c>
      <c r="P14" s="635">
        <v>6.8635450072140072E-2</v>
      </c>
      <c r="Q14" s="623">
        <v>1245</v>
      </c>
    </row>
    <row r="15" spans="1:17" ht="14.4" customHeight="1" x14ac:dyDescent="0.3">
      <c r="A15" s="618" t="s">
        <v>8890</v>
      </c>
      <c r="B15" s="619" t="s">
        <v>9508</v>
      </c>
      <c r="C15" s="619" t="s">
        <v>7401</v>
      </c>
      <c r="D15" s="619" t="s">
        <v>9513</v>
      </c>
      <c r="E15" s="619" t="s">
        <v>9514</v>
      </c>
      <c r="F15" s="622">
        <v>2</v>
      </c>
      <c r="G15" s="622">
        <v>984</v>
      </c>
      <c r="H15" s="622">
        <v>1</v>
      </c>
      <c r="I15" s="622">
        <v>492</v>
      </c>
      <c r="J15" s="622">
        <v>1</v>
      </c>
      <c r="K15" s="622">
        <v>494</v>
      </c>
      <c r="L15" s="622">
        <v>0.50203252032520329</v>
      </c>
      <c r="M15" s="622">
        <v>494</v>
      </c>
      <c r="N15" s="622">
        <v>3</v>
      </c>
      <c r="O15" s="622">
        <v>1491</v>
      </c>
      <c r="P15" s="635">
        <v>1.5152439024390243</v>
      </c>
      <c r="Q15" s="623">
        <v>497</v>
      </c>
    </row>
    <row r="16" spans="1:17" ht="14.4" customHeight="1" x14ac:dyDescent="0.3">
      <c r="A16" s="618" t="s">
        <v>8890</v>
      </c>
      <c r="B16" s="619" t="s">
        <v>9508</v>
      </c>
      <c r="C16" s="619" t="s">
        <v>7401</v>
      </c>
      <c r="D16" s="619" t="s">
        <v>9515</v>
      </c>
      <c r="E16" s="619" t="s">
        <v>9516</v>
      </c>
      <c r="F16" s="622">
        <v>185</v>
      </c>
      <c r="G16" s="622">
        <v>1713285</v>
      </c>
      <c r="H16" s="622">
        <v>1</v>
      </c>
      <c r="I16" s="622">
        <v>9261</v>
      </c>
      <c r="J16" s="622">
        <v>138</v>
      </c>
      <c r="K16" s="622">
        <v>1282710</v>
      </c>
      <c r="L16" s="622">
        <v>0.74868454460291189</v>
      </c>
      <c r="M16" s="622">
        <v>9295</v>
      </c>
      <c r="N16" s="622">
        <v>173</v>
      </c>
      <c r="O16" s="622">
        <v>1615301</v>
      </c>
      <c r="P16" s="635">
        <v>0.94280928158479183</v>
      </c>
      <c r="Q16" s="623">
        <v>9337</v>
      </c>
    </row>
    <row r="17" spans="1:17" ht="14.4" customHeight="1" x14ac:dyDescent="0.3">
      <c r="A17" s="618" t="s">
        <v>8890</v>
      </c>
      <c r="B17" s="619" t="s">
        <v>9508</v>
      </c>
      <c r="C17" s="619" t="s">
        <v>7401</v>
      </c>
      <c r="D17" s="619" t="s">
        <v>9517</v>
      </c>
      <c r="E17" s="619" t="s">
        <v>9518</v>
      </c>
      <c r="F17" s="622">
        <v>1</v>
      </c>
      <c r="G17" s="622">
        <v>6238</v>
      </c>
      <c r="H17" s="622">
        <v>1</v>
      </c>
      <c r="I17" s="622">
        <v>6238</v>
      </c>
      <c r="J17" s="622">
        <v>1</v>
      </c>
      <c r="K17" s="622">
        <v>6246</v>
      </c>
      <c r="L17" s="622">
        <v>1.001282462327669</v>
      </c>
      <c r="M17" s="622">
        <v>6246</v>
      </c>
      <c r="N17" s="622">
        <v>1</v>
      </c>
      <c r="O17" s="622">
        <v>6257</v>
      </c>
      <c r="P17" s="635">
        <v>1.0030458480282143</v>
      </c>
      <c r="Q17" s="623">
        <v>6257</v>
      </c>
    </row>
    <row r="18" spans="1:17" ht="14.4" customHeight="1" x14ac:dyDescent="0.3">
      <c r="A18" s="618" t="s">
        <v>8890</v>
      </c>
      <c r="B18" s="619" t="s">
        <v>9508</v>
      </c>
      <c r="C18" s="619" t="s">
        <v>7401</v>
      </c>
      <c r="D18" s="619" t="s">
        <v>9519</v>
      </c>
      <c r="E18" s="619" t="s">
        <v>9520</v>
      </c>
      <c r="F18" s="622">
        <v>2</v>
      </c>
      <c r="G18" s="622">
        <v>332</v>
      </c>
      <c r="H18" s="622">
        <v>1</v>
      </c>
      <c r="I18" s="622">
        <v>166</v>
      </c>
      <c r="J18" s="622"/>
      <c r="K18" s="622"/>
      <c r="L18" s="622"/>
      <c r="M18" s="622"/>
      <c r="N18" s="622"/>
      <c r="O18" s="622"/>
      <c r="P18" s="635"/>
      <c r="Q18" s="623"/>
    </row>
    <row r="19" spans="1:17" ht="14.4" customHeight="1" x14ac:dyDescent="0.3">
      <c r="A19" s="618" t="s">
        <v>8890</v>
      </c>
      <c r="B19" s="619" t="s">
        <v>9508</v>
      </c>
      <c r="C19" s="619" t="s">
        <v>7401</v>
      </c>
      <c r="D19" s="619" t="s">
        <v>9521</v>
      </c>
      <c r="E19" s="619" t="s">
        <v>9522</v>
      </c>
      <c r="F19" s="622">
        <v>1165</v>
      </c>
      <c r="G19" s="622">
        <v>1162670</v>
      </c>
      <c r="H19" s="622">
        <v>1</v>
      </c>
      <c r="I19" s="622">
        <v>998</v>
      </c>
      <c r="J19" s="622">
        <v>187</v>
      </c>
      <c r="K19" s="622">
        <v>187000</v>
      </c>
      <c r="L19" s="622">
        <v>0.16083669484892532</v>
      </c>
      <c r="M19" s="622">
        <v>1000</v>
      </c>
      <c r="N19" s="622"/>
      <c r="O19" s="622"/>
      <c r="P19" s="635"/>
      <c r="Q19" s="623"/>
    </row>
    <row r="20" spans="1:17" ht="14.4" customHeight="1" x14ac:dyDescent="0.3">
      <c r="A20" s="618" t="s">
        <v>8890</v>
      </c>
      <c r="B20" s="619" t="s">
        <v>9508</v>
      </c>
      <c r="C20" s="619" t="s">
        <v>7401</v>
      </c>
      <c r="D20" s="619" t="s">
        <v>9523</v>
      </c>
      <c r="E20" s="619" t="s">
        <v>9524</v>
      </c>
      <c r="F20" s="622">
        <v>1</v>
      </c>
      <c r="G20" s="622">
        <v>12770</v>
      </c>
      <c r="H20" s="622">
        <v>1</v>
      </c>
      <c r="I20" s="622">
        <v>12770</v>
      </c>
      <c r="J20" s="622"/>
      <c r="K20" s="622"/>
      <c r="L20" s="622"/>
      <c r="M20" s="622"/>
      <c r="N20" s="622">
        <v>2</v>
      </c>
      <c r="O20" s="622">
        <v>25558</v>
      </c>
      <c r="P20" s="635">
        <v>2.0014095536413468</v>
      </c>
      <c r="Q20" s="623">
        <v>12779</v>
      </c>
    </row>
    <row r="21" spans="1:17" ht="14.4" customHeight="1" x14ac:dyDescent="0.3">
      <c r="A21" s="618" t="s">
        <v>8890</v>
      </c>
      <c r="B21" s="619" t="s">
        <v>9508</v>
      </c>
      <c r="C21" s="619" t="s">
        <v>7401</v>
      </c>
      <c r="D21" s="619" t="s">
        <v>9525</v>
      </c>
      <c r="E21" s="619" t="s">
        <v>9526</v>
      </c>
      <c r="F21" s="622">
        <v>2</v>
      </c>
      <c r="G21" s="622">
        <v>326</v>
      </c>
      <c r="H21" s="622">
        <v>1</v>
      </c>
      <c r="I21" s="622">
        <v>163</v>
      </c>
      <c r="J21" s="622">
        <v>1</v>
      </c>
      <c r="K21" s="622">
        <v>163</v>
      </c>
      <c r="L21" s="622">
        <v>0.5</v>
      </c>
      <c r="M21" s="622">
        <v>163</v>
      </c>
      <c r="N21" s="622">
        <v>3</v>
      </c>
      <c r="O21" s="622">
        <v>492</v>
      </c>
      <c r="P21" s="635">
        <v>1.50920245398773</v>
      </c>
      <c r="Q21" s="623">
        <v>164</v>
      </c>
    </row>
    <row r="22" spans="1:17" ht="14.4" customHeight="1" x14ac:dyDescent="0.3">
      <c r="A22" s="618" t="s">
        <v>8890</v>
      </c>
      <c r="B22" s="619" t="s">
        <v>9508</v>
      </c>
      <c r="C22" s="619" t="s">
        <v>7401</v>
      </c>
      <c r="D22" s="619" t="s">
        <v>9527</v>
      </c>
      <c r="E22" s="619" t="s">
        <v>9528</v>
      </c>
      <c r="F22" s="622">
        <v>232</v>
      </c>
      <c r="G22" s="622">
        <v>512952</v>
      </c>
      <c r="H22" s="622">
        <v>1</v>
      </c>
      <c r="I22" s="622">
        <v>2211</v>
      </c>
      <c r="J22" s="622">
        <v>95</v>
      </c>
      <c r="K22" s="622">
        <v>210995</v>
      </c>
      <c r="L22" s="622">
        <v>0.41133478376144356</v>
      </c>
      <c r="M22" s="622">
        <v>2221</v>
      </c>
      <c r="N22" s="622">
        <v>108</v>
      </c>
      <c r="O22" s="622">
        <v>241164</v>
      </c>
      <c r="P22" s="635">
        <v>0.47014925373134331</v>
      </c>
      <c r="Q22" s="623">
        <v>2233</v>
      </c>
    </row>
    <row r="23" spans="1:17" ht="14.4" customHeight="1" x14ac:dyDescent="0.3">
      <c r="A23" s="618" t="s">
        <v>8890</v>
      </c>
      <c r="B23" s="619" t="s">
        <v>9508</v>
      </c>
      <c r="C23" s="619" t="s">
        <v>7401</v>
      </c>
      <c r="D23" s="619" t="s">
        <v>9529</v>
      </c>
      <c r="E23" s="619" t="s">
        <v>9530</v>
      </c>
      <c r="F23" s="622">
        <v>4</v>
      </c>
      <c r="G23" s="622">
        <v>3568</v>
      </c>
      <c r="H23" s="622">
        <v>1</v>
      </c>
      <c r="I23" s="622">
        <v>892</v>
      </c>
      <c r="J23" s="622"/>
      <c r="K23" s="622"/>
      <c r="L23" s="622"/>
      <c r="M23" s="622"/>
      <c r="N23" s="622"/>
      <c r="O23" s="622"/>
      <c r="P23" s="635"/>
      <c r="Q23" s="623"/>
    </row>
    <row r="24" spans="1:17" ht="14.4" customHeight="1" x14ac:dyDescent="0.3">
      <c r="A24" s="618" t="s">
        <v>8890</v>
      </c>
      <c r="B24" s="619" t="s">
        <v>9508</v>
      </c>
      <c r="C24" s="619" t="s">
        <v>7401</v>
      </c>
      <c r="D24" s="619" t="s">
        <v>9531</v>
      </c>
      <c r="E24" s="619" t="s">
        <v>9532</v>
      </c>
      <c r="F24" s="622">
        <v>475</v>
      </c>
      <c r="G24" s="622">
        <v>172425</v>
      </c>
      <c r="H24" s="622">
        <v>1</v>
      </c>
      <c r="I24" s="622">
        <v>363</v>
      </c>
      <c r="J24" s="622">
        <v>72</v>
      </c>
      <c r="K24" s="622">
        <v>26280</v>
      </c>
      <c r="L24" s="622">
        <v>0.15241409308394954</v>
      </c>
      <c r="M24" s="622">
        <v>365</v>
      </c>
      <c r="N24" s="622"/>
      <c r="O24" s="622"/>
      <c r="P24" s="635"/>
      <c r="Q24" s="623"/>
    </row>
    <row r="25" spans="1:17" ht="14.4" customHeight="1" x14ac:dyDescent="0.3">
      <c r="A25" s="618" t="s">
        <v>8890</v>
      </c>
      <c r="B25" s="619" t="s">
        <v>9508</v>
      </c>
      <c r="C25" s="619" t="s">
        <v>7401</v>
      </c>
      <c r="D25" s="619" t="s">
        <v>9533</v>
      </c>
      <c r="E25" s="619" t="s">
        <v>9534</v>
      </c>
      <c r="F25" s="622">
        <v>1132</v>
      </c>
      <c r="G25" s="622">
        <v>632788</v>
      </c>
      <c r="H25" s="622">
        <v>1</v>
      </c>
      <c r="I25" s="622">
        <v>559</v>
      </c>
      <c r="J25" s="622">
        <v>187</v>
      </c>
      <c r="K25" s="622">
        <v>105094</v>
      </c>
      <c r="L25" s="622">
        <v>0.16608089913209478</v>
      </c>
      <c r="M25" s="622">
        <v>562</v>
      </c>
      <c r="N25" s="622"/>
      <c r="O25" s="622"/>
      <c r="P25" s="635"/>
      <c r="Q25" s="623"/>
    </row>
    <row r="26" spans="1:17" ht="14.4" customHeight="1" x14ac:dyDescent="0.3">
      <c r="A26" s="618" t="s">
        <v>8894</v>
      </c>
      <c r="B26" s="619" t="s">
        <v>9535</v>
      </c>
      <c r="C26" s="619" t="s">
        <v>7401</v>
      </c>
      <c r="D26" s="619" t="s">
        <v>9500</v>
      </c>
      <c r="E26" s="619" t="s">
        <v>9501</v>
      </c>
      <c r="F26" s="622">
        <v>4</v>
      </c>
      <c r="G26" s="622">
        <v>1024</v>
      </c>
      <c r="H26" s="622">
        <v>1</v>
      </c>
      <c r="I26" s="622">
        <v>256</v>
      </c>
      <c r="J26" s="622">
        <v>1</v>
      </c>
      <c r="K26" s="622">
        <v>256</v>
      </c>
      <c r="L26" s="622">
        <v>0.25</v>
      </c>
      <c r="M26" s="622">
        <v>256</v>
      </c>
      <c r="N26" s="622"/>
      <c r="O26" s="622"/>
      <c r="P26" s="635"/>
      <c r="Q26" s="623"/>
    </row>
    <row r="27" spans="1:17" ht="14.4" customHeight="1" x14ac:dyDescent="0.3">
      <c r="A27" s="618" t="s">
        <v>8894</v>
      </c>
      <c r="B27" s="619" t="s">
        <v>9535</v>
      </c>
      <c r="C27" s="619" t="s">
        <v>7401</v>
      </c>
      <c r="D27" s="619" t="s">
        <v>9536</v>
      </c>
      <c r="E27" s="619" t="s">
        <v>9537</v>
      </c>
      <c r="F27" s="622">
        <v>4</v>
      </c>
      <c r="G27" s="622">
        <v>4436</v>
      </c>
      <c r="H27" s="622">
        <v>1</v>
      </c>
      <c r="I27" s="622">
        <v>1109</v>
      </c>
      <c r="J27" s="622"/>
      <c r="K27" s="622"/>
      <c r="L27" s="622"/>
      <c r="M27" s="622"/>
      <c r="N27" s="622"/>
      <c r="O27" s="622"/>
      <c r="P27" s="635"/>
      <c r="Q27" s="623"/>
    </row>
    <row r="28" spans="1:17" ht="14.4" customHeight="1" x14ac:dyDescent="0.3">
      <c r="A28" s="618" t="s">
        <v>8894</v>
      </c>
      <c r="B28" s="619" t="s">
        <v>9535</v>
      </c>
      <c r="C28" s="619" t="s">
        <v>7401</v>
      </c>
      <c r="D28" s="619" t="s">
        <v>9538</v>
      </c>
      <c r="E28" s="619" t="s">
        <v>9539</v>
      </c>
      <c r="F28" s="622">
        <v>2</v>
      </c>
      <c r="G28" s="622">
        <v>436</v>
      </c>
      <c r="H28" s="622">
        <v>1</v>
      </c>
      <c r="I28" s="622">
        <v>218</v>
      </c>
      <c r="J28" s="622">
        <v>1</v>
      </c>
      <c r="K28" s="622">
        <v>218</v>
      </c>
      <c r="L28" s="622">
        <v>0.5</v>
      </c>
      <c r="M28" s="622">
        <v>218</v>
      </c>
      <c r="N28" s="622"/>
      <c r="O28" s="622"/>
      <c r="P28" s="635"/>
      <c r="Q28" s="623"/>
    </row>
    <row r="29" spans="1:17" ht="14.4" customHeight="1" x14ac:dyDescent="0.3">
      <c r="A29" s="618" t="s">
        <v>8894</v>
      </c>
      <c r="B29" s="619" t="s">
        <v>9535</v>
      </c>
      <c r="C29" s="619" t="s">
        <v>7401</v>
      </c>
      <c r="D29" s="619" t="s">
        <v>9540</v>
      </c>
      <c r="E29" s="619" t="s">
        <v>9541</v>
      </c>
      <c r="F29" s="622">
        <v>1</v>
      </c>
      <c r="G29" s="622">
        <v>1006</v>
      </c>
      <c r="H29" s="622">
        <v>1</v>
      </c>
      <c r="I29" s="622">
        <v>1006</v>
      </c>
      <c r="J29" s="622"/>
      <c r="K29" s="622"/>
      <c r="L29" s="622"/>
      <c r="M29" s="622"/>
      <c r="N29" s="622"/>
      <c r="O29" s="622"/>
      <c r="P29" s="635"/>
      <c r="Q29" s="623"/>
    </row>
    <row r="30" spans="1:17" ht="14.4" customHeight="1" x14ac:dyDescent="0.3">
      <c r="A30" s="618" t="s">
        <v>8894</v>
      </c>
      <c r="B30" s="619" t="s">
        <v>9535</v>
      </c>
      <c r="C30" s="619" t="s">
        <v>7401</v>
      </c>
      <c r="D30" s="619" t="s">
        <v>9542</v>
      </c>
      <c r="E30" s="619" t="s">
        <v>9543</v>
      </c>
      <c r="F30" s="622">
        <v>1</v>
      </c>
      <c r="G30" s="622">
        <v>448</v>
      </c>
      <c r="H30" s="622">
        <v>1</v>
      </c>
      <c r="I30" s="622">
        <v>448</v>
      </c>
      <c r="J30" s="622"/>
      <c r="K30" s="622"/>
      <c r="L30" s="622"/>
      <c r="M30" s="622"/>
      <c r="N30" s="622"/>
      <c r="O30" s="622"/>
      <c r="P30" s="635"/>
      <c r="Q30" s="623"/>
    </row>
    <row r="31" spans="1:17" ht="14.4" customHeight="1" x14ac:dyDescent="0.3">
      <c r="A31" s="618" t="s">
        <v>8894</v>
      </c>
      <c r="B31" s="619" t="s">
        <v>9535</v>
      </c>
      <c r="C31" s="619" t="s">
        <v>7401</v>
      </c>
      <c r="D31" s="619" t="s">
        <v>9544</v>
      </c>
      <c r="E31" s="619" t="s">
        <v>9545</v>
      </c>
      <c r="F31" s="622">
        <v>2</v>
      </c>
      <c r="G31" s="622">
        <v>1106</v>
      </c>
      <c r="H31" s="622">
        <v>1</v>
      </c>
      <c r="I31" s="622">
        <v>553</v>
      </c>
      <c r="J31" s="622">
        <v>1</v>
      </c>
      <c r="K31" s="622">
        <v>554</v>
      </c>
      <c r="L31" s="622">
        <v>0.50090415913200725</v>
      </c>
      <c r="M31" s="622">
        <v>554</v>
      </c>
      <c r="N31" s="622">
        <v>2</v>
      </c>
      <c r="O31" s="622">
        <v>1110</v>
      </c>
      <c r="P31" s="635">
        <v>1.003616636528029</v>
      </c>
      <c r="Q31" s="623">
        <v>555</v>
      </c>
    </row>
    <row r="32" spans="1:17" ht="14.4" customHeight="1" x14ac:dyDescent="0.3">
      <c r="A32" s="618" t="s">
        <v>8894</v>
      </c>
      <c r="B32" s="619" t="s">
        <v>9535</v>
      </c>
      <c r="C32" s="619" t="s">
        <v>7401</v>
      </c>
      <c r="D32" s="619" t="s">
        <v>9546</v>
      </c>
      <c r="E32" s="619" t="s">
        <v>9547</v>
      </c>
      <c r="F32" s="622">
        <v>1</v>
      </c>
      <c r="G32" s="622">
        <v>474</v>
      </c>
      <c r="H32" s="622">
        <v>1</v>
      </c>
      <c r="I32" s="622">
        <v>474</v>
      </c>
      <c r="J32" s="622">
        <v>1</v>
      </c>
      <c r="K32" s="622">
        <v>474</v>
      </c>
      <c r="L32" s="622">
        <v>1</v>
      </c>
      <c r="M32" s="622">
        <v>474</v>
      </c>
      <c r="N32" s="622"/>
      <c r="O32" s="622"/>
      <c r="P32" s="635"/>
      <c r="Q32" s="623"/>
    </row>
    <row r="33" spans="1:17" ht="14.4" customHeight="1" x14ac:dyDescent="0.3">
      <c r="A33" s="618" t="s">
        <v>8894</v>
      </c>
      <c r="B33" s="619" t="s">
        <v>9548</v>
      </c>
      <c r="C33" s="619" t="s">
        <v>7362</v>
      </c>
      <c r="D33" s="619" t="s">
        <v>7684</v>
      </c>
      <c r="E33" s="619" t="s">
        <v>7685</v>
      </c>
      <c r="F33" s="622"/>
      <c r="G33" s="622"/>
      <c r="H33" s="622"/>
      <c r="I33" s="622"/>
      <c r="J33" s="622"/>
      <c r="K33" s="622"/>
      <c r="L33" s="622"/>
      <c r="M33" s="622"/>
      <c r="N33" s="622">
        <v>0.3</v>
      </c>
      <c r="O33" s="622">
        <v>1638.2400000000002</v>
      </c>
      <c r="P33" s="635"/>
      <c r="Q33" s="623">
        <v>5460.8000000000011</v>
      </c>
    </row>
    <row r="34" spans="1:17" ht="14.4" customHeight="1" x14ac:dyDescent="0.3">
      <c r="A34" s="618" t="s">
        <v>8894</v>
      </c>
      <c r="B34" s="619" t="s">
        <v>9548</v>
      </c>
      <c r="C34" s="619" t="s">
        <v>7401</v>
      </c>
      <c r="D34" s="619" t="s">
        <v>9538</v>
      </c>
      <c r="E34" s="619" t="s">
        <v>9539</v>
      </c>
      <c r="F34" s="622"/>
      <c r="G34" s="622"/>
      <c r="H34" s="622"/>
      <c r="I34" s="622"/>
      <c r="J34" s="622"/>
      <c r="K34" s="622"/>
      <c r="L34" s="622"/>
      <c r="M34" s="622"/>
      <c r="N34" s="622">
        <v>2</v>
      </c>
      <c r="O34" s="622">
        <v>438</v>
      </c>
      <c r="P34" s="635"/>
      <c r="Q34" s="623">
        <v>219</v>
      </c>
    </row>
    <row r="35" spans="1:17" ht="14.4" customHeight="1" x14ac:dyDescent="0.3">
      <c r="A35" s="618" t="s">
        <v>8894</v>
      </c>
      <c r="B35" s="619" t="s">
        <v>9548</v>
      </c>
      <c r="C35" s="619" t="s">
        <v>7401</v>
      </c>
      <c r="D35" s="619" t="s">
        <v>9540</v>
      </c>
      <c r="E35" s="619" t="s">
        <v>9541</v>
      </c>
      <c r="F35" s="622"/>
      <c r="G35" s="622"/>
      <c r="H35" s="622"/>
      <c r="I35" s="622"/>
      <c r="J35" s="622"/>
      <c r="K35" s="622"/>
      <c r="L35" s="622"/>
      <c r="M35" s="622"/>
      <c r="N35" s="622">
        <v>1</v>
      </c>
      <c r="O35" s="622">
        <v>1014</v>
      </c>
      <c r="P35" s="635"/>
      <c r="Q35" s="623">
        <v>1014</v>
      </c>
    </row>
    <row r="36" spans="1:17" ht="14.4" customHeight="1" x14ac:dyDescent="0.3">
      <c r="A36" s="618" t="s">
        <v>8894</v>
      </c>
      <c r="B36" s="619" t="s">
        <v>9548</v>
      </c>
      <c r="C36" s="619" t="s">
        <v>7401</v>
      </c>
      <c r="D36" s="619" t="s">
        <v>9544</v>
      </c>
      <c r="E36" s="619" t="s">
        <v>9545</v>
      </c>
      <c r="F36" s="622"/>
      <c r="G36" s="622"/>
      <c r="H36" s="622"/>
      <c r="I36" s="622"/>
      <c r="J36" s="622"/>
      <c r="K36" s="622"/>
      <c r="L36" s="622"/>
      <c r="M36" s="622"/>
      <c r="N36" s="622">
        <v>2</v>
      </c>
      <c r="O36" s="622">
        <v>1110</v>
      </c>
      <c r="P36" s="635"/>
      <c r="Q36" s="623">
        <v>555</v>
      </c>
    </row>
    <row r="37" spans="1:17" ht="14.4" customHeight="1" x14ac:dyDescent="0.3">
      <c r="A37" s="618" t="s">
        <v>8897</v>
      </c>
      <c r="B37" s="619" t="s">
        <v>9549</v>
      </c>
      <c r="C37" s="619" t="s">
        <v>7401</v>
      </c>
      <c r="D37" s="619" t="s">
        <v>8868</v>
      </c>
      <c r="E37" s="619" t="s">
        <v>8869</v>
      </c>
      <c r="F37" s="622"/>
      <c r="G37" s="622"/>
      <c r="H37" s="622"/>
      <c r="I37" s="622"/>
      <c r="J37" s="622">
        <v>2</v>
      </c>
      <c r="K37" s="622">
        <v>650</v>
      </c>
      <c r="L37" s="622"/>
      <c r="M37" s="622">
        <v>325</v>
      </c>
      <c r="N37" s="622"/>
      <c r="O37" s="622"/>
      <c r="P37" s="635"/>
      <c r="Q37" s="623"/>
    </row>
    <row r="38" spans="1:17" ht="14.4" customHeight="1" x14ac:dyDescent="0.3">
      <c r="A38" s="618" t="s">
        <v>8897</v>
      </c>
      <c r="B38" s="619" t="s">
        <v>9549</v>
      </c>
      <c r="C38" s="619" t="s">
        <v>7401</v>
      </c>
      <c r="D38" s="619" t="s">
        <v>9519</v>
      </c>
      <c r="E38" s="619" t="s">
        <v>9520</v>
      </c>
      <c r="F38" s="622">
        <v>1</v>
      </c>
      <c r="G38" s="622">
        <v>166</v>
      </c>
      <c r="H38" s="622">
        <v>1</v>
      </c>
      <c r="I38" s="622">
        <v>166</v>
      </c>
      <c r="J38" s="622">
        <v>6</v>
      </c>
      <c r="K38" s="622">
        <v>996</v>
      </c>
      <c r="L38" s="622">
        <v>6</v>
      </c>
      <c r="M38" s="622">
        <v>166</v>
      </c>
      <c r="N38" s="622">
        <v>2</v>
      </c>
      <c r="O38" s="622">
        <v>334</v>
      </c>
      <c r="P38" s="635">
        <v>2.0120481927710845</v>
      </c>
      <c r="Q38" s="623">
        <v>167</v>
      </c>
    </row>
    <row r="39" spans="1:17" ht="14.4" customHeight="1" x14ac:dyDescent="0.3">
      <c r="A39" s="618" t="s">
        <v>8897</v>
      </c>
      <c r="B39" s="619" t="s">
        <v>9549</v>
      </c>
      <c r="C39" s="619" t="s">
        <v>7401</v>
      </c>
      <c r="D39" s="619" t="s">
        <v>9525</v>
      </c>
      <c r="E39" s="619" t="s">
        <v>9526</v>
      </c>
      <c r="F39" s="622">
        <v>1</v>
      </c>
      <c r="G39" s="622">
        <v>163</v>
      </c>
      <c r="H39" s="622">
        <v>1</v>
      </c>
      <c r="I39" s="622">
        <v>163</v>
      </c>
      <c r="J39" s="622">
        <v>7</v>
      </c>
      <c r="K39" s="622">
        <v>1141</v>
      </c>
      <c r="L39" s="622">
        <v>7</v>
      </c>
      <c r="M39" s="622">
        <v>163</v>
      </c>
      <c r="N39" s="622">
        <v>3</v>
      </c>
      <c r="O39" s="622">
        <v>492</v>
      </c>
      <c r="P39" s="635">
        <v>3.01840490797546</v>
      </c>
      <c r="Q39" s="623">
        <v>164</v>
      </c>
    </row>
    <row r="40" spans="1:17" ht="14.4" customHeight="1" x14ac:dyDescent="0.3">
      <c r="A40" s="618" t="s">
        <v>8897</v>
      </c>
      <c r="B40" s="619" t="s">
        <v>9549</v>
      </c>
      <c r="C40" s="619" t="s">
        <v>7401</v>
      </c>
      <c r="D40" s="619" t="s">
        <v>9550</v>
      </c>
      <c r="E40" s="619" t="s">
        <v>9551</v>
      </c>
      <c r="F40" s="622"/>
      <c r="G40" s="622"/>
      <c r="H40" s="622"/>
      <c r="I40" s="622"/>
      <c r="J40" s="622">
        <v>1</v>
      </c>
      <c r="K40" s="622">
        <v>660</v>
      </c>
      <c r="L40" s="622"/>
      <c r="M40" s="622">
        <v>660</v>
      </c>
      <c r="N40" s="622"/>
      <c r="O40" s="622"/>
      <c r="P40" s="635"/>
      <c r="Q40" s="623"/>
    </row>
    <row r="41" spans="1:17" ht="14.4" customHeight="1" x14ac:dyDescent="0.3">
      <c r="A41" s="618" t="s">
        <v>8897</v>
      </c>
      <c r="B41" s="619" t="s">
        <v>9549</v>
      </c>
      <c r="C41" s="619" t="s">
        <v>7401</v>
      </c>
      <c r="D41" s="619" t="s">
        <v>9552</v>
      </c>
      <c r="E41" s="619" t="s">
        <v>9553</v>
      </c>
      <c r="F41" s="622">
        <v>1</v>
      </c>
      <c r="G41" s="622">
        <v>452</v>
      </c>
      <c r="H41" s="622">
        <v>1</v>
      </c>
      <c r="I41" s="622">
        <v>452</v>
      </c>
      <c r="J41" s="622">
        <v>7</v>
      </c>
      <c r="K41" s="622">
        <v>3178</v>
      </c>
      <c r="L41" s="622">
        <v>7.0309734513274336</v>
      </c>
      <c r="M41" s="622">
        <v>454</v>
      </c>
      <c r="N41" s="622">
        <v>2</v>
      </c>
      <c r="O41" s="622">
        <v>914</v>
      </c>
      <c r="P41" s="635">
        <v>2.0221238938053099</v>
      </c>
      <c r="Q41" s="623">
        <v>457</v>
      </c>
    </row>
    <row r="42" spans="1:17" ht="14.4" customHeight="1" x14ac:dyDescent="0.3">
      <c r="A42" s="618" t="s">
        <v>8897</v>
      </c>
      <c r="B42" s="619" t="s">
        <v>9549</v>
      </c>
      <c r="C42" s="619" t="s">
        <v>7401</v>
      </c>
      <c r="D42" s="619" t="s">
        <v>9554</v>
      </c>
      <c r="E42" s="619" t="s">
        <v>9555</v>
      </c>
      <c r="F42" s="622"/>
      <c r="G42" s="622"/>
      <c r="H42" s="622"/>
      <c r="I42" s="622"/>
      <c r="J42" s="622"/>
      <c r="K42" s="622"/>
      <c r="L42" s="622"/>
      <c r="M42" s="622"/>
      <c r="N42" s="622">
        <v>1</v>
      </c>
      <c r="O42" s="622">
        <v>251</v>
      </c>
      <c r="P42" s="635"/>
      <c r="Q42" s="623">
        <v>251</v>
      </c>
    </row>
    <row r="43" spans="1:17" ht="14.4" customHeight="1" x14ac:dyDescent="0.3">
      <c r="A43" s="618" t="s">
        <v>8897</v>
      </c>
      <c r="B43" s="619" t="s">
        <v>9549</v>
      </c>
      <c r="C43" s="619" t="s">
        <v>7401</v>
      </c>
      <c r="D43" s="619" t="s">
        <v>9556</v>
      </c>
      <c r="E43" s="619" t="s">
        <v>9557</v>
      </c>
      <c r="F43" s="622">
        <v>4</v>
      </c>
      <c r="G43" s="622">
        <v>312</v>
      </c>
      <c r="H43" s="622">
        <v>1</v>
      </c>
      <c r="I43" s="622">
        <v>78</v>
      </c>
      <c r="J43" s="622">
        <v>26</v>
      </c>
      <c r="K43" s="622">
        <v>2028</v>
      </c>
      <c r="L43" s="622">
        <v>6.5</v>
      </c>
      <c r="M43" s="622">
        <v>78</v>
      </c>
      <c r="N43" s="622">
        <v>22</v>
      </c>
      <c r="O43" s="622">
        <v>1738</v>
      </c>
      <c r="P43" s="635">
        <v>5.5705128205128203</v>
      </c>
      <c r="Q43" s="623">
        <v>79</v>
      </c>
    </row>
    <row r="44" spans="1:17" ht="14.4" customHeight="1" x14ac:dyDescent="0.3">
      <c r="A44" s="618" t="s">
        <v>8897</v>
      </c>
      <c r="B44" s="619" t="s">
        <v>9549</v>
      </c>
      <c r="C44" s="619" t="s">
        <v>7401</v>
      </c>
      <c r="D44" s="619" t="s">
        <v>9558</v>
      </c>
      <c r="E44" s="619" t="s">
        <v>9559</v>
      </c>
      <c r="F44" s="622"/>
      <c r="G44" s="622"/>
      <c r="H44" s="622"/>
      <c r="I44" s="622"/>
      <c r="J44" s="622">
        <v>1</v>
      </c>
      <c r="K44" s="622">
        <v>126</v>
      </c>
      <c r="L44" s="622"/>
      <c r="M44" s="622">
        <v>126</v>
      </c>
      <c r="N44" s="622"/>
      <c r="O44" s="622"/>
      <c r="P44" s="635"/>
      <c r="Q44" s="623"/>
    </row>
    <row r="45" spans="1:17" ht="14.4" customHeight="1" x14ac:dyDescent="0.3">
      <c r="A45" s="618" t="s">
        <v>8897</v>
      </c>
      <c r="B45" s="619" t="s">
        <v>9549</v>
      </c>
      <c r="C45" s="619" t="s">
        <v>7401</v>
      </c>
      <c r="D45" s="619" t="s">
        <v>9560</v>
      </c>
      <c r="E45" s="619" t="s">
        <v>9561</v>
      </c>
      <c r="F45" s="622"/>
      <c r="G45" s="622"/>
      <c r="H45" s="622"/>
      <c r="I45" s="622"/>
      <c r="J45" s="622">
        <v>1</v>
      </c>
      <c r="K45" s="622">
        <v>36</v>
      </c>
      <c r="L45" s="622"/>
      <c r="M45" s="622">
        <v>36</v>
      </c>
      <c r="N45" s="622"/>
      <c r="O45" s="622"/>
      <c r="P45" s="635"/>
      <c r="Q45" s="623"/>
    </row>
    <row r="46" spans="1:17" ht="14.4" customHeight="1" x14ac:dyDescent="0.3">
      <c r="A46" s="618" t="s">
        <v>8897</v>
      </c>
      <c r="B46" s="619" t="s">
        <v>9549</v>
      </c>
      <c r="C46" s="619" t="s">
        <v>7401</v>
      </c>
      <c r="D46" s="619" t="s">
        <v>9562</v>
      </c>
      <c r="E46" s="619" t="s">
        <v>9563</v>
      </c>
      <c r="F46" s="622"/>
      <c r="G46" s="622"/>
      <c r="H46" s="622"/>
      <c r="I46" s="622"/>
      <c r="J46" s="622">
        <v>1</v>
      </c>
      <c r="K46" s="622">
        <v>107</v>
      </c>
      <c r="L46" s="622"/>
      <c r="M46" s="622">
        <v>107</v>
      </c>
      <c r="N46" s="622">
        <v>3</v>
      </c>
      <c r="O46" s="622">
        <v>324</v>
      </c>
      <c r="P46" s="635"/>
      <c r="Q46" s="623">
        <v>108</v>
      </c>
    </row>
    <row r="47" spans="1:17" ht="14.4" customHeight="1" x14ac:dyDescent="0.3">
      <c r="A47" s="618" t="s">
        <v>8897</v>
      </c>
      <c r="B47" s="619" t="s">
        <v>9549</v>
      </c>
      <c r="C47" s="619" t="s">
        <v>7401</v>
      </c>
      <c r="D47" s="619" t="s">
        <v>9564</v>
      </c>
      <c r="E47" s="619" t="s">
        <v>9565</v>
      </c>
      <c r="F47" s="622"/>
      <c r="G47" s="622"/>
      <c r="H47" s="622"/>
      <c r="I47" s="622"/>
      <c r="J47" s="622"/>
      <c r="K47" s="622"/>
      <c r="L47" s="622"/>
      <c r="M47" s="622"/>
      <c r="N47" s="622">
        <v>2</v>
      </c>
      <c r="O47" s="622">
        <v>486</v>
      </c>
      <c r="P47" s="635"/>
      <c r="Q47" s="623">
        <v>243</v>
      </c>
    </row>
    <row r="48" spans="1:17" ht="14.4" customHeight="1" x14ac:dyDescent="0.3">
      <c r="A48" s="618" t="s">
        <v>8903</v>
      </c>
      <c r="B48" s="619" t="s">
        <v>2921</v>
      </c>
      <c r="C48" s="619" t="s">
        <v>7362</v>
      </c>
      <c r="D48" s="619" t="s">
        <v>9566</v>
      </c>
      <c r="E48" s="619" t="s">
        <v>9567</v>
      </c>
      <c r="F48" s="622"/>
      <c r="G48" s="622"/>
      <c r="H48" s="622"/>
      <c r="I48" s="622"/>
      <c r="J48" s="622">
        <v>0.5</v>
      </c>
      <c r="K48" s="622">
        <v>1238.22</v>
      </c>
      <c r="L48" s="622"/>
      <c r="M48" s="622">
        <v>2476.44</v>
      </c>
      <c r="N48" s="622"/>
      <c r="O48" s="622"/>
      <c r="P48" s="635"/>
      <c r="Q48" s="623"/>
    </row>
    <row r="49" spans="1:17" ht="14.4" customHeight="1" x14ac:dyDescent="0.3">
      <c r="A49" s="618" t="s">
        <v>8903</v>
      </c>
      <c r="B49" s="619" t="s">
        <v>2921</v>
      </c>
      <c r="C49" s="619" t="s">
        <v>7362</v>
      </c>
      <c r="D49" s="619" t="s">
        <v>9568</v>
      </c>
      <c r="E49" s="619" t="s">
        <v>7685</v>
      </c>
      <c r="F49" s="622">
        <v>0.8</v>
      </c>
      <c r="G49" s="622">
        <v>1026.72</v>
      </c>
      <c r="H49" s="622">
        <v>1</v>
      </c>
      <c r="I49" s="622">
        <v>1283.3999999999999</v>
      </c>
      <c r="J49" s="622"/>
      <c r="K49" s="622"/>
      <c r="L49" s="622"/>
      <c r="M49" s="622"/>
      <c r="N49" s="622">
        <v>0.60000000000000009</v>
      </c>
      <c r="O49" s="622">
        <v>653.39</v>
      </c>
      <c r="P49" s="635">
        <v>0.63638577216767955</v>
      </c>
      <c r="Q49" s="623">
        <v>1088.9833333333331</v>
      </c>
    </row>
    <row r="50" spans="1:17" ht="14.4" customHeight="1" x14ac:dyDescent="0.3">
      <c r="A50" s="618" t="s">
        <v>8903</v>
      </c>
      <c r="B50" s="619" t="s">
        <v>2921</v>
      </c>
      <c r="C50" s="619" t="s">
        <v>7362</v>
      </c>
      <c r="D50" s="619" t="s">
        <v>9569</v>
      </c>
      <c r="E50" s="619" t="s">
        <v>7685</v>
      </c>
      <c r="F50" s="622">
        <v>9.6999999999999993</v>
      </c>
      <c r="G50" s="622">
        <v>22389.599999999999</v>
      </c>
      <c r="H50" s="622">
        <v>1</v>
      </c>
      <c r="I50" s="622">
        <v>2308.2061855670104</v>
      </c>
      <c r="J50" s="622">
        <v>12.35</v>
      </c>
      <c r="K50" s="622">
        <v>26741.78</v>
      </c>
      <c r="L50" s="622">
        <v>1.194383999714153</v>
      </c>
      <c r="M50" s="622">
        <v>2165.3263157894735</v>
      </c>
      <c r="N50" s="622">
        <v>12.45</v>
      </c>
      <c r="O50" s="622">
        <v>27109.25</v>
      </c>
      <c r="P50" s="635">
        <v>1.2107965305320327</v>
      </c>
      <c r="Q50" s="623">
        <v>2177.4497991967874</v>
      </c>
    </row>
    <row r="51" spans="1:17" ht="14.4" customHeight="1" x14ac:dyDescent="0.3">
      <c r="A51" s="618" t="s">
        <v>8903</v>
      </c>
      <c r="B51" s="619" t="s">
        <v>2921</v>
      </c>
      <c r="C51" s="619" t="s">
        <v>7362</v>
      </c>
      <c r="D51" s="619" t="s">
        <v>9570</v>
      </c>
      <c r="E51" s="619" t="s">
        <v>9571</v>
      </c>
      <c r="F51" s="622">
        <v>0.15000000000000002</v>
      </c>
      <c r="G51" s="622">
        <v>152.05000000000001</v>
      </c>
      <c r="H51" s="622">
        <v>1</v>
      </c>
      <c r="I51" s="622">
        <v>1013.6666666666666</v>
      </c>
      <c r="J51" s="622">
        <v>0.30000000000000004</v>
      </c>
      <c r="K51" s="622">
        <v>280.98</v>
      </c>
      <c r="L51" s="622">
        <v>1.8479447550147978</v>
      </c>
      <c r="M51" s="622">
        <v>936.59999999999991</v>
      </c>
      <c r="N51" s="622">
        <v>0.05</v>
      </c>
      <c r="O51" s="622">
        <v>47.24</v>
      </c>
      <c r="P51" s="635">
        <v>0.31068727392305162</v>
      </c>
      <c r="Q51" s="623">
        <v>944.8</v>
      </c>
    </row>
    <row r="52" spans="1:17" ht="14.4" customHeight="1" x14ac:dyDescent="0.3">
      <c r="A52" s="618" t="s">
        <v>8903</v>
      </c>
      <c r="B52" s="619" t="s">
        <v>2921</v>
      </c>
      <c r="C52" s="619" t="s">
        <v>7736</v>
      </c>
      <c r="D52" s="619" t="s">
        <v>9572</v>
      </c>
      <c r="E52" s="619" t="s">
        <v>9573</v>
      </c>
      <c r="F52" s="622">
        <v>250</v>
      </c>
      <c r="G52" s="622">
        <v>1132.5</v>
      </c>
      <c r="H52" s="622">
        <v>1</v>
      </c>
      <c r="I52" s="622">
        <v>4.53</v>
      </c>
      <c r="J52" s="622">
        <v>330</v>
      </c>
      <c r="K52" s="622">
        <v>1523.7</v>
      </c>
      <c r="L52" s="622">
        <v>1.3454304635761589</v>
      </c>
      <c r="M52" s="622">
        <v>4.6172727272727272</v>
      </c>
      <c r="N52" s="622">
        <v>150</v>
      </c>
      <c r="O52" s="622">
        <v>699</v>
      </c>
      <c r="P52" s="635">
        <v>0.61721854304635759</v>
      </c>
      <c r="Q52" s="623">
        <v>4.66</v>
      </c>
    </row>
    <row r="53" spans="1:17" ht="14.4" customHeight="1" x14ac:dyDescent="0.3">
      <c r="A53" s="618" t="s">
        <v>8903</v>
      </c>
      <c r="B53" s="619" t="s">
        <v>2921</v>
      </c>
      <c r="C53" s="619" t="s">
        <v>7736</v>
      </c>
      <c r="D53" s="619" t="s">
        <v>9574</v>
      </c>
      <c r="E53" s="619" t="s">
        <v>9575</v>
      </c>
      <c r="F53" s="622">
        <v>1100</v>
      </c>
      <c r="G53" s="622">
        <v>5830</v>
      </c>
      <c r="H53" s="622">
        <v>1</v>
      </c>
      <c r="I53" s="622">
        <v>5.3</v>
      </c>
      <c r="J53" s="622"/>
      <c r="K53" s="622"/>
      <c r="L53" s="622"/>
      <c r="M53" s="622"/>
      <c r="N53" s="622"/>
      <c r="O53" s="622"/>
      <c r="P53" s="635"/>
      <c r="Q53" s="623"/>
    </row>
    <row r="54" spans="1:17" ht="14.4" customHeight="1" x14ac:dyDescent="0.3">
      <c r="A54" s="618" t="s">
        <v>8903</v>
      </c>
      <c r="B54" s="619" t="s">
        <v>2921</v>
      </c>
      <c r="C54" s="619" t="s">
        <v>7736</v>
      </c>
      <c r="D54" s="619" t="s">
        <v>9576</v>
      </c>
      <c r="E54" s="619" t="s">
        <v>9577</v>
      </c>
      <c r="F54" s="622"/>
      <c r="G54" s="622"/>
      <c r="H54" s="622"/>
      <c r="I54" s="622"/>
      <c r="J54" s="622">
        <v>45</v>
      </c>
      <c r="K54" s="622">
        <v>292.5</v>
      </c>
      <c r="L54" s="622"/>
      <c r="M54" s="622">
        <v>6.5</v>
      </c>
      <c r="N54" s="622"/>
      <c r="O54" s="622"/>
      <c r="P54" s="635"/>
      <c r="Q54" s="623"/>
    </row>
    <row r="55" spans="1:17" ht="14.4" customHeight="1" x14ac:dyDescent="0.3">
      <c r="A55" s="618" t="s">
        <v>8903</v>
      </c>
      <c r="B55" s="619" t="s">
        <v>2921</v>
      </c>
      <c r="C55" s="619" t="s">
        <v>7736</v>
      </c>
      <c r="D55" s="619" t="s">
        <v>9578</v>
      </c>
      <c r="E55" s="619" t="s">
        <v>9579</v>
      </c>
      <c r="F55" s="622">
        <v>610</v>
      </c>
      <c r="G55" s="622">
        <v>8540</v>
      </c>
      <c r="H55" s="622">
        <v>1</v>
      </c>
      <c r="I55" s="622">
        <v>14</v>
      </c>
      <c r="J55" s="622">
        <v>505</v>
      </c>
      <c r="K55" s="622">
        <v>8044.65</v>
      </c>
      <c r="L55" s="622">
        <v>0.94199648711943784</v>
      </c>
      <c r="M55" s="622">
        <v>15.93</v>
      </c>
      <c r="N55" s="622"/>
      <c r="O55" s="622"/>
      <c r="P55" s="635"/>
      <c r="Q55" s="623"/>
    </row>
    <row r="56" spans="1:17" ht="14.4" customHeight="1" x14ac:dyDescent="0.3">
      <c r="A56" s="618" t="s">
        <v>8903</v>
      </c>
      <c r="B56" s="619" t="s">
        <v>2921</v>
      </c>
      <c r="C56" s="619" t="s">
        <v>7736</v>
      </c>
      <c r="D56" s="619" t="s">
        <v>9580</v>
      </c>
      <c r="E56" s="619" t="s">
        <v>9581</v>
      </c>
      <c r="F56" s="622"/>
      <c r="G56" s="622"/>
      <c r="H56" s="622"/>
      <c r="I56" s="622"/>
      <c r="J56" s="622"/>
      <c r="K56" s="622"/>
      <c r="L56" s="622"/>
      <c r="M56" s="622"/>
      <c r="N56" s="622">
        <v>1</v>
      </c>
      <c r="O56" s="622">
        <v>2261.84</v>
      </c>
      <c r="P56" s="635"/>
      <c r="Q56" s="623">
        <v>2261.84</v>
      </c>
    </row>
    <row r="57" spans="1:17" ht="14.4" customHeight="1" x14ac:dyDescent="0.3">
      <c r="A57" s="618" t="s">
        <v>8903</v>
      </c>
      <c r="B57" s="619" t="s">
        <v>2921</v>
      </c>
      <c r="C57" s="619" t="s">
        <v>7736</v>
      </c>
      <c r="D57" s="619" t="s">
        <v>9582</v>
      </c>
      <c r="E57" s="619" t="s">
        <v>9583</v>
      </c>
      <c r="F57" s="622"/>
      <c r="G57" s="622"/>
      <c r="H57" s="622"/>
      <c r="I57" s="622"/>
      <c r="J57" s="622"/>
      <c r="K57" s="622"/>
      <c r="L57" s="622"/>
      <c r="M57" s="622"/>
      <c r="N57" s="622">
        <v>1473</v>
      </c>
      <c r="O57" s="622">
        <v>4563.6099999999997</v>
      </c>
      <c r="P57" s="635"/>
      <c r="Q57" s="623">
        <v>3.0981737949762387</v>
      </c>
    </row>
    <row r="58" spans="1:17" ht="14.4" customHeight="1" x14ac:dyDescent="0.3">
      <c r="A58" s="618" t="s">
        <v>8903</v>
      </c>
      <c r="B58" s="619" t="s">
        <v>2921</v>
      </c>
      <c r="C58" s="619" t="s">
        <v>7736</v>
      </c>
      <c r="D58" s="619" t="s">
        <v>9584</v>
      </c>
      <c r="E58" s="619" t="s">
        <v>9585</v>
      </c>
      <c r="F58" s="622">
        <v>8594</v>
      </c>
      <c r="G58" s="622">
        <v>293899.08999999997</v>
      </c>
      <c r="H58" s="622">
        <v>1</v>
      </c>
      <c r="I58" s="622">
        <v>34.198171980451477</v>
      </c>
      <c r="J58" s="622">
        <v>12666</v>
      </c>
      <c r="K58" s="622">
        <v>402761.1</v>
      </c>
      <c r="L58" s="622">
        <v>1.3704060805360099</v>
      </c>
      <c r="M58" s="622">
        <v>31.798602558029369</v>
      </c>
      <c r="N58" s="622">
        <v>10982</v>
      </c>
      <c r="O58" s="622">
        <v>365020.96000000008</v>
      </c>
      <c r="P58" s="635">
        <v>1.2419941824249954</v>
      </c>
      <c r="Q58" s="623">
        <v>33.238113276270269</v>
      </c>
    </row>
    <row r="59" spans="1:17" ht="14.4" customHeight="1" x14ac:dyDescent="0.3">
      <c r="A59" s="618" t="s">
        <v>8903</v>
      </c>
      <c r="B59" s="619" t="s">
        <v>2921</v>
      </c>
      <c r="C59" s="619" t="s">
        <v>7736</v>
      </c>
      <c r="D59" s="619" t="s">
        <v>9586</v>
      </c>
      <c r="E59" s="619" t="s">
        <v>9587</v>
      </c>
      <c r="F59" s="622">
        <v>26690</v>
      </c>
      <c r="G59" s="622">
        <v>432466.9</v>
      </c>
      <c r="H59" s="622">
        <v>1</v>
      </c>
      <c r="I59" s="622">
        <v>16.203330835518923</v>
      </c>
      <c r="J59" s="622">
        <v>31375</v>
      </c>
      <c r="K59" s="622">
        <v>572434.1</v>
      </c>
      <c r="L59" s="622">
        <v>1.3236483532034473</v>
      </c>
      <c r="M59" s="622">
        <v>18.24491155378486</v>
      </c>
      <c r="N59" s="622">
        <v>37255</v>
      </c>
      <c r="O59" s="622">
        <v>720940.95</v>
      </c>
      <c r="P59" s="635">
        <v>1.6670430731230528</v>
      </c>
      <c r="Q59" s="623">
        <v>19.351521943363306</v>
      </c>
    </row>
    <row r="60" spans="1:17" ht="14.4" customHeight="1" x14ac:dyDescent="0.3">
      <c r="A60" s="618" t="s">
        <v>8903</v>
      </c>
      <c r="B60" s="619" t="s">
        <v>2921</v>
      </c>
      <c r="C60" s="619" t="s">
        <v>7386</v>
      </c>
      <c r="D60" s="619" t="s">
        <v>9588</v>
      </c>
      <c r="E60" s="619" t="s">
        <v>9589</v>
      </c>
      <c r="F60" s="622"/>
      <c r="G60" s="622"/>
      <c r="H60" s="622"/>
      <c r="I60" s="622"/>
      <c r="J60" s="622">
        <v>2</v>
      </c>
      <c r="K60" s="622">
        <v>1768.64</v>
      </c>
      <c r="L60" s="622"/>
      <c r="M60" s="622">
        <v>884.32</v>
      </c>
      <c r="N60" s="622"/>
      <c r="O60" s="622"/>
      <c r="P60" s="635"/>
      <c r="Q60" s="623"/>
    </row>
    <row r="61" spans="1:17" ht="14.4" customHeight="1" x14ac:dyDescent="0.3">
      <c r="A61" s="618" t="s">
        <v>8903</v>
      </c>
      <c r="B61" s="619" t="s">
        <v>2921</v>
      </c>
      <c r="C61" s="619" t="s">
        <v>7401</v>
      </c>
      <c r="D61" s="619" t="s">
        <v>9590</v>
      </c>
      <c r="E61" s="619" t="s">
        <v>9591</v>
      </c>
      <c r="F61" s="622"/>
      <c r="G61" s="622"/>
      <c r="H61" s="622"/>
      <c r="I61" s="622"/>
      <c r="J61" s="622"/>
      <c r="K61" s="622"/>
      <c r="L61" s="622"/>
      <c r="M61" s="622"/>
      <c r="N61" s="622">
        <v>2</v>
      </c>
      <c r="O61" s="622">
        <v>2572</v>
      </c>
      <c r="P61" s="635"/>
      <c r="Q61" s="623">
        <v>1286</v>
      </c>
    </row>
    <row r="62" spans="1:17" ht="14.4" customHeight="1" x14ac:dyDescent="0.3">
      <c r="A62" s="618" t="s">
        <v>8903</v>
      </c>
      <c r="B62" s="619" t="s">
        <v>2921</v>
      </c>
      <c r="C62" s="619" t="s">
        <v>7401</v>
      </c>
      <c r="D62" s="619" t="s">
        <v>9592</v>
      </c>
      <c r="E62" s="619" t="s">
        <v>9593</v>
      </c>
      <c r="F62" s="622">
        <v>6</v>
      </c>
      <c r="G62" s="622">
        <v>10494</v>
      </c>
      <c r="H62" s="622">
        <v>1</v>
      </c>
      <c r="I62" s="622">
        <v>1749</v>
      </c>
      <c r="J62" s="622">
        <v>3</v>
      </c>
      <c r="K62" s="622">
        <v>5253</v>
      </c>
      <c r="L62" s="622">
        <v>0.50057175528873643</v>
      </c>
      <c r="M62" s="622">
        <v>1751</v>
      </c>
      <c r="N62" s="622">
        <v>5</v>
      </c>
      <c r="O62" s="622">
        <v>8770</v>
      </c>
      <c r="P62" s="635">
        <v>0.83571564703640178</v>
      </c>
      <c r="Q62" s="623">
        <v>1754</v>
      </c>
    </row>
    <row r="63" spans="1:17" ht="14.4" customHeight="1" x14ac:dyDescent="0.3">
      <c r="A63" s="618" t="s">
        <v>8903</v>
      </c>
      <c r="B63" s="619" t="s">
        <v>2921</v>
      </c>
      <c r="C63" s="619" t="s">
        <v>7401</v>
      </c>
      <c r="D63" s="619" t="s">
        <v>9594</v>
      </c>
      <c r="E63" s="619" t="s">
        <v>9595</v>
      </c>
      <c r="F63" s="622">
        <v>1</v>
      </c>
      <c r="G63" s="622">
        <v>2232</v>
      </c>
      <c r="H63" s="622">
        <v>1</v>
      </c>
      <c r="I63" s="622">
        <v>2232</v>
      </c>
      <c r="J63" s="622">
        <v>1</v>
      </c>
      <c r="K63" s="622">
        <v>2236</v>
      </c>
      <c r="L63" s="622">
        <v>1.0017921146953406</v>
      </c>
      <c r="M63" s="622">
        <v>2236</v>
      </c>
      <c r="N63" s="622"/>
      <c r="O63" s="622"/>
      <c r="P63" s="635"/>
      <c r="Q63" s="623"/>
    </row>
    <row r="64" spans="1:17" ht="14.4" customHeight="1" x14ac:dyDescent="0.3">
      <c r="A64" s="618" t="s">
        <v>8903</v>
      </c>
      <c r="B64" s="619" t="s">
        <v>2921</v>
      </c>
      <c r="C64" s="619" t="s">
        <v>7401</v>
      </c>
      <c r="D64" s="619" t="s">
        <v>9596</v>
      </c>
      <c r="E64" s="619" t="s">
        <v>9597</v>
      </c>
      <c r="F64" s="622"/>
      <c r="G64" s="622"/>
      <c r="H64" s="622"/>
      <c r="I64" s="622"/>
      <c r="J64" s="622"/>
      <c r="K64" s="622"/>
      <c r="L64" s="622"/>
      <c r="M64" s="622"/>
      <c r="N64" s="622">
        <v>1</v>
      </c>
      <c r="O64" s="622">
        <v>654</v>
      </c>
      <c r="P64" s="635"/>
      <c r="Q64" s="623">
        <v>654</v>
      </c>
    </row>
    <row r="65" spans="1:17" ht="14.4" customHeight="1" x14ac:dyDescent="0.3">
      <c r="A65" s="618" t="s">
        <v>8903</v>
      </c>
      <c r="B65" s="619" t="s">
        <v>2921</v>
      </c>
      <c r="C65" s="619" t="s">
        <v>7401</v>
      </c>
      <c r="D65" s="619" t="s">
        <v>9598</v>
      </c>
      <c r="E65" s="619" t="s">
        <v>9599</v>
      </c>
      <c r="F65" s="622">
        <v>1</v>
      </c>
      <c r="G65" s="622">
        <v>409</v>
      </c>
      <c r="H65" s="622">
        <v>1</v>
      </c>
      <c r="I65" s="622">
        <v>409</v>
      </c>
      <c r="J65" s="622"/>
      <c r="K65" s="622"/>
      <c r="L65" s="622"/>
      <c r="M65" s="622"/>
      <c r="N65" s="622"/>
      <c r="O65" s="622"/>
      <c r="P65" s="635"/>
      <c r="Q65" s="623"/>
    </row>
    <row r="66" spans="1:17" ht="14.4" customHeight="1" x14ac:dyDescent="0.3">
      <c r="A66" s="618" t="s">
        <v>8903</v>
      </c>
      <c r="B66" s="619" t="s">
        <v>2921</v>
      </c>
      <c r="C66" s="619" t="s">
        <v>7401</v>
      </c>
      <c r="D66" s="619" t="s">
        <v>9600</v>
      </c>
      <c r="E66" s="619" t="s">
        <v>9601</v>
      </c>
      <c r="F66" s="622">
        <v>1</v>
      </c>
      <c r="G66" s="622">
        <v>486</v>
      </c>
      <c r="H66" s="622">
        <v>1</v>
      </c>
      <c r="I66" s="622">
        <v>486</v>
      </c>
      <c r="J66" s="622">
        <v>2</v>
      </c>
      <c r="K66" s="622">
        <v>972</v>
      </c>
      <c r="L66" s="622">
        <v>2</v>
      </c>
      <c r="M66" s="622">
        <v>486</v>
      </c>
      <c r="N66" s="622">
        <v>1</v>
      </c>
      <c r="O66" s="622">
        <v>487</v>
      </c>
      <c r="P66" s="635">
        <v>1.0020576131687242</v>
      </c>
      <c r="Q66" s="623">
        <v>487</v>
      </c>
    </row>
    <row r="67" spans="1:17" ht="14.4" customHeight="1" x14ac:dyDescent="0.3">
      <c r="A67" s="618" t="s">
        <v>8903</v>
      </c>
      <c r="B67" s="619" t="s">
        <v>2921</v>
      </c>
      <c r="C67" s="619" t="s">
        <v>7401</v>
      </c>
      <c r="D67" s="619" t="s">
        <v>9602</v>
      </c>
      <c r="E67" s="619" t="s">
        <v>9603</v>
      </c>
      <c r="F67" s="622"/>
      <c r="G67" s="622"/>
      <c r="H67" s="622"/>
      <c r="I67" s="622"/>
      <c r="J67" s="622">
        <v>1</v>
      </c>
      <c r="K67" s="622">
        <v>2982</v>
      </c>
      <c r="L67" s="622"/>
      <c r="M67" s="622">
        <v>2982</v>
      </c>
      <c r="N67" s="622"/>
      <c r="O67" s="622"/>
      <c r="P67" s="635"/>
      <c r="Q67" s="623"/>
    </row>
    <row r="68" spans="1:17" ht="14.4" customHeight="1" x14ac:dyDescent="0.3">
      <c r="A68" s="618" t="s">
        <v>8903</v>
      </c>
      <c r="B68" s="619" t="s">
        <v>2921</v>
      </c>
      <c r="C68" s="619" t="s">
        <v>7401</v>
      </c>
      <c r="D68" s="619" t="s">
        <v>9604</v>
      </c>
      <c r="E68" s="619" t="s">
        <v>9605</v>
      </c>
      <c r="F68" s="622">
        <v>1</v>
      </c>
      <c r="G68" s="622">
        <v>2525</v>
      </c>
      <c r="H68" s="622">
        <v>1</v>
      </c>
      <c r="I68" s="622">
        <v>2525</v>
      </c>
      <c r="J68" s="622"/>
      <c r="K68" s="622"/>
      <c r="L68" s="622"/>
      <c r="M68" s="622"/>
      <c r="N68" s="622"/>
      <c r="O68" s="622"/>
      <c r="P68" s="635"/>
      <c r="Q68" s="623"/>
    </row>
    <row r="69" spans="1:17" ht="14.4" customHeight="1" x14ac:dyDescent="0.3">
      <c r="A69" s="618" t="s">
        <v>8903</v>
      </c>
      <c r="B69" s="619" t="s">
        <v>2921</v>
      </c>
      <c r="C69" s="619" t="s">
        <v>7401</v>
      </c>
      <c r="D69" s="619" t="s">
        <v>9606</v>
      </c>
      <c r="E69" s="619" t="s">
        <v>9607</v>
      </c>
      <c r="F69" s="622">
        <v>1</v>
      </c>
      <c r="G69" s="622">
        <v>682</v>
      </c>
      <c r="H69" s="622">
        <v>1</v>
      </c>
      <c r="I69" s="622">
        <v>682</v>
      </c>
      <c r="J69" s="622"/>
      <c r="K69" s="622"/>
      <c r="L69" s="622"/>
      <c r="M69" s="622"/>
      <c r="N69" s="622">
        <v>2</v>
      </c>
      <c r="O69" s="622">
        <v>1370</v>
      </c>
      <c r="P69" s="635">
        <v>2.0087976539589443</v>
      </c>
      <c r="Q69" s="623">
        <v>685</v>
      </c>
    </row>
    <row r="70" spans="1:17" ht="14.4" customHeight="1" x14ac:dyDescent="0.3">
      <c r="A70" s="618" t="s">
        <v>8903</v>
      </c>
      <c r="B70" s="619" t="s">
        <v>2921</v>
      </c>
      <c r="C70" s="619" t="s">
        <v>7401</v>
      </c>
      <c r="D70" s="619" t="s">
        <v>9608</v>
      </c>
      <c r="E70" s="619" t="s">
        <v>9609</v>
      </c>
      <c r="F70" s="622">
        <v>184</v>
      </c>
      <c r="G70" s="622">
        <v>630200</v>
      </c>
      <c r="H70" s="622">
        <v>1</v>
      </c>
      <c r="I70" s="622">
        <v>3425</v>
      </c>
      <c r="J70" s="622">
        <v>232</v>
      </c>
      <c r="K70" s="622">
        <v>795992</v>
      </c>
      <c r="L70" s="622">
        <v>1.2630783878133927</v>
      </c>
      <c r="M70" s="622">
        <v>3431</v>
      </c>
      <c r="N70" s="622">
        <v>294</v>
      </c>
      <c r="O70" s="622">
        <v>1010478</v>
      </c>
      <c r="P70" s="635">
        <v>1.6034243097429388</v>
      </c>
      <c r="Q70" s="623">
        <v>3437</v>
      </c>
    </row>
    <row r="71" spans="1:17" ht="14.4" customHeight="1" x14ac:dyDescent="0.3">
      <c r="A71" s="618" t="s">
        <v>8903</v>
      </c>
      <c r="B71" s="619" t="s">
        <v>2921</v>
      </c>
      <c r="C71" s="619" t="s">
        <v>7401</v>
      </c>
      <c r="D71" s="619" t="s">
        <v>9610</v>
      </c>
      <c r="E71" s="619" t="s">
        <v>9611</v>
      </c>
      <c r="F71" s="622">
        <v>3</v>
      </c>
      <c r="G71" s="622">
        <v>48699</v>
      </c>
      <c r="H71" s="622">
        <v>1</v>
      </c>
      <c r="I71" s="622">
        <v>16233</v>
      </c>
      <c r="J71" s="622"/>
      <c r="K71" s="622"/>
      <c r="L71" s="622"/>
      <c r="M71" s="622"/>
      <c r="N71" s="622"/>
      <c r="O71" s="622"/>
      <c r="P71" s="635"/>
      <c r="Q71" s="623"/>
    </row>
    <row r="72" spans="1:17" ht="14.4" customHeight="1" x14ac:dyDescent="0.3">
      <c r="A72" s="618" t="s">
        <v>8903</v>
      </c>
      <c r="B72" s="619" t="s">
        <v>2921</v>
      </c>
      <c r="C72" s="619" t="s">
        <v>7401</v>
      </c>
      <c r="D72" s="619" t="s">
        <v>9612</v>
      </c>
      <c r="E72" s="619" t="s">
        <v>9613</v>
      </c>
      <c r="F72" s="622"/>
      <c r="G72" s="622"/>
      <c r="H72" s="622"/>
      <c r="I72" s="622"/>
      <c r="J72" s="622"/>
      <c r="K72" s="622"/>
      <c r="L72" s="622"/>
      <c r="M72" s="622"/>
      <c r="N72" s="622">
        <v>26</v>
      </c>
      <c r="O72" s="622">
        <v>372528</v>
      </c>
      <c r="P72" s="635"/>
      <c r="Q72" s="623">
        <v>14328</v>
      </c>
    </row>
    <row r="73" spans="1:17" ht="14.4" customHeight="1" x14ac:dyDescent="0.3">
      <c r="A73" s="618" t="s">
        <v>9614</v>
      </c>
      <c r="B73" s="619" t="s">
        <v>9508</v>
      </c>
      <c r="C73" s="619" t="s">
        <v>7401</v>
      </c>
      <c r="D73" s="619" t="s">
        <v>9511</v>
      </c>
      <c r="E73" s="619" t="s">
        <v>9512</v>
      </c>
      <c r="F73" s="622"/>
      <c r="G73" s="622"/>
      <c r="H73" s="622"/>
      <c r="I73" s="622"/>
      <c r="J73" s="622"/>
      <c r="K73" s="622"/>
      <c r="L73" s="622"/>
      <c r="M73" s="622"/>
      <c r="N73" s="622">
        <v>1</v>
      </c>
      <c r="O73" s="622">
        <v>1245</v>
      </c>
      <c r="P73" s="635"/>
      <c r="Q73" s="623">
        <v>1245</v>
      </c>
    </row>
    <row r="74" spans="1:17" ht="14.4" customHeight="1" x14ac:dyDescent="0.3">
      <c r="A74" s="618" t="s">
        <v>8910</v>
      </c>
      <c r="B74" s="619" t="s">
        <v>9502</v>
      </c>
      <c r="C74" s="619" t="s">
        <v>7401</v>
      </c>
      <c r="D74" s="619" t="s">
        <v>9615</v>
      </c>
      <c r="E74" s="619" t="s">
        <v>9616</v>
      </c>
      <c r="F74" s="622">
        <v>2</v>
      </c>
      <c r="G74" s="622">
        <v>20762</v>
      </c>
      <c r="H74" s="622">
        <v>1</v>
      </c>
      <c r="I74" s="622">
        <v>10381</v>
      </c>
      <c r="J74" s="622"/>
      <c r="K74" s="622"/>
      <c r="L74" s="622"/>
      <c r="M74" s="622"/>
      <c r="N74" s="622"/>
      <c r="O74" s="622"/>
      <c r="P74" s="635"/>
      <c r="Q74" s="623"/>
    </row>
    <row r="75" spans="1:17" ht="14.4" customHeight="1" x14ac:dyDescent="0.3">
      <c r="A75" s="618" t="s">
        <v>8910</v>
      </c>
      <c r="B75" s="619" t="s">
        <v>9502</v>
      </c>
      <c r="C75" s="619" t="s">
        <v>7401</v>
      </c>
      <c r="D75" s="619" t="s">
        <v>9503</v>
      </c>
      <c r="E75" s="619" t="s">
        <v>9504</v>
      </c>
      <c r="F75" s="622">
        <v>1</v>
      </c>
      <c r="G75" s="622">
        <v>45</v>
      </c>
      <c r="H75" s="622">
        <v>1</v>
      </c>
      <c r="I75" s="622">
        <v>45</v>
      </c>
      <c r="J75" s="622"/>
      <c r="K75" s="622"/>
      <c r="L75" s="622"/>
      <c r="M75" s="622"/>
      <c r="N75" s="622"/>
      <c r="O75" s="622"/>
      <c r="P75" s="635"/>
      <c r="Q75" s="623"/>
    </row>
    <row r="76" spans="1:17" ht="14.4" customHeight="1" x14ac:dyDescent="0.3">
      <c r="A76" s="618" t="s">
        <v>8910</v>
      </c>
      <c r="B76" s="619" t="s">
        <v>9508</v>
      </c>
      <c r="C76" s="619" t="s">
        <v>7401</v>
      </c>
      <c r="D76" s="619" t="s">
        <v>9511</v>
      </c>
      <c r="E76" s="619" t="s">
        <v>9512</v>
      </c>
      <c r="F76" s="622">
        <v>13</v>
      </c>
      <c r="G76" s="622">
        <v>15964</v>
      </c>
      <c r="H76" s="622">
        <v>1</v>
      </c>
      <c r="I76" s="622">
        <v>1228</v>
      </c>
      <c r="J76" s="622">
        <v>12</v>
      </c>
      <c r="K76" s="622">
        <v>14832</v>
      </c>
      <c r="L76" s="622">
        <v>0.92909045352042097</v>
      </c>
      <c r="M76" s="622">
        <v>1236</v>
      </c>
      <c r="N76" s="622">
        <v>10</v>
      </c>
      <c r="O76" s="622">
        <v>12450</v>
      </c>
      <c r="P76" s="635">
        <v>0.77987972939113004</v>
      </c>
      <c r="Q76" s="623">
        <v>1245</v>
      </c>
    </row>
    <row r="77" spans="1:17" ht="14.4" customHeight="1" x14ac:dyDescent="0.3">
      <c r="A77" s="618" t="s">
        <v>8910</v>
      </c>
      <c r="B77" s="619" t="s">
        <v>9508</v>
      </c>
      <c r="C77" s="619" t="s">
        <v>7401</v>
      </c>
      <c r="D77" s="619" t="s">
        <v>9521</v>
      </c>
      <c r="E77" s="619" t="s">
        <v>9522</v>
      </c>
      <c r="F77" s="622">
        <v>10</v>
      </c>
      <c r="G77" s="622">
        <v>9980</v>
      </c>
      <c r="H77" s="622">
        <v>1</v>
      </c>
      <c r="I77" s="622">
        <v>998</v>
      </c>
      <c r="J77" s="622"/>
      <c r="K77" s="622"/>
      <c r="L77" s="622"/>
      <c r="M77" s="622"/>
      <c r="N77" s="622"/>
      <c r="O77" s="622"/>
      <c r="P77" s="635"/>
      <c r="Q77" s="623"/>
    </row>
    <row r="78" spans="1:17" ht="14.4" customHeight="1" x14ac:dyDescent="0.3">
      <c r="A78" s="618" t="s">
        <v>8910</v>
      </c>
      <c r="B78" s="619" t="s">
        <v>9508</v>
      </c>
      <c r="C78" s="619" t="s">
        <v>7401</v>
      </c>
      <c r="D78" s="619" t="s">
        <v>9527</v>
      </c>
      <c r="E78" s="619" t="s">
        <v>9528</v>
      </c>
      <c r="F78" s="622">
        <v>39</v>
      </c>
      <c r="G78" s="622">
        <v>86229</v>
      </c>
      <c r="H78" s="622">
        <v>1</v>
      </c>
      <c r="I78" s="622">
        <v>2211</v>
      </c>
      <c r="J78" s="622">
        <v>37</v>
      </c>
      <c r="K78" s="622">
        <v>82177</v>
      </c>
      <c r="L78" s="622">
        <v>0.95300884853123657</v>
      </c>
      <c r="M78" s="622">
        <v>2221</v>
      </c>
      <c r="N78" s="622">
        <v>27</v>
      </c>
      <c r="O78" s="622">
        <v>60291</v>
      </c>
      <c r="P78" s="635">
        <v>0.69919632606199766</v>
      </c>
      <c r="Q78" s="623">
        <v>2233</v>
      </c>
    </row>
    <row r="79" spans="1:17" ht="14.4" customHeight="1" x14ac:dyDescent="0.3">
      <c r="A79" s="618" t="s">
        <v>8910</v>
      </c>
      <c r="B79" s="619" t="s">
        <v>9508</v>
      </c>
      <c r="C79" s="619" t="s">
        <v>7401</v>
      </c>
      <c r="D79" s="619" t="s">
        <v>9531</v>
      </c>
      <c r="E79" s="619" t="s">
        <v>9532</v>
      </c>
      <c r="F79" s="622">
        <v>5</v>
      </c>
      <c r="G79" s="622">
        <v>1815</v>
      </c>
      <c r="H79" s="622">
        <v>1</v>
      </c>
      <c r="I79" s="622">
        <v>363</v>
      </c>
      <c r="J79" s="622"/>
      <c r="K79" s="622"/>
      <c r="L79" s="622"/>
      <c r="M79" s="622"/>
      <c r="N79" s="622"/>
      <c r="O79" s="622"/>
      <c r="P79" s="635"/>
      <c r="Q79" s="623"/>
    </row>
    <row r="80" spans="1:17" ht="14.4" customHeight="1" x14ac:dyDescent="0.3">
      <c r="A80" s="618" t="s">
        <v>8910</v>
      </c>
      <c r="B80" s="619" t="s">
        <v>9508</v>
      </c>
      <c r="C80" s="619" t="s">
        <v>7401</v>
      </c>
      <c r="D80" s="619" t="s">
        <v>9617</v>
      </c>
      <c r="E80" s="619" t="s">
        <v>9618</v>
      </c>
      <c r="F80" s="622">
        <v>2</v>
      </c>
      <c r="G80" s="622">
        <v>586</v>
      </c>
      <c r="H80" s="622">
        <v>1</v>
      </c>
      <c r="I80" s="622">
        <v>293</v>
      </c>
      <c r="J80" s="622">
        <v>3</v>
      </c>
      <c r="K80" s="622">
        <v>885</v>
      </c>
      <c r="L80" s="622">
        <v>1.5102389078498293</v>
      </c>
      <c r="M80" s="622">
        <v>295</v>
      </c>
      <c r="N80" s="622">
        <v>1</v>
      </c>
      <c r="O80" s="622">
        <v>297</v>
      </c>
      <c r="P80" s="635">
        <v>0.50682593856655289</v>
      </c>
      <c r="Q80" s="623">
        <v>297</v>
      </c>
    </row>
    <row r="81" spans="1:17" ht="14.4" customHeight="1" x14ac:dyDescent="0.3">
      <c r="A81" s="618" t="s">
        <v>8910</v>
      </c>
      <c r="B81" s="619" t="s">
        <v>9508</v>
      </c>
      <c r="C81" s="619" t="s">
        <v>7401</v>
      </c>
      <c r="D81" s="619" t="s">
        <v>9619</v>
      </c>
      <c r="E81" s="619" t="s">
        <v>9620</v>
      </c>
      <c r="F81" s="622">
        <v>5</v>
      </c>
      <c r="G81" s="622">
        <v>48330</v>
      </c>
      <c r="H81" s="622">
        <v>1</v>
      </c>
      <c r="I81" s="622">
        <v>9666</v>
      </c>
      <c r="J81" s="622">
        <v>6</v>
      </c>
      <c r="K81" s="622">
        <v>58212</v>
      </c>
      <c r="L81" s="622">
        <v>1.2044692737430167</v>
      </c>
      <c r="M81" s="622">
        <v>9702</v>
      </c>
      <c r="N81" s="622">
        <v>2</v>
      </c>
      <c r="O81" s="622">
        <v>19494</v>
      </c>
      <c r="P81" s="635">
        <v>0.40335195530726259</v>
      </c>
      <c r="Q81" s="623">
        <v>9747</v>
      </c>
    </row>
    <row r="82" spans="1:17" ht="14.4" customHeight="1" x14ac:dyDescent="0.3">
      <c r="A82" s="618" t="s">
        <v>8910</v>
      </c>
      <c r="B82" s="619" t="s">
        <v>9508</v>
      </c>
      <c r="C82" s="619" t="s">
        <v>7401</v>
      </c>
      <c r="D82" s="619" t="s">
        <v>9621</v>
      </c>
      <c r="E82" s="619" t="s">
        <v>9622</v>
      </c>
      <c r="F82" s="622">
        <v>4</v>
      </c>
      <c r="G82" s="622">
        <v>0</v>
      </c>
      <c r="H82" s="622"/>
      <c r="I82" s="622">
        <v>0</v>
      </c>
      <c r="J82" s="622"/>
      <c r="K82" s="622"/>
      <c r="L82" s="622"/>
      <c r="M82" s="622"/>
      <c r="N82" s="622"/>
      <c r="O82" s="622"/>
      <c r="P82" s="635"/>
      <c r="Q82" s="623"/>
    </row>
    <row r="83" spans="1:17" ht="14.4" customHeight="1" x14ac:dyDescent="0.3">
      <c r="A83" s="618" t="s">
        <v>8910</v>
      </c>
      <c r="B83" s="619" t="s">
        <v>9508</v>
      </c>
      <c r="C83" s="619" t="s">
        <v>7401</v>
      </c>
      <c r="D83" s="619" t="s">
        <v>9623</v>
      </c>
      <c r="E83" s="619" t="s">
        <v>9624</v>
      </c>
      <c r="F83" s="622">
        <v>2</v>
      </c>
      <c r="G83" s="622">
        <v>0</v>
      </c>
      <c r="H83" s="622"/>
      <c r="I83" s="622">
        <v>0</v>
      </c>
      <c r="J83" s="622"/>
      <c r="K83" s="622"/>
      <c r="L83" s="622"/>
      <c r="M83" s="622"/>
      <c r="N83" s="622"/>
      <c r="O83" s="622"/>
      <c r="P83" s="635"/>
      <c r="Q83" s="623"/>
    </row>
    <row r="84" spans="1:17" ht="14.4" customHeight="1" x14ac:dyDescent="0.3">
      <c r="A84" s="618" t="s">
        <v>8910</v>
      </c>
      <c r="B84" s="619" t="s">
        <v>9625</v>
      </c>
      <c r="C84" s="619" t="s">
        <v>7401</v>
      </c>
      <c r="D84" s="619" t="s">
        <v>9626</v>
      </c>
      <c r="E84" s="619" t="s">
        <v>9627</v>
      </c>
      <c r="F84" s="622">
        <v>1</v>
      </c>
      <c r="G84" s="622">
        <v>475</v>
      </c>
      <c r="H84" s="622">
        <v>1</v>
      </c>
      <c r="I84" s="622">
        <v>475</v>
      </c>
      <c r="J84" s="622"/>
      <c r="K84" s="622"/>
      <c r="L84" s="622"/>
      <c r="M84" s="622"/>
      <c r="N84" s="622"/>
      <c r="O84" s="622"/>
      <c r="P84" s="635"/>
      <c r="Q84" s="623"/>
    </row>
    <row r="85" spans="1:17" ht="14.4" customHeight="1" x14ac:dyDescent="0.3">
      <c r="A85" s="618" t="s">
        <v>8910</v>
      </c>
      <c r="B85" s="619" t="s">
        <v>9625</v>
      </c>
      <c r="C85" s="619" t="s">
        <v>7401</v>
      </c>
      <c r="D85" s="619" t="s">
        <v>9513</v>
      </c>
      <c r="E85" s="619" t="s">
        <v>9514</v>
      </c>
      <c r="F85" s="622">
        <v>4</v>
      </c>
      <c r="G85" s="622">
        <v>1968</v>
      </c>
      <c r="H85" s="622">
        <v>1</v>
      </c>
      <c r="I85" s="622">
        <v>492</v>
      </c>
      <c r="J85" s="622">
        <v>5</v>
      </c>
      <c r="K85" s="622">
        <v>2470</v>
      </c>
      <c r="L85" s="622">
        <v>1.2550813008130082</v>
      </c>
      <c r="M85" s="622">
        <v>494</v>
      </c>
      <c r="N85" s="622"/>
      <c r="O85" s="622"/>
      <c r="P85" s="635"/>
      <c r="Q85" s="623"/>
    </row>
    <row r="86" spans="1:17" ht="14.4" customHeight="1" x14ac:dyDescent="0.3">
      <c r="A86" s="618" t="s">
        <v>8910</v>
      </c>
      <c r="B86" s="619" t="s">
        <v>9625</v>
      </c>
      <c r="C86" s="619" t="s">
        <v>7401</v>
      </c>
      <c r="D86" s="619" t="s">
        <v>9628</v>
      </c>
      <c r="E86" s="619" t="s">
        <v>9629</v>
      </c>
      <c r="F86" s="622"/>
      <c r="G86" s="622"/>
      <c r="H86" s="622"/>
      <c r="I86" s="622"/>
      <c r="J86" s="622">
        <v>2</v>
      </c>
      <c r="K86" s="622">
        <v>1468</v>
      </c>
      <c r="L86" s="622"/>
      <c r="M86" s="622">
        <v>734</v>
      </c>
      <c r="N86" s="622"/>
      <c r="O86" s="622"/>
      <c r="P86" s="635"/>
      <c r="Q86" s="623"/>
    </row>
    <row r="87" spans="1:17" ht="14.4" customHeight="1" x14ac:dyDescent="0.3">
      <c r="A87" s="618" t="s">
        <v>8910</v>
      </c>
      <c r="B87" s="619" t="s">
        <v>9625</v>
      </c>
      <c r="C87" s="619" t="s">
        <v>7401</v>
      </c>
      <c r="D87" s="619" t="s">
        <v>9630</v>
      </c>
      <c r="E87" s="619" t="s">
        <v>9631</v>
      </c>
      <c r="F87" s="622"/>
      <c r="G87" s="622"/>
      <c r="H87" s="622"/>
      <c r="I87" s="622"/>
      <c r="J87" s="622">
        <v>2</v>
      </c>
      <c r="K87" s="622">
        <v>1474</v>
      </c>
      <c r="L87" s="622"/>
      <c r="M87" s="622">
        <v>737</v>
      </c>
      <c r="N87" s="622"/>
      <c r="O87" s="622"/>
      <c r="P87" s="635"/>
      <c r="Q87" s="623"/>
    </row>
    <row r="88" spans="1:17" ht="14.4" customHeight="1" x14ac:dyDescent="0.3">
      <c r="A88" s="618" t="s">
        <v>8910</v>
      </c>
      <c r="B88" s="619" t="s">
        <v>9625</v>
      </c>
      <c r="C88" s="619" t="s">
        <v>7401</v>
      </c>
      <c r="D88" s="619" t="s">
        <v>9632</v>
      </c>
      <c r="E88" s="619" t="s">
        <v>9633</v>
      </c>
      <c r="F88" s="622">
        <v>3</v>
      </c>
      <c r="G88" s="622">
        <v>648</v>
      </c>
      <c r="H88" s="622">
        <v>1</v>
      </c>
      <c r="I88" s="622">
        <v>216</v>
      </c>
      <c r="J88" s="622">
        <v>5</v>
      </c>
      <c r="K88" s="622">
        <v>1080</v>
      </c>
      <c r="L88" s="622">
        <v>1.6666666666666667</v>
      </c>
      <c r="M88" s="622">
        <v>216</v>
      </c>
      <c r="N88" s="622"/>
      <c r="O88" s="622"/>
      <c r="P88" s="635"/>
      <c r="Q88" s="623"/>
    </row>
    <row r="89" spans="1:17" ht="14.4" customHeight="1" x14ac:dyDescent="0.3">
      <c r="A89" s="618" t="s">
        <v>8910</v>
      </c>
      <c r="B89" s="619" t="s">
        <v>9625</v>
      </c>
      <c r="C89" s="619" t="s">
        <v>7401</v>
      </c>
      <c r="D89" s="619" t="s">
        <v>9634</v>
      </c>
      <c r="E89" s="619" t="s">
        <v>9635</v>
      </c>
      <c r="F89" s="622">
        <v>702</v>
      </c>
      <c r="G89" s="622">
        <v>44928</v>
      </c>
      <c r="H89" s="622">
        <v>1</v>
      </c>
      <c r="I89" s="622">
        <v>64</v>
      </c>
      <c r="J89" s="622">
        <v>783</v>
      </c>
      <c r="K89" s="622">
        <v>50112</v>
      </c>
      <c r="L89" s="622">
        <v>1.1153846153846154</v>
      </c>
      <c r="M89" s="622">
        <v>64</v>
      </c>
      <c r="N89" s="622">
        <v>698</v>
      </c>
      <c r="O89" s="622">
        <v>45370</v>
      </c>
      <c r="P89" s="635">
        <v>1.009837962962963</v>
      </c>
      <c r="Q89" s="623">
        <v>65</v>
      </c>
    </row>
    <row r="90" spans="1:17" ht="14.4" customHeight="1" x14ac:dyDescent="0.3">
      <c r="A90" s="618" t="s">
        <v>8910</v>
      </c>
      <c r="B90" s="619" t="s">
        <v>9625</v>
      </c>
      <c r="C90" s="619" t="s">
        <v>7401</v>
      </c>
      <c r="D90" s="619" t="s">
        <v>9636</v>
      </c>
      <c r="E90" s="619" t="s">
        <v>9637</v>
      </c>
      <c r="F90" s="622">
        <v>91</v>
      </c>
      <c r="G90" s="622">
        <v>2093</v>
      </c>
      <c r="H90" s="622">
        <v>1</v>
      </c>
      <c r="I90" s="622">
        <v>23</v>
      </c>
      <c r="J90" s="622">
        <v>106</v>
      </c>
      <c r="K90" s="622">
        <v>2438</v>
      </c>
      <c r="L90" s="622">
        <v>1.1648351648351649</v>
      </c>
      <c r="M90" s="622">
        <v>23</v>
      </c>
      <c r="N90" s="622">
        <v>60</v>
      </c>
      <c r="O90" s="622">
        <v>1440</v>
      </c>
      <c r="P90" s="635">
        <v>0.68800764452938368</v>
      </c>
      <c r="Q90" s="623">
        <v>24</v>
      </c>
    </row>
    <row r="91" spans="1:17" ht="14.4" customHeight="1" x14ac:dyDescent="0.3">
      <c r="A91" s="618" t="s">
        <v>8910</v>
      </c>
      <c r="B91" s="619" t="s">
        <v>9625</v>
      </c>
      <c r="C91" s="619" t="s">
        <v>7401</v>
      </c>
      <c r="D91" s="619" t="s">
        <v>9638</v>
      </c>
      <c r="E91" s="619" t="s">
        <v>9639</v>
      </c>
      <c r="F91" s="622"/>
      <c r="G91" s="622"/>
      <c r="H91" s="622"/>
      <c r="I91" s="622"/>
      <c r="J91" s="622">
        <v>1</v>
      </c>
      <c r="K91" s="622">
        <v>544</v>
      </c>
      <c r="L91" s="622"/>
      <c r="M91" s="622">
        <v>544</v>
      </c>
      <c r="N91" s="622"/>
      <c r="O91" s="622"/>
      <c r="P91" s="635"/>
      <c r="Q91" s="623"/>
    </row>
    <row r="92" spans="1:17" ht="14.4" customHeight="1" x14ac:dyDescent="0.3">
      <c r="A92" s="618" t="s">
        <v>8910</v>
      </c>
      <c r="B92" s="619" t="s">
        <v>9625</v>
      </c>
      <c r="C92" s="619" t="s">
        <v>7401</v>
      </c>
      <c r="D92" s="619" t="s">
        <v>9640</v>
      </c>
      <c r="E92" s="619" t="s">
        <v>9641</v>
      </c>
      <c r="F92" s="622"/>
      <c r="G92" s="622"/>
      <c r="H92" s="622"/>
      <c r="I92" s="622"/>
      <c r="J92" s="622">
        <v>1</v>
      </c>
      <c r="K92" s="622">
        <v>589</v>
      </c>
      <c r="L92" s="622"/>
      <c r="M92" s="622">
        <v>589</v>
      </c>
      <c r="N92" s="622"/>
      <c r="O92" s="622"/>
      <c r="P92" s="635"/>
      <c r="Q92" s="623"/>
    </row>
    <row r="93" spans="1:17" ht="14.4" customHeight="1" x14ac:dyDescent="0.3">
      <c r="A93" s="618" t="s">
        <v>8910</v>
      </c>
      <c r="B93" s="619" t="s">
        <v>9625</v>
      </c>
      <c r="C93" s="619" t="s">
        <v>7401</v>
      </c>
      <c r="D93" s="619" t="s">
        <v>9642</v>
      </c>
      <c r="E93" s="619" t="s">
        <v>9643</v>
      </c>
      <c r="F93" s="622">
        <v>5</v>
      </c>
      <c r="G93" s="622">
        <v>945</v>
      </c>
      <c r="H93" s="622">
        <v>1</v>
      </c>
      <c r="I93" s="622">
        <v>189</v>
      </c>
      <c r="J93" s="622">
        <v>1</v>
      </c>
      <c r="K93" s="622">
        <v>189</v>
      </c>
      <c r="L93" s="622">
        <v>0.2</v>
      </c>
      <c r="M93" s="622">
        <v>189</v>
      </c>
      <c r="N93" s="622">
        <v>1</v>
      </c>
      <c r="O93" s="622">
        <v>189</v>
      </c>
      <c r="P93" s="635">
        <v>0.2</v>
      </c>
      <c r="Q93" s="623">
        <v>189</v>
      </c>
    </row>
    <row r="94" spans="1:17" ht="14.4" customHeight="1" x14ac:dyDescent="0.3">
      <c r="A94" s="618" t="s">
        <v>8910</v>
      </c>
      <c r="B94" s="619" t="s">
        <v>9625</v>
      </c>
      <c r="C94" s="619" t="s">
        <v>7401</v>
      </c>
      <c r="D94" s="619" t="s">
        <v>9644</v>
      </c>
      <c r="E94" s="619" t="s">
        <v>9645</v>
      </c>
      <c r="F94" s="622">
        <v>3</v>
      </c>
      <c r="G94" s="622">
        <v>1767</v>
      </c>
      <c r="H94" s="622">
        <v>1</v>
      </c>
      <c r="I94" s="622">
        <v>589</v>
      </c>
      <c r="J94" s="622">
        <v>7</v>
      </c>
      <c r="K94" s="622">
        <v>4123</v>
      </c>
      <c r="L94" s="622">
        <v>2.3333333333333335</v>
      </c>
      <c r="M94" s="622">
        <v>589</v>
      </c>
      <c r="N94" s="622">
        <v>2</v>
      </c>
      <c r="O94" s="622">
        <v>1180</v>
      </c>
      <c r="P94" s="635">
        <v>0.66779852857951327</v>
      </c>
      <c r="Q94" s="623">
        <v>590</v>
      </c>
    </row>
    <row r="95" spans="1:17" ht="14.4" customHeight="1" x14ac:dyDescent="0.3">
      <c r="A95" s="618" t="s">
        <v>8910</v>
      </c>
      <c r="B95" s="619" t="s">
        <v>9625</v>
      </c>
      <c r="C95" s="619" t="s">
        <v>7401</v>
      </c>
      <c r="D95" s="619" t="s">
        <v>9646</v>
      </c>
      <c r="E95" s="619" t="s">
        <v>9647</v>
      </c>
      <c r="F95" s="622">
        <v>4</v>
      </c>
      <c r="G95" s="622">
        <v>1300</v>
      </c>
      <c r="H95" s="622">
        <v>1</v>
      </c>
      <c r="I95" s="622">
        <v>325</v>
      </c>
      <c r="J95" s="622">
        <v>1</v>
      </c>
      <c r="K95" s="622">
        <v>326</v>
      </c>
      <c r="L95" s="622">
        <v>0.25076923076923074</v>
      </c>
      <c r="M95" s="622">
        <v>326</v>
      </c>
      <c r="N95" s="622"/>
      <c r="O95" s="622"/>
      <c r="P95" s="635"/>
      <c r="Q95" s="623"/>
    </row>
    <row r="96" spans="1:17" ht="14.4" customHeight="1" x14ac:dyDescent="0.3">
      <c r="A96" s="618" t="s">
        <v>8910</v>
      </c>
      <c r="B96" s="619" t="s">
        <v>9625</v>
      </c>
      <c r="C96" s="619" t="s">
        <v>7401</v>
      </c>
      <c r="D96" s="619" t="s">
        <v>9648</v>
      </c>
      <c r="E96" s="619" t="s">
        <v>9649</v>
      </c>
      <c r="F96" s="622">
        <v>28</v>
      </c>
      <c r="G96" s="622">
        <v>5040</v>
      </c>
      <c r="H96" s="622">
        <v>1</v>
      </c>
      <c r="I96" s="622">
        <v>180</v>
      </c>
      <c r="J96" s="622">
        <v>17</v>
      </c>
      <c r="K96" s="622">
        <v>3060</v>
      </c>
      <c r="L96" s="622">
        <v>0.6071428571428571</v>
      </c>
      <c r="M96" s="622">
        <v>180</v>
      </c>
      <c r="N96" s="622">
        <v>32</v>
      </c>
      <c r="O96" s="622">
        <v>5760</v>
      </c>
      <c r="P96" s="635">
        <v>1.1428571428571428</v>
      </c>
      <c r="Q96" s="623">
        <v>180</v>
      </c>
    </row>
    <row r="97" spans="1:17" ht="14.4" customHeight="1" x14ac:dyDescent="0.3">
      <c r="A97" s="618" t="s">
        <v>8910</v>
      </c>
      <c r="B97" s="619" t="s">
        <v>9625</v>
      </c>
      <c r="C97" s="619" t="s">
        <v>7401</v>
      </c>
      <c r="D97" s="619" t="s">
        <v>9650</v>
      </c>
      <c r="E97" s="619" t="s">
        <v>9651</v>
      </c>
      <c r="F97" s="622">
        <v>1</v>
      </c>
      <c r="G97" s="622">
        <v>750</v>
      </c>
      <c r="H97" s="622">
        <v>1</v>
      </c>
      <c r="I97" s="622">
        <v>750</v>
      </c>
      <c r="J97" s="622">
        <v>1</v>
      </c>
      <c r="K97" s="622">
        <v>750</v>
      </c>
      <c r="L97" s="622">
        <v>1</v>
      </c>
      <c r="M97" s="622">
        <v>750</v>
      </c>
      <c r="N97" s="622"/>
      <c r="O97" s="622"/>
      <c r="P97" s="635"/>
      <c r="Q97" s="623"/>
    </row>
    <row r="98" spans="1:17" ht="14.4" customHeight="1" x14ac:dyDescent="0.3">
      <c r="A98" s="618" t="s">
        <v>8910</v>
      </c>
      <c r="B98" s="619" t="s">
        <v>9625</v>
      </c>
      <c r="C98" s="619" t="s">
        <v>7401</v>
      </c>
      <c r="D98" s="619" t="s">
        <v>9652</v>
      </c>
      <c r="E98" s="619" t="s">
        <v>9653</v>
      </c>
      <c r="F98" s="622">
        <v>58</v>
      </c>
      <c r="G98" s="622">
        <v>12122</v>
      </c>
      <c r="H98" s="622">
        <v>1</v>
      </c>
      <c r="I98" s="622">
        <v>209</v>
      </c>
      <c r="J98" s="622">
        <v>97</v>
      </c>
      <c r="K98" s="622">
        <v>20273</v>
      </c>
      <c r="L98" s="622">
        <v>1.6724137931034482</v>
      </c>
      <c r="M98" s="622">
        <v>209</v>
      </c>
      <c r="N98" s="622">
        <v>40</v>
      </c>
      <c r="O98" s="622">
        <v>8360</v>
      </c>
      <c r="P98" s="635">
        <v>0.68965517241379315</v>
      </c>
      <c r="Q98" s="623">
        <v>209</v>
      </c>
    </row>
    <row r="99" spans="1:17" ht="14.4" customHeight="1" x14ac:dyDescent="0.3">
      <c r="A99" s="618" t="s">
        <v>8910</v>
      </c>
      <c r="B99" s="619" t="s">
        <v>9625</v>
      </c>
      <c r="C99" s="619" t="s">
        <v>7401</v>
      </c>
      <c r="D99" s="619" t="s">
        <v>9654</v>
      </c>
      <c r="E99" s="619" t="s">
        <v>9655</v>
      </c>
      <c r="F99" s="622">
        <v>37</v>
      </c>
      <c r="G99" s="622">
        <v>7992</v>
      </c>
      <c r="H99" s="622">
        <v>1</v>
      </c>
      <c r="I99" s="622">
        <v>216</v>
      </c>
      <c r="J99" s="622">
        <v>21</v>
      </c>
      <c r="K99" s="622">
        <v>4536</v>
      </c>
      <c r="L99" s="622">
        <v>0.56756756756756754</v>
      </c>
      <c r="M99" s="622">
        <v>216</v>
      </c>
      <c r="N99" s="622">
        <v>38</v>
      </c>
      <c r="O99" s="622">
        <v>8208</v>
      </c>
      <c r="P99" s="635">
        <v>1.027027027027027</v>
      </c>
      <c r="Q99" s="623">
        <v>216</v>
      </c>
    </row>
    <row r="100" spans="1:17" ht="14.4" customHeight="1" x14ac:dyDescent="0.3">
      <c r="A100" s="618" t="s">
        <v>8910</v>
      </c>
      <c r="B100" s="619" t="s">
        <v>9625</v>
      </c>
      <c r="C100" s="619" t="s">
        <v>7401</v>
      </c>
      <c r="D100" s="619" t="s">
        <v>9656</v>
      </c>
      <c r="E100" s="619" t="s">
        <v>9657</v>
      </c>
      <c r="F100" s="622"/>
      <c r="G100" s="622"/>
      <c r="H100" s="622"/>
      <c r="I100" s="622"/>
      <c r="J100" s="622">
        <v>1</v>
      </c>
      <c r="K100" s="622">
        <v>344</v>
      </c>
      <c r="L100" s="622"/>
      <c r="M100" s="622">
        <v>344</v>
      </c>
      <c r="N100" s="622"/>
      <c r="O100" s="622"/>
      <c r="P100" s="635"/>
      <c r="Q100" s="623"/>
    </row>
    <row r="101" spans="1:17" ht="14.4" customHeight="1" x14ac:dyDescent="0.3">
      <c r="A101" s="618" t="s">
        <v>8910</v>
      </c>
      <c r="B101" s="619" t="s">
        <v>9625</v>
      </c>
      <c r="C101" s="619" t="s">
        <v>7401</v>
      </c>
      <c r="D101" s="619" t="s">
        <v>9658</v>
      </c>
      <c r="E101" s="619" t="s">
        <v>9659</v>
      </c>
      <c r="F101" s="622"/>
      <c r="G101" s="622"/>
      <c r="H101" s="622"/>
      <c r="I101" s="622"/>
      <c r="J101" s="622">
        <v>1</v>
      </c>
      <c r="K101" s="622">
        <v>264</v>
      </c>
      <c r="L101" s="622"/>
      <c r="M101" s="622">
        <v>264</v>
      </c>
      <c r="N101" s="622"/>
      <c r="O101" s="622"/>
      <c r="P101" s="635"/>
      <c r="Q101" s="623"/>
    </row>
    <row r="102" spans="1:17" ht="14.4" customHeight="1" x14ac:dyDescent="0.3">
      <c r="A102" s="618" t="s">
        <v>8910</v>
      </c>
      <c r="B102" s="619" t="s">
        <v>9625</v>
      </c>
      <c r="C102" s="619" t="s">
        <v>7401</v>
      </c>
      <c r="D102" s="619" t="s">
        <v>9660</v>
      </c>
      <c r="E102" s="619" t="s">
        <v>9661</v>
      </c>
      <c r="F102" s="622"/>
      <c r="G102" s="622"/>
      <c r="H102" s="622"/>
      <c r="I102" s="622"/>
      <c r="J102" s="622">
        <v>1</v>
      </c>
      <c r="K102" s="622">
        <v>614</v>
      </c>
      <c r="L102" s="622"/>
      <c r="M102" s="622">
        <v>614</v>
      </c>
      <c r="N102" s="622">
        <v>1</v>
      </c>
      <c r="O102" s="622">
        <v>615</v>
      </c>
      <c r="P102" s="635"/>
      <c r="Q102" s="623">
        <v>615</v>
      </c>
    </row>
    <row r="103" spans="1:17" ht="14.4" customHeight="1" x14ac:dyDescent="0.3">
      <c r="A103" s="618" t="s">
        <v>8910</v>
      </c>
      <c r="B103" s="619" t="s">
        <v>9625</v>
      </c>
      <c r="C103" s="619" t="s">
        <v>7401</v>
      </c>
      <c r="D103" s="619" t="s">
        <v>9662</v>
      </c>
      <c r="E103" s="619" t="s">
        <v>9663</v>
      </c>
      <c r="F103" s="622"/>
      <c r="G103" s="622"/>
      <c r="H103" s="622"/>
      <c r="I103" s="622"/>
      <c r="J103" s="622">
        <v>1</v>
      </c>
      <c r="K103" s="622">
        <v>649</v>
      </c>
      <c r="L103" s="622"/>
      <c r="M103" s="622">
        <v>649</v>
      </c>
      <c r="N103" s="622"/>
      <c r="O103" s="622"/>
      <c r="P103" s="635"/>
      <c r="Q103" s="623"/>
    </row>
    <row r="104" spans="1:17" ht="14.4" customHeight="1" x14ac:dyDescent="0.3">
      <c r="A104" s="618" t="s">
        <v>8910</v>
      </c>
      <c r="B104" s="619" t="s">
        <v>9625</v>
      </c>
      <c r="C104" s="619" t="s">
        <v>7401</v>
      </c>
      <c r="D104" s="619" t="s">
        <v>9664</v>
      </c>
      <c r="E104" s="619" t="s">
        <v>9665</v>
      </c>
      <c r="F104" s="622">
        <v>1807</v>
      </c>
      <c r="G104" s="622">
        <v>139139</v>
      </c>
      <c r="H104" s="622">
        <v>1</v>
      </c>
      <c r="I104" s="622">
        <v>77</v>
      </c>
      <c r="J104" s="622">
        <v>1876</v>
      </c>
      <c r="K104" s="622">
        <v>144452</v>
      </c>
      <c r="L104" s="622">
        <v>1.0381848367459878</v>
      </c>
      <c r="M104" s="622">
        <v>77</v>
      </c>
      <c r="N104" s="622">
        <v>1509</v>
      </c>
      <c r="O104" s="622">
        <v>116193</v>
      </c>
      <c r="P104" s="635">
        <v>0.83508577753182067</v>
      </c>
      <c r="Q104" s="623">
        <v>77</v>
      </c>
    </row>
    <row r="105" spans="1:17" ht="14.4" customHeight="1" x14ac:dyDescent="0.3">
      <c r="A105" s="618" t="s">
        <v>8910</v>
      </c>
      <c r="B105" s="619" t="s">
        <v>9625</v>
      </c>
      <c r="C105" s="619" t="s">
        <v>7401</v>
      </c>
      <c r="D105" s="619" t="s">
        <v>9666</v>
      </c>
      <c r="E105" s="619" t="s">
        <v>9667</v>
      </c>
      <c r="F105" s="622"/>
      <c r="G105" s="622"/>
      <c r="H105" s="622"/>
      <c r="I105" s="622"/>
      <c r="J105" s="622">
        <v>2</v>
      </c>
      <c r="K105" s="622">
        <v>298</v>
      </c>
      <c r="L105" s="622"/>
      <c r="M105" s="622">
        <v>149</v>
      </c>
      <c r="N105" s="622"/>
      <c r="O105" s="622"/>
      <c r="P105" s="635"/>
      <c r="Q105" s="623"/>
    </row>
    <row r="106" spans="1:17" ht="14.4" customHeight="1" x14ac:dyDescent="0.3">
      <c r="A106" s="618" t="s">
        <v>8910</v>
      </c>
      <c r="B106" s="619" t="s">
        <v>9625</v>
      </c>
      <c r="C106" s="619" t="s">
        <v>7401</v>
      </c>
      <c r="D106" s="619" t="s">
        <v>9668</v>
      </c>
      <c r="E106" s="619" t="s">
        <v>9669</v>
      </c>
      <c r="F106" s="622">
        <v>1</v>
      </c>
      <c r="G106" s="622">
        <v>293</v>
      </c>
      <c r="H106" s="622">
        <v>1</v>
      </c>
      <c r="I106" s="622">
        <v>293</v>
      </c>
      <c r="J106" s="622"/>
      <c r="K106" s="622"/>
      <c r="L106" s="622"/>
      <c r="M106" s="622"/>
      <c r="N106" s="622"/>
      <c r="O106" s="622"/>
      <c r="P106" s="635"/>
      <c r="Q106" s="623"/>
    </row>
    <row r="107" spans="1:17" ht="14.4" customHeight="1" x14ac:dyDescent="0.3">
      <c r="A107" s="618" t="s">
        <v>8910</v>
      </c>
      <c r="B107" s="619" t="s">
        <v>9625</v>
      </c>
      <c r="C107" s="619" t="s">
        <v>7401</v>
      </c>
      <c r="D107" s="619" t="s">
        <v>9670</v>
      </c>
      <c r="E107" s="619" t="s">
        <v>9671</v>
      </c>
      <c r="F107" s="622">
        <v>52</v>
      </c>
      <c r="G107" s="622">
        <v>18044</v>
      </c>
      <c r="H107" s="622">
        <v>1</v>
      </c>
      <c r="I107" s="622">
        <v>347</v>
      </c>
      <c r="J107" s="622">
        <v>67</v>
      </c>
      <c r="K107" s="622">
        <v>23249</v>
      </c>
      <c r="L107" s="622">
        <v>1.2884615384615385</v>
      </c>
      <c r="M107" s="622">
        <v>347</v>
      </c>
      <c r="N107" s="622">
        <v>45</v>
      </c>
      <c r="O107" s="622">
        <v>15660</v>
      </c>
      <c r="P107" s="635">
        <v>0.86787851917534919</v>
      </c>
      <c r="Q107" s="623">
        <v>348</v>
      </c>
    </row>
    <row r="108" spans="1:17" ht="14.4" customHeight="1" x14ac:dyDescent="0.3">
      <c r="A108" s="618" t="s">
        <v>8910</v>
      </c>
      <c r="B108" s="619" t="s">
        <v>9625</v>
      </c>
      <c r="C108" s="619" t="s">
        <v>7401</v>
      </c>
      <c r="D108" s="619" t="s">
        <v>9672</v>
      </c>
      <c r="E108" s="619" t="s">
        <v>9673</v>
      </c>
      <c r="F108" s="622">
        <v>130</v>
      </c>
      <c r="G108" s="622">
        <v>2860</v>
      </c>
      <c r="H108" s="622">
        <v>1</v>
      </c>
      <c r="I108" s="622">
        <v>22</v>
      </c>
      <c r="J108" s="622">
        <v>180</v>
      </c>
      <c r="K108" s="622">
        <v>3960</v>
      </c>
      <c r="L108" s="622">
        <v>1.3846153846153846</v>
      </c>
      <c r="M108" s="622">
        <v>22</v>
      </c>
      <c r="N108" s="622">
        <v>96</v>
      </c>
      <c r="O108" s="622">
        <v>2112</v>
      </c>
      <c r="P108" s="635">
        <v>0.7384615384615385</v>
      </c>
      <c r="Q108" s="623">
        <v>22</v>
      </c>
    </row>
    <row r="109" spans="1:17" ht="14.4" customHeight="1" x14ac:dyDescent="0.3">
      <c r="A109" s="618" t="s">
        <v>8910</v>
      </c>
      <c r="B109" s="619" t="s">
        <v>9625</v>
      </c>
      <c r="C109" s="619" t="s">
        <v>7401</v>
      </c>
      <c r="D109" s="619" t="s">
        <v>9674</v>
      </c>
      <c r="E109" s="619" t="s">
        <v>9675</v>
      </c>
      <c r="F109" s="622"/>
      <c r="G109" s="622"/>
      <c r="H109" s="622"/>
      <c r="I109" s="622"/>
      <c r="J109" s="622">
        <v>1</v>
      </c>
      <c r="K109" s="622">
        <v>229</v>
      </c>
      <c r="L109" s="622"/>
      <c r="M109" s="622">
        <v>229</v>
      </c>
      <c r="N109" s="622"/>
      <c r="O109" s="622"/>
      <c r="P109" s="635"/>
      <c r="Q109" s="623"/>
    </row>
    <row r="110" spans="1:17" ht="14.4" customHeight="1" x14ac:dyDescent="0.3">
      <c r="A110" s="618" t="s">
        <v>8910</v>
      </c>
      <c r="B110" s="619" t="s">
        <v>9625</v>
      </c>
      <c r="C110" s="619" t="s">
        <v>7401</v>
      </c>
      <c r="D110" s="619" t="s">
        <v>9676</v>
      </c>
      <c r="E110" s="619" t="s">
        <v>9677</v>
      </c>
      <c r="F110" s="622">
        <v>8</v>
      </c>
      <c r="G110" s="622">
        <v>2800</v>
      </c>
      <c r="H110" s="622">
        <v>1</v>
      </c>
      <c r="I110" s="622">
        <v>350</v>
      </c>
      <c r="J110" s="622">
        <v>26</v>
      </c>
      <c r="K110" s="622">
        <v>9100</v>
      </c>
      <c r="L110" s="622">
        <v>3.25</v>
      </c>
      <c r="M110" s="622">
        <v>350</v>
      </c>
      <c r="N110" s="622">
        <v>33</v>
      </c>
      <c r="O110" s="622">
        <v>11550</v>
      </c>
      <c r="P110" s="635">
        <v>4.125</v>
      </c>
      <c r="Q110" s="623">
        <v>350</v>
      </c>
    </row>
    <row r="111" spans="1:17" ht="14.4" customHeight="1" x14ac:dyDescent="0.3">
      <c r="A111" s="618" t="s">
        <v>8910</v>
      </c>
      <c r="B111" s="619" t="s">
        <v>9625</v>
      </c>
      <c r="C111" s="619" t="s">
        <v>7401</v>
      </c>
      <c r="D111" s="619" t="s">
        <v>9678</v>
      </c>
      <c r="E111" s="619" t="s">
        <v>9679</v>
      </c>
      <c r="F111" s="622">
        <v>3</v>
      </c>
      <c r="G111" s="622">
        <v>1218</v>
      </c>
      <c r="H111" s="622">
        <v>1</v>
      </c>
      <c r="I111" s="622">
        <v>406</v>
      </c>
      <c r="J111" s="622"/>
      <c r="K111" s="622"/>
      <c r="L111" s="622"/>
      <c r="M111" s="622"/>
      <c r="N111" s="622"/>
      <c r="O111" s="622"/>
      <c r="P111" s="635"/>
      <c r="Q111" s="623"/>
    </row>
    <row r="112" spans="1:17" ht="14.4" customHeight="1" x14ac:dyDescent="0.3">
      <c r="A112" s="618" t="s">
        <v>8910</v>
      </c>
      <c r="B112" s="619" t="s">
        <v>9625</v>
      </c>
      <c r="C112" s="619" t="s">
        <v>7401</v>
      </c>
      <c r="D112" s="619" t="s">
        <v>9680</v>
      </c>
      <c r="E112" s="619" t="s">
        <v>9681</v>
      </c>
      <c r="F112" s="622"/>
      <c r="G112" s="622"/>
      <c r="H112" s="622"/>
      <c r="I112" s="622"/>
      <c r="J112" s="622">
        <v>1</v>
      </c>
      <c r="K112" s="622">
        <v>542</v>
      </c>
      <c r="L112" s="622"/>
      <c r="M112" s="622">
        <v>542</v>
      </c>
      <c r="N112" s="622"/>
      <c r="O112" s="622"/>
      <c r="P112" s="635"/>
      <c r="Q112" s="623"/>
    </row>
    <row r="113" spans="1:17" ht="14.4" customHeight="1" x14ac:dyDescent="0.3">
      <c r="A113" s="618" t="s">
        <v>8910</v>
      </c>
      <c r="B113" s="619" t="s">
        <v>9625</v>
      </c>
      <c r="C113" s="619" t="s">
        <v>7401</v>
      </c>
      <c r="D113" s="619" t="s">
        <v>9682</v>
      </c>
      <c r="E113" s="619" t="s">
        <v>9683</v>
      </c>
      <c r="F113" s="622">
        <v>4</v>
      </c>
      <c r="G113" s="622">
        <v>264</v>
      </c>
      <c r="H113" s="622">
        <v>1</v>
      </c>
      <c r="I113" s="622">
        <v>66</v>
      </c>
      <c r="J113" s="622">
        <v>13</v>
      </c>
      <c r="K113" s="622">
        <v>858</v>
      </c>
      <c r="L113" s="622">
        <v>3.25</v>
      </c>
      <c r="M113" s="622">
        <v>66</v>
      </c>
      <c r="N113" s="622">
        <v>34</v>
      </c>
      <c r="O113" s="622">
        <v>2244</v>
      </c>
      <c r="P113" s="635">
        <v>8.5</v>
      </c>
      <c r="Q113" s="623">
        <v>66</v>
      </c>
    </row>
    <row r="114" spans="1:17" ht="14.4" customHeight="1" x14ac:dyDescent="0.3">
      <c r="A114" s="618" t="s">
        <v>8910</v>
      </c>
      <c r="B114" s="619" t="s">
        <v>9625</v>
      </c>
      <c r="C114" s="619" t="s">
        <v>7401</v>
      </c>
      <c r="D114" s="619" t="s">
        <v>9684</v>
      </c>
      <c r="E114" s="619" t="s">
        <v>9685</v>
      </c>
      <c r="F114" s="622">
        <v>34</v>
      </c>
      <c r="G114" s="622">
        <v>782</v>
      </c>
      <c r="H114" s="622">
        <v>1</v>
      </c>
      <c r="I114" s="622">
        <v>23</v>
      </c>
      <c r="J114" s="622">
        <v>61</v>
      </c>
      <c r="K114" s="622">
        <v>1403</v>
      </c>
      <c r="L114" s="622">
        <v>1.7941176470588236</v>
      </c>
      <c r="M114" s="622">
        <v>23</v>
      </c>
      <c r="N114" s="622">
        <v>34</v>
      </c>
      <c r="O114" s="622">
        <v>782</v>
      </c>
      <c r="P114" s="635">
        <v>1</v>
      </c>
      <c r="Q114" s="623">
        <v>23</v>
      </c>
    </row>
    <row r="115" spans="1:17" ht="14.4" customHeight="1" x14ac:dyDescent="0.3">
      <c r="A115" s="618" t="s">
        <v>8910</v>
      </c>
      <c r="B115" s="619" t="s">
        <v>9625</v>
      </c>
      <c r="C115" s="619" t="s">
        <v>7401</v>
      </c>
      <c r="D115" s="619" t="s">
        <v>9686</v>
      </c>
      <c r="E115" s="619" t="s">
        <v>9687</v>
      </c>
      <c r="F115" s="622">
        <v>26</v>
      </c>
      <c r="G115" s="622">
        <v>1404</v>
      </c>
      <c r="H115" s="622">
        <v>1</v>
      </c>
      <c r="I115" s="622">
        <v>54</v>
      </c>
      <c r="J115" s="622">
        <v>17</v>
      </c>
      <c r="K115" s="622">
        <v>918</v>
      </c>
      <c r="L115" s="622">
        <v>0.65384615384615385</v>
      </c>
      <c r="M115" s="622">
        <v>54</v>
      </c>
      <c r="N115" s="622">
        <v>33</v>
      </c>
      <c r="O115" s="622">
        <v>1782</v>
      </c>
      <c r="P115" s="635">
        <v>1.2692307692307692</v>
      </c>
      <c r="Q115" s="623">
        <v>54</v>
      </c>
    </row>
    <row r="116" spans="1:17" ht="14.4" customHeight="1" x14ac:dyDescent="0.3">
      <c r="A116" s="618" t="s">
        <v>8910</v>
      </c>
      <c r="B116" s="619" t="s">
        <v>9625</v>
      </c>
      <c r="C116" s="619" t="s">
        <v>7401</v>
      </c>
      <c r="D116" s="619" t="s">
        <v>9688</v>
      </c>
      <c r="E116" s="619" t="s">
        <v>9689</v>
      </c>
      <c r="F116" s="622">
        <v>21</v>
      </c>
      <c r="G116" s="622">
        <v>5313</v>
      </c>
      <c r="H116" s="622">
        <v>1</v>
      </c>
      <c r="I116" s="622">
        <v>253</v>
      </c>
      <c r="J116" s="622">
        <v>10</v>
      </c>
      <c r="K116" s="622">
        <v>2530</v>
      </c>
      <c r="L116" s="622">
        <v>0.47619047619047616</v>
      </c>
      <c r="M116" s="622">
        <v>253</v>
      </c>
      <c r="N116" s="622">
        <v>51</v>
      </c>
      <c r="O116" s="622">
        <v>12903</v>
      </c>
      <c r="P116" s="635">
        <v>2.4285714285714284</v>
      </c>
      <c r="Q116" s="623">
        <v>253</v>
      </c>
    </row>
    <row r="117" spans="1:17" ht="14.4" customHeight="1" x14ac:dyDescent="0.3">
      <c r="A117" s="618" t="s">
        <v>8910</v>
      </c>
      <c r="B117" s="619" t="s">
        <v>9625</v>
      </c>
      <c r="C117" s="619" t="s">
        <v>7401</v>
      </c>
      <c r="D117" s="619" t="s">
        <v>9690</v>
      </c>
      <c r="E117" s="619" t="s">
        <v>9691</v>
      </c>
      <c r="F117" s="622">
        <v>3</v>
      </c>
      <c r="G117" s="622">
        <v>1755</v>
      </c>
      <c r="H117" s="622">
        <v>1</v>
      </c>
      <c r="I117" s="622">
        <v>585</v>
      </c>
      <c r="J117" s="622"/>
      <c r="K117" s="622"/>
      <c r="L117" s="622"/>
      <c r="M117" s="622"/>
      <c r="N117" s="622"/>
      <c r="O117" s="622"/>
      <c r="P117" s="635"/>
      <c r="Q117" s="623"/>
    </row>
    <row r="118" spans="1:17" ht="14.4" customHeight="1" x14ac:dyDescent="0.3">
      <c r="A118" s="618" t="s">
        <v>8910</v>
      </c>
      <c r="B118" s="619" t="s">
        <v>9625</v>
      </c>
      <c r="C118" s="619" t="s">
        <v>7401</v>
      </c>
      <c r="D118" s="619" t="s">
        <v>9692</v>
      </c>
      <c r="E118" s="619" t="s">
        <v>9693</v>
      </c>
      <c r="F118" s="622"/>
      <c r="G118" s="622"/>
      <c r="H118" s="622"/>
      <c r="I118" s="622"/>
      <c r="J118" s="622">
        <v>1</v>
      </c>
      <c r="K118" s="622">
        <v>294</v>
      </c>
      <c r="L118" s="622"/>
      <c r="M118" s="622">
        <v>294</v>
      </c>
      <c r="N118" s="622"/>
      <c r="O118" s="622"/>
      <c r="P118" s="635"/>
      <c r="Q118" s="623"/>
    </row>
    <row r="119" spans="1:17" ht="14.4" customHeight="1" x14ac:dyDescent="0.3">
      <c r="A119" s="618" t="s">
        <v>8910</v>
      </c>
      <c r="B119" s="619" t="s">
        <v>9625</v>
      </c>
      <c r="C119" s="619" t="s">
        <v>7401</v>
      </c>
      <c r="D119" s="619" t="s">
        <v>9694</v>
      </c>
      <c r="E119" s="619" t="s">
        <v>9695</v>
      </c>
      <c r="F119" s="622">
        <v>3</v>
      </c>
      <c r="G119" s="622">
        <v>102</v>
      </c>
      <c r="H119" s="622">
        <v>1</v>
      </c>
      <c r="I119" s="622">
        <v>34</v>
      </c>
      <c r="J119" s="622"/>
      <c r="K119" s="622"/>
      <c r="L119" s="622"/>
      <c r="M119" s="622"/>
      <c r="N119" s="622">
        <v>1</v>
      </c>
      <c r="O119" s="622">
        <v>35</v>
      </c>
      <c r="P119" s="635">
        <v>0.34313725490196079</v>
      </c>
      <c r="Q119" s="623">
        <v>35</v>
      </c>
    </row>
    <row r="120" spans="1:17" ht="14.4" customHeight="1" x14ac:dyDescent="0.3">
      <c r="A120" s="618" t="s">
        <v>8910</v>
      </c>
      <c r="B120" s="619" t="s">
        <v>9625</v>
      </c>
      <c r="C120" s="619" t="s">
        <v>7401</v>
      </c>
      <c r="D120" s="619" t="s">
        <v>9696</v>
      </c>
      <c r="E120" s="619" t="s">
        <v>9697</v>
      </c>
      <c r="F120" s="622">
        <v>3</v>
      </c>
      <c r="G120" s="622">
        <v>150</v>
      </c>
      <c r="H120" s="622">
        <v>1</v>
      </c>
      <c r="I120" s="622">
        <v>50</v>
      </c>
      <c r="J120" s="622">
        <v>2</v>
      </c>
      <c r="K120" s="622">
        <v>100</v>
      </c>
      <c r="L120" s="622">
        <v>0.66666666666666663</v>
      </c>
      <c r="M120" s="622">
        <v>50</v>
      </c>
      <c r="N120" s="622"/>
      <c r="O120" s="622"/>
      <c r="P120" s="635"/>
      <c r="Q120" s="623"/>
    </row>
    <row r="121" spans="1:17" ht="14.4" customHeight="1" x14ac:dyDescent="0.3">
      <c r="A121" s="618" t="s">
        <v>8910</v>
      </c>
      <c r="B121" s="619" t="s">
        <v>9625</v>
      </c>
      <c r="C121" s="619" t="s">
        <v>7401</v>
      </c>
      <c r="D121" s="619" t="s">
        <v>9698</v>
      </c>
      <c r="E121" s="619" t="s">
        <v>9699</v>
      </c>
      <c r="F121" s="622"/>
      <c r="G121" s="622"/>
      <c r="H121" s="622"/>
      <c r="I121" s="622"/>
      <c r="J121" s="622"/>
      <c r="K121" s="622"/>
      <c r="L121" s="622"/>
      <c r="M121" s="622"/>
      <c r="N121" s="622">
        <v>1</v>
      </c>
      <c r="O121" s="622">
        <v>176</v>
      </c>
      <c r="P121" s="635"/>
      <c r="Q121" s="623">
        <v>176</v>
      </c>
    </row>
    <row r="122" spans="1:17" ht="14.4" customHeight="1" x14ac:dyDescent="0.3">
      <c r="A122" s="618" t="s">
        <v>9700</v>
      </c>
      <c r="B122" s="619" t="s">
        <v>9701</v>
      </c>
      <c r="C122" s="619" t="s">
        <v>7401</v>
      </c>
      <c r="D122" s="619" t="s">
        <v>9702</v>
      </c>
      <c r="E122" s="619" t="s">
        <v>9703</v>
      </c>
      <c r="F122" s="622">
        <v>1</v>
      </c>
      <c r="G122" s="622">
        <v>43</v>
      </c>
      <c r="H122" s="622">
        <v>1</v>
      </c>
      <c r="I122" s="622">
        <v>43</v>
      </c>
      <c r="J122" s="622"/>
      <c r="K122" s="622"/>
      <c r="L122" s="622"/>
      <c r="M122" s="622"/>
      <c r="N122" s="622"/>
      <c r="O122" s="622"/>
      <c r="P122" s="635"/>
      <c r="Q122" s="623"/>
    </row>
    <row r="123" spans="1:17" ht="14.4" customHeight="1" x14ac:dyDescent="0.3">
      <c r="A123" s="618" t="s">
        <v>9700</v>
      </c>
      <c r="B123" s="619" t="s">
        <v>9701</v>
      </c>
      <c r="C123" s="619" t="s">
        <v>7401</v>
      </c>
      <c r="D123" s="619" t="s">
        <v>9704</v>
      </c>
      <c r="E123" s="619" t="s">
        <v>9705</v>
      </c>
      <c r="F123" s="622">
        <v>12</v>
      </c>
      <c r="G123" s="622">
        <v>564</v>
      </c>
      <c r="H123" s="622">
        <v>1</v>
      </c>
      <c r="I123" s="622">
        <v>47</v>
      </c>
      <c r="J123" s="622">
        <v>15</v>
      </c>
      <c r="K123" s="622">
        <v>705</v>
      </c>
      <c r="L123" s="622">
        <v>1.25</v>
      </c>
      <c r="M123" s="622">
        <v>47</v>
      </c>
      <c r="N123" s="622">
        <v>22</v>
      </c>
      <c r="O123" s="622">
        <v>1034</v>
      </c>
      <c r="P123" s="635">
        <v>1.8333333333333333</v>
      </c>
      <c r="Q123" s="623">
        <v>47</v>
      </c>
    </row>
    <row r="124" spans="1:17" ht="14.4" customHeight="1" x14ac:dyDescent="0.3">
      <c r="A124" s="618" t="s">
        <v>9700</v>
      </c>
      <c r="B124" s="619" t="s">
        <v>9701</v>
      </c>
      <c r="C124" s="619" t="s">
        <v>7401</v>
      </c>
      <c r="D124" s="619" t="s">
        <v>9706</v>
      </c>
      <c r="E124" s="619" t="s">
        <v>9707</v>
      </c>
      <c r="F124" s="622"/>
      <c r="G124" s="622"/>
      <c r="H124" s="622"/>
      <c r="I124" s="622"/>
      <c r="J124" s="622">
        <v>2</v>
      </c>
      <c r="K124" s="622">
        <v>922</v>
      </c>
      <c r="L124" s="622"/>
      <c r="M124" s="622">
        <v>461</v>
      </c>
      <c r="N124" s="622">
        <v>2</v>
      </c>
      <c r="O124" s="622">
        <v>922</v>
      </c>
      <c r="P124" s="635"/>
      <c r="Q124" s="623">
        <v>461</v>
      </c>
    </row>
    <row r="125" spans="1:17" ht="14.4" customHeight="1" x14ac:dyDescent="0.3">
      <c r="A125" s="618" t="s">
        <v>9700</v>
      </c>
      <c r="B125" s="619" t="s">
        <v>9701</v>
      </c>
      <c r="C125" s="619" t="s">
        <v>7401</v>
      </c>
      <c r="D125" s="619" t="s">
        <v>9708</v>
      </c>
      <c r="E125" s="619" t="s">
        <v>9709</v>
      </c>
      <c r="F125" s="622">
        <v>3</v>
      </c>
      <c r="G125" s="622">
        <v>678</v>
      </c>
      <c r="H125" s="622">
        <v>1</v>
      </c>
      <c r="I125" s="622">
        <v>226</v>
      </c>
      <c r="J125" s="622"/>
      <c r="K125" s="622"/>
      <c r="L125" s="622"/>
      <c r="M125" s="622"/>
      <c r="N125" s="622">
        <v>4</v>
      </c>
      <c r="O125" s="622">
        <v>908</v>
      </c>
      <c r="P125" s="635">
        <v>1.3392330383480826</v>
      </c>
      <c r="Q125" s="623">
        <v>227</v>
      </c>
    </row>
    <row r="126" spans="1:17" ht="14.4" customHeight="1" x14ac:dyDescent="0.3">
      <c r="A126" s="618" t="s">
        <v>9700</v>
      </c>
      <c r="B126" s="619" t="s">
        <v>9701</v>
      </c>
      <c r="C126" s="619" t="s">
        <v>7401</v>
      </c>
      <c r="D126" s="619" t="s">
        <v>9710</v>
      </c>
      <c r="E126" s="619" t="s">
        <v>9711</v>
      </c>
      <c r="F126" s="622">
        <v>3</v>
      </c>
      <c r="G126" s="622">
        <v>549</v>
      </c>
      <c r="H126" s="622">
        <v>1</v>
      </c>
      <c r="I126" s="622">
        <v>183</v>
      </c>
      <c r="J126" s="622">
        <v>5</v>
      </c>
      <c r="K126" s="622">
        <v>915</v>
      </c>
      <c r="L126" s="622">
        <v>1.6666666666666667</v>
      </c>
      <c r="M126" s="622">
        <v>183</v>
      </c>
      <c r="N126" s="622">
        <v>2</v>
      </c>
      <c r="O126" s="622">
        <v>368</v>
      </c>
      <c r="P126" s="635">
        <v>0.67030965391621133</v>
      </c>
      <c r="Q126" s="623">
        <v>184</v>
      </c>
    </row>
    <row r="127" spans="1:17" ht="14.4" customHeight="1" x14ac:dyDescent="0.3">
      <c r="A127" s="618" t="s">
        <v>9700</v>
      </c>
      <c r="B127" s="619" t="s">
        <v>9701</v>
      </c>
      <c r="C127" s="619" t="s">
        <v>7401</v>
      </c>
      <c r="D127" s="619" t="s">
        <v>9712</v>
      </c>
      <c r="E127" s="619" t="s">
        <v>9713</v>
      </c>
      <c r="F127" s="622">
        <v>1</v>
      </c>
      <c r="G127" s="622">
        <v>1441</v>
      </c>
      <c r="H127" s="622">
        <v>1</v>
      </c>
      <c r="I127" s="622">
        <v>1441</v>
      </c>
      <c r="J127" s="622"/>
      <c r="K127" s="622"/>
      <c r="L127" s="622"/>
      <c r="M127" s="622"/>
      <c r="N127" s="622"/>
      <c r="O127" s="622"/>
      <c r="P127" s="635"/>
      <c r="Q127" s="623"/>
    </row>
    <row r="128" spans="1:17" ht="14.4" customHeight="1" x14ac:dyDescent="0.3">
      <c r="A128" s="618" t="s">
        <v>9700</v>
      </c>
      <c r="B128" s="619" t="s">
        <v>9701</v>
      </c>
      <c r="C128" s="619" t="s">
        <v>7401</v>
      </c>
      <c r="D128" s="619" t="s">
        <v>9714</v>
      </c>
      <c r="E128" s="619" t="s">
        <v>9715</v>
      </c>
      <c r="F128" s="622">
        <v>1</v>
      </c>
      <c r="G128" s="622">
        <v>216</v>
      </c>
      <c r="H128" s="622">
        <v>1</v>
      </c>
      <c r="I128" s="622">
        <v>216</v>
      </c>
      <c r="J128" s="622"/>
      <c r="K128" s="622"/>
      <c r="L128" s="622"/>
      <c r="M128" s="622"/>
      <c r="N128" s="622">
        <v>1</v>
      </c>
      <c r="O128" s="622">
        <v>216</v>
      </c>
      <c r="P128" s="635">
        <v>1</v>
      </c>
      <c r="Q128" s="623">
        <v>216</v>
      </c>
    </row>
    <row r="129" spans="1:17" ht="14.4" customHeight="1" x14ac:dyDescent="0.3">
      <c r="A129" s="618" t="s">
        <v>9700</v>
      </c>
      <c r="B129" s="619" t="s">
        <v>9701</v>
      </c>
      <c r="C129" s="619" t="s">
        <v>7401</v>
      </c>
      <c r="D129" s="619" t="s">
        <v>9716</v>
      </c>
      <c r="E129" s="619" t="s">
        <v>9717</v>
      </c>
      <c r="F129" s="622"/>
      <c r="G129" s="622"/>
      <c r="H129" s="622"/>
      <c r="I129" s="622"/>
      <c r="J129" s="622">
        <v>1</v>
      </c>
      <c r="K129" s="622">
        <v>1641</v>
      </c>
      <c r="L129" s="622"/>
      <c r="M129" s="622">
        <v>1641</v>
      </c>
      <c r="N129" s="622"/>
      <c r="O129" s="622"/>
      <c r="P129" s="635"/>
      <c r="Q129" s="623"/>
    </row>
    <row r="130" spans="1:17" ht="14.4" customHeight="1" x14ac:dyDescent="0.3">
      <c r="A130" s="618" t="s">
        <v>9700</v>
      </c>
      <c r="B130" s="619" t="s">
        <v>9701</v>
      </c>
      <c r="C130" s="619" t="s">
        <v>7401</v>
      </c>
      <c r="D130" s="619" t="s">
        <v>9718</v>
      </c>
      <c r="E130" s="619" t="s">
        <v>9719</v>
      </c>
      <c r="F130" s="622">
        <v>3</v>
      </c>
      <c r="G130" s="622">
        <v>498</v>
      </c>
      <c r="H130" s="622">
        <v>1</v>
      </c>
      <c r="I130" s="622">
        <v>166</v>
      </c>
      <c r="J130" s="622">
        <v>2</v>
      </c>
      <c r="K130" s="622">
        <v>332</v>
      </c>
      <c r="L130" s="622">
        <v>0.66666666666666663</v>
      </c>
      <c r="M130" s="622">
        <v>166</v>
      </c>
      <c r="N130" s="622"/>
      <c r="O130" s="622"/>
      <c r="P130" s="635"/>
      <c r="Q130" s="623"/>
    </row>
    <row r="131" spans="1:17" ht="14.4" customHeight="1" x14ac:dyDescent="0.3">
      <c r="A131" s="618" t="s">
        <v>9700</v>
      </c>
      <c r="B131" s="619" t="s">
        <v>9701</v>
      </c>
      <c r="C131" s="619" t="s">
        <v>7401</v>
      </c>
      <c r="D131" s="619" t="s">
        <v>9720</v>
      </c>
      <c r="E131" s="619" t="s">
        <v>9721</v>
      </c>
      <c r="F131" s="622">
        <v>35</v>
      </c>
      <c r="G131" s="622">
        <v>11585</v>
      </c>
      <c r="H131" s="622">
        <v>1</v>
      </c>
      <c r="I131" s="622">
        <v>331</v>
      </c>
      <c r="J131" s="622">
        <v>35</v>
      </c>
      <c r="K131" s="622">
        <v>11585</v>
      </c>
      <c r="L131" s="622">
        <v>1</v>
      </c>
      <c r="M131" s="622">
        <v>331</v>
      </c>
      <c r="N131" s="622">
        <v>31</v>
      </c>
      <c r="O131" s="622">
        <v>10261</v>
      </c>
      <c r="P131" s="635">
        <v>0.88571428571428568</v>
      </c>
      <c r="Q131" s="623">
        <v>331</v>
      </c>
    </row>
    <row r="132" spans="1:17" ht="14.4" customHeight="1" x14ac:dyDescent="0.3">
      <c r="A132" s="618" t="s">
        <v>9700</v>
      </c>
      <c r="B132" s="619" t="s">
        <v>9701</v>
      </c>
      <c r="C132" s="619" t="s">
        <v>7401</v>
      </c>
      <c r="D132" s="619" t="s">
        <v>9722</v>
      </c>
      <c r="E132" s="619" t="s">
        <v>9723</v>
      </c>
      <c r="F132" s="622">
        <v>167</v>
      </c>
      <c r="G132" s="622">
        <v>2839</v>
      </c>
      <c r="H132" s="622">
        <v>1</v>
      </c>
      <c r="I132" s="622">
        <v>17</v>
      </c>
      <c r="J132" s="622">
        <v>150</v>
      </c>
      <c r="K132" s="622">
        <v>2550</v>
      </c>
      <c r="L132" s="622">
        <v>0.89820359281437123</v>
      </c>
      <c r="M132" s="622">
        <v>17</v>
      </c>
      <c r="N132" s="622">
        <v>21</v>
      </c>
      <c r="O132" s="622">
        <v>357</v>
      </c>
      <c r="P132" s="635">
        <v>0.12574850299401197</v>
      </c>
      <c r="Q132" s="623">
        <v>17</v>
      </c>
    </row>
    <row r="133" spans="1:17" ht="14.4" customHeight="1" x14ac:dyDescent="0.3">
      <c r="A133" s="618" t="s">
        <v>9700</v>
      </c>
      <c r="B133" s="619" t="s">
        <v>9701</v>
      </c>
      <c r="C133" s="619" t="s">
        <v>7401</v>
      </c>
      <c r="D133" s="619" t="s">
        <v>9724</v>
      </c>
      <c r="E133" s="619" t="s">
        <v>9725</v>
      </c>
      <c r="F133" s="622">
        <v>11</v>
      </c>
      <c r="G133" s="622">
        <v>1903</v>
      </c>
      <c r="H133" s="622">
        <v>1</v>
      </c>
      <c r="I133" s="622">
        <v>173</v>
      </c>
      <c r="J133" s="622">
        <v>17</v>
      </c>
      <c r="K133" s="622">
        <v>2941</v>
      </c>
      <c r="L133" s="622">
        <v>1.5454545454545454</v>
      </c>
      <c r="M133" s="622">
        <v>173</v>
      </c>
      <c r="N133" s="622">
        <v>8</v>
      </c>
      <c r="O133" s="622">
        <v>1392</v>
      </c>
      <c r="P133" s="635">
        <v>0.73147661586967949</v>
      </c>
      <c r="Q133" s="623">
        <v>174</v>
      </c>
    </row>
    <row r="134" spans="1:17" ht="14.4" customHeight="1" x14ac:dyDescent="0.3">
      <c r="A134" s="618" t="s">
        <v>9700</v>
      </c>
      <c r="B134" s="619" t="s">
        <v>9701</v>
      </c>
      <c r="C134" s="619" t="s">
        <v>7401</v>
      </c>
      <c r="D134" s="619" t="s">
        <v>9726</v>
      </c>
      <c r="E134" s="619" t="s">
        <v>9727</v>
      </c>
      <c r="F134" s="622">
        <v>428</v>
      </c>
      <c r="G134" s="622">
        <v>8560</v>
      </c>
      <c r="H134" s="622">
        <v>1</v>
      </c>
      <c r="I134" s="622">
        <v>20</v>
      </c>
      <c r="J134" s="622">
        <v>374</v>
      </c>
      <c r="K134" s="622">
        <v>7480</v>
      </c>
      <c r="L134" s="622">
        <v>0.87383177570093462</v>
      </c>
      <c r="M134" s="622">
        <v>20</v>
      </c>
      <c r="N134" s="622">
        <v>209</v>
      </c>
      <c r="O134" s="622">
        <v>4180</v>
      </c>
      <c r="P134" s="635">
        <v>0.48831775700934582</v>
      </c>
      <c r="Q134" s="623">
        <v>20</v>
      </c>
    </row>
    <row r="135" spans="1:17" ht="14.4" customHeight="1" x14ac:dyDescent="0.3">
      <c r="A135" s="618" t="s">
        <v>9700</v>
      </c>
      <c r="B135" s="619" t="s">
        <v>9701</v>
      </c>
      <c r="C135" s="619" t="s">
        <v>7401</v>
      </c>
      <c r="D135" s="619" t="s">
        <v>9728</v>
      </c>
      <c r="E135" s="619" t="s">
        <v>9729</v>
      </c>
      <c r="F135" s="622">
        <v>218</v>
      </c>
      <c r="G135" s="622">
        <v>2616</v>
      </c>
      <c r="H135" s="622">
        <v>1</v>
      </c>
      <c r="I135" s="622">
        <v>12</v>
      </c>
      <c r="J135" s="622">
        <v>142</v>
      </c>
      <c r="K135" s="622">
        <v>1704</v>
      </c>
      <c r="L135" s="622">
        <v>0.65137614678899081</v>
      </c>
      <c r="M135" s="622">
        <v>12</v>
      </c>
      <c r="N135" s="622">
        <v>97</v>
      </c>
      <c r="O135" s="622">
        <v>1164</v>
      </c>
      <c r="P135" s="635">
        <v>0.44495412844036697</v>
      </c>
      <c r="Q135" s="623">
        <v>12</v>
      </c>
    </row>
    <row r="136" spans="1:17" ht="14.4" customHeight="1" x14ac:dyDescent="0.3">
      <c r="A136" s="618" t="s">
        <v>9700</v>
      </c>
      <c r="B136" s="619" t="s">
        <v>9701</v>
      </c>
      <c r="C136" s="619" t="s">
        <v>7401</v>
      </c>
      <c r="D136" s="619" t="s">
        <v>9730</v>
      </c>
      <c r="E136" s="619" t="s">
        <v>9731</v>
      </c>
      <c r="F136" s="622"/>
      <c r="G136" s="622"/>
      <c r="H136" s="622"/>
      <c r="I136" s="622"/>
      <c r="J136" s="622">
        <v>5</v>
      </c>
      <c r="K136" s="622">
        <v>945</v>
      </c>
      <c r="L136" s="622"/>
      <c r="M136" s="622">
        <v>189</v>
      </c>
      <c r="N136" s="622"/>
      <c r="O136" s="622"/>
      <c r="P136" s="635"/>
      <c r="Q136" s="623"/>
    </row>
    <row r="137" spans="1:17" ht="14.4" customHeight="1" x14ac:dyDescent="0.3">
      <c r="A137" s="618" t="s">
        <v>9700</v>
      </c>
      <c r="B137" s="619" t="s">
        <v>9701</v>
      </c>
      <c r="C137" s="619" t="s">
        <v>7401</v>
      </c>
      <c r="D137" s="619" t="s">
        <v>9732</v>
      </c>
      <c r="E137" s="619" t="s">
        <v>9733</v>
      </c>
      <c r="F137" s="622">
        <v>6</v>
      </c>
      <c r="G137" s="622">
        <v>1104</v>
      </c>
      <c r="H137" s="622">
        <v>1</v>
      </c>
      <c r="I137" s="622">
        <v>184</v>
      </c>
      <c r="J137" s="622">
        <v>8</v>
      </c>
      <c r="K137" s="622">
        <v>1480</v>
      </c>
      <c r="L137" s="622">
        <v>1.3405797101449275</v>
      </c>
      <c r="M137" s="622">
        <v>185</v>
      </c>
      <c r="N137" s="622">
        <v>18</v>
      </c>
      <c r="O137" s="622">
        <v>3330</v>
      </c>
      <c r="P137" s="635">
        <v>3.0163043478260869</v>
      </c>
      <c r="Q137" s="623">
        <v>185</v>
      </c>
    </row>
    <row r="138" spans="1:17" ht="14.4" customHeight="1" x14ac:dyDescent="0.3">
      <c r="A138" s="618" t="s">
        <v>9700</v>
      </c>
      <c r="B138" s="619" t="s">
        <v>9701</v>
      </c>
      <c r="C138" s="619" t="s">
        <v>7401</v>
      </c>
      <c r="D138" s="619" t="s">
        <v>9734</v>
      </c>
      <c r="E138" s="619" t="s">
        <v>9735</v>
      </c>
      <c r="F138" s="622">
        <v>1</v>
      </c>
      <c r="G138" s="622">
        <v>130</v>
      </c>
      <c r="H138" s="622">
        <v>1</v>
      </c>
      <c r="I138" s="622">
        <v>130</v>
      </c>
      <c r="J138" s="622">
        <v>4</v>
      </c>
      <c r="K138" s="622">
        <v>520</v>
      </c>
      <c r="L138" s="622">
        <v>4</v>
      </c>
      <c r="M138" s="622">
        <v>130</v>
      </c>
      <c r="N138" s="622"/>
      <c r="O138" s="622"/>
      <c r="P138" s="635"/>
      <c r="Q138" s="623"/>
    </row>
    <row r="139" spans="1:17" ht="14.4" customHeight="1" x14ac:dyDescent="0.3">
      <c r="A139" s="618" t="s">
        <v>9700</v>
      </c>
      <c r="B139" s="619" t="s">
        <v>9701</v>
      </c>
      <c r="C139" s="619" t="s">
        <v>7401</v>
      </c>
      <c r="D139" s="619" t="s">
        <v>9736</v>
      </c>
      <c r="E139" s="619" t="s">
        <v>9737</v>
      </c>
      <c r="F139" s="622"/>
      <c r="G139" s="622"/>
      <c r="H139" s="622"/>
      <c r="I139" s="622"/>
      <c r="J139" s="622">
        <v>1</v>
      </c>
      <c r="K139" s="622">
        <v>160</v>
      </c>
      <c r="L139" s="622"/>
      <c r="M139" s="622">
        <v>160</v>
      </c>
      <c r="N139" s="622"/>
      <c r="O139" s="622"/>
      <c r="P139" s="635"/>
      <c r="Q139" s="623"/>
    </row>
    <row r="140" spans="1:17" ht="14.4" customHeight="1" x14ac:dyDescent="0.3">
      <c r="A140" s="618" t="s">
        <v>9700</v>
      </c>
      <c r="B140" s="619" t="s">
        <v>9701</v>
      </c>
      <c r="C140" s="619" t="s">
        <v>7401</v>
      </c>
      <c r="D140" s="619" t="s">
        <v>9738</v>
      </c>
      <c r="E140" s="619" t="s">
        <v>9739</v>
      </c>
      <c r="F140" s="622">
        <v>1</v>
      </c>
      <c r="G140" s="622">
        <v>411</v>
      </c>
      <c r="H140" s="622">
        <v>1</v>
      </c>
      <c r="I140" s="622">
        <v>411</v>
      </c>
      <c r="J140" s="622">
        <v>3</v>
      </c>
      <c r="K140" s="622">
        <v>1233</v>
      </c>
      <c r="L140" s="622">
        <v>3</v>
      </c>
      <c r="M140" s="622">
        <v>411</v>
      </c>
      <c r="N140" s="622"/>
      <c r="O140" s="622"/>
      <c r="P140" s="635"/>
      <c r="Q140" s="623"/>
    </row>
    <row r="141" spans="1:17" ht="14.4" customHeight="1" x14ac:dyDescent="0.3">
      <c r="A141" s="618" t="s">
        <v>9700</v>
      </c>
      <c r="B141" s="619" t="s">
        <v>9701</v>
      </c>
      <c r="C141" s="619" t="s">
        <v>7401</v>
      </c>
      <c r="D141" s="619" t="s">
        <v>9740</v>
      </c>
      <c r="E141" s="619" t="s">
        <v>9741</v>
      </c>
      <c r="F141" s="622">
        <v>88</v>
      </c>
      <c r="G141" s="622">
        <v>6248</v>
      </c>
      <c r="H141" s="622">
        <v>1</v>
      </c>
      <c r="I141" s="622">
        <v>71</v>
      </c>
      <c r="J141" s="622">
        <v>910</v>
      </c>
      <c r="K141" s="622">
        <v>64610</v>
      </c>
      <c r="L141" s="622">
        <v>10.340909090909092</v>
      </c>
      <c r="M141" s="622">
        <v>71</v>
      </c>
      <c r="N141" s="622">
        <v>222</v>
      </c>
      <c r="O141" s="622">
        <v>15762</v>
      </c>
      <c r="P141" s="635">
        <v>2.5227272727272729</v>
      </c>
      <c r="Q141" s="623">
        <v>71</v>
      </c>
    </row>
    <row r="142" spans="1:17" ht="14.4" customHeight="1" x14ac:dyDescent="0.3">
      <c r="A142" s="618" t="s">
        <v>9700</v>
      </c>
      <c r="B142" s="619" t="s">
        <v>9701</v>
      </c>
      <c r="C142" s="619" t="s">
        <v>7401</v>
      </c>
      <c r="D142" s="619" t="s">
        <v>9742</v>
      </c>
      <c r="E142" s="619" t="s">
        <v>9743</v>
      </c>
      <c r="F142" s="622">
        <v>2</v>
      </c>
      <c r="G142" s="622">
        <v>880</v>
      </c>
      <c r="H142" s="622">
        <v>1</v>
      </c>
      <c r="I142" s="622">
        <v>440</v>
      </c>
      <c r="J142" s="622"/>
      <c r="K142" s="622"/>
      <c r="L142" s="622"/>
      <c r="M142" s="622"/>
      <c r="N142" s="622"/>
      <c r="O142" s="622"/>
      <c r="P142" s="635"/>
      <c r="Q142" s="623"/>
    </row>
    <row r="143" spans="1:17" ht="14.4" customHeight="1" x14ac:dyDescent="0.3">
      <c r="A143" s="618" t="s">
        <v>9700</v>
      </c>
      <c r="B143" s="619" t="s">
        <v>9701</v>
      </c>
      <c r="C143" s="619" t="s">
        <v>7401</v>
      </c>
      <c r="D143" s="619" t="s">
        <v>9744</v>
      </c>
      <c r="E143" s="619" t="s">
        <v>9745</v>
      </c>
      <c r="F143" s="622"/>
      <c r="G143" s="622"/>
      <c r="H143" s="622"/>
      <c r="I143" s="622"/>
      <c r="J143" s="622">
        <v>1</v>
      </c>
      <c r="K143" s="622">
        <v>277</v>
      </c>
      <c r="L143" s="622"/>
      <c r="M143" s="622">
        <v>277</v>
      </c>
      <c r="N143" s="622"/>
      <c r="O143" s="622"/>
      <c r="P143" s="635"/>
      <c r="Q143" s="623"/>
    </row>
    <row r="144" spans="1:17" ht="14.4" customHeight="1" x14ac:dyDescent="0.3">
      <c r="A144" s="618" t="s">
        <v>9700</v>
      </c>
      <c r="B144" s="619" t="s">
        <v>9701</v>
      </c>
      <c r="C144" s="619" t="s">
        <v>7401</v>
      </c>
      <c r="D144" s="619" t="s">
        <v>9746</v>
      </c>
      <c r="E144" s="619" t="s">
        <v>9747</v>
      </c>
      <c r="F144" s="622">
        <v>7</v>
      </c>
      <c r="G144" s="622">
        <v>1764</v>
      </c>
      <c r="H144" s="622">
        <v>1</v>
      </c>
      <c r="I144" s="622">
        <v>252</v>
      </c>
      <c r="J144" s="622">
        <v>4</v>
      </c>
      <c r="K144" s="622">
        <v>1012</v>
      </c>
      <c r="L144" s="622">
        <v>0.57369614512471656</v>
      </c>
      <c r="M144" s="622">
        <v>253</v>
      </c>
      <c r="N144" s="622">
        <v>1</v>
      </c>
      <c r="O144" s="622">
        <v>253</v>
      </c>
      <c r="P144" s="635">
        <v>0.14342403628117914</v>
      </c>
      <c r="Q144" s="623">
        <v>253</v>
      </c>
    </row>
    <row r="145" spans="1:17" ht="14.4" customHeight="1" x14ac:dyDescent="0.3">
      <c r="A145" s="618" t="s">
        <v>9700</v>
      </c>
      <c r="B145" s="619" t="s">
        <v>9701</v>
      </c>
      <c r="C145" s="619" t="s">
        <v>7401</v>
      </c>
      <c r="D145" s="619" t="s">
        <v>9748</v>
      </c>
      <c r="E145" s="619" t="s">
        <v>9749</v>
      </c>
      <c r="F145" s="622">
        <v>1528</v>
      </c>
      <c r="G145" s="622">
        <v>38200</v>
      </c>
      <c r="H145" s="622">
        <v>1</v>
      </c>
      <c r="I145" s="622">
        <v>25</v>
      </c>
      <c r="J145" s="622">
        <v>1534</v>
      </c>
      <c r="K145" s="622">
        <v>38350</v>
      </c>
      <c r="L145" s="622">
        <v>1.0039267015706805</v>
      </c>
      <c r="M145" s="622">
        <v>25</v>
      </c>
      <c r="N145" s="622">
        <v>1195</v>
      </c>
      <c r="O145" s="622">
        <v>29875</v>
      </c>
      <c r="P145" s="635">
        <v>0.78206806282722519</v>
      </c>
      <c r="Q145" s="623">
        <v>25</v>
      </c>
    </row>
    <row r="146" spans="1:17" ht="14.4" customHeight="1" x14ac:dyDescent="0.3">
      <c r="A146" s="618" t="s">
        <v>9700</v>
      </c>
      <c r="B146" s="619" t="s">
        <v>9701</v>
      </c>
      <c r="C146" s="619" t="s">
        <v>7401</v>
      </c>
      <c r="D146" s="619" t="s">
        <v>9750</v>
      </c>
      <c r="E146" s="619" t="s">
        <v>9751</v>
      </c>
      <c r="F146" s="622">
        <v>266</v>
      </c>
      <c r="G146" s="622">
        <v>3990</v>
      </c>
      <c r="H146" s="622">
        <v>1</v>
      </c>
      <c r="I146" s="622">
        <v>15</v>
      </c>
      <c r="J146" s="622">
        <v>298</v>
      </c>
      <c r="K146" s="622">
        <v>4470</v>
      </c>
      <c r="L146" s="622">
        <v>1.1203007518796992</v>
      </c>
      <c r="M146" s="622">
        <v>15</v>
      </c>
      <c r="N146" s="622">
        <v>181</v>
      </c>
      <c r="O146" s="622">
        <v>2715</v>
      </c>
      <c r="P146" s="635">
        <v>0.68045112781954886</v>
      </c>
      <c r="Q146" s="623">
        <v>15</v>
      </c>
    </row>
    <row r="147" spans="1:17" ht="14.4" customHeight="1" x14ac:dyDescent="0.3">
      <c r="A147" s="618" t="s">
        <v>9700</v>
      </c>
      <c r="B147" s="619" t="s">
        <v>9701</v>
      </c>
      <c r="C147" s="619" t="s">
        <v>7401</v>
      </c>
      <c r="D147" s="619" t="s">
        <v>9752</v>
      </c>
      <c r="E147" s="619" t="s">
        <v>9753</v>
      </c>
      <c r="F147" s="622">
        <v>22</v>
      </c>
      <c r="G147" s="622">
        <v>484</v>
      </c>
      <c r="H147" s="622">
        <v>1</v>
      </c>
      <c r="I147" s="622">
        <v>22</v>
      </c>
      <c r="J147" s="622">
        <v>13</v>
      </c>
      <c r="K147" s="622">
        <v>286</v>
      </c>
      <c r="L147" s="622">
        <v>0.59090909090909094</v>
      </c>
      <c r="M147" s="622">
        <v>22</v>
      </c>
      <c r="N147" s="622">
        <v>32</v>
      </c>
      <c r="O147" s="622">
        <v>704</v>
      </c>
      <c r="P147" s="635">
        <v>1.4545454545454546</v>
      </c>
      <c r="Q147" s="623">
        <v>22</v>
      </c>
    </row>
    <row r="148" spans="1:17" ht="14.4" customHeight="1" x14ac:dyDescent="0.3">
      <c r="A148" s="618" t="s">
        <v>9700</v>
      </c>
      <c r="B148" s="619" t="s">
        <v>9701</v>
      </c>
      <c r="C148" s="619" t="s">
        <v>7401</v>
      </c>
      <c r="D148" s="619" t="s">
        <v>9754</v>
      </c>
      <c r="E148" s="619" t="s">
        <v>9755</v>
      </c>
      <c r="F148" s="622">
        <v>11</v>
      </c>
      <c r="G148" s="622">
        <v>550</v>
      </c>
      <c r="H148" s="622">
        <v>1</v>
      </c>
      <c r="I148" s="622">
        <v>50</v>
      </c>
      <c r="J148" s="622">
        <v>12</v>
      </c>
      <c r="K148" s="622">
        <v>600</v>
      </c>
      <c r="L148" s="622">
        <v>1.0909090909090908</v>
      </c>
      <c r="M148" s="622">
        <v>50</v>
      </c>
      <c r="N148" s="622">
        <v>4</v>
      </c>
      <c r="O148" s="622">
        <v>200</v>
      </c>
      <c r="P148" s="635">
        <v>0.36363636363636365</v>
      </c>
      <c r="Q148" s="623">
        <v>50</v>
      </c>
    </row>
    <row r="149" spans="1:17" ht="14.4" customHeight="1" x14ac:dyDescent="0.3">
      <c r="A149" s="618" t="s">
        <v>9700</v>
      </c>
      <c r="B149" s="619" t="s">
        <v>9701</v>
      </c>
      <c r="C149" s="619" t="s">
        <v>7401</v>
      </c>
      <c r="D149" s="619" t="s">
        <v>9756</v>
      </c>
      <c r="E149" s="619" t="s">
        <v>9757</v>
      </c>
      <c r="F149" s="622">
        <v>1</v>
      </c>
      <c r="G149" s="622">
        <v>393</v>
      </c>
      <c r="H149" s="622">
        <v>1</v>
      </c>
      <c r="I149" s="622">
        <v>393</v>
      </c>
      <c r="J149" s="622">
        <v>3</v>
      </c>
      <c r="K149" s="622">
        <v>1179</v>
      </c>
      <c r="L149" s="622">
        <v>3</v>
      </c>
      <c r="M149" s="622">
        <v>393</v>
      </c>
      <c r="N149" s="622"/>
      <c r="O149" s="622"/>
      <c r="P149" s="635"/>
      <c r="Q149" s="623"/>
    </row>
    <row r="150" spans="1:17" ht="14.4" customHeight="1" x14ac:dyDescent="0.3">
      <c r="A150" s="618" t="s">
        <v>9700</v>
      </c>
      <c r="B150" s="619" t="s">
        <v>9701</v>
      </c>
      <c r="C150" s="619" t="s">
        <v>7401</v>
      </c>
      <c r="D150" s="619" t="s">
        <v>9758</v>
      </c>
      <c r="E150" s="619" t="s">
        <v>9759</v>
      </c>
      <c r="F150" s="622">
        <v>11</v>
      </c>
      <c r="G150" s="622">
        <v>660</v>
      </c>
      <c r="H150" s="622">
        <v>1</v>
      </c>
      <c r="I150" s="622">
        <v>60</v>
      </c>
      <c r="J150" s="622">
        <v>12</v>
      </c>
      <c r="K150" s="622">
        <v>720</v>
      </c>
      <c r="L150" s="622">
        <v>1.0909090909090908</v>
      </c>
      <c r="M150" s="622">
        <v>60</v>
      </c>
      <c r="N150" s="622">
        <v>4</v>
      </c>
      <c r="O150" s="622">
        <v>240</v>
      </c>
      <c r="P150" s="635">
        <v>0.36363636363636365</v>
      </c>
      <c r="Q150" s="623">
        <v>60</v>
      </c>
    </row>
    <row r="151" spans="1:17" ht="14.4" customHeight="1" x14ac:dyDescent="0.3">
      <c r="A151" s="618" t="s">
        <v>9700</v>
      </c>
      <c r="B151" s="619" t="s">
        <v>9701</v>
      </c>
      <c r="C151" s="619" t="s">
        <v>7401</v>
      </c>
      <c r="D151" s="619" t="s">
        <v>9760</v>
      </c>
      <c r="E151" s="619" t="s">
        <v>9761</v>
      </c>
      <c r="F151" s="622"/>
      <c r="G151" s="622"/>
      <c r="H151" s="622"/>
      <c r="I151" s="622"/>
      <c r="J151" s="622">
        <v>3</v>
      </c>
      <c r="K151" s="622">
        <v>3621</v>
      </c>
      <c r="L151" s="622"/>
      <c r="M151" s="622">
        <v>1207</v>
      </c>
      <c r="N151" s="622"/>
      <c r="O151" s="622"/>
      <c r="P151" s="635"/>
      <c r="Q151" s="623"/>
    </row>
    <row r="152" spans="1:17" ht="14.4" customHeight="1" x14ac:dyDescent="0.3">
      <c r="A152" s="618" t="s">
        <v>9700</v>
      </c>
      <c r="B152" s="619" t="s">
        <v>9701</v>
      </c>
      <c r="C152" s="619" t="s">
        <v>7401</v>
      </c>
      <c r="D152" s="619" t="s">
        <v>9762</v>
      </c>
      <c r="E152" s="619" t="s">
        <v>9763</v>
      </c>
      <c r="F152" s="622">
        <v>10</v>
      </c>
      <c r="G152" s="622">
        <v>2970</v>
      </c>
      <c r="H152" s="622">
        <v>1</v>
      </c>
      <c r="I152" s="622">
        <v>297</v>
      </c>
      <c r="J152" s="622">
        <v>8</v>
      </c>
      <c r="K152" s="622">
        <v>2384</v>
      </c>
      <c r="L152" s="622">
        <v>0.80269360269360268</v>
      </c>
      <c r="M152" s="622">
        <v>298</v>
      </c>
      <c r="N152" s="622">
        <v>16</v>
      </c>
      <c r="O152" s="622">
        <v>4768</v>
      </c>
      <c r="P152" s="635">
        <v>1.6053872053872054</v>
      </c>
      <c r="Q152" s="623">
        <v>298</v>
      </c>
    </row>
    <row r="153" spans="1:17" ht="14.4" customHeight="1" x14ac:dyDescent="0.3">
      <c r="A153" s="618" t="s">
        <v>9700</v>
      </c>
      <c r="B153" s="619" t="s">
        <v>9701</v>
      </c>
      <c r="C153" s="619" t="s">
        <v>7401</v>
      </c>
      <c r="D153" s="619" t="s">
        <v>9764</v>
      </c>
      <c r="E153" s="619" t="s">
        <v>9765</v>
      </c>
      <c r="F153" s="622">
        <v>1338</v>
      </c>
      <c r="G153" s="622">
        <v>36126</v>
      </c>
      <c r="H153" s="622">
        <v>1</v>
      </c>
      <c r="I153" s="622">
        <v>27</v>
      </c>
      <c r="J153" s="622">
        <v>1407</v>
      </c>
      <c r="K153" s="622">
        <v>37989</v>
      </c>
      <c r="L153" s="622">
        <v>1.0515695067264574</v>
      </c>
      <c r="M153" s="622">
        <v>27</v>
      </c>
      <c r="N153" s="622">
        <v>993</v>
      </c>
      <c r="O153" s="622">
        <v>26811</v>
      </c>
      <c r="P153" s="635">
        <v>0.74215246636771304</v>
      </c>
      <c r="Q153" s="623">
        <v>27</v>
      </c>
    </row>
    <row r="154" spans="1:17" ht="14.4" customHeight="1" x14ac:dyDescent="0.3">
      <c r="A154" s="618" t="s">
        <v>9700</v>
      </c>
      <c r="B154" s="619" t="s">
        <v>9701</v>
      </c>
      <c r="C154" s="619" t="s">
        <v>7401</v>
      </c>
      <c r="D154" s="619" t="s">
        <v>9766</v>
      </c>
      <c r="E154" s="619" t="s">
        <v>9767</v>
      </c>
      <c r="F154" s="622">
        <v>1540</v>
      </c>
      <c r="G154" s="622">
        <v>41580</v>
      </c>
      <c r="H154" s="622">
        <v>1</v>
      </c>
      <c r="I154" s="622">
        <v>27</v>
      </c>
      <c r="J154" s="622">
        <v>1585</v>
      </c>
      <c r="K154" s="622">
        <v>42795</v>
      </c>
      <c r="L154" s="622">
        <v>1.0292207792207793</v>
      </c>
      <c r="M154" s="622">
        <v>27</v>
      </c>
      <c r="N154" s="622">
        <v>1238</v>
      </c>
      <c r="O154" s="622">
        <v>33426</v>
      </c>
      <c r="P154" s="635">
        <v>0.80389610389610389</v>
      </c>
      <c r="Q154" s="623">
        <v>27</v>
      </c>
    </row>
    <row r="155" spans="1:17" ht="14.4" customHeight="1" x14ac:dyDescent="0.3">
      <c r="A155" s="618" t="s">
        <v>9700</v>
      </c>
      <c r="B155" s="619" t="s">
        <v>9701</v>
      </c>
      <c r="C155" s="619" t="s">
        <v>7401</v>
      </c>
      <c r="D155" s="619" t="s">
        <v>9768</v>
      </c>
      <c r="E155" s="619" t="s">
        <v>9769</v>
      </c>
      <c r="F155" s="622">
        <v>1221</v>
      </c>
      <c r="G155" s="622">
        <v>37851</v>
      </c>
      <c r="H155" s="622">
        <v>1</v>
      </c>
      <c r="I155" s="622">
        <v>31</v>
      </c>
      <c r="J155" s="622">
        <v>1285</v>
      </c>
      <c r="K155" s="622">
        <v>39835</v>
      </c>
      <c r="L155" s="622">
        <v>1.0524160524160524</v>
      </c>
      <c r="M155" s="622">
        <v>31</v>
      </c>
      <c r="N155" s="622">
        <v>865</v>
      </c>
      <c r="O155" s="622">
        <v>26815</v>
      </c>
      <c r="P155" s="635">
        <v>0.70843570843570847</v>
      </c>
      <c r="Q155" s="623">
        <v>31</v>
      </c>
    </row>
    <row r="156" spans="1:17" ht="14.4" customHeight="1" x14ac:dyDescent="0.3">
      <c r="A156" s="618" t="s">
        <v>9700</v>
      </c>
      <c r="B156" s="619" t="s">
        <v>9701</v>
      </c>
      <c r="C156" s="619" t="s">
        <v>7401</v>
      </c>
      <c r="D156" s="619" t="s">
        <v>9770</v>
      </c>
      <c r="E156" s="619" t="s">
        <v>9771</v>
      </c>
      <c r="F156" s="622">
        <v>4</v>
      </c>
      <c r="G156" s="622">
        <v>252</v>
      </c>
      <c r="H156" s="622">
        <v>1</v>
      </c>
      <c r="I156" s="622">
        <v>63</v>
      </c>
      <c r="J156" s="622">
        <v>9</v>
      </c>
      <c r="K156" s="622">
        <v>567</v>
      </c>
      <c r="L156" s="622">
        <v>2.25</v>
      </c>
      <c r="M156" s="622">
        <v>63</v>
      </c>
      <c r="N156" s="622">
        <v>4</v>
      </c>
      <c r="O156" s="622">
        <v>252</v>
      </c>
      <c r="P156" s="635">
        <v>1</v>
      </c>
      <c r="Q156" s="623">
        <v>63</v>
      </c>
    </row>
    <row r="157" spans="1:17" ht="14.4" customHeight="1" x14ac:dyDescent="0.3">
      <c r="A157" s="618" t="s">
        <v>9700</v>
      </c>
      <c r="B157" s="619" t="s">
        <v>9701</v>
      </c>
      <c r="C157" s="619" t="s">
        <v>7401</v>
      </c>
      <c r="D157" s="619" t="s">
        <v>9772</v>
      </c>
      <c r="E157" s="619" t="s">
        <v>9773</v>
      </c>
      <c r="F157" s="622">
        <v>2</v>
      </c>
      <c r="G157" s="622">
        <v>60</v>
      </c>
      <c r="H157" s="622">
        <v>1</v>
      </c>
      <c r="I157" s="622">
        <v>30</v>
      </c>
      <c r="J157" s="622">
        <v>1</v>
      </c>
      <c r="K157" s="622">
        <v>30</v>
      </c>
      <c r="L157" s="622">
        <v>0.5</v>
      </c>
      <c r="M157" s="622">
        <v>30</v>
      </c>
      <c r="N157" s="622">
        <v>1</v>
      </c>
      <c r="O157" s="622">
        <v>30</v>
      </c>
      <c r="P157" s="635">
        <v>0.5</v>
      </c>
      <c r="Q157" s="623">
        <v>30</v>
      </c>
    </row>
    <row r="158" spans="1:17" ht="14.4" customHeight="1" x14ac:dyDescent="0.3">
      <c r="A158" s="618" t="s">
        <v>9700</v>
      </c>
      <c r="B158" s="619" t="s">
        <v>9701</v>
      </c>
      <c r="C158" s="619" t="s">
        <v>7401</v>
      </c>
      <c r="D158" s="619" t="s">
        <v>9774</v>
      </c>
      <c r="E158" s="619" t="s">
        <v>9775</v>
      </c>
      <c r="F158" s="622">
        <v>1</v>
      </c>
      <c r="G158" s="622">
        <v>263</v>
      </c>
      <c r="H158" s="622">
        <v>1</v>
      </c>
      <c r="I158" s="622">
        <v>263</v>
      </c>
      <c r="J158" s="622">
        <v>2</v>
      </c>
      <c r="K158" s="622">
        <v>526</v>
      </c>
      <c r="L158" s="622">
        <v>2</v>
      </c>
      <c r="M158" s="622">
        <v>263</v>
      </c>
      <c r="N158" s="622"/>
      <c r="O158" s="622"/>
      <c r="P158" s="635"/>
      <c r="Q158" s="623"/>
    </row>
    <row r="159" spans="1:17" ht="14.4" customHeight="1" x14ac:dyDescent="0.3">
      <c r="A159" s="618" t="s">
        <v>9700</v>
      </c>
      <c r="B159" s="619" t="s">
        <v>9701</v>
      </c>
      <c r="C159" s="619" t="s">
        <v>7401</v>
      </c>
      <c r="D159" s="619" t="s">
        <v>9776</v>
      </c>
      <c r="E159" s="619" t="s">
        <v>9777</v>
      </c>
      <c r="F159" s="622">
        <v>340</v>
      </c>
      <c r="G159" s="622">
        <v>28560</v>
      </c>
      <c r="H159" s="622">
        <v>1</v>
      </c>
      <c r="I159" s="622">
        <v>84</v>
      </c>
      <c r="J159" s="622">
        <v>260</v>
      </c>
      <c r="K159" s="622">
        <v>21840</v>
      </c>
      <c r="L159" s="622">
        <v>0.76470588235294112</v>
      </c>
      <c r="M159" s="622">
        <v>84</v>
      </c>
      <c r="N159" s="622">
        <v>235</v>
      </c>
      <c r="O159" s="622">
        <v>19740</v>
      </c>
      <c r="P159" s="635">
        <v>0.69117647058823528</v>
      </c>
      <c r="Q159" s="623">
        <v>84</v>
      </c>
    </row>
    <row r="160" spans="1:17" ht="14.4" customHeight="1" x14ac:dyDescent="0.3">
      <c r="A160" s="618" t="s">
        <v>9700</v>
      </c>
      <c r="B160" s="619" t="s">
        <v>9701</v>
      </c>
      <c r="C160" s="619" t="s">
        <v>7401</v>
      </c>
      <c r="D160" s="619" t="s">
        <v>9778</v>
      </c>
      <c r="E160" s="619" t="s">
        <v>9779</v>
      </c>
      <c r="F160" s="622">
        <v>3</v>
      </c>
      <c r="G160" s="622">
        <v>516</v>
      </c>
      <c r="H160" s="622">
        <v>1</v>
      </c>
      <c r="I160" s="622">
        <v>172</v>
      </c>
      <c r="J160" s="622">
        <v>2</v>
      </c>
      <c r="K160" s="622">
        <v>344</v>
      </c>
      <c r="L160" s="622">
        <v>0.66666666666666663</v>
      </c>
      <c r="M160" s="622">
        <v>172</v>
      </c>
      <c r="N160" s="622"/>
      <c r="O160" s="622"/>
      <c r="P160" s="635"/>
      <c r="Q160" s="623"/>
    </row>
    <row r="161" spans="1:17" ht="14.4" customHeight="1" x14ac:dyDescent="0.3">
      <c r="A161" s="618" t="s">
        <v>9700</v>
      </c>
      <c r="B161" s="619" t="s">
        <v>9701</v>
      </c>
      <c r="C161" s="619" t="s">
        <v>7401</v>
      </c>
      <c r="D161" s="619" t="s">
        <v>9780</v>
      </c>
      <c r="E161" s="619" t="s">
        <v>9781</v>
      </c>
      <c r="F161" s="622">
        <v>1</v>
      </c>
      <c r="G161" s="622">
        <v>260</v>
      </c>
      <c r="H161" s="622">
        <v>1</v>
      </c>
      <c r="I161" s="622">
        <v>260</v>
      </c>
      <c r="J161" s="622"/>
      <c r="K161" s="622"/>
      <c r="L161" s="622"/>
      <c r="M161" s="622"/>
      <c r="N161" s="622">
        <v>1</v>
      </c>
      <c r="O161" s="622">
        <v>261</v>
      </c>
      <c r="P161" s="635">
        <v>1.0038461538461538</v>
      </c>
      <c r="Q161" s="623">
        <v>261</v>
      </c>
    </row>
    <row r="162" spans="1:17" ht="14.4" customHeight="1" x14ac:dyDescent="0.3">
      <c r="A162" s="618" t="s">
        <v>9700</v>
      </c>
      <c r="B162" s="619" t="s">
        <v>9701</v>
      </c>
      <c r="C162" s="619" t="s">
        <v>7401</v>
      </c>
      <c r="D162" s="619" t="s">
        <v>9782</v>
      </c>
      <c r="E162" s="619" t="s">
        <v>9783</v>
      </c>
      <c r="F162" s="622">
        <v>35</v>
      </c>
      <c r="G162" s="622">
        <v>805</v>
      </c>
      <c r="H162" s="622">
        <v>1</v>
      </c>
      <c r="I162" s="622">
        <v>23</v>
      </c>
      <c r="J162" s="622">
        <v>44</v>
      </c>
      <c r="K162" s="622">
        <v>1012</v>
      </c>
      <c r="L162" s="622">
        <v>1.2571428571428571</v>
      </c>
      <c r="M162" s="622">
        <v>23</v>
      </c>
      <c r="N162" s="622">
        <v>21</v>
      </c>
      <c r="O162" s="622">
        <v>483</v>
      </c>
      <c r="P162" s="635">
        <v>0.6</v>
      </c>
      <c r="Q162" s="623">
        <v>23</v>
      </c>
    </row>
    <row r="163" spans="1:17" ht="14.4" customHeight="1" x14ac:dyDescent="0.3">
      <c r="A163" s="618" t="s">
        <v>9700</v>
      </c>
      <c r="B163" s="619" t="s">
        <v>9701</v>
      </c>
      <c r="C163" s="619" t="s">
        <v>7401</v>
      </c>
      <c r="D163" s="619" t="s">
        <v>9784</v>
      </c>
      <c r="E163" s="619" t="s">
        <v>9785</v>
      </c>
      <c r="F163" s="622">
        <v>4</v>
      </c>
      <c r="G163" s="622">
        <v>76</v>
      </c>
      <c r="H163" s="622">
        <v>1</v>
      </c>
      <c r="I163" s="622">
        <v>19</v>
      </c>
      <c r="J163" s="622">
        <v>5</v>
      </c>
      <c r="K163" s="622">
        <v>95</v>
      </c>
      <c r="L163" s="622">
        <v>1.25</v>
      </c>
      <c r="M163" s="622">
        <v>19</v>
      </c>
      <c r="N163" s="622">
        <v>4</v>
      </c>
      <c r="O163" s="622">
        <v>76</v>
      </c>
      <c r="P163" s="635">
        <v>1</v>
      </c>
      <c r="Q163" s="623">
        <v>19</v>
      </c>
    </row>
    <row r="164" spans="1:17" ht="14.4" customHeight="1" x14ac:dyDescent="0.3">
      <c r="A164" s="618" t="s">
        <v>9700</v>
      </c>
      <c r="B164" s="619" t="s">
        <v>9701</v>
      </c>
      <c r="C164" s="619" t="s">
        <v>7401</v>
      </c>
      <c r="D164" s="619" t="s">
        <v>9786</v>
      </c>
      <c r="E164" s="619" t="s">
        <v>9787</v>
      </c>
      <c r="F164" s="622">
        <v>8</v>
      </c>
      <c r="G164" s="622">
        <v>120</v>
      </c>
      <c r="H164" s="622">
        <v>1</v>
      </c>
      <c r="I164" s="622">
        <v>15</v>
      </c>
      <c r="J164" s="622">
        <v>5</v>
      </c>
      <c r="K164" s="622">
        <v>75</v>
      </c>
      <c r="L164" s="622">
        <v>0.625</v>
      </c>
      <c r="M164" s="622">
        <v>15</v>
      </c>
      <c r="N164" s="622">
        <v>2</v>
      </c>
      <c r="O164" s="622">
        <v>30</v>
      </c>
      <c r="P164" s="635">
        <v>0.25</v>
      </c>
      <c r="Q164" s="623">
        <v>15</v>
      </c>
    </row>
    <row r="165" spans="1:17" ht="14.4" customHeight="1" x14ac:dyDescent="0.3">
      <c r="A165" s="618" t="s">
        <v>9700</v>
      </c>
      <c r="B165" s="619" t="s">
        <v>9701</v>
      </c>
      <c r="C165" s="619" t="s">
        <v>7401</v>
      </c>
      <c r="D165" s="619" t="s">
        <v>9788</v>
      </c>
      <c r="E165" s="619" t="s">
        <v>9789</v>
      </c>
      <c r="F165" s="622"/>
      <c r="G165" s="622"/>
      <c r="H165" s="622"/>
      <c r="I165" s="622"/>
      <c r="J165" s="622">
        <v>3</v>
      </c>
      <c r="K165" s="622">
        <v>1173</v>
      </c>
      <c r="L165" s="622"/>
      <c r="M165" s="622">
        <v>391</v>
      </c>
      <c r="N165" s="622"/>
      <c r="O165" s="622"/>
      <c r="P165" s="635"/>
      <c r="Q165" s="623"/>
    </row>
    <row r="166" spans="1:17" ht="14.4" customHeight="1" x14ac:dyDescent="0.3">
      <c r="A166" s="618" t="s">
        <v>9700</v>
      </c>
      <c r="B166" s="619" t="s">
        <v>9701</v>
      </c>
      <c r="C166" s="619" t="s">
        <v>7401</v>
      </c>
      <c r="D166" s="619" t="s">
        <v>9790</v>
      </c>
      <c r="E166" s="619" t="s">
        <v>9791</v>
      </c>
      <c r="F166" s="622">
        <v>1</v>
      </c>
      <c r="G166" s="622">
        <v>266</v>
      </c>
      <c r="H166" s="622">
        <v>1</v>
      </c>
      <c r="I166" s="622">
        <v>266</v>
      </c>
      <c r="J166" s="622"/>
      <c r="K166" s="622"/>
      <c r="L166" s="622"/>
      <c r="M166" s="622"/>
      <c r="N166" s="622">
        <v>2</v>
      </c>
      <c r="O166" s="622">
        <v>532</v>
      </c>
      <c r="P166" s="635">
        <v>2</v>
      </c>
      <c r="Q166" s="623">
        <v>266</v>
      </c>
    </row>
    <row r="167" spans="1:17" ht="14.4" customHeight="1" x14ac:dyDescent="0.3">
      <c r="A167" s="618" t="s">
        <v>9700</v>
      </c>
      <c r="B167" s="619" t="s">
        <v>9701</v>
      </c>
      <c r="C167" s="619" t="s">
        <v>7401</v>
      </c>
      <c r="D167" s="619" t="s">
        <v>9792</v>
      </c>
      <c r="E167" s="619" t="s">
        <v>9793</v>
      </c>
      <c r="F167" s="622"/>
      <c r="G167" s="622"/>
      <c r="H167" s="622"/>
      <c r="I167" s="622"/>
      <c r="J167" s="622">
        <v>1</v>
      </c>
      <c r="K167" s="622">
        <v>310</v>
      </c>
      <c r="L167" s="622"/>
      <c r="M167" s="622">
        <v>310</v>
      </c>
      <c r="N167" s="622"/>
      <c r="O167" s="622"/>
      <c r="P167" s="635"/>
      <c r="Q167" s="623"/>
    </row>
    <row r="168" spans="1:17" ht="14.4" customHeight="1" x14ac:dyDescent="0.3">
      <c r="A168" s="618" t="s">
        <v>9700</v>
      </c>
      <c r="B168" s="619" t="s">
        <v>9701</v>
      </c>
      <c r="C168" s="619" t="s">
        <v>7401</v>
      </c>
      <c r="D168" s="619" t="s">
        <v>9794</v>
      </c>
      <c r="E168" s="619" t="s">
        <v>9795</v>
      </c>
      <c r="F168" s="622"/>
      <c r="G168" s="622"/>
      <c r="H168" s="622"/>
      <c r="I168" s="622"/>
      <c r="J168" s="622">
        <v>1</v>
      </c>
      <c r="K168" s="622">
        <v>186</v>
      </c>
      <c r="L168" s="622"/>
      <c r="M168" s="622">
        <v>186</v>
      </c>
      <c r="N168" s="622"/>
      <c r="O168" s="622"/>
      <c r="P168" s="635"/>
      <c r="Q168" s="623"/>
    </row>
    <row r="169" spans="1:17" ht="14.4" customHeight="1" x14ac:dyDescent="0.3">
      <c r="A169" s="618" t="s">
        <v>9700</v>
      </c>
      <c r="B169" s="619" t="s">
        <v>9701</v>
      </c>
      <c r="C169" s="619" t="s">
        <v>7401</v>
      </c>
      <c r="D169" s="619" t="s">
        <v>9796</v>
      </c>
      <c r="E169" s="619" t="s">
        <v>9797</v>
      </c>
      <c r="F169" s="622">
        <v>175</v>
      </c>
      <c r="G169" s="622">
        <v>3325</v>
      </c>
      <c r="H169" s="622">
        <v>1</v>
      </c>
      <c r="I169" s="622">
        <v>19</v>
      </c>
      <c r="J169" s="622">
        <v>130</v>
      </c>
      <c r="K169" s="622">
        <v>2470</v>
      </c>
      <c r="L169" s="622">
        <v>0.74285714285714288</v>
      </c>
      <c r="M169" s="622">
        <v>19</v>
      </c>
      <c r="N169" s="622">
        <v>51</v>
      </c>
      <c r="O169" s="622">
        <v>969</v>
      </c>
      <c r="P169" s="635">
        <v>0.29142857142857143</v>
      </c>
      <c r="Q169" s="623">
        <v>19</v>
      </c>
    </row>
    <row r="170" spans="1:17" ht="14.4" customHeight="1" x14ac:dyDescent="0.3">
      <c r="A170" s="618" t="s">
        <v>9700</v>
      </c>
      <c r="B170" s="619" t="s">
        <v>9701</v>
      </c>
      <c r="C170" s="619" t="s">
        <v>7401</v>
      </c>
      <c r="D170" s="619" t="s">
        <v>9798</v>
      </c>
      <c r="E170" s="619" t="s">
        <v>9799</v>
      </c>
      <c r="F170" s="622">
        <v>6</v>
      </c>
      <c r="G170" s="622">
        <v>1080</v>
      </c>
      <c r="H170" s="622">
        <v>1</v>
      </c>
      <c r="I170" s="622">
        <v>180</v>
      </c>
      <c r="J170" s="622">
        <v>9</v>
      </c>
      <c r="K170" s="622">
        <v>1620</v>
      </c>
      <c r="L170" s="622">
        <v>1.5</v>
      </c>
      <c r="M170" s="622">
        <v>180</v>
      </c>
      <c r="N170" s="622">
        <v>3</v>
      </c>
      <c r="O170" s="622">
        <v>543</v>
      </c>
      <c r="P170" s="635">
        <v>0.50277777777777777</v>
      </c>
      <c r="Q170" s="623">
        <v>181</v>
      </c>
    </row>
    <row r="171" spans="1:17" ht="14.4" customHeight="1" x14ac:dyDescent="0.3">
      <c r="A171" s="618" t="s">
        <v>9700</v>
      </c>
      <c r="B171" s="619" t="s">
        <v>9701</v>
      </c>
      <c r="C171" s="619" t="s">
        <v>7401</v>
      </c>
      <c r="D171" s="619" t="s">
        <v>9800</v>
      </c>
      <c r="E171" s="619" t="s">
        <v>9801</v>
      </c>
      <c r="F171" s="622">
        <v>34</v>
      </c>
      <c r="G171" s="622">
        <v>28900</v>
      </c>
      <c r="H171" s="622">
        <v>1</v>
      </c>
      <c r="I171" s="622">
        <v>850</v>
      </c>
      <c r="J171" s="622">
        <v>40</v>
      </c>
      <c r="K171" s="622">
        <v>34000</v>
      </c>
      <c r="L171" s="622">
        <v>1.1764705882352942</v>
      </c>
      <c r="M171" s="622">
        <v>850</v>
      </c>
      <c r="N171" s="622">
        <v>51</v>
      </c>
      <c r="O171" s="622">
        <v>43401</v>
      </c>
      <c r="P171" s="635">
        <v>1.5017647058823529</v>
      </c>
      <c r="Q171" s="623">
        <v>851</v>
      </c>
    </row>
    <row r="172" spans="1:17" ht="14.4" customHeight="1" x14ac:dyDescent="0.3">
      <c r="A172" s="618" t="s">
        <v>9700</v>
      </c>
      <c r="B172" s="619" t="s">
        <v>9701</v>
      </c>
      <c r="C172" s="619" t="s">
        <v>7401</v>
      </c>
      <c r="D172" s="619" t="s">
        <v>9802</v>
      </c>
      <c r="E172" s="619" t="s">
        <v>9803</v>
      </c>
      <c r="F172" s="622">
        <v>67</v>
      </c>
      <c r="G172" s="622">
        <v>33165</v>
      </c>
      <c r="H172" s="622">
        <v>1</v>
      </c>
      <c r="I172" s="622">
        <v>495</v>
      </c>
      <c r="J172" s="622">
        <v>73</v>
      </c>
      <c r="K172" s="622">
        <v>36135</v>
      </c>
      <c r="L172" s="622">
        <v>1.0895522388059702</v>
      </c>
      <c r="M172" s="622">
        <v>495</v>
      </c>
      <c r="N172" s="622">
        <v>62</v>
      </c>
      <c r="O172" s="622">
        <v>30690</v>
      </c>
      <c r="P172" s="635">
        <v>0.92537313432835822</v>
      </c>
      <c r="Q172" s="623">
        <v>495</v>
      </c>
    </row>
    <row r="173" spans="1:17" ht="14.4" customHeight="1" x14ac:dyDescent="0.3">
      <c r="A173" s="618" t="s">
        <v>9700</v>
      </c>
      <c r="B173" s="619" t="s">
        <v>9701</v>
      </c>
      <c r="C173" s="619" t="s">
        <v>7401</v>
      </c>
      <c r="D173" s="619" t="s">
        <v>9804</v>
      </c>
      <c r="E173" s="619" t="s">
        <v>9805</v>
      </c>
      <c r="F173" s="622">
        <v>94</v>
      </c>
      <c r="G173" s="622">
        <v>92778</v>
      </c>
      <c r="H173" s="622">
        <v>1</v>
      </c>
      <c r="I173" s="622">
        <v>987</v>
      </c>
      <c r="J173" s="622">
        <v>122</v>
      </c>
      <c r="K173" s="622">
        <v>120414</v>
      </c>
      <c r="L173" s="622">
        <v>1.2978723404255319</v>
      </c>
      <c r="M173" s="622">
        <v>987</v>
      </c>
      <c r="N173" s="622">
        <v>93</v>
      </c>
      <c r="O173" s="622">
        <v>91791</v>
      </c>
      <c r="P173" s="635">
        <v>0.98936170212765961</v>
      </c>
      <c r="Q173" s="623">
        <v>987</v>
      </c>
    </row>
    <row r="174" spans="1:17" ht="14.4" customHeight="1" x14ac:dyDescent="0.3">
      <c r="A174" s="618" t="s">
        <v>9700</v>
      </c>
      <c r="B174" s="619" t="s">
        <v>9701</v>
      </c>
      <c r="C174" s="619" t="s">
        <v>7401</v>
      </c>
      <c r="D174" s="619" t="s">
        <v>9806</v>
      </c>
      <c r="E174" s="619" t="s">
        <v>9807</v>
      </c>
      <c r="F174" s="622"/>
      <c r="G174" s="622"/>
      <c r="H174" s="622"/>
      <c r="I174" s="622"/>
      <c r="J174" s="622">
        <v>1</v>
      </c>
      <c r="K174" s="622">
        <v>127</v>
      </c>
      <c r="L174" s="622"/>
      <c r="M174" s="622">
        <v>127</v>
      </c>
      <c r="N174" s="622"/>
      <c r="O174" s="622"/>
      <c r="P174" s="635"/>
      <c r="Q174" s="623"/>
    </row>
    <row r="175" spans="1:17" ht="14.4" customHeight="1" x14ac:dyDescent="0.3">
      <c r="A175" s="618" t="s">
        <v>9700</v>
      </c>
      <c r="B175" s="619" t="s">
        <v>9701</v>
      </c>
      <c r="C175" s="619" t="s">
        <v>7401</v>
      </c>
      <c r="D175" s="619" t="s">
        <v>9808</v>
      </c>
      <c r="E175" s="619" t="s">
        <v>9809</v>
      </c>
      <c r="F175" s="622">
        <v>26</v>
      </c>
      <c r="G175" s="622">
        <v>7540</v>
      </c>
      <c r="H175" s="622">
        <v>1</v>
      </c>
      <c r="I175" s="622">
        <v>290</v>
      </c>
      <c r="J175" s="622">
        <v>26</v>
      </c>
      <c r="K175" s="622">
        <v>7566</v>
      </c>
      <c r="L175" s="622">
        <v>1.0034482758620689</v>
      </c>
      <c r="M175" s="622">
        <v>291</v>
      </c>
      <c r="N175" s="622">
        <v>25</v>
      </c>
      <c r="O175" s="622">
        <v>7275</v>
      </c>
      <c r="P175" s="635">
        <v>0.96485411140583555</v>
      </c>
      <c r="Q175" s="623">
        <v>291</v>
      </c>
    </row>
    <row r="176" spans="1:17" ht="14.4" customHeight="1" x14ac:dyDescent="0.3">
      <c r="A176" s="618" t="s">
        <v>9700</v>
      </c>
      <c r="B176" s="619" t="s">
        <v>9701</v>
      </c>
      <c r="C176" s="619" t="s">
        <v>7401</v>
      </c>
      <c r="D176" s="619" t="s">
        <v>9810</v>
      </c>
      <c r="E176" s="619" t="s">
        <v>9811</v>
      </c>
      <c r="F176" s="622"/>
      <c r="G176" s="622"/>
      <c r="H176" s="622"/>
      <c r="I176" s="622"/>
      <c r="J176" s="622">
        <v>2</v>
      </c>
      <c r="K176" s="622">
        <v>722</v>
      </c>
      <c r="L176" s="622"/>
      <c r="M176" s="622">
        <v>361</v>
      </c>
      <c r="N176" s="622"/>
      <c r="O176" s="622"/>
      <c r="P176" s="635"/>
      <c r="Q176" s="623"/>
    </row>
    <row r="177" spans="1:17" ht="14.4" customHeight="1" x14ac:dyDescent="0.3">
      <c r="A177" s="618" t="s">
        <v>9700</v>
      </c>
      <c r="B177" s="619" t="s">
        <v>9701</v>
      </c>
      <c r="C177" s="619" t="s">
        <v>7401</v>
      </c>
      <c r="D177" s="619" t="s">
        <v>9812</v>
      </c>
      <c r="E177" s="619" t="s">
        <v>9813</v>
      </c>
      <c r="F177" s="622"/>
      <c r="G177" s="622"/>
      <c r="H177" s="622"/>
      <c r="I177" s="622"/>
      <c r="J177" s="622">
        <v>4</v>
      </c>
      <c r="K177" s="622">
        <v>520</v>
      </c>
      <c r="L177" s="622"/>
      <c r="M177" s="622">
        <v>130</v>
      </c>
      <c r="N177" s="622">
        <v>1</v>
      </c>
      <c r="O177" s="622">
        <v>131</v>
      </c>
      <c r="P177" s="635"/>
      <c r="Q177" s="623">
        <v>131</v>
      </c>
    </row>
    <row r="178" spans="1:17" ht="14.4" customHeight="1" x14ac:dyDescent="0.3">
      <c r="A178" s="618" t="s">
        <v>9700</v>
      </c>
      <c r="B178" s="619" t="s">
        <v>9701</v>
      </c>
      <c r="C178" s="619" t="s">
        <v>7401</v>
      </c>
      <c r="D178" s="619" t="s">
        <v>9814</v>
      </c>
      <c r="E178" s="619" t="s">
        <v>9815</v>
      </c>
      <c r="F178" s="622">
        <v>4</v>
      </c>
      <c r="G178" s="622">
        <v>724</v>
      </c>
      <c r="H178" s="622">
        <v>1</v>
      </c>
      <c r="I178" s="622">
        <v>181</v>
      </c>
      <c r="J178" s="622">
        <v>7</v>
      </c>
      <c r="K178" s="622">
        <v>1267</v>
      </c>
      <c r="L178" s="622">
        <v>1.75</v>
      </c>
      <c r="M178" s="622">
        <v>181</v>
      </c>
      <c r="N178" s="622">
        <v>1</v>
      </c>
      <c r="O178" s="622">
        <v>182</v>
      </c>
      <c r="P178" s="635">
        <v>0.25138121546961328</v>
      </c>
      <c r="Q178" s="623">
        <v>182</v>
      </c>
    </row>
    <row r="179" spans="1:17" ht="14.4" customHeight="1" x14ac:dyDescent="0.3">
      <c r="A179" s="618" t="s">
        <v>9700</v>
      </c>
      <c r="B179" s="619" t="s">
        <v>9701</v>
      </c>
      <c r="C179" s="619" t="s">
        <v>7401</v>
      </c>
      <c r="D179" s="619" t="s">
        <v>9816</v>
      </c>
      <c r="E179" s="619" t="s">
        <v>9817</v>
      </c>
      <c r="F179" s="622"/>
      <c r="G179" s="622"/>
      <c r="H179" s="622"/>
      <c r="I179" s="622"/>
      <c r="J179" s="622">
        <v>1</v>
      </c>
      <c r="K179" s="622">
        <v>61</v>
      </c>
      <c r="L179" s="622"/>
      <c r="M179" s="622">
        <v>61</v>
      </c>
      <c r="N179" s="622"/>
      <c r="O179" s="622"/>
      <c r="P179" s="635"/>
      <c r="Q179" s="623"/>
    </row>
    <row r="180" spans="1:17" ht="14.4" customHeight="1" x14ac:dyDescent="0.3">
      <c r="A180" s="618" t="s">
        <v>9700</v>
      </c>
      <c r="B180" s="619" t="s">
        <v>9701</v>
      </c>
      <c r="C180" s="619" t="s">
        <v>7401</v>
      </c>
      <c r="D180" s="619" t="s">
        <v>9818</v>
      </c>
      <c r="E180" s="619" t="s">
        <v>9819</v>
      </c>
      <c r="F180" s="622">
        <v>1027</v>
      </c>
      <c r="G180" s="622">
        <v>37999</v>
      </c>
      <c r="H180" s="622">
        <v>1</v>
      </c>
      <c r="I180" s="622">
        <v>37</v>
      </c>
      <c r="J180" s="622">
        <v>966</v>
      </c>
      <c r="K180" s="622">
        <v>35742</v>
      </c>
      <c r="L180" s="622">
        <v>0.94060370009737093</v>
      </c>
      <c r="M180" s="622">
        <v>37</v>
      </c>
      <c r="N180" s="622">
        <v>543</v>
      </c>
      <c r="O180" s="622">
        <v>20091</v>
      </c>
      <c r="P180" s="635">
        <v>0.52872444011684516</v>
      </c>
      <c r="Q180" s="623">
        <v>37</v>
      </c>
    </row>
    <row r="181" spans="1:17" ht="14.4" customHeight="1" x14ac:dyDescent="0.3">
      <c r="A181" s="618" t="s">
        <v>9700</v>
      </c>
      <c r="B181" s="619" t="s">
        <v>9701</v>
      </c>
      <c r="C181" s="619" t="s">
        <v>7401</v>
      </c>
      <c r="D181" s="619" t="s">
        <v>9820</v>
      </c>
      <c r="E181" s="619" t="s">
        <v>9821</v>
      </c>
      <c r="F181" s="622">
        <v>3</v>
      </c>
      <c r="G181" s="622">
        <v>1947</v>
      </c>
      <c r="H181" s="622">
        <v>1</v>
      </c>
      <c r="I181" s="622">
        <v>649</v>
      </c>
      <c r="J181" s="622">
        <v>6</v>
      </c>
      <c r="K181" s="622">
        <v>3894</v>
      </c>
      <c r="L181" s="622">
        <v>2</v>
      </c>
      <c r="M181" s="622">
        <v>649</v>
      </c>
      <c r="N181" s="622">
        <v>13</v>
      </c>
      <c r="O181" s="622">
        <v>8437</v>
      </c>
      <c r="P181" s="635">
        <v>4.333333333333333</v>
      </c>
      <c r="Q181" s="623">
        <v>649</v>
      </c>
    </row>
    <row r="182" spans="1:17" ht="14.4" customHeight="1" x14ac:dyDescent="0.3">
      <c r="A182" s="618" t="s">
        <v>9700</v>
      </c>
      <c r="B182" s="619" t="s">
        <v>9701</v>
      </c>
      <c r="C182" s="619" t="s">
        <v>7401</v>
      </c>
      <c r="D182" s="619" t="s">
        <v>9822</v>
      </c>
      <c r="E182" s="619" t="s">
        <v>9823</v>
      </c>
      <c r="F182" s="622">
        <v>167</v>
      </c>
      <c r="G182" s="622">
        <v>4843</v>
      </c>
      <c r="H182" s="622">
        <v>1</v>
      </c>
      <c r="I182" s="622">
        <v>29</v>
      </c>
      <c r="J182" s="622">
        <v>136</v>
      </c>
      <c r="K182" s="622">
        <v>3944</v>
      </c>
      <c r="L182" s="622">
        <v>0.81437125748502992</v>
      </c>
      <c r="M182" s="622">
        <v>29</v>
      </c>
      <c r="N182" s="622">
        <v>110</v>
      </c>
      <c r="O182" s="622">
        <v>3190</v>
      </c>
      <c r="P182" s="635">
        <v>0.6586826347305389</v>
      </c>
      <c r="Q182" s="623">
        <v>29</v>
      </c>
    </row>
    <row r="183" spans="1:17" ht="14.4" customHeight="1" x14ac:dyDescent="0.3">
      <c r="A183" s="618" t="s">
        <v>9700</v>
      </c>
      <c r="B183" s="619" t="s">
        <v>9701</v>
      </c>
      <c r="C183" s="619" t="s">
        <v>7401</v>
      </c>
      <c r="D183" s="619" t="s">
        <v>9824</v>
      </c>
      <c r="E183" s="619" t="s">
        <v>9825</v>
      </c>
      <c r="F183" s="622">
        <v>574</v>
      </c>
      <c r="G183" s="622">
        <v>13202</v>
      </c>
      <c r="H183" s="622">
        <v>1</v>
      </c>
      <c r="I183" s="622">
        <v>23</v>
      </c>
      <c r="J183" s="622">
        <v>665</v>
      </c>
      <c r="K183" s="622">
        <v>15295</v>
      </c>
      <c r="L183" s="622">
        <v>1.1585365853658536</v>
      </c>
      <c r="M183" s="622">
        <v>23</v>
      </c>
      <c r="N183" s="622">
        <v>570</v>
      </c>
      <c r="O183" s="622">
        <v>13110</v>
      </c>
      <c r="P183" s="635">
        <v>0.99303135888501737</v>
      </c>
      <c r="Q183" s="623">
        <v>23</v>
      </c>
    </row>
    <row r="184" spans="1:17" ht="14.4" customHeight="1" x14ac:dyDescent="0.3">
      <c r="A184" s="618" t="s">
        <v>9700</v>
      </c>
      <c r="B184" s="619" t="s">
        <v>9701</v>
      </c>
      <c r="C184" s="619" t="s">
        <v>7401</v>
      </c>
      <c r="D184" s="619" t="s">
        <v>9826</v>
      </c>
      <c r="E184" s="619" t="s">
        <v>9827</v>
      </c>
      <c r="F184" s="622">
        <v>2</v>
      </c>
      <c r="G184" s="622">
        <v>120</v>
      </c>
      <c r="H184" s="622">
        <v>1</v>
      </c>
      <c r="I184" s="622">
        <v>60</v>
      </c>
      <c r="J184" s="622">
        <v>2</v>
      </c>
      <c r="K184" s="622">
        <v>120</v>
      </c>
      <c r="L184" s="622">
        <v>1</v>
      </c>
      <c r="M184" s="622">
        <v>60</v>
      </c>
      <c r="N184" s="622"/>
      <c r="O184" s="622"/>
      <c r="P184" s="635"/>
      <c r="Q184" s="623"/>
    </row>
    <row r="185" spans="1:17" ht="14.4" customHeight="1" x14ac:dyDescent="0.3">
      <c r="A185" s="618" t="s">
        <v>9700</v>
      </c>
      <c r="B185" s="619" t="s">
        <v>9701</v>
      </c>
      <c r="C185" s="619" t="s">
        <v>7401</v>
      </c>
      <c r="D185" s="619" t="s">
        <v>9828</v>
      </c>
      <c r="E185" s="619" t="s">
        <v>9829</v>
      </c>
      <c r="F185" s="622">
        <v>1</v>
      </c>
      <c r="G185" s="622">
        <v>88</v>
      </c>
      <c r="H185" s="622">
        <v>1</v>
      </c>
      <c r="I185" s="622">
        <v>88</v>
      </c>
      <c r="J185" s="622">
        <v>3</v>
      </c>
      <c r="K185" s="622">
        <v>264</v>
      </c>
      <c r="L185" s="622">
        <v>3</v>
      </c>
      <c r="M185" s="622">
        <v>88</v>
      </c>
      <c r="N185" s="622">
        <v>2</v>
      </c>
      <c r="O185" s="622">
        <v>176</v>
      </c>
      <c r="P185" s="635">
        <v>2</v>
      </c>
      <c r="Q185" s="623">
        <v>88</v>
      </c>
    </row>
    <row r="186" spans="1:17" ht="14.4" customHeight="1" x14ac:dyDescent="0.3">
      <c r="A186" s="618" t="s">
        <v>9700</v>
      </c>
      <c r="B186" s="619" t="s">
        <v>9701</v>
      </c>
      <c r="C186" s="619" t="s">
        <v>7401</v>
      </c>
      <c r="D186" s="619" t="s">
        <v>9830</v>
      </c>
      <c r="E186" s="619" t="s">
        <v>9831</v>
      </c>
      <c r="F186" s="622">
        <v>3</v>
      </c>
      <c r="G186" s="622">
        <v>1182</v>
      </c>
      <c r="H186" s="622">
        <v>1</v>
      </c>
      <c r="I186" s="622">
        <v>394</v>
      </c>
      <c r="J186" s="622">
        <v>2</v>
      </c>
      <c r="K186" s="622">
        <v>788</v>
      </c>
      <c r="L186" s="622">
        <v>0.66666666666666663</v>
      </c>
      <c r="M186" s="622">
        <v>394</v>
      </c>
      <c r="N186" s="622"/>
      <c r="O186" s="622"/>
      <c r="P186" s="635"/>
      <c r="Q186" s="623"/>
    </row>
    <row r="187" spans="1:17" ht="14.4" customHeight="1" x14ac:dyDescent="0.3">
      <c r="A187" s="618" t="s">
        <v>9700</v>
      </c>
      <c r="B187" s="619" t="s">
        <v>9701</v>
      </c>
      <c r="C187" s="619" t="s">
        <v>7401</v>
      </c>
      <c r="D187" s="619" t="s">
        <v>9832</v>
      </c>
      <c r="E187" s="619" t="s">
        <v>9833</v>
      </c>
      <c r="F187" s="622">
        <v>3</v>
      </c>
      <c r="G187" s="622">
        <v>186</v>
      </c>
      <c r="H187" s="622">
        <v>1</v>
      </c>
      <c r="I187" s="622">
        <v>62</v>
      </c>
      <c r="J187" s="622">
        <v>1</v>
      </c>
      <c r="K187" s="622">
        <v>62</v>
      </c>
      <c r="L187" s="622">
        <v>0.33333333333333331</v>
      </c>
      <c r="M187" s="622">
        <v>62</v>
      </c>
      <c r="N187" s="622">
        <v>2</v>
      </c>
      <c r="O187" s="622">
        <v>126</v>
      </c>
      <c r="P187" s="635">
        <v>0.67741935483870963</v>
      </c>
      <c r="Q187" s="623">
        <v>63</v>
      </c>
    </row>
    <row r="188" spans="1:17" ht="14.4" customHeight="1" x14ac:dyDescent="0.3">
      <c r="A188" s="618" t="s">
        <v>9700</v>
      </c>
      <c r="B188" s="619" t="s">
        <v>9701</v>
      </c>
      <c r="C188" s="619" t="s">
        <v>7401</v>
      </c>
      <c r="D188" s="619" t="s">
        <v>9834</v>
      </c>
      <c r="E188" s="619" t="s">
        <v>9835</v>
      </c>
      <c r="F188" s="622">
        <v>1</v>
      </c>
      <c r="G188" s="622">
        <v>78</v>
      </c>
      <c r="H188" s="622">
        <v>1</v>
      </c>
      <c r="I188" s="622">
        <v>78</v>
      </c>
      <c r="J188" s="622"/>
      <c r="K188" s="622"/>
      <c r="L188" s="622"/>
      <c r="M188" s="622"/>
      <c r="N188" s="622">
        <v>2</v>
      </c>
      <c r="O188" s="622">
        <v>156</v>
      </c>
      <c r="P188" s="635">
        <v>2</v>
      </c>
      <c r="Q188" s="623">
        <v>78</v>
      </c>
    </row>
    <row r="189" spans="1:17" ht="14.4" customHeight="1" x14ac:dyDescent="0.3">
      <c r="A189" s="618" t="s">
        <v>9700</v>
      </c>
      <c r="B189" s="619" t="s">
        <v>9701</v>
      </c>
      <c r="C189" s="619" t="s">
        <v>7401</v>
      </c>
      <c r="D189" s="619" t="s">
        <v>9836</v>
      </c>
      <c r="E189" s="619" t="s">
        <v>9837</v>
      </c>
      <c r="F189" s="622">
        <v>4</v>
      </c>
      <c r="G189" s="622">
        <v>992</v>
      </c>
      <c r="H189" s="622">
        <v>1</v>
      </c>
      <c r="I189" s="622">
        <v>248</v>
      </c>
      <c r="J189" s="622">
        <v>2</v>
      </c>
      <c r="K189" s="622">
        <v>498</v>
      </c>
      <c r="L189" s="622">
        <v>0.50201612903225812</v>
      </c>
      <c r="M189" s="622">
        <v>249</v>
      </c>
      <c r="N189" s="622">
        <v>2</v>
      </c>
      <c r="O189" s="622">
        <v>498</v>
      </c>
      <c r="P189" s="635">
        <v>0.50201612903225812</v>
      </c>
      <c r="Q189" s="623">
        <v>249</v>
      </c>
    </row>
    <row r="190" spans="1:17" ht="14.4" customHeight="1" x14ac:dyDescent="0.3">
      <c r="A190" s="618" t="s">
        <v>9700</v>
      </c>
      <c r="B190" s="619" t="s">
        <v>9701</v>
      </c>
      <c r="C190" s="619" t="s">
        <v>7401</v>
      </c>
      <c r="D190" s="619" t="s">
        <v>9838</v>
      </c>
      <c r="E190" s="619" t="s">
        <v>9839</v>
      </c>
      <c r="F190" s="622">
        <v>1</v>
      </c>
      <c r="G190" s="622">
        <v>585</v>
      </c>
      <c r="H190" s="622">
        <v>1</v>
      </c>
      <c r="I190" s="622">
        <v>585</v>
      </c>
      <c r="J190" s="622">
        <v>3</v>
      </c>
      <c r="K190" s="622">
        <v>1755</v>
      </c>
      <c r="L190" s="622">
        <v>3</v>
      </c>
      <c r="M190" s="622">
        <v>585</v>
      </c>
      <c r="N190" s="622"/>
      <c r="O190" s="622"/>
      <c r="P190" s="635"/>
      <c r="Q190" s="623"/>
    </row>
    <row r="191" spans="1:17" ht="14.4" customHeight="1" x14ac:dyDescent="0.3">
      <c r="A191" s="618" t="s">
        <v>9700</v>
      </c>
      <c r="B191" s="619" t="s">
        <v>9701</v>
      </c>
      <c r="C191" s="619" t="s">
        <v>7401</v>
      </c>
      <c r="D191" s="619" t="s">
        <v>9840</v>
      </c>
      <c r="E191" s="619" t="s">
        <v>9841</v>
      </c>
      <c r="F191" s="622">
        <v>3745</v>
      </c>
      <c r="G191" s="622">
        <v>550515</v>
      </c>
      <c r="H191" s="622">
        <v>1</v>
      </c>
      <c r="I191" s="622">
        <v>147</v>
      </c>
      <c r="J191" s="622">
        <v>4136</v>
      </c>
      <c r="K191" s="622">
        <v>607992</v>
      </c>
      <c r="L191" s="622">
        <v>1.1044058744993324</v>
      </c>
      <c r="M191" s="622">
        <v>147</v>
      </c>
      <c r="N191" s="622">
        <v>3079</v>
      </c>
      <c r="O191" s="622">
        <v>452613</v>
      </c>
      <c r="P191" s="635">
        <v>0.82216288384512681</v>
      </c>
      <c r="Q191" s="623">
        <v>147</v>
      </c>
    </row>
    <row r="192" spans="1:17" ht="14.4" customHeight="1" x14ac:dyDescent="0.3">
      <c r="A192" s="618" t="s">
        <v>9700</v>
      </c>
      <c r="B192" s="619" t="s">
        <v>9701</v>
      </c>
      <c r="C192" s="619" t="s">
        <v>7401</v>
      </c>
      <c r="D192" s="619" t="s">
        <v>9842</v>
      </c>
      <c r="E192" s="619" t="s">
        <v>9843</v>
      </c>
      <c r="F192" s="622">
        <v>295</v>
      </c>
      <c r="G192" s="622">
        <v>6785</v>
      </c>
      <c r="H192" s="622">
        <v>1</v>
      </c>
      <c r="I192" s="622">
        <v>23</v>
      </c>
      <c r="J192" s="622">
        <v>391</v>
      </c>
      <c r="K192" s="622">
        <v>8993</v>
      </c>
      <c r="L192" s="622">
        <v>1.3254237288135593</v>
      </c>
      <c r="M192" s="622">
        <v>23</v>
      </c>
      <c r="N192" s="622">
        <v>194</v>
      </c>
      <c r="O192" s="622">
        <v>4462</v>
      </c>
      <c r="P192" s="635">
        <v>0.65762711864406775</v>
      </c>
      <c r="Q192" s="623">
        <v>23</v>
      </c>
    </row>
    <row r="193" spans="1:17" ht="14.4" customHeight="1" x14ac:dyDescent="0.3">
      <c r="A193" s="618" t="s">
        <v>9700</v>
      </c>
      <c r="B193" s="619" t="s">
        <v>9701</v>
      </c>
      <c r="C193" s="619" t="s">
        <v>7401</v>
      </c>
      <c r="D193" s="619" t="s">
        <v>9844</v>
      </c>
      <c r="E193" s="619" t="s">
        <v>9845</v>
      </c>
      <c r="F193" s="622"/>
      <c r="G193" s="622"/>
      <c r="H193" s="622"/>
      <c r="I193" s="622"/>
      <c r="J193" s="622"/>
      <c r="K193" s="622"/>
      <c r="L193" s="622"/>
      <c r="M193" s="622"/>
      <c r="N193" s="622">
        <v>1</v>
      </c>
      <c r="O193" s="622">
        <v>526</v>
      </c>
      <c r="P193" s="635"/>
      <c r="Q193" s="623">
        <v>526</v>
      </c>
    </row>
    <row r="194" spans="1:17" ht="14.4" customHeight="1" x14ac:dyDescent="0.3">
      <c r="A194" s="618" t="s">
        <v>9700</v>
      </c>
      <c r="B194" s="619" t="s">
        <v>9701</v>
      </c>
      <c r="C194" s="619" t="s">
        <v>7401</v>
      </c>
      <c r="D194" s="619" t="s">
        <v>9846</v>
      </c>
      <c r="E194" s="619" t="s">
        <v>9847</v>
      </c>
      <c r="F194" s="622">
        <v>15</v>
      </c>
      <c r="G194" s="622">
        <v>495</v>
      </c>
      <c r="H194" s="622">
        <v>1</v>
      </c>
      <c r="I194" s="622">
        <v>33</v>
      </c>
      <c r="J194" s="622">
        <v>24</v>
      </c>
      <c r="K194" s="622">
        <v>792</v>
      </c>
      <c r="L194" s="622">
        <v>1.6</v>
      </c>
      <c r="M194" s="622">
        <v>33</v>
      </c>
      <c r="N194" s="622">
        <v>31</v>
      </c>
      <c r="O194" s="622">
        <v>1023</v>
      </c>
      <c r="P194" s="635">
        <v>2.0666666666666669</v>
      </c>
      <c r="Q194" s="623">
        <v>33</v>
      </c>
    </row>
    <row r="195" spans="1:17" ht="14.4" customHeight="1" x14ac:dyDescent="0.3">
      <c r="A195" s="618" t="s">
        <v>9700</v>
      </c>
      <c r="B195" s="619" t="s">
        <v>9701</v>
      </c>
      <c r="C195" s="619" t="s">
        <v>7401</v>
      </c>
      <c r="D195" s="619" t="s">
        <v>9848</v>
      </c>
      <c r="E195" s="619" t="s">
        <v>9849</v>
      </c>
      <c r="F195" s="622">
        <v>3</v>
      </c>
      <c r="G195" s="622">
        <v>78</v>
      </c>
      <c r="H195" s="622">
        <v>1</v>
      </c>
      <c r="I195" s="622">
        <v>26</v>
      </c>
      <c r="J195" s="622">
        <v>4</v>
      </c>
      <c r="K195" s="622">
        <v>104</v>
      </c>
      <c r="L195" s="622">
        <v>1.3333333333333333</v>
      </c>
      <c r="M195" s="622">
        <v>26</v>
      </c>
      <c r="N195" s="622">
        <v>2</v>
      </c>
      <c r="O195" s="622">
        <v>52</v>
      </c>
      <c r="P195" s="635">
        <v>0.66666666666666663</v>
      </c>
      <c r="Q195" s="623">
        <v>26</v>
      </c>
    </row>
    <row r="196" spans="1:17" ht="14.4" customHeight="1" x14ac:dyDescent="0.3">
      <c r="A196" s="618" t="s">
        <v>9700</v>
      </c>
      <c r="B196" s="619" t="s">
        <v>9701</v>
      </c>
      <c r="C196" s="619" t="s">
        <v>7401</v>
      </c>
      <c r="D196" s="619" t="s">
        <v>9850</v>
      </c>
      <c r="E196" s="619" t="s">
        <v>9851</v>
      </c>
      <c r="F196" s="622">
        <v>2</v>
      </c>
      <c r="G196" s="622">
        <v>164</v>
      </c>
      <c r="H196" s="622">
        <v>1</v>
      </c>
      <c r="I196" s="622">
        <v>82</v>
      </c>
      <c r="J196" s="622">
        <v>1</v>
      </c>
      <c r="K196" s="622">
        <v>82</v>
      </c>
      <c r="L196" s="622">
        <v>0.5</v>
      </c>
      <c r="M196" s="622">
        <v>82</v>
      </c>
      <c r="N196" s="622"/>
      <c r="O196" s="622"/>
      <c r="P196" s="635"/>
      <c r="Q196" s="623"/>
    </row>
    <row r="197" spans="1:17" ht="14.4" customHeight="1" x14ac:dyDescent="0.3">
      <c r="A197" s="618" t="s">
        <v>9700</v>
      </c>
      <c r="B197" s="619" t="s">
        <v>9701</v>
      </c>
      <c r="C197" s="619" t="s">
        <v>7401</v>
      </c>
      <c r="D197" s="619" t="s">
        <v>9852</v>
      </c>
      <c r="E197" s="619" t="s">
        <v>9853</v>
      </c>
      <c r="F197" s="622"/>
      <c r="G197" s="622"/>
      <c r="H197" s="622"/>
      <c r="I197" s="622"/>
      <c r="J197" s="622">
        <v>4</v>
      </c>
      <c r="K197" s="622">
        <v>820</v>
      </c>
      <c r="L197" s="622"/>
      <c r="M197" s="622">
        <v>205</v>
      </c>
      <c r="N197" s="622">
        <v>2</v>
      </c>
      <c r="O197" s="622">
        <v>410</v>
      </c>
      <c r="P197" s="635"/>
      <c r="Q197" s="623">
        <v>205</v>
      </c>
    </row>
    <row r="198" spans="1:17" ht="14.4" customHeight="1" x14ac:dyDescent="0.3">
      <c r="A198" s="618" t="s">
        <v>9700</v>
      </c>
      <c r="B198" s="619" t="s">
        <v>9701</v>
      </c>
      <c r="C198" s="619" t="s">
        <v>7401</v>
      </c>
      <c r="D198" s="619" t="s">
        <v>9854</v>
      </c>
      <c r="E198" s="619" t="s">
        <v>9855</v>
      </c>
      <c r="F198" s="622">
        <v>1</v>
      </c>
      <c r="G198" s="622">
        <v>236</v>
      </c>
      <c r="H198" s="622">
        <v>1</v>
      </c>
      <c r="I198" s="622">
        <v>236</v>
      </c>
      <c r="J198" s="622">
        <v>1</v>
      </c>
      <c r="K198" s="622">
        <v>236</v>
      </c>
      <c r="L198" s="622">
        <v>1</v>
      </c>
      <c r="M198" s="622">
        <v>236</v>
      </c>
      <c r="N198" s="622">
        <v>3</v>
      </c>
      <c r="O198" s="622">
        <v>708</v>
      </c>
      <c r="P198" s="635">
        <v>3</v>
      </c>
      <c r="Q198" s="623">
        <v>236</v>
      </c>
    </row>
    <row r="199" spans="1:17" ht="14.4" customHeight="1" x14ac:dyDescent="0.3">
      <c r="A199" s="618" t="s">
        <v>9700</v>
      </c>
      <c r="B199" s="619" t="s">
        <v>9701</v>
      </c>
      <c r="C199" s="619" t="s">
        <v>7401</v>
      </c>
      <c r="D199" s="619" t="s">
        <v>9856</v>
      </c>
      <c r="E199" s="619" t="s">
        <v>9857</v>
      </c>
      <c r="F199" s="622">
        <v>1</v>
      </c>
      <c r="G199" s="622">
        <v>156</v>
      </c>
      <c r="H199" s="622">
        <v>1</v>
      </c>
      <c r="I199" s="622">
        <v>156</v>
      </c>
      <c r="J199" s="622"/>
      <c r="K199" s="622"/>
      <c r="L199" s="622"/>
      <c r="M199" s="622"/>
      <c r="N199" s="622"/>
      <c r="O199" s="622"/>
      <c r="P199" s="635"/>
      <c r="Q199" s="623"/>
    </row>
    <row r="200" spans="1:17" ht="14.4" customHeight="1" x14ac:dyDescent="0.3">
      <c r="A200" s="618" t="s">
        <v>9700</v>
      </c>
      <c r="B200" s="619" t="s">
        <v>9701</v>
      </c>
      <c r="C200" s="619" t="s">
        <v>7401</v>
      </c>
      <c r="D200" s="619" t="s">
        <v>9858</v>
      </c>
      <c r="E200" s="619" t="s">
        <v>9859</v>
      </c>
      <c r="F200" s="622">
        <v>82</v>
      </c>
      <c r="G200" s="622">
        <v>5002</v>
      </c>
      <c r="H200" s="622">
        <v>1</v>
      </c>
      <c r="I200" s="622">
        <v>61</v>
      </c>
      <c r="J200" s="622">
        <v>93</v>
      </c>
      <c r="K200" s="622">
        <v>5673</v>
      </c>
      <c r="L200" s="622">
        <v>1.1341463414634145</v>
      </c>
      <c r="M200" s="622">
        <v>61</v>
      </c>
      <c r="N200" s="622">
        <v>52</v>
      </c>
      <c r="O200" s="622">
        <v>3172</v>
      </c>
      <c r="P200" s="635">
        <v>0.63414634146341464</v>
      </c>
      <c r="Q200" s="623">
        <v>61</v>
      </c>
    </row>
    <row r="201" spans="1:17" ht="14.4" customHeight="1" x14ac:dyDescent="0.3">
      <c r="A201" s="618" t="s">
        <v>9700</v>
      </c>
      <c r="B201" s="619" t="s">
        <v>9701</v>
      </c>
      <c r="C201" s="619" t="s">
        <v>7401</v>
      </c>
      <c r="D201" s="619" t="s">
        <v>9860</v>
      </c>
      <c r="E201" s="619" t="s">
        <v>9861</v>
      </c>
      <c r="F201" s="622">
        <v>21</v>
      </c>
      <c r="G201" s="622">
        <v>3696</v>
      </c>
      <c r="H201" s="622">
        <v>1</v>
      </c>
      <c r="I201" s="622">
        <v>176</v>
      </c>
      <c r="J201" s="622">
        <v>20</v>
      </c>
      <c r="K201" s="622">
        <v>3520</v>
      </c>
      <c r="L201" s="622">
        <v>0.95238095238095233</v>
      </c>
      <c r="M201" s="622">
        <v>176</v>
      </c>
      <c r="N201" s="622">
        <v>14</v>
      </c>
      <c r="O201" s="622">
        <v>2464</v>
      </c>
      <c r="P201" s="635">
        <v>0.66666666666666663</v>
      </c>
      <c r="Q201" s="623">
        <v>176</v>
      </c>
    </row>
    <row r="202" spans="1:17" ht="14.4" customHeight="1" x14ac:dyDescent="0.3">
      <c r="A202" s="618" t="s">
        <v>9700</v>
      </c>
      <c r="B202" s="619" t="s">
        <v>9701</v>
      </c>
      <c r="C202" s="619" t="s">
        <v>7401</v>
      </c>
      <c r="D202" s="619" t="s">
        <v>9862</v>
      </c>
      <c r="E202" s="619" t="s">
        <v>9863</v>
      </c>
      <c r="F202" s="622">
        <v>4</v>
      </c>
      <c r="G202" s="622">
        <v>996</v>
      </c>
      <c r="H202" s="622">
        <v>1</v>
      </c>
      <c r="I202" s="622">
        <v>249</v>
      </c>
      <c r="J202" s="622">
        <v>3</v>
      </c>
      <c r="K202" s="622">
        <v>750</v>
      </c>
      <c r="L202" s="622">
        <v>0.75301204819277112</v>
      </c>
      <c r="M202" s="622">
        <v>250</v>
      </c>
      <c r="N202" s="622">
        <v>4</v>
      </c>
      <c r="O202" s="622">
        <v>1000</v>
      </c>
      <c r="P202" s="635">
        <v>1.0040160642570282</v>
      </c>
      <c r="Q202" s="623">
        <v>250</v>
      </c>
    </row>
    <row r="203" spans="1:17" ht="14.4" customHeight="1" x14ac:dyDescent="0.3">
      <c r="A203" s="618" t="s">
        <v>9700</v>
      </c>
      <c r="B203" s="619" t="s">
        <v>9701</v>
      </c>
      <c r="C203" s="619" t="s">
        <v>7401</v>
      </c>
      <c r="D203" s="619" t="s">
        <v>9864</v>
      </c>
      <c r="E203" s="619" t="s">
        <v>9865</v>
      </c>
      <c r="F203" s="622">
        <v>3931</v>
      </c>
      <c r="G203" s="622">
        <v>113999</v>
      </c>
      <c r="H203" s="622">
        <v>1</v>
      </c>
      <c r="I203" s="622">
        <v>29</v>
      </c>
      <c r="J203" s="622">
        <v>4160</v>
      </c>
      <c r="K203" s="622">
        <v>120640</v>
      </c>
      <c r="L203" s="622">
        <v>1.0582548969727805</v>
      </c>
      <c r="M203" s="622">
        <v>29</v>
      </c>
      <c r="N203" s="622">
        <v>3485</v>
      </c>
      <c r="O203" s="622">
        <v>101065</v>
      </c>
      <c r="P203" s="635">
        <v>0.88654286441109131</v>
      </c>
      <c r="Q203" s="623">
        <v>29</v>
      </c>
    </row>
    <row r="204" spans="1:17" ht="14.4" customHeight="1" x14ac:dyDescent="0.3">
      <c r="A204" s="618" t="s">
        <v>9700</v>
      </c>
      <c r="B204" s="619" t="s">
        <v>9701</v>
      </c>
      <c r="C204" s="619" t="s">
        <v>7401</v>
      </c>
      <c r="D204" s="619" t="s">
        <v>9866</v>
      </c>
      <c r="E204" s="619" t="s">
        <v>9867</v>
      </c>
      <c r="F204" s="622"/>
      <c r="G204" s="622"/>
      <c r="H204" s="622"/>
      <c r="I204" s="622"/>
      <c r="J204" s="622">
        <v>2</v>
      </c>
      <c r="K204" s="622">
        <v>1050</v>
      </c>
      <c r="L204" s="622"/>
      <c r="M204" s="622">
        <v>525</v>
      </c>
      <c r="N204" s="622">
        <v>4</v>
      </c>
      <c r="O204" s="622">
        <v>2104</v>
      </c>
      <c r="P204" s="635"/>
      <c r="Q204" s="623">
        <v>526</v>
      </c>
    </row>
    <row r="205" spans="1:17" ht="14.4" customHeight="1" x14ac:dyDescent="0.3">
      <c r="A205" s="618" t="s">
        <v>9700</v>
      </c>
      <c r="B205" s="619" t="s">
        <v>9701</v>
      </c>
      <c r="C205" s="619" t="s">
        <v>7401</v>
      </c>
      <c r="D205" s="619" t="s">
        <v>9868</v>
      </c>
      <c r="E205" s="619" t="s">
        <v>9869</v>
      </c>
      <c r="F205" s="622">
        <v>1</v>
      </c>
      <c r="G205" s="622">
        <v>21</v>
      </c>
      <c r="H205" s="622">
        <v>1</v>
      </c>
      <c r="I205" s="622">
        <v>21</v>
      </c>
      <c r="J205" s="622">
        <v>2</v>
      </c>
      <c r="K205" s="622">
        <v>42</v>
      </c>
      <c r="L205" s="622">
        <v>2</v>
      </c>
      <c r="M205" s="622">
        <v>21</v>
      </c>
      <c r="N205" s="622">
        <v>2</v>
      </c>
      <c r="O205" s="622">
        <v>42</v>
      </c>
      <c r="P205" s="635">
        <v>2</v>
      </c>
      <c r="Q205" s="623">
        <v>21</v>
      </c>
    </row>
    <row r="206" spans="1:17" ht="14.4" customHeight="1" x14ac:dyDescent="0.3">
      <c r="A206" s="618" t="s">
        <v>9700</v>
      </c>
      <c r="B206" s="619" t="s">
        <v>9701</v>
      </c>
      <c r="C206" s="619" t="s">
        <v>7401</v>
      </c>
      <c r="D206" s="619" t="s">
        <v>9870</v>
      </c>
      <c r="E206" s="619" t="s">
        <v>9871</v>
      </c>
      <c r="F206" s="622"/>
      <c r="G206" s="622"/>
      <c r="H206" s="622"/>
      <c r="I206" s="622"/>
      <c r="J206" s="622">
        <v>2</v>
      </c>
      <c r="K206" s="622">
        <v>616</v>
      </c>
      <c r="L206" s="622"/>
      <c r="M206" s="622">
        <v>308</v>
      </c>
      <c r="N206" s="622"/>
      <c r="O206" s="622"/>
      <c r="P206" s="635"/>
      <c r="Q206" s="623"/>
    </row>
    <row r="207" spans="1:17" ht="14.4" customHeight="1" x14ac:dyDescent="0.3">
      <c r="A207" s="618" t="s">
        <v>9700</v>
      </c>
      <c r="B207" s="619" t="s">
        <v>9701</v>
      </c>
      <c r="C207" s="619" t="s">
        <v>7401</v>
      </c>
      <c r="D207" s="619" t="s">
        <v>9872</v>
      </c>
      <c r="E207" s="619" t="s">
        <v>9873</v>
      </c>
      <c r="F207" s="622">
        <v>3</v>
      </c>
      <c r="G207" s="622">
        <v>498</v>
      </c>
      <c r="H207" s="622">
        <v>1</v>
      </c>
      <c r="I207" s="622">
        <v>166</v>
      </c>
      <c r="J207" s="622">
        <v>1</v>
      </c>
      <c r="K207" s="622">
        <v>166</v>
      </c>
      <c r="L207" s="622">
        <v>0.33333333333333331</v>
      </c>
      <c r="M207" s="622">
        <v>166</v>
      </c>
      <c r="N207" s="622">
        <v>2</v>
      </c>
      <c r="O207" s="622">
        <v>332</v>
      </c>
      <c r="P207" s="635">
        <v>0.66666666666666663</v>
      </c>
      <c r="Q207" s="623">
        <v>166</v>
      </c>
    </row>
    <row r="208" spans="1:17" ht="14.4" customHeight="1" x14ac:dyDescent="0.3">
      <c r="A208" s="618" t="s">
        <v>9700</v>
      </c>
      <c r="B208" s="619" t="s">
        <v>9701</v>
      </c>
      <c r="C208" s="619" t="s">
        <v>7401</v>
      </c>
      <c r="D208" s="619" t="s">
        <v>9874</v>
      </c>
      <c r="E208" s="619" t="s">
        <v>9875</v>
      </c>
      <c r="F208" s="622">
        <v>5</v>
      </c>
      <c r="G208" s="622">
        <v>85</v>
      </c>
      <c r="H208" s="622">
        <v>1</v>
      </c>
      <c r="I208" s="622">
        <v>17</v>
      </c>
      <c r="J208" s="622">
        <v>3</v>
      </c>
      <c r="K208" s="622">
        <v>51</v>
      </c>
      <c r="L208" s="622">
        <v>0.6</v>
      </c>
      <c r="M208" s="622">
        <v>17</v>
      </c>
      <c r="N208" s="622">
        <v>2</v>
      </c>
      <c r="O208" s="622">
        <v>34</v>
      </c>
      <c r="P208" s="635">
        <v>0.4</v>
      </c>
      <c r="Q208" s="623">
        <v>17</v>
      </c>
    </row>
    <row r="209" spans="1:17" ht="14.4" customHeight="1" x14ac:dyDescent="0.3">
      <c r="A209" s="618" t="s">
        <v>9700</v>
      </c>
      <c r="B209" s="619" t="s">
        <v>9701</v>
      </c>
      <c r="C209" s="619" t="s">
        <v>7401</v>
      </c>
      <c r="D209" s="619" t="s">
        <v>9876</v>
      </c>
      <c r="E209" s="619" t="s">
        <v>9877</v>
      </c>
      <c r="F209" s="622">
        <v>95</v>
      </c>
      <c r="G209" s="622">
        <v>2470</v>
      </c>
      <c r="H209" s="622">
        <v>1</v>
      </c>
      <c r="I209" s="622">
        <v>26</v>
      </c>
      <c r="J209" s="622">
        <v>70</v>
      </c>
      <c r="K209" s="622">
        <v>1820</v>
      </c>
      <c r="L209" s="622">
        <v>0.73684210526315785</v>
      </c>
      <c r="M209" s="622">
        <v>26</v>
      </c>
      <c r="N209" s="622">
        <v>35</v>
      </c>
      <c r="O209" s="622">
        <v>910</v>
      </c>
      <c r="P209" s="635">
        <v>0.36842105263157893</v>
      </c>
      <c r="Q209" s="623">
        <v>26</v>
      </c>
    </row>
    <row r="210" spans="1:17" ht="14.4" customHeight="1" x14ac:dyDescent="0.3">
      <c r="A210" s="618" t="s">
        <v>9700</v>
      </c>
      <c r="B210" s="619" t="s">
        <v>9701</v>
      </c>
      <c r="C210" s="619" t="s">
        <v>7401</v>
      </c>
      <c r="D210" s="619" t="s">
        <v>9878</v>
      </c>
      <c r="E210" s="619" t="s">
        <v>9879</v>
      </c>
      <c r="F210" s="622">
        <v>3915</v>
      </c>
      <c r="G210" s="622">
        <v>113535</v>
      </c>
      <c r="H210" s="622">
        <v>1</v>
      </c>
      <c r="I210" s="622">
        <v>29</v>
      </c>
      <c r="J210" s="622">
        <v>3994</v>
      </c>
      <c r="K210" s="622">
        <v>115826</v>
      </c>
      <c r="L210" s="622">
        <v>1.0201787994891443</v>
      </c>
      <c r="M210" s="622">
        <v>29</v>
      </c>
      <c r="N210" s="622">
        <v>3365</v>
      </c>
      <c r="O210" s="622">
        <v>97585</v>
      </c>
      <c r="P210" s="635">
        <v>0.85951468710089396</v>
      </c>
      <c r="Q210" s="623">
        <v>29</v>
      </c>
    </row>
    <row r="211" spans="1:17" ht="14.4" customHeight="1" x14ac:dyDescent="0.3">
      <c r="A211" s="618" t="s">
        <v>9700</v>
      </c>
      <c r="B211" s="619" t="s">
        <v>9701</v>
      </c>
      <c r="C211" s="619" t="s">
        <v>7401</v>
      </c>
      <c r="D211" s="619" t="s">
        <v>9880</v>
      </c>
      <c r="E211" s="619" t="s">
        <v>9881</v>
      </c>
      <c r="F211" s="622">
        <v>1233</v>
      </c>
      <c r="G211" s="622">
        <v>33291</v>
      </c>
      <c r="H211" s="622">
        <v>1</v>
      </c>
      <c r="I211" s="622">
        <v>27</v>
      </c>
      <c r="J211" s="622">
        <v>1321</v>
      </c>
      <c r="K211" s="622">
        <v>35667</v>
      </c>
      <c r="L211" s="622">
        <v>1.0713706407137065</v>
      </c>
      <c r="M211" s="622">
        <v>27</v>
      </c>
      <c r="N211" s="622">
        <v>909</v>
      </c>
      <c r="O211" s="622">
        <v>24543</v>
      </c>
      <c r="P211" s="635">
        <v>0.73722627737226276</v>
      </c>
      <c r="Q211" s="623">
        <v>27</v>
      </c>
    </row>
    <row r="212" spans="1:17" ht="14.4" customHeight="1" x14ac:dyDescent="0.3">
      <c r="A212" s="618" t="s">
        <v>9700</v>
      </c>
      <c r="B212" s="619" t="s">
        <v>9701</v>
      </c>
      <c r="C212" s="619" t="s">
        <v>7401</v>
      </c>
      <c r="D212" s="619" t="s">
        <v>9882</v>
      </c>
      <c r="E212" s="619" t="s">
        <v>9883</v>
      </c>
      <c r="F212" s="622">
        <v>9</v>
      </c>
      <c r="G212" s="622">
        <v>405</v>
      </c>
      <c r="H212" s="622">
        <v>1</v>
      </c>
      <c r="I212" s="622">
        <v>45</v>
      </c>
      <c r="J212" s="622">
        <v>8</v>
      </c>
      <c r="K212" s="622">
        <v>360</v>
      </c>
      <c r="L212" s="622">
        <v>0.88888888888888884</v>
      </c>
      <c r="M212" s="622">
        <v>45</v>
      </c>
      <c r="N212" s="622">
        <v>4</v>
      </c>
      <c r="O212" s="622">
        <v>180</v>
      </c>
      <c r="P212" s="635">
        <v>0.44444444444444442</v>
      </c>
      <c r="Q212" s="623">
        <v>45</v>
      </c>
    </row>
    <row r="213" spans="1:17" ht="14.4" customHeight="1" x14ac:dyDescent="0.3">
      <c r="A213" s="618" t="s">
        <v>9700</v>
      </c>
      <c r="B213" s="619" t="s">
        <v>9701</v>
      </c>
      <c r="C213" s="619" t="s">
        <v>7401</v>
      </c>
      <c r="D213" s="619" t="s">
        <v>9884</v>
      </c>
      <c r="E213" s="619" t="s">
        <v>9885</v>
      </c>
      <c r="F213" s="622">
        <v>40</v>
      </c>
      <c r="G213" s="622">
        <v>2480</v>
      </c>
      <c r="H213" s="622">
        <v>1</v>
      </c>
      <c r="I213" s="622">
        <v>62</v>
      </c>
      <c r="J213" s="622">
        <v>38</v>
      </c>
      <c r="K213" s="622">
        <v>2356</v>
      </c>
      <c r="L213" s="622">
        <v>0.95</v>
      </c>
      <c r="M213" s="622">
        <v>62</v>
      </c>
      <c r="N213" s="622">
        <v>22</v>
      </c>
      <c r="O213" s="622">
        <v>1364</v>
      </c>
      <c r="P213" s="635">
        <v>0.55000000000000004</v>
      </c>
      <c r="Q213" s="623">
        <v>62</v>
      </c>
    </row>
    <row r="214" spans="1:17" ht="14.4" customHeight="1" x14ac:dyDescent="0.3">
      <c r="A214" s="618" t="s">
        <v>9700</v>
      </c>
      <c r="B214" s="619" t="s">
        <v>9701</v>
      </c>
      <c r="C214" s="619" t="s">
        <v>7401</v>
      </c>
      <c r="D214" s="619" t="s">
        <v>9886</v>
      </c>
      <c r="E214" s="619" t="s">
        <v>9887</v>
      </c>
      <c r="F214" s="622"/>
      <c r="G214" s="622"/>
      <c r="H214" s="622"/>
      <c r="I214" s="622"/>
      <c r="J214" s="622"/>
      <c r="K214" s="622"/>
      <c r="L214" s="622"/>
      <c r="M214" s="622"/>
      <c r="N214" s="622">
        <v>3</v>
      </c>
      <c r="O214" s="622">
        <v>495</v>
      </c>
      <c r="P214" s="635"/>
      <c r="Q214" s="623">
        <v>165</v>
      </c>
    </row>
    <row r="215" spans="1:17" ht="14.4" customHeight="1" x14ac:dyDescent="0.3">
      <c r="A215" s="618" t="s">
        <v>9700</v>
      </c>
      <c r="B215" s="619" t="s">
        <v>9701</v>
      </c>
      <c r="C215" s="619" t="s">
        <v>7401</v>
      </c>
      <c r="D215" s="619" t="s">
        <v>9888</v>
      </c>
      <c r="E215" s="619" t="s">
        <v>9889</v>
      </c>
      <c r="F215" s="622">
        <v>549</v>
      </c>
      <c r="G215" s="622">
        <v>46116</v>
      </c>
      <c r="H215" s="622">
        <v>1</v>
      </c>
      <c r="I215" s="622">
        <v>84</v>
      </c>
      <c r="J215" s="622">
        <v>551</v>
      </c>
      <c r="K215" s="622">
        <v>46284</v>
      </c>
      <c r="L215" s="622">
        <v>1.0036429872495447</v>
      </c>
      <c r="M215" s="622">
        <v>84</v>
      </c>
      <c r="N215" s="622">
        <v>511</v>
      </c>
      <c r="O215" s="622">
        <v>42924</v>
      </c>
      <c r="P215" s="635">
        <v>0.93078324225865205</v>
      </c>
      <c r="Q215" s="623">
        <v>84</v>
      </c>
    </row>
    <row r="216" spans="1:17" ht="14.4" customHeight="1" x14ac:dyDescent="0.3">
      <c r="A216" s="618" t="s">
        <v>9700</v>
      </c>
      <c r="B216" s="619" t="s">
        <v>9701</v>
      </c>
      <c r="C216" s="619" t="s">
        <v>7401</v>
      </c>
      <c r="D216" s="619" t="s">
        <v>9890</v>
      </c>
      <c r="E216" s="619" t="s">
        <v>9891</v>
      </c>
      <c r="F216" s="622">
        <v>1326</v>
      </c>
      <c r="G216" s="622">
        <v>31824</v>
      </c>
      <c r="H216" s="622">
        <v>1</v>
      </c>
      <c r="I216" s="622">
        <v>24</v>
      </c>
      <c r="J216" s="622">
        <v>1425</v>
      </c>
      <c r="K216" s="622">
        <v>34200</v>
      </c>
      <c r="L216" s="622">
        <v>1.0746606334841629</v>
      </c>
      <c r="M216" s="622">
        <v>24</v>
      </c>
      <c r="N216" s="622">
        <v>991</v>
      </c>
      <c r="O216" s="622">
        <v>23784</v>
      </c>
      <c r="P216" s="635">
        <v>0.74736048265460031</v>
      </c>
      <c r="Q216" s="623">
        <v>24</v>
      </c>
    </row>
    <row r="217" spans="1:17" ht="14.4" customHeight="1" x14ac:dyDescent="0.3">
      <c r="A217" s="618" t="s">
        <v>9700</v>
      </c>
      <c r="B217" s="619" t="s">
        <v>9701</v>
      </c>
      <c r="C217" s="619" t="s">
        <v>7401</v>
      </c>
      <c r="D217" s="619" t="s">
        <v>9892</v>
      </c>
      <c r="E217" s="619" t="s">
        <v>9893</v>
      </c>
      <c r="F217" s="622">
        <v>37</v>
      </c>
      <c r="G217" s="622">
        <v>2516</v>
      </c>
      <c r="H217" s="622">
        <v>1</v>
      </c>
      <c r="I217" s="622">
        <v>68</v>
      </c>
      <c r="J217" s="622">
        <v>21</v>
      </c>
      <c r="K217" s="622">
        <v>1428</v>
      </c>
      <c r="L217" s="622">
        <v>0.56756756756756754</v>
      </c>
      <c r="M217" s="622">
        <v>68</v>
      </c>
      <c r="N217" s="622">
        <v>23</v>
      </c>
      <c r="O217" s="622">
        <v>1564</v>
      </c>
      <c r="P217" s="635">
        <v>0.6216216216216216</v>
      </c>
      <c r="Q217" s="623">
        <v>68</v>
      </c>
    </row>
    <row r="218" spans="1:17" ht="14.4" customHeight="1" x14ac:dyDescent="0.3">
      <c r="A218" s="618" t="s">
        <v>9700</v>
      </c>
      <c r="B218" s="619" t="s">
        <v>9701</v>
      </c>
      <c r="C218" s="619" t="s">
        <v>7401</v>
      </c>
      <c r="D218" s="619" t="s">
        <v>9894</v>
      </c>
      <c r="E218" s="619" t="s">
        <v>9895</v>
      </c>
      <c r="F218" s="622"/>
      <c r="G218" s="622"/>
      <c r="H218" s="622"/>
      <c r="I218" s="622"/>
      <c r="J218" s="622"/>
      <c r="K218" s="622"/>
      <c r="L218" s="622"/>
      <c r="M218" s="622"/>
      <c r="N218" s="622">
        <v>1</v>
      </c>
      <c r="O218" s="622">
        <v>30</v>
      </c>
      <c r="P218" s="635"/>
      <c r="Q218" s="623">
        <v>30</v>
      </c>
    </row>
    <row r="219" spans="1:17" ht="14.4" customHeight="1" x14ac:dyDescent="0.3">
      <c r="A219" s="618" t="s">
        <v>9700</v>
      </c>
      <c r="B219" s="619" t="s">
        <v>9701</v>
      </c>
      <c r="C219" s="619" t="s">
        <v>7401</v>
      </c>
      <c r="D219" s="619" t="s">
        <v>9896</v>
      </c>
      <c r="E219" s="619" t="s">
        <v>9897</v>
      </c>
      <c r="F219" s="622">
        <v>325</v>
      </c>
      <c r="G219" s="622">
        <v>7150</v>
      </c>
      <c r="H219" s="622">
        <v>1</v>
      </c>
      <c r="I219" s="622">
        <v>22</v>
      </c>
      <c r="J219" s="622">
        <v>409</v>
      </c>
      <c r="K219" s="622">
        <v>8998</v>
      </c>
      <c r="L219" s="622">
        <v>1.2584615384615385</v>
      </c>
      <c r="M219" s="622">
        <v>22</v>
      </c>
      <c r="N219" s="622">
        <v>215</v>
      </c>
      <c r="O219" s="622">
        <v>4730</v>
      </c>
      <c r="P219" s="635">
        <v>0.66153846153846152</v>
      </c>
      <c r="Q219" s="623">
        <v>22</v>
      </c>
    </row>
    <row r="220" spans="1:17" ht="14.4" customHeight="1" x14ac:dyDescent="0.3">
      <c r="A220" s="618" t="s">
        <v>9700</v>
      </c>
      <c r="B220" s="619" t="s">
        <v>9701</v>
      </c>
      <c r="C220" s="619" t="s">
        <v>7401</v>
      </c>
      <c r="D220" s="619" t="s">
        <v>9898</v>
      </c>
      <c r="E220" s="619" t="s">
        <v>9899</v>
      </c>
      <c r="F220" s="622"/>
      <c r="G220" s="622"/>
      <c r="H220" s="622"/>
      <c r="I220" s="622"/>
      <c r="J220" s="622">
        <v>2</v>
      </c>
      <c r="K220" s="622">
        <v>524</v>
      </c>
      <c r="L220" s="622"/>
      <c r="M220" s="622">
        <v>262</v>
      </c>
      <c r="N220" s="622"/>
      <c r="O220" s="622"/>
      <c r="P220" s="635"/>
      <c r="Q220" s="623"/>
    </row>
    <row r="221" spans="1:17" ht="14.4" customHeight="1" x14ac:dyDescent="0.3">
      <c r="A221" s="618" t="s">
        <v>9700</v>
      </c>
      <c r="B221" s="619" t="s">
        <v>9701</v>
      </c>
      <c r="C221" s="619" t="s">
        <v>7401</v>
      </c>
      <c r="D221" s="619" t="s">
        <v>9900</v>
      </c>
      <c r="E221" s="619" t="s">
        <v>9901</v>
      </c>
      <c r="F221" s="622"/>
      <c r="G221" s="622"/>
      <c r="H221" s="622"/>
      <c r="I221" s="622"/>
      <c r="J221" s="622">
        <v>2</v>
      </c>
      <c r="K221" s="622">
        <v>616</v>
      </c>
      <c r="L221" s="622"/>
      <c r="M221" s="622">
        <v>308</v>
      </c>
      <c r="N221" s="622"/>
      <c r="O221" s="622"/>
      <c r="P221" s="635"/>
      <c r="Q221" s="623"/>
    </row>
    <row r="222" spans="1:17" ht="14.4" customHeight="1" x14ac:dyDescent="0.3">
      <c r="A222" s="618" t="s">
        <v>9700</v>
      </c>
      <c r="B222" s="619" t="s">
        <v>9701</v>
      </c>
      <c r="C222" s="619" t="s">
        <v>7401</v>
      </c>
      <c r="D222" s="619" t="s">
        <v>9902</v>
      </c>
      <c r="E222" s="619" t="s">
        <v>9903</v>
      </c>
      <c r="F222" s="622">
        <v>7</v>
      </c>
      <c r="G222" s="622">
        <v>3913</v>
      </c>
      <c r="H222" s="622">
        <v>1</v>
      </c>
      <c r="I222" s="622">
        <v>559</v>
      </c>
      <c r="J222" s="622">
        <v>3</v>
      </c>
      <c r="K222" s="622">
        <v>1677</v>
      </c>
      <c r="L222" s="622">
        <v>0.42857142857142855</v>
      </c>
      <c r="M222" s="622">
        <v>559</v>
      </c>
      <c r="N222" s="622">
        <v>5</v>
      </c>
      <c r="O222" s="622">
        <v>2800</v>
      </c>
      <c r="P222" s="635">
        <v>0.7155635062611807</v>
      </c>
      <c r="Q222" s="623">
        <v>560</v>
      </c>
    </row>
    <row r="223" spans="1:17" ht="14.4" customHeight="1" x14ac:dyDescent="0.3">
      <c r="A223" s="618" t="s">
        <v>9700</v>
      </c>
      <c r="B223" s="619" t="s">
        <v>9701</v>
      </c>
      <c r="C223" s="619" t="s">
        <v>7401</v>
      </c>
      <c r="D223" s="619" t="s">
        <v>9904</v>
      </c>
      <c r="E223" s="619" t="s">
        <v>9905</v>
      </c>
      <c r="F223" s="622">
        <v>3746</v>
      </c>
      <c r="G223" s="622">
        <v>82412</v>
      </c>
      <c r="H223" s="622">
        <v>1</v>
      </c>
      <c r="I223" s="622">
        <v>22</v>
      </c>
      <c r="J223" s="622">
        <v>3928</v>
      </c>
      <c r="K223" s="622">
        <v>86416</v>
      </c>
      <c r="L223" s="622">
        <v>1.0485851575013347</v>
      </c>
      <c r="M223" s="622">
        <v>22</v>
      </c>
      <c r="N223" s="622">
        <v>3339</v>
      </c>
      <c r="O223" s="622">
        <v>73458</v>
      </c>
      <c r="P223" s="635">
        <v>0.89135077415910302</v>
      </c>
      <c r="Q223" s="623">
        <v>22</v>
      </c>
    </row>
    <row r="224" spans="1:17" ht="14.4" customHeight="1" x14ac:dyDescent="0.3">
      <c r="A224" s="618" t="s">
        <v>9700</v>
      </c>
      <c r="B224" s="619" t="s">
        <v>9701</v>
      </c>
      <c r="C224" s="619" t="s">
        <v>7401</v>
      </c>
      <c r="D224" s="619" t="s">
        <v>9906</v>
      </c>
      <c r="E224" s="619" t="s">
        <v>9907</v>
      </c>
      <c r="F224" s="622"/>
      <c r="G224" s="622"/>
      <c r="H224" s="622"/>
      <c r="I224" s="622"/>
      <c r="J224" s="622">
        <v>2</v>
      </c>
      <c r="K224" s="622">
        <v>710</v>
      </c>
      <c r="L224" s="622"/>
      <c r="M224" s="622">
        <v>355</v>
      </c>
      <c r="N224" s="622"/>
      <c r="O224" s="622"/>
      <c r="P224" s="635"/>
      <c r="Q224" s="623"/>
    </row>
    <row r="225" spans="1:17" ht="14.4" customHeight="1" x14ac:dyDescent="0.3">
      <c r="A225" s="618" t="s">
        <v>9700</v>
      </c>
      <c r="B225" s="619" t="s">
        <v>9701</v>
      </c>
      <c r="C225" s="619" t="s">
        <v>7401</v>
      </c>
      <c r="D225" s="619" t="s">
        <v>9908</v>
      </c>
      <c r="E225" s="619" t="s">
        <v>9909</v>
      </c>
      <c r="F225" s="622"/>
      <c r="G225" s="622"/>
      <c r="H225" s="622"/>
      <c r="I225" s="622"/>
      <c r="J225" s="622">
        <v>1</v>
      </c>
      <c r="K225" s="622">
        <v>19</v>
      </c>
      <c r="L225" s="622"/>
      <c r="M225" s="622">
        <v>19</v>
      </c>
      <c r="N225" s="622"/>
      <c r="O225" s="622"/>
      <c r="P225" s="635"/>
      <c r="Q225" s="623"/>
    </row>
    <row r="226" spans="1:17" ht="14.4" customHeight="1" x14ac:dyDescent="0.3">
      <c r="A226" s="618" t="s">
        <v>9700</v>
      </c>
      <c r="B226" s="619" t="s">
        <v>9701</v>
      </c>
      <c r="C226" s="619" t="s">
        <v>7401</v>
      </c>
      <c r="D226" s="619" t="s">
        <v>9910</v>
      </c>
      <c r="E226" s="619" t="s">
        <v>9911</v>
      </c>
      <c r="F226" s="622">
        <v>1</v>
      </c>
      <c r="G226" s="622">
        <v>96</v>
      </c>
      <c r="H226" s="622">
        <v>1</v>
      </c>
      <c r="I226" s="622">
        <v>96</v>
      </c>
      <c r="J226" s="622">
        <v>1</v>
      </c>
      <c r="K226" s="622">
        <v>96</v>
      </c>
      <c r="L226" s="622">
        <v>1</v>
      </c>
      <c r="M226" s="622">
        <v>96</v>
      </c>
      <c r="N226" s="622"/>
      <c r="O226" s="622"/>
      <c r="P226" s="635"/>
      <c r="Q226" s="623"/>
    </row>
    <row r="227" spans="1:17" ht="14.4" customHeight="1" x14ac:dyDescent="0.3">
      <c r="A227" s="618" t="s">
        <v>9700</v>
      </c>
      <c r="B227" s="619" t="s">
        <v>9701</v>
      </c>
      <c r="C227" s="619" t="s">
        <v>7401</v>
      </c>
      <c r="D227" s="619" t="s">
        <v>9912</v>
      </c>
      <c r="E227" s="619" t="s">
        <v>9913</v>
      </c>
      <c r="F227" s="622">
        <v>3</v>
      </c>
      <c r="G227" s="622">
        <v>507</v>
      </c>
      <c r="H227" s="622">
        <v>1</v>
      </c>
      <c r="I227" s="622">
        <v>169</v>
      </c>
      <c r="J227" s="622">
        <v>2</v>
      </c>
      <c r="K227" s="622">
        <v>338</v>
      </c>
      <c r="L227" s="622">
        <v>0.66666666666666663</v>
      </c>
      <c r="M227" s="622">
        <v>169</v>
      </c>
      <c r="N227" s="622"/>
      <c r="O227" s="622"/>
      <c r="P227" s="635"/>
      <c r="Q227" s="623"/>
    </row>
    <row r="228" spans="1:17" ht="14.4" customHeight="1" x14ac:dyDescent="0.3">
      <c r="A228" s="618" t="s">
        <v>9700</v>
      </c>
      <c r="B228" s="619" t="s">
        <v>9701</v>
      </c>
      <c r="C228" s="619" t="s">
        <v>7401</v>
      </c>
      <c r="D228" s="619" t="s">
        <v>9914</v>
      </c>
      <c r="E228" s="619" t="s">
        <v>9915</v>
      </c>
      <c r="F228" s="622"/>
      <c r="G228" s="622"/>
      <c r="H228" s="622"/>
      <c r="I228" s="622"/>
      <c r="J228" s="622">
        <v>2</v>
      </c>
      <c r="K228" s="622">
        <v>408</v>
      </c>
      <c r="L228" s="622"/>
      <c r="M228" s="622">
        <v>204</v>
      </c>
      <c r="N228" s="622"/>
      <c r="O228" s="622"/>
      <c r="P228" s="635"/>
      <c r="Q228" s="623"/>
    </row>
    <row r="229" spans="1:17" ht="14.4" customHeight="1" x14ac:dyDescent="0.3">
      <c r="A229" s="618" t="s">
        <v>9700</v>
      </c>
      <c r="B229" s="619" t="s">
        <v>9701</v>
      </c>
      <c r="C229" s="619" t="s">
        <v>7401</v>
      </c>
      <c r="D229" s="619" t="s">
        <v>9916</v>
      </c>
      <c r="E229" s="619" t="s">
        <v>9917</v>
      </c>
      <c r="F229" s="622"/>
      <c r="G229" s="622"/>
      <c r="H229" s="622"/>
      <c r="I229" s="622"/>
      <c r="J229" s="622"/>
      <c r="K229" s="622"/>
      <c r="L229" s="622"/>
      <c r="M229" s="622"/>
      <c r="N229" s="622">
        <v>1</v>
      </c>
      <c r="O229" s="622">
        <v>312</v>
      </c>
      <c r="P229" s="635"/>
      <c r="Q229" s="623">
        <v>312</v>
      </c>
    </row>
    <row r="230" spans="1:17" ht="14.4" customHeight="1" x14ac:dyDescent="0.3">
      <c r="A230" s="618" t="s">
        <v>9700</v>
      </c>
      <c r="B230" s="619" t="s">
        <v>9701</v>
      </c>
      <c r="C230" s="619" t="s">
        <v>7401</v>
      </c>
      <c r="D230" s="619" t="s">
        <v>9918</v>
      </c>
      <c r="E230" s="619" t="s">
        <v>9919</v>
      </c>
      <c r="F230" s="622">
        <v>1130</v>
      </c>
      <c r="G230" s="622">
        <v>61020</v>
      </c>
      <c r="H230" s="622">
        <v>1</v>
      </c>
      <c r="I230" s="622">
        <v>54</v>
      </c>
      <c r="J230" s="622">
        <v>1297</v>
      </c>
      <c r="K230" s="622">
        <v>70038</v>
      </c>
      <c r="L230" s="622">
        <v>1.1477876106194691</v>
      </c>
      <c r="M230" s="622">
        <v>54</v>
      </c>
      <c r="N230" s="622">
        <v>838</v>
      </c>
      <c r="O230" s="622">
        <v>45252</v>
      </c>
      <c r="P230" s="635">
        <v>0.74159292035398228</v>
      </c>
      <c r="Q230" s="623">
        <v>54</v>
      </c>
    </row>
    <row r="231" spans="1:17" ht="14.4" customHeight="1" x14ac:dyDescent="0.3">
      <c r="A231" s="618" t="s">
        <v>9700</v>
      </c>
      <c r="B231" s="619" t="s">
        <v>9701</v>
      </c>
      <c r="C231" s="619" t="s">
        <v>7401</v>
      </c>
      <c r="D231" s="619" t="s">
        <v>9920</v>
      </c>
      <c r="E231" s="619" t="s">
        <v>9921</v>
      </c>
      <c r="F231" s="622">
        <v>1328</v>
      </c>
      <c r="G231" s="622">
        <v>35856</v>
      </c>
      <c r="H231" s="622">
        <v>1</v>
      </c>
      <c r="I231" s="622">
        <v>27</v>
      </c>
      <c r="J231" s="622">
        <v>1410</v>
      </c>
      <c r="K231" s="622">
        <v>38070</v>
      </c>
      <c r="L231" s="622">
        <v>1.0617469879518073</v>
      </c>
      <c r="M231" s="622">
        <v>27</v>
      </c>
      <c r="N231" s="622">
        <v>994</v>
      </c>
      <c r="O231" s="622">
        <v>26838</v>
      </c>
      <c r="P231" s="635">
        <v>0.74849397590361444</v>
      </c>
      <c r="Q231" s="623">
        <v>27</v>
      </c>
    </row>
    <row r="232" spans="1:17" ht="14.4" customHeight="1" x14ac:dyDescent="0.3">
      <c r="A232" s="618" t="s">
        <v>9700</v>
      </c>
      <c r="B232" s="619" t="s">
        <v>9701</v>
      </c>
      <c r="C232" s="619" t="s">
        <v>7401</v>
      </c>
      <c r="D232" s="619" t="s">
        <v>9922</v>
      </c>
      <c r="E232" s="619" t="s">
        <v>9923</v>
      </c>
      <c r="F232" s="622"/>
      <c r="G232" s="622"/>
      <c r="H232" s="622"/>
      <c r="I232" s="622"/>
      <c r="J232" s="622">
        <v>3</v>
      </c>
      <c r="K232" s="622">
        <v>93</v>
      </c>
      <c r="L232" s="622"/>
      <c r="M232" s="622">
        <v>31</v>
      </c>
      <c r="N232" s="622"/>
      <c r="O232" s="622"/>
      <c r="P232" s="635"/>
      <c r="Q232" s="623"/>
    </row>
    <row r="233" spans="1:17" ht="14.4" customHeight="1" x14ac:dyDescent="0.3">
      <c r="A233" s="618" t="s">
        <v>9700</v>
      </c>
      <c r="B233" s="619" t="s">
        <v>9701</v>
      </c>
      <c r="C233" s="619" t="s">
        <v>7401</v>
      </c>
      <c r="D233" s="619" t="s">
        <v>9924</v>
      </c>
      <c r="E233" s="619" t="s">
        <v>9925</v>
      </c>
      <c r="F233" s="622"/>
      <c r="G233" s="622"/>
      <c r="H233" s="622"/>
      <c r="I233" s="622"/>
      <c r="J233" s="622">
        <v>1</v>
      </c>
      <c r="K233" s="622">
        <v>196</v>
      </c>
      <c r="L233" s="622"/>
      <c r="M233" s="622">
        <v>196</v>
      </c>
      <c r="N233" s="622"/>
      <c r="O233" s="622"/>
      <c r="P233" s="635"/>
      <c r="Q233" s="623"/>
    </row>
    <row r="234" spans="1:17" ht="14.4" customHeight="1" x14ac:dyDescent="0.3">
      <c r="A234" s="618" t="s">
        <v>9700</v>
      </c>
      <c r="B234" s="619" t="s">
        <v>9701</v>
      </c>
      <c r="C234" s="619" t="s">
        <v>7401</v>
      </c>
      <c r="D234" s="619" t="s">
        <v>9926</v>
      </c>
      <c r="E234" s="619" t="s">
        <v>9927</v>
      </c>
      <c r="F234" s="622">
        <v>1</v>
      </c>
      <c r="G234" s="622">
        <v>938</v>
      </c>
      <c r="H234" s="622">
        <v>1</v>
      </c>
      <c r="I234" s="622">
        <v>938</v>
      </c>
      <c r="J234" s="622">
        <v>3</v>
      </c>
      <c r="K234" s="622">
        <v>2814</v>
      </c>
      <c r="L234" s="622">
        <v>3</v>
      </c>
      <c r="M234" s="622">
        <v>938</v>
      </c>
      <c r="N234" s="622">
        <v>7</v>
      </c>
      <c r="O234" s="622">
        <v>6573</v>
      </c>
      <c r="P234" s="635">
        <v>7.0074626865671643</v>
      </c>
      <c r="Q234" s="623">
        <v>939</v>
      </c>
    </row>
    <row r="235" spans="1:17" ht="14.4" customHeight="1" x14ac:dyDescent="0.3">
      <c r="A235" s="618" t="s">
        <v>9700</v>
      </c>
      <c r="B235" s="619" t="s">
        <v>9701</v>
      </c>
      <c r="C235" s="619" t="s">
        <v>7401</v>
      </c>
      <c r="D235" s="619" t="s">
        <v>9928</v>
      </c>
      <c r="E235" s="619" t="s">
        <v>9929</v>
      </c>
      <c r="F235" s="622">
        <v>64</v>
      </c>
      <c r="G235" s="622">
        <v>3584</v>
      </c>
      <c r="H235" s="622">
        <v>1</v>
      </c>
      <c r="I235" s="622">
        <v>56</v>
      </c>
      <c r="J235" s="622">
        <v>43</v>
      </c>
      <c r="K235" s="622">
        <v>2408</v>
      </c>
      <c r="L235" s="622">
        <v>0.671875</v>
      </c>
      <c r="M235" s="622">
        <v>56</v>
      </c>
      <c r="N235" s="622">
        <v>32</v>
      </c>
      <c r="O235" s="622">
        <v>1792</v>
      </c>
      <c r="P235" s="635">
        <v>0.5</v>
      </c>
      <c r="Q235" s="623">
        <v>56</v>
      </c>
    </row>
    <row r="236" spans="1:17" ht="14.4" customHeight="1" x14ac:dyDescent="0.3">
      <c r="A236" s="618" t="s">
        <v>9700</v>
      </c>
      <c r="B236" s="619" t="s">
        <v>9701</v>
      </c>
      <c r="C236" s="619" t="s">
        <v>7401</v>
      </c>
      <c r="D236" s="619" t="s">
        <v>9930</v>
      </c>
      <c r="E236" s="619" t="s">
        <v>9931</v>
      </c>
      <c r="F236" s="622">
        <v>4</v>
      </c>
      <c r="G236" s="622">
        <v>3124</v>
      </c>
      <c r="H236" s="622">
        <v>1</v>
      </c>
      <c r="I236" s="622">
        <v>781</v>
      </c>
      <c r="J236" s="622">
        <v>11</v>
      </c>
      <c r="K236" s="622">
        <v>8602</v>
      </c>
      <c r="L236" s="622">
        <v>2.7535211267605635</v>
      </c>
      <c r="M236" s="622">
        <v>782</v>
      </c>
      <c r="N236" s="622">
        <v>29</v>
      </c>
      <c r="O236" s="622">
        <v>22707</v>
      </c>
      <c r="P236" s="635">
        <v>7.2685659411011523</v>
      </c>
      <c r="Q236" s="623">
        <v>783</v>
      </c>
    </row>
    <row r="237" spans="1:17" ht="14.4" customHeight="1" x14ac:dyDescent="0.3">
      <c r="A237" s="618" t="s">
        <v>9700</v>
      </c>
      <c r="B237" s="619" t="s">
        <v>9701</v>
      </c>
      <c r="C237" s="619" t="s">
        <v>7401</v>
      </c>
      <c r="D237" s="619" t="s">
        <v>9932</v>
      </c>
      <c r="E237" s="619" t="s">
        <v>9933</v>
      </c>
      <c r="F237" s="622">
        <v>1</v>
      </c>
      <c r="G237" s="622">
        <v>201</v>
      </c>
      <c r="H237" s="622">
        <v>1</v>
      </c>
      <c r="I237" s="622">
        <v>201</v>
      </c>
      <c r="J237" s="622"/>
      <c r="K237" s="622"/>
      <c r="L237" s="622"/>
      <c r="M237" s="622"/>
      <c r="N237" s="622"/>
      <c r="O237" s="622"/>
      <c r="P237" s="635"/>
      <c r="Q237" s="623"/>
    </row>
    <row r="238" spans="1:17" ht="14.4" customHeight="1" x14ac:dyDescent="0.3">
      <c r="A238" s="618" t="s">
        <v>9700</v>
      </c>
      <c r="B238" s="619" t="s">
        <v>9701</v>
      </c>
      <c r="C238" s="619" t="s">
        <v>7401</v>
      </c>
      <c r="D238" s="619" t="s">
        <v>9934</v>
      </c>
      <c r="E238" s="619" t="s">
        <v>9935</v>
      </c>
      <c r="F238" s="622"/>
      <c r="G238" s="622"/>
      <c r="H238" s="622"/>
      <c r="I238" s="622"/>
      <c r="J238" s="622">
        <v>2</v>
      </c>
      <c r="K238" s="622">
        <v>918</v>
      </c>
      <c r="L238" s="622"/>
      <c r="M238" s="622">
        <v>459</v>
      </c>
      <c r="N238" s="622">
        <v>2</v>
      </c>
      <c r="O238" s="622">
        <v>920</v>
      </c>
      <c r="P238" s="635"/>
      <c r="Q238" s="623">
        <v>460</v>
      </c>
    </row>
    <row r="239" spans="1:17" ht="14.4" customHeight="1" x14ac:dyDescent="0.3">
      <c r="A239" s="618" t="s">
        <v>9700</v>
      </c>
      <c r="B239" s="619" t="s">
        <v>9701</v>
      </c>
      <c r="C239" s="619" t="s">
        <v>7401</v>
      </c>
      <c r="D239" s="619" t="s">
        <v>9936</v>
      </c>
      <c r="E239" s="619" t="s">
        <v>9937</v>
      </c>
      <c r="F239" s="622"/>
      <c r="G239" s="622"/>
      <c r="H239" s="622"/>
      <c r="I239" s="622"/>
      <c r="J239" s="622"/>
      <c r="K239" s="622"/>
      <c r="L239" s="622"/>
      <c r="M239" s="622"/>
      <c r="N239" s="622">
        <v>1</v>
      </c>
      <c r="O239" s="622">
        <v>30</v>
      </c>
      <c r="P239" s="635"/>
      <c r="Q239" s="623">
        <v>30</v>
      </c>
    </row>
    <row r="240" spans="1:17" ht="14.4" customHeight="1" x14ac:dyDescent="0.3">
      <c r="A240" s="618" t="s">
        <v>9700</v>
      </c>
      <c r="B240" s="619" t="s">
        <v>9701</v>
      </c>
      <c r="C240" s="619" t="s">
        <v>7401</v>
      </c>
      <c r="D240" s="619" t="s">
        <v>9938</v>
      </c>
      <c r="E240" s="619" t="s">
        <v>9939</v>
      </c>
      <c r="F240" s="622"/>
      <c r="G240" s="622"/>
      <c r="H240" s="622"/>
      <c r="I240" s="622"/>
      <c r="J240" s="622"/>
      <c r="K240" s="622"/>
      <c r="L240" s="622"/>
      <c r="M240" s="622"/>
      <c r="N240" s="622">
        <v>1</v>
      </c>
      <c r="O240" s="622">
        <v>101</v>
      </c>
      <c r="P240" s="635"/>
      <c r="Q240" s="623">
        <v>101</v>
      </c>
    </row>
    <row r="241" spans="1:17" ht="14.4" customHeight="1" x14ac:dyDescent="0.3">
      <c r="A241" s="618" t="s">
        <v>9700</v>
      </c>
      <c r="B241" s="619" t="s">
        <v>9701</v>
      </c>
      <c r="C241" s="619" t="s">
        <v>7401</v>
      </c>
      <c r="D241" s="619" t="s">
        <v>9940</v>
      </c>
      <c r="E241" s="619" t="s">
        <v>9941</v>
      </c>
      <c r="F241" s="622"/>
      <c r="G241" s="622"/>
      <c r="H241" s="622"/>
      <c r="I241" s="622"/>
      <c r="J241" s="622"/>
      <c r="K241" s="622"/>
      <c r="L241" s="622"/>
      <c r="M241" s="622"/>
      <c r="N241" s="622">
        <v>60</v>
      </c>
      <c r="O241" s="622">
        <v>2760</v>
      </c>
      <c r="P241" s="635"/>
      <c r="Q241" s="623">
        <v>46</v>
      </c>
    </row>
    <row r="242" spans="1:17" ht="14.4" customHeight="1" x14ac:dyDescent="0.3">
      <c r="A242" s="618" t="s">
        <v>9700</v>
      </c>
      <c r="B242" s="619" t="s">
        <v>9701</v>
      </c>
      <c r="C242" s="619" t="s">
        <v>7401</v>
      </c>
      <c r="D242" s="619" t="s">
        <v>9942</v>
      </c>
      <c r="E242" s="619" t="s">
        <v>9943</v>
      </c>
      <c r="F242" s="622"/>
      <c r="G242" s="622"/>
      <c r="H242" s="622"/>
      <c r="I242" s="622"/>
      <c r="J242" s="622"/>
      <c r="K242" s="622"/>
      <c r="L242" s="622"/>
      <c r="M242" s="622"/>
      <c r="N242" s="622">
        <v>59</v>
      </c>
      <c r="O242" s="622">
        <v>4779</v>
      </c>
      <c r="P242" s="635"/>
      <c r="Q242" s="623">
        <v>81</v>
      </c>
    </row>
    <row r="243" spans="1:17" ht="14.4" customHeight="1" x14ac:dyDescent="0.3">
      <c r="A243" s="618" t="s">
        <v>9700</v>
      </c>
      <c r="B243" s="619" t="s">
        <v>9944</v>
      </c>
      <c r="C243" s="619" t="s">
        <v>7401</v>
      </c>
      <c r="D243" s="619" t="s">
        <v>9945</v>
      </c>
      <c r="E243" s="619" t="s">
        <v>9946</v>
      </c>
      <c r="F243" s="622">
        <v>38</v>
      </c>
      <c r="G243" s="622">
        <v>39292</v>
      </c>
      <c r="H243" s="622">
        <v>1</v>
      </c>
      <c r="I243" s="622">
        <v>1034</v>
      </c>
      <c r="J243" s="622">
        <v>24</v>
      </c>
      <c r="K243" s="622">
        <v>24840</v>
      </c>
      <c r="L243" s="622">
        <v>0.63218975872951233</v>
      </c>
      <c r="M243" s="622">
        <v>1035</v>
      </c>
      <c r="N243" s="622">
        <v>4</v>
      </c>
      <c r="O243" s="622">
        <v>4140</v>
      </c>
      <c r="P243" s="635">
        <v>0.10536495978825205</v>
      </c>
      <c r="Q243" s="623">
        <v>1035</v>
      </c>
    </row>
    <row r="244" spans="1:17" ht="14.4" customHeight="1" x14ac:dyDescent="0.3">
      <c r="A244" s="618" t="s">
        <v>9947</v>
      </c>
      <c r="B244" s="619" t="s">
        <v>9548</v>
      </c>
      <c r="C244" s="619" t="s">
        <v>7362</v>
      </c>
      <c r="D244" s="619" t="s">
        <v>9948</v>
      </c>
      <c r="E244" s="619" t="s">
        <v>9949</v>
      </c>
      <c r="F244" s="622">
        <v>0.5</v>
      </c>
      <c r="G244" s="622">
        <v>1154.04</v>
      </c>
      <c r="H244" s="622">
        <v>1</v>
      </c>
      <c r="I244" s="622">
        <v>2308.08</v>
      </c>
      <c r="J244" s="622">
        <v>1</v>
      </c>
      <c r="K244" s="622">
        <v>1982.88</v>
      </c>
      <c r="L244" s="622">
        <v>1.7182073411666841</v>
      </c>
      <c r="M244" s="622">
        <v>1982.88</v>
      </c>
      <c r="N244" s="622">
        <v>1</v>
      </c>
      <c r="O244" s="622">
        <v>1982.88</v>
      </c>
      <c r="P244" s="635">
        <v>1.7182073411666841</v>
      </c>
      <c r="Q244" s="623">
        <v>1982.88</v>
      </c>
    </row>
    <row r="245" spans="1:17" ht="14.4" customHeight="1" x14ac:dyDescent="0.3">
      <c r="A245" s="618" t="s">
        <v>9947</v>
      </c>
      <c r="B245" s="619" t="s">
        <v>9548</v>
      </c>
      <c r="C245" s="619" t="s">
        <v>7362</v>
      </c>
      <c r="D245" s="619" t="s">
        <v>9950</v>
      </c>
      <c r="E245" s="619" t="s">
        <v>9951</v>
      </c>
      <c r="F245" s="622">
        <v>1.67</v>
      </c>
      <c r="G245" s="622">
        <v>4265.9799999999996</v>
      </c>
      <c r="H245" s="622">
        <v>1</v>
      </c>
      <c r="I245" s="622">
        <v>2554.4790419161677</v>
      </c>
      <c r="J245" s="622">
        <v>5.66</v>
      </c>
      <c r="K245" s="622">
        <v>14996.919999999998</v>
      </c>
      <c r="L245" s="622">
        <v>3.5154688957754137</v>
      </c>
      <c r="M245" s="622">
        <v>2649.6325088339217</v>
      </c>
      <c r="N245" s="622">
        <v>2</v>
      </c>
      <c r="O245" s="622">
        <v>5342.92</v>
      </c>
      <c r="P245" s="635">
        <v>1.2524484409209609</v>
      </c>
      <c r="Q245" s="623">
        <v>2671.46</v>
      </c>
    </row>
    <row r="246" spans="1:17" ht="14.4" customHeight="1" x14ac:dyDescent="0.3">
      <c r="A246" s="618" t="s">
        <v>9947</v>
      </c>
      <c r="B246" s="619" t="s">
        <v>9548</v>
      </c>
      <c r="C246" s="619" t="s">
        <v>7362</v>
      </c>
      <c r="D246" s="619" t="s">
        <v>9952</v>
      </c>
      <c r="E246" s="619" t="s">
        <v>9951</v>
      </c>
      <c r="F246" s="622"/>
      <c r="G246" s="622"/>
      <c r="H246" s="622"/>
      <c r="I246" s="622"/>
      <c r="J246" s="622">
        <v>0.4</v>
      </c>
      <c r="K246" s="622">
        <v>2648.22</v>
      </c>
      <c r="L246" s="622"/>
      <c r="M246" s="622">
        <v>6620.5499999999993</v>
      </c>
      <c r="N246" s="622">
        <v>0.2</v>
      </c>
      <c r="O246" s="622">
        <v>1335.72</v>
      </c>
      <c r="P246" s="635"/>
      <c r="Q246" s="623">
        <v>6678.5999999999995</v>
      </c>
    </row>
    <row r="247" spans="1:17" ht="14.4" customHeight="1" x14ac:dyDescent="0.3">
      <c r="A247" s="618" t="s">
        <v>9947</v>
      </c>
      <c r="B247" s="619" t="s">
        <v>9548</v>
      </c>
      <c r="C247" s="619" t="s">
        <v>7362</v>
      </c>
      <c r="D247" s="619" t="s">
        <v>9953</v>
      </c>
      <c r="E247" s="619" t="s">
        <v>9954</v>
      </c>
      <c r="F247" s="622"/>
      <c r="G247" s="622"/>
      <c r="H247" s="622"/>
      <c r="I247" s="622"/>
      <c r="J247" s="622"/>
      <c r="K247" s="622"/>
      <c r="L247" s="622"/>
      <c r="M247" s="622"/>
      <c r="N247" s="622">
        <v>0.8</v>
      </c>
      <c r="O247" s="622">
        <v>392.13</v>
      </c>
      <c r="P247" s="635"/>
      <c r="Q247" s="623">
        <v>490.16249999999997</v>
      </c>
    </row>
    <row r="248" spans="1:17" ht="14.4" customHeight="1" x14ac:dyDescent="0.3">
      <c r="A248" s="618" t="s">
        <v>9947</v>
      </c>
      <c r="B248" s="619" t="s">
        <v>9548</v>
      </c>
      <c r="C248" s="619" t="s">
        <v>7362</v>
      </c>
      <c r="D248" s="619" t="s">
        <v>9955</v>
      </c>
      <c r="E248" s="619" t="s">
        <v>9956</v>
      </c>
      <c r="F248" s="622">
        <v>0.1</v>
      </c>
      <c r="G248" s="622">
        <v>67.680000000000007</v>
      </c>
      <c r="H248" s="622">
        <v>1</v>
      </c>
      <c r="I248" s="622">
        <v>676.80000000000007</v>
      </c>
      <c r="J248" s="622"/>
      <c r="K248" s="622"/>
      <c r="L248" s="622"/>
      <c r="M248" s="622"/>
      <c r="N248" s="622"/>
      <c r="O248" s="622"/>
      <c r="P248" s="635"/>
      <c r="Q248" s="623"/>
    </row>
    <row r="249" spans="1:17" ht="14.4" customHeight="1" x14ac:dyDescent="0.3">
      <c r="A249" s="618" t="s">
        <v>9947</v>
      </c>
      <c r="B249" s="619" t="s">
        <v>9548</v>
      </c>
      <c r="C249" s="619" t="s">
        <v>7362</v>
      </c>
      <c r="D249" s="619" t="s">
        <v>9957</v>
      </c>
      <c r="E249" s="619" t="s">
        <v>9567</v>
      </c>
      <c r="F249" s="622">
        <v>46.75</v>
      </c>
      <c r="G249" s="622">
        <v>66264.399999999994</v>
      </c>
      <c r="H249" s="622">
        <v>1</v>
      </c>
      <c r="I249" s="622">
        <v>1417.4203208556148</v>
      </c>
      <c r="J249" s="622">
        <v>50.350000000000009</v>
      </c>
      <c r="K249" s="622">
        <v>54239.509999999995</v>
      </c>
      <c r="L249" s="622">
        <v>0.81853167009736749</v>
      </c>
      <c r="M249" s="622">
        <v>1077.249453823237</v>
      </c>
      <c r="N249" s="622">
        <v>27.93</v>
      </c>
      <c r="O249" s="622">
        <v>27483.769999999997</v>
      </c>
      <c r="P249" s="635">
        <v>0.41475920705537211</v>
      </c>
      <c r="Q249" s="623">
        <v>984.02327246688139</v>
      </c>
    </row>
    <row r="250" spans="1:17" ht="14.4" customHeight="1" x14ac:dyDescent="0.3">
      <c r="A250" s="618" t="s">
        <v>9947</v>
      </c>
      <c r="B250" s="619" t="s">
        <v>9548</v>
      </c>
      <c r="C250" s="619" t="s">
        <v>7362</v>
      </c>
      <c r="D250" s="619" t="s">
        <v>9566</v>
      </c>
      <c r="E250" s="619" t="s">
        <v>9567</v>
      </c>
      <c r="F250" s="622"/>
      <c r="G250" s="622"/>
      <c r="H250" s="622"/>
      <c r="I250" s="622"/>
      <c r="J250" s="622">
        <v>0.2</v>
      </c>
      <c r="K250" s="622">
        <v>392.16</v>
      </c>
      <c r="L250" s="622"/>
      <c r="M250" s="622">
        <v>1960.8</v>
      </c>
      <c r="N250" s="622"/>
      <c r="O250" s="622"/>
      <c r="P250" s="635"/>
      <c r="Q250" s="623"/>
    </row>
    <row r="251" spans="1:17" ht="14.4" customHeight="1" x14ac:dyDescent="0.3">
      <c r="A251" s="618" t="s">
        <v>9947</v>
      </c>
      <c r="B251" s="619" t="s">
        <v>9548</v>
      </c>
      <c r="C251" s="619" t="s">
        <v>7362</v>
      </c>
      <c r="D251" s="619" t="s">
        <v>9958</v>
      </c>
      <c r="E251" s="619" t="s">
        <v>7629</v>
      </c>
      <c r="F251" s="622">
        <v>3.1</v>
      </c>
      <c r="G251" s="622">
        <v>42412.32</v>
      </c>
      <c r="H251" s="622">
        <v>1</v>
      </c>
      <c r="I251" s="622">
        <v>13681.393548387096</v>
      </c>
      <c r="J251" s="622">
        <v>0.05</v>
      </c>
      <c r="K251" s="622">
        <v>582.92999999999995</v>
      </c>
      <c r="L251" s="622">
        <v>1.3744355413709978E-2</v>
      </c>
      <c r="M251" s="622">
        <v>11658.599999999999</v>
      </c>
      <c r="N251" s="622"/>
      <c r="O251" s="622"/>
      <c r="P251" s="635"/>
      <c r="Q251" s="623"/>
    </row>
    <row r="252" spans="1:17" ht="14.4" customHeight="1" x14ac:dyDescent="0.3">
      <c r="A252" s="618" t="s">
        <v>9947</v>
      </c>
      <c r="B252" s="619" t="s">
        <v>9548</v>
      </c>
      <c r="C252" s="619" t="s">
        <v>7362</v>
      </c>
      <c r="D252" s="619" t="s">
        <v>9959</v>
      </c>
      <c r="E252" s="619" t="s">
        <v>9960</v>
      </c>
      <c r="F252" s="622">
        <v>0.1</v>
      </c>
      <c r="G252" s="622">
        <v>933.3</v>
      </c>
      <c r="H252" s="622">
        <v>1</v>
      </c>
      <c r="I252" s="622">
        <v>9332.9999999999982</v>
      </c>
      <c r="J252" s="622"/>
      <c r="K252" s="622"/>
      <c r="L252" s="622"/>
      <c r="M252" s="622"/>
      <c r="N252" s="622"/>
      <c r="O252" s="622"/>
      <c r="P252" s="635"/>
      <c r="Q252" s="623"/>
    </row>
    <row r="253" spans="1:17" ht="14.4" customHeight="1" x14ac:dyDescent="0.3">
      <c r="A253" s="618" t="s">
        <v>9947</v>
      </c>
      <c r="B253" s="619" t="s">
        <v>9548</v>
      </c>
      <c r="C253" s="619" t="s">
        <v>7362</v>
      </c>
      <c r="D253" s="619" t="s">
        <v>9961</v>
      </c>
      <c r="E253" s="619" t="s">
        <v>9960</v>
      </c>
      <c r="F253" s="622">
        <v>7.84</v>
      </c>
      <c r="G253" s="622">
        <v>127804</v>
      </c>
      <c r="H253" s="622">
        <v>1</v>
      </c>
      <c r="I253" s="622">
        <v>16301.530612244898</v>
      </c>
      <c r="J253" s="622">
        <v>14.99</v>
      </c>
      <c r="K253" s="622">
        <v>190594.53</v>
      </c>
      <c r="L253" s="622">
        <v>1.4913033238396294</v>
      </c>
      <c r="M253" s="622">
        <v>12714.778519012674</v>
      </c>
      <c r="N253" s="622">
        <v>11.25</v>
      </c>
      <c r="O253" s="622">
        <v>121080.71</v>
      </c>
      <c r="P253" s="635">
        <v>0.94739374354480299</v>
      </c>
      <c r="Q253" s="623">
        <v>10762.729777777779</v>
      </c>
    </row>
    <row r="254" spans="1:17" ht="14.4" customHeight="1" x14ac:dyDescent="0.3">
      <c r="A254" s="618" t="s">
        <v>9947</v>
      </c>
      <c r="B254" s="619" t="s">
        <v>9548</v>
      </c>
      <c r="C254" s="619" t="s">
        <v>7362</v>
      </c>
      <c r="D254" s="619" t="s">
        <v>9962</v>
      </c>
      <c r="E254" s="619" t="s">
        <v>9960</v>
      </c>
      <c r="F254" s="622"/>
      <c r="G254" s="622"/>
      <c r="H254" s="622"/>
      <c r="I254" s="622"/>
      <c r="J254" s="622"/>
      <c r="K254" s="622"/>
      <c r="L254" s="622"/>
      <c r="M254" s="622"/>
      <c r="N254" s="622">
        <v>0.04</v>
      </c>
      <c r="O254" s="622">
        <v>925.56</v>
      </c>
      <c r="P254" s="635"/>
      <c r="Q254" s="623">
        <v>23138.999999999996</v>
      </c>
    </row>
    <row r="255" spans="1:17" ht="14.4" customHeight="1" x14ac:dyDescent="0.3">
      <c r="A255" s="618" t="s">
        <v>9947</v>
      </c>
      <c r="B255" s="619" t="s">
        <v>9548</v>
      </c>
      <c r="C255" s="619" t="s">
        <v>7362</v>
      </c>
      <c r="D255" s="619" t="s">
        <v>9963</v>
      </c>
      <c r="E255" s="619" t="s">
        <v>9960</v>
      </c>
      <c r="F255" s="622">
        <v>0.2</v>
      </c>
      <c r="G255" s="622">
        <v>493.61</v>
      </c>
      <c r="H255" s="622">
        <v>1</v>
      </c>
      <c r="I255" s="622">
        <v>2468.0499999999997</v>
      </c>
      <c r="J255" s="622"/>
      <c r="K255" s="622"/>
      <c r="L255" s="622"/>
      <c r="M255" s="622"/>
      <c r="N255" s="622"/>
      <c r="O255" s="622"/>
      <c r="P255" s="635"/>
      <c r="Q255" s="623"/>
    </row>
    <row r="256" spans="1:17" ht="14.4" customHeight="1" x14ac:dyDescent="0.3">
      <c r="A256" s="618" t="s">
        <v>9947</v>
      </c>
      <c r="B256" s="619" t="s">
        <v>9548</v>
      </c>
      <c r="C256" s="619" t="s">
        <v>7362</v>
      </c>
      <c r="D256" s="619" t="s">
        <v>9964</v>
      </c>
      <c r="E256" s="619" t="s">
        <v>7629</v>
      </c>
      <c r="F256" s="622">
        <v>0.33999999999999997</v>
      </c>
      <c r="G256" s="622">
        <v>2308.1800000000003</v>
      </c>
      <c r="H256" s="622">
        <v>1</v>
      </c>
      <c r="I256" s="622">
        <v>6788.7647058823541</v>
      </c>
      <c r="J256" s="622">
        <v>1.06</v>
      </c>
      <c r="K256" s="622">
        <v>5580.4100000000008</v>
      </c>
      <c r="L256" s="622">
        <v>2.417666733097072</v>
      </c>
      <c r="M256" s="622">
        <v>5264.5377358490568</v>
      </c>
      <c r="N256" s="622"/>
      <c r="O256" s="622"/>
      <c r="P256" s="635"/>
      <c r="Q256" s="623"/>
    </row>
    <row r="257" spans="1:17" ht="14.4" customHeight="1" x14ac:dyDescent="0.3">
      <c r="A257" s="618" t="s">
        <v>9947</v>
      </c>
      <c r="B257" s="619" t="s">
        <v>9548</v>
      </c>
      <c r="C257" s="619" t="s">
        <v>7362</v>
      </c>
      <c r="D257" s="619" t="s">
        <v>9965</v>
      </c>
      <c r="E257" s="619" t="s">
        <v>9960</v>
      </c>
      <c r="F257" s="622"/>
      <c r="G257" s="622"/>
      <c r="H257" s="622"/>
      <c r="I257" s="622"/>
      <c r="J257" s="622">
        <v>0.06</v>
      </c>
      <c r="K257" s="622">
        <v>154.79</v>
      </c>
      <c r="L257" s="622"/>
      <c r="M257" s="622">
        <v>2579.8333333333335</v>
      </c>
      <c r="N257" s="622"/>
      <c r="O257" s="622"/>
      <c r="P257" s="635"/>
      <c r="Q257" s="623"/>
    </row>
    <row r="258" spans="1:17" ht="14.4" customHeight="1" x14ac:dyDescent="0.3">
      <c r="A258" s="618" t="s">
        <v>9947</v>
      </c>
      <c r="B258" s="619" t="s">
        <v>9548</v>
      </c>
      <c r="C258" s="619" t="s">
        <v>7362</v>
      </c>
      <c r="D258" s="619" t="s">
        <v>9966</v>
      </c>
      <c r="E258" s="619" t="s">
        <v>9960</v>
      </c>
      <c r="F258" s="622">
        <v>1.7500000000000002</v>
      </c>
      <c r="G258" s="622">
        <v>13005.760000000002</v>
      </c>
      <c r="H258" s="622">
        <v>1</v>
      </c>
      <c r="I258" s="622">
        <v>7431.8628571428571</v>
      </c>
      <c r="J258" s="622">
        <v>3.8</v>
      </c>
      <c r="K258" s="622">
        <v>24509.64</v>
      </c>
      <c r="L258" s="622">
        <v>1.8845219348965379</v>
      </c>
      <c r="M258" s="622">
        <v>6449.9052631578952</v>
      </c>
      <c r="N258" s="622">
        <v>1</v>
      </c>
      <c r="O258" s="622">
        <v>6469.1400000000012</v>
      </c>
      <c r="P258" s="635">
        <v>0.49740576483035209</v>
      </c>
      <c r="Q258" s="623">
        <v>6469.1400000000012</v>
      </c>
    </row>
    <row r="259" spans="1:17" ht="14.4" customHeight="1" x14ac:dyDescent="0.3">
      <c r="A259" s="618" t="s">
        <v>9947</v>
      </c>
      <c r="B259" s="619" t="s">
        <v>9548</v>
      </c>
      <c r="C259" s="619" t="s">
        <v>7362</v>
      </c>
      <c r="D259" s="619" t="s">
        <v>9967</v>
      </c>
      <c r="E259" s="619" t="s">
        <v>9960</v>
      </c>
      <c r="F259" s="622">
        <v>1.36</v>
      </c>
      <c r="G259" s="622">
        <v>23490.240000000002</v>
      </c>
      <c r="H259" s="622">
        <v>1</v>
      </c>
      <c r="I259" s="622">
        <v>17272.235294117647</v>
      </c>
      <c r="J259" s="622">
        <v>0.2</v>
      </c>
      <c r="K259" s="622">
        <v>2579.9700000000003</v>
      </c>
      <c r="L259" s="622">
        <v>0.10983157260206793</v>
      </c>
      <c r="M259" s="622">
        <v>12899.85</v>
      </c>
      <c r="N259" s="622">
        <v>0.25</v>
      </c>
      <c r="O259" s="622">
        <v>2949.67</v>
      </c>
      <c r="P259" s="635">
        <v>0.1255700239759151</v>
      </c>
      <c r="Q259" s="623">
        <v>11798.68</v>
      </c>
    </row>
    <row r="260" spans="1:17" ht="14.4" customHeight="1" x14ac:dyDescent="0.3">
      <c r="A260" s="618" t="s">
        <v>9947</v>
      </c>
      <c r="B260" s="619" t="s">
        <v>9548</v>
      </c>
      <c r="C260" s="619" t="s">
        <v>7362</v>
      </c>
      <c r="D260" s="619" t="s">
        <v>9968</v>
      </c>
      <c r="E260" s="619" t="s">
        <v>9969</v>
      </c>
      <c r="F260" s="622">
        <v>2</v>
      </c>
      <c r="G260" s="622">
        <v>738.26</v>
      </c>
      <c r="H260" s="622">
        <v>1</v>
      </c>
      <c r="I260" s="622">
        <v>369.13</v>
      </c>
      <c r="J260" s="622">
        <v>1</v>
      </c>
      <c r="K260" s="622">
        <v>412.69</v>
      </c>
      <c r="L260" s="622">
        <v>0.5590036030666703</v>
      </c>
      <c r="M260" s="622">
        <v>412.69</v>
      </c>
      <c r="N260" s="622"/>
      <c r="O260" s="622"/>
      <c r="P260" s="635"/>
      <c r="Q260" s="623"/>
    </row>
    <row r="261" spans="1:17" ht="14.4" customHeight="1" x14ac:dyDescent="0.3">
      <c r="A261" s="618" t="s">
        <v>9947</v>
      </c>
      <c r="B261" s="619" t="s">
        <v>9548</v>
      </c>
      <c r="C261" s="619" t="s">
        <v>7362</v>
      </c>
      <c r="D261" s="619" t="s">
        <v>9970</v>
      </c>
      <c r="E261" s="619" t="s">
        <v>9971</v>
      </c>
      <c r="F261" s="622">
        <v>5.05</v>
      </c>
      <c r="G261" s="622">
        <v>1434.07</v>
      </c>
      <c r="H261" s="622">
        <v>1</v>
      </c>
      <c r="I261" s="622">
        <v>283.97425742574256</v>
      </c>
      <c r="J261" s="622"/>
      <c r="K261" s="622"/>
      <c r="L261" s="622"/>
      <c r="M261" s="622"/>
      <c r="N261" s="622">
        <v>2.15</v>
      </c>
      <c r="O261" s="622">
        <v>611.18999999999994</v>
      </c>
      <c r="P261" s="635">
        <v>0.42619258474133059</v>
      </c>
      <c r="Q261" s="623">
        <v>284.27441860465115</v>
      </c>
    </row>
    <row r="262" spans="1:17" ht="14.4" customHeight="1" x14ac:dyDescent="0.3">
      <c r="A262" s="618" t="s">
        <v>9947</v>
      </c>
      <c r="B262" s="619" t="s">
        <v>9548</v>
      </c>
      <c r="C262" s="619" t="s">
        <v>7362</v>
      </c>
      <c r="D262" s="619" t="s">
        <v>9972</v>
      </c>
      <c r="E262" s="619" t="s">
        <v>9973</v>
      </c>
      <c r="F262" s="622">
        <v>2</v>
      </c>
      <c r="G262" s="622">
        <v>1863.98</v>
      </c>
      <c r="H262" s="622">
        <v>1</v>
      </c>
      <c r="I262" s="622">
        <v>931.99</v>
      </c>
      <c r="J262" s="622">
        <v>2</v>
      </c>
      <c r="K262" s="622">
        <v>1933.48</v>
      </c>
      <c r="L262" s="622">
        <v>1.0372858077876372</v>
      </c>
      <c r="M262" s="622">
        <v>966.74</v>
      </c>
      <c r="N262" s="622">
        <v>1</v>
      </c>
      <c r="O262" s="622">
        <v>975.22</v>
      </c>
      <c r="P262" s="635">
        <v>0.52319230893035329</v>
      </c>
      <c r="Q262" s="623">
        <v>975.22</v>
      </c>
    </row>
    <row r="263" spans="1:17" ht="14.4" customHeight="1" x14ac:dyDescent="0.3">
      <c r="A263" s="618" t="s">
        <v>9947</v>
      </c>
      <c r="B263" s="619" t="s">
        <v>9548</v>
      </c>
      <c r="C263" s="619" t="s">
        <v>7362</v>
      </c>
      <c r="D263" s="619" t="s">
        <v>9974</v>
      </c>
      <c r="E263" s="619" t="s">
        <v>9973</v>
      </c>
      <c r="F263" s="622"/>
      <c r="G263" s="622"/>
      <c r="H263" s="622"/>
      <c r="I263" s="622"/>
      <c r="J263" s="622">
        <v>1</v>
      </c>
      <c r="K263" s="622">
        <v>1933.46</v>
      </c>
      <c r="L263" s="622"/>
      <c r="M263" s="622">
        <v>1933.46</v>
      </c>
      <c r="N263" s="622"/>
      <c r="O263" s="622"/>
      <c r="P263" s="635"/>
      <c r="Q263" s="623"/>
    </row>
    <row r="264" spans="1:17" ht="14.4" customHeight="1" x14ac:dyDescent="0.3">
      <c r="A264" s="618" t="s">
        <v>9947</v>
      </c>
      <c r="B264" s="619" t="s">
        <v>9548</v>
      </c>
      <c r="C264" s="619" t="s">
        <v>7362</v>
      </c>
      <c r="D264" s="619" t="s">
        <v>9975</v>
      </c>
      <c r="E264" s="619" t="s">
        <v>9976</v>
      </c>
      <c r="F264" s="622">
        <v>0.2</v>
      </c>
      <c r="G264" s="622">
        <v>1008.27</v>
      </c>
      <c r="H264" s="622">
        <v>1</v>
      </c>
      <c r="I264" s="622">
        <v>5041.3499999999995</v>
      </c>
      <c r="J264" s="622">
        <v>0.46</v>
      </c>
      <c r="K264" s="622">
        <v>2229.9499999999998</v>
      </c>
      <c r="L264" s="622">
        <v>2.2116595753121682</v>
      </c>
      <c r="M264" s="622">
        <v>4847.7173913043471</v>
      </c>
      <c r="N264" s="622">
        <v>0.27</v>
      </c>
      <c r="O264" s="622">
        <v>1308.8800000000001</v>
      </c>
      <c r="P264" s="635">
        <v>1.2981443462564592</v>
      </c>
      <c r="Q264" s="623">
        <v>4847.7037037037035</v>
      </c>
    </row>
    <row r="265" spans="1:17" ht="14.4" customHeight="1" x14ac:dyDescent="0.3">
      <c r="A265" s="618" t="s">
        <v>9947</v>
      </c>
      <c r="B265" s="619" t="s">
        <v>9548</v>
      </c>
      <c r="C265" s="619" t="s">
        <v>7362</v>
      </c>
      <c r="D265" s="619" t="s">
        <v>7684</v>
      </c>
      <c r="E265" s="619" t="s">
        <v>7685</v>
      </c>
      <c r="F265" s="622">
        <v>9.2099999999999991</v>
      </c>
      <c r="G265" s="622">
        <v>52779.630000000005</v>
      </c>
      <c r="H265" s="622">
        <v>1</v>
      </c>
      <c r="I265" s="622">
        <v>5730.6872964169388</v>
      </c>
      <c r="J265" s="622">
        <v>13.3</v>
      </c>
      <c r="K265" s="622">
        <v>71996.799999999988</v>
      </c>
      <c r="L265" s="622">
        <v>1.3641020219353561</v>
      </c>
      <c r="M265" s="622">
        <v>5413.2932330827052</v>
      </c>
      <c r="N265" s="622">
        <v>9.6999999999999993</v>
      </c>
      <c r="O265" s="622">
        <v>52715.150000000009</v>
      </c>
      <c r="P265" s="635">
        <v>0.99877831655886951</v>
      </c>
      <c r="Q265" s="623">
        <v>5434.5515463917536</v>
      </c>
    </row>
    <row r="266" spans="1:17" ht="14.4" customHeight="1" x14ac:dyDescent="0.3">
      <c r="A266" s="618" t="s">
        <v>9947</v>
      </c>
      <c r="B266" s="619" t="s">
        <v>9548</v>
      </c>
      <c r="C266" s="619" t="s">
        <v>7362</v>
      </c>
      <c r="D266" s="619" t="s">
        <v>9977</v>
      </c>
      <c r="E266" s="619" t="s">
        <v>7685</v>
      </c>
      <c r="F266" s="622">
        <v>21.199999999999992</v>
      </c>
      <c r="G266" s="622">
        <v>239789.55</v>
      </c>
      <c r="H266" s="622">
        <v>1</v>
      </c>
      <c r="I266" s="622">
        <v>11310.827830188682</v>
      </c>
      <c r="J266" s="622">
        <v>25.519999999999996</v>
      </c>
      <c r="K266" s="622">
        <v>276196.62</v>
      </c>
      <c r="L266" s="622">
        <v>1.1518292602826103</v>
      </c>
      <c r="M266" s="622">
        <v>10822.75156739812</v>
      </c>
      <c r="N266" s="622">
        <v>22.5</v>
      </c>
      <c r="O266" s="622">
        <v>244579.87000000005</v>
      </c>
      <c r="P266" s="635">
        <v>1.0199771841600274</v>
      </c>
      <c r="Q266" s="623">
        <v>10870.216444444446</v>
      </c>
    </row>
    <row r="267" spans="1:17" ht="14.4" customHeight="1" x14ac:dyDescent="0.3">
      <c r="A267" s="618" t="s">
        <v>9947</v>
      </c>
      <c r="B267" s="619" t="s">
        <v>9548</v>
      </c>
      <c r="C267" s="619" t="s">
        <v>7362</v>
      </c>
      <c r="D267" s="619" t="s">
        <v>9978</v>
      </c>
      <c r="E267" s="619" t="s">
        <v>9976</v>
      </c>
      <c r="F267" s="622">
        <v>22.890000000000004</v>
      </c>
      <c r="G267" s="622">
        <v>60945.090000000011</v>
      </c>
      <c r="H267" s="622">
        <v>1</v>
      </c>
      <c r="I267" s="622">
        <v>2662.5203145478376</v>
      </c>
      <c r="J267" s="622">
        <v>21.659999999999997</v>
      </c>
      <c r="K267" s="622">
        <v>41984.42</v>
      </c>
      <c r="L267" s="622">
        <v>0.68888929362480211</v>
      </c>
      <c r="M267" s="622">
        <v>1938.3388734995385</v>
      </c>
      <c r="N267" s="622">
        <v>25.33</v>
      </c>
      <c r="O267" s="622">
        <v>49350.229999999996</v>
      </c>
      <c r="P267" s="635">
        <v>0.80974907084393488</v>
      </c>
      <c r="Q267" s="623">
        <v>1948.2917489143308</v>
      </c>
    </row>
    <row r="268" spans="1:17" ht="14.4" customHeight="1" x14ac:dyDescent="0.3">
      <c r="A268" s="618" t="s">
        <v>9947</v>
      </c>
      <c r="B268" s="619" t="s">
        <v>9548</v>
      </c>
      <c r="C268" s="619" t="s">
        <v>7362</v>
      </c>
      <c r="D268" s="619" t="s">
        <v>9568</v>
      </c>
      <c r="E268" s="619" t="s">
        <v>7685</v>
      </c>
      <c r="F268" s="622">
        <v>0.15000000000000002</v>
      </c>
      <c r="G268" s="622">
        <v>180.57</v>
      </c>
      <c r="H268" s="622">
        <v>1</v>
      </c>
      <c r="I268" s="622">
        <v>1203.7999999999997</v>
      </c>
      <c r="J268" s="622">
        <v>2</v>
      </c>
      <c r="K268" s="622">
        <v>2165.3200000000002</v>
      </c>
      <c r="L268" s="622">
        <v>11.991582211884589</v>
      </c>
      <c r="M268" s="622">
        <v>1082.6600000000001</v>
      </c>
      <c r="N268" s="622">
        <v>3.5</v>
      </c>
      <c r="O268" s="622">
        <v>3808.3100000000004</v>
      </c>
      <c r="P268" s="635">
        <v>21.090491222240686</v>
      </c>
      <c r="Q268" s="623">
        <v>1088.0885714285716</v>
      </c>
    </row>
    <row r="269" spans="1:17" ht="14.4" customHeight="1" x14ac:dyDescent="0.3">
      <c r="A269" s="618" t="s">
        <v>9947</v>
      </c>
      <c r="B269" s="619" t="s">
        <v>9548</v>
      </c>
      <c r="C269" s="619" t="s">
        <v>7362</v>
      </c>
      <c r="D269" s="619" t="s">
        <v>9979</v>
      </c>
      <c r="E269" s="619" t="s">
        <v>9980</v>
      </c>
      <c r="F269" s="622">
        <v>22</v>
      </c>
      <c r="G269" s="622">
        <v>11015.43</v>
      </c>
      <c r="H269" s="622">
        <v>1</v>
      </c>
      <c r="I269" s="622">
        <v>500.70136363636362</v>
      </c>
      <c r="J269" s="622">
        <v>23.32</v>
      </c>
      <c r="K269" s="622">
        <v>8761.17</v>
      </c>
      <c r="L269" s="622">
        <v>0.7953543347831179</v>
      </c>
      <c r="M269" s="622">
        <v>375.69339622641508</v>
      </c>
      <c r="N269" s="622">
        <v>17.829999999999998</v>
      </c>
      <c r="O269" s="622">
        <v>6734.64</v>
      </c>
      <c r="P269" s="635">
        <v>0.61138239723732979</v>
      </c>
      <c r="Q269" s="623">
        <v>377.71396522714531</v>
      </c>
    </row>
    <row r="270" spans="1:17" ht="14.4" customHeight="1" x14ac:dyDescent="0.3">
      <c r="A270" s="618" t="s">
        <v>9947</v>
      </c>
      <c r="B270" s="619" t="s">
        <v>9548</v>
      </c>
      <c r="C270" s="619" t="s">
        <v>7362</v>
      </c>
      <c r="D270" s="619" t="s">
        <v>9570</v>
      </c>
      <c r="E270" s="619" t="s">
        <v>9571</v>
      </c>
      <c r="F270" s="622">
        <v>1.9500000000000002</v>
      </c>
      <c r="G270" s="622">
        <v>1727.7900000000002</v>
      </c>
      <c r="H270" s="622">
        <v>1</v>
      </c>
      <c r="I270" s="622">
        <v>886.04615384615386</v>
      </c>
      <c r="J270" s="622">
        <v>1.0300000000000002</v>
      </c>
      <c r="K270" s="622">
        <v>964.61</v>
      </c>
      <c r="L270" s="622">
        <v>0.55829122752186311</v>
      </c>
      <c r="M270" s="622">
        <v>936.51456310679589</v>
      </c>
      <c r="N270" s="622">
        <v>0.62</v>
      </c>
      <c r="O270" s="622">
        <v>571.58999999999992</v>
      </c>
      <c r="P270" s="635">
        <v>0.33082145399614526</v>
      </c>
      <c r="Q270" s="623">
        <v>921.91935483870952</v>
      </c>
    </row>
    <row r="271" spans="1:17" ht="14.4" customHeight="1" x14ac:dyDescent="0.3">
      <c r="A271" s="618" t="s">
        <v>9947</v>
      </c>
      <c r="B271" s="619" t="s">
        <v>9548</v>
      </c>
      <c r="C271" s="619" t="s">
        <v>7362</v>
      </c>
      <c r="D271" s="619" t="s">
        <v>9981</v>
      </c>
      <c r="E271" s="619" t="s">
        <v>9982</v>
      </c>
      <c r="F271" s="622"/>
      <c r="G271" s="622"/>
      <c r="H271" s="622"/>
      <c r="I271" s="622"/>
      <c r="J271" s="622"/>
      <c r="K271" s="622"/>
      <c r="L271" s="622"/>
      <c r="M271" s="622"/>
      <c r="N271" s="622">
        <v>0.2</v>
      </c>
      <c r="O271" s="622">
        <v>53.73</v>
      </c>
      <c r="P271" s="635"/>
      <c r="Q271" s="623">
        <v>268.64999999999998</v>
      </c>
    </row>
    <row r="272" spans="1:17" ht="14.4" customHeight="1" x14ac:dyDescent="0.3">
      <c r="A272" s="618" t="s">
        <v>9947</v>
      </c>
      <c r="B272" s="619" t="s">
        <v>9548</v>
      </c>
      <c r="C272" s="619" t="s">
        <v>7362</v>
      </c>
      <c r="D272" s="619" t="s">
        <v>9983</v>
      </c>
      <c r="E272" s="619" t="s">
        <v>7629</v>
      </c>
      <c r="F272" s="622">
        <v>0.1</v>
      </c>
      <c r="G272" s="622">
        <v>423.2</v>
      </c>
      <c r="H272" s="622">
        <v>1</v>
      </c>
      <c r="I272" s="622">
        <v>4232</v>
      </c>
      <c r="J272" s="622"/>
      <c r="K272" s="622"/>
      <c r="L272" s="622"/>
      <c r="M272" s="622"/>
      <c r="N272" s="622"/>
      <c r="O272" s="622"/>
      <c r="P272" s="635"/>
      <c r="Q272" s="623"/>
    </row>
    <row r="273" spans="1:17" ht="14.4" customHeight="1" x14ac:dyDescent="0.3">
      <c r="A273" s="618" t="s">
        <v>9947</v>
      </c>
      <c r="B273" s="619" t="s">
        <v>9548</v>
      </c>
      <c r="C273" s="619" t="s">
        <v>7386</v>
      </c>
      <c r="D273" s="619" t="s">
        <v>9984</v>
      </c>
      <c r="E273" s="619" t="s">
        <v>9985</v>
      </c>
      <c r="F273" s="622"/>
      <c r="G273" s="622"/>
      <c r="H273" s="622"/>
      <c r="I273" s="622"/>
      <c r="J273" s="622">
        <v>1</v>
      </c>
      <c r="K273" s="622">
        <v>281.27</v>
      </c>
      <c r="L273" s="622"/>
      <c r="M273" s="622">
        <v>281.27</v>
      </c>
      <c r="N273" s="622"/>
      <c r="O273" s="622"/>
      <c r="P273" s="635"/>
      <c r="Q273" s="623"/>
    </row>
    <row r="274" spans="1:17" ht="14.4" customHeight="1" x14ac:dyDescent="0.3">
      <c r="A274" s="618" t="s">
        <v>9947</v>
      </c>
      <c r="B274" s="619" t="s">
        <v>9548</v>
      </c>
      <c r="C274" s="619" t="s">
        <v>7386</v>
      </c>
      <c r="D274" s="619" t="s">
        <v>9986</v>
      </c>
      <c r="E274" s="619" t="s">
        <v>9987</v>
      </c>
      <c r="F274" s="622">
        <v>16</v>
      </c>
      <c r="G274" s="622">
        <v>9102.3999999999978</v>
      </c>
      <c r="H274" s="622">
        <v>1</v>
      </c>
      <c r="I274" s="622">
        <v>568.89999999999986</v>
      </c>
      <c r="J274" s="622">
        <v>21</v>
      </c>
      <c r="K274" s="622">
        <v>12277.939999999999</v>
      </c>
      <c r="L274" s="622">
        <v>1.3488684303040959</v>
      </c>
      <c r="M274" s="622">
        <v>584.6638095238095</v>
      </c>
      <c r="N274" s="622">
        <v>12</v>
      </c>
      <c r="O274" s="622">
        <v>7075.0800000000008</v>
      </c>
      <c r="P274" s="635">
        <v>0.77727632272807201</v>
      </c>
      <c r="Q274" s="623">
        <v>589.59</v>
      </c>
    </row>
    <row r="275" spans="1:17" ht="14.4" customHeight="1" x14ac:dyDescent="0.3">
      <c r="A275" s="618" t="s">
        <v>9947</v>
      </c>
      <c r="B275" s="619" t="s">
        <v>9548</v>
      </c>
      <c r="C275" s="619" t="s">
        <v>7386</v>
      </c>
      <c r="D275" s="619" t="s">
        <v>9988</v>
      </c>
      <c r="E275" s="619" t="s">
        <v>9989</v>
      </c>
      <c r="F275" s="622">
        <v>1</v>
      </c>
      <c r="G275" s="622">
        <v>2460.8000000000002</v>
      </c>
      <c r="H275" s="622">
        <v>1</v>
      </c>
      <c r="I275" s="622">
        <v>2460.8000000000002</v>
      </c>
      <c r="J275" s="622">
        <v>2</v>
      </c>
      <c r="K275" s="622">
        <v>5100.5600000000004</v>
      </c>
      <c r="L275" s="622">
        <v>2.0727243172951884</v>
      </c>
      <c r="M275" s="622">
        <v>2550.2800000000002</v>
      </c>
      <c r="N275" s="622"/>
      <c r="O275" s="622"/>
      <c r="P275" s="635"/>
      <c r="Q275" s="623"/>
    </row>
    <row r="276" spans="1:17" ht="14.4" customHeight="1" x14ac:dyDescent="0.3">
      <c r="A276" s="618" t="s">
        <v>9947</v>
      </c>
      <c r="B276" s="619" t="s">
        <v>9548</v>
      </c>
      <c r="C276" s="619" t="s">
        <v>7386</v>
      </c>
      <c r="D276" s="619" t="s">
        <v>9990</v>
      </c>
      <c r="E276" s="619" t="s">
        <v>9991</v>
      </c>
      <c r="F276" s="622"/>
      <c r="G276" s="622"/>
      <c r="H276" s="622"/>
      <c r="I276" s="622"/>
      <c r="J276" s="622"/>
      <c r="K276" s="622"/>
      <c r="L276" s="622"/>
      <c r="M276" s="622"/>
      <c r="N276" s="622">
        <v>1</v>
      </c>
      <c r="O276" s="622">
        <v>2831.35</v>
      </c>
      <c r="P276" s="635"/>
      <c r="Q276" s="623">
        <v>2831.35</v>
      </c>
    </row>
    <row r="277" spans="1:17" ht="14.4" customHeight="1" x14ac:dyDescent="0.3">
      <c r="A277" s="618" t="s">
        <v>9947</v>
      </c>
      <c r="B277" s="619" t="s">
        <v>9548</v>
      </c>
      <c r="C277" s="619" t="s">
        <v>7386</v>
      </c>
      <c r="D277" s="619" t="s">
        <v>9992</v>
      </c>
      <c r="E277" s="619" t="s">
        <v>9993</v>
      </c>
      <c r="F277" s="622">
        <v>106</v>
      </c>
      <c r="G277" s="622">
        <v>123415.8</v>
      </c>
      <c r="H277" s="622">
        <v>1</v>
      </c>
      <c r="I277" s="622">
        <v>1164.3</v>
      </c>
      <c r="J277" s="622">
        <v>56</v>
      </c>
      <c r="K277" s="622">
        <v>66301.64</v>
      </c>
      <c r="L277" s="622">
        <v>0.53722165233300756</v>
      </c>
      <c r="M277" s="622">
        <v>1183.9578571428572</v>
      </c>
      <c r="N277" s="622"/>
      <c r="O277" s="622"/>
      <c r="P277" s="635"/>
      <c r="Q277" s="623"/>
    </row>
    <row r="278" spans="1:17" ht="14.4" customHeight="1" x14ac:dyDescent="0.3">
      <c r="A278" s="618" t="s">
        <v>9947</v>
      </c>
      <c r="B278" s="619" t="s">
        <v>9548</v>
      </c>
      <c r="C278" s="619" t="s">
        <v>7386</v>
      </c>
      <c r="D278" s="619" t="s">
        <v>9994</v>
      </c>
      <c r="E278" s="619" t="s">
        <v>9995</v>
      </c>
      <c r="F278" s="622"/>
      <c r="G278" s="622"/>
      <c r="H278" s="622"/>
      <c r="I278" s="622"/>
      <c r="J278" s="622">
        <v>30</v>
      </c>
      <c r="K278" s="622">
        <v>51213</v>
      </c>
      <c r="L278" s="622"/>
      <c r="M278" s="622">
        <v>1707.1</v>
      </c>
      <c r="N278" s="622">
        <v>102</v>
      </c>
      <c r="O278" s="622">
        <v>174124.2</v>
      </c>
      <c r="P278" s="635"/>
      <c r="Q278" s="623">
        <v>1707.1000000000001</v>
      </c>
    </row>
    <row r="279" spans="1:17" ht="14.4" customHeight="1" x14ac:dyDescent="0.3">
      <c r="A279" s="618" t="s">
        <v>9947</v>
      </c>
      <c r="B279" s="619" t="s">
        <v>9548</v>
      </c>
      <c r="C279" s="619" t="s">
        <v>7386</v>
      </c>
      <c r="D279" s="619" t="s">
        <v>9996</v>
      </c>
      <c r="E279" s="619" t="s">
        <v>9997</v>
      </c>
      <c r="F279" s="622">
        <v>2</v>
      </c>
      <c r="G279" s="622">
        <v>2793</v>
      </c>
      <c r="H279" s="622">
        <v>1</v>
      </c>
      <c r="I279" s="622">
        <v>1396.5</v>
      </c>
      <c r="J279" s="622">
        <v>5</v>
      </c>
      <c r="K279" s="622">
        <v>7134.84</v>
      </c>
      <c r="L279" s="622">
        <v>2.5545435016111711</v>
      </c>
      <c r="M279" s="622">
        <v>1426.9680000000001</v>
      </c>
      <c r="N279" s="622">
        <v>1</v>
      </c>
      <c r="O279" s="622">
        <v>1447.28</v>
      </c>
      <c r="P279" s="635">
        <v>0.51818116720372354</v>
      </c>
      <c r="Q279" s="623">
        <v>1447.28</v>
      </c>
    </row>
    <row r="280" spans="1:17" ht="14.4" customHeight="1" x14ac:dyDescent="0.3">
      <c r="A280" s="618" t="s">
        <v>9947</v>
      </c>
      <c r="B280" s="619" t="s">
        <v>9548</v>
      </c>
      <c r="C280" s="619" t="s">
        <v>7386</v>
      </c>
      <c r="D280" s="619" t="s">
        <v>9998</v>
      </c>
      <c r="E280" s="619" t="s">
        <v>9999</v>
      </c>
      <c r="F280" s="622">
        <v>3</v>
      </c>
      <c r="G280" s="622">
        <v>2814.6000000000004</v>
      </c>
      <c r="H280" s="622">
        <v>1</v>
      </c>
      <c r="I280" s="622">
        <v>938.20000000000016</v>
      </c>
      <c r="J280" s="622">
        <v>6</v>
      </c>
      <c r="K280" s="622">
        <v>5765.6799999999994</v>
      </c>
      <c r="L280" s="622">
        <v>2.0484900163433521</v>
      </c>
      <c r="M280" s="622">
        <v>960.9466666666666</v>
      </c>
      <c r="N280" s="622">
        <v>9</v>
      </c>
      <c r="O280" s="622">
        <v>8750.880000000001</v>
      </c>
      <c r="P280" s="635">
        <v>3.1091025367725433</v>
      </c>
      <c r="Q280" s="623">
        <v>972.32000000000016</v>
      </c>
    </row>
    <row r="281" spans="1:17" ht="14.4" customHeight="1" x14ac:dyDescent="0.3">
      <c r="A281" s="618" t="s">
        <v>9947</v>
      </c>
      <c r="B281" s="619" t="s">
        <v>9548</v>
      </c>
      <c r="C281" s="619" t="s">
        <v>7386</v>
      </c>
      <c r="D281" s="619" t="s">
        <v>10000</v>
      </c>
      <c r="E281" s="619" t="s">
        <v>9999</v>
      </c>
      <c r="F281" s="622">
        <v>50</v>
      </c>
      <c r="G281" s="622">
        <v>82370</v>
      </c>
      <c r="H281" s="622">
        <v>1</v>
      </c>
      <c r="I281" s="622">
        <v>1647.4</v>
      </c>
      <c r="J281" s="622">
        <v>80</v>
      </c>
      <c r="K281" s="622">
        <v>136225.34</v>
      </c>
      <c r="L281" s="622">
        <v>1.6538222653878838</v>
      </c>
      <c r="M281" s="622">
        <v>1702.81675</v>
      </c>
      <c r="N281" s="622">
        <v>45</v>
      </c>
      <c r="O281" s="622">
        <v>76828.95</v>
      </c>
      <c r="P281" s="635">
        <v>0.93272975597911856</v>
      </c>
      <c r="Q281" s="623">
        <v>1707.31</v>
      </c>
    </row>
    <row r="282" spans="1:17" ht="14.4" customHeight="1" x14ac:dyDescent="0.3">
      <c r="A282" s="618" t="s">
        <v>9947</v>
      </c>
      <c r="B282" s="619" t="s">
        <v>9548</v>
      </c>
      <c r="C282" s="619" t="s">
        <v>7386</v>
      </c>
      <c r="D282" s="619" t="s">
        <v>10001</v>
      </c>
      <c r="E282" s="619" t="s">
        <v>9999</v>
      </c>
      <c r="F282" s="622">
        <v>56</v>
      </c>
      <c r="G282" s="622">
        <v>111652.80000000002</v>
      </c>
      <c r="H282" s="622">
        <v>1</v>
      </c>
      <c r="I282" s="622">
        <v>1993.8000000000004</v>
      </c>
      <c r="J282" s="622">
        <v>32</v>
      </c>
      <c r="K282" s="622">
        <v>65034.100000000006</v>
      </c>
      <c r="L282" s="622">
        <v>0.58246725563532664</v>
      </c>
      <c r="M282" s="622">
        <v>2032.3156250000002</v>
      </c>
      <c r="N282" s="622">
        <v>18</v>
      </c>
      <c r="O282" s="622">
        <v>37193.399999999994</v>
      </c>
      <c r="P282" s="635">
        <v>0.33311659000042981</v>
      </c>
      <c r="Q282" s="623">
        <v>2066.2999999999997</v>
      </c>
    </row>
    <row r="283" spans="1:17" ht="14.4" customHeight="1" x14ac:dyDescent="0.3">
      <c r="A283" s="618" t="s">
        <v>9947</v>
      </c>
      <c r="B283" s="619" t="s">
        <v>9548</v>
      </c>
      <c r="C283" s="619" t="s">
        <v>7386</v>
      </c>
      <c r="D283" s="619" t="s">
        <v>10002</v>
      </c>
      <c r="E283" s="619" t="s">
        <v>10003</v>
      </c>
      <c r="F283" s="622">
        <v>3</v>
      </c>
      <c r="G283" s="622">
        <v>5592.9</v>
      </c>
      <c r="H283" s="622">
        <v>1</v>
      </c>
      <c r="I283" s="622">
        <v>1864.3</v>
      </c>
      <c r="J283" s="622">
        <v>2</v>
      </c>
      <c r="K283" s="622">
        <v>3864.18</v>
      </c>
      <c r="L283" s="622">
        <v>0.69090811564662347</v>
      </c>
      <c r="M283" s="622">
        <v>1932.09</v>
      </c>
      <c r="N283" s="622">
        <v>1</v>
      </c>
      <c r="O283" s="622">
        <v>1932.09</v>
      </c>
      <c r="P283" s="635">
        <v>0.34545405782331173</v>
      </c>
      <c r="Q283" s="623">
        <v>1932.09</v>
      </c>
    </row>
    <row r="284" spans="1:17" ht="14.4" customHeight="1" x14ac:dyDescent="0.3">
      <c r="A284" s="618" t="s">
        <v>9947</v>
      </c>
      <c r="B284" s="619" t="s">
        <v>9548</v>
      </c>
      <c r="C284" s="619" t="s">
        <v>7386</v>
      </c>
      <c r="D284" s="619" t="s">
        <v>10004</v>
      </c>
      <c r="E284" s="619" t="s">
        <v>10005</v>
      </c>
      <c r="F284" s="622">
        <v>9</v>
      </c>
      <c r="G284" s="622">
        <v>8925.3000000000011</v>
      </c>
      <c r="H284" s="622">
        <v>1</v>
      </c>
      <c r="I284" s="622">
        <v>991.70000000000016</v>
      </c>
      <c r="J284" s="622">
        <v>5</v>
      </c>
      <c r="K284" s="622">
        <v>5102.74</v>
      </c>
      <c r="L284" s="622">
        <v>0.57171635687315825</v>
      </c>
      <c r="M284" s="622">
        <v>1020.548</v>
      </c>
      <c r="N284" s="622">
        <v>7</v>
      </c>
      <c r="O284" s="622">
        <v>7194.32</v>
      </c>
      <c r="P284" s="635">
        <v>0.80605918008358246</v>
      </c>
      <c r="Q284" s="623">
        <v>1027.76</v>
      </c>
    </row>
    <row r="285" spans="1:17" ht="14.4" customHeight="1" x14ac:dyDescent="0.3">
      <c r="A285" s="618" t="s">
        <v>9947</v>
      </c>
      <c r="B285" s="619" t="s">
        <v>9548</v>
      </c>
      <c r="C285" s="619" t="s">
        <v>7386</v>
      </c>
      <c r="D285" s="619" t="s">
        <v>10006</v>
      </c>
      <c r="E285" s="619" t="s">
        <v>10005</v>
      </c>
      <c r="F285" s="622">
        <v>25</v>
      </c>
      <c r="G285" s="622">
        <v>51667.500000000007</v>
      </c>
      <c r="H285" s="622">
        <v>1</v>
      </c>
      <c r="I285" s="622">
        <v>2066.7000000000003</v>
      </c>
      <c r="J285" s="622">
        <v>19</v>
      </c>
      <c r="K285" s="622">
        <v>40469.699999999997</v>
      </c>
      <c r="L285" s="622">
        <v>0.783271882711569</v>
      </c>
      <c r="M285" s="622">
        <v>2129.9842105263156</v>
      </c>
      <c r="N285" s="622">
        <v>14</v>
      </c>
      <c r="O285" s="622">
        <v>29985.899999999998</v>
      </c>
      <c r="P285" s="635">
        <v>0.58036289737262292</v>
      </c>
      <c r="Q285" s="623">
        <v>2141.85</v>
      </c>
    </row>
    <row r="286" spans="1:17" ht="14.4" customHeight="1" x14ac:dyDescent="0.3">
      <c r="A286" s="618" t="s">
        <v>9947</v>
      </c>
      <c r="B286" s="619" t="s">
        <v>9548</v>
      </c>
      <c r="C286" s="619" t="s">
        <v>7386</v>
      </c>
      <c r="D286" s="619" t="s">
        <v>10007</v>
      </c>
      <c r="E286" s="619" t="s">
        <v>10008</v>
      </c>
      <c r="F286" s="622">
        <v>3</v>
      </c>
      <c r="G286" s="622">
        <v>58821</v>
      </c>
      <c r="H286" s="622">
        <v>1</v>
      </c>
      <c r="I286" s="622">
        <v>19607</v>
      </c>
      <c r="J286" s="622"/>
      <c r="K286" s="622"/>
      <c r="L286" s="622"/>
      <c r="M286" s="622"/>
      <c r="N286" s="622">
        <v>1</v>
      </c>
      <c r="O286" s="622">
        <v>20319.98</v>
      </c>
      <c r="P286" s="635">
        <v>0.3454545145441254</v>
      </c>
      <c r="Q286" s="623">
        <v>20319.98</v>
      </c>
    </row>
    <row r="287" spans="1:17" ht="14.4" customHeight="1" x14ac:dyDescent="0.3">
      <c r="A287" s="618" t="s">
        <v>9947</v>
      </c>
      <c r="B287" s="619" t="s">
        <v>9548</v>
      </c>
      <c r="C287" s="619" t="s">
        <v>7386</v>
      </c>
      <c r="D287" s="619" t="s">
        <v>10009</v>
      </c>
      <c r="E287" s="619" t="s">
        <v>10010</v>
      </c>
      <c r="F287" s="622">
        <v>2</v>
      </c>
      <c r="G287" s="622">
        <v>39214</v>
      </c>
      <c r="H287" s="622">
        <v>1</v>
      </c>
      <c r="I287" s="622">
        <v>19607</v>
      </c>
      <c r="J287" s="622">
        <v>1</v>
      </c>
      <c r="K287" s="622">
        <v>20587</v>
      </c>
      <c r="L287" s="622">
        <v>0.52499107461620853</v>
      </c>
      <c r="M287" s="622">
        <v>20587</v>
      </c>
      <c r="N287" s="622"/>
      <c r="O287" s="622"/>
      <c r="P287" s="635"/>
      <c r="Q287" s="623"/>
    </row>
    <row r="288" spans="1:17" ht="14.4" customHeight="1" x14ac:dyDescent="0.3">
      <c r="A288" s="618" t="s">
        <v>9947</v>
      </c>
      <c r="B288" s="619" t="s">
        <v>9548</v>
      </c>
      <c r="C288" s="619" t="s">
        <v>7386</v>
      </c>
      <c r="D288" s="619" t="s">
        <v>10011</v>
      </c>
      <c r="E288" s="619" t="s">
        <v>10012</v>
      </c>
      <c r="F288" s="622">
        <v>2</v>
      </c>
      <c r="G288" s="622">
        <v>900.8</v>
      </c>
      <c r="H288" s="622">
        <v>1</v>
      </c>
      <c r="I288" s="622">
        <v>450.4</v>
      </c>
      <c r="J288" s="622"/>
      <c r="K288" s="622"/>
      <c r="L288" s="622"/>
      <c r="M288" s="622"/>
      <c r="N288" s="622">
        <v>1</v>
      </c>
      <c r="O288" s="622">
        <v>466.78</v>
      </c>
      <c r="P288" s="635">
        <v>0.51818383658969802</v>
      </c>
      <c r="Q288" s="623">
        <v>466.78</v>
      </c>
    </row>
    <row r="289" spans="1:17" ht="14.4" customHeight="1" x14ac:dyDescent="0.3">
      <c r="A289" s="618" t="s">
        <v>9947</v>
      </c>
      <c r="B289" s="619" t="s">
        <v>9548</v>
      </c>
      <c r="C289" s="619" t="s">
        <v>7386</v>
      </c>
      <c r="D289" s="619" t="s">
        <v>10013</v>
      </c>
      <c r="E289" s="619" t="s">
        <v>10014</v>
      </c>
      <c r="F289" s="622">
        <v>1</v>
      </c>
      <c r="G289" s="622">
        <v>26500</v>
      </c>
      <c r="H289" s="622">
        <v>1</v>
      </c>
      <c r="I289" s="622">
        <v>26500</v>
      </c>
      <c r="J289" s="622"/>
      <c r="K289" s="622"/>
      <c r="L289" s="622"/>
      <c r="M289" s="622"/>
      <c r="N289" s="622"/>
      <c r="O289" s="622"/>
      <c r="P289" s="635"/>
      <c r="Q289" s="623"/>
    </row>
    <row r="290" spans="1:17" ht="14.4" customHeight="1" x14ac:dyDescent="0.3">
      <c r="A290" s="618" t="s">
        <v>9947</v>
      </c>
      <c r="B290" s="619" t="s">
        <v>9548</v>
      </c>
      <c r="C290" s="619" t="s">
        <v>7386</v>
      </c>
      <c r="D290" s="619" t="s">
        <v>10015</v>
      </c>
      <c r="E290" s="619" t="s">
        <v>10016</v>
      </c>
      <c r="F290" s="622">
        <v>1</v>
      </c>
      <c r="G290" s="622">
        <v>11772</v>
      </c>
      <c r="H290" s="622">
        <v>1</v>
      </c>
      <c r="I290" s="622">
        <v>11772</v>
      </c>
      <c r="J290" s="622"/>
      <c r="K290" s="622"/>
      <c r="L290" s="622"/>
      <c r="M290" s="622"/>
      <c r="N290" s="622"/>
      <c r="O290" s="622"/>
      <c r="P290" s="635"/>
      <c r="Q290" s="623"/>
    </row>
    <row r="291" spans="1:17" ht="14.4" customHeight="1" x14ac:dyDescent="0.3">
      <c r="A291" s="618" t="s">
        <v>9947</v>
      </c>
      <c r="B291" s="619" t="s">
        <v>9548</v>
      </c>
      <c r="C291" s="619" t="s">
        <v>7386</v>
      </c>
      <c r="D291" s="619" t="s">
        <v>10017</v>
      </c>
      <c r="E291" s="619" t="s">
        <v>10018</v>
      </c>
      <c r="F291" s="622">
        <v>15</v>
      </c>
      <c r="G291" s="622">
        <v>43470</v>
      </c>
      <c r="H291" s="622">
        <v>1</v>
      </c>
      <c r="I291" s="622">
        <v>2898</v>
      </c>
      <c r="J291" s="622">
        <v>17</v>
      </c>
      <c r="K291" s="622">
        <v>50425.180000000008</v>
      </c>
      <c r="L291" s="622">
        <v>1.1599995399125835</v>
      </c>
      <c r="M291" s="622">
        <v>2966.1870588235297</v>
      </c>
      <c r="N291" s="622">
        <v>13</v>
      </c>
      <c r="O291" s="622">
        <v>39043.94</v>
      </c>
      <c r="P291" s="635">
        <v>0.89818127444214402</v>
      </c>
      <c r="Q291" s="623">
        <v>3003.38</v>
      </c>
    </row>
    <row r="292" spans="1:17" ht="14.4" customHeight="1" x14ac:dyDescent="0.3">
      <c r="A292" s="618" t="s">
        <v>9947</v>
      </c>
      <c r="B292" s="619" t="s">
        <v>9548</v>
      </c>
      <c r="C292" s="619" t="s">
        <v>7386</v>
      </c>
      <c r="D292" s="619" t="s">
        <v>10019</v>
      </c>
      <c r="E292" s="619" t="s">
        <v>10020</v>
      </c>
      <c r="F292" s="622">
        <v>1</v>
      </c>
      <c r="G292" s="622">
        <v>2236.5</v>
      </c>
      <c r="H292" s="622">
        <v>1</v>
      </c>
      <c r="I292" s="622">
        <v>2236.5</v>
      </c>
      <c r="J292" s="622">
        <v>2</v>
      </c>
      <c r="K292" s="622">
        <v>4473</v>
      </c>
      <c r="L292" s="622">
        <v>2</v>
      </c>
      <c r="M292" s="622">
        <v>2236.5</v>
      </c>
      <c r="N292" s="622">
        <v>1</v>
      </c>
      <c r="O292" s="622">
        <v>2236.5</v>
      </c>
      <c r="P292" s="635">
        <v>1</v>
      </c>
      <c r="Q292" s="623">
        <v>2236.5</v>
      </c>
    </row>
    <row r="293" spans="1:17" ht="14.4" customHeight="1" x14ac:dyDescent="0.3">
      <c r="A293" s="618" t="s">
        <v>9947</v>
      </c>
      <c r="B293" s="619" t="s">
        <v>9548</v>
      </c>
      <c r="C293" s="619" t="s">
        <v>7386</v>
      </c>
      <c r="D293" s="619" t="s">
        <v>10021</v>
      </c>
      <c r="E293" s="619" t="s">
        <v>10022</v>
      </c>
      <c r="F293" s="622">
        <v>3</v>
      </c>
      <c r="G293" s="622">
        <v>37125</v>
      </c>
      <c r="H293" s="622">
        <v>1</v>
      </c>
      <c r="I293" s="622">
        <v>12375</v>
      </c>
      <c r="J293" s="622">
        <v>2</v>
      </c>
      <c r="K293" s="622">
        <v>26930.94</v>
      </c>
      <c r="L293" s="622">
        <v>0.7254125252525252</v>
      </c>
      <c r="M293" s="622">
        <v>13465.47</v>
      </c>
      <c r="N293" s="622">
        <v>5</v>
      </c>
      <c r="O293" s="622">
        <v>67327.349999999991</v>
      </c>
      <c r="P293" s="635">
        <v>1.8135313131313129</v>
      </c>
      <c r="Q293" s="623">
        <v>13465.469999999998</v>
      </c>
    </row>
    <row r="294" spans="1:17" ht="14.4" customHeight="1" x14ac:dyDescent="0.3">
      <c r="A294" s="618" t="s">
        <v>9947</v>
      </c>
      <c r="B294" s="619" t="s">
        <v>9548</v>
      </c>
      <c r="C294" s="619" t="s">
        <v>7386</v>
      </c>
      <c r="D294" s="619" t="s">
        <v>10023</v>
      </c>
      <c r="E294" s="619" t="s">
        <v>10024</v>
      </c>
      <c r="F294" s="622">
        <v>5</v>
      </c>
      <c r="G294" s="622">
        <v>133119.5</v>
      </c>
      <c r="H294" s="622">
        <v>1</v>
      </c>
      <c r="I294" s="622">
        <v>26623.9</v>
      </c>
      <c r="J294" s="622">
        <v>3</v>
      </c>
      <c r="K294" s="622">
        <v>82776.12</v>
      </c>
      <c r="L294" s="622">
        <v>0.6218181408433775</v>
      </c>
      <c r="M294" s="622">
        <v>27592.039999999997</v>
      </c>
      <c r="N294" s="622">
        <v>1</v>
      </c>
      <c r="O294" s="622">
        <v>27592.04</v>
      </c>
      <c r="P294" s="635">
        <v>0.2072727136144592</v>
      </c>
      <c r="Q294" s="623">
        <v>27592.04</v>
      </c>
    </row>
    <row r="295" spans="1:17" ht="14.4" customHeight="1" x14ac:dyDescent="0.3">
      <c r="A295" s="618" t="s">
        <v>9947</v>
      </c>
      <c r="B295" s="619" t="s">
        <v>9548</v>
      </c>
      <c r="C295" s="619" t="s">
        <v>7386</v>
      </c>
      <c r="D295" s="619" t="s">
        <v>10025</v>
      </c>
      <c r="E295" s="619" t="s">
        <v>10026</v>
      </c>
      <c r="F295" s="622"/>
      <c r="G295" s="622"/>
      <c r="H295" s="622"/>
      <c r="I295" s="622"/>
      <c r="J295" s="622"/>
      <c r="K295" s="622"/>
      <c r="L295" s="622"/>
      <c r="M295" s="622"/>
      <c r="N295" s="622">
        <v>1</v>
      </c>
      <c r="O295" s="622">
        <v>3991.04</v>
      </c>
      <c r="P295" s="635"/>
      <c r="Q295" s="623">
        <v>3991.04</v>
      </c>
    </row>
    <row r="296" spans="1:17" ht="14.4" customHeight="1" x14ac:dyDescent="0.3">
      <c r="A296" s="618" t="s">
        <v>9947</v>
      </c>
      <c r="B296" s="619" t="s">
        <v>9548</v>
      </c>
      <c r="C296" s="619" t="s">
        <v>7386</v>
      </c>
      <c r="D296" s="619" t="s">
        <v>10027</v>
      </c>
      <c r="E296" s="619" t="s">
        <v>10028</v>
      </c>
      <c r="F296" s="622">
        <v>15</v>
      </c>
      <c r="G296" s="622">
        <v>99735</v>
      </c>
      <c r="H296" s="622">
        <v>1</v>
      </c>
      <c r="I296" s="622">
        <v>6649</v>
      </c>
      <c r="J296" s="622">
        <v>16</v>
      </c>
      <c r="K296" s="622">
        <v>110010.7</v>
      </c>
      <c r="L296" s="622">
        <v>1.1030300295783826</v>
      </c>
      <c r="M296" s="622">
        <v>6875.6687499999998</v>
      </c>
      <c r="N296" s="622">
        <v>18</v>
      </c>
      <c r="O296" s="622">
        <v>124034.04</v>
      </c>
      <c r="P296" s="635">
        <v>1.2436360354940592</v>
      </c>
      <c r="Q296" s="623">
        <v>6890.78</v>
      </c>
    </row>
    <row r="297" spans="1:17" ht="14.4" customHeight="1" x14ac:dyDescent="0.3">
      <c r="A297" s="618" t="s">
        <v>9947</v>
      </c>
      <c r="B297" s="619" t="s">
        <v>9548</v>
      </c>
      <c r="C297" s="619" t="s">
        <v>7386</v>
      </c>
      <c r="D297" s="619" t="s">
        <v>10029</v>
      </c>
      <c r="E297" s="619" t="s">
        <v>10030</v>
      </c>
      <c r="F297" s="622"/>
      <c r="G297" s="622"/>
      <c r="H297" s="622"/>
      <c r="I297" s="622"/>
      <c r="J297" s="622">
        <v>1</v>
      </c>
      <c r="K297" s="622">
        <v>2218.3000000000002</v>
      </c>
      <c r="L297" s="622"/>
      <c r="M297" s="622">
        <v>2218.3000000000002</v>
      </c>
      <c r="N297" s="622">
        <v>2</v>
      </c>
      <c r="O297" s="622">
        <v>4597.9399999999996</v>
      </c>
      <c r="P297" s="635"/>
      <c r="Q297" s="623">
        <v>2298.9699999999998</v>
      </c>
    </row>
    <row r="298" spans="1:17" ht="14.4" customHeight="1" x14ac:dyDescent="0.3">
      <c r="A298" s="618" t="s">
        <v>9947</v>
      </c>
      <c r="B298" s="619" t="s">
        <v>9548</v>
      </c>
      <c r="C298" s="619" t="s">
        <v>7386</v>
      </c>
      <c r="D298" s="619" t="s">
        <v>10031</v>
      </c>
      <c r="E298" s="619" t="s">
        <v>10032</v>
      </c>
      <c r="F298" s="622">
        <v>24</v>
      </c>
      <c r="G298" s="622">
        <v>95824.8</v>
      </c>
      <c r="H298" s="622">
        <v>1</v>
      </c>
      <c r="I298" s="622">
        <v>3992.7000000000003</v>
      </c>
      <c r="J298" s="622">
        <v>38</v>
      </c>
      <c r="K298" s="622">
        <v>156513.87</v>
      </c>
      <c r="L298" s="622">
        <v>1.6333336464046884</v>
      </c>
      <c r="M298" s="622">
        <v>4118.786052631579</v>
      </c>
      <c r="N298" s="622">
        <v>17</v>
      </c>
      <c r="O298" s="622">
        <v>70344.13</v>
      </c>
      <c r="P298" s="635">
        <v>0.73409107037009214</v>
      </c>
      <c r="Q298" s="623">
        <v>4137.8900000000003</v>
      </c>
    </row>
    <row r="299" spans="1:17" ht="14.4" customHeight="1" x14ac:dyDescent="0.3">
      <c r="A299" s="618" t="s">
        <v>9947</v>
      </c>
      <c r="B299" s="619" t="s">
        <v>9548</v>
      </c>
      <c r="C299" s="619" t="s">
        <v>7386</v>
      </c>
      <c r="D299" s="619" t="s">
        <v>10033</v>
      </c>
      <c r="E299" s="619" t="s">
        <v>10034</v>
      </c>
      <c r="F299" s="622">
        <v>2</v>
      </c>
      <c r="G299" s="622">
        <v>2168.6</v>
      </c>
      <c r="H299" s="622">
        <v>1</v>
      </c>
      <c r="I299" s="622">
        <v>1084.3</v>
      </c>
      <c r="J299" s="622">
        <v>2</v>
      </c>
      <c r="K299" s="622">
        <v>2208.0299999999997</v>
      </c>
      <c r="L299" s="622">
        <v>1.0181822373881766</v>
      </c>
      <c r="M299" s="622">
        <v>1104.0149999999999</v>
      </c>
      <c r="N299" s="622">
        <v>2</v>
      </c>
      <c r="O299" s="622">
        <v>2247.46</v>
      </c>
      <c r="P299" s="635">
        <v>1.0363644747763534</v>
      </c>
      <c r="Q299" s="623">
        <v>1123.73</v>
      </c>
    </row>
    <row r="300" spans="1:17" ht="14.4" customHeight="1" x14ac:dyDescent="0.3">
      <c r="A300" s="618" t="s">
        <v>9947</v>
      </c>
      <c r="B300" s="619" t="s">
        <v>9548</v>
      </c>
      <c r="C300" s="619" t="s">
        <v>7386</v>
      </c>
      <c r="D300" s="619" t="s">
        <v>10035</v>
      </c>
      <c r="E300" s="619" t="s">
        <v>10036</v>
      </c>
      <c r="F300" s="622">
        <v>60</v>
      </c>
      <c r="G300" s="622">
        <v>988440</v>
      </c>
      <c r="H300" s="622">
        <v>1</v>
      </c>
      <c r="I300" s="622">
        <v>16474</v>
      </c>
      <c r="J300" s="622">
        <v>58</v>
      </c>
      <c r="K300" s="622">
        <v>981251.15000000014</v>
      </c>
      <c r="L300" s="622">
        <v>0.99272707498684809</v>
      </c>
      <c r="M300" s="622">
        <v>16918.123275862072</v>
      </c>
      <c r="N300" s="622">
        <v>41</v>
      </c>
      <c r="O300" s="622">
        <v>699995.04999999993</v>
      </c>
      <c r="P300" s="635">
        <v>0.70818162963862241</v>
      </c>
      <c r="Q300" s="623">
        <v>17073.05</v>
      </c>
    </row>
    <row r="301" spans="1:17" ht="14.4" customHeight="1" x14ac:dyDescent="0.3">
      <c r="A301" s="618" t="s">
        <v>9947</v>
      </c>
      <c r="B301" s="619" t="s">
        <v>9548</v>
      </c>
      <c r="C301" s="619" t="s">
        <v>7386</v>
      </c>
      <c r="D301" s="619" t="s">
        <v>10037</v>
      </c>
      <c r="E301" s="619" t="s">
        <v>10038</v>
      </c>
      <c r="F301" s="622">
        <v>47</v>
      </c>
      <c r="G301" s="622">
        <v>47131.599999999991</v>
      </c>
      <c r="H301" s="622">
        <v>1</v>
      </c>
      <c r="I301" s="622">
        <v>1002.7999999999998</v>
      </c>
      <c r="J301" s="622">
        <v>60</v>
      </c>
      <c r="K301" s="622">
        <v>60168</v>
      </c>
      <c r="L301" s="622">
        <v>1.2765957446808514</v>
      </c>
      <c r="M301" s="622">
        <v>1002.8</v>
      </c>
      <c r="N301" s="622">
        <v>36</v>
      </c>
      <c r="O301" s="622">
        <v>36100.799999999996</v>
      </c>
      <c r="P301" s="635">
        <v>0.76595744680851063</v>
      </c>
      <c r="Q301" s="623">
        <v>1002.7999999999998</v>
      </c>
    </row>
    <row r="302" spans="1:17" ht="14.4" customHeight="1" x14ac:dyDescent="0.3">
      <c r="A302" s="618" t="s">
        <v>9947</v>
      </c>
      <c r="B302" s="619" t="s">
        <v>9548</v>
      </c>
      <c r="C302" s="619" t="s">
        <v>7386</v>
      </c>
      <c r="D302" s="619" t="s">
        <v>10039</v>
      </c>
      <c r="E302" s="619" t="s">
        <v>10040</v>
      </c>
      <c r="F302" s="622">
        <v>4</v>
      </c>
      <c r="G302" s="622">
        <v>30600</v>
      </c>
      <c r="H302" s="622">
        <v>1</v>
      </c>
      <c r="I302" s="622">
        <v>7650</v>
      </c>
      <c r="J302" s="622">
        <v>3</v>
      </c>
      <c r="K302" s="622">
        <v>22950</v>
      </c>
      <c r="L302" s="622">
        <v>0.75</v>
      </c>
      <c r="M302" s="622">
        <v>7650</v>
      </c>
      <c r="N302" s="622">
        <v>2</v>
      </c>
      <c r="O302" s="622">
        <v>15300</v>
      </c>
      <c r="P302" s="635">
        <v>0.5</v>
      </c>
      <c r="Q302" s="623">
        <v>7650</v>
      </c>
    </row>
    <row r="303" spans="1:17" ht="14.4" customHeight="1" x14ac:dyDescent="0.3">
      <c r="A303" s="618" t="s">
        <v>9947</v>
      </c>
      <c r="B303" s="619" t="s">
        <v>9548</v>
      </c>
      <c r="C303" s="619" t="s">
        <v>7386</v>
      </c>
      <c r="D303" s="619" t="s">
        <v>10041</v>
      </c>
      <c r="E303" s="619" t="s">
        <v>10042</v>
      </c>
      <c r="F303" s="622">
        <v>4</v>
      </c>
      <c r="G303" s="622">
        <v>36166.400000000001</v>
      </c>
      <c r="H303" s="622">
        <v>1</v>
      </c>
      <c r="I303" s="622">
        <v>9041.6</v>
      </c>
      <c r="J303" s="622">
        <v>3</v>
      </c>
      <c r="K303" s="622">
        <v>28111.17</v>
      </c>
      <c r="L303" s="622">
        <v>0.77727310431781982</v>
      </c>
      <c r="M303" s="622">
        <v>9370.39</v>
      </c>
      <c r="N303" s="622">
        <v>1</v>
      </c>
      <c r="O303" s="622">
        <v>9370.39</v>
      </c>
      <c r="P303" s="635">
        <v>0.25909103477260659</v>
      </c>
      <c r="Q303" s="623">
        <v>9370.39</v>
      </c>
    </row>
    <row r="304" spans="1:17" ht="14.4" customHeight="1" x14ac:dyDescent="0.3">
      <c r="A304" s="618" t="s">
        <v>9947</v>
      </c>
      <c r="B304" s="619" t="s">
        <v>9548</v>
      </c>
      <c r="C304" s="619" t="s">
        <v>7386</v>
      </c>
      <c r="D304" s="619" t="s">
        <v>10043</v>
      </c>
      <c r="E304" s="619" t="s">
        <v>10044</v>
      </c>
      <c r="F304" s="622"/>
      <c r="G304" s="622"/>
      <c r="H304" s="622"/>
      <c r="I304" s="622"/>
      <c r="J304" s="622">
        <v>2</v>
      </c>
      <c r="K304" s="622">
        <v>26569.040000000001</v>
      </c>
      <c r="L304" s="622"/>
      <c r="M304" s="622">
        <v>13284.52</v>
      </c>
      <c r="N304" s="622">
        <v>1</v>
      </c>
      <c r="O304" s="622">
        <v>13284.52</v>
      </c>
      <c r="P304" s="635"/>
      <c r="Q304" s="623">
        <v>13284.52</v>
      </c>
    </row>
    <row r="305" spans="1:17" ht="14.4" customHeight="1" x14ac:dyDescent="0.3">
      <c r="A305" s="618" t="s">
        <v>9947</v>
      </c>
      <c r="B305" s="619" t="s">
        <v>9548</v>
      </c>
      <c r="C305" s="619" t="s">
        <v>7386</v>
      </c>
      <c r="D305" s="619" t="s">
        <v>10045</v>
      </c>
      <c r="E305" s="619" t="s">
        <v>10046</v>
      </c>
      <c r="F305" s="622"/>
      <c r="G305" s="622"/>
      <c r="H305" s="622"/>
      <c r="I305" s="622"/>
      <c r="J305" s="622">
        <v>9</v>
      </c>
      <c r="K305" s="622">
        <v>31415.22</v>
      </c>
      <c r="L305" s="622"/>
      <c r="M305" s="622">
        <v>3490.58</v>
      </c>
      <c r="N305" s="622"/>
      <c r="O305" s="622"/>
      <c r="P305" s="635"/>
      <c r="Q305" s="623"/>
    </row>
    <row r="306" spans="1:17" ht="14.4" customHeight="1" x14ac:dyDescent="0.3">
      <c r="A306" s="618" t="s">
        <v>9947</v>
      </c>
      <c r="B306" s="619" t="s">
        <v>9548</v>
      </c>
      <c r="C306" s="619" t="s">
        <v>7386</v>
      </c>
      <c r="D306" s="619" t="s">
        <v>10047</v>
      </c>
      <c r="E306" s="619" t="s">
        <v>10048</v>
      </c>
      <c r="F306" s="622">
        <v>15</v>
      </c>
      <c r="G306" s="622">
        <v>31421.999999999996</v>
      </c>
      <c r="H306" s="622">
        <v>1</v>
      </c>
      <c r="I306" s="622">
        <v>2094.7999999999997</v>
      </c>
      <c r="J306" s="622">
        <v>12</v>
      </c>
      <c r="K306" s="622">
        <v>25670.789999999997</v>
      </c>
      <c r="L306" s="622">
        <v>0.81696868436127557</v>
      </c>
      <c r="M306" s="622">
        <v>2139.2324999999996</v>
      </c>
      <c r="N306" s="622">
        <v>12</v>
      </c>
      <c r="O306" s="622">
        <v>26051.64</v>
      </c>
      <c r="P306" s="635">
        <v>0.82908917319075814</v>
      </c>
      <c r="Q306" s="623">
        <v>2170.9699999999998</v>
      </c>
    </row>
    <row r="307" spans="1:17" ht="14.4" customHeight="1" x14ac:dyDescent="0.3">
      <c r="A307" s="618" t="s">
        <v>9947</v>
      </c>
      <c r="B307" s="619" t="s">
        <v>9548</v>
      </c>
      <c r="C307" s="619" t="s">
        <v>7386</v>
      </c>
      <c r="D307" s="619" t="s">
        <v>10049</v>
      </c>
      <c r="E307" s="619" t="s">
        <v>10050</v>
      </c>
      <c r="F307" s="622"/>
      <c r="G307" s="622"/>
      <c r="H307" s="622"/>
      <c r="I307" s="622"/>
      <c r="J307" s="622">
        <v>12</v>
      </c>
      <c r="K307" s="622">
        <v>9564</v>
      </c>
      <c r="L307" s="622"/>
      <c r="M307" s="622">
        <v>797</v>
      </c>
      <c r="N307" s="622">
        <v>4</v>
      </c>
      <c r="O307" s="622">
        <v>3188</v>
      </c>
      <c r="P307" s="635"/>
      <c r="Q307" s="623">
        <v>797</v>
      </c>
    </row>
    <row r="308" spans="1:17" ht="14.4" customHeight="1" x14ac:dyDescent="0.3">
      <c r="A308" s="618" t="s">
        <v>9947</v>
      </c>
      <c r="B308" s="619" t="s">
        <v>9548</v>
      </c>
      <c r="C308" s="619" t="s">
        <v>7386</v>
      </c>
      <c r="D308" s="619" t="s">
        <v>10051</v>
      </c>
      <c r="E308" s="619" t="s">
        <v>10052</v>
      </c>
      <c r="F308" s="622">
        <v>3</v>
      </c>
      <c r="G308" s="622">
        <v>74939.100000000006</v>
      </c>
      <c r="H308" s="622">
        <v>1</v>
      </c>
      <c r="I308" s="622">
        <v>24979.7</v>
      </c>
      <c r="J308" s="622"/>
      <c r="K308" s="622"/>
      <c r="L308" s="622"/>
      <c r="M308" s="622"/>
      <c r="N308" s="622"/>
      <c r="O308" s="622"/>
      <c r="P308" s="635"/>
      <c r="Q308" s="623"/>
    </row>
    <row r="309" spans="1:17" ht="14.4" customHeight="1" x14ac:dyDescent="0.3">
      <c r="A309" s="618" t="s">
        <v>9947</v>
      </c>
      <c r="B309" s="619" t="s">
        <v>9548</v>
      </c>
      <c r="C309" s="619" t="s">
        <v>7386</v>
      </c>
      <c r="D309" s="619" t="s">
        <v>10053</v>
      </c>
      <c r="E309" s="619" t="s">
        <v>10054</v>
      </c>
      <c r="F309" s="622">
        <v>1</v>
      </c>
      <c r="G309" s="622">
        <v>129.19999999999999</v>
      </c>
      <c r="H309" s="622">
        <v>1</v>
      </c>
      <c r="I309" s="622">
        <v>129.19999999999999</v>
      </c>
      <c r="J309" s="622"/>
      <c r="K309" s="622"/>
      <c r="L309" s="622"/>
      <c r="M309" s="622"/>
      <c r="N309" s="622"/>
      <c r="O309" s="622"/>
      <c r="P309" s="635"/>
      <c r="Q309" s="623"/>
    </row>
    <row r="310" spans="1:17" ht="14.4" customHeight="1" x14ac:dyDescent="0.3">
      <c r="A310" s="618" t="s">
        <v>9947</v>
      </c>
      <c r="B310" s="619" t="s">
        <v>9548</v>
      </c>
      <c r="C310" s="619" t="s">
        <v>7386</v>
      </c>
      <c r="D310" s="619" t="s">
        <v>10055</v>
      </c>
      <c r="E310" s="619" t="s">
        <v>10056</v>
      </c>
      <c r="F310" s="622">
        <v>1</v>
      </c>
      <c r="G310" s="622">
        <v>131</v>
      </c>
      <c r="H310" s="622">
        <v>1</v>
      </c>
      <c r="I310" s="622">
        <v>131</v>
      </c>
      <c r="J310" s="622"/>
      <c r="K310" s="622"/>
      <c r="L310" s="622"/>
      <c r="M310" s="622"/>
      <c r="N310" s="622"/>
      <c r="O310" s="622"/>
      <c r="P310" s="635"/>
      <c r="Q310" s="623"/>
    </row>
    <row r="311" spans="1:17" ht="14.4" customHeight="1" x14ac:dyDescent="0.3">
      <c r="A311" s="618" t="s">
        <v>9947</v>
      </c>
      <c r="B311" s="619" t="s">
        <v>9548</v>
      </c>
      <c r="C311" s="619" t="s">
        <v>7386</v>
      </c>
      <c r="D311" s="619" t="s">
        <v>10057</v>
      </c>
      <c r="E311" s="619" t="s">
        <v>10058</v>
      </c>
      <c r="F311" s="622">
        <v>1</v>
      </c>
      <c r="G311" s="622">
        <v>136.69999999999999</v>
      </c>
      <c r="H311" s="622">
        <v>1</v>
      </c>
      <c r="I311" s="622">
        <v>136.69999999999999</v>
      </c>
      <c r="J311" s="622"/>
      <c r="K311" s="622"/>
      <c r="L311" s="622"/>
      <c r="M311" s="622"/>
      <c r="N311" s="622"/>
      <c r="O311" s="622"/>
      <c r="P311" s="635"/>
      <c r="Q311" s="623"/>
    </row>
    <row r="312" spans="1:17" ht="14.4" customHeight="1" x14ac:dyDescent="0.3">
      <c r="A312" s="618" t="s">
        <v>9947</v>
      </c>
      <c r="B312" s="619" t="s">
        <v>9548</v>
      </c>
      <c r="C312" s="619" t="s">
        <v>7386</v>
      </c>
      <c r="D312" s="619" t="s">
        <v>10059</v>
      </c>
      <c r="E312" s="619" t="s">
        <v>10060</v>
      </c>
      <c r="F312" s="622">
        <v>3</v>
      </c>
      <c r="G312" s="622">
        <v>10080</v>
      </c>
      <c r="H312" s="622">
        <v>1</v>
      </c>
      <c r="I312" s="622">
        <v>3360</v>
      </c>
      <c r="J312" s="622"/>
      <c r="K312" s="622"/>
      <c r="L312" s="622"/>
      <c r="M312" s="622"/>
      <c r="N312" s="622"/>
      <c r="O312" s="622"/>
      <c r="P312" s="635"/>
      <c r="Q312" s="623"/>
    </row>
    <row r="313" spans="1:17" ht="14.4" customHeight="1" x14ac:dyDescent="0.3">
      <c r="A313" s="618" t="s">
        <v>9947</v>
      </c>
      <c r="B313" s="619" t="s">
        <v>9548</v>
      </c>
      <c r="C313" s="619" t="s">
        <v>7386</v>
      </c>
      <c r="D313" s="619" t="s">
        <v>10061</v>
      </c>
      <c r="E313" s="619" t="s">
        <v>10062</v>
      </c>
      <c r="F313" s="622">
        <v>1</v>
      </c>
      <c r="G313" s="622">
        <v>3360</v>
      </c>
      <c r="H313" s="622">
        <v>1</v>
      </c>
      <c r="I313" s="622">
        <v>3360</v>
      </c>
      <c r="J313" s="622"/>
      <c r="K313" s="622"/>
      <c r="L313" s="622"/>
      <c r="M313" s="622"/>
      <c r="N313" s="622">
        <v>1</v>
      </c>
      <c r="O313" s="622">
        <v>3360</v>
      </c>
      <c r="P313" s="635">
        <v>1</v>
      </c>
      <c r="Q313" s="623">
        <v>3360</v>
      </c>
    </row>
    <row r="314" spans="1:17" ht="14.4" customHeight="1" x14ac:dyDescent="0.3">
      <c r="A314" s="618" t="s">
        <v>9947</v>
      </c>
      <c r="B314" s="619" t="s">
        <v>9548</v>
      </c>
      <c r="C314" s="619" t="s">
        <v>7386</v>
      </c>
      <c r="D314" s="619" t="s">
        <v>10063</v>
      </c>
      <c r="E314" s="619" t="s">
        <v>10064</v>
      </c>
      <c r="F314" s="622">
        <v>2</v>
      </c>
      <c r="G314" s="622">
        <v>10149.4</v>
      </c>
      <c r="H314" s="622">
        <v>1</v>
      </c>
      <c r="I314" s="622">
        <v>5074.7</v>
      </c>
      <c r="J314" s="622">
        <v>5</v>
      </c>
      <c r="K314" s="622">
        <v>26111.62</v>
      </c>
      <c r="L314" s="622">
        <v>2.5727254813092397</v>
      </c>
      <c r="M314" s="622">
        <v>5222.3239999999996</v>
      </c>
      <c r="N314" s="622">
        <v>5</v>
      </c>
      <c r="O314" s="622">
        <v>26296.149999999998</v>
      </c>
      <c r="P314" s="635">
        <v>2.5909068516365497</v>
      </c>
      <c r="Q314" s="623">
        <v>5259.23</v>
      </c>
    </row>
    <row r="315" spans="1:17" ht="14.4" customHeight="1" x14ac:dyDescent="0.3">
      <c r="A315" s="618" t="s">
        <v>9947</v>
      </c>
      <c r="B315" s="619" t="s">
        <v>9548</v>
      </c>
      <c r="C315" s="619" t="s">
        <v>7386</v>
      </c>
      <c r="D315" s="619" t="s">
        <v>10065</v>
      </c>
      <c r="E315" s="619" t="s">
        <v>10066</v>
      </c>
      <c r="F315" s="622">
        <v>14</v>
      </c>
      <c r="G315" s="622">
        <v>8181.5999999999995</v>
      </c>
      <c r="H315" s="622">
        <v>1</v>
      </c>
      <c r="I315" s="622">
        <v>584.4</v>
      </c>
      <c r="J315" s="622">
        <v>25</v>
      </c>
      <c r="K315" s="622">
        <v>15013.75</v>
      </c>
      <c r="L315" s="622">
        <v>1.8350628238975262</v>
      </c>
      <c r="M315" s="622">
        <v>600.54999999999995</v>
      </c>
      <c r="N315" s="622">
        <v>9</v>
      </c>
      <c r="O315" s="622">
        <v>5450.8499999999995</v>
      </c>
      <c r="P315" s="635">
        <v>0.66623276620709881</v>
      </c>
      <c r="Q315" s="623">
        <v>605.65</v>
      </c>
    </row>
    <row r="316" spans="1:17" ht="14.4" customHeight="1" x14ac:dyDescent="0.3">
      <c r="A316" s="618" t="s">
        <v>9947</v>
      </c>
      <c r="B316" s="619" t="s">
        <v>9548</v>
      </c>
      <c r="C316" s="619" t="s">
        <v>7386</v>
      </c>
      <c r="D316" s="619" t="s">
        <v>10067</v>
      </c>
      <c r="E316" s="619" t="s">
        <v>10068</v>
      </c>
      <c r="F316" s="622">
        <v>1</v>
      </c>
      <c r="G316" s="622">
        <v>8292.1</v>
      </c>
      <c r="H316" s="622">
        <v>1</v>
      </c>
      <c r="I316" s="622">
        <v>8292.1</v>
      </c>
      <c r="J316" s="622"/>
      <c r="K316" s="622"/>
      <c r="L316" s="622"/>
      <c r="M316" s="622"/>
      <c r="N316" s="622"/>
      <c r="O316" s="622"/>
      <c r="P316" s="635"/>
      <c r="Q316" s="623"/>
    </row>
    <row r="317" spans="1:17" ht="14.4" customHeight="1" x14ac:dyDescent="0.3">
      <c r="A317" s="618" t="s">
        <v>9947</v>
      </c>
      <c r="B317" s="619" t="s">
        <v>9548</v>
      </c>
      <c r="C317" s="619" t="s">
        <v>7386</v>
      </c>
      <c r="D317" s="619" t="s">
        <v>10069</v>
      </c>
      <c r="E317" s="619" t="s">
        <v>10070</v>
      </c>
      <c r="F317" s="622">
        <v>2</v>
      </c>
      <c r="G317" s="622">
        <v>1604</v>
      </c>
      <c r="H317" s="622">
        <v>1</v>
      </c>
      <c r="I317" s="622">
        <v>802</v>
      </c>
      <c r="J317" s="622">
        <v>2</v>
      </c>
      <c r="K317" s="622">
        <v>1662.32</v>
      </c>
      <c r="L317" s="622">
        <v>1.036359102244389</v>
      </c>
      <c r="M317" s="622">
        <v>831.16</v>
      </c>
      <c r="N317" s="622">
        <v>6</v>
      </c>
      <c r="O317" s="622">
        <v>4986.96</v>
      </c>
      <c r="P317" s="635">
        <v>3.109077306733167</v>
      </c>
      <c r="Q317" s="623">
        <v>831.16</v>
      </c>
    </row>
    <row r="318" spans="1:17" ht="14.4" customHeight="1" x14ac:dyDescent="0.3">
      <c r="A318" s="618" t="s">
        <v>9947</v>
      </c>
      <c r="B318" s="619" t="s">
        <v>9548</v>
      </c>
      <c r="C318" s="619" t="s">
        <v>7386</v>
      </c>
      <c r="D318" s="619" t="s">
        <v>10071</v>
      </c>
      <c r="E318" s="619" t="s">
        <v>10070</v>
      </c>
      <c r="F318" s="622">
        <v>35</v>
      </c>
      <c r="G318" s="622">
        <v>29991.5</v>
      </c>
      <c r="H318" s="622">
        <v>1</v>
      </c>
      <c r="I318" s="622">
        <v>856.9</v>
      </c>
      <c r="J318" s="622">
        <v>20</v>
      </c>
      <c r="K318" s="622">
        <v>17698.879999999997</v>
      </c>
      <c r="L318" s="622">
        <v>0.59012987012987006</v>
      </c>
      <c r="M318" s="622">
        <v>884.94399999999985</v>
      </c>
      <c r="N318" s="622">
        <v>10</v>
      </c>
      <c r="O318" s="622">
        <v>8880.5999999999985</v>
      </c>
      <c r="P318" s="635">
        <v>0.29610389610389604</v>
      </c>
      <c r="Q318" s="623">
        <v>888.05999999999983</v>
      </c>
    </row>
    <row r="319" spans="1:17" ht="14.4" customHeight="1" x14ac:dyDescent="0.3">
      <c r="A319" s="618" t="s">
        <v>9947</v>
      </c>
      <c r="B319" s="619" t="s">
        <v>9548</v>
      </c>
      <c r="C319" s="619" t="s">
        <v>7386</v>
      </c>
      <c r="D319" s="619" t="s">
        <v>10072</v>
      </c>
      <c r="E319" s="619" t="s">
        <v>10073</v>
      </c>
      <c r="F319" s="622">
        <v>6</v>
      </c>
      <c r="G319" s="622">
        <v>5141.3999999999996</v>
      </c>
      <c r="H319" s="622">
        <v>1</v>
      </c>
      <c r="I319" s="622">
        <v>856.9</v>
      </c>
      <c r="J319" s="622">
        <v>7</v>
      </c>
      <c r="K319" s="622">
        <v>6185.2599999999984</v>
      </c>
      <c r="L319" s="622">
        <v>1.2030303030303029</v>
      </c>
      <c r="M319" s="622">
        <v>883.60857142857117</v>
      </c>
      <c r="N319" s="622">
        <v>3</v>
      </c>
      <c r="O319" s="622">
        <v>2664.18</v>
      </c>
      <c r="P319" s="635">
        <v>0.51818181818181819</v>
      </c>
      <c r="Q319" s="623">
        <v>888.06</v>
      </c>
    </row>
    <row r="320" spans="1:17" ht="14.4" customHeight="1" x14ac:dyDescent="0.3">
      <c r="A320" s="618" t="s">
        <v>9947</v>
      </c>
      <c r="B320" s="619" t="s">
        <v>9548</v>
      </c>
      <c r="C320" s="619" t="s">
        <v>7386</v>
      </c>
      <c r="D320" s="619" t="s">
        <v>10074</v>
      </c>
      <c r="E320" s="619" t="s">
        <v>10075</v>
      </c>
      <c r="F320" s="622">
        <v>11</v>
      </c>
      <c r="G320" s="622">
        <v>8822</v>
      </c>
      <c r="H320" s="622">
        <v>1</v>
      </c>
      <c r="I320" s="622">
        <v>802</v>
      </c>
      <c r="J320" s="622">
        <v>6</v>
      </c>
      <c r="K320" s="622">
        <v>4986.96</v>
      </c>
      <c r="L320" s="622">
        <v>0.56528678304239399</v>
      </c>
      <c r="M320" s="622">
        <v>831.16</v>
      </c>
      <c r="N320" s="622">
        <v>2</v>
      </c>
      <c r="O320" s="622">
        <v>1662.32</v>
      </c>
      <c r="P320" s="635">
        <v>0.188428927680798</v>
      </c>
      <c r="Q320" s="623">
        <v>831.16</v>
      </c>
    </row>
    <row r="321" spans="1:17" ht="14.4" customHeight="1" x14ac:dyDescent="0.3">
      <c r="A321" s="618" t="s">
        <v>9947</v>
      </c>
      <c r="B321" s="619" t="s">
        <v>9548</v>
      </c>
      <c r="C321" s="619" t="s">
        <v>7386</v>
      </c>
      <c r="D321" s="619" t="s">
        <v>10076</v>
      </c>
      <c r="E321" s="619" t="s">
        <v>10077</v>
      </c>
      <c r="F321" s="622">
        <v>6</v>
      </c>
      <c r="G321" s="622">
        <v>22572</v>
      </c>
      <c r="H321" s="622">
        <v>1</v>
      </c>
      <c r="I321" s="622">
        <v>3762</v>
      </c>
      <c r="J321" s="622">
        <v>15</v>
      </c>
      <c r="K321" s="622">
        <v>58482</v>
      </c>
      <c r="L321" s="622">
        <v>2.5909090909090908</v>
      </c>
      <c r="M321" s="622">
        <v>3898.8</v>
      </c>
      <c r="N321" s="622">
        <v>1</v>
      </c>
      <c r="O321" s="622">
        <v>3898.8</v>
      </c>
      <c r="P321" s="635">
        <v>0.17272727272727273</v>
      </c>
      <c r="Q321" s="623">
        <v>3898.8</v>
      </c>
    </row>
    <row r="322" spans="1:17" ht="14.4" customHeight="1" x14ac:dyDescent="0.3">
      <c r="A322" s="618" t="s">
        <v>9947</v>
      </c>
      <c r="B322" s="619" t="s">
        <v>9548</v>
      </c>
      <c r="C322" s="619" t="s">
        <v>7386</v>
      </c>
      <c r="D322" s="619" t="s">
        <v>10078</v>
      </c>
      <c r="E322" s="619" t="s">
        <v>10079</v>
      </c>
      <c r="F322" s="622"/>
      <c r="G322" s="622"/>
      <c r="H322" s="622"/>
      <c r="I322" s="622"/>
      <c r="J322" s="622">
        <v>2</v>
      </c>
      <c r="K322" s="622">
        <v>4410</v>
      </c>
      <c r="L322" s="622"/>
      <c r="M322" s="622">
        <v>2205</v>
      </c>
      <c r="N322" s="622">
        <v>2</v>
      </c>
      <c r="O322" s="622">
        <v>4410</v>
      </c>
      <c r="P322" s="635"/>
      <c r="Q322" s="623">
        <v>2205</v>
      </c>
    </row>
    <row r="323" spans="1:17" ht="14.4" customHeight="1" x14ac:dyDescent="0.3">
      <c r="A323" s="618" t="s">
        <v>9947</v>
      </c>
      <c r="B323" s="619" t="s">
        <v>9548</v>
      </c>
      <c r="C323" s="619" t="s">
        <v>7386</v>
      </c>
      <c r="D323" s="619" t="s">
        <v>10080</v>
      </c>
      <c r="E323" s="619" t="s">
        <v>10081</v>
      </c>
      <c r="F323" s="622">
        <v>63</v>
      </c>
      <c r="G323" s="622">
        <v>89535.599999999991</v>
      </c>
      <c r="H323" s="622">
        <v>1</v>
      </c>
      <c r="I323" s="622">
        <v>1421.1999999999998</v>
      </c>
      <c r="J323" s="622">
        <v>62</v>
      </c>
      <c r="K323" s="622">
        <v>90440</v>
      </c>
      <c r="L323" s="622">
        <v>1.0101010101010102</v>
      </c>
      <c r="M323" s="622">
        <v>1458.7096774193549</v>
      </c>
      <c r="N323" s="622">
        <v>41</v>
      </c>
      <c r="O323" s="622">
        <v>60388.080000000016</v>
      </c>
      <c r="P323" s="635">
        <v>0.67445887445887476</v>
      </c>
      <c r="Q323" s="623">
        <v>1472.8800000000003</v>
      </c>
    </row>
    <row r="324" spans="1:17" ht="14.4" customHeight="1" x14ac:dyDescent="0.3">
      <c r="A324" s="618" t="s">
        <v>9947</v>
      </c>
      <c r="B324" s="619" t="s">
        <v>9548</v>
      </c>
      <c r="C324" s="619" t="s">
        <v>7386</v>
      </c>
      <c r="D324" s="619" t="s">
        <v>10082</v>
      </c>
      <c r="E324" s="619" t="s">
        <v>10083</v>
      </c>
      <c r="F324" s="622"/>
      <c r="G324" s="622"/>
      <c r="H324" s="622"/>
      <c r="I324" s="622"/>
      <c r="J324" s="622">
        <v>1</v>
      </c>
      <c r="K324" s="622">
        <v>1312.14</v>
      </c>
      <c r="L324" s="622"/>
      <c r="M324" s="622">
        <v>1312.14</v>
      </c>
      <c r="N324" s="622"/>
      <c r="O324" s="622"/>
      <c r="P324" s="635"/>
      <c r="Q324" s="623"/>
    </row>
    <row r="325" spans="1:17" ht="14.4" customHeight="1" x14ac:dyDescent="0.3">
      <c r="A325" s="618" t="s">
        <v>9947</v>
      </c>
      <c r="B325" s="619" t="s">
        <v>9548</v>
      </c>
      <c r="C325" s="619" t="s">
        <v>7386</v>
      </c>
      <c r="D325" s="619" t="s">
        <v>10084</v>
      </c>
      <c r="E325" s="619" t="s">
        <v>10085</v>
      </c>
      <c r="F325" s="622"/>
      <c r="G325" s="622"/>
      <c r="H325" s="622"/>
      <c r="I325" s="622"/>
      <c r="J325" s="622"/>
      <c r="K325" s="622"/>
      <c r="L325" s="622"/>
      <c r="M325" s="622"/>
      <c r="N325" s="622">
        <v>15</v>
      </c>
      <c r="O325" s="622">
        <v>54668.700000000004</v>
      </c>
      <c r="P325" s="635"/>
      <c r="Q325" s="623">
        <v>3644.5800000000004</v>
      </c>
    </row>
    <row r="326" spans="1:17" ht="14.4" customHeight="1" x14ac:dyDescent="0.3">
      <c r="A326" s="618" t="s">
        <v>9947</v>
      </c>
      <c r="B326" s="619" t="s">
        <v>9548</v>
      </c>
      <c r="C326" s="619" t="s">
        <v>7386</v>
      </c>
      <c r="D326" s="619" t="s">
        <v>10086</v>
      </c>
      <c r="E326" s="619" t="s">
        <v>10087</v>
      </c>
      <c r="F326" s="622">
        <v>3</v>
      </c>
      <c r="G326" s="622">
        <v>26921.399999999998</v>
      </c>
      <c r="H326" s="622">
        <v>1</v>
      </c>
      <c r="I326" s="622">
        <v>8973.7999999999993</v>
      </c>
      <c r="J326" s="622">
        <v>1</v>
      </c>
      <c r="K326" s="622">
        <v>9300.1200000000008</v>
      </c>
      <c r="L326" s="622">
        <v>0.34545454545454551</v>
      </c>
      <c r="M326" s="622">
        <v>9300.1200000000008</v>
      </c>
      <c r="N326" s="622"/>
      <c r="O326" s="622"/>
      <c r="P326" s="635"/>
      <c r="Q326" s="623"/>
    </row>
    <row r="327" spans="1:17" ht="14.4" customHeight="1" x14ac:dyDescent="0.3">
      <c r="A327" s="618" t="s">
        <v>9947</v>
      </c>
      <c r="B327" s="619" t="s">
        <v>9548</v>
      </c>
      <c r="C327" s="619" t="s">
        <v>7386</v>
      </c>
      <c r="D327" s="619" t="s">
        <v>10088</v>
      </c>
      <c r="E327" s="619" t="s">
        <v>10089</v>
      </c>
      <c r="F327" s="622">
        <v>73</v>
      </c>
      <c r="G327" s="622">
        <v>91980</v>
      </c>
      <c r="H327" s="622">
        <v>1</v>
      </c>
      <c r="I327" s="622">
        <v>1260</v>
      </c>
      <c r="J327" s="622">
        <v>71</v>
      </c>
      <c r="K327" s="622">
        <v>92713.22</v>
      </c>
      <c r="L327" s="622">
        <v>1.007971515546858</v>
      </c>
      <c r="M327" s="622">
        <v>1305.82</v>
      </c>
      <c r="N327" s="622">
        <v>53</v>
      </c>
      <c r="O327" s="622">
        <v>69208.459999999992</v>
      </c>
      <c r="P327" s="635">
        <v>0.7524294411828657</v>
      </c>
      <c r="Q327" s="623">
        <v>1305.82</v>
      </c>
    </row>
    <row r="328" spans="1:17" ht="14.4" customHeight="1" x14ac:dyDescent="0.3">
      <c r="A328" s="618" t="s">
        <v>9947</v>
      </c>
      <c r="B328" s="619" t="s">
        <v>9548</v>
      </c>
      <c r="C328" s="619" t="s">
        <v>7386</v>
      </c>
      <c r="D328" s="619" t="s">
        <v>10090</v>
      </c>
      <c r="E328" s="619" t="s">
        <v>10091</v>
      </c>
      <c r="F328" s="622"/>
      <c r="G328" s="622"/>
      <c r="H328" s="622"/>
      <c r="I328" s="622"/>
      <c r="J328" s="622">
        <v>1</v>
      </c>
      <c r="K328" s="622">
        <v>30200</v>
      </c>
      <c r="L328" s="622"/>
      <c r="M328" s="622">
        <v>30200</v>
      </c>
      <c r="N328" s="622"/>
      <c r="O328" s="622"/>
      <c r="P328" s="635"/>
      <c r="Q328" s="623"/>
    </row>
    <row r="329" spans="1:17" ht="14.4" customHeight="1" x14ac:dyDescent="0.3">
      <c r="A329" s="618" t="s">
        <v>9947</v>
      </c>
      <c r="B329" s="619" t="s">
        <v>9548</v>
      </c>
      <c r="C329" s="619" t="s">
        <v>7386</v>
      </c>
      <c r="D329" s="619" t="s">
        <v>10092</v>
      </c>
      <c r="E329" s="619" t="s">
        <v>10093</v>
      </c>
      <c r="F329" s="622"/>
      <c r="G329" s="622"/>
      <c r="H329" s="622"/>
      <c r="I329" s="622"/>
      <c r="J329" s="622"/>
      <c r="K329" s="622"/>
      <c r="L329" s="622"/>
      <c r="M329" s="622"/>
      <c r="N329" s="622">
        <v>1</v>
      </c>
      <c r="O329" s="622">
        <v>80000</v>
      </c>
      <c r="P329" s="635"/>
      <c r="Q329" s="623">
        <v>80000</v>
      </c>
    </row>
    <row r="330" spans="1:17" ht="14.4" customHeight="1" x14ac:dyDescent="0.3">
      <c r="A330" s="618" t="s">
        <v>9947</v>
      </c>
      <c r="B330" s="619" t="s">
        <v>9548</v>
      </c>
      <c r="C330" s="619" t="s">
        <v>7386</v>
      </c>
      <c r="D330" s="619" t="s">
        <v>10094</v>
      </c>
      <c r="E330" s="619" t="s">
        <v>10095</v>
      </c>
      <c r="F330" s="622">
        <v>7</v>
      </c>
      <c r="G330" s="622">
        <v>2425.5</v>
      </c>
      <c r="H330" s="622">
        <v>1</v>
      </c>
      <c r="I330" s="622">
        <v>346.5</v>
      </c>
      <c r="J330" s="622">
        <v>9</v>
      </c>
      <c r="K330" s="622">
        <v>3231.9</v>
      </c>
      <c r="L330" s="622">
        <v>1.3324675324675326</v>
      </c>
      <c r="M330" s="622">
        <v>359.1</v>
      </c>
      <c r="N330" s="622">
        <v>11</v>
      </c>
      <c r="O330" s="622">
        <v>3950.1</v>
      </c>
      <c r="P330" s="635">
        <v>1.6285714285714286</v>
      </c>
      <c r="Q330" s="623">
        <v>359.09999999999997</v>
      </c>
    </row>
    <row r="331" spans="1:17" ht="14.4" customHeight="1" x14ac:dyDescent="0.3">
      <c r="A331" s="618" t="s">
        <v>9947</v>
      </c>
      <c r="B331" s="619" t="s">
        <v>9548</v>
      </c>
      <c r="C331" s="619" t="s">
        <v>7386</v>
      </c>
      <c r="D331" s="619" t="s">
        <v>10096</v>
      </c>
      <c r="E331" s="619" t="s">
        <v>10097</v>
      </c>
      <c r="F331" s="622"/>
      <c r="G331" s="622"/>
      <c r="H331" s="622"/>
      <c r="I331" s="622"/>
      <c r="J331" s="622">
        <v>1</v>
      </c>
      <c r="K331" s="622">
        <v>13078</v>
      </c>
      <c r="L331" s="622"/>
      <c r="M331" s="622">
        <v>13078</v>
      </c>
      <c r="N331" s="622">
        <v>1</v>
      </c>
      <c r="O331" s="622">
        <v>13078</v>
      </c>
      <c r="P331" s="635"/>
      <c r="Q331" s="623">
        <v>13078</v>
      </c>
    </row>
    <row r="332" spans="1:17" ht="14.4" customHeight="1" x14ac:dyDescent="0.3">
      <c r="A332" s="618" t="s">
        <v>9947</v>
      </c>
      <c r="B332" s="619" t="s">
        <v>9548</v>
      </c>
      <c r="C332" s="619" t="s">
        <v>7386</v>
      </c>
      <c r="D332" s="619" t="s">
        <v>10098</v>
      </c>
      <c r="E332" s="619" t="s">
        <v>10099</v>
      </c>
      <c r="F332" s="622">
        <v>4</v>
      </c>
      <c r="G332" s="622">
        <v>3575.6</v>
      </c>
      <c r="H332" s="622">
        <v>1</v>
      </c>
      <c r="I332" s="622">
        <v>893.9</v>
      </c>
      <c r="J332" s="622">
        <v>8</v>
      </c>
      <c r="K332" s="622">
        <v>7151.2</v>
      </c>
      <c r="L332" s="622">
        <v>2</v>
      </c>
      <c r="M332" s="622">
        <v>893.9</v>
      </c>
      <c r="N332" s="622">
        <v>10</v>
      </c>
      <c r="O332" s="622">
        <v>8939</v>
      </c>
      <c r="P332" s="635">
        <v>2.5</v>
      </c>
      <c r="Q332" s="623">
        <v>893.9</v>
      </c>
    </row>
    <row r="333" spans="1:17" ht="14.4" customHeight="1" x14ac:dyDescent="0.3">
      <c r="A333" s="618" t="s">
        <v>9947</v>
      </c>
      <c r="B333" s="619" t="s">
        <v>9548</v>
      </c>
      <c r="C333" s="619" t="s">
        <v>7386</v>
      </c>
      <c r="D333" s="619" t="s">
        <v>10100</v>
      </c>
      <c r="E333" s="619" t="s">
        <v>10101</v>
      </c>
      <c r="F333" s="622"/>
      <c r="G333" s="622"/>
      <c r="H333" s="622"/>
      <c r="I333" s="622"/>
      <c r="J333" s="622">
        <v>1</v>
      </c>
      <c r="K333" s="622">
        <v>893.9</v>
      </c>
      <c r="L333" s="622"/>
      <c r="M333" s="622">
        <v>893.9</v>
      </c>
      <c r="N333" s="622">
        <v>2</v>
      </c>
      <c r="O333" s="622">
        <v>1787.8</v>
      </c>
      <c r="P333" s="635"/>
      <c r="Q333" s="623">
        <v>893.9</v>
      </c>
    </row>
    <row r="334" spans="1:17" ht="14.4" customHeight="1" x14ac:dyDescent="0.3">
      <c r="A334" s="618" t="s">
        <v>9947</v>
      </c>
      <c r="B334" s="619" t="s">
        <v>9548</v>
      </c>
      <c r="C334" s="619" t="s">
        <v>7386</v>
      </c>
      <c r="D334" s="619" t="s">
        <v>10102</v>
      </c>
      <c r="E334" s="619" t="s">
        <v>10103</v>
      </c>
      <c r="F334" s="622">
        <v>2</v>
      </c>
      <c r="G334" s="622">
        <v>1787.8</v>
      </c>
      <c r="H334" s="622">
        <v>1</v>
      </c>
      <c r="I334" s="622">
        <v>893.9</v>
      </c>
      <c r="J334" s="622"/>
      <c r="K334" s="622"/>
      <c r="L334" s="622"/>
      <c r="M334" s="622"/>
      <c r="N334" s="622"/>
      <c r="O334" s="622"/>
      <c r="P334" s="635"/>
      <c r="Q334" s="623"/>
    </row>
    <row r="335" spans="1:17" ht="14.4" customHeight="1" x14ac:dyDescent="0.3">
      <c r="A335" s="618" t="s">
        <v>9947</v>
      </c>
      <c r="B335" s="619" t="s">
        <v>9548</v>
      </c>
      <c r="C335" s="619" t="s">
        <v>7386</v>
      </c>
      <c r="D335" s="619" t="s">
        <v>10104</v>
      </c>
      <c r="E335" s="619" t="s">
        <v>10105</v>
      </c>
      <c r="F335" s="622"/>
      <c r="G335" s="622"/>
      <c r="H335" s="622"/>
      <c r="I335" s="622"/>
      <c r="J335" s="622"/>
      <c r="K335" s="622"/>
      <c r="L335" s="622"/>
      <c r="M335" s="622"/>
      <c r="N335" s="622">
        <v>1</v>
      </c>
      <c r="O335" s="622">
        <v>251.32</v>
      </c>
      <c r="P335" s="635"/>
      <c r="Q335" s="623">
        <v>251.32</v>
      </c>
    </row>
    <row r="336" spans="1:17" ht="14.4" customHeight="1" x14ac:dyDescent="0.3">
      <c r="A336" s="618" t="s">
        <v>9947</v>
      </c>
      <c r="B336" s="619" t="s">
        <v>9548</v>
      </c>
      <c r="C336" s="619" t="s">
        <v>7386</v>
      </c>
      <c r="D336" s="619" t="s">
        <v>10106</v>
      </c>
      <c r="E336" s="619" t="s">
        <v>10107</v>
      </c>
      <c r="F336" s="622">
        <v>2</v>
      </c>
      <c r="G336" s="622">
        <v>18774.2</v>
      </c>
      <c r="H336" s="622">
        <v>1</v>
      </c>
      <c r="I336" s="622">
        <v>9387.1</v>
      </c>
      <c r="J336" s="622"/>
      <c r="K336" s="622"/>
      <c r="L336" s="622"/>
      <c r="M336" s="622"/>
      <c r="N336" s="622"/>
      <c r="O336" s="622"/>
      <c r="P336" s="635"/>
      <c r="Q336" s="623"/>
    </row>
    <row r="337" spans="1:17" ht="14.4" customHeight="1" x14ac:dyDescent="0.3">
      <c r="A337" s="618" t="s">
        <v>9947</v>
      </c>
      <c r="B337" s="619" t="s">
        <v>9548</v>
      </c>
      <c r="C337" s="619" t="s">
        <v>7386</v>
      </c>
      <c r="D337" s="619" t="s">
        <v>10108</v>
      </c>
      <c r="E337" s="619" t="s">
        <v>10109</v>
      </c>
      <c r="F337" s="622">
        <v>1</v>
      </c>
      <c r="G337" s="622">
        <v>16241.1</v>
      </c>
      <c r="H337" s="622">
        <v>1</v>
      </c>
      <c r="I337" s="622">
        <v>16241.1</v>
      </c>
      <c r="J337" s="622">
        <v>5</v>
      </c>
      <c r="K337" s="622">
        <v>83567.86</v>
      </c>
      <c r="L337" s="622">
        <v>5.1454556649488028</v>
      </c>
      <c r="M337" s="622">
        <v>16713.572</v>
      </c>
      <c r="N337" s="622">
        <v>5</v>
      </c>
      <c r="O337" s="622">
        <v>84158.45</v>
      </c>
      <c r="P337" s="635">
        <v>5.1818195811860033</v>
      </c>
      <c r="Q337" s="623">
        <v>16831.689999999999</v>
      </c>
    </row>
    <row r="338" spans="1:17" ht="14.4" customHeight="1" x14ac:dyDescent="0.3">
      <c r="A338" s="618" t="s">
        <v>9947</v>
      </c>
      <c r="B338" s="619" t="s">
        <v>9548</v>
      </c>
      <c r="C338" s="619" t="s">
        <v>7386</v>
      </c>
      <c r="D338" s="619" t="s">
        <v>10110</v>
      </c>
      <c r="E338" s="619" t="s">
        <v>10111</v>
      </c>
      <c r="F338" s="622"/>
      <c r="G338" s="622"/>
      <c r="H338" s="622"/>
      <c r="I338" s="622"/>
      <c r="J338" s="622">
        <v>1</v>
      </c>
      <c r="K338" s="622">
        <v>32179.09</v>
      </c>
      <c r="L338" s="622"/>
      <c r="M338" s="622">
        <v>32179.09</v>
      </c>
      <c r="N338" s="622">
        <v>1</v>
      </c>
      <c r="O338" s="622">
        <v>32179.09</v>
      </c>
      <c r="P338" s="635"/>
      <c r="Q338" s="623">
        <v>32179.09</v>
      </c>
    </row>
    <row r="339" spans="1:17" ht="14.4" customHeight="1" x14ac:dyDescent="0.3">
      <c r="A339" s="618" t="s">
        <v>9947</v>
      </c>
      <c r="B339" s="619" t="s">
        <v>9548</v>
      </c>
      <c r="C339" s="619" t="s">
        <v>7386</v>
      </c>
      <c r="D339" s="619" t="s">
        <v>10112</v>
      </c>
      <c r="E339" s="619" t="s">
        <v>10113</v>
      </c>
      <c r="F339" s="622">
        <v>1</v>
      </c>
      <c r="G339" s="622">
        <v>6356</v>
      </c>
      <c r="H339" s="622">
        <v>1</v>
      </c>
      <c r="I339" s="622">
        <v>6356</v>
      </c>
      <c r="J339" s="622">
        <v>4</v>
      </c>
      <c r="K339" s="622">
        <v>26117.390000000003</v>
      </c>
      <c r="L339" s="622">
        <v>4.1090921963499065</v>
      </c>
      <c r="M339" s="622">
        <v>6529.3475000000008</v>
      </c>
      <c r="N339" s="622">
        <v>1</v>
      </c>
      <c r="O339" s="622">
        <v>6587.13</v>
      </c>
      <c r="P339" s="635">
        <v>1.0363640654499686</v>
      </c>
      <c r="Q339" s="623">
        <v>6587.13</v>
      </c>
    </row>
    <row r="340" spans="1:17" ht="14.4" customHeight="1" x14ac:dyDescent="0.3">
      <c r="A340" s="618" t="s">
        <v>9947</v>
      </c>
      <c r="B340" s="619" t="s">
        <v>9548</v>
      </c>
      <c r="C340" s="619" t="s">
        <v>7386</v>
      </c>
      <c r="D340" s="619" t="s">
        <v>10114</v>
      </c>
      <c r="E340" s="619" t="s">
        <v>10115</v>
      </c>
      <c r="F340" s="622">
        <v>28</v>
      </c>
      <c r="G340" s="622">
        <v>49756</v>
      </c>
      <c r="H340" s="622">
        <v>1</v>
      </c>
      <c r="I340" s="622">
        <v>1777</v>
      </c>
      <c r="J340" s="622">
        <v>35</v>
      </c>
      <c r="K340" s="622">
        <v>64456.699999999983</v>
      </c>
      <c r="L340" s="622">
        <v>1.2954558244231849</v>
      </c>
      <c r="M340" s="622">
        <v>1841.6199999999994</v>
      </c>
      <c r="N340" s="622">
        <v>32</v>
      </c>
      <c r="O340" s="622">
        <v>58931.839999999997</v>
      </c>
      <c r="P340" s="635">
        <v>1.1844167537583405</v>
      </c>
      <c r="Q340" s="623">
        <v>1841.62</v>
      </c>
    </row>
    <row r="341" spans="1:17" ht="14.4" customHeight="1" x14ac:dyDescent="0.3">
      <c r="A341" s="618" t="s">
        <v>9947</v>
      </c>
      <c r="B341" s="619" t="s">
        <v>9548</v>
      </c>
      <c r="C341" s="619" t="s">
        <v>7386</v>
      </c>
      <c r="D341" s="619" t="s">
        <v>10116</v>
      </c>
      <c r="E341" s="619" t="s">
        <v>10117</v>
      </c>
      <c r="F341" s="622">
        <v>3</v>
      </c>
      <c r="G341" s="622">
        <v>55713</v>
      </c>
      <c r="H341" s="622">
        <v>1</v>
      </c>
      <c r="I341" s="622">
        <v>18571</v>
      </c>
      <c r="J341" s="622">
        <v>1</v>
      </c>
      <c r="K341" s="622">
        <v>18571</v>
      </c>
      <c r="L341" s="622">
        <v>0.33333333333333331</v>
      </c>
      <c r="M341" s="622">
        <v>18571</v>
      </c>
      <c r="N341" s="622">
        <v>1</v>
      </c>
      <c r="O341" s="622">
        <v>19246.310000000001</v>
      </c>
      <c r="P341" s="635">
        <v>0.34545456177193834</v>
      </c>
      <c r="Q341" s="623">
        <v>19246.310000000001</v>
      </c>
    </row>
    <row r="342" spans="1:17" ht="14.4" customHeight="1" x14ac:dyDescent="0.3">
      <c r="A342" s="618" t="s">
        <v>9947</v>
      </c>
      <c r="B342" s="619" t="s">
        <v>9548</v>
      </c>
      <c r="C342" s="619" t="s">
        <v>7386</v>
      </c>
      <c r="D342" s="619" t="s">
        <v>10118</v>
      </c>
      <c r="E342" s="619" t="s">
        <v>10119</v>
      </c>
      <c r="F342" s="622">
        <v>10</v>
      </c>
      <c r="G342" s="622">
        <v>148823.90000000002</v>
      </c>
      <c r="H342" s="622">
        <v>1</v>
      </c>
      <c r="I342" s="622">
        <v>14882.390000000003</v>
      </c>
      <c r="J342" s="622">
        <v>11</v>
      </c>
      <c r="K342" s="622">
        <v>173823.56</v>
      </c>
      <c r="L342" s="622">
        <v>1.1679814868445186</v>
      </c>
      <c r="M342" s="622">
        <v>15802.141818181817</v>
      </c>
      <c r="N342" s="622">
        <v>9</v>
      </c>
      <c r="O342" s="622">
        <v>143593.38</v>
      </c>
      <c r="P342" s="635">
        <v>0.96485430095569313</v>
      </c>
      <c r="Q342" s="623">
        <v>15954.82</v>
      </c>
    </row>
    <row r="343" spans="1:17" ht="14.4" customHeight="1" x14ac:dyDescent="0.3">
      <c r="A343" s="618" t="s">
        <v>9947</v>
      </c>
      <c r="B343" s="619" t="s">
        <v>9548</v>
      </c>
      <c r="C343" s="619" t="s">
        <v>7386</v>
      </c>
      <c r="D343" s="619" t="s">
        <v>10120</v>
      </c>
      <c r="E343" s="619" t="s">
        <v>10121</v>
      </c>
      <c r="F343" s="622"/>
      <c r="G343" s="622"/>
      <c r="H343" s="622"/>
      <c r="I343" s="622"/>
      <c r="J343" s="622">
        <v>3</v>
      </c>
      <c r="K343" s="622">
        <v>78569.64</v>
      </c>
      <c r="L343" s="622"/>
      <c r="M343" s="622">
        <v>26189.88</v>
      </c>
      <c r="N343" s="622">
        <v>5</v>
      </c>
      <c r="O343" s="622">
        <v>132499.09999999998</v>
      </c>
      <c r="P343" s="635"/>
      <c r="Q343" s="623">
        <v>26499.819999999996</v>
      </c>
    </row>
    <row r="344" spans="1:17" ht="14.4" customHeight="1" x14ac:dyDescent="0.3">
      <c r="A344" s="618" t="s">
        <v>9947</v>
      </c>
      <c r="B344" s="619" t="s">
        <v>9548</v>
      </c>
      <c r="C344" s="619" t="s">
        <v>7386</v>
      </c>
      <c r="D344" s="619" t="s">
        <v>10122</v>
      </c>
      <c r="E344" s="619" t="s">
        <v>10123</v>
      </c>
      <c r="F344" s="622">
        <v>5</v>
      </c>
      <c r="G344" s="622">
        <v>34823</v>
      </c>
      <c r="H344" s="622">
        <v>1</v>
      </c>
      <c r="I344" s="622">
        <v>6964.6</v>
      </c>
      <c r="J344" s="622"/>
      <c r="K344" s="622"/>
      <c r="L344" s="622"/>
      <c r="M344" s="622"/>
      <c r="N344" s="622"/>
      <c r="O344" s="622"/>
      <c r="P344" s="635"/>
      <c r="Q344" s="623"/>
    </row>
    <row r="345" spans="1:17" ht="14.4" customHeight="1" x14ac:dyDescent="0.3">
      <c r="A345" s="618" t="s">
        <v>9947</v>
      </c>
      <c r="B345" s="619" t="s">
        <v>9548</v>
      </c>
      <c r="C345" s="619" t="s">
        <v>7386</v>
      </c>
      <c r="D345" s="619" t="s">
        <v>10124</v>
      </c>
      <c r="E345" s="619" t="s">
        <v>10125</v>
      </c>
      <c r="F345" s="622">
        <v>4</v>
      </c>
      <c r="G345" s="622">
        <v>36025.360000000001</v>
      </c>
      <c r="H345" s="622">
        <v>1</v>
      </c>
      <c r="I345" s="622">
        <v>9006.34</v>
      </c>
      <c r="J345" s="622"/>
      <c r="K345" s="622"/>
      <c r="L345" s="622"/>
      <c r="M345" s="622"/>
      <c r="N345" s="622"/>
      <c r="O345" s="622"/>
      <c r="P345" s="635"/>
      <c r="Q345" s="623"/>
    </row>
    <row r="346" spans="1:17" ht="14.4" customHeight="1" x14ac:dyDescent="0.3">
      <c r="A346" s="618" t="s">
        <v>9947</v>
      </c>
      <c r="B346" s="619" t="s">
        <v>9548</v>
      </c>
      <c r="C346" s="619" t="s">
        <v>7386</v>
      </c>
      <c r="D346" s="619" t="s">
        <v>10126</v>
      </c>
      <c r="E346" s="619" t="s">
        <v>10127</v>
      </c>
      <c r="F346" s="622"/>
      <c r="G346" s="622"/>
      <c r="H346" s="622"/>
      <c r="I346" s="622"/>
      <c r="J346" s="622"/>
      <c r="K346" s="622"/>
      <c r="L346" s="622"/>
      <c r="M346" s="622"/>
      <c r="N346" s="622">
        <v>1</v>
      </c>
      <c r="O346" s="622">
        <v>13065.54</v>
      </c>
      <c r="P346" s="635"/>
      <c r="Q346" s="623">
        <v>13065.54</v>
      </c>
    </row>
    <row r="347" spans="1:17" ht="14.4" customHeight="1" x14ac:dyDescent="0.3">
      <c r="A347" s="618" t="s">
        <v>9947</v>
      </c>
      <c r="B347" s="619" t="s">
        <v>9548</v>
      </c>
      <c r="C347" s="619" t="s">
        <v>7386</v>
      </c>
      <c r="D347" s="619" t="s">
        <v>10128</v>
      </c>
      <c r="E347" s="619" t="s">
        <v>10129</v>
      </c>
      <c r="F347" s="622"/>
      <c r="G347" s="622"/>
      <c r="H347" s="622"/>
      <c r="I347" s="622"/>
      <c r="J347" s="622">
        <v>4</v>
      </c>
      <c r="K347" s="622">
        <v>3757.04</v>
      </c>
      <c r="L347" s="622"/>
      <c r="M347" s="622">
        <v>939.26</v>
      </c>
      <c r="N347" s="622"/>
      <c r="O347" s="622"/>
      <c r="P347" s="635"/>
      <c r="Q347" s="623"/>
    </row>
    <row r="348" spans="1:17" ht="14.4" customHeight="1" x14ac:dyDescent="0.3">
      <c r="A348" s="618" t="s">
        <v>9947</v>
      </c>
      <c r="B348" s="619" t="s">
        <v>9548</v>
      </c>
      <c r="C348" s="619" t="s">
        <v>7386</v>
      </c>
      <c r="D348" s="619" t="s">
        <v>10130</v>
      </c>
      <c r="E348" s="619" t="s">
        <v>10131</v>
      </c>
      <c r="F348" s="622"/>
      <c r="G348" s="622"/>
      <c r="H348" s="622"/>
      <c r="I348" s="622"/>
      <c r="J348" s="622">
        <v>3</v>
      </c>
      <c r="K348" s="622">
        <v>3124.9500000000003</v>
      </c>
      <c r="L348" s="622"/>
      <c r="M348" s="622">
        <v>1041.6500000000001</v>
      </c>
      <c r="N348" s="622"/>
      <c r="O348" s="622"/>
      <c r="P348" s="635"/>
      <c r="Q348" s="623"/>
    </row>
    <row r="349" spans="1:17" ht="14.4" customHeight="1" x14ac:dyDescent="0.3">
      <c r="A349" s="618" t="s">
        <v>9947</v>
      </c>
      <c r="B349" s="619" t="s">
        <v>9548</v>
      </c>
      <c r="C349" s="619" t="s">
        <v>7386</v>
      </c>
      <c r="D349" s="619" t="s">
        <v>10132</v>
      </c>
      <c r="E349" s="619" t="s">
        <v>10133</v>
      </c>
      <c r="F349" s="622"/>
      <c r="G349" s="622"/>
      <c r="H349" s="622"/>
      <c r="I349" s="622"/>
      <c r="J349" s="622">
        <v>3</v>
      </c>
      <c r="K349" s="622">
        <v>3229.1099999999997</v>
      </c>
      <c r="L349" s="622"/>
      <c r="M349" s="622">
        <v>1076.3699999999999</v>
      </c>
      <c r="N349" s="622"/>
      <c r="O349" s="622"/>
      <c r="P349" s="635"/>
      <c r="Q349" s="623"/>
    </row>
    <row r="350" spans="1:17" ht="14.4" customHeight="1" x14ac:dyDescent="0.3">
      <c r="A350" s="618" t="s">
        <v>9947</v>
      </c>
      <c r="B350" s="619" t="s">
        <v>9548</v>
      </c>
      <c r="C350" s="619" t="s">
        <v>7386</v>
      </c>
      <c r="D350" s="619" t="s">
        <v>10134</v>
      </c>
      <c r="E350" s="619" t="s">
        <v>10135</v>
      </c>
      <c r="F350" s="622"/>
      <c r="G350" s="622"/>
      <c r="H350" s="622"/>
      <c r="I350" s="622"/>
      <c r="J350" s="622">
        <v>1</v>
      </c>
      <c r="K350" s="622">
        <v>34738.9</v>
      </c>
      <c r="L350" s="622"/>
      <c r="M350" s="622">
        <v>34738.9</v>
      </c>
      <c r="N350" s="622"/>
      <c r="O350" s="622"/>
      <c r="P350" s="635"/>
      <c r="Q350" s="623"/>
    </row>
    <row r="351" spans="1:17" ht="14.4" customHeight="1" x14ac:dyDescent="0.3">
      <c r="A351" s="618" t="s">
        <v>9947</v>
      </c>
      <c r="B351" s="619" t="s">
        <v>9548</v>
      </c>
      <c r="C351" s="619" t="s">
        <v>7386</v>
      </c>
      <c r="D351" s="619" t="s">
        <v>10136</v>
      </c>
      <c r="E351" s="619" t="s">
        <v>10137</v>
      </c>
      <c r="F351" s="622"/>
      <c r="G351" s="622"/>
      <c r="H351" s="622"/>
      <c r="I351" s="622"/>
      <c r="J351" s="622"/>
      <c r="K351" s="622"/>
      <c r="L351" s="622"/>
      <c r="M351" s="622"/>
      <c r="N351" s="622">
        <v>1</v>
      </c>
      <c r="O351" s="622">
        <v>6645.5</v>
      </c>
      <c r="P351" s="635"/>
      <c r="Q351" s="623">
        <v>6645.5</v>
      </c>
    </row>
    <row r="352" spans="1:17" ht="14.4" customHeight="1" x14ac:dyDescent="0.3">
      <c r="A352" s="618" t="s">
        <v>9947</v>
      </c>
      <c r="B352" s="619" t="s">
        <v>9548</v>
      </c>
      <c r="C352" s="619" t="s">
        <v>7401</v>
      </c>
      <c r="D352" s="619" t="s">
        <v>9500</v>
      </c>
      <c r="E352" s="619" t="s">
        <v>9501</v>
      </c>
      <c r="F352" s="622"/>
      <c r="G352" s="622"/>
      <c r="H352" s="622"/>
      <c r="I352" s="622"/>
      <c r="J352" s="622">
        <v>2</v>
      </c>
      <c r="K352" s="622">
        <v>512</v>
      </c>
      <c r="L352" s="622"/>
      <c r="M352" s="622">
        <v>256</v>
      </c>
      <c r="N352" s="622"/>
      <c r="O352" s="622"/>
      <c r="P352" s="635"/>
      <c r="Q352" s="623"/>
    </row>
    <row r="353" spans="1:17" ht="14.4" customHeight="1" x14ac:dyDescent="0.3">
      <c r="A353" s="618" t="s">
        <v>9947</v>
      </c>
      <c r="B353" s="619" t="s">
        <v>9548</v>
      </c>
      <c r="C353" s="619" t="s">
        <v>7401</v>
      </c>
      <c r="D353" s="619" t="s">
        <v>10138</v>
      </c>
      <c r="E353" s="619" t="s">
        <v>10139</v>
      </c>
      <c r="F353" s="622">
        <v>2</v>
      </c>
      <c r="G353" s="622">
        <v>1112</v>
      </c>
      <c r="H353" s="622">
        <v>1</v>
      </c>
      <c r="I353" s="622">
        <v>556</v>
      </c>
      <c r="J353" s="622"/>
      <c r="K353" s="622"/>
      <c r="L353" s="622"/>
      <c r="M353" s="622"/>
      <c r="N353" s="622">
        <v>4</v>
      </c>
      <c r="O353" s="622">
        <v>2236</v>
      </c>
      <c r="P353" s="635">
        <v>2.0107913669064748</v>
      </c>
      <c r="Q353" s="623">
        <v>559</v>
      </c>
    </row>
    <row r="354" spans="1:17" ht="14.4" customHeight="1" x14ac:dyDescent="0.3">
      <c r="A354" s="618" t="s">
        <v>9947</v>
      </c>
      <c r="B354" s="619" t="s">
        <v>9548</v>
      </c>
      <c r="C354" s="619" t="s">
        <v>7401</v>
      </c>
      <c r="D354" s="619" t="s">
        <v>10140</v>
      </c>
      <c r="E354" s="619" t="s">
        <v>10141</v>
      </c>
      <c r="F354" s="622">
        <v>11</v>
      </c>
      <c r="G354" s="622">
        <v>92114</v>
      </c>
      <c r="H354" s="622">
        <v>1</v>
      </c>
      <c r="I354" s="622">
        <v>8374</v>
      </c>
      <c r="J354" s="622">
        <v>12</v>
      </c>
      <c r="K354" s="622">
        <v>100536</v>
      </c>
      <c r="L354" s="622">
        <v>1.0914301843367999</v>
      </c>
      <c r="M354" s="622">
        <v>8378</v>
      </c>
      <c r="N354" s="622">
        <v>14</v>
      </c>
      <c r="O354" s="622">
        <v>117376</v>
      </c>
      <c r="P354" s="635">
        <v>1.274247128558091</v>
      </c>
      <c r="Q354" s="623">
        <v>8384</v>
      </c>
    </row>
    <row r="355" spans="1:17" ht="14.4" customHeight="1" x14ac:dyDescent="0.3">
      <c r="A355" s="618" t="s">
        <v>9947</v>
      </c>
      <c r="B355" s="619" t="s">
        <v>9548</v>
      </c>
      <c r="C355" s="619" t="s">
        <v>7401</v>
      </c>
      <c r="D355" s="619" t="s">
        <v>8868</v>
      </c>
      <c r="E355" s="619" t="s">
        <v>8869</v>
      </c>
      <c r="F355" s="622">
        <v>97</v>
      </c>
      <c r="G355" s="622">
        <v>31331</v>
      </c>
      <c r="H355" s="622">
        <v>1</v>
      </c>
      <c r="I355" s="622">
        <v>323</v>
      </c>
      <c r="J355" s="622">
        <v>95</v>
      </c>
      <c r="K355" s="622">
        <v>30875</v>
      </c>
      <c r="L355" s="622">
        <v>0.98544572468162528</v>
      </c>
      <c r="M355" s="622">
        <v>325</v>
      </c>
      <c r="N355" s="622">
        <v>119</v>
      </c>
      <c r="O355" s="622">
        <v>38794</v>
      </c>
      <c r="P355" s="635">
        <v>1.2381985892566467</v>
      </c>
      <c r="Q355" s="623">
        <v>326</v>
      </c>
    </row>
    <row r="356" spans="1:17" ht="14.4" customHeight="1" x14ac:dyDescent="0.3">
      <c r="A356" s="618" t="s">
        <v>9947</v>
      </c>
      <c r="B356" s="619" t="s">
        <v>9548</v>
      </c>
      <c r="C356" s="619" t="s">
        <v>7401</v>
      </c>
      <c r="D356" s="619" t="s">
        <v>8266</v>
      </c>
      <c r="E356" s="619" t="s">
        <v>8267</v>
      </c>
      <c r="F356" s="622"/>
      <c r="G356" s="622"/>
      <c r="H356" s="622"/>
      <c r="I356" s="622"/>
      <c r="J356" s="622">
        <v>2</v>
      </c>
      <c r="K356" s="622">
        <v>1476</v>
      </c>
      <c r="L356" s="622"/>
      <c r="M356" s="622">
        <v>738</v>
      </c>
      <c r="N356" s="622">
        <v>2</v>
      </c>
      <c r="O356" s="622">
        <v>1484</v>
      </c>
      <c r="P356" s="635"/>
      <c r="Q356" s="623">
        <v>742</v>
      </c>
    </row>
    <row r="357" spans="1:17" ht="14.4" customHeight="1" x14ac:dyDescent="0.3">
      <c r="A357" s="618" t="s">
        <v>9947</v>
      </c>
      <c r="B357" s="619" t="s">
        <v>9548</v>
      </c>
      <c r="C357" s="619" t="s">
        <v>7401</v>
      </c>
      <c r="D357" s="619" t="s">
        <v>9538</v>
      </c>
      <c r="E357" s="619" t="s">
        <v>9539</v>
      </c>
      <c r="F357" s="622">
        <v>336</v>
      </c>
      <c r="G357" s="622">
        <v>73248</v>
      </c>
      <c r="H357" s="622">
        <v>1</v>
      </c>
      <c r="I357" s="622">
        <v>218</v>
      </c>
      <c r="J357" s="622">
        <v>373</v>
      </c>
      <c r="K357" s="622">
        <v>81314</v>
      </c>
      <c r="L357" s="622">
        <v>1.1101190476190477</v>
      </c>
      <c r="M357" s="622">
        <v>218</v>
      </c>
      <c r="N357" s="622">
        <v>331</v>
      </c>
      <c r="O357" s="622">
        <v>72489</v>
      </c>
      <c r="P357" s="635">
        <v>0.98963794233289648</v>
      </c>
      <c r="Q357" s="623">
        <v>219</v>
      </c>
    </row>
    <row r="358" spans="1:17" ht="14.4" customHeight="1" x14ac:dyDescent="0.3">
      <c r="A358" s="618" t="s">
        <v>9947</v>
      </c>
      <c r="B358" s="619" t="s">
        <v>9548</v>
      </c>
      <c r="C358" s="619" t="s">
        <v>7401</v>
      </c>
      <c r="D358" s="619" t="s">
        <v>8876</v>
      </c>
      <c r="E358" s="619" t="s">
        <v>8877</v>
      </c>
      <c r="F358" s="622">
        <v>6</v>
      </c>
      <c r="G358" s="622">
        <v>1662</v>
      </c>
      <c r="H358" s="622">
        <v>1</v>
      </c>
      <c r="I358" s="622">
        <v>277</v>
      </c>
      <c r="J358" s="622">
        <v>10</v>
      </c>
      <c r="K358" s="622">
        <v>2770</v>
      </c>
      <c r="L358" s="622">
        <v>1.6666666666666667</v>
      </c>
      <c r="M358" s="622">
        <v>277</v>
      </c>
      <c r="N358" s="622">
        <v>10</v>
      </c>
      <c r="O358" s="622">
        <v>2780</v>
      </c>
      <c r="P358" s="635">
        <v>1.6726835138387486</v>
      </c>
      <c r="Q358" s="623">
        <v>278</v>
      </c>
    </row>
    <row r="359" spans="1:17" ht="14.4" customHeight="1" x14ac:dyDescent="0.3">
      <c r="A359" s="618" t="s">
        <v>9947</v>
      </c>
      <c r="B359" s="619" t="s">
        <v>9548</v>
      </c>
      <c r="C359" s="619" t="s">
        <v>7401</v>
      </c>
      <c r="D359" s="619" t="s">
        <v>10142</v>
      </c>
      <c r="E359" s="619" t="s">
        <v>10143</v>
      </c>
      <c r="F359" s="622">
        <v>20</v>
      </c>
      <c r="G359" s="622">
        <v>3940</v>
      </c>
      <c r="H359" s="622">
        <v>1</v>
      </c>
      <c r="I359" s="622">
        <v>197</v>
      </c>
      <c r="J359" s="622">
        <v>20</v>
      </c>
      <c r="K359" s="622">
        <v>3940</v>
      </c>
      <c r="L359" s="622">
        <v>1</v>
      </c>
      <c r="M359" s="622">
        <v>197</v>
      </c>
      <c r="N359" s="622">
        <v>38</v>
      </c>
      <c r="O359" s="622">
        <v>7524</v>
      </c>
      <c r="P359" s="635">
        <v>1.9096446700507614</v>
      </c>
      <c r="Q359" s="623">
        <v>198</v>
      </c>
    </row>
    <row r="360" spans="1:17" ht="14.4" customHeight="1" x14ac:dyDescent="0.3">
      <c r="A360" s="618" t="s">
        <v>9947</v>
      </c>
      <c r="B360" s="619" t="s">
        <v>9548</v>
      </c>
      <c r="C360" s="619" t="s">
        <v>7401</v>
      </c>
      <c r="D360" s="619" t="s">
        <v>10144</v>
      </c>
      <c r="E360" s="619" t="s">
        <v>10145</v>
      </c>
      <c r="F360" s="622">
        <v>2827</v>
      </c>
      <c r="G360" s="622">
        <v>486244</v>
      </c>
      <c r="H360" s="622">
        <v>1</v>
      </c>
      <c r="I360" s="622">
        <v>172</v>
      </c>
      <c r="J360" s="622">
        <v>2790</v>
      </c>
      <c r="K360" s="622">
        <v>479880</v>
      </c>
      <c r="L360" s="622">
        <v>0.98691192076406087</v>
      </c>
      <c r="M360" s="622">
        <v>172</v>
      </c>
      <c r="N360" s="622">
        <v>2557</v>
      </c>
      <c r="O360" s="622">
        <v>442361</v>
      </c>
      <c r="P360" s="635">
        <v>0.90975107147851697</v>
      </c>
      <c r="Q360" s="623">
        <v>173</v>
      </c>
    </row>
    <row r="361" spans="1:17" ht="14.4" customHeight="1" x14ac:dyDescent="0.3">
      <c r="A361" s="618" t="s">
        <v>9947</v>
      </c>
      <c r="B361" s="619" t="s">
        <v>9548</v>
      </c>
      <c r="C361" s="619" t="s">
        <v>7401</v>
      </c>
      <c r="D361" s="619" t="s">
        <v>10146</v>
      </c>
      <c r="E361" s="619" t="s">
        <v>10147</v>
      </c>
      <c r="F361" s="622">
        <v>13</v>
      </c>
      <c r="G361" s="622">
        <v>34957</v>
      </c>
      <c r="H361" s="622">
        <v>1</v>
      </c>
      <c r="I361" s="622">
        <v>2689</v>
      </c>
      <c r="J361" s="622">
        <v>17</v>
      </c>
      <c r="K361" s="622">
        <v>45747</v>
      </c>
      <c r="L361" s="622">
        <v>1.30866493120119</v>
      </c>
      <c r="M361" s="622">
        <v>2691</v>
      </c>
      <c r="N361" s="622">
        <v>7</v>
      </c>
      <c r="O361" s="622">
        <v>18844</v>
      </c>
      <c r="P361" s="635">
        <v>0.53906227651114225</v>
      </c>
      <c r="Q361" s="623">
        <v>2692</v>
      </c>
    </row>
    <row r="362" spans="1:17" ht="14.4" customHeight="1" x14ac:dyDescent="0.3">
      <c r="A362" s="618" t="s">
        <v>9947</v>
      </c>
      <c r="B362" s="619" t="s">
        <v>9548</v>
      </c>
      <c r="C362" s="619" t="s">
        <v>7401</v>
      </c>
      <c r="D362" s="619" t="s">
        <v>10148</v>
      </c>
      <c r="E362" s="619" t="s">
        <v>10149</v>
      </c>
      <c r="F362" s="622">
        <v>7</v>
      </c>
      <c r="G362" s="622">
        <v>35441</v>
      </c>
      <c r="H362" s="622">
        <v>1</v>
      </c>
      <c r="I362" s="622">
        <v>5063</v>
      </c>
      <c r="J362" s="622">
        <v>9</v>
      </c>
      <c r="K362" s="622">
        <v>45585</v>
      </c>
      <c r="L362" s="622">
        <v>1.2862221720606077</v>
      </c>
      <c r="M362" s="622">
        <v>5065</v>
      </c>
      <c r="N362" s="622">
        <v>3</v>
      </c>
      <c r="O362" s="622">
        <v>15204</v>
      </c>
      <c r="P362" s="635">
        <v>0.4289946671933636</v>
      </c>
      <c r="Q362" s="623">
        <v>5068</v>
      </c>
    </row>
    <row r="363" spans="1:17" ht="14.4" customHeight="1" x14ac:dyDescent="0.3">
      <c r="A363" s="618" t="s">
        <v>9947</v>
      </c>
      <c r="B363" s="619" t="s">
        <v>9548</v>
      </c>
      <c r="C363" s="619" t="s">
        <v>7401</v>
      </c>
      <c r="D363" s="619" t="s">
        <v>10150</v>
      </c>
      <c r="E363" s="619" t="s">
        <v>10151</v>
      </c>
      <c r="F363" s="622">
        <v>285</v>
      </c>
      <c r="G363" s="622">
        <v>117990</v>
      </c>
      <c r="H363" s="622">
        <v>1</v>
      </c>
      <c r="I363" s="622">
        <v>414</v>
      </c>
      <c r="J363" s="622">
        <v>332</v>
      </c>
      <c r="K363" s="622">
        <v>137448</v>
      </c>
      <c r="L363" s="622">
        <v>1.1649122807017545</v>
      </c>
      <c r="M363" s="622">
        <v>414</v>
      </c>
      <c r="N363" s="622">
        <v>251</v>
      </c>
      <c r="O363" s="622">
        <v>104165</v>
      </c>
      <c r="P363" s="635">
        <v>0.88282905330960249</v>
      </c>
      <c r="Q363" s="623">
        <v>415</v>
      </c>
    </row>
    <row r="364" spans="1:17" ht="14.4" customHeight="1" x14ac:dyDescent="0.3">
      <c r="A364" s="618" t="s">
        <v>9947</v>
      </c>
      <c r="B364" s="619" t="s">
        <v>9548</v>
      </c>
      <c r="C364" s="619" t="s">
        <v>7401</v>
      </c>
      <c r="D364" s="619" t="s">
        <v>10152</v>
      </c>
      <c r="E364" s="619" t="s">
        <v>10153</v>
      </c>
      <c r="F364" s="622">
        <v>76</v>
      </c>
      <c r="G364" s="622">
        <v>114456</v>
      </c>
      <c r="H364" s="622">
        <v>1</v>
      </c>
      <c r="I364" s="622">
        <v>1506</v>
      </c>
      <c r="J364" s="622">
        <v>74</v>
      </c>
      <c r="K364" s="622">
        <v>111740</v>
      </c>
      <c r="L364" s="622">
        <v>0.97627035716781996</v>
      </c>
      <c r="M364" s="622">
        <v>1510</v>
      </c>
      <c r="N364" s="622">
        <v>54</v>
      </c>
      <c r="O364" s="622">
        <v>81810</v>
      </c>
      <c r="P364" s="635">
        <v>0.71477248899140278</v>
      </c>
      <c r="Q364" s="623">
        <v>1515</v>
      </c>
    </row>
    <row r="365" spans="1:17" ht="14.4" customHeight="1" x14ac:dyDescent="0.3">
      <c r="A365" s="618" t="s">
        <v>9947</v>
      </c>
      <c r="B365" s="619" t="s">
        <v>9548</v>
      </c>
      <c r="C365" s="619" t="s">
        <v>7401</v>
      </c>
      <c r="D365" s="619" t="s">
        <v>10154</v>
      </c>
      <c r="E365" s="619" t="s">
        <v>10155</v>
      </c>
      <c r="F365" s="622">
        <v>3</v>
      </c>
      <c r="G365" s="622">
        <v>15423</v>
      </c>
      <c r="H365" s="622">
        <v>1</v>
      </c>
      <c r="I365" s="622">
        <v>5141</v>
      </c>
      <c r="J365" s="622">
        <v>3</v>
      </c>
      <c r="K365" s="622">
        <v>15435</v>
      </c>
      <c r="L365" s="622">
        <v>1.0007780587434352</v>
      </c>
      <c r="M365" s="622">
        <v>5145</v>
      </c>
      <c r="N365" s="622"/>
      <c r="O365" s="622"/>
      <c r="P365" s="635"/>
      <c r="Q365" s="623"/>
    </row>
    <row r="366" spans="1:17" ht="14.4" customHeight="1" x14ac:dyDescent="0.3">
      <c r="A366" s="618" t="s">
        <v>9947</v>
      </c>
      <c r="B366" s="619" t="s">
        <v>9548</v>
      </c>
      <c r="C366" s="619" t="s">
        <v>7401</v>
      </c>
      <c r="D366" s="619" t="s">
        <v>10156</v>
      </c>
      <c r="E366" s="619" t="s">
        <v>10157</v>
      </c>
      <c r="F366" s="622">
        <v>178</v>
      </c>
      <c r="G366" s="622">
        <v>354576</v>
      </c>
      <c r="H366" s="622">
        <v>1</v>
      </c>
      <c r="I366" s="622">
        <v>1992</v>
      </c>
      <c r="J366" s="622">
        <v>193</v>
      </c>
      <c r="K366" s="622">
        <v>384842</v>
      </c>
      <c r="L366" s="622">
        <v>1.085358287080908</v>
      </c>
      <c r="M366" s="622">
        <v>1994</v>
      </c>
      <c r="N366" s="622">
        <v>125</v>
      </c>
      <c r="O366" s="622">
        <v>249500</v>
      </c>
      <c r="P366" s="635">
        <v>0.70365732593294528</v>
      </c>
      <c r="Q366" s="623">
        <v>1996</v>
      </c>
    </row>
    <row r="367" spans="1:17" ht="14.4" customHeight="1" x14ac:dyDescent="0.3">
      <c r="A367" s="618" t="s">
        <v>9947</v>
      </c>
      <c r="B367" s="619" t="s">
        <v>9548</v>
      </c>
      <c r="C367" s="619" t="s">
        <v>7401</v>
      </c>
      <c r="D367" s="619" t="s">
        <v>10158</v>
      </c>
      <c r="E367" s="619" t="s">
        <v>10159</v>
      </c>
      <c r="F367" s="622">
        <v>13</v>
      </c>
      <c r="G367" s="622">
        <v>67275</v>
      </c>
      <c r="H367" s="622">
        <v>1</v>
      </c>
      <c r="I367" s="622">
        <v>5175</v>
      </c>
      <c r="J367" s="622">
        <v>16</v>
      </c>
      <c r="K367" s="622">
        <v>82832</v>
      </c>
      <c r="L367" s="622">
        <v>1.2312448903753253</v>
      </c>
      <c r="M367" s="622">
        <v>5177</v>
      </c>
      <c r="N367" s="622">
        <v>7</v>
      </c>
      <c r="O367" s="622">
        <v>36260</v>
      </c>
      <c r="P367" s="635">
        <v>0.53898179115570422</v>
      </c>
      <c r="Q367" s="623">
        <v>5180</v>
      </c>
    </row>
    <row r="368" spans="1:17" ht="14.4" customHeight="1" x14ac:dyDescent="0.3">
      <c r="A368" s="618" t="s">
        <v>9947</v>
      </c>
      <c r="B368" s="619" t="s">
        <v>9548</v>
      </c>
      <c r="C368" s="619" t="s">
        <v>7401</v>
      </c>
      <c r="D368" s="619" t="s">
        <v>10160</v>
      </c>
      <c r="E368" s="619" t="s">
        <v>10161</v>
      </c>
      <c r="F368" s="622">
        <v>244</v>
      </c>
      <c r="G368" s="622">
        <v>310856</v>
      </c>
      <c r="H368" s="622">
        <v>1</v>
      </c>
      <c r="I368" s="622">
        <v>1274</v>
      </c>
      <c r="J368" s="622">
        <v>338</v>
      </c>
      <c r="K368" s="622">
        <v>431288</v>
      </c>
      <c r="L368" s="622">
        <v>1.3874205419872867</v>
      </c>
      <c r="M368" s="622">
        <v>1276</v>
      </c>
      <c r="N368" s="622">
        <v>276</v>
      </c>
      <c r="O368" s="622">
        <v>352452</v>
      </c>
      <c r="P368" s="635">
        <v>1.1338111537174769</v>
      </c>
      <c r="Q368" s="623">
        <v>1277</v>
      </c>
    </row>
    <row r="369" spans="1:17" ht="14.4" customHeight="1" x14ac:dyDescent="0.3">
      <c r="A369" s="618" t="s">
        <v>9947</v>
      </c>
      <c r="B369" s="619" t="s">
        <v>9548</v>
      </c>
      <c r="C369" s="619" t="s">
        <v>7401</v>
      </c>
      <c r="D369" s="619" t="s">
        <v>10162</v>
      </c>
      <c r="E369" s="619" t="s">
        <v>10163</v>
      </c>
      <c r="F369" s="622">
        <v>8</v>
      </c>
      <c r="G369" s="622">
        <v>14880</v>
      </c>
      <c r="H369" s="622">
        <v>1</v>
      </c>
      <c r="I369" s="622">
        <v>1860</v>
      </c>
      <c r="J369" s="622">
        <v>18</v>
      </c>
      <c r="K369" s="622">
        <v>33516</v>
      </c>
      <c r="L369" s="622">
        <v>2.2524193548387097</v>
      </c>
      <c r="M369" s="622">
        <v>1862</v>
      </c>
      <c r="N369" s="622">
        <v>26</v>
      </c>
      <c r="O369" s="622">
        <v>48464</v>
      </c>
      <c r="P369" s="635">
        <v>3.2569892473118278</v>
      </c>
      <c r="Q369" s="623">
        <v>1864</v>
      </c>
    </row>
    <row r="370" spans="1:17" ht="14.4" customHeight="1" x14ac:dyDescent="0.3">
      <c r="A370" s="618" t="s">
        <v>9947</v>
      </c>
      <c r="B370" s="619" t="s">
        <v>9548</v>
      </c>
      <c r="C370" s="619" t="s">
        <v>7401</v>
      </c>
      <c r="D370" s="619" t="s">
        <v>10164</v>
      </c>
      <c r="E370" s="619" t="s">
        <v>10165</v>
      </c>
      <c r="F370" s="622"/>
      <c r="G370" s="622"/>
      <c r="H370" s="622"/>
      <c r="I370" s="622"/>
      <c r="J370" s="622">
        <v>1</v>
      </c>
      <c r="K370" s="622">
        <v>7828</v>
      </c>
      <c r="L370" s="622"/>
      <c r="M370" s="622">
        <v>7828</v>
      </c>
      <c r="N370" s="622">
        <v>3</v>
      </c>
      <c r="O370" s="622">
        <v>23505</v>
      </c>
      <c r="P370" s="635"/>
      <c r="Q370" s="623">
        <v>7835</v>
      </c>
    </row>
    <row r="371" spans="1:17" ht="14.4" customHeight="1" x14ac:dyDescent="0.3">
      <c r="A371" s="618" t="s">
        <v>9947</v>
      </c>
      <c r="B371" s="619" t="s">
        <v>9548</v>
      </c>
      <c r="C371" s="619" t="s">
        <v>7401</v>
      </c>
      <c r="D371" s="619" t="s">
        <v>10166</v>
      </c>
      <c r="E371" s="619" t="s">
        <v>10167</v>
      </c>
      <c r="F371" s="622">
        <v>56</v>
      </c>
      <c r="G371" s="622">
        <v>92456</v>
      </c>
      <c r="H371" s="622">
        <v>1</v>
      </c>
      <c r="I371" s="622">
        <v>1651</v>
      </c>
      <c r="J371" s="622">
        <v>56</v>
      </c>
      <c r="K371" s="622">
        <v>92568</v>
      </c>
      <c r="L371" s="622">
        <v>1.0012113870381587</v>
      </c>
      <c r="M371" s="622">
        <v>1653</v>
      </c>
      <c r="N371" s="622">
        <v>31</v>
      </c>
      <c r="O371" s="622">
        <v>51367</v>
      </c>
      <c r="P371" s="635">
        <v>0.55558319633122788</v>
      </c>
      <c r="Q371" s="623">
        <v>1657</v>
      </c>
    </row>
    <row r="372" spans="1:17" ht="14.4" customHeight="1" x14ac:dyDescent="0.3">
      <c r="A372" s="618" t="s">
        <v>9947</v>
      </c>
      <c r="B372" s="619" t="s">
        <v>9548</v>
      </c>
      <c r="C372" s="619" t="s">
        <v>7401</v>
      </c>
      <c r="D372" s="619" t="s">
        <v>10168</v>
      </c>
      <c r="E372" s="619" t="s">
        <v>10169</v>
      </c>
      <c r="F372" s="622">
        <v>3</v>
      </c>
      <c r="G372" s="622">
        <v>12354</v>
      </c>
      <c r="H372" s="622">
        <v>1</v>
      </c>
      <c r="I372" s="622">
        <v>4118</v>
      </c>
      <c r="J372" s="622">
        <v>5</v>
      </c>
      <c r="K372" s="622">
        <v>20610</v>
      </c>
      <c r="L372" s="622">
        <v>1.668285575522098</v>
      </c>
      <c r="M372" s="622">
        <v>4122</v>
      </c>
      <c r="N372" s="622">
        <v>9</v>
      </c>
      <c r="O372" s="622">
        <v>37143</v>
      </c>
      <c r="P372" s="635">
        <v>3.0065565808644972</v>
      </c>
      <c r="Q372" s="623">
        <v>4127</v>
      </c>
    </row>
    <row r="373" spans="1:17" ht="14.4" customHeight="1" x14ac:dyDescent="0.3">
      <c r="A373" s="618" t="s">
        <v>9947</v>
      </c>
      <c r="B373" s="619" t="s">
        <v>9548</v>
      </c>
      <c r="C373" s="619" t="s">
        <v>7401</v>
      </c>
      <c r="D373" s="619" t="s">
        <v>10170</v>
      </c>
      <c r="E373" s="619" t="s">
        <v>10171</v>
      </c>
      <c r="F373" s="622">
        <v>98</v>
      </c>
      <c r="G373" s="622">
        <v>106134</v>
      </c>
      <c r="H373" s="622">
        <v>1</v>
      </c>
      <c r="I373" s="622">
        <v>1083</v>
      </c>
      <c r="J373" s="622">
        <v>105</v>
      </c>
      <c r="K373" s="622">
        <v>113925</v>
      </c>
      <c r="L373" s="622">
        <v>1.0734072022160666</v>
      </c>
      <c r="M373" s="622">
        <v>1085</v>
      </c>
      <c r="N373" s="622">
        <v>99</v>
      </c>
      <c r="O373" s="622">
        <v>107712</v>
      </c>
      <c r="P373" s="635">
        <v>1.01486799706032</v>
      </c>
      <c r="Q373" s="623">
        <v>1088</v>
      </c>
    </row>
    <row r="374" spans="1:17" ht="14.4" customHeight="1" x14ac:dyDescent="0.3">
      <c r="A374" s="618" t="s">
        <v>9947</v>
      </c>
      <c r="B374" s="619" t="s">
        <v>9548</v>
      </c>
      <c r="C374" s="619" t="s">
        <v>7401</v>
      </c>
      <c r="D374" s="619" t="s">
        <v>10172</v>
      </c>
      <c r="E374" s="619" t="s">
        <v>10173</v>
      </c>
      <c r="F374" s="622">
        <v>240</v>
      </c>
      <c r="G374" s="622">
        <v>278880</v>
      </c>
      <c r="H374" s="622">
        <v>1</v>
      </c>
      <c r="I374" s="622">
        <v>1162</v>
      </c>
      <c r="J374" s="622">
        <v>321</v>
      </c>
      <c r="K374" s="622">
        <v>373323</v>
      </c>
      <c r="L374" s="622">
        <v>1.3386510327022376</v>
      </c>
      <c r="M374" s="622">
        <v>1163</v>
      </c>
      <c r="N374" s="622">
        <v>270</v>
      </c>
      <c r="O374" s="622">
        <v>314280</v>
      </c>
      <c r="P374" s="635">
        <v>1.1269363166953528</v>
      </c>
      <c r="Q374" s="623">
        <v>1164</v>
      </c>
    </row>
    <row r="375" spans="1:17" ht="14.4" customHeight="1" x14ac:dyDescent="0.3">
      <c r="A375" s="618" t="s">
        <v>9947</v>
      </c>
      <c r="B375" s="619" t="s">
        <v>9548</v>
      </c>
      <c r="C375" s="619" t="s">
        <v>7401</v>
      </c>
      <c r="D375" s="619" t="s">
        <v>10174</v>
      </c>
      <c r="E375" s="619" t="s">
        <v>10175</v>
      </c>
      <c r="F375" s="622">
        <v>36</v>
      </c>
      <c r="G375" s="622">
        <v>32688</v>
      </c>
      <c r="H375" s="622">
        <v>1</v>
      </c>
      <c r="I375" s="622">
        <v>908</v>
      </c>
      <c r="J375" s="622">
        <v>23</v>
      </c>
      <c r="K375" s="622">
        <v>20930</v>
      </c>
      <c r="L375" s="622">
        <v>0.64029613313754286</v>
      </c>
      <c r="M375" s="622">
        <v>910</v>
      </c>
      <c r="N375" s="622">
        <v>26</v>
      </c>
      <c r="O375" s="622">
        <v>23712</v>
      </c>
      <c r="P375" s="635">
        <v>0.72540381791483111</v>
      </c>
      <c r="Q375" s="623">
        <v>912</v>
      </c>
    </row>
    <row r="376" spans="1:17" ht="14.4" customHeight="1" x14ac:dyDescent="0.3">
      <c r="A376" s="618" t="s">
        <v>9947</v>
      </c>
      <c r="B376" s="619" t="s">
        <v>9548</v>
      </c>
      <c r="C376" s="619" t="s">
        <v>7401</v>
      </c>
      <c r="D376" s="619" t="s">
        <v>10176</v>
      </c>
      <c r="E376" s="619" t="s">
        <v>10177</v>
      </c>
      <c r="F376" s="622">
        <v>37</v>
      </c>
      <c r="G376" s="622">
        <v>7992</v>
      </c>
      <c r="H376" s="622">
        <v>1</v>
      </c>
      <c r="I376" s="622">
        <v>216</v>
      </c>
      <c r="J376" s="622">
        <v>46</v>
      </c>
      <c r="K376" s="622">
        <v>9936</v>
      </c>
      <c r="L376" s="622">
        <v>1.2432432432432432</v>
      </c>
      <c r="M376" s="622">
        <v>216</v>
      </c>
      <c r="N376" s="622">
        <v>26</v>
      </c>
      <c r="O376" s="622">
        <v>5642</v>
      </c>
      <c r="P376" s="635">
        <v>0.70595595595595595</v>
      </c>
      <c r="Q376" s="623">
        <v>217</v>
      </c>
    </row>
    <row r="377" spans="1:17" ht="14.4" customHeight="1" x14ac:dyDescent="0.3">
      <c r="A377" s="618" t="s">
        <v>9947</v>
      </c>
      <c r="B377" s="619" t="s">
        <v>9548</v>
      </c>
      <c r="C377" s="619" t="s">
        <v>7401</v>
      </c>
      <c r="D377" s="619" t="s">
        <v>10178</v>
      </c>
      <c r="E377" s="619" t="s">
        <v>10179</v>
      </c>
      <c r="F377" s="622">
        <v>13</v>
      </c>
      <c r="G377" s="622">
        <v>1599</v>
      </c>
      <c r="H377" s="622">
        <v>1</v>
      </c>
      <c r="I377" s="622">
        <v>123</v>
      </c>
      <c r="J377" s="622">
        <v>19</v>
      </c>
      <c r="K377" s="622">
        <v>2356</v>
      </c>
      <c r="L377" s="622">
        <v>1.4734208880550344</v>
      </c>
      <c r="M377" s="622">
        <v>124</v>
      </c>
      <c r="N377" s="622">
        <v>5</v>
      </c>
      <c r="O377" s="622">
        <v>620</v>
      </c>
      <c r="P377" s="635">
        <v>0.38774233896185117</v>
      </c>
      <c r="Q377" s="623">
        <v>124</v>
      </c>
    </row>
    <row r="378" spans="1:17" ht="14.4" customHeight="1" x14ac:dyDescent="0.3">
      <c r="A378" s="618" t="s">
        <v>9947</v>
      </c>
      <c r="B378" s="619" t="s">
        <v>9548</v>
      </c>
      <c r="C378" s="619" t="s">
        <v>7401</v>
      </c>
      <c r="D378" s="619" t="s">
        <v>10180</v>
      </c>
      <c r="E378" s="619" t="s">
        <v>10181</v>
      </c>
      <c r="F378" s="622">
        <v>275</v>
      </c>
      <c r="G378" s="622">
        <v>81675</v>
      </c>
      <c r="H378" s="622">
        <v>1</v>
      </c>
      <c r="I378" s="622">
        <v>297</v>
      </c>
      <c r="J378" s="622">
        <v>272</v>
      </c>
      <c r="K378" s="622">
        <v>84592</v>
      </c>
      <c r="L378" s="622">
        <v>1.0357147229874502</v>
      </c>
      <c r="M378" s="622">
        <v>311</v>
      </c>
      <c r="N378" s="622">
        <v>288</v>
      </c>
      <c r="O378" s="622">
        <v>89856</v>
      </c>
      <c r="P378" s="635">
        <v>1.1001652892561984</v>
      </c>
      <c r="Q378" s="623">
        <v>312</v>
      </c>
    </row>
    <row r="379" spans="1:17" ht="14.4" customHeight="1" x14ac:dyDescent="0.3">
      <c r="A379" s="618" t="s">
        <v>9947</v>
      </c>
      <c r="B379" s="619" t="s">
        <v>9548</v>
      </c>
      <c r="C379" s="619" t="s">
        <v>7401</v>
      </c>
      <c r="D379" s="619" t="s">
        <v>10182</v>
      </c>
      <c r="E379" s="619" t="s">
        <v>10183</v>
      </c>
      <c r="F379" s="622">
        <v>37</v>
      </c>
      <c r="G379" s="622">
        <v>78218</v>
      </c>
      <c r="H379" s="622">
        <v>1</v>
      </c>
      <c r="I379" s="622">
        <v>2114</v>
      </c>
      <c r="J379" s="622">
        <v>48</v>
      </c>
      <c r="K379" s="622">
        <v>101568</v>
      </c>
      <c r="L379" s="622">
        <v>1.2985246362729805</v>
      </c>
      <c r="M379" s="622">
        <v>2116</v>
      </c>
      <c r="N379" s="622">
        <v>60</v>
      </c>
      <c r="O379" s="622">
        <v>127080</v>
      </c>
      <c r="P379" s="635">
        <v>1.6246899690608301</v>
      </c>
      <c r="Q379" s="623">
        <v>2118</v>
      </c>
    </row>
    <row r="380" spans="1:17" ht="14.4" customHeight="1" x14ac:dyDescent="0.3">
      <c r="A380" s="618" t="s">
        <v>9947</v>
      </c>
      <c r="B380" s="619" t="s">
        <v>9548</v>
      </c>
      <c r="C380" s="619" t="s">
        <v>7401</v>
      </c>
      <c r="D380" s="619" t="s">
        <v>10184</v>
      </c>
      <c r="E380" s="619" t="s">
        <v>10185</v>
      </c>
      <c r="F380" s="622">
        <v>14</v>
      </c>
      <c r="G380" s="622">
        <v>2086</v>
      </c>
      <c r="H380" s="622">
        <v>1</v>
      </c>
      <c r="I380" s="622">
        <v>149</v>
      </c>
      <c r="J380" s="622">
        <v>26</v>
      </c>
      <c r="K380" s="622">
        <v>3874</v>
      </c>
      <c r="L380" s="622">
        <v>1.8571428571428572</v>
      </c>
      <c r="M380" s="622">
        <v>149</v>
      </c>
      <c r="N380" s="622">
        <v>40</v>
      </c>
      <c r="O380" s="622">
        <v>6000</v>
      </c>
      <c r="P380" s="635">
        <v>2.8763183125599232</v>
      </c>
      <c r="Q380" s="623">
        <v>150</v>
      </c>
    </row>
    <row r="381" spans="1:17" ht="14.4" customHeight="1" x14ac:dyDescent="0.3">
      <c r="A381" s="618" t="s">
        <v>9947</v>
      </c>
      <c r="B381" s="619" t="s">
        <v>9548</v>
      </c>
      <c r="C381" s="619" t="s">
        <v>7401</v>
      </c>
      <c r="D381" s="619" t="s">
        <v>10186</v>
      </c>
      <c r="E381" s="619" t="s">
        <v>10187</v>
      </c>
      <c r="F381" s="622">
        <v>9</v>
      </c>
      <c r="G381" s="622">
        <v>1728</v>
      </c>
      <c r="H381" s="622">
        <v>1</v>
      </c>
      <c r="I381" s="622">
        <v>192</v>
      </c>
      <c r="J381" s="622">
        <v>6</v>
      </c>
      <c r="K381" s="622">
        <v>1152</v>
      </c>
      <c r="L381" s="622">
        <v>0.66666666666666663</v>
      </c>
      <c r="M381" s="622">
        <v>192</v>
      </c>
      <c r="N381" s="622">
        <v>4</v>
      </c>
      <c r="O381" s="622">
        <v>772</v>
      </c>
      <c r="P381" s="635">
        <v>0.44675925925925924</v>
      </c>
      <c r="Q381" s="623">
        <v>193</v>
      </c>
    </row>
    <row r="382" spans="1:17" ht="14.4" customHeight="1" x14ac:dyDescent="0.3">
      <c r="A382" s="618" t="s">
        <v>9947</v>
      </c>
      <c r="B382" s="619" t="s">
        <v>9548</v>
      </c>
      <c r="C382" s="619" t="s">
        <v>7401</v>
      </c>
      <c r="D382" s="619" t="s">
        <v>10188</v>
      </c>
      <c r="E382" s="619" t="s">
        <v>10189</v>
      </c>
      <c r="F382" s="622">
        <v>1</v>
      </c>
      <c r="G382" s="622">
        <v>204</v>
      </c>
      <c r="H382" s="622">
        <v>1</v>
      </c>
      <c r="I382" s="622">
        <v>204</v>
      </c>
      <c r="J382" s="622">
        <v>4</v>
      </c>
      <c r="K382" s="622">
        <v>816</v>
      </c>
      <c r="L382" s="622">
        <v>4</v>
      </c>
      <c r="M382" s="622">
        <v>204</v>
      </c>
      <c r="N382" s="622">
        <v>4</v>
      </c>
      <c r="O382" s="622">
        <v>820</v>
      </c>
      <c r="P382" s="635">
        <v>4.0196078431372548</v>
      </c>
      <c r="Q382" s="623">
        <v>205</v>
      </c>
    </row>
    <row r="383" spans="1:17" ht="14.4" customHeight="1" x14ac:dyDescent="0.3">
      <c r="A383" s="618" t="s">
        <v>9947</v>
      </c>
      <c r="B383" s="619" t="s">
        <v>9548</v>
      </c>
      <c r="C383" s="619" t="s">
        <v>7401</v>
      </c>
      <c r="D383" s="619" t="s">
        <v>10190</v>
      </c>
      <c r="E383" s="619" t="s">
        <v>10191</v>
      </c>
      <c r="F383" s="622">
        <v>17</v>
      </c>
      <c r="G383" s="622">
        <v>3077</v>
      </c>
      <c r="H383" s="622">
        <v>1</v>
      </c>
      <c r="I383" s="622">
        <v>181</v>
      </c>
      <c r="J383" s="622">
        <v>14</v>
      </c>
      <c r="K383" s="622">
        <v>2534</v>
      </c>
      <c r="L383" s="622">
        <v>0.82352941176470584</v>
      </c>
      <c r="M383" s="622">
        <v>181</v>
      </c>
      <c r="N383" s="622">
        <v>9</v>
      </c>
      <c r="O383" s="622">
        <v>1638</v>
      </c>
      <c r="P383" s="635">
        <v>0.53233669158271046</v>
      </c>
      <c r="Q383" s="623">
        <v>182</v>
      </c>
    </row>
    <row r="384" spans="1:17" ht="14.4" customHeight="1" x14ac:dyDescent="0.3">
      <c r="A384" s="618" t="s">
        <v>9947</v>
      </c>
      <c r="B384" s="619" t="s">
        <v>9548</v>
      </c>
      <c r="C384" s="619" t="s">
        <v>7401</v>
      </c>
      <c r="D384" s="619" t="s">
        <v>10192</v>
      </c>
      <c r="E384" s="619" t="s">
        <v>10193</v>
      </c>
      <c r="F384" s="622">
        <v>67</v>
      </c>
      <c r="G384" s="622">
        <v>43885</v>
      </c>
      <c r="H384" s="622">
        <v>1</v>
      </c>
      <c r="I384" s="622">
        <v>655</v>
      </c>
      <c r="J384" s="622">
        <v>96</v>
      </c>
      <c r="K384" s="622">
        <v>63072</v>
      </c>
      <c r="L384" s="622">
        <v>1.4372108921043636</v>
      </c>
      <c r="M384" s="622">
        <v>657</v>
      </c>
      <c r="N384" s="622">
        <v>63</v>
      </c>
      <c r="O384" s="622">
        <v>41454</v>
      </c>
      <c r="P384" s="635">
        <v>0.94460521818388976</v>
      </c>
      <c r="Q384" s="623">
        <v>658</v>
      </c>
    </row>
    <row r="385" spans="1:17" ht="14.4" customHeight="1" x14ac:dyDescent="0.3">
      <c r="A385" s="618" t="s">
        <v>9947</v>
      </c>
      <c r="B385" s="619" t="s">
        <v>9548</v>
      </c>
      <c r="C385" s="619" t="s">
        <v>7401</v>
      </c>
      <c r="D385" s="619" t="s">
        <v>10194</v>
      </c>
      <c r="E385" s="619" t="s">
        <v>10163</v>
      </c>
      <c r="F385" s="622">
        <v>8</v>
      </c>
      <c r="G385" s="622">
        <v>30472</v>
      </c>
      <c r="H385" s="622">
        <v>1</v>
      </c>
      <c r="I385" s="622">
        <v>3809</v>
      </c>
      <c r="J385" s="622">
        <v>18</v>
      </c>
      <c r="K385" s="622">
        <v>68598</v>
      </c>
      <c r="L385" s="622">
        <v>2.2511814124442111</v>
      </c>
      <c r="M385" s="622">
        <v>3811</v>
      </c>
      <c r="N385" s="622">
        <v>26</v>
      </c>
      <c r="O385" s="622">
        <v>99190</v>
      </c>
      <c r="P385" s="635">
        <v>3.2551194539249146</v>
      </c>
      <c r="Q385" s="623">
        <v>3815</v>
      </c>
    </row>
    <row r="386" spans="1:17" ht="14.4" customHeight="1" x14ac:dyDescent="0.3">
      <c r="A386" s="618" t="s">
        <v>9947</v>
      </c>
      <c r="B386" s="619" t="s">
        <v>9548</v>
      </c>
      <c r="C386" s="619" t="s">
        <v>7401</v>
      </c>
      <c r="D386" s="619" t="s">
        <v>10195</v>
      </c>
      <c r="E386" s="619" t="s">
        <v>10196</v>
      </c>
      <c r="F386" s="622">
        <v>59</v>
      </c>
      <c r="G386" s="622">
        <v>368160</v>
      </c>
      <c r="H386" s="622">
        <v>1</v>
      </c>
      <c r="I386" s="622">
        <v>6240</v>
      </c>
      <c r="J386" s="622">
        <v>61</v>
      </c>
      <c r="K386" s="622">
        <v>380884</v>
      </c>
      <c r="L386" s="622">
        <v>1.034561060408518</v>
      </c>
      <c r="M386" s="622">
        <v>6244</v>
      </c>
      <c r="N386" s="622">
        <v>25</v>
      </c>
      <c r="O386" s="622">
        <v>156250</v>
      </c>
      <c r="P386" s="635">
        <v>0.4244078661451543</v>
      </c>
      <c r="Q386" s="623">
        <v>6250</v>
      </c>
    </row>
    <row r="387" spans="1:17" ht="14.4" customHeight="1" x14ac:dyDescent="0.3">
      <c r="A387" s="618" t="s">
        <v>9947</v>
      </c>
      <c r="B387" s="619" t="s">
        <v>9548</v>
      </c>
      <c r="C387" s="619" t="s">
        <v>7401</v>
      </c>
      <c r="D387" s="619" t="s">
        <v>10197</v>
      </c>
      <c r="E387" s="619" t="s">
        <v>10198</v>
      </c>
      <c r="F387" s="622">
        <v>13</v>
      </c>
      <c r="G387" s="622">
        <v>13546</v>
      </c>
      <c r="H387" s="622">
        <v>1</v>
      </c>
      <c r="I387" s="622">
        <v>1042</v>
      </c>
      <c r="J387" s="622"/>
      <c r="K387" s="622"/>
      <c r="L387" s="622"/>
      <c r="M387" s="622"/>
      <c r="N387" s="622"/>
      <c r="O387" s="622"/>
      <c r="P387" s="635"/>
      <c r="Q387" s="623"/>
    </row>
    <row r="388" spans="1:17" ht="14.4" customHeight="1" x14ac:dyDescent="0.3">
      <c r="A388" s="618" t="s">
        <v>9947</v>
      </c>
      <c r="B388" s="619" t="s">
        <v>9548</v>
      </c>
      <c r="C388" s="619" t="s">
        <v>7401</v>
      </c>
      <c r="D388" s="619" t="s">
        <v>10199</v>
      </c>
      <c r="E388" s="619" t="s">
        <v>10200</v>
      </c>
      <c r="F388" s="622">
        <v>166</v>
      </c>
      <c r="G388" s="622">
        <v>100596</v>
      </c>
      <c r="H388" s="622">
        <v>1</v>
      </c>
      <c r="I388" s="622">
        <v>606</v>
      </c>
      <c r="J388" s="622">
        <v>178</v>
      </c>
      <c r="K388" s="622">
        <v>108224</v>
      </c>
      <c r="L388" s="622">
        <v>1.0758280647341842</v>
      </c>
      <c r="M388" s="622">
        <v>608</v>
      </c>
      <c r="N388" s="622">
        <v>113</v>
      </c>
      <c r="O388" s="622">
        <v>68817</v>
      </c>
      <c r="P388" s="635">
        <v>0.68409280687104856</v>
      </c>
      <c r="Q388" s="623">
        <v>609</v>
      </c>
    </row>
    <row r="389" spans="1:17" ht="14.4" customHeight="1" x14ac:dyDescent="0.3">
      <c r="A389" s="618" t="s">
        <v>9947</v>
      </c>
      <c r="B389" s="619" t="s">
        <v>9548</v>
      </c>
      <c r="C389" s="619" t="s">
        <v>7401</v>
      </c>
      <c r="D389" s="619" t="s">
        <v>10201</v>
      </c>
      <c r="E389" s="619" t="s">
        <v>10202</v>
      </c>
      <c r="F389" s="622">
        <v>8</v>
      </c>
      <c r="G389" s="622">
        <v>1192</v>
      </c>
      <c r="H389" s="622">
        <v>1</v>
      </c>
      <c r="I389" s="622">
        <v>149</v>
      </c>
      <c r="J389" s="622">
        <v>5</v>
      </c>
      <c r="K389" s="622">
        <v>745</v>
      </c>
      <c r="L389" s="622">
        <v>0.625</v>
      </c>
      <c r="M389" s="622">
        <v>149</v>
      </c>
      <c r="N389" s="622">
        <v>6</v>
      </c>
      <c r="O389" s="622">
        <v>900</v>
      </c>
      <c r="P389" s="635">
        <v>0.75503355704697983</v>
      </c>
      <c r="Q389" s="623">
        <v>150</v>
      </c>
    </row>
    <row r="390" spans="1:17" ht="14.4" customHeight="1" x14ac:dyDescent="0.3">
      <c r="A390" s="618" t="s">
        <v>9947</v>
      </c>
      <c r="B390" s="619" t="s">
        <v>9548</v>
      </c>
      <c r="C390" s="619" t="s">
        <v>7401</v>
      </c>
      <c r="D390" s="619" t="s">
        <v>10203</v>
      </c>
      <c r="E390" s="619" t="s">
        <v>10204</v>
      </c>
      <c r="F390" s="622">
        <v>6</v>
      </c>
      <c r="G390" s="622">
        <v>942</v>
      </c>
      <c r="H390" s="622">
        <v>1</v>
      </c>
      <c r="I390" s="622">
        <v>157</v>
      </c>
      <c r="J390" s="622">
        <v>4</v>
      </c>
      <c r="K390" s="622">
        <v>628</v>
      </c>
      <c r="L390" s="622">
        <v>0.66666666666666663</v>
      </c>
      <c r="M390" s="622">
        <v>157</v>
      </c>
      <c r="N390" s="622">
        <v>3</v>
      </c>
      <c r="O390" s="622">
        <v>474</v>
      </c>
      <c r="P390" s="635">
        <v>0.50318471337579618</v>
      </c>
      <c r="Q390" s="623">
        <v>158</v>
      </c>
    </row>
    <row r="391" spans="1:17" ht="14.4" customHeight="1" x14ac:dyDescent="0.3">
      <c r="A391" s="618" t="s">
        <v>9947</v>
      </c>
      <c r="B391" s="619" t="s">
        <v>9548</v>
      </c>
      <c r="C391" s="619" t="s">
        <v>7401</v>
      </c>
      <c r="D391" s="619" t="s">
        <v>10205</v>
      </c>
      <c r="E391" s="619" t="s">
        <v>10206</v>
      </c>
      <c r="F391" s="622"/>
      <c r="G391" s="622"/>
      <c r="H391" s="622"/>
      <c r="I391" s="622"/>
      <c r="J391" s="622">
        <v>2</v>
      </c>
      <c r="K391" s="622">
        <v>432</v>
      </c>
      <c r="L391" s="622"/>
      <c r="M391" s="622">
        <v>216</v>
      </c>
      <c r="N391" s="622">
        <v>1</v>
      </c>
      <c r="O391" s="622">
        <v>217</v>
      </c>
      <c r="P391" s="635"/>
      <c r="Q391" s="623">
        <v>217</v>
      </c>
    </row>
    <row r="392" spans="1:17" ht="14.4" customHeight="1" x14ac:dyDescent="0.3">
      <c r="A392" s="618" t="s">
        <v>9947</v>
      </c>
      <c r="B392" s="619" t="s">
        <v>9548</v>
      </c>
      <c r="C392" s="619" t="s">
        <v>7401</v>
      </c>
      <c r="D392" s="619" t="s">
        <v>10207</v>
      </c>
      <c r="E392" s="619" t="s">
        <v>10208</v>
      </c>
      <c r="F392" s="622">
        <v>2</v>
      </c>
      <c r="G392" s="622">
        <v>314</v>
      </c>
      <c r="H392" s="622">
        <v>1</v>
      </c>
      <c r="I392" s="622">
        <v>157</v>
      </c>
      <c r="J392" s="622">
        <v>1</v>
      </c>
      <c r="K392" s="622">
        <v>157</v>
      </c>
      <c r="L392" s="622">
        <v>0.5</v>
      </c>
      <c r="M392" s="622">
        <v>157</v>
      </c>
      <c r="N392" s="622">
        <v>2</v>
      </c>
      <c r="O392" s="622">
        <v>316</v>
      </c>
      <c r="P392" s="635">
        <v>1.0063694267515924</v>
      </c>
      <c r="Q392" s="623">
        <v>158</v>
      </c>
    </row>
    <row r="393" spans="1:17" ht="14.4" customHeight="1" x14ac:dyDescent="0.3">
      <c r="A393" s="618" t="s">
        <v>9947</v>
      </c>
      <c r="B393" s="619" t="s">
        <v>9548</v>
      </c>
      <c r="C393" s="619" t="s">
        <v>7401</v>
      </c>
      <c r="D393" s="619" t="s">
        <v>10209</v>
      </c>
      <c r="E393" s="619" t="s">
        <v>10210</v>
      </c>
      <c r="F393" s="622">
        <v>177</v>
      </c>
      <c r="G393" s="622">
        <v>26727</v>
      </c>
      <c r="H393" s="622">
        <v>1</v>
      </c>
      <c r="I393" s="622">
        <v>151</v>
      </c>
      <c r="J393" s="622">
        <v>180</v>
      </c>
      <c r="K393" s="622">
        <v>27180</v>
      </c>
      <c r="L393" s="622">
        <v>1.0169491525423728</v>
      </c>
      <c r="M393" s="622">
        <v>151</v>
      </c>
      <c r="N393" s="622">
        <v>203</v>
      </c>
      <c r="O393" s="622">
        <v>30856</v>
      </c>
      <c r="P393" s="635">
        <v>1.1544879709656901</v>
      </c>
      <c r="Q393" s="623">
        <v>152</v>
      </c>
    </row>
    <row r="394" spans="1:17" ht="14.4" customHeight="1" x14ac:dyDescent="0.3">
      <c r="A394" s="618" t="s">
        <v>9947</v>
      </c>
      <c r="B394" s="619" t="s">
        <v>9548</v>
      </c>
      <c r="C394" s="619" t="s">
        <v>7401</v>
      </c>
      <c r="D394" s="619" t="s">
        <v>10211</v>
      </c>
      <c r="E394" s="619" t="s">
        <v>10212</v>
      </c>
      <c r="F394" s="622">
        <v>1</v>
      </c>
      <c r="G394" s="622">
        <v>5503</v>
      </c>
      <c r="H394" s="622">
        <v>1</v>
      </c>
      <c r="I394" s="622">
        <v>5503</v>
      </c>
      <c r="J394" s="622"/>
      <c r="K394" s="622"/>
      <c r="L394" s="622"/>
      <c r="M394" s="622"/>
      <c r="N394" s="622">
        <v>1</v>
      </c>
      <c r="O394" s="622">
        <v>5508</v>
      </c>
      <c r="P394" s="635">
        <v>1.0009085953116481</v>
      </c>
      <c r="Q394" s="623">
        <v>5508</v>
      </c>
    </row>
    <row r="395" spans="1:17" ht="14.4" customHeight="1" x14ac:dyDescent="0.3">
      <c r="A395" s="618" t="s">
        <v>9947</v>
      </c>
      <c r="B395" s="619" t="s">
        <v>9548</v>
      </c>
      <c r="C395" s="619" t="s">
        <v>7401</v>
      </c>
      <c r="D395" s="619" t="s">
        <v>10213</v>
      </c>
      <c r="E395" s="619" t="s">
        <v>10214</v>
      </c>
      <c r="F395" s="622">
        <v>35</v>
      </c>
      <c r="G395" s="622">
        <v>69440</v>
      </c>
      <c r="H395" s="622">
        <v>1</v>
      </c>
      <c r="I395" s="622">
        <v>1984</v>
      </c>
      <c r="J395" s="622">
        <v>44</v>
      </c>
      <c r="K395" s="622">
        <v>87472</v>
      </c>
      <c r="L395" s="622">
        <v>1.2596774193548388</v>
      </c>
      <c r="M395" s="622">
        <v>1988</v>
      </c>
      <c r="N395" s="622">
        <v>31</v>
      </c>
      <c r="O395" s="622">
        <v>61783</v>
      </c>
      <c r="P395" s="635">
        <v>0.88973214285714286</v>
      </c>
      <c r="Q395" s="623">
        <v>1993</v>
      </c>
    </row>
    <row r="396" spans="1:17" ht="14.4" customHeight="1" x14ac:dyDescent="0.3">
      <c r="A396" s="618" t="s">
        <v>9947</v>
      </c>
      <c r="B396" s="619" t="s">
        <v>9548</v>
      </c>
      <c r="C396" s="619" t="s">
        <v>7401</v>
      </c>
      <c r="D396" s="619" t="s">
        <v>10215</v>
      </c>
      <c r="E396" s="619" t="s">
        <v>10216</v>
      </c>
      <c r="F396" s="622">
        <v>73</v>
      </c>
      <c r="G396" s="622">
        <v>30952</v>
      </c>
      <c r="H396" s="622">
        <v>1</v>
      </c>
      <c r="I396" s="622">
        <v>424</v>
      </c>
      <c r="J396" s="622">
        <v>89</v>
      </c>
      <c r="K396" s="622">
        <v>37736</v>
      </c>
      <c r="L396" s="622">
        <v>1.2191780821917808</v>
      </c>
      <c r="M396" s="622">
        <v>424</v>
      </c>
      <c r="N396" s="622">
        <v>60</v>
      </c>
      <c r="O396" s="622">
        <v>25500</v>
      </c>
      <c r="P396" s="635">
        <v>0.82385629361592139</v>
      </c>
      <c r="Q396" s="623">
        <v>425</v>
      </c>
    </row>
    <row r="397" spans="1:17" ht="14.4" customHeight="1" x14ac:dyDescent="0.3">
      <c r="A397" s="618" t="s">
        <v>9947</v>
      </c>
      <c r="B397" s="619" t="s">
        <v>9548</v>
      </c>
      <c r="C397" s="619" t="s">
        <v>7401</v>
      </c>
      <c r="D397" s="619" t="s">
        <v>10217</v>
      </c>
      <c r="E397" s="619" t="s">
        <v>10218</v>
      </c>
      <c r="F397" s="622">
        <v>3</v>
      </c>
      <c r="G397" s="622">
        <v>1092</v>
      </c>
      <c r="H397" s="622">
        <v>1</v>
      </c>
      <c r="I397" s="622">
        <v>364</v>
      </c>
      <c r="J397" s="622">
        <v>7</v>
      </c>
      <c r="K397" s="622">
        <v>2548</v>
      </c>
      <c r="L397" s="622">
        <v>2.3333333333333335</v>
      </c>
      <c r="M397" s="622">
        <v>364</v>
      </c>
      <c r="N397" s="622">
        <v>2</v>
      </c>
      <c r="O397" s="622">
        <v>730</v>
      </c>
      <c r="P397" s="635">
        <v>0.66849816849816845</v>
      </c>
      <c r="Q397" s="623">
        <v>365</v>
      </c>
    </row>
    <row r="398" spans="1:17" ht="14.4" customHeight="1" x14ac:dyDescent="0.3">
      <c r="A398" s="618" t="s">
        <v>9947</v>
      </c>
      <c r="B398" s="619" t="s">
        <v>9548</v>
      </c>
      <c r="C398" s="619" t="s">
        <v>7401</v>
      </c>
      <c r="D398" s="619" t="s">
        <v>10219</v>
      </c>
      <c r="E398" s="619" t="s">
        <v>10220</v>
      </c>
      <c r="F398" s="622">
        <v>2</v>
      </c>
      <c r="G398" s="622">
        <v>5774</v>
      </c>
      <c r="H398" s="622">
        <v>1</v>
      </c>
      <c r="I398" s="622">
        <v>2887</v>
      </c>
      <c r="J398" s="622"/>
      <c r="K398" s="622"/>
      <c r="L398" s="622"/>
      <c r="M398" s="622"/>
      <c r="N398" s="622"/>
      <c r="O398" s="622"/>
      <c r="P398" s="635"/>
      <c r="Q398" s="623"/>
    </row>
    <row r="399" spans="1:17" ht="14.4" customHeight="1" x14ac:dyDescent="0.3">
      <c r="A399" s="618" t="s">
        <v>9947</v>
      </c>
      <c r="B399" s="619" t="s">
        <v>9548</v>
      </c>
      <c r="C399" s="619" t="s">
        <v>7401</v>
      </c>
      <c r="D399" s="619" t="s">
        <v>10221</v>
      </c>
      <c r="E399" s="619" t="s">
        <v>10222</v>
      </c>
      <c r="F399" s="622"/>
      <c r="G399" s="622"/>
      <c r="H399" s="622"/>
      <c r="I399" s="622"/>
      <c r="J399" s="622">
        <v>1</v>
      </c>
      <c r="K399" s="622">
        <v>2074</v>
      </c>
      <c r="L399" s="622"/>
      <c r="M399" s="622">
        <v>2074</v>
      </c>
      <c r="N399" s="622">
        <v>1</v>
      </c>
      <c r="O399" s="622">
        <v>2076</v>
      </c>
      <c r="P399" s="635"/>
      <c r="Q399" s="623">
        <v>2076</v>
      </c>
    </row>
    <row r="400" spans="1:17" ht="14.4" customHeight="1" x14ac:dyDescent="0.3">
      <c r="A400" s="618" t="s">
        <v>9947</v>
      </c>
      <c r="B400" s="619" t="s">
        <v>9548</v>
      </c>
      <c r="C400" s="619" t="s">
        <v>7401</v>
      </c>
      <c r="D400" s="619" t="s">
        <v>10223</v>
      </c>
      <c r="E400" s="619" t="s">
        <v>10224</v>
      </c>
      <c r="F400" s="622"/>
      <c r="G400" s="622"/>
      <c r="H400" s="622"/>
      <c r="I400" s="622"/>
      <c r="J400" s="622"/>
      <c r="K400" s="622"/>
      <c r="L400" s="622"/>
      <c r="M400" s="622"/>
      <c r="N400" s="622">
        <v>1</v>
      </c>
      <c r="O400" s="622">
        <v>914</v>
      </c>
      <c r="P400" s="635"/>
      <c r="Q400" s="623">
        <v>914</v>
      </c>
    </row>
    <row r="401" spans="1:17" ht="14.4" customHeight="1" x14ac:dyDescent="0.3">
      <c r="A401" s="618" t="s">
        <v>9947</v>
      </c>
      <c r="B401" s="619" t="s">
        <v>9548</v>
      </c>
      <c r="C401" s="619" t="s">
        <v>7401</v>
      </c>
      <c r="D401" s="619" t="s">
        <v>10225</v>
      </c>
      <c r="E401" s="619" t="s">
        <v>10226</v>
      </c>
      <c r="F401" s="622">
        <v>1</v>
      </c>
      <c r="G401" s="622">
        <v>1742</v>
      </c>
      <c r="H401" s="622">
        <v>1</v>
      </c>
      <c r="I401" s="622">
        <v>1742</v>
      </c>
      <c r="J401" s="622"/>
      <c r="K401" s="622"/>
      <c r="L401" s="622"/>
      <c r="M401" s="622"/>
      <c r="N401" s="622"/>
      <c r="O401" s="622"/>
      <c r="P401" s="635"/>
      <c r="Q401" s="623"/>
    </row>
    <row r="402" spans="1:17" ht="14.4" customHeight="1" x14ac:dyDescent="0.3">
      <c r="A402" s="618" t="s">
        <v>9947</v>
      </c>
      <c r="B402" s="619" t="s">
        <v>9548</v>
      </c>
      <c r="C402" s="619" t="s">
        <v>7401</v>
      </c>
      <c r="D402" s="619" t="s">
        <v>10227</v>
      </c>
      <c r="E402" s="619" t="s">
        <v>10228</v>
      </c>
      <c r="F402" s="622"/>
      <c r="G402" s="622"/>
      <c r="H402" s="622"/>
      <c r="I402" s="622"/>
      <c r="J402" s="622">
        <v>1</v>
      </c>
      <c r="K402" s="622">
        <v>275</v>
      </c>
      <c r="L402" s="622"/>
      <c r="M402" s="622">
        <v>275</v>
      </c>
      <c r="N402" s="622"/>
      <c r="O402" s="622"/>
      <c r="P402" s="635"/>
      <c r="Q402" s="623"/>
    </row>
    <row r="403" spans="1:17" ht="14.4" customHeight="1" x14ac:dyDescent="0.3">
      <c r="A403" s="618" t="s">
        <v>10229</v>
      </c>
      <c r="B403" s="619" t="s">
        <v>10230</v>
      </c>
      <c r="C403" s="619" t="s">
        <v>7401</v>
      </c>
      <c r="D403" s="619" t="s">
        <v>10231</v>
      </c>
      <c r="E403" s="619" t="s">
        <v>10232</v>
      </c>
      <c r="F403" s="622">
        <v>964</v>
      </c>
      <c r="G403" s="622">
        <v>280524</v>
      </c>
      <c r="H403" s="622">
        <v>1</v>
      </c>
      <c r="I403" s="622">
        <v>291</v>
      </c>
      <c r="J403" s="622">
        <v>836</v>
      </c>
      <c r="K403" s="622">
        <v>243276</v>
      </c>
      <c r="L403" s="622">
        <v>0.86721991701244816</v>
      </c>
      <c r="M403" s="622">
        <v>291</v>
      </c>
      <c r="N403" s="622">
        <v>673</v>
      </c>
      <c r="O403" s="622">
        <v>196516</v>
      </c>
      <c r="P403" s="635">
        <v>0.70053186180148574</v>
      </c>
      <c r="Q403" s="623">
        <v>292</v>
      </c>
    </row>
    <row r="404" spans="1:17" ht="14.4" customHeight="1" x14ac:dyDescent="0.3">
      <c r="A404" s="618" t="s">
        <v>10229</v>
      </c>
      <c r="B404" s="619" t="s">
        <v>10230</v>
      </c>
      <c r="C404" s="619" t="s">
        <v>7401</v>
      </c>
      <c r="D404" s="619" t="s">
        <v>10233</v>
      </c>
      <c r="E404" s="619" t="s">
        <v>10234</v>
      </c>
      <c r="F404" s="622">
        <v>903</v>
      </c>
      <c r="G404" s="622">
        <v>120099</v>
      </c>
      <c r="H404" s="622">
        <v>1</v>
      </c>
      <c r="I404" s="622">
        <v>133</v>
      </c>
      <c r="J404" s="622">
        <v>856</v>
      </c>
      <c r="K404" s="622">
        <v>113848</v>
      </c>
      <c r="L404" s="622">
        <v>0.94795127353266884</v>
      </c>
      <c r="M404" s="622">
        <v>133</v>
      </c>
      <c r="N404" s="622">
        <v>831</v>
      </c>
      <c r="O404" s="622">
        <v>111354</v>
      </c>
      <c r="P404" s="635">
        <v>0.92718507231533986</v>
      </c>
      <c r="Q404" s="623">
        <v>134</v>
      </c>
    </row>
    <row r="405" spans="1:17" ht="14.4" customHeight="1" x14ac:dyDescent="0.3">
      <c r="A405" s="618" t="s">
        <v>10229</v>
      </c>
      <c r="B405" s="619" t="s">
        <v>10230</v>
      </c>
      <c r="C405" s="619" t="s">
        <v>7401</v>
      </c>
      <c r="D405" s="619" t="s">
        <v>10235</v>
      </c>
      <c r="E405" s="619" t="s">
        <v>10236</v>
      </c>
      <c r="F405" s="622">
        <v>663</v>
      </c>
      <c r="G405" s="622">
        <v>105417</v>
      </c>
      <c r="H405" s="622">
        <v>1</v>
      </c>
      <c r="I405" s="622">
        <v>159</v>
      </c>
      <c r="J405" s="622">
        <v>649</v>
      </c>
      <c r="K405" s="622">
        <v>103191</v>
      </c>
      <c r="L405" s="622">
        <v>0.97888386123680238</v>
      </c>
      <c r="M405" s="622">
        <v>159</v>
      </c>
      <c r="N405" s="622">
        <v>653</v>
      </c>
      <c r="O405" s="622">
        <v>104480</v>
      </c>
      <c r="P405" s="635">
        <v>0.99111149055655157</v>
      </c>
      <c r="Q405" s="623">
        <v>160</v>
      </c>
    </row>
    <row r="406" spans="1:17" ht="14.4" customHeight="1" x14ac:dyDescent="0.3">
      <c r="A406" s="618" t="s">
        <v>10229</v>
      </c>
      <c r="B406" s="619" t="s">
        <v>10230</v>
      </c>
      <c r="C406" s="619" t="s">
        <v>7401</v>
      </c>
      <c r="D406" s="619" t="s">
        <v>10237</v>
      </c>
      <c r="E406" s="619" t="s">
        <v>10234</v>
      </c>
      <c r="F406" s="622">
        <v>1</v>
      </c>
      <c r="G406" s="622">
        <v>174</v>
      </c>
      <c r="H406" s="622">
        <v>1</v>
      </c>
      <c r="I406" s="622">
        <v>174</v>
      </c>
      <c r="J406" s="622">
        <v>1</v>
      </c>
      <c r="K406" s="622">
        <v>174</v>
      </c>
      <c r="L406" s="622">
        <v>1</v>
      </c>
      <c r="M406" s="622">
        <v>174</v>
      </c>
      <c r="N406" s="622">
        <v>3</v>
      </c>
      <c r="O406" s="622">
        <v>525</v>
      </c>
      <c r="P406" s="635">
        <v>3.0172413793103448</v>
      </c>
      <c r="Q406" s="623">
        <v>175</v>
      </c>
    </row>
    <row r="407" spans="1:17" ht="14.4" customHeight="1" x14ac:dyDescent="0.3">
      <c r="A407" s="618" t="s">
        <v>10229</v>
      </c>
      <c r="B407" s="619" t="s">
        <v>10230</v>
      </c>
      <c r="C407" s="619" t="s">
        <v>7401</v>
      </c>
      <c r="D407" s="619" t="s">
        <v>10238</v>
      </c>
      <c r="E407" s="619" t="s">
        <v>10239</v>
      </c>
      <c r="F407" s="622">
        <v>220</v>
      </c>
      <c r="G407" s="622">
        <v>30800</v>
      </c>
      <c r="H407" s="622">
        <v>1</v>
      </c>
      <c r="I407" s="622">
        <v>140</v>
      </c>
      <c r="J407" s="622">
        <v>212</v>
      </c>
      <c r="K407" s="622">
        <v>29680</v>
      </c>
      <c r="L407" s="622">
        <v>0.96363636363636362</v>
      </c>
      <c r="M407" s="622">
        <v>140</v>
      </c>
      <c r="N407" s="622">
        <v>201</v>
      </c>
      <c r="O407" s="622">
        <v>28341</v>
      </c>
      <c r="P407" s="635">
        <v>0.92016233766233768</v>
      </c>
      <c r="Q407" s="623">
        <v>141</v>
      </c>
    </row>
    <row r="408" spans="1:17" ht="14.4" customHeight="1" x14ac:dyDescent="0.3">
      <c r="A408" s="618" t="s">
        <v>10229</v>
      </c>
      <c r="B408" s="619" t="s">
        <v>10230</v>
      </c>
      <c r="C408" s="619" t="s">
        <v>7401</v>
      </c>
      <c r="D408" s="619" t="s">
        <v>10240</v>
      </c>
      <c r="E408" s="619" t="s">
        <v>10241</v>
      </c>
      <c r="F408" s="622">
        <v>1166</v>
      </c>
      <c r="G408" s="622">
        <v>235532</v>
      </c>
      <c r="H408" s="622">
        <v>1</v>
      </c>
      <c r="I408" s="622">
        <v>202</v>
      </c>
      <c r="J408" s="622">
        <v>1148</v>
      </c>
      <c r="K408" s="622">
        <v>231896</v>
      </c>
      <c r="L408" s="622">
        <v>0.98456260720411659</v>
      </c>
      <c r="M408" s="622">
        <v>202</v>
      </c>
      <c r="N408" s="622">
        <v>991</v>
      </c>
      <c r="O408" s="622">
        <v>201173</v>
      </c>
      <c r="P408" s="635">
        <v>0.85412173292800975</v>
      </c>
      <c r="Q408" s="623">
        <v>203</v>
      </c>
    </row>
    <row r="409" spans="1:17" ht="14.4" customHeight="1" x14ac:dyDescent="0.3">
      <c r="A409" s="618" t="s">
        <v>10229</v>
      </c>
      <c r="B409" s="619" t="s">
        <v>10230</v>
      </c>
      <c r="C409" s="619" t="s">
        <v>7401</v>
      </c>
      <c r="D409" s="619" t="s">
        <v>10242</v>
      </c>
      <c r="E409" s="619" t="s">
        <v>10243</v>
      </c>
      <c r="F409" s="622">
        <v>1</v>
      </c>
      <c r="G409" s="622">
        <v>1011</v>
      </c>
      <c r="H409" s="622">
        <v>1</v>
      </c>
      <c r="I409" s="622">
        <v>1011</v>
      </c>
      <c r="J409" s="622"/>
      <c r="K409" s="622"/>
      <c r="L409" s="622"/>
      <c r="M409" s="622"/>
      <c r="N409" s="622"/>
      <c r="O409" s="622"/>
      <c r="P409" s="635"/>
      <c r="Q409" s="623"/>
    </row>
    <row r="410" spans="1:17" ht="14.4" customHeight="1" x14ac:dyDescent="0.3">
      <c r="A410" s="618" t="s">
        <v>10229</v>
      </c>
      <c r="B410" s="619" t="s">
        <v>10230</v>
      </c>
      <c r="C410" s="619" t="s">
        <v>7401</v>
      </c>
      <c r="D410" s="619" t="s">
        <v>10244</v>
      </c>
      <c r="E410" s="619" t="s">
        <v>10245</v>
      </c>
      <c r="F410" s="622">
        <v>40</v>
      </c>
      <c r="G410" s="622">
        <v>6320</v>
      </c>
      <c r="H410" s="622">
        <v>1</v>
      </c>
      <c r="I410" s="622">
        <v>158</v>
      </c>
      <c r="J410" s="622">
        <v>40</v>
      </c>
      <c r="K410" s="622">
        <v>6320</v>
      </c>
      <c r="L410" s="622">
        <v>1</v>
      </c>
      <c r="M410" s="622">
        <v>158</v>
      </c>
      <c r="N410" s="622">
        <v>46</v>
      </c>
      <c r="O410" s="622">
        <v>7314</v>
      </c>
      <c r="P410" s="635">
        <v>1.1572784810126582</v>
      </c>
      <c r="Q410" s="623">
        <v>159</v>
      </c>
    </row>
    <row r="411" spans="1:17" ht="14.4" customHeight="1" x14ac:dyDescent="0.3">
      <c r="A411" s="618" t="s">
        <v>10229</v>
      </c>
      <c r="B411" s="619" t="s">
        <v>10230</v>
      </c>
      <c r="C411" s="619" t="s">
        <v>7401</v>
      </c>
      <c r="D411" s="619" t="s">
        <v>10246</v>
      </c>
      <c r="E411" s="619" t="s">
        <v>10247</v>
      </c>
      <c r="F411" s="622">
        <v>118</v>
      </c>
      <c r="G411" s="622">
        <v>30562</v>
      </c>
      <c r="H411" s="622">
        <v>1</v>
      </c>
      <c r="I411" s="622">
        <v>259</v>
      </c>
      <c r="J411" s="622">
        <v>162</v>
      </c>
      <c r="K411" s="622">
        <v>42282</v>
      </c>
      <c r="L411" s="622">
        <v>1.3834827563641123</v>
      </c>
      <c r="M411" s="622">
        <v>261</v>
      </c>
      <c r="N411" s="622">
        <v>184</v>
      </c>
      <c r="O411" s="622">
        <v>48208</v>
      </c>
      <c r="P411" s="635">
        <v>1.5773836790785942</v>
      </c>
      <c r="Q411" s="623">
        <v>262</v>
      </c>
    </row>
    <row r="412" spans="1:17" ht="14.4" customHeight="1" x14ac:dyDescent="0.3">
      <c r="A412" s="618" t="s">
        <v>10229</v>
      </c>
      <c r="B412" s="619" t="s">
        <v>10230</v>
      </c>
      <c r="C412" s="619" t="s">
        <v>7401</v>
      </c>
      <c r="D412" s="619" t="s">
        <v>10248</v>
      </c>
      <c r="E412" s="619" t="s">
        <v>10249</v>
      </c>
      <c r="F412" s="622">
        <v>220</v>
      </c>
      <c r="G412" s="622">
        <v>66220</v>
      </c>
      <c r="H412" s="622">
        <v>1</v>
      </c>
      <c r="I412" s="622">
        <v>301</v>
      </c>
      <c r="J412" s="622">
        <v>212</v>
      </c>
      <c r="K412" s="622">
        <v>64024</v>
      </c>
      <c r="L412" s="622">
        <v>0.9668378133494413</v>
      </c>
      <c r="M412" s="622">
        <v>302</v>
      </c>
      <c r="N412" s="622">
        <v>201</v>
      </c>
      <c r="O412" s="622">
        <v>60903</v>
      </c>
      <c r="P412" s="635">
        <v>0.91970703714889757</v>
      </c>
      <c r="Q412" s="623">
        <v>303</v>
      </c>
    </row>
    <row r="413" spans="1:17" ht="14.4" customHeight="1" x14ac:dyDescent="0.3">
      <c r="A413" s="618" t="s">
        <v>10229</v>
      </c>
      <c r="B413" s="619" t="s">
        <v>10230</v>
      </c>
      <c r="C413" s="619" t="s">
        <v>7401</v>
      </c>
      <c r="D413" s="619" t="s">
        <v>10250</v>
      </c>
      <c r="E413" s="619" t="s">
        <v>10239</v>
      </c>
      <c r="F413" s="622">
        <v>903</v>
      </c>
      <c r="G413" s="622">
        <v>70434</v>
      </c>
      <c r="H413" s="622">
        <v>1</v>
      </c>
      <c r="I413" s="622">
        <v>78</v>
      </c>
      <c r="J413" s="622">
        <v>856</v>
      </c>
      <c r="K413" s="622">
        <v>66768</v>
      </c>
      <c r="L413" s="622">
        <v>0.94795127353266884</v>
      </c>
      <c r="M413" s="622">
        <v>78</v>
      </c>
      <c r="N413" s="622">
        <v>823</v>
      </c>
      <c r="O413" s="622">
        <v>64194</v>
      </c>
      <c r="P413" s="635">
        <v>0.91140642303433006</v>
      </c>
      <c r="Q413" s="623">
        <v>78</v>
      </c>
    </row>
    <row r="414" spans="1:17" ht="14.4" customHeight="1" x14ac:dyDescent="0.3">
      <c r="A414" s="618" t="s">
        <v>10229</v>
      </c>
      <c r="B414" s="619" t="s">
        <v>10230</v>
      </c>
      <c r="C414" s="619" t="s">
        <v>7401</v>
      </c>
      <c r="D414" s="619" t="s">
        <v>10251</v>
      </c>
      <c r="E414" s="619" t="s">
        <v>10241</v>
      </c>
      <c r="F414" s="622">
        <v>2089</v>
      </c>
      <c r="G414" s="622">
        <v>146230</v>
      </c>
      <c r="H414" s="622">
        <v>1</v>
      </c>
      <c r="I414" s="622">
        <v>70</v>
      </c>
      <c r="J414" s="622">
        <v>2078</v>
      </c>
      <c r="K414" s="622">
        <v>145460</v>
      </c>
      <c r="L414" s="622">
        <v>0.99473432264241268</v>
      </c>
      <c r="M414" s="622">
        <v>70</v>
      </c>
      <c r="N414" s="622">
        <v>1949</v>
      </c>
      <c r="O414" s="622">
        <v>136430</v>
      </c>
      <c r="P414" s="635">
        <v>0.9329822881761608</v>
      </c>
      <c r="Q414" s="623">
        <v>70</v>
      </c>
    </row>
    <row r="415" spans="1:17" ht="14.4" customHeight="1" x14ac:dyDescent="0.3">
      <c r="A415" s="618" t="s">
        <v>10229</v>
      </c>
      <c r="B415" s="619" t="s">
        <v>10230</v>
      </c>
      <c r="C415" s="619" t="s">
        <v>7401</v>
      </c>
      <c r="D415" s="619" t="s">
        <v>10252</v>
      </c>
      <c r="E415" s="619" t="s">
        <v>10253</v>
      </c>
      <c r="F415" s="622"/>
      <c r="G415" s="622"/>
      <c r="H415" s="622"/>
      <c r="I415" s="622"/>
      <c r="J415" s="622"/>
      <c r="K415" s="622"/>
      <c r="L415" s="622"/>
      <c r="M415" s="622"/>
      <c r="N415" s="622">
        <v>1</v>
      </c>
      <c r="O415" s="622">
        <v>486</v>
      </c>
      <c r="P415" s="635"/>
      <c r="Q415" s="623">
        <v>486</v>
      </c>
    </row>
    <row r="416" spans="1:17" ht="14.4" customHeight="1" x14ac:dyDescent="0.3">
      <c r="A416" s="618" t="s">
        <v>10229</v>
      </c>
      <c r="B416" s="619" t="s">
        <v>10230</v>
      </c>
      <c r="C416" s="619" t="s">
        <v>7401</v>
      </c>
      <c r="D416" s="619" t="s">
        <v>10254</v>
      </c>
      <c r="E416" s="619" t="s">
        <v>10255</v>
      </c>
      <c r="F416" s="622">
        <v>32</v>
      </c>
      <c r="G416" s="622">
        <v>37888</v>
      </c>
      <c r="H416" s="622">
        <v>1</v>
      </c>
      <c r="I416" s="622">
        <v>1184</v>
      </c>
      <c r="J416" s="622">
        <v>32</v>
      </c>
      <c r="K416" s="622">
        <v>37952</v>
      </c>
      <c r="L416" s="622">
        <v>1.0016891891891893</v>
      </c>
      <c r="M416" s="622">
        <v>1186</v>
      </c>
      <c r="N416" s="622">
        <v>33</v>
      </c>
      <c r="O416" s="622">
        <v>39237</v>
      </c>
      <c r="P416" s="635">
        <v>1.0356049408783783</v>
      </c>
      <c r="Q416" s="623">
        <v>1189</v>
      </c>
    </row>
    <row r="417" spans="1:17" ht="14.4" customHeight="1" x14ac:dyDescent="0.3">
      <c r="A417" s="618" t="s">
        <v>10229</v>
      </c>
      <c r="B417" s="619" t="s">
        <v>10230</v>
      </c>
      <c r="C417" s="619" t="s">
        <v>7401</v>
      </c>
      <c r="D417" s="619" t="s">
        <v>10256</v>
      </c>
      <c r="E417" s="619" t="s">
        <v>10257</v>
      </c>
      <c r="F417" s="622">
        <v>35</v>
      </c>
      <c r="G417" s="622">
        <v>3745</v>
      </c>
      <c r="H417" s="622">
        <v>1</v>
      </c>
      <c r="I417" s="622">
        <v>107</v>
      </c>
      <c r="J417" s="622">
        <v>33</v>
      </c>
      <c r="K417" s="622">
        <v>3531</v>
      </c>
      <c r="L417" s="622">
        <v>0.94285714285714284</v>
      </c>
      <c r="M417" s="622">
        <v>107</v>
      </c>
      <c r="N417" s="622">
        <v>50</v>
      </c>
      <c r="O417" s="622">
        <v>5400</v>
      </c>
      <c r="P417" s="635">
        <v>1.4419225634178905</v>
      </c>
      <c r="Q417" s="623">
        <v>108</v>
      </c>
    </row>
    <row r="418" spans="1:17" ht="14.4" customHeight="1" x14ac:dyDescent="0.3">
      <c r="A418" s="618" t="s">
        <v>10229</v>
      </c>
      <c r="B418" s="619" t="s">
        <v>10230</v>
      </c>
      <c r="C418" s="619" t="s">
        <v>7401</v>
      </c>
      <c r="D418" s="619" t="s">
        <v>10258</v>
      </c>
      <c r="E418" s="619" t="s">
        <v>10259</v>
      </c>
      <c r="F418" s="622">
        <v>1</v>
      </c>
      <c r="G418" s="622">
        <v>289</v>
      </c>
      <c r="H418" s="622">
        <v>1</v>
      </c>
      <c r="I418" s="622">
        <v>289</v>
      </c>
      <c r="J418" s="622">
        <v>2</v>
      </c>
      <c r="K418" s="622">
        <v>580</v>
      </c>
      <c r="L418" s="622">
        <v>2.0069204152249136</v>
      </c>
      <c r="M418" s="622">
        <v>290</v>
      </c>
      <c r="N418" s="622"/>
      <c r="O418" s="622"/>
      <c r="P418" s="635"/>
      <c r="Q418" s="623"/>
    </row>
    <row r="419" spans="1:17" ht="14.4" customHeight="1" x14ac:dyDescent="0.3">
      <c r="A419" s="618" t="s">
        <v>10229</v>
      </c>
      <c r="B419" s="619" t="s">
        <v>10230</v>
      </c>
      <c r="C419" s="619" t="s">
        <v>7401</v>
      </c>
      <c r="D419" s="619" t="s">
        <v>10260</v>
      </c>
      <c r="E419" s="619" t="s">
        <v>10261</v>
      </c>
      <c r="F419" s="622">
        <v>4</v>
      </c>
      <c r="G419" s="622">
        <v>2428</v>
      </c>
      <c r="H419" s="622">
        <v>1</v>
      </c>
      <c r="I419" s="622">
        <v>607</v>
      </c>
      <c r="J419" s="622">
        <v>4</v>
      </c>
      <c r="K419" s="622">
        <v>2436</v>
      </c>
      <c r="L419" s="622">
        <v>1.0032948929159802</v>
      </c>
      <c r="M419" s="622">
        <v>609</v>
      </c>
      <c r="N419" s="622">
        <v>2</v>
      </c>
      <c r="O419" s="622">
        <v>1224</v>
      </c>
      <c r="P419" s="635">
        <v>0.50411861614497533</v>
      </c>
      <c r="Q419" s="623">
        <v>612</v>
      </c>
    </row>
    <row r="420" spans="1:17" ht="14.4" customHeight="1" x14ac:dyDescent="0.3">
      <c r="A420" s="618" t="s">
        <v>10229</v>
      </c>
      <c r="B420" s="619" t="s">
        <v>10230</v>
      </c>
      <c r="C420" s="619" t="s">
        <v>7401</v>
      </c>
      <c r="D420" s="619" t="s">
        <v>10262</v>
      </c>
      <c r="E420" s="619" t="s">
        <v>10263</v>
      </c>
      <c r="F420" s="622">
        <v>1</v>
      </c>
      <c r="G420" s="622">
        <v>580</v>
      </c>
      <c r="H420" s="622">
        <v>1</v>
      </c>
      <c r="I420" s="622">
        <v>580</v>
      </c>
      <c r="J420" s="622"/>
      <c r="K420" s="622"/>
      <c r="L420" s="622"/>
      <c r="M420" s="622"/>
      <c r="N420" s="622">
        <v>1</v>
      </c>
      <c r="O420" s="622">
        <v>585</v>
      </c>
      <c r="P420" s="635">
        <v>1.0086206896551724</v>
      </c>
      <c r="Q420" s="623">
        <v>585</v>
      </c>
    </row>
    <row r="421" spans="1:17" ht="14.4" customHeight="1" x14ac:dyDescent="0.3">
      <c r="A421" s="618" t="s">
        <v>10229</v>
      </c>
      <c r="B421" s="619" t="s">
        <v>10230</v>
      </c>
      <c r="C421" s="619" t="s">
        <v>7401</v>
      </c>
      <c r="D421" s="619" t="s">
        <v>10264</v>
      </c>
      <c r="E421" s="619" t="s">
        <v>10265</v>
      </c>
      <c r="F421" s="622">
        <v>3</v>
      </c>
      <c r="G421" s="622">
        <v>948</v>
      </c>
      <c r="H421" s="622">
        <v>1</v>
      </c>
      <c r="I421" s="622">
        <v>316</v>
      </c>
      <c r="J421" s="622">
        <v>3</v>
      </c>
      <c r="K421" s="622">
        <v>954</v>
      </c>
      <c r="L421" s="622">
        <v>1.0063291139240507</v>
      </c>
      <c r="M421" s="622">
        <v>318</v>
      </c>
      <c r="N421" s="622">
        <v>4</v>
      </c>
      <c r="O421" s="622">
        <v>1276</v>
      </c>
      <c r="P421" s="635">
        <v>1.3459915611814346</v>
      </c>
      <c r="Q421" s="623">
        <v>319</v>
      </c>
    </row>
    <row r="422" spans="1:17" ht="14.4" customHeight="1" x14ac:dyDescent="0.3">
      <c r="A422" s="618" t="s">
        <v>10229</v>
      </c>
      <c r="B422" s="619" t="s">
        <v>10230</v>
      </c>
      <c r="C422" s="619" t="s">
        <v>7401</v>
      </c>
      <c r="D422" s="619" t="s">
        <v>10266</v>
      </c>
      <c r="E422" s="619" t="s">
        <v>10267</v>
      </c>
      <c r="F422" s="622">
        <v>2</v>
      </c>
      <c r="G422" s="622">
        <v>434</v>
      </c>
      <c r="H422" s="622">
        <v>1</v>
      </c>
      <c r="I422" s="622">
        <v>217</v>
      </c>
      <c r="J422" s="622">
        <v>2</v>
      </c>
      <c r="K422" s="622">
        <v>438</v>
      </c>
      <c r="L422" s="622">
        <v>1.0092165898617511</v>
      </c>
      <c r="M422" s="622">
        <v>219</v>
      </c>
      <c r="N422" s="622"/>
      <c r="O422" s="622"/>
      <c r="P422" s="635"/>
      <c r="Q422" s="623"/>
    </row>
    <row r="423" spans="1:17" ht="14.4" customHeight="1" x14ac:dyDescent="0.3">
      <c r="A423" s="618" t="s">
        <v>10229</v>
      </c>
      <c r="B423" s="619" t="s">
        <v>10230</v>
      </c>
      <c r="C423" s="619" t="s">
        <v>7401</v>
      </c>
      <c r="D423" s="619" t="s">
        <v>10268</v>
      </c>
      <c r="E423" s="619" t="s">
        <v>10269</v>
      </c>
      <c r="F423" s="622"/>
      <c r="G423" s="622"/>
      <c r="H423" s="622"/>
      <c r="I423" s="622"/>
      <c r="J423" s="622">
        <v>1</v>
      </c>
      <c r="K423" s="622">
        <v>382</v>
      </c>
      <c r="L423" s="622"/>
      <c r="M423" s="622">
        <v>382</v>
      </c>
      <c r="N423" s="622">
        <v>1</v>
      </c>
      <c r="O423" s="622">
        <v>382</v>
      </c>
      <c r="P423" s="635"/>
      <c r="Q423" s="623">
        <v>382</v>
      </c>
    </row>
    <row r="424" spans="1:17" ht="14.4" customHeight="1" x14ac:dyDescent="0.3">
      <c r="A424" s="618" t="s">
        <v>10229</v>
      </c>
      <c r="B424" s="619" t="s">
        <v>10230</v>
      </c>
      <c r="C424" s="619" t="s">
        <v>7401</v>
      </c>
      <c r="D424" s="619" t="s">
        <v>10270</v>
      </c>
      <c r="E424" s="619" t="s">
        <v>10271</v>
      </c>
      <c r="F424" s="622">
        <v>9</v>
      </c>
      <c r="G424" s="622">
        <v>828</v>
      </c>
      <c r="H424" s="622">
        <v>1</v>
      </c>
      <c r="I424" s="622">
        <v>92</v>
      </c>
      <c r="J424" s="622">
        <v>19</v>
      </c>
      <c r="K424" s="622">
        <v>1748</v>
      </c>
      <c r="L424" s="622">
        <v>2.1111111111111112</v>
      </c>
      <c r="M424" s="622">
        <v>92</v>
      </c>
      <c r="N424" s="622">
        <v>21</v>
      </c>
      <c r="O424" s="622">
        <v>1953</v>
      </c>
      <c r="P424" s="635">
        <v>2.3586956521739131</v>
      </c>
      <c r="Q424" s="623">
        <v>93</v>
      </c>
    </row>
    <row r="425" spans="1:17" ht="14.4" customHeight="1" x14ac:dyDescent="0.3">
      <c r="A425" s="618" t="s">
        <v>10229</v>
      </c>
      <c r="B425" s="619" t="s">
        <v>10230</v>
      </c>
      <c r="C425" s="619" t="s">
        <v>7401</v>
      </c>
      <c r="D425" s="619" t="s">
        <v>10272</v>
      </c>
      <c r="E425" s="619" t="s">
        <v>10273</v>
      </c>
      <c r="F425" s="622">
        <v>3</v>
      </c>
      <c r="G425" s="622">
        <v>639</v>
      </c>
      <c r="H425" s="622">
        <v>1</v>
      </c>
      <c r="I425" s="622">
        <v>213</v>
      </c>
      <c r="J425" s="622">
        <v>1</v>
      </c>
      <c r="K425" s="622">
        <v>215</v>
      </c>
      <c r="L425" s="622">
        <v>0.33646322378716748</v>
      </c>
      <c r="M425" s="622">
        <v>215</v>
      </c>
      <c r="N425" s="622">
        <v>7</v>
      </c>
      <c r="O425" s="622">
        <v>1512</v>
      </c>
      <c r="P425" s="635">
        <v>2.3661971830985915</v>
      </c>
      <c r="Q425" s="623">
        <v>216</v>
      </c>
    </row>
    <row r="426" spans="1:17" ht="14.4" customHeight="1" x14ac:dyDescent="0.3">
      <c r="A426" s="618" t="s">
        <v>10274</v>
      </c>
      <c r="B426" s="619" t="s">
        <v>10275</v>
      </c>
      <c r="C426" s="619" t="s">
        <v>7401</v>
      </c>
      <c r="D426" s="619" t="s">
        <v>9503</v>
      </c>
      <c r="E426" s="619" t="s">
        <v>9504</v>
      </c>
      <c r="F426" s="622">
        <v>4</v>
      </c>
      <c r="G426" s="622">
        <v>180</v>
      </c>
      <c r="H426" s="622">
        <v>1</v>
      </c>
      <c r="I426" s="622">
        <v>45</v>
      </c>
      <c r="J426" s="622"/>
      <c r="K426" s="622"/>
      <c r="L426" s="622"/>
      <c r="M426" s="622"/>
      <c r="N426" s="622"/>
      <c r="O426" s="622"/>
      <c r="P426" s="635"/>
      <c r="Q426" s="623"/>
    </row>
    <row r="427" spans="1:17" ht="14.4" customHeight="1" x14ac:dyDescent="0.3">
      <c r="A427" s="618" t="s">
        <v>10274</v>
      </c>
      <c r="B427" s="619" t="s">
        <v>10275</v>
      </c>
      <c r="C427" s="619" t="s">
        <v>7401</v>
      </c>
      <c r="D427" s="619" t="s">
        <v>9511</v>
      </c>
      <c r="E427" s="619" t="s">
        <v>9512</v>
      </c>
      <c r="F427" s="622">
        <v>16</v>
      </c>
      <c r="G427" s="622">
        <v>19648</v>
      </c>
      <c r="H427" s="622">
        <v>1</v>
      </c>
      <c r="I427" s="622">
        <v>1228</v>
      </c>
      <c r="J427" s="622">
        <v>14</v>
      </c>
      <c r="K427" s="622">
        <v>17304</v>
      </c>
      <c r="L427" s="622">
        <v>0.88070032573289903</v>
      </c>
      <c r="M427" s="622">
        <v>1236</v>
      </c>
      <c r="N427" s="622">
        <v>11</v>
      </c>
      <c r="O427" s="622">
        <v>13695</v>
      </c>
      <c r="P427" s="635">
        <v>0.69701750814332253</v>
      </c>
      <c r="Q427" s="623">
        <v>1245</v>
      </c>
    </row>
    <row r="428" spans="1:17" ht="14.4" customHeight="1" x14ac:dyDescent="0.3">
      <c r="A428" s="618" t="s">
        <v>10274</v>
      </c>
      <c r="B428" s="619" t="s">
        <v>10275</v>
      </c>
      <c r="C428" s="619" t="s">
        <v>7401</v>
      </c>
      <c r="D428" s="619" t="s">
        <v>9519</v>
      </c>
      <c r="E428" s="619" t="s">
        <v>9520</v>
      </c>
      <c r="F428" s="622">
        <v>119</v>
      </c>
      <c r="G428" s="622">
        <v>19754</v>
      </c>
      <c r="H428" s="622">
        <v>1</v>
      </c>
      <c r="I428" s="622">
        <v>166</v>
      </c>
      <c r="J428" s="622">
        <v>121</v>
      </c>
      <c r="K428" s="622">
        <v>20086</v>
      </c>
      <c r="L428" s="622">
        <v>1.0168067226890756</v>
      </c>
      <c r="M428" s="622">
        <v>166</v>
      </c>
      <c r="N428" s="622">
        <v>175</v>
      </c>
      <c r="O428" s="622">
        <v>29225</v>
      </c>
      <c r="P428" s="635">
        <v>1.4794472005669739</v>
      </c>
      <c r="Q428" s="623">
        <v>167</v>
      </c>
    </row>
    <row r="429" spans="1:17" ht="14.4" customHeight="1" x14ac:dyDescent="0.3">
      <c r="A429" s="618" t="s">
        <v>10274</v>
      </c>
      <c r="B429" s="619" t="s">
        <v>10275</v>
      </c>
      <c r="C429" s="619" t="s">
        <v>7401</v>
      </c>
      <c r="D429" s="619" t="s">
        <v>9521</v>
      </c>
      <c r="E429" s="619" t="s">
        <v>9522</v>
      </c>
      <c r="F429" s="622">
        <v>47</v>
      </c>
      <c r="G429" s="622">
        <v>46906</v>
      </c>
      <c r="H429" s="622">
        <v>1</v>
      </c>
      <c r="I429" s="622">
        <v>998</v>
      </c>
      <c r="J429" s="622">
        <v>45</v>
      </c>
      <c r="K429" s="622">
        <v>45000</v>
      </c>
      <c r="L429" s="622">
        <v>0.95936553958981796</v>
      </c>
      <c r="M429" s="622">
        <v>1000</v>
      </c>
      <c r="N429" s="622">
        <v>32</v>
      </c>
      <c r="O429" s="622">
        <v>32064</v>
      </c>
      <c r="P429" s="635">
        <v>0.6835799258090649</v>
      </c>
      <c r="Q429" s="623">
        <v>1002</v>
      </c>
    </row>
    <row r="430" spans="1:17" ht="14.4" customHeight="1" x14ac:dyDescent="0.3">
      <c r="A430" s="618" t="s">
        <v>10274</v>
      </c>
      <c r="B430" s="619" t="s">
        <v>10275</v>
      </c>
      <c r="C430" s="619" t="s">
        <v>7401</v>
      </c>
      <c r="D430" s="619" t="s">
        <v>9523</v>
      </c>
      <c r="E430" s="619" t="s">
        <v>9524</v>
      </c>
      <c r="F430" s="622">
        <v>9</v>
      </c>
      <c r="G430" s="622">
        <v>114930</v>
      </c>
      <c r="H430" s="622">
        <v>1</v>
      </c>
      <c r="I430" s="622">
        <v>12770</v>
      </c>
      <c r="J430" s="622">
        <v>3</v>
      </c>
      <c r="K430" s="622">
        <v>38322</v>
      </c>
      <c r="L430" s="622">
        <v>0.33343774471417387</v>
      </c>
      <c r="M430" s="622">
        <v>12774</v>
      </c>
      <c r="N430" s="622"/>
      <c r="O430" s="622"/>
      <c r="P430" s="635"/>
      <c r="Q430" s="623"/>
    </row>
    <row r="431" spans="1:17" ht="14.4" customHeight="1" x14ac:dyDescent="0.3">
      <c r="A431" s="618" t="s">
        <v>10274</v>
      </c>
      <c r="B431" s="619" t="s">
        <v>10275</v>
      </c>
      <c r="C431" s="619" t="s">
        <v>7401</v>
      </c>
      <c r="D431" s="619" t="s">
        <v>9525</v>
      </c>
      <c r="E431" s="619" t="s">
        <v>9526</v>
      </c>
      <c r="F431" s="622">
        <v>123</v>
      </c>
      <c r="G431" s="622">
        <v>20049</v>
      </c>
      <c r="H431" s="622">
        <v>1</v>
      </c>
      <c r="I431" s="622">
        <v>163</v>
      </c>
      <c r="J431" s="622">
        <v>125</v>
      </c>
      <c r="K431" s="622">
        <v>20375</v>
      </c>
      <c r="L431" s="622">
        <v>1.0162601626016261</v>
      </c>
      <c r="M431" s="622">
        <v>163</v>
      </c>
      <c r="N431" s="622">
        <v>171</v>
      </c>
      <c r="O431" s="622">
        <v>28044</v>
      </c>
      <c r="P431" s="635">
        <v>1.3987730061349692</v>
      </c>
      <c r="Q431" s="623">
        <v>164</v>
      </c>
    </row>
    <row r="432" spans="1:17" ht="14.4" customHeight="1" x14ac:dyDescent="0.3">
      <c r="A432" s="618" t="s">
        <v>10274</v>
      </c>
      <c r="B432" s="619" t="s">
        <v>10275</v>
      </c>
      <c r="C432" s="619" t="s">
        <v>7401</v>
      </c>
      <c r="D432" s="619" t="s">
        <v>9527</v>
      </c>
      <c r="E432" s="619" t="s">
        <v>9528</v>
      </c>
      <c r="F432" s="622">
        <v>48</v>
      </c>
      <c r="G432" s="622">
        <v>106128</v>
      </c>
      <c r="H432" s="622">
        <v>1</v>
      </c>
      <c r="I432" s="622">
        <v>2211</v>
      </c>
      <c r="J432" s="622">
        <v>63</v>
      </c>
      <c r="K432" s="622">
        <v>139923</v>
      </c>
      <c r="L432" s="622">
        <v>1.3184362279511532</v>
      </c>
      <c r="M432" s="622">
        <v>2221</v>
      </c>
      <c r="N432" s="622">
        <v>36</v>
      </c>
      <c r="O432" s="622">
        <v>80388</v>
      </c>
      <c r="P432" s="635">
        <v>0.7574626865671642</v>
      </c>
      <c r="Q432" s="623">
        <v>2233</v>
      </c>
    </row>
    <row r="433" spans="1:17" ht="14.4" customHeight="1" x14ac:dyDescent="0.3">
      <c r="A433" s="618" t="s">
        <v>10274</v>
      </c>
      <c r="B433" s="619" t="s">
        <v>10275</v>
      </c>
      <c r="C433" s="619" t="s">
        <v>7401</v>
      </c>
      <c r="D433" s="619" t="s">
        <v>9550</v>
      </c>
      <c r="E433" s="619" t="s">
        <v>9551</v>
      </c>
      <c r="F433" s="622">
        <v>25</v>
      </c>
      <c r="G433" s="622">
        <v>16400</v>
      </c>
      <c r="H433" s="622">
        <v>1</v>
      </c>
      <c r="I433" s="622">
        <v>656</v>
      </c>
      <c r="J433" s="622">
        <v>31</v>
      </c>
      <c r="K433" s="622">
        <v>20460</v>
      </c>
      <c r="L433" s="622">
        <v>1.2475609756097561</v>
      </c>
      <c r="M433" s="622">
        <v>660</v>
      </c>
      <c r="N433" s="622">
        <v>14</v>
      </c>
      <c r="O433" s="622">
        <v>9296</v>
      </c>
      <c r="P433" s="635">
        <v>0.56682926829268288</v>
      </c>
      <c r="Q433" s="623">
        <v>664</v>
      </c>
    </row>
    <row r="434" spans="1:17" ht="14.4" customHeight="1" x14ac:dyDescent="0.3">
      <c r="A434" s="618" t="s">
        <v>10274</v>
      </c>
      <c r="B434" s="619" t="s">
        <v>10275</v>
      </c>
      <c r="C434" s="619" t="s">
        <v>7401</v>
      </c>
      <c r="D434" s="619" t="s">
        <v>9552</v>
      </c>
      <c r="E434" s="619" t="s">
        <v>9553</v>
      </c>
      <c r="F434" s="622">
        <v>753</v>
      </c>
      <c r="G434" s="622">
        <v>340356</v>
      </c>
      <c r="H434" s="622">
        <v>1</v>
      </c>
      <c r="I434" s="622">
        <v>452</v>
      </c>
      <c r="J434" s="622">
        <v>739</v>
      </c>
      <c r="K434" s="622">
        <v>335506</v>
      </c>
      <c r="L434" s="622">
        <v>0.98575021448130784</v>
      </c>
      <c r="M434" s="622">
        <v>454</v>
      </c>
      <c r="N434" s="622">
        <v>761</v>
      </c>
      <c r="O434" s="622">
        <v>347777</v>
      </c>
      <c r="P434" s="635">
        <v>1.0218036408936526</v>
      </c>
      <c r="Q434" s="623">
        <v>457</v>
      </c>
    </row>
    <row r="435" spans="1:17" ht="14.4" customHeight="1" x14ac:dyDescent="0.3">
      <c r="A435" s="618" t="s">
        <v>10274</v>
      </c>
      <c r="B435" s="619" t="s">
        <v>10275</v>
      </c>
      <c r="C435" s="619" t="s">
        <v>7401</v>
      </c>
      <c r="D435" s="619" t="s">
        <v>9554</v>
      </c>
      <c r="E435" s="619" t="s">
        <v>9555</v>
      </c>
      <c r="F435" s="622">
        <v>1</v>
      </c>
      <c r="G435" s="622">
        <v>248</v>
      </c>
      <c r="H435" s="622">
        <v>1</v>
      </c>
      <c r="I435" s="622">
        <v>248</v>
      </c>
      <c r="J435" s="622"/>
      <c r="K435" s="622"/>
      <c r="L435" s="622"/>
      <c r="M435" s="622"/>
      <c r="N435" s="622">
        <v>1</v>
      </c>
      <c r="O435" s="622">
        <v>251</v>
      </c>
      <c r="P435" s="635">
        <v>1.0120967741935485</v>
      </c>
      <c r="Q435" s="623">
        <v>251</v>
      </c>
    </row>
    <row r="436" spans="1:17" ht="14.4" customHeight="1" x14ac:dyDescent="0.3">
      <c r="A436" s="618" t="s">
        <v>10274</v>
      </c>
      <c r="B436" s="619" t="s">
        <v>10275</v>
      </c>
      <c r="C436" s="619" t="s">
        <v>7401</v>
      </c>
      <c r="D436" s="619" t="s">
        <v>9556</v>
      </c>
      <c r="E436" s="619" t="s">
        <v>9557</v>
      </c>
      <c r="F436" s="622">
        <v>72</v>
      </c>
      <c r="G436" s="622">
        <v>5616</v>
      </c>
      <c r="H436" s="622">
        <v>1</v>
      </c>
      <c r="I436" s="622">
        <v>78</v>
      </c>
      <c r="J436" s="622">
        <v>85</v>
      </c>
      <c r="K436" s="622">
        <v>6630</v>
      </c>
      <c r="L436" s="622">
        <v>1.1805555555555556</v>
      </c>
      <c r="M436" s="622">
        <v>78</v>
      </c>
      <c r="N436" s="622">
        <v>59</v>
      </c>
      <c r="O436" s="622">
        <v>4661</v>
      </c>
      <c r="P436" s="635">
        <v>0.82995014245014243</v>
      </c>
      <c r="Q436" s="623">
        <v>79</v>
      </c>
    </row>
    <row r="437" spans="1:17" ht="14.4" customHeight="1" x14ac:dyDescent="0.3">
      <c r="A437" s="618" t="s">
        <v>10274</v>
      </c>
      <c r="B437" s="619" t="s">
        <v>10275</v>
      </c>
      <c r="C437" s="619" t="s">
        <v>7401</v>
      </c>
      <c r="D437" s="619" t="s">
        <v>9560</v>
      </c>
      <c r="E437" s="619" t="s">
        <v>9561</v>
      </c>
      <c r="F437" s="622">
        <v>380</v>
      </c>
      <c r="G437" s="622">
        <v>13680</v>
      </c>
      <c r="H437" s="622">
        <v>1</v>
      </c>
      <c r="I437" s="622">
        <v>36</v>
      </c>
      <c r="J437" s="622">
        <v>370</v>
      </c>
      <c r="K437" s="622">
        <v>13320</v>
      </c>
      <c r="L437" s="622">
        <v>0.97368421052631582</v>
      </c>
      <c r="M437" s="622">
        <v>36</v>
      </c>
      <c r="N437" s="622">
        <v>373</v>
      </c>
      <c r="O437" s="622">
        <v>13801</v>
      </c>
      <c r="P437" s="635">
        <v>1.0088450292397662</v>
      </c>
      <c r="Q437" s="623">
        <v>37</v>
      </c>
    </row>
    <row r="438" spans="1:17" ht="14.4" customHeight="1" x14ac:dyDescent="0.3">
      <c r="A438" s="618" t="s">
        <v>10274</v>
      </c>
      <c r="B438" s="619" t="s">
        <v>10275</v>
      </c>
      <c r="C438" s="619" t="s">
        <v>7401</v>
      </c>
      <c r="D438" s="619" t="s">
        <v>9562</v>
      </c>
      <c r="E438" s="619" t="s">
        <v>9563</v>
      </c>
      <c r="F438" s="622">
        <v>497</v>
      </c>
      <c r="G438" s="622">
        <v>53179</v>
      </c>
      <c r="H438" s="622">
        <v>1</v>
      </c>
      <c r="I438" s="622">
        <v>107</v>
      </c>
      <c r="J438" s="622">
        <v>500</v>
      </c>
      <c r="K438" s="622">
        <v>53500</v>
      </c>
      <c r="L438" s="622">
        <v>1.0060362173038229</v>
      </c>
      <c r="M438" s="622">
        <v>107</v>
      </c>
      <c r="N438" s="622">
        <v>447</v>
      </c>
      <c r="O438" s="622">
        <v>48276</v>
      </c>
      <c r="P438" s="635">
        <v>0.9078019518983057</v>
      </c>
      <c r="Q438" s="623">
        <v>108</v>
      </c>
    </row>
    <row r="439" spans="1:17" ht="14.4" customHeight="1" x14ac:dyDescent="0.3">
      <c r="A439" s="618" t="s">
        <v>10274</v>
      </c>
      <c r="B439" s="619" t="s">
        <v>10275</v>
      </c>
      <c r="C439" s="619" t="s">
        <v>7401</v>
      </c>
      <c r="D439" s="619" t="s">
        <v>9564</v>
      </c>
      <c r="E439" s="619" t="s">
        <v>9565</v>
      </c>
      <c r="F439" s="622">
        <v>17</v>
      </c>
      <c r="G439" s="622">
        <v>4080</v>
      </c>
      <c r="H439" s="622">
        <v>1</v>
      </c>
      <c r="I439" s="622">
        <v>240</v>
      </c>
      <c r="J439" s="622">
        <v>34</v>
      </c>
      <c r="K439" s="622">
        <v>8228</v>
      </c>
      <c r="L439" s="622">
        <v>2.0166666666666666</v>
      </c>
      <c r="M439" s="622">
        <v>242</v>
      </c>
      <c r="N439" s="622">
        <v>30</v>
      </c>
      <c r="O439" s="622">
        <v>7290</v>
      </c>
      <c r="P439" s="635">
        <v>1.786764705882353</v>
      </c>
      <c r="Q439" s="623">
        <v>243</v>
      </c>
    </row>
    <row r="440" spans="1:17" ht="14.4" customHeight="1" x14ac:dyDescent="0.3">
      <c r="A440" s="618" t="s">
        <v>10274</v>
      </c>
      <c r="B440" s="619" t="s">
        <v>10275</v>
      </c>
      <c r="C440" s="619" t="s">
        <v>7401</v>
      </c>
      <c r="D440" s="619" t="s">
        <v>10276</v>
      </c>
      <c r="E440" s="619" t="s">
        <v>10277</v>
      </c>
      <c r="F440" s="622">
        <v>544</v>
      </c>
      <c r="G440" s="622">
        <v>1076576</v>
      </c>
      <c r="H440" s="622">
        <v>1</v>
      </c>
      <c r="I440" s="622">
        <v>1979</v>
      </c>
      <c r="J440" s="622">
        <v>543</v>
      </c>
      <c r="K440" s="622">
        <v>1077855</v>
      </c>
      <c r="L440" s="622">
        <v>1.0011880257408674</v>
      </c>
      <c r="M440" s="622">
        <v>1985</v>
      </c>
      <c r="N440" s="622">
        <v>860</v>
      </c>
      <c r="O440" s="622">
        <v>1713980</v>
      </c>
      <c r="P440" s="635">
        <v>1.5920659572570817</v>
      </c>
      <c r="Q440" s="623">
        <v>1993</v>
      </c>
    </row>
    <row r="441" spans="1:17" ht="14.4" customHeight="1" x14ac:dyDescent="0.3">
      <c r="A441" s="618" t="s">
        <v>10274</v>
      </c>
      <c r="B441" s="619" t="s">
        <v>10275</v>
      </c>
      <c r="C441" s="619" t="s">
        <v>7401</v>
      </c>
      <c r="D441" s="619" t="s">
        <v>10278</v>
      </c>
      <c r="E441" s="619" t="s">
        <v>10279</v>
      </c>
      <c r="F441" s="622">
        <v>663</v>
      </c>
      <c r="G441" s="622">
        <v>109395</v>
      </c>
      <c r="H441" s="622">
        <v>1</v>
      </c>
      <c r="I441" s="622">
        <v>165</v>
      </c>
      <c r="J441" s="622">
        <v>791</v>
      </c>
      <c r="K441" s="622">
        <v>132097</v>
      </c>
      <c r="L441" s="622">
        <v>1.20752319575849</v>
      </c>
      <c r="M441" s="622">
        <v>167</v>
      </c>
      <c r="N441" s="622">
        <v>887</v>
      </c>
      <c r="O441" s="622">
        <v>149016</v>
      </c>
      <c r="P441" s="635">
        <v>1.3621829151240916</v>
      </c>
      <c r="Q441" s="623">
        <v>168</v>
      </c>
    </row>
    <row r="442" spans="1:17" ht="14.4" customHeight="1" x14ac:dyDescent="0.3">
      <c r="A442" s="618" t="s">
        <v>10274</v>
      </c>
      <c r="B442" s="619" t="s">
        <v>10275</v>
      </c>
      <c r="C442" s="619" t="s">
        <v>7401</v>
      </c>
      <c r="D442" s="619" t="s">
        <v>10280</v>
      </c>
      <c r="E442" s="619" t="s">
        <v>10281</v>
      </c>
      <c r="F442" s="622">
        <v>1407</v>
      </c>
      <c r="G442" s="622">
        <v>391146</v>
      </c>
      <c r="H442" s="622">
        <v>1</v>
      </c>
      <c r="I442" s="622">
        <v>278</v>
      </c>
      <c r="J442" s="622">
        <v>1685</v>
      </c>
      <c r="K442" s="622">
        <v>471800</v>
      </c>
      <c r="L442" s="622">
        <v>1.2061992197286946</v>
      </c>
      <c r="M442" s="622">
        <v>280</v>
      </c>
      <c r="N442" s="622">
        <v>1889</v>
      </c>
      <c r="O442" s="622">
        <v>530809</v>
      </c>
      <c r="P442" s="635">
        <v>1.3570610462589416</v>
      </c>
      <c r="Q442" s="623">
        <v>281</v>
      </c>
    </row>
    <row r="443" spans="1:17" ht="14.4" customHeight="1" x14ac:dyDescent="0.3">
      <c r="A443" s="618" t="s">
        <v>10274</v>
      </c>
      <c r="B443" s="619" t="s">
        <v>10275</v>
      </c>
      <c r="C443" s="619" t="s">
        <v>7401</v>
      </c>
      <c r="D443" s="619" t="s">
        <v>10282</v>
      </c>
      <c r="E443" s="619" t="s">
        <v>10283</v>
      </c>
      <c r="F443" s="622">
        <v>10320</v>
      </c>
      <c r="G443" s="622">
        <v>1671840</v>
      </c>
      <c r="H443" s="622">
        <v>1</v>
      </c>
      <c r="I443" s="622">
        <v>162</v>
      </c>
      <c r="J443" s="622">
        <v>12418</v>
      </c>
      <c r="K443" s="622">
        <v>2036552</v>
      </c>
      <c r="L443" s="622">
        <v>1.2181500622069097</v>
      </c>
      <c r="M443" s="622">
        <v>164</v>
      </c>
      <c r="N443" s="622">
        <v>14600</v>
      </c>
      <c r="O443" s="622">
        <v>2409000</v>
      </c>
      <c r="P443" s="635">
        <v>1.4409273614699971</v>
      </c>
      <c r="Q443" s="623">
        <v>165</v>
      </c>
    </row>
    <row r="444" spans="1:17" ht="14.4" customHeight="1" x14ac:dyDescent="0.3">
      <c r="A444" s="618" t="s">
        <v>10274</v>
      </c>
      <c r="B444" s="619" t="s">
        <v>10275</v>
      </c>
      <c r="C444" s="619" t="s">
        <v>7401</v>
      </c>
      <c r="D444" s="619" t="s">
        <v>10284</v>
      </c>
      <c r="E444" s="619" t="s">
        <v>10285</v>
      </c>
      <c r="F444" s="622">
        <v>1768</v>
      </c>
      <c r="G444" s="622">
        <v>797368</v>
      </c>
      <c r="H444" s="622">
        <v>1</v>
      </c>
      <c r="I444" s="622">
        <v>451</v>
      </c>
      <c r="J444" s="622">
        <v>1836</v>
      </c>
      <c r="K444" s="622">
        <v>831708</v>
      </c>
      <c r="L444" s="622">
        <v>1.0430666894081528</v>
      </c>
      <c r="M444" s="622">
        <v>453</v>
      </c>
      <c r="N444" s="622">
        <v>1968</v>
      </c>
      <c r="O444" s="622">
        <v>897408</v>
      </c>
      <c r="P444" s="635">
        <v>1.125462772521596</v>
      </c>
      <c r="Q444" s="623">
        <v>456</v>
      </c>
    </row>
    <row r="445" spans="1:17" ht="14.4" customHeight="1" x14ac:dyDescent="0.3">
      <c r="A445" s="618" t="s">
        <v>10274</v>
      </c>
      <c r="B445" s="619" t="s">
        <v>10275</v>
      </c>
      <c r="C445" s="619" t="s">
        <v>7401</v>
      </c>
      <c r="D445" s="619" t="s">
        <v>10286</v>
      </c>
      <c r="E445" s="619" t="s">
        <v>10287</v>
      </c>
      <c r="F445" s="622">
        <v>30</v>
      </c>
      <c r="G445" s="622">
        <v>64770</v>
      </c>
      <c r="H445" s="622">
        <v>1</v>
      </c>
      <c r="I445" s="622">
        <v>2159</v>
      </c>
      <c r="J445" s="622">
        <v>23</v>
      </c>
      <c r="K445" s="622">
        <v>49703</v>
      </c>
      <c r="L445" s="622">
        <v>0.76737687200864602</v>
      </c>
      <c r="M445" s="622">
        <v>2161</v>
      </c>
      <c r="N445" s="622">
        <v>54</v>
      </c>
      <c r="O445" s="622">
        <v>116856</v>
      </c>
      <c r="P445" s="635">
        <v>1.8041685965724872</v>
      </c>
      <c r="Q445" s="623">
        <v>2164</v>
      </c>
    </row>
    <row r="446" spans="1:17" ht="14.4" customHeight="1" x14ac:dyDescent="0.3">
      <c r="A446" s="618" t="s">
        <v>10274</v>
      </c>
      <c r="B446" s="619" t="s">
        <v>10275</v>
      </c>
      <c r="C446" s="619" t="s">
        <v>7401</v>
      </c>
      <c r="D446" s="619" t="s">
        <v>10288</v>
      </c>
      <c r="E446" s="619" t="s">
        <v>10289</v>
      </c>
      <c r="F446" s="622">
        <v>2134</v>
      </c>
      <c r="G446" s="622">
        <v>719158</v>
      </c>
      <c r="H446" s="622">
        <v>1</v>
      </c>
      <c r="I446" s="622">
        <v>337</v>
      </c>
      <c r="J446" s="622">
        <v>2513</v>
      </c>
      <c r="K446" s="622">
        <v>846881</v>
      </c>
      <c r="L446" s="622">
        <v>1.1776007497656982</v>
      </c>
      <c r="M446" s="622">
        <v>337</v>
      </c>
      <c r="N446" s="622">
        <v>3121</v>
      </c>
      <c r="O446" s="622">
        <v>1054898</v>
      </c>
      <c r="P446" s="635">
        <v>1.466851512463186</v>
      </c>
      <c r="Q446" s="623">
        <v>338</v>
      </c>
    </row>
    <row r="447" spans="1:17" ht="14.4" customHeight="1" x14ac:dyDescent="0.3">
      <c r="A447" s="618" t="s">
        <v>10274</v>
      </c>
      <c r="B447" s="619" t="s">
        <v>10275</v>
      </c>
      <c r="C447" s="619" t="s">
        <v>7401</v>
      </c>
      <c r="D447" s="619" t="s">
        <v>10290</v>
      </c>
      <c r="E447" s="619" t="s">
        <v>10291</v>
      </c>
      <c r="F447" s="622">
        <v>24</v>
      </c>
      <c r="G447" s="622">
        <v>3792</v>
      </c>
      <c r="H447" s="622">
        <v>1</v>
      </c>
      <c r="I447" s="622">
        <v>158</v>
      </c>
      <c r="J447" s="622">
        <v>50</v>
      </c>
      <c r="K447" s="622">
        <v>7950</v>
      </c>
      <c r="L447" s="622">
        <v>2.096518987341772</v>
      </c>
      <c r="M447" s="622">
        <v>159</v>
      </c>
      <c r="N447" s="622">
        <v>56</v>
      </c>
      <c r="O447" s="622">
        <v>8960</v>
      </c>
      <c r="P447" s="635">
        <v>2.3628691983122363</v>
      </c>
      <c r="Q447" s="623">
        <v>160</v>
      </c>
    </row>
    <row r="448" spans="1:17" ht="14.4" customHeight="1" x14ac:dyDescent="0.3">
      <c r="A448" s="618" t="s">
        <v>10274</v>
      </c>
      <c r="B448" s="619" t="s">
        <v>10275</v>
      </c>
      <c r="C448" s="619" t="s">
        <v>7401</v>
      </c>
      <c r="D448" s="619" t="s">
        <v>10292</v>
      </c>
      <c r="E448" s="619" t="s">
        <v>10293</v>
      </c>
      <c r="F448" s="622">
        <v>3</v>
      </c>
      <c r="G448" s="622">
        <v>8592</v>
      </c>
      <c r="H448" s="622">
        <v>1</v>
      </c>
      <c r="I448" s="622">
        <v>2864</v>
      </c>
      <c r="J448" s="622">
        <v>3</v>
      </c>
      <c r="K448" s="622">
        <v>8622</v>
      </c>
      <c r="L448" s="622">
        <v>1.0034916201117319</v>
      </c>
      <c r="M448" s="622">
        <v>2874</v>
      </c>
      <c r="N448" s="622">
        <v>1</v>
      </c>
      <c r="O448" s="622">
        <v>2886</v>
      </c>
      <c r="P448" s="635">
        <v>0.33589385474860334</v>
      </c>
      <c r="Q448" s="623">
        <v>2886</v>
      </c>
    </row>
    <row r="449" spans="1:17" ht="14.4" customHeight="1" x14ac:dyDescent="0.3">
      <c r="A449" s="618" t="s">
        <v>10274</v>
      </c>
      <c r="B449" s="619" t="s">
        <v>10275</v>
      </c>
      <c r="C449" s="619" t="s">
        <v>7401</v>
      </c>
      <c r="D449" s="619" t="s">
        <v>10294</v>
      </c>
      <c r="E449" s="619" t="s">
        <v>10295</v>
      </c>
      <c r="F449" s="622">
        <v>4534</v>
      </c>
      <c r="G449" s="622">
        <v>240302</v>
      </c>
      <c r="H449" s="622">
        <v>1</v>
      </c>
      <c r="I449" s="622">
        <v>53</v>
      </c>
      <c r="J449" s="622">
        <v>4767</v>
      </c>
      <c r="K449" s="622">
        <v>252651</v>
      </c>
      <c r="L449" s="622">
        <v>1.0513895015438905</v>
      </c>
      <c r="M449" s="622">
        <v>53</v>
      </c>
      <c r="N449" s="622">
        <v>5360</v>
      </c>
      <c r="O449" s="622">
        <v>284080</v>
      </c>
      <c r="P449" s="635">
        <v>1.1821790913101013</v>
      </c>
      <c r="Q449" s="623">
        <v>53</v>
      </c>
    </row>
    <row r="450" spans="1:17" ht="14.4" customHeight="1" x14ac:dyDescent="0.3">
      <c r="A450" s="618" t="s">
        <v>10274</v>
      </c>
      <c r="B450" s="619" t="s">
        <v>10275</v>
      </c>
      <c r="C450" s="619" t="s">
        <v>7401</v>
      </c>
      <c r="D450" s="619" t="s">
        <v>10296</v>
      </c>
      <c r="E450" s="619" t="s">
        <v>10297</v>
      </c>
      <c r="F450" s="622">
        <v>2906</v>
      </c>
      <c r="G450" s="622">
        <v>348720</v>
      </c>
      <c r="H450" s="622">
        <v>1</v>
      </c>
      <c r="I450" s="622">
        <v>120</v>
      </c>
      <c r="J450" s="622">
        <v>3212</v>
      </c>
      <c r="K450" s="622">
        <v>385440</v>
      </c>
      <c r="L450" s="622">
        <v>1.1052993805918789</v>
      </c>
      <c r="M450" s="622">
        <v>120</v>
      </c>
      <c r="N450" s="622">
        <v>3521</v>
      </c>
      <c r="O450" s="622">
        <v>426041</v>
      </c>
      <c r="P450" s="635">
        <v>1.2217280339527414</v>
      </c>
      <c r="Q450" s="623">
        <v>121</v>
      </c>
    </row>
    <row r="451" spans="1:17" ht="14.4" customHeight="1" x14ac:dyDescent="0.3">
      <c r="A451" s="618" t="s">
        <v>10274</v>
      </c>
      <c r="B451" s="619" t="s">
        <v>10275</v>
      </c>
      <c r="C451" s="619" t="s">
        <v>7401</v>
      </c>
      <c r="D451" s="619" t="s">
        <v>10298</v>
      </c>
      <c r="E451" s="619" t="s">
        <v>10299</v>
      </c>
      <c r="F451" s="622">
        <v>124</v>
      </c>
      <c r="G451" s="622">
        <v>52452</v>
      </c>
      <c r="H451" s="622">
        <v>1</v>
      </c>
      <c r="I451" s="622">
        <v>423</v>
      </c>
      <c r="J451" s="622">
        <v>200</v>
      </c>
      <c r="K451" s="622">
        <v>85000</v>
      </c>
      <c r="L451" s="622">
        <v>1.6205292457866241</v>
      </c>
      <c r="M451" s="622">
        <v>425</v>
      </c>
      <c r="N451" s="622">
        <v>138</v>
      </c>
      <c r="O451" s="622">
        <v>59202</v>
      </c>
      <c r="P451" s="635">
        <v>1.1286890871654083</v>
      </c>
      <c r="Q451" s="623">
        <v>429</v>
      </c>
    </row>
    <row r="452" spans="1:17" ht="14.4" customHeight="1" x14ac:dyDescent="0.3">
      <c r="A452" s="618" t="s">
        <v>10274</v>
      </c>
      <c r="B452" s="619" t="s">
        <v>10275</v>
      </c>
      <c r="C452" s="619" t="s">
        <v>7401</v>
      </c>
      <c r="D452" s="619" t="s">
        <v>10300</v>
      </c>
      <c r="E452" s="619" t="s">
        <v>10301</v>
      </c>
      <c r="F452" s="622">
        <v>2</v>
      </c>
      <c r="G452" s="622">
        <v>864</v>
      </c>
      <c r="H452" s="622">
        <v>1</v>
      </c>
      <c r="I452" s="622">
        <v>432</v>
      </c>
      <c r="J452" s="622">
        <v>4</v>
      </c>
      <c r="K452" s="622">
        <v>1736</v>
      </c>
      <c r="L452" s="622">
        <v>2.0092592592592591</v>
      </c>
      <c r="M452" s="622">
        <v>434</v>
      </c>
      <c r="N452" s="622">
        <v>2</v>
      </c>
      <c r="O452" s="622">
        <v>870</v>
      </c>
      <c r="P452" s="635">
        <v>1.0069444444444444</v>
      </c>
      <c r="Q452" s="623">
        <v>435</v>
      </c>
    </row>
    <row r="453" spans="1:17" ht="14.4" customHeight="1" x14ac:dyDescent="0.3">
      <c r="A453" s="618" t="s">
        <v>10274</v>
      </c>
      <c r="B453" s="619" t="s">
        <v>10275</v>
      </c>
      <c r="C453" s="619" t="s">
        <v>7401</v>
      </c>
      <c r="D453" s="619" t="s">
        <v>10302</v>
      </c>
      <c r="E453" s="619" t="s">
        <v>10303</v>
      </c>
      <c r="F453" s="622"/>
      <c r="G453" s="622"/>
      <c r="H453" s="622"/>
      <c r="I453" s="622"/>
      <c r="J453" s="622">
        <v>3</v>
      </c>
      <c r="K453" s="622">
        <v>405</v>
      </c>
      <c r="L453" s="622"/>
      <c r="M453" s="622">
        <v>135</v>
      </c>
      <c r="N453" s="622">
        <v>4</v>
      </c>
      <c r="O453" s="622">
        <v>544</v>
      </c>
      <c r="P453" s="635"/>
      <c r="Q453" s="623">
        <v>136</v>
      </c>
    </row>
    <row r="454" spans="1:17" ht="14.4" customHeight="1" x14ac:dyDescent="0.3">
      <c r="A454" s="618" t="s">
        <v>10274</v>
      </c>
      <c r="B454" s="619" t="s">
        <v>10275</v>
      </c>
      <c r="C454" s="619" t="s">
        <v>7401</v>
      </c>
      <c r="D454" s="619" t="s">
        <v>10304</v>
      </c>
      <c r="E454" s="619" t="s">
        <v>10305</v>
      </c>
      <c r="F454" s="622">
        <v>315</v>
      </c>
      <c r="G454" s="622">
        <v>35910</v>
      </c>
      <c r="H454" s="622">
        <v>1</v>
      </c>
      <c r="I454" s="622">
        <v>114</v>
      </c>
      <c r="J454" s="622">
        <v>248</v>
      </c>
      <c r="K454" s="622">
        <v>28520</v>
      </c>
      <c r="L454" s="622">
        <v>0.79420774157616258</v>
      </c>
      <c r="M454" s="622">
        <v>115</v>
      </c>
      <c r="N454" s="622">
        <v>185</v>
      </c>
      <c r="O454" s="622">
        <v>21275</v>
      </c>
      <c r="P454" s="635">
        <v>0.59245335561125034</v>
      </c>
      <c r="Q454" s="623">
        <v>115</v>
      </c>
    </row>
    <row r="455" spans="1:17" ht="14.4" customHeight="1" x14ac:dyDescent="0.3">
      <c r="A455" s="618" t="s">
        <v>10274</v>
      </c>
      <c r="B455" s="619" t="s">
        <v>10275</v>
      </c>
      <c r="C455" s="619" t="s">
        <v>7401</v>
      </c>
      <c r="D455" s="619" t="s">
        <v>10306</v>
      </c>
      <c r="E455" s="619" t="s">
        <v>10307</v>
      </c>
      <c r="F455" s="622">
        <v>1</v>
      </c>
      <c r="G455" s="622">
        <v>27</v>
      </c>
      <c r="H455" s="622">
        <v>1</v>
      </c>
      <c r="I455" s="622">
        <v>27</v>
      </c>
      <c r="J455" s="622">
        <v>2</v>
      </c>
      <c r="K455" s="622">
        <v>54</v>
      </c>
      <c r="L455" s="622">
        <v>2</v>
      </c>
      <c r="M455" s="622">
        <v>27</v>
      </c>
      <c r="N455" s="622"/>
      <c r="O455" s="622"/>
      <c r="P455" s="635"/>
      <c r="Q455" s="623"/>
    </row>
    <row r="456" spans="1:17" ht="14.4" customHeight="1" x14ac:dyDescent="0.3">
      <c r="A456" s="618" t="s">
        <v>10274</v>
      </c>
      <c r="B456" s="619" t="s">
        <v>10275</v>
      </c>
      <c r="C456" s="619" t="s">
        <v>7401</v>
      </c>
      <c r="D456" s="619" t="s">
        <v>10308</v>
      </c>
      <c r="E456" s="619" t="s">
        <v>10309</v>
      </c>
      <c r="F456" s="622">
        <v>388</v>
      </c>
      <c r="G456" s="622">
        <v>120668</v>
      </c>
      <c r="H456" s="622">
        <v>1</v>
      </c>
      <c r="I456" s="622">
        <v>311</v>
      </c>
      <c r="J456" s="622">
        <v>349</v>
      </c>
      <c r="K456" s="622">
        <v>109237</v>
      </c>
      <c r="L456" s="622">
        <v>0.90526900255245801</v>
      </c>
      <c r="M456" s="622">
        <v>313</v>
      </c>
      <c r="N456" s="622">
        <v>388</v>
      </c>
      <c r="O456" s="622">
        <v>122608</v>
      </c>
      <c r="P456" s="635">
        <v>1.0160771704180065</v>
      </c>
      <c r="Q456" s="623">
        <v>316</v>
      </c>
    </row>
    <row r="457" spans="1:17" ht="14.4" customHeight="1" x14ac:dyDescent="0.3">
      <c r="A457" s="618" t="s">
        <v>10274</v>
      </c>
      <c r="B457" s="619" t="s">
        <v>10275</v>
      </c>
      <c r="C457" s="619" t="s">
        <v>7401</v>
      </c>
      <c r="D457" s="619" t="s">
        <v>10310</v>
      </c>
      <c r="E457" s="619" t="s">
        <v>10311</v>
      </c>
      <c r="F457" s="622">
        <v>2911</v>
      </c>
      <c r="G457" s="622">
        <v>998473</v>
      </c>
      <c r="H457" s="622">
        <v>1</v>
      </c>
      <c r="I457" s="622">
        <v>343</v>
      </c>
      <c r="J457" s="622">
        <v>3159</v>
      </c>
      <c r="K457" s="622">
        <v>1089855</v>
      </c>
      <c r="L457" s="622">
        <v>1.0915217537179274</v>
      </c>
      <c r="M457" s="622">
        <v>345</v>
      </c>
      <c r="N457" s="622">
        <v>3418</v>
      </c>
      <c r="O457" s="622">
        <v>1189464</v>
      </c>
      <c r="P457" s="635">
        <v>1.1912830892773265</v>
      </c>
      <c r="Q457" s="623">
        <v>348</v>
      </c>
    </row>
    <row r="458" spans="1:17" ht="14.4" customHeight="1" x14ac:dyDescent="0.3">
      <c r="A458" s="618" t="s">
        <v>10274</v>
      </c>
      <c r="B458" s="619" t="s">
        <v>10275</v>
      </c>
      <c r="C458" s="619" t="s">
        <v>7401</v>
      </c>
      <c r="D458" s="619" t="s">
        <v>10312</v>
      </c>
      <c r="E458" s="619" t="s">
        <v>10313</v>
      </c>
      <c r="F458" s="622">
        <v>88</v>
      </c>
      <c r="G458" s="622">
        <v>15224</v>
      </c>
      <c r="H458" s="622">
        <v>1</v>
      </c>
      <c r="I458" s="622">
        <v>173</v>
      </c>
      <c r="J458" s="622">
        <v>104</v>
      </c>
      <c r="K458" s="622">
        <v>17992</v>
      </c>
      <c r="L458" s="622">
        <v>1.1818181818181819</v>
      </c>
      <c r="M458" s="622">
        <v>173</v>
      </c>
      <c r="N458" s="622">
        <v>79</v>
      </c>
      <c r="O458" s="622">
        <v>13746</v>
      </c>
      <c r="P458" s="635">
        <v>0.90291644771413559</v>
      </c>
      <c r="Q458" s="623">
        <v>174</v>
      </c>
    </row>
    <row r="459" spans="1:17" ht="14.4" customHeight="1" x14ac:dyDescent="0.3">
      <c r="A459" s="618" t="s">
        <v>10274</v>
      </c>
      <c r="B459" s="619" t="s">
        <v>10275</v>
      </c>
      <c r="C459" s="619" t="s">
        <v>7401</v>
      </c>
      <c r="D459" s="619" t="s">
        <v>10314</v>
      </c>
      <c r="E459" s="619" t="s">
        <v>10315</v>
      </c>
      <c r="F459" s="622">
        <v>1057</v>
      </c>
      <c r="G459" s="622">
        <v>398489</v>
      </c>
      <c r="H459" s="622">
        <v>1</v>
      </c>
      <c r="I459" s="622">
        <v>377</v>
      </c>
      <c r="J459" s="622">
        <v>1092</v>
      </c>
      <c r="K459" s="622">
        <v>413868</v>
      </c>
      <c r="L459" s="622">
        <v>1.0385932861383878</v>
      </c>
      <c r="M459" s="622">
        <v>379</v>
      </c>
      <c r="N459" s="622">
        <v>1190</v>
      </c>
      <c r="O459" s="622">
        <v>452200</v>
      </c>
      <c r="P459" s="635">
        <v>1.1347866565952887</v>
      </c>
      <c r="Q459" s="623">
        <v>380</v>
      </c>
    </row>
    <row r="460" spans="1:17" ht="14.4" customHeight="1" x14ac:dyDescent="0.3">
      <c r="A460" s="618" t="s">
        <v>10274</v>
      </c>
      <c r="B460" s="619" t="s">
        <v>10275</v>
      </c>
      <c r="C460" s="619" t="s">
        <v>7401</v>
      </c>
      <c r="D460" s="619" t="s">
        <v>10316</v>
      </c>
      <c r="E460" s="619" t="s">
        <v>10317</v>
      </c>
      <c r="F460" s="622">
        <v>9</v>
      </c>
      <c r="G460" s="622">
        <v>3555</v>
      </c>
      <c r="H460" s="622">
        <v>1</v>
      </c>
      <c r="I460" s="622">
        <v>395</v>
      </c>
      <c r="J460" s="622">
        <v>12</v>
      </c>
      <c r="K460" s="622">
        <v>4788</v>
      </c>
      <c r="L460" s="622">
        <v>1.3468354430379748</v>
      </c>
      <c r="M460" s="622">
        <v>399</v>
      </c>
      <c r="N460" s="622">
        <v>11</v>
      </c>
      <c r="O460" s="622">
        <v>4444</v>
      </c>
      <c r="P460" s="635">
        <v>1.250070323488045</v>
      </c>
      <c r="Q460" s="623">
        <v>404</v>
      </c>
    </row>
    <row r="461" spans="1:17" ht="14.4" customHeight="1" x14ac:dyDescent="0.3">
      <c r="A461" s="618" t="s">
        <v>10274</v>
      </c>
      <c r="B461" s="619" t="s">
        <v>10275</v>
      </c>
      <c r="C461" s="619" t="s">
        <v>7401</v>
      </c>
      <c r="D461" s="619" t="s">
        <v>10318</v>
      </c>
      <c r="E461" s="619" t="s">
        <v>10319</v>
      </c>
      <c r="F461" s="622">
        <v>424</v>
      </c>
      <c r="G461" s="622">
        <v>22472</v>
      </c>
      <c r="H461" s="622">
        <v>1</v>
      </c>
      <c r="I461" s="622">
        <v>53</v>
      </c>
      <c r="J461" s="622">
        <v>518</v>
      </c>
      <c r="K461" s="622">
        <v>27454</v>
      </c>
      <c r="L461" s="622">
        <v>1.2216981132075471</v>
      </c>
      <c r="M461" s="622">
        <v>53</v>
      </c>
      <c r="N461" s="622">
        <v>395</v>
      </c>
      <c r="O461" s="622">
        <v>20935</v>
      </c>
      <c r="P461" s="635">
        <v>0.93160377358490565</v>
      </c>
      <c r="Q461" s="623">
        <v>53</v>
      </c>
    </row>
    <row r="462" spans="1:17" ht="14.4" customHeight="1" x14ac:dyDescent="0.3">
      <c r="A462" s="618" t="s">
        <v>10274</v>
      </c>
      <c r="B462" s="619" t="s">
        <v>10275</v>
      </c>
      <c r="C462" s="619" t="s">
        <v>7401</v>
      </c>
      <c r="D462" s="619" t="s">
        <v>10320</v>
      </c>
      <c r="E462" s="619" t="s">
        <v>10321</v>
      </c>
      <c r="F462" s="622">
        <v>13</v>
      </c>
      <c r="G462" s="622">
        <v>4641</v>
      </c>
      <c r="H462" s="622">
        <v>1</v>
      </c>
      <c r="I462" s="622">
        <v>357</v>
      </c>
      <c r="J462" s="622">
        <v>22</v>
      </c>
      <c r="K462" s="622">
        <v>7942</v>
      </c>
      <c r="L462" s="622">
        <v>1.7112691230338288</v>
      </c>
      <c r="M462" s="622">
        <v>361</v>
      </c>
      <c r="N462" s="622">
        <v>13</v>
      </c>
      <c r="O462" s="622">
        <v>4745</v>
      </c>
      <c r="P462" s="635">
        <v>1.0224089635854341</v>
      </c>
      <c r="Q462" s="623">
        <v>365</v>
      </c>
    </row>
    <row r="463" spans="1:17" ht="14.4" customHeight="1" x14ac:dyDescent="0.3">
      <c r="A463" s="618" t="s">
        <v>10274</v>
      </c>
      <c r="B463" s="619" t="s">
        <v>10275</v>
      </c>
      <c r="C463" s="619" t="s">
        <v>7401</v>
      </c>
      <c r="D463" s="619" t="s">
        <v>10322</v>
      </c>
      <c r="E463" s="619" t="s">
        <v>10323</v>
      </c>
      <c r="F463" s="622">
        <v>33</v>
      </c>
      <c r="G463" s="622">
        <v>3366</v>
      </c>
      <c r="H463" s="622">
        <v>1</v>
      </c>
      <c r="I463" s="622">
        <v>102</v>
      </c>
      <c r="J463" s="622">
        <v>66</v>
      </c>
      <c r="K463" s="622">
        <v>6732</v>
      </c>
      <c r="L463" s="622">
        <v>2</v>
      </c>
      <c r="M463" s="622">
        <v>102</v>
      </c>
      <c r="N463" s="622">
        <v>38</v>
      </c>
      <c r="O463" s="622">
        <v>3914</v>
      </c>
      <c r="P463" s="635">
        <v>1.1628045157456923</v>
      </c>
      <c r="Q463" s="623">
        <v>103</v>
      </c>
    </row>
    <row r="464" spans="1:17" ht="14.4" customHeight="1" x14ac:dyDescent="0.3">
      <c r="A464" s="618" t="s">
        <v>10274</v>
      </c>
      <c r="B464" s="619" t="s">
        <v>10275</v>
      </c>
      <c r="C464" s="619" t="s">
        <v>7401</v>
      </c>
      <c r="D464" s="619" t="s">
        <v>10324</v>
      </c>
      <c r="E464" s="619" t="s">
        <v>10325</v>
      </c>
      <c r="F464" s="622">
        <v>1090</v>
      </c>
      <c r="G464" s="622">
        <v>241980</v>
      </c>
      <c r="H464" s="622">
        <v>1</v>
      </c>
      <c r="I464" s="622">
        <v>222</v>
      </c>
      <c r="J464" s="622">
        <v>1051</v>
      </c>
      <c r="K464" s="622">
        <v>233322</v>
      </c>
      <c r="L464" s="622">
        <v>0.9642201834862385</v>
      </c>
      <c r="M464" s="622">
        <v>222</v>
      </c>
      <c r="N464" s="622">
        <v>1116</v>
      </c>
      <c r="O464" s="622">
        <v>248868</v>
      </c>
      <c r="P464" s="635">
        <v>1.0284651624101164</v>
      </c>
      <c r="Q464" s="623">
        <v>223</v>
      </c>
    </row>
    <row r="465" spans="1:17" ht="14.4" customHeight="1" x14ac:dyDescent="0.3">
      <c r="A465" s="618" t="s">
        <v>10274</v>
      </c>
      <c r="B465" s="619" t="s">
        <v>10275</v>
      </c>
      <c r="C465" s="619" t="s">
        <v>7401</v>
      </c>
      <c r="D465" s="619" t="s">
        <v>10326</v>
      </c>
      <c r="E465" s="619" t="s">
        <v>10327</v>
      </c>
      <c r="F465" s="622">
        <v>5</v>
      </c>
      <c r="G465" s="622">
        <v>24990</v>
      </c>
      <c r="H465" s="622">
        <v>1</v>
      </c>
      <c r="I465" s="622">
        <v>4998</v>
      </c>
      <c r="J465" s="622"/>
      <c r="K465" s="622"/>
      <c r="L465" s="622"/>
      <c r="M465" s="622"/>
      <c r="N465" s="622">
        <v>1</v>
      </c>
      <c r="O465" s="622">
        <v>5035</v>
      </c>
      <c r="P465" s="635">
        <v>0.20148059223689477</v>
      </c>
      <c r="Q465" s="623">
        <v>5035</v>
      </c>
    </row>
    <row r="466" spans="1:17" ht="14.4" customHeight="1" x14ac:dyDescent="0.3">
      <c r="A466" s="618" t="s">
        <v>10274</v>
      </c>
      <c r="B466" s="619" t="s">
        <v>10275</v>
      </c>
      <c r="C466" s="619" t="s">
        <v>7401</v>
      </c>
      <c r="D466" s="619" t="s">
        <v>10328</v>
      </c>
      <c r="E466" s="619" t="s">
        <v>10329</v>
      </c>
      <c r="F466" s="622">
        <v>1</v>
      </c>
      <c r="G466" s="622">
        <v>5810</v>
      </c>
      <c r="H466" s="622">
        <v>1</v>
      </c>
      <c r="I466" s="622">
        <v>5810</v>
      </c>
      <c r="J466" s="622"/>
      <c r="K466" s="622"/>
      <c r="L466" s="622"/>
      <c r="M466" s="622"/>
      <c r="N466" s="622">
        <v>1</v>
      </c>
      <c r="O466" s="622">
        <v>5860</v>
      </c>
      <c r="P466" s="635">
        <v>1.0086058519793459</v>
      </c>
      <c r="Q466" s="623">
        <v>5860</v>
      </c>
    </row>
    <row r="467" spans="1:17" ht="14.4" customHeight="1" x14ac:dyDescent="0.3">
      <c r="A467" s="618" t="s">
        <v>10274</v>
      </c>
      <c r="B467" s="619" t="s">
        <v>10275</v>
      </c>
      <c r="C467" s="619" t="s">
        <v>7401</v>
      </c>
      <c r="D467" s="619" t="s">
        <v>10330</v>
      </c>
      <c r="E467" s="619" t="s">
        <v>10331</v>
      </c>
      <c r="F467" s="622">
        <v>1</v>
      </c>
      <c r="G467" s="622">
        <v>99</v>
      </c>
      <c r="H467" s="622">
        <v>1</v>
      </c>
      <c r="I467" s="622">
        <v>99</v>
      </c>
      <c r="J467" s="622"/>
      <c r="K467" s="622"/>
      <c r="L467" s="622"/>
      <c r="M467" s="622"/>
      <c r="N467" s="622"/>
      <c r="O467" s="622"/>
      <c r="P467" s="635"/>
      <c r="Q467" s="623"/>
    </row>
    <row r="468" spans="1:17" ht="14.4" customHeight="1" x14ac:dyDescent="0.3">
      <c r="A468" s="618" t="s">
        <v>10274</v>
      </c>
      <c r="B468" s="619" t="s">
        <v>10275</v>
      </c>
      <c r="C468" s="619" t="s">
        <v>7401</v>
      </c>
      <c r="D468" s="619" t="s">
        <v>10332</v>
      </c>
      <c r="E468" s="619" t="s">
        <v>10333</v>
      </c>
      <c r="F468" s="622">
        <v>89</v>
      </c>
      <c r="G468" s="622">
        <v>23496</v>
      </c>
      <c r="H468" s="622">
        <v>1</v>
      </c>
      <c r="I468" s="622">
        <v>264</v>
      </c>
      <c r="J468" s="622">
        <v>91</v>
      </c>
      <c r="K468" s="622">
        <v>24115</v>
      </c>
      <c r="L468" s="622">
        <v>1.026344909771876</v>
      </c>
      <c r="M468" s="622">
        <v>265</v>
      </c>
      <c r="N468" s="622">
        <v>138</v>
      </c>
      <c r="O468" s="622">
        <v>36708</v>
      </c>
      <c r="P468" s="635">
        <v>1.562308478038815</v>
      </c>
      <c r="Q468" s="623">
        <v>266</v>
      </c>
    </row>
    <row r="469" spans="1:17" ht="14.4" customHeight="1" x14ac:dyDescent="0.3">
      <c r="A469" s="618" t="s">
        <v>10274</v>
      </c>
      <c r="B469" s="619" t="s">
        <v>10275</v>
      </c>
      <c r="C469" s="619" t="s">
        <v>7401</v>
      </c>
      <c r="D469" s="619" t="s">
        <v>10334</v>
      </c>
      <c r="E469" s="619" t="s">
        <v>10335</v>
      </c>
      <c r="F469" s="622"/>
      <c r="G469" s="622"/>
      <c r="H469" s="622"/>
      <c r="I469" s="622"/>
      <c r="J469" s="622">
        <v>1</v>
      </c>
      <c r="K469" s="622">
        <v>224</v>
      </c>
      <c r="L469" s="622"/>
      <c r="M469" s="622">
        <v>224</v>
      </c>
      <c r="N469" s="622">
        <v>1</v>
      </c>
      <c r="O469" s="622">
        <v>225</v>
      </c>
      <c r="P469" s="635"/>
      <c r="Q469" s="623">
        <v>225</v>
      </c>
    </row>
    <row r="470" spans="1:17" ht="14.4" customHeight="1" x14ac:dyDescent="0.3">
      <c r="A470" s="618" t="s">
        <v>10274</v>
      </c>
      <c r="B470" s="619" t="s">
        <v>10275</v>
      </c>
      <c r="C470" s="619" t="s">
        <v>7401</v>
      </c>
      <c r="D470" s="619" t="s">
        <v>10336</v>
      </c>
      <c r="E470" s="619" t="s">
        <v>10337</v>
      </c>
      <c r="F470" s="622">
        <v>3</v>
      </c>
      <c r="G470" s="622">
        <v>2142</v>
      </c>
      <c r="H470" s="622">
        <v>1</v>
      </c>
      <c r="I470" s="622">
        <v>714</v>
      </c>
      <c r="J470" s="622"/>
      <c r="K470" s="622"/>
      <c r="L470" s="622"/>
      <c r="M470" s="622"/>
      <c r="N470" s="622">
        <v>1</v>
      </c>
      <c r="O470" s="622">
        <v>719</v>
      </c>
      <c r="P470" s="635">
        <v>0.3356676003734827</v>
      </c>
      <c r="Q470" s="623">
        <v>719</v>
      </c>
    </row>
    <row r="471" spans="1:17" ht="14.4" customHeight="1" x14ac:dyDescent="0.3">
      <c r="A471" s="618" t="s">
        <v>10274</v>
      </c>
      <c r="B471" s="619" t="s">
        <v>9944</v>
      </c>
      <c r="C471" s="619" t="s">
        <v>7401</v>
      </c>
      <c r="D471" s="619" t="s">
        <v>9632</v>
      </c>
      <c r="E471" s="619" t="s">
        <v>9633</v>
      </c>
      <c r="F471" s="622"/>
      <c r="G471" s="622"/>
      <c r="H471" s="622"/>
      <c r="I471" s="622"/>
      <c r="J471" s="622">
        <v>1</v>
      </c>
      <c r="K471" s="622">
        <v>216</v>
      </c>
      <c r="L471" s="622"/>
      <c r="M471" s="622">
        <v>216</v>
      </c>
      <c r="N471" s="622"/>
      <c r="O471" s="622"/>
      <c r="P471" s="635"/>
      <c r="Q471" s="623"/>
    </row>
    <row r="472" spans="1:17" ht="14.4" customHeight="1" x14ac:dyDescent="0.3">
      <c r="A472" s="618" t="s">
        <v>10274</v>
      </c>
      <c r="B472" s="619" t="s">
        <v>9944</v>
      </c>
      <c r="C472" s="619" t="s">
        <v>7401</v>
      </c>
      <c r="D472" s="619" t="s">
        <v>9945</v>
      </c>
      <c r="E472" s="619" t="s">
        <v>9946</v>
      </c>
      <c r="F472" s="622"/>
      <c r="G472" s="622"/>
      <c r="H472" s="622"/>
      <c r="I472" s="622"/>
      <c r="J472" s="622">
        <v>1</v>
      </c>
      <c r="K472" s="622">
        <v>1035</v>
      </c>
      <c r="L472" s="622"/>
      <c r="M472" s="622">
        <v>1035</v>
      </c>
      <c r="N472" s="622"/>
      <c r="O472" s="622"/>
      <c r="P472" s="635"/>
      <c r="Q472" s="623"/>
    </row>
    <row r="473" spans="1:17" ht="14.4" customHeight="1" x14ac:dyDescent="0.3">
      <c r="A473" s="618" t="s">
        <v>10338</v>
      </c>
      <c r="B473" s="619" t="s">
        <v>1932</v>
      </c>
      <c r="C473" s="619" t="s">
        <v>7401</v>
      </c>
      <c r="D473" s="619" t="s">
        <v>10252</v>
      </c>
      <c r="E473" s="619" t="s">
        <v>10253</v>
      </c>
      <c r="F473" s="622">
        <v>143</v>
      </c>
      <c r="G473" s="622">
        <v>69498</v>
      </c>
      <c r="H473" s="622">
        <v>1</v>
      </c>
      <c r="I473" s="622">
        <v>486</v>
      </c>
      <c r="J473" s="622">
        <v>102</v>
      </c>
      <c r="K473" s="622">
        <v>49572</v>
      </c>
      <c r="L473" s="622">
        <v>0.71328671328671334</v>
      </c>
      <c r="M473" s="622">
        <v>486</v>
      </c>
      <c r="N473" s="622">
        <v>80</v>
      </c>
      <c r="O473" s="622">
        <v>38880</v>
      </c>
      <c r="P473" s="635">
        <v>0.55944055944055948</v>
      </c>
      <c r="Q473" s="623">
        <v>486</v>
      </c>
    </row>
    <row r="474" spans="1:17" ht="14.4" customHeight="1" x14ac:dyDescent="0.3">
      <c r="A474" s="618" t="s">
        <v>10338</v>
      </c>
      <c r="B474" s="619" t="s">
        <v>1932</v>
      </c>
      <c r="C474" s="619" t="s">
        <v>7401</v>
      </c>
      <c r="D474" s="619" t="s">
        <v>10268</v>
      </c>
      <c r="E474" s="619" t="s">
        <v>10269</v>
      </c>
      <c r="F474" s="622">
        <v>45</v>
      </c>
      <c r="G474" s="622">
        <v>17190</v>
      </c>
      <c r="H474" s="622">
        <v>1</v>
      </c>
      <c r="I474" s="622">
        <v>382</v>
      </c>
      <c r="J474" s="622">
        <v>7</v>
      </c>
      <c r="K474" s="622">
        <v>2674</v>
      </c>
      <c r="L474" s="622">
        <v>0.15555555555555556</v>
      </c>
      <c r="M474" s="622">
        <v>382</v>
      </c>
      <c r="N474" s="622">
        <v>16</v>
      </c>
      <c r="O474" s="622">
        <v>6112</v>
      </c>
      <c r="P474" s="635">
        <v>0.35555555555555557</v>
      </c>
      <c r="Q474" s="623">
        <v>382</v>
      </c>
    </row>
    <row r="475" spans="1:17" ht="14.4" customHeight="1" x14ac:dyDescent="0.3">
      <c r="A475" s="618" t="s">
        <v>10338</v>
      </c>
      <c r="B475" s="619" t="s">
        <v>1932</v>
      </c>
      <c r="C475" s="619" t="s">
        <v>7401</v>
      </c>
      <c r="D475" s="619" t="s">
        <v>10339</v>
      </c>
      <c r="E475" s="619" t="s">
        <v>10340</v>
      </c>
      <c r="F475" s="622">
        <v>237</v>
      </c>
      <c r="G475" s="622">
        <v>9243</v>
      </c>
      <c r="H475" s="622">
        <v>1</v>
      </c>
      <c r="I475" s="622">
        <v>39</v>
      </c>
      <c r="J475" s="622">
        <v>349</v>
      </c>
      <c r="K475" s="622">
        <v>13960</v>
      </c>
      <c r="L475" s="622">
        <v>1.5103321432435357</v>
      </c>
      <c r="M475" s="622">
        <v>40</v>
      </c>
      <c r="N475" s="622">
        <v>286</v>
      </c>
      <c r="O475" s="622">
        <v>11440</v>
      </c>
      <c r="P475" s="635">
        <v>1.2376933895921238</v>
      </c>
      <c r="Q475" s="623">
        <v>40</v>
      </c>
    </row>
    <row r="476" spans="1:17" ht="14.4" customHeight="1" x14ac:dyDescent="0.3">
      <c r="A476" s="618" t="s">
        <v>10338</v>
      </c>
      <c r="B476" s="619" t="s">
        <v>1932</v>
      </c>
      <c r="C476" s="619" t="s">
        <v>7401</v>
      </c>
      <c r="D476" s="619" t="s">
        <v>10341</v>
      </c>
      <c r="E476" s="619" t="s">
        <v>10342</v>
      </c>
      <c r="F476" s="622">
        <v>6</v>
      </c>
      <c r="G476" s="622">
        <v>564</v>
      </c>
      <c r="H476" s="622">
        <v>1</v>
      </c>
      <c r="I476" s="622">
        <v>94</v>
      </c>
      <c r="J476" s="622">
        <v>10</v>
      </c>
      <c r="K476" s="622">
        <v>950</v>
      </c>
      <c r="L476" s="622">
        <v>1.6843971631205674</v>
      </c>
      <c r="M476" s="622">
        <v>95</v>
      </c>
      <c r="N476" s="622">
        <v>11</v>
      </c>
      <c r="O476" s="622">
        <v>1056</v>
      </c>
      <c r="P476" s="635">
        <v>1.8723404255319149</v>
      </c>
      <c r="Q476" s="623">
        <v>96</v>
      </c>
    </row>
    <row r="477" spans="1:17" ht="14.4" customHeight="1" x14ac:dyDescent="0.3">
      <c r="A477" s="618" t="s">
        <v>10338</v>
      </c>
      <c r="B477" s="619" t="s">
        <v>1932</v>
      </c>
      <c r="C477" s="619" t="s">
        <v>7401</v>
      </c>
      <c r="D477" s="619" t="s">
        <v>10343</v>
      </c>
      <c r="E477" s="619" t="s">
        <v>10344</v>
      </c>
      <c r="F477" s="622">
        <v>234</v>
      </c>
      <c r="G477" s="622">
        <v>4914</v>
      </c>
      <c r="H477" s="622">
        <v>1</v>
      </c>
      <c r="I477" s="622">
        <v>21</v>
      </c>
      <c r="J477" s="622">
        <v>270</v>
      </c>
      <c r="K477" s="622">
        <v>5670</v>
      </c>
      <c r="L477" s="622">
        <v>1.1538461538461537</v>
      </c>
      <c r="M477" s="622">
        <v>21</v>
      </c>
      <c r="N477" s="622">
        <v>153</v>
      </c>
      <c r="O477" s="622">
        <v>3213</v>
      </c>
      <c r="P477" s="635">
        <v>0.65384615384615385</v>
      </c>
      <c r="Q477" s="623">
        <v>21</v>
      </c>
    </row>
    <row r="478" spans="1:17" ht="14.4" customHeight="1" x14ac:dyDescent="0.3">
      <c r="A478" s="618" t="s">
        <v>10338</v>
      </c>
      <c r="B478" s="619" t="s">
        <v>1932</v>
      </c>
      <c r="C478" s="619" t="s">
        <v>7401</v>
      </c>
      <c r="D478" s="619" t="s">
        <v>10345</v>
      </c>
      <c r="E478" s="619" t="s">
        <v>10346</v>
      </c>
      <c r="F478" s="622">
        <v>2</v>
      </c>
      <c r="G478" s="622">
        <v>486</v>
      </c>
      <c r="H478" s="622">
        <v>1</v>
      </c>
      <c r="I478" s="622">
        <v>243</v>
      </c>
      <c r="J478" s="622"/>
      <c r="K478" s="622"/>
      <c r="L478" s="622"/>
      <c r="M478" s="622"/>
      <c r="N478" s="622"/>
      <c r="O478" s="622"/>
      <c r="P478" s="635"/>
      <c r="Q478" s="623"/>
    </row>
    <row r="479" spans="1:17" ht="14.4" customHeight="1" x14ac:dyDescent="0.3">
      <c r="A479" s="618" t="s">
        <v>10338</v>
      </c>
      <c r="B479" s="619" t="s">
        <v>1932</v>
      </c>
      <c r="C479" s="619" t="s">
        <v>7401</v>
      </c>
      <c r="D479" s="619" t="s">
        <v>10347</v>
      </c>
      <c r="E479" s="619" t="s">
        <v>10348</v>
      </c>
      <c r="F479" s="622">
        <v>1655</v>
      </c>
      <c r="G479" s="622">
        <v>183705</v>
      </c>
      <c r="H479" s="622">
        <v>1</v>
      </c>
      <c r="I479" s="622">
        <v>111</v>
      </c>
      <c r="J479" s="622">
        <v>2067</v>
      </c>
      <c r="K479" s="622">
        <v>231504</v>
      </c>
      <c r="L479" s="622">
        <v>1.2601943333061159</v>
      </c>
      <c r="M479" s="622">
        <v>112</v>
      </c>
      <c r="N479" s="622">
        <v>1695</v>
      </c>
      <c r="O479" s="622">
        <v>191535</v>
      </c>
      <c r="P479" s="635">
        <v>1.0426226831060668</v>
      </c>
      <c r="Q479" s="623">
        <v>113</v>
      </c>
    </row>
    <row r="480" spans="1:17" ht="14.4" customHeight="1" x14ac:dyDescent="0.3">
      <c r="A480" s="618" t="s">
        <v>10338</v>
      </c>
      <c r="B480" s="619" t="s">
        <v>1932</v>
      </c>
      <c r="C480" s="619" t="s">
        <v>7401</v>
      </c>
      <c r="D480" s="619" t="s">
        <v>10349</v>
      </c>
      <c r="E480" s="619" t="s">
        <v>10350</v>
      </c>
      <c r="F480" s="622">
        <v>517</v>
      </c>
      <c r="G480" s="622">
        <v>42911</v>
      </c>
      <c r="H480" s="622">
        <v>1</v>
      </c>
      <c r="I480" s="622">
        <v>83</v>
      </c>
      <c r="J480" s="622">
        <v>597</v>
      </c>
      <c r="K480" s="622">
        <v>49551</v>
      </c>
      <c r="L480" s="622">
        <v>1.1547388781431334</v>
      </c>
      <c r="M480" s="622">
        <v>83</v>
      </c>
      <c r="N480" s="622">
        <v>403</v>
      </c>
      <c r="O480" s="622">
        <v>33852</v>
      </c>
      <c r="P480" s="635">
        <v>0.78888862995502318</v>
      </c>
      <c r="Q480" s="623">
        <v>84</v>
      </c>
    </row>
    <row r="481" spans="1:17" ht="14.4" customHeight="1" x14ac:dyDescent="0.3">
      <c r="A481" s="618" t="s">
        <v>10338</v>
      </c>
      <c r="B481" s="619" t="s">
        <v>1932</v>
      </c>
      <c r="C481" s="619" t="s">
        <v>7401</v>
      </c>
      <c r="D481" s="619" t="s">
        <v>10351</v>
      </c>
      <c r="E481" s="619" t="s">
        <v>10352</v>
      </c>
      <c r="F481" s="622">
        <v>14</v>
      </c>
      <c r="G481" s="622">
        <v>5642</v>
      </c>
      <c r="H481" s="622">
        <v>1</v>
      </c>
      <c r="I481" s="622">
        <v>403</v>
      </c>
      <c r="J481" s="622">
        <v>10</v>
      </c>
      <c r="K481" s="622">
        <v>4040</v>
      </c>
      <c r="L481" s="622">
        <v>0.71605813541297414</v>
      </c>
      <c r="M481" s="622">
        <v>404</v>
      </c>
      <c r="N481" s="622">
        <v>1</v>
      </c>
      <c r="O481" s="622">
        <v>405</v>
      </c>
      <c r="P481" s="635">
        <v>7.1783055654023389E-2</v>
      </c>
      <c r="Q481" s="623">
        <v>405</v>
      </c>
    </row>
    <row r="482" spans="1:17" ht="14.4" customHeight="1" x14ac:dyDescent="0.3">
      <c r="A482" s="618" t="s">
        <v>10338</v>
      </c>
      <c r="B482" s="619" t="s">
        <v>1932</v>
      </c>
      <c r="C482" s="619" t="s">
        <v>7401</v>
      </c>
      <c r="D482" s="619" t="s">
        <v>10353</v>
      </c>
      <c r="E482" s="619" t="s">
        <v>10354</v>
      </c>
      <c r="F482" s="622">
        <v>44</v>
      </c>
      <c r="G482" s="622">
        <v>51128</v>
      </c>
      <c r="H482" s="622">
        <v>1</v>
      </c>
      <c r="I482" s="622">
        <v>1162</v>
      </c>
      <c r="J482" s="622">
        <v>26</v>
      </c>
      <c r="K482" s="622">
        <v>30264</v>
      </c>
      <c r="L482" s="622">
        <v>0.59192614614301364</v>
      </c>
      <c r="M482" s="622">
        <v>1164</v>
      </c>
      <c r="N482" s="622">
        <v>3</v>
      </c>
      <c r="O482" s="622">
        <v>3495</v>
      </c>
      <c r="P482" s="635">
        <v>6.8357846972304806E-2</v>
      </c>
      <c r="Q482" s="623">
        <v>1165</v>
      </c>
    </row>
    <row r="483" spans="1:17" ht="14.4" customHeight="1" x14ac:dyDescent="0.3">
      <c r="A483" s="618" t="s">
        <v>10338</v>
      </c>
      <c r="B483" s="619" t="s">
        <v>1932</v>
      </c>
      <c r="C483" s="619" t="s">
        <v>7401</v>
      </c>
      <c r="D483" s="619" t="s">
        <v>10355</v>
      </c>
      <c r="E483" s="619" t="s">
        <v>10356</v>
      </c>
      <c r="F483" s="622">
        <v>8</v>
      </c>
      <c r="G483" s="622">
        <v>3920</v>
      </c>
      <c r="H483" s="622">
        <v>1</v>
      </c>
      <c r="I483" s="622">
        <v>490</v>
      </c>
      <c r="J483" s="622">
        <v>4</v>
      </c>
      <c r="K483" s="622">
        <v>1960</v>
      </c>
      <c r="L483" s="622">
        <v>0.5</v>
      </c>
      <c r="M483" s="622">
        <v>490</v>
      </c>
      <c r="N483" s="622">
        <v>5</v>
      </c>
      <c r="O483" s="622">
        <v>2450</v>
      </c>
      <c r="P483" s="635">
        <v>0.625</v>
      </c>
      <c r="Q483" s="623">
        <v>490</v>
      </c>
    </row>
    <row r="484" spans="1:17" ht="14.4" customHeight="1" x14ac:dyDescent="0.3">
      <c r="A484" s="618" t="s">
        <v>10338</v>
      </c>
      <c r="B484" s="619" t="s">
        <v>1932</v>
      </c>
      <c r="C484" s="619" t="s">
        <v>7401</v>
      </c>
      <c r="D484" s="619" t="s">
        <v>10357</v>
      </c>
      <c r="E484" s="619" t="s">
        <v>10358</v>
      </c>
      <c r="F484" s="622">
        <v>489</v>
      </c>
      <c r="G484" s="622">
        <v>18582</v>
      </c>
      <c r="H484" s="622">
        <v>1</v>
      </c>
      <c r="I484" s="622">
        <v>38</v>
      </c>
      <c r="J484" s="622">
        <v>568</v>
      </c>
      <c r="K484" s="622">
        <v>22152</v>
      </c>
      <c r="L484" s="622">
        <v>1.1921214078140137</v>
      </c>
      <c r="M484" s="622">
        <v>39</v>
      </c>
      <c r="N484" s="622">
        <v>485</v>
      </c>
      <c r="O484" s="622">
        <v>18915</v>
      </c>
      <c r="P484" s="635">
        <v>1.0179205682918955</v>
      </c>
      <c r="Q484" s="623">
        <v>39</v>
      </c>
    </row>
    <row r="485" spans="1:17" ht="14.4" customHeight="1" x14ac:dyDescent="0.3">
      <c r="A485" s="618" t="s">
        <v>10338</v>
      </c>
      <c r="B485" s="619" t="s">
        <v>1932</v>
      </c>
      <c r="C485" s="619" t="s">
        <v>7401</v>
      </c>
      <c r="D485" s="619" t="s">
        <v>10359</v>
      </c>
      <c r="E485" s="619" t="s">
        <v>10360</v>
      </c>
      <c r="F485" s="622"/>
      <c r="G485" s="622"/>
      <c r="H485" s="622"/>
      <c r="I485" s="622"/>
      <c r="J485" s="622">
        <v>1</v>
      </c>
      <c r="K485" s="622">
        <v>27</v>
      </c>
      <c r="L485" s="622"/>
      <c r="M485" s="622">
        <v>27</v>
      </c>
      <c r="N485" s="622">
        <v>1</v>
      </c>
      <c r="O485" s="622">
        <v>27</v>
      </c>
      <c r="P485" s="635"/>
      <c r="Q485" s="623">
        <v>27</v>
      </c>
    </row>
    <row r="486" spans="1:17" ht="14.4" customHeight="1" x14ac:dyDescent="0.3">
      <c r="A486" s="618" t="s">
        <v>10338</v>
      </c>
      <c r="B486" s="619" t="s">
        <v>1932</v>
      </c>
      <c r="C486" s="619" t="s">
        <v>7401</v>
      </c>
      <c r="D486" s="619" t="s">
        <v>10361</v>
      </c>
      <c r="E486" s="619" t="s">
        <v>10362</v>
      </c>
      <c r="F486" s="622">
        <v>11</v>
      </c>
      <c r="G486" s="622">
        <v>2233</v>
      </c>
      <c r="H486" s="622">
        <v>1</v>
      </c>
      <c r="I486" s="622">
        <v>203</v>
      </c>
      <c r="J486" s="622">
        <v>12</v>
      </c>
      <c r="K486" s="622">
        <v>2448</v>
      </c>
      <c r="L486" s="622">
        <v>1.0962830273175102</v>
      </c>
      <c r="M486" s="622">
        <v>204</v>
      </c>
      <c r="N486" s="622">
        <v>5</v>
      </c>
      <c r="O486" s="622">
        <v>1025</v>
      </c>
      <c r="P486" s="635">
        <v>0.45902373488580384</v>
      </c>
      <c r="Q486" s="623">
        <v>205</v>
      </c>
    </row>
    <row r="487" spans="1:17" ht="14.4" customHeight="1" x14ac:dyDescent="0.3">
      <c r="A487" s="618" t="s">
        <v>10338</v>
      </c>
      <c r="B487" s="619" t="s">
        <v>1932</v>
      </c>
      <c r="C487" s="619" t="s">
        <v>7401</v>
      </c>
      <c r="D487" s="619" t="s">
        <v>10363</v>
      </c>
      <c r="E487" s="619" t="s">
        <v>10364</v>
      </c>
      <c r="F487" s="622">
        <v>12</v>
      </c>
      <c r="G487" s="622">
        <v>5328</v>
      </c>
      <c r="H487" s="622">
        <v>1</v>
      </c>
      <c r="I487" s="622">
        <v>444</v>
      </c>
      <c r="J487" s="622"/>
      <c r="K487" s="622"/>
      <c r="L487" s="622"/>
      <c r="M487" s="622"/>
      <c r="N487" s="622">
        <v>7</v>
      </c>
      <c r="O487" s="622">
        <v>3108</v>
      </c>
      <c r="P487" s="635">
        <v>0.58333333333333337</v>
      </c>
      <c r="Q487" s="623">
        <v>444</v>
      </c>
    </row>
    <row r="488" spans="1:17" ht="14.4" customHeight="1" x14ac:dyDescent="0.3">
      <c r="A488" s="618" t="s">
        <v>10338</v>
      </c>
      <c r="B488" s="619" t="s">
        <v>1932</v>
      </c>
      <c r="C488" s="619" t="s">
        <v>7401</v>
      </c>
      <c r="D488" s="619" t="s">
        <v>10365</v>
      </c>
      <c r="E488" s="619" t="s">
        <v>10366</v>
      </c>
      <c r="F488" s="622">
        <v>2</v>
      </c>
      <c r="G488" s="622">
        <v>3998</v>
      </c>
      <c r="H488" s="622">
        <v>1</v>
      </c>
      <c r="I488" s="622">
        <v>1999</v>
      </c>
      <c r="J488" s="622"/>
      <c r="K488" s="622"/>
      <c r="L488" s="622"/>
      <c r="M488" s="622"/>
      <c r="N488" s="622"/>
      <c r="O488" s="622"/>
      <c r="P488" s="635"/>
      <c r="Q488" s="623"/>
    </row>
    <row r="489" spans="1:17" ht="14.4" customHeight="1" x14ac:dyDescent="0.3">
      <c r="A489" s="618" t="s">
        <v>10338</v>
      </c>
      <c r="B489" s="619" t="s">
        <v>1932</v>
      </c>
      <c r="C489" s="619" t="s">
        <v>7401</v>
      </c>
      <c r="D489" s="619" t="s">
        <v>10367</v>
      </c>
      <c r="E489" s="619" t="s">
        <v>10368</v>
      </c>
      <c r="F489" s="622">
        <v>7</v>
      </c>
      <c r="G489" s="622">
        <v>280</v>
      </c>
      <c r="H489" s="622">
        <v>1</v>
      </c>
      <c r="I489" s="622">
        <v>40</v>
      </c>
      <c r="J489" s="622">
        <v>3</v>
      </c>
      <c r="K489" s="622">
        <v>120</v>
      </c>
      <c r="L489" s="622">
        <v>0.42857142857142855</v>
      </c>
      <c r="M489" s="622">
        <v>40</v>
      </c>
      <c r="N489" s="622">
        <v>4</v>
      </c>
      <c r="O489" s="622">
        <v>164</v>
      </c>
      <c r="P489" s="635">
        <v>0.58571428571428574</v>
      </c>
      <c r="Q489" s="623">
        <v>41</v>
      </c>
    </row>
    <row r="490" spans="1:17" ht="14.4" customHeight="1" x14ac:dyDescent="0.3">
      <c r="A490" s="618" t="s">
        <v>10338</v>
      </c>
      <c r="B490" s="619" t="s">
        <v>1932</v>
      </c>
      <c r="C490" s="619" t="s">
        <v>7401</v>
      </c>
      <c r="D490" s="619" t="s">
        <v>10369</v>
      </c>
      <c r="E490" s="619" t="s">
        <v>10370</v>
      </c>
      <c r="F490" s="622">
        <v>78</v>
      </c>
      <c r="G490" s="622">
        <v>2808</v>
      </c>
      <c r="H490" s="622">
        <v>1</v>
      </c>
      <c r="I490" s="622">
        <v>36</v>
      </c>
      <c r="J490" s="622">
        <v>45</v>
      </c>
      <c r="K490" s="622">
        <v>1620</v>
      </c>
      <c r="L490" s="622">
        <v>0.57692307692307687</v>
      </c>
      <c r="M490" s="622">
        <v>36</v>
      </c>
      <c r="N490" s="622">
        <v>3</v>
      </c>
      <c r="O490" s="622">
        <v>111</v>
      </c>
      <c r="P490" s="635">
        <v>3.9529914529914528E-2</v>
      </c>
      <c r="Q490" s="623">
        <v>37</v>
      </c>
    </row>
    <row r="491" spans="1:17" ht="14.4" customHeight="1" x14ac:dyDescent="0.3">
      <c r="A491" s="618" t="s">
        <v>10338</v>
      </c>
      <c r="B491" s="619" t="s">
        <v>1932</v>
      </c>
      <c r="C491" s="619" t="s">
        <v>7401</v>
      </c>
      <c r="D491" s="619" t="s">
        <v>10371</v>
      </c>
      <c r="E491" s="619" t="s">
        <v>10372</v>
      </c>
      <c r="F491" s="622">
        <v>3176</v>
      </c>
      <c r="G491" s="622">
        <v>501808</v>
      </c>
      <c r="H491" s="622">
        <v>1</v>
      </c>
      <c r="I491" s="622">
        <v>158</v>
      </c>
      <c r="J491" s="622">
        <v>3287</v>
      </c>
      <c r="K491" s="622">
        <v>519346</v>
      </c>
      <c r="L491" s="622">
        <v>1.0349496221662469</v>
      </c>
      <c r="M491" s="622">
        <v>158</v>
      </c>
      <c r="N491" s="622">
        <v>3269</v>
      </c>
      <c r="O491" s="622">
        <v>519771</v>
      </c>
      <c r="P491" s="635">
        <v>1.0357965596403405</v>
      </c>
      <c r="Q491" s="623">
        <v>159</v>
      </c>
    </row>
    <row r="492" spans="1:17" ht="14.4" customHeight="1" x14ac:dyDescent="0.3">
      <c r="A492" s="618" t="s">
        <v>10338</v>
      </c>
      <c r="B492" s="619" t="s">
        <v>1932</v>
      </c>
      <c r="C492" s="619" t="s">
        <v>7401</v>
      </c>
      <c r="D492" s="619" t="s">
        <v>10373</v>
      </c>
      <c r="E492" s="619" t="s">
        <v>10374</v>
      </c>
      <c r="F492" s="622">
        <v>7</v>
      </c>
      <c r="G492" s="622">
        <v>4207</v>
      </c>
      <c r="H492" s="622">
        <v>1</v>
      </c>
      <c r="I492" s="622">
        <v>601</v>
      </c>
      <c r="J492" s="622">
        <v>5</v>
      </c>
      <c r="K492" s="622">
        <v>3015</v>
      </c>
      <c r="L492" s="622">
        <v>0.71666270501545049</v>
      </c>
      <c r="M492" s="622">
        <v>603</v>
      </c>
      <c r="N492" s="622">
        <v>1</v>
      </c>
      <c r="O492" s="622">
        <v>604</v>
      </c>
      <c r="P492" s="635">
        <v>0.1435702400760637</v>
      </c>
      <c r="Q492" s="623">
        <v>604</v>
      </c>
    </row>
    <row r="493" spans="1:17" ht="14.4" customHeight="1" x14ac:dyDescent="0.3">
      <c r="A493" s="618" t="s">
        <v>10338</v>
      </c>
      <c r="B493" s="619" t="s">
        <v>1932</v>
      </c>
      <c r="C493" s="619" t="s">
        <v>7401</v>
      </c>
      <c r="D493" s="619" t="s">
        <v>10375</v>
      </c>
      <c r="E493" s="619" t="s">
        <v>10376</v>
      </c>
      <c r="F493" s="622">
        <v>11</v>
      </c>
      <c r="G493" s="622">
        <v>4136</v>
      </c>
      <c r="H493" s="622">
        <v>1</v>
      </c>
      <c r="I493" s="622">
        <v>376</v>
      </c>
      <c r="J493" s="622">
        <v>12</v>
      </c>
      <c r="K493" s="622">
        <v>4512</v>
      </c>
      <c r="L493" s="622">
        <v>1.0909090909090908</v>
      </c>
      <c r="M493" s="622">
        <v>376</v>
      </c>
      <c r="N493" s="622">
        <v>5</v>
      </c>
      <c r="O493" s="622">
        <v>1885</v>
      </c>
      <c r="P493" s="635">
        <v>0.45575435203094777</v>
      </c>
      <c r="Q493" s="623">
        <v>377</v>
      </c>
    </row>
    <row r="494" spans="1:17" ht="14.4" customHeight="1" x14ac:dyDescent="0.3">
      <c r="A494" s="618" t="s">
        <v>10338</v>
      </c>
      <c r="B494" s="619" t="s">
        <v>1932</v>
      </c>
      <c r="C494" s="619" t="s">
        <v>7401</v>
      </c>
      <c r="D494" s="619" t="s">
        <v>10377</v>
      </c>
      <c r="E494" s="619" t="s">
        <v>10378</v>
      </c>
      <c r="F494" s="622">
        <v>1</v>
      </c>
      <c r="G494" s="622">
        <v>197</v>
      </c>
      <c r="H494" s="622">
        <v>1</v>
      </c>
      <c r="I494" s="622">
        <v>197</v>
      </c>
      <c r="J494" s="622"/>
      <c r="K494" s="622"/>
      <c r="L494" s="622"/>
      <c r="M494" s="622"/>
      <c r="N494" s="622"/>
      <c r="O494" s="622"/>
      <c r="P494" s="635"/>
      <c r="Q494" s="623"/>
    </row>
    <row r="495" spans="1:17" ht="14.4" customHeight="1" x14ac:dyDescent="0.3">
      <c r="A495" s="618" t="s">
        <v>10338</v>
      </c>
      <c r="B495" s="619" t="s">
        <v>1932</v>
      </c>
      <c r="C495" s="619" t="s">
        <v>7401</v>
      </c>
      <c r="D495" s="619" t="s">
        <v>10379</v>
      </c>
      <c r="E495" s="619" t="s">
        <v>10380</v>
      </c>
      <c r="F495" s="622">
        <v>2</v>
      </c>
      <c r="G495" s="622">
        <v>458</v>
      </c>
      <c r="H495" s="622">
        <v>1</v>
      </c>
      <c r="I495" s="622">
        <v>229</v>
      </c>
      <c r="J495" s="622"/>
      <c r="K495" s="622"/>
      <c r="L495" s="622"/>
      <c r="M495" s="622"/>
      <c r="N495" s="622"/>
      <c r="O495" s="622"/>
      <c r="P495" s="635"/>
      <c r="Q495" s="623"/>
    </row>
    <row r="496" spans="1:17" ht="14.4" customHeight="1" x14ac:dyDescent="0.3">
      <c r="A496" s="618" t="s">
        <v>10338</v>
      </c>
      <c r="B496" s="619" t="s">
        <v>1932</v>
      </c>
      <c r="C496" s="619" t="s">
        <v>7401</v>
      </c>
      <c r="D496" s="619" t="s">
        <v>10381</v>
      </c>
      <c r="E496" s="619" t="s">
        <v>10382</v>
      </c>
      <c r="F496" s="622">
        <v>42</v>
      </c>
      <c r="G496" s="622">
        <v>1302</v>
      </c>
      <c r="H496" s="622">
        <v>1</v>
      </c>
      <c r="I496" s="622">
        <v>31</v>
      </c>
      <c r="J496" s="622">
        <v>37</v>
      </c>
      <c r="K496" s="622">
        <v>1147</v>
      </c>
      <c r="L496" s="622">
        <v>0.88095238095238093</v>
      </c>
      <c r="M496" s="622">
        <v>31</v>
      </c>
      <c r="N496" s="622">
        <v>40</v>
      </c>
      <c r="O496" s="622">
        <v>1240</v>
      </c>
      <c r="P496" s="635">
        <v>0.95238095238095233</v>
      </c>
      <c r="Q496" s="623">
        <v>31</v>
      </c>
    </row>
    <row r="497" spans="1:17" ht="14.4" customHeight="1" x14ac:dyDescent="0.3">
      <c r="A497" s="618" t="s">
        <v>10338</v>
      </c>
      <c r="B497" s="619" t="s">
        <v>1932</v>
      </c>
      <c r="C497" s="619" t="s">
        <v>7401</v>
      </c>
      <c r="D497" s="619" t="s">
        <v>10383</v>
      </c>
      <c r="E497" s="619" t="s">
        <v>10384</v>
      </c>
      <c r="F497" s="622"/>
      <c r="G497" s="622"/>
      <c r="H497" s="622"/>
      <c r="I497" s="622"/>
      <c r="J497" s="622">
        <v>1</v>
      </c>
      <c r="K497" s="622">
        <v>761</v>
      </c>
      <c r="L497" s="622"/>
      <c r="M497" s="622">
        <v>761</v>
      </c>
      <c r="N497" s="622">
        <v>2</v>
      </c>
      <c r="O497" s="622">
        <v>1522</v>
      </c>
      <c r="P497" s="635"/>
      <c r="Q497" s="623">
        <v>761</v>
      </c>
    </row>
    <row r="498" spans="1:17" ht="14.4" customHeight="1" x14ac:dyDescent="0.3">
      <c r="A498" s="618" t="s">
        <v>10385</v>
      </c>
      <c r="B498" s="619" t="s">
        <v>9944</v>
      </c>
      <c r="C498" s="619" t="s">
        <v>7401</v>
      </c>
      <c r="D498" s="619" t="s">
        <v>9632</v>
      </c>
      <c r="E498" s="619" t="s">
        <v>9633</v>
      </c>
      <c r="F498" s="622">
        <v>2</v>
      </c>
      <c r="G498" s="622">
        <v>432</v>
      </c>
      <c r="H498" s="622">
        <v>1</v>
      </c>
      <c r="I498" s="622">
        <v>216</v>
      </c>
      <c r="J498" s="622"/>
      <c r="K498" s="622"/>
      <c r="L498" s="622"/>
      <c r="M498" s="622"/>
      <c r="N498" s="622">
        <v>1</v>
      </c>
      <c r="O498" s="622">
        <v>217</v>
      </c>
      <c r="P498" s="635">
        <v>0.50231481481481477</v>
      </c>
      <c r="Q498" s="623">
        <v>217</v>
      </c>
    </row>
    <row r="499" spans="1:17" ht="14.4" customHeight="1" x14ac:dyDescent="0.3">
      <c r="A499" s="618" t="s">
        <v>10385</v>
      </c>
      <c r="B499" s="619" t="s">
        <v>9944</v>
      </c>
      <c r="C499" s="619" t="s">
        <v>7401</v>
      </c>
      <c r="D499" s="619" t="s">
        <v>9670</v>
      </c>
      <c r="E499" s="619" t="s">
        <v>9671</v>
      </c>
      <c r="F499" s="622">
        <v>26</v>
      </c>
      <c r="G499" s="622">
        <v>9022</v>
      </c>
      <c r="H499" s="622">
        <v>1</v>
      </c>
      <c r="I499" s="622">
        <v>347</v>
      </c>
      <c r="J499" s="622">
        <v>29</v>
      </c>
      <c r="K499" s="622">
        <v>10063</v>
      </c>
      <c r="L499" s="622">
        <v>1.1153846153846154</v>
      </c>
      <c r="M499" s="622">
        <v>347</v>
      </c>
      <c r="N499" s="622">
        <v>37</v>
      </c>
      <c r="O499" s="622">
        <v>12876</v>
      </c>
      <c r="P499" s="635">
        <v>1.4271780093105741</v>
      </c>
      <c r="Q499" s="623">
        <v>348</v>
      </c>
    </row>
    <row r="500" spans="1:17" ht="14.4" customHeight="1" x14ac:dyDescent="0.3">
      <c r="A500" s="618" t="s">
        <v>10385</v>
      </c>
      <c r="B500" s="619" t="s">
        <v>9944</v>
      </c>
      <c r="C500" s="619" t="s">
        <v>7401</v>
      </c>
      <c r="D500" s="619" t="s">
        <v>9718</v>
      </c>
      <c r="E500" s="619" t="s">
        <v>9719</v>
      </c>
      <c r="F500" s="622">
        <v>5</v>
      </c>
      <c r="G500" s="622">
        <v>830</v>
      </c>
      <c r="H500" s="622">
        <v>1</v>
      </c>
      <c r="I500" s="622">
        <v>166</v>
      </c>
      <c r="J500" s="622">
        <v>10</v>
      </c>
      <c r="K500" s="622">
        <v>1660</v>
      </c>
      <c r="L500" s="622">
        <v>2</v>
      </c>
      <c r="M500" s="622">
        <v>166</v>
      </c>
      <c r="N500" s="622">
        <v>9</v>
      </c>
      <c r="O500" s="622">
        <v>1494</v>
      </c>
      <c r="P500" s="635">
        <v>1.8</v>
      </c>
      <c r="Q500" s="623">
        <v>166</v>
      </c>
    </row>
    <row r="501" spans="1:17" ht="14.4" customHeight="1" x14ac:dyDescent="0.3">
      <c r="A501" s="618" t="s">
        <v>10385</v>
      </c>
      <c r="B501" s="619" t="s">
        <v>9944</v>
      </c>
      <c r="C501" s="619" t="s">
        <v>7401</v>
      </c>
      <c r="D501" s="619" t="s">
        <v>10386</v>
      </c>
      <c r="E501" s="619" t="s">
        <v>10387</v>
      </c>
      <c r="F501" s="622"/>
      <c r="G501" s="622"/>
      <c r="H501" s="622"/>
      <c r="I501" s="622"/>
      <c r="J501" s="622">
        <v>1</v>
      </c>
      <c r="K501" s="622">
        <v>324</v>
      </c>
      <c r="L501" s="622"/>
      <c r="M501" s="622">
        <v>324</v>
      </c>
      <c r="N501" s="622">
        <v>1</v>
      </c>
      <c r="O501" s="622">
        <v>324</v>
      </c>
      <c r="P501" s="635"/>
      <c r="Q501" s="623">
        <v>324</v>
      </c>
    </row>
    <row r="502" spans="1:17" ht="14.4" customHeight="1" x14ac:dyDescent="0.3">
      <c r="A502" s="618" t="s">
        <v>10385</v>
      </c>
      <c r="B502" s="619" t="s">
        <v>9944</v>
      </c>
      <c r="C502" s="619" t="s">
        <v>7401</v>
      </c>
      <c r="D502" s="619" t="s">
        <v>9778</v>
      </c>
      <c r="E502" s="619" t="s">
        <v>9779</v>
      </c>
      <c r="F502" s="622">
        <v>5</v>
      </c>
      <c r="G502" s="622">
        <v>860</v>
      </c>
      <c r="H502" s="622">
        <v>1</v>
      </c>
      <c r="I502" s="622">
        <v>172</v>
      </c>
      <c r="J502" s="622">
        <v>10</v>
      </c>
      <c r="K502" s="622">
        <v>1720</v>
      </c>
      <c r="L502" s="622">
        <v>2</v>
      </c>
      <c r="M502" s="622">
        <v>172</v>
      </c>
      <c r="N502" s="622">
        <v>9</v>
      </c>
      <c r="O502" s="622">
        <v>1548</v>
      </c>
      <c r="P502" s="635">
        <v>1.8</v>
      </c>
      <c r="Q502" s="623">
        <v>172</v>
      </c>
    </row>
    <row r="503" spans="1:17" ht="14.4" customHeight="1" x14ac:dyDescent="0.3">
      <c r="A503" s="618" t="s">
        <v>10385</v>
      </c>
      <c r="B503" s="619" t="s">
        <v>9944</v>
      </c>
      <c r="C503" s="619" t="s">
        <v>7401</v>
      </c>
      <c r="D503" s="619" t="s">
        <v>9840</v>
      </c>
      <c r="E503" s="619" t="s">
        <v>9841</v>
      </c>
      <c r="F503" s="622">
        <v>2</v>
      </c>
      <c r="G503" s="622">
        <v>294</v>
      </c>
      <c r="H503" s="622">
        <v>1</v>
      </c>
      <c r="I503" s="622">
        <v>147</v>
      </c>
      <c r="J503" s="622">
        <v>2</v>
      </c>
      <c r="K503" s="622">
        <v>294</v>
      </c>
      <c r="L503" s="622">
        <v>1</v>
      </c>
      <c r="M503" s="622">
        <v>147</v>
      </c>
      <c r="N503" s="622">
        <v>1</v>
      </c>
      <c r="O503" s="622">
        <v>147</v>
      </c>
      <c r="P503" s="635">
        <v>0.5</v>
      </c>
      <c r="Q503" s="623">
        <v>147</v>
      </c>
    </row>
    <row r="504" spans="1:17" ht="14.4" customHeight="1" x14ac:dyDescent="0.3">
      <c r="A504" s="618" t="s">
        <v>10385</v>
      </c>
      <c r="B504" s="619" t="s">
        <v>9944</v>
      </c>
      <c r="C504" s="619" t="s">
        <v>7401</v>
      </c>
      <c r="D504" s="619" t="s">
        <v>10388</v>
      </c>
      <c r="E504" s="619" t="s">
        <v>10389</v>
      </c>
      <c r="F504" s="622">
        <v>3</v>
      </c>
      <c r="G504" s="622">
        <v>1044</v>
      </c>
      <c r="H504" s="622">
        <v>1</v>
      </c>
      <c r="I504" s="622">
        <v>348</v>
      </c>
      <c r="J504" s="622">
        <v>2</v>
      </c>
      <c r="K504" s="622">
        <v>698</v>
      </c>
      <c r="L504" s="622">
        <v>0.66858237547892718</v>
      </c>
      <c r="M504" s="622">
        <v>349</v>
      </c>
      <c r="N504" s="622">
        <v>2</v>
      </c>
      <c r="O504" s="622">
        <v>698</v>
      </c>
      <c r="P504" s="635">
        <v>0.66858237547892718</v>
      </c>
      <c r="Q504" s="623">
        <v>349</v>
      </c>
    </row>
    <row r="505" spans="1:17" ht="14.4" customHeight="1" x14ac:dyDescent="0.3">
      <c r="A505" s="618" t="s">
        <v>10385</v>
      </c>
      <c r="B505" s="619" t="s">
        <v>9944</v>
      </c>
      <c r="C505" s="619" t="s">
        <v>7401</v>
      </c>
      <c r="D505" s="619" t="s">
        <v>9912</v>
      </c>
      <c r="E505" s="619" t="s">
        <v>9913</v>
      </c>
      <c r="F505" s="622">
        <v>5</v>
      </c>
      <c r="G505" s="622">
        <v>845</v>
      </c>
      <c r="H505" s="622">
        <v>1</v>
      </c>
      <c r="I505" s="622">
        <v>169</v>
      </c>
      <c r="J505" s="622">
        <v>10</v>
      </c>
      <c r="K505" s="622">
        <v>1690</v>
      </c>
      <c r="L505" s="622">
        <v>2</v>
      </c>
      <c r="M505" s="622">
        <v>169</v>
      </c>
      <c r="N505" s="622">
        <v>9</v>
      </c>
      <c r="O505" s="622">
        <v>1521</v>
      </c>
      <c r="P505" s="635">
        <v>1.8</v>
      </c>
      <c r="Q505" s="623">
        <v>169</v>
      </c>
    </row>
    <row r="506" spans="1:17" ht="14.4" customHeight="1" x14ac:dyDescent="0.3">
      <c r="A506" s="618" t="s">
        <v>10385</v>
      </c>
      <c r="B506" s="619" t="s">
        <v>9944</v>
      </c>
      <c r="C506" s="619" t="s">
        <v>7401</v>
      </c>
      <c r="D506" s="619" t="s">
        <v>9945</v>
      </c>
      <c r="E506" s="619" t="s">
        <v>9946</v>
      </c>
      <c r="F506" s="622"/>
      <c r="G506" s="622"/>
      <c r="H506" s="622"/>
      <c r="I506" s="622"/>
      <c r="J506" s="622"/>
      <c r="K506" s="622"/>
      <c r="L506" s="622"/>
      <c r="M506" s="622"/>
      <c r="N506" s="622">
        <v>2</v>
      </c>
      <c r="O506" s="622">
        <v>2070</v>
      </c>
      <c r="P506" s="635"/>
      <c r="Q506" s="623">
        <v>1035</v>
      </c>
    </row>
    <row r="507" spans="1:17" ht="14.4" customHeight="1" x14ac:dyDescent="0.3">
      <c r="A507" s="618" t="s">
        <v>10385</v>
      </c>
      <c r="B507" s="619" t="s">
        <v>9944</v>
      </c>
      <c r="C507" s="619" t="s">
        <v>7401</v>
      </c>
      <c r="D507" s="619" t="s">
        <v>10390</v>
      </c>
      <c r="E507" s="619" t="s">
        <v>10391</v>
      </c>
      <c r="F507" s="622">
        <v>1</v>
      </c>
      <c r="G507" s="622">
        <v>185</v>
      </c>
      <c r="H507" s="622">
        <v>1</v>
      </c>
      <c r="I507" s="622">
        <v>185</v>
      </c>
      <c r="J507" s="622">
        <v>1</v>
      </c>
      <c r="K507" s="622">
        <v>185</v>
      </c>
      <c r="L507" s="622">
        <v>1</v>
      </c>
      <c r="M507" s="622">
        <v>185</v>
      </c>
      <c r="N507" s="622">
        <v>1</v>
      </c>
      <c r="O507" s="622">
        <v>185</v>
      </c>
      <c r="P507" s="635">
        <v>1</v>
      </c>
      <c r="Q507" s="623">
        <v>185</v>
      </c>
    </row>
    <row r="508" spans="1:17" ht="14.4" customHeight="1" x14ac:dyDescent="0.3">
      <c r="A508" s="618" t="s">
        <v>10385</v>
      </c>
      <c r="B508" s="619" t="s">
        <v>9944</v>
      </c>
      <c r="C508" s="619" t="s">
        <v>7401</v>
      </c>
      <c r="D508" s="619" t="s">
        <v>10392</v>
      </c>
      <c r="E508" s="619" t="s">
        <v>10393</v>
      </c>
      <c r="F508" s="622">
        <v>1</v>
      </c>
      <c r="G508" s="622">
        <v>188</v>
      </c>
      <c r="H508" s="622">
        <v>1</v>
      </c>
      <c r="I508" s="622">
        <v>188</v>
      </c>
      <c r="J508" s="622">
        <v>1</v>
      </c>
      <c r="K508" s="622">
        <v>188</v>
      </c>
      <c r="L508" s="622">
        <v>1</v>
      </c>
      <c r="M508" s="622">
        <v>188</v>
      </c>
      <c r="N508" s="622">
        <v>1</v>
      </c>
      <c r="O508" s="622">
        <v>188</v>
      </c>
      <c r="P508" s="635">
        <v>1</v>
      </c>
      <c r="Q508" s="623">
        <v>188</v>
      </c>
    </row>
    <row r="509" spans="1:17" ht="14.4" customHeight="1" x14ac:dyDescent="0.3">
      <c r="A509" s="618" t="s">
        <v>10385</v>
      </c>
      <c r="B509" s="619" t="s">
        <v>9944</v>
      </c>
      <c r="C509" s="619" t="s">
        <v>7401</v>
      </c>
      <c r="D509" s="619" t="s">
        <v>10394</v>
      </c>
      <c r="E509" s="619" t="s">
        <v>10395</v>
      </c>
      <c r="F509" s="622">
        <v>2</v>
      </c>
      <c r="G509" s="622">
        <v>584</v>
      </c>
      <c r="H509" s="622">
        <v>1</v>
      </c>
      <c r="I509" s="622">
        <v>292</v>
      </c>
      <c r="J509" s="622">
        <v>1</v>
      </c>
      <c r="K509" s="622">
        <v>293</v>
      </c>
      <c r="L509" s="622">
        <v>0.50171232876712324</v>
      </c>
      <c r="M509" s="622">
        <v>293</v>
      </c>
      <c r="N509" s="622">
        <v>1</v>
      </c>
      <c r="O509" s="622">
        <v>293</v>
      </c>
      <c r="P509" s="635">
        <v>0.50171232876712324</v>
      </c>
      <c r="Q509" s="623">
        <v>293</v>
      </c>
    </row>
    <row r="510" spans="1:17" ht="14.4" customHeight="1" x14ac:dyDescent="0.3">
      <c r="A510" s="618" t="s">
        <v>10385</v>
      </c>
      <c r="B510" s="619" t="s">
        <v>9944</v>
      </c>
      <c r="C510" s="619" t="s">
        <v>7401</v>
      </c>
      <c r="D510" s="619" t="s">
        <v>10396</v>
      </c>
      <c r="E510" s="619" t="s">
        <v>10397</v>
      </c>
      <c r="F510" s="622">
        <v>6</v>
      </c>
      <c r="G510" s="622">
        <v>4938</v>
      </c>
      <c r="H510" s="622">
        <v>1</v>
      </c>
      <c r="I510" s="622">
        <v>823</v>
      </c>
      <c r="J510" s="622">
        <v>5</v>
      </c>
      <c r="K510" s="622">
        <v>4125</v>
      </c>
      <c r="L510" s="622">
        <v>0.8353584447144593</v>
      </c>
      <c r="M510" s="622">
        <v>825</v>
      </c>
      <c r="N510" s="622">
        <v>4</v>
      </c>
      <c r="O510" s="622">
        <v>3304</v>
      </c>
      <c r="P510" s="635">
        <v>0.66909680032401786</v>
      </c>
      <c r="Q510" s="623">
        <v>826</v>
      </c>
    </row>
    <row r="511" spans="1:17" ht="14.4" customHeight="1" x14ac:dyDescent="0.3">
      <c r="A511" s="618" t="s">
        <v>10385</v>
      </c>
      <c r="B511" s="619" t="s">
        <v>9944</v>
      </c>
      <c r="C511" s="619" t="s">
        <v>7401</v>
      </c>
      <c r="D511" s="619" t="s">
        <v>10398</v>
      </c>
      <c r="E511" s="619" t="s">
        <v>10399</v>
      </c>
      <c r="F511" s="622"/>
      <c r="G511" s="622"/>
      <c r="H511" s="622"/>
      <c r="I511" s="622"/>
      <c r="J511" s="622">
        <v>1</v>
      </c>
      <c r="K511" s="622">
        <v>673</v>
      </c>
      <c r="L511" s="622"/>
      <c r="M511" s="622">
        <v>673</v>
      </c>
      <c r="N511" s="622"/>
      <c r="O511" s="622"/>
      <c r="P511" s="635"/>
      <c r="Q511" s="623"/>
    </row>
    <row r="512" spans="1:17" ht="14.4" customHeight="1" x14ac:dyDescent="0.3">
      <c r="A512" s="618" t="s">
        <v>10385</v>
      </c>
      <c r="B512" s="619" t="s">
        <v>9944</v>
      </c>
      <c r="C512" s="619" t="s">
        <v>7401</v>
      </c>
      <c r="D512" s="619" t="s">
        <v>10400</v>
      </c>
      <c r="E512" s="619" t="s">
        <v>10401</v>
      </c>
      <c r="F512" s="622">
        <v>1</v>
      </c>
      <c r="G512" s="622">
        <v>472</v>
      </c>
      <c r="H512" s="622">
        <v>1</v>
      </c>
      <c r="I512" s="622">
        <v>472</v>
      </c>
      <c r="J512" s="622">
        <v>1</v>
      </c>
      <c r="K512" s="622">
        <v>472</v>
      </c>
      <c r="L512" s="622">
        <v>1</v>
      </c>
      <c r="M512" s="622">
        <v>472</v>
      </c>
      <c r="N512" s="622">
        <v>1</v>
      </c>
      <c r="O512" s="622">
        <v>473</v>
      </c>
      <c r="P512" s="635">
        <v>1.0021186440677967</v>
      </c>
      <c r="Q512" s="623">
        <v>473</v>
      </c>
    </row>
    <row r="513" spans="1:17" ht="14.4" customHeight="1" x14ac:dyDescent="0.3">
      <c r="A513" s="618" t="s">
        <v>10385</v>
      </c>
      <c r="B513" s="619" t="s">
        <v>9944</v>
      </c>
      <c r="C513" s="619" t="s">
        <v>7401</v>
      </c>
      <c r="D513" s="619" t="s">
        <v>10402</v>
      </c>
      <c r="E513" s="619" t="s">
        <v>10403</v>
      </c>
      <c r="F513" s="622">
        <v>3</v>
      </c>
      <c r="G513" s="622">
        <v>1029</v>
      </c>
      <c r="H513" s="622">
        <v>1</v>
      </c>
      <c r="I513" s="622">
        <v>343</v>
      </c>
      <c r="J513" s="622">
        <v>2</v>
      </c>
      <c r="K513" s="622">
        <v>686</v>
      </c>
      <c r="L513" s="622">
        <v>0.66666666666666663</v>
      </c>
      <c r="M513" s="622">
        <v>343</v>
      </c>
      <c r="N513" s="622">
        <v>2</v>
      </c>
      <c r="O513" s="622">
        <v>688</v>
      </c>
      <c r="P513" s="635">
        <v>0.66861030126336252</v>
      </c>
      <c r="Q513" s="623">
        <v>344</v>
      </c>
    </row>
    <row r="514" spans="1:17" ht="14.4" customHeight="1" x14ac:dyDescent="0.3">
      <c r="A514" s="618" t="s">
        <v>10385</v>
      </c>
      <c r="B514" s="619" t="s">
        <v>9944</v>
      </c>
      <c r="C514" s="619" t="s">
        <v>7401</v>
      </c>
      <c r="D514" s="619" t="s">
        <v>10404</v>
      </c>
      <c r="E514" s="619" t="s">
        <v>10405</v>
      </c>
      <c r="F514" s="622">
        <v>2</v>
      </c>
      <c r="G514" s="622">
        <v>474</v>
      </c>
      <c r="H514" s="622">
        <v>1</v>
      </c>
      <c r="I514" s="622">
        <v>237</v>
      </c>
      <c r="J514" s="622"/>
      <c r="K514" s="622"/>
      <c r="L514" s="622"/>
      <c r="M514" s="622"/>
      <c r="N514" s="622">
        <v>1</v>
      </c>
      <c r="O514" s="622">
        <v>237</v>
      </c>
      <c r="P514" s="635">
        <v>0.5</v>
      </c>
      <c r="Q514" s="623">
        <v>237</v>
      </c>
    </row>
    <row r="515" spans="1:17" ht="14.4" customHeight="1" x14ac:dyDescent="0.3">
      <c r="A515" s="618" t="s">
        <v>10385</v>
      </c>
      <c r="B515" s="619" t="s">
        <v>9944</v>
      </c>
      <c r="C515" s="619" t="s">
        <v>7401</v>
      </c>
      <c r="D515" s="619" t="s">
        <v>10406</v>
      </c>
      <c r="E515" s="619" t="s">
        <v>10407</v>
      </c>
      <c r="F515" s="622"/>
      <c r="G515" s="622"/>
      <c r="H515" s="622"/>
      <c r="I515" s="622"/>
      <c r="J515" s="622">
        <v>1</v>
      </c>
      <c r="K515" s="622">
        <v>673</v>
      </c>
      <c r="L515" s="622"/>
      <c r="M515" s="622">
        <v>673</v>
      </c>
      <c r="N515" s="622"/>
      <c r="O515" s="622"/>
      <c r="P515" s="635"/>
      <c r="Q515" s="623"/>
    </row>
    <row r="516" spans="1:17" ht="14.4" customHeight="1" x14ac:dyDescent="0.3">
      <c r="A516" s="618" t="s">
        <v>10385</v>
      </c>
      <c r="B516" s="619" t="s">
        <v>9944</v>
      </c>
      <c r="C516" s="619" t="s">
        <v>7401</v>
      </c>
      <c r="D516" s="619" t="s">
        <v>10408</v>
      </c>
      <c r="E516" s="619" t="s">
        <v>10409</v>
      </c>
      <c r="F516" s="622">
        <v>1</v>
      </c>
      <c r="G516" s="622">
        <v>508</v>
      </c>
      <c r="H516" s="622">
        <v>1</v>
      </c>
      <c r="I516" s="622">
        <v>508</v>
      </c>
      <c r="J516" s="622"/>
      <c r="K516" s="622"/>
      <c r="L516" s="622"/>
      <c r="M516" s="622"/>
      <c r="N516" s="622">
        <v>3</v>
      </c>
      <c r="O516" s="622">
        <v>1527</v>
      </c>
      <c r="P516" s="635">
        <v>3.0059055118110236</v>
      </c>
      <c r="Q516" s="623">
        <v>509</v>
      </c>
    </row>
    <row r="517" spans="1:17" ht="14.4" customHeight="1" x14ac:dyDescent="0.3">
      <c r="A517" s="618" t="s">
        <v>10385</v>
      </c>
      <c r="B517" s="619" t="s">
        <v>9944</v>
      </c>
      <c r="C517" s="619" t="s">
        <v>7401</v>
      </c>
      <c r="D517" s="619" t="s">
        <v>10410</v>
      </c>
      <c r="E517" s="619" t="s">
        <v>10411</v>
      </c>
      <c r="F517" s="622">
        <v>1</v>
      </c>
      <c r="G517" s="622">
        <v>347</v>
      </c>
      <c r="H517" s="622">
        <v>1</v>
      </c>
      <c r="I517" s="622">
        <v>347</v>
      </c>
      <c r="J517" s="622">
        <v>3</v>
      </c>
      <c r="K517" s="622">
        <v>1041</v>
      </c>
      <c r="L517" s="622">
        <v>3</v>
      </c>
      <c r="M517" s="622">
        <v>347</v>
      </c>
      <c r="N517" s="622">
        <v>6</v>
      </c>
      <c r="O517" s="622">
        <v>2082</v>
      </c>
      <c r="P517" s="635">
        <v>6</v>
      </c>
      <c r="Q517" s="623">
        <v>347</v>
      </c>
    </row>
    <row r="518" spans="1:17" ht="14.4" customHeight="1" x14ac:dyDescent="0.3">
      <c r="A518" s="618" t="s">
        <v>10385</v>
      </c>
      <c r="B518" s="619" t="s">
        <v>9944</v>
      </c>
      <c r="C518" s="619" t="s">
        <v>7401</v>
      </c>
      <c r="D518" s="619" t="s">
        <v>10412</v>
      </c>
      <c r="E518" s="619" t="s">
        <v>10413</v>
      </c>
      <c r="F518" s="622">
        <v>3</v>
      </c>
      <c r="G518" s="622">
        <v>330</v>
      </c>
      <c r="H518" s="622">
        <v>1</v>
      </c>
      <c r="I518" s="622">
        <v>110</v>
      </c>
      <c r="J518" s="622">
        <v>1</v>
      </c>
      <c r="K518" s="622">
        <v>110</v>
      </c>
      <c r="L518" s="622">
        <v>0.33333333333333331</v>
      </c>
      <c r="M518" s="622">
        <v>110</v>
      </c>
      <c r="N518" s="622">
        <v>3</v>
      </c>
      <c r="O518" s="622">
        <v>330</v>
      </c>
      <c r="P518" s="635">
        <v>1</v>
      </c>
      <c r="Q518" s="623">
        <v>110</v>
      </c>
    </row>
    <row r="519" spans="1:17" ht="14.4" customHeight="1" x14ac:dyDescent="0.3">
      <c r="A519" s="618" t="s">
        <v>10385</v>
      </c>
      <c r="B519" s="619" t="s">
        <v>9944</v>
      </c>
      <c r="C519" s="619" t="s">
        <v>7401</v>
      </c>
      <c r="D519" s="619" t="s">
        <v>10414</v>
      </c>
      <c r="E519" s="619" t="s">
        <v>10415</v>
      </c>
      <c r="F519" s="622">
        <v>3</v>
      </c>
      <c r="G519" s="622">
        <v>609</v>
      </c>
      <c r="H519" s="622">
        <v>1</v>
      </c>
      <c r="I519" s="622">
        <v>203</v>
      </c>
      <c r="J519" s="622">
        <v>2</v>
      </c>
      <c r="K519" s="622">
        <v>406</v>
      </c>
      <c r="L519" s="622">
        <v>0.66666666666666663</v>
      </c>
      <c r="M519" s="622">
        <v>203</v>
      </c>
      <c r="N519" s="622">
        <v>3</v>
      </c>
      <c r="O519" s="622">
        <v>612</v>
      </c>
      <c r="P519" s="635">
        <v>1.0049261083743843</v>
      </c>
      <c r="Q519" s="623">
        <v>204</v>
      </c>
    </row>
    <row r="520" spans="1:17" ht="14.4" customHeight="1" x14ac:dyDescent="0.3">
      <c r="A520" s="618" t="s">
        <v>10385</v>
      </c>
      <c r="B520" s="619" t="s">
        <v>9944</v>
      </c>
      <c r="C520" s="619" t="s">
        <v>7401</v>
      </c>
      <c r="D520" s="619" t="s">
        <v>10416</v>
      </c>
      <c r="E520" s="619" t="s">
        <v>10417</v>
      </c>
      <c r="F520" s="622">
        <v>3</v>
      </c>
      <c r="G520" s="622">
        <v>114</v>
      </c>
      <c r="H520" s="622">
        <v>1</v>
      </c>
      <c r="I520" s="622">
        <v>38</v>
      </c>
      <c r="J520" s="622">
        <v>5</v>
      </c>
      <c r="K520" s="622">
        <v>190</v>
      </c>
      <c r="L520" s="622">
        <v>1.6666666666666667</v>
      </c>
      <c r="M520" s="622">
        <v>38</v>
      </c>
      <c r="N520" s="622">
        <v>5</v>
      </c>
      <c r="O520" s="622">
        <v>190</v>
      </c>
      <c r="P520" s="635">
        <v>1.6666666666666667</v>
      </c>
      <c r="Q520" s="623">
        <v>38</v>
      </c>
    </row>
    <row r="521" spans="1:17" ht="14.4" customHeight="1" x14ac:dyDescent="0.3">
      <c r="A521" s="618" t="s">
        <v>10385</v>
      </c>
      <c r="B521" s="619" t="s">
        <v>9944</v>
      </c>
      <c r="C521" s="619" t="s">
        <v>7401</v>
      </c>
      <c r="D521" s="619" t="s">
        <v>10418</v>
      </c>
      <c r="E521" s="619" t="s">
        <v>10419</v>
      </c>
      <c r="F521" s="622"/>
      <c r="G521" s="622"/>
      <c r="H521" s="622"/>
      <c r="I521" s="622"/>
      <c r="J521" s="622"/>
      <c r="K521" s="622"/>
      <c r="L521" s="622"/>
      <c r="M521" s="622"/>
      <c r="N521" s="622">
        <v>3</v>
      </c>
      <c r="O521" s="622">
        <v>3540</v>
      </c>
      <c r="P521" s="635"/>
      <c r="Q521" s="623">
        <v>1180</v>
      </c>
    </row>
    <row r="522" spans="1:17" ht="14.4" customHeight="1" x14ac:dyDescent="0.3">
      <c r="A522" s="618" t="s">
        <v>10385</v>
      </c>
      <c r="B522" s="619" t="s">
        <v>9944</v>
      </c>
      <c r="C522" s="619" t="s">
        <v>7401</v>
      </c>
      <c r="D522" s="619" t="s">
        <v>10420</v>
      </c>
      <c r="E522" s="619" t="s">
        <v>10421</v>
      </c>
      <c r="F522" s="622">
        <v>1</v>
      </c>
      <c r="G522" s="622">
        <v>806</v>
      </c>
      <c r="H522" s="622">
        <v>1</v>
      </c>
      <c r="I522" s="622">
        <v>806</v>
      </c>
      <c r="J522" s="622"/>
      <c r="K522" s="622"/>
      <c r="L522" s="622"/>
      <c r="M522" s="622"/>
      <c r="N522" s="622"/>
      <c r="O522" s="622"/>
      <c r="P522" s="635"/>
      <c r="Q522" s="623"/>
    </row>
    <row r="523" spans="1:17" ht="14.4" customHeight="1" x14ac:dyDescent="0.3">
      <c r="A523" s="618" t="s">
        <v>10385</v>
      </c>
      <c r="B523" s="619" t="s">
        <v>9944</v>
      </c>
      <c r="C523" s="619" t="s">
        <v>7401</v>
      </c>
      <c r="D523" s="619" t="s">
        <v>10422</v>
      </c>
      <c r="E523" s="619" t="s">
        <v>10423</v>
      </c>
      <c r="F523" s="622"/>
      <c r="G523" s="622"/>
      <c r="H523" s="622"/>
      <c r="I523" s="622"/>
      <c r="J523" s="622">
        <v>1</v>
      </c>
      <c r="K523" s="622">
        <v>572</v>
      </c>
      <c r="L523" s="622"/>
      <c r="M523" s="622">
        <v>572</v>
      </c>
      <c r="N523" s="622"/>
      <c r="O523" s="622"/>
      <c r="P523" s="635"/>
      <c r="Q523" s="623"/>
    </row>
    <row r="524" spans="1:17" ht="14.4" customHeight="1" x14ac:dyDescent="0.3">
      <c r="A524" s="618" t="s">
        <v>10385</v>
      </c>
      <c r="B524" s="619" t="s">
        <v>9944</v>
      </c>
      <c r="C524" s="619" t="s">
        <v>7401</v>
      </c>
      <c r="D524" s="619" t="s">
        <v>10424</v>
      </c>
      <c r="E524" s="619" t="s">
        <v>10425</v>
      </c>
      <c r="F524" s="622"/>
      <c r="G524" s="622"/>
      <c r="H524" s="622"/>
      <c r="I524" s="622"/>
      <c r="J524" s="622">
        <v>4</v>
      </c>
      <c r="K524" s="622">
        <v>1596</v>
      </c>
      <c r="L524" s="622"/>
      <c r="M524" s="622">
        <v>399</v>
      </c>
      <c r="N524" s="622"/>
      <c r="O524" s="622"/>
      <c r="P524" s="635"/>
      <c r="Q524" s="623"/>
    </row>
    <row r="525" spans="1:17" ht="14.4" customHeight="1" x14ac:dyDescent="0.3">
      <c r="A525" s="618" t="s">
        <v>10385</v>
      </c>
      <c r="B525" s="619" t="s">
        <v>9944</v>
      </c>
      <c r="C525" s="619" t="s">
        <v>7401</v>
      </c>
      <c r="D525" s="619" t="s">
        <v>10426</v>
      </c>
      <c r="E525" s="619" t="s">
        <v>10427</v>
      </c>
      <c r="F525" s="622">
        <v>2</v>
      </c>
      <c r="G525" s="622">
        <v>1294</v>
      </c>
      <c r="H525" s="622">
        <v>1</v>
      </c>
      <c r="I525" s="622">
        <v>647</v>
      </c>
      <c r="J525" s="622"/>
      <c r="K525" s="622"/>
      <c r="L525" s="622"/>
      <c r="M525" s="622"/>
      <c r="N525" s="622"/>
      <c r="O525" s="622"/>
      <c r="P525" s="635"/>
      <c r="Q525" s="623"/>
    </row>
    <row r="526" spans="1:17" ht="14.4" customHeight="1" x14ac:dyDescent="0.3">
      <c r="A526" s="618" t="s">
        <v>10385</v>
      </c>
      <c r="B526" s="619" t="s">
        <v>9944</v>
      </c>
      <c r="C526" s="619" t="s">
        <v>7401</v>
      </c>
      <c r="D526" s="619" t="s">
        <v>10428</v>
      </c>
      <c r="E526" s="619" t="s">
        <v>10429</v>
      </c>
      <c r="F526" s="622"/>
      <c r="G526" s="622"/>
      <c r="H526" s="622"/>
      <c r="I526" s="622"/>
      <c r="J526" s="622">
        <v>1</v>
      </c>
      <c r="K526" s="622">
        <v>310</v>
      </c>
      <c r="L526" s="622"/>
      <c r="M526" s="622">
        <v>310</v>
      </c>
      <c r="N526" s="622">
        <v>3</v>
      </c>
      <c r="O526" s="622">
        <v>930</v>
      </c>
      <c r="P526" s="635"/>
      <c r="Q526" s="623">
        <v>310</v>
      </c>
    </row>
    <row r="527" spans="1:17" ht="14.4" customHeight="1" x14ac:dyDescent="0.3">
      <c r="A527" s="618" t="s">
        <v>10385</v>
      </c>
      <c r="B527" s="619" t="s">
        <v>9944</v>
      </c>
      <c r="C527" s="619" t="s">
        <v>7401</v>
      </c>
      <c r="D527" s="619" t="s">
        <v>10430</v>
      </c>
      <c r="E527" s="619" t="s">
        <v>10431</v>
      </c>
      <c r="F527" s="622">
        <v>1</v>
      </c>
      <c r="G527" s="622">
        <v>806</v>
      </c>
      <c r="H527" s="622">
        <v>1</v>
      </c>
      <c r="I527" s="622">
        <v>806</v>
      </c>
      <c r="J527" s="622"/>
      <c r="K527" s="622"/>
      <c r="L527" s="622"/>
      <c r="M527" s="622"/>
      <c r="N527" s="622"/>
      <c r="O527" s="622"/>
      <c r="P527" s="635"/>
      <c r="Q527" s="623"/>
    </row>
    <row r="528" spans="1:17" ht="14.4" customHeight="1" x14ac:dyDescent="0.3">
      <c r="A528" s="618" t="s">
        <v>10385</v>
      </c>
      <c r="B528" s="619" t="s">
        <v>9944</v>
      </c>
      <c r="C528" s="619" t="s">
        <v>7401</v>
      </c>
      <c r="D528" s="619" t="s">
        <v>10432</v>
      </c>
      <c r="E528" s="619" t="s">
        <v>10433</v>
      </c>
      <c r="F528" s="622">
        <v>6</v>
      </c>
      <c r="G528" s="622">
        <v>1032</v>
      </c>
      <c r="H528" s="622">
        <v>1</v>
      </c>
      <c r="I528" s="622">
        <v>172</v>
      </c>
      <c r="J528" s="622">
        <v>9</v>
      </c>
      <c r="K528" s="622">
        <v>1548</v>
      </c>
      <c r="L528" s="622">
        <v>1.5</v>
      </c>
      <c r="M528" s="622">
        <v>172</v>
      </c>
      <c r="N528" s="622">
        <v>10</v>
      </c>
      <c r="O528" s="622">
        <v>1720</v>
      </c>
      <c r="P528" s="635">
        <v>1.6666666666666667</v>
      </c>
      <c r="Q528" s="623">
        <v>172</v>
      </c>
    </row>
    <row r="529" spans="1:17" ht="14.4" customHeight="1" x14ac:dyDescent="0.3">
      <c r="A529" s="618" t="s">
        <v>10385</v>
      </c>
      <c r="B529" s="619" t="s">
        <v>9944</v>
      </c>
      <c r="C529" s="619" t="s">
        <v>7401</v>
      </c>
      <c r="D529" s="619" t="s">
        <v>10434</v>
      </c>
      <c r="E529" s="619" t="s">
        <v>10435</v>
      </c>
      <c r="F529" s="622"/>
      <c r="G529" s="622"/>
      <c r="H529" s="622"/>
      <c r="I529" s="622"/>
      <c r="J529" s="622">
        <v>1</v>
      </c>
      <c r="K529" s="622">
        <v>685</v>
      </c>
      <c r="L529" s="622"/>
      <c r="M529" s="622">
        <v>685</v>
      </c>
      <c r="N529" s="622">
        <v>1</v>
      </c>
      <c r="O529" s="622">
        <v>686</v>
      </c>
      <c r="P529" s="635"/>
      <c r="Q529" s="623">
        <v>686</v>
      </c>
    </row>
    <row r="530" spans="1:17" ht="14.4" customHeight="1" x14ac:dyDescent="0.3">
      <c r="A530" s="618" t="s">
        <v>10385</v>
      </c>
      <c r="B530" s="619" t="s">
        <v>9944</v>
      </c>
      <c r="C530" s="619" t="s">
        <v>7401</v>
      </c>
      <c r="D530" s="619" t="s">
        <v>10436</v>
      </c>
      <c r="E530" s="619" t="s">
        <v>10437</v>
      </c>
      <c r="F530" s="622">
        <v>6</v>
      </c>
      <c r="G530" s="622">
        <v>996</v>
      </c>
      <c r="H530" s="622">
        <v>1</v>
      </c>
      <c r="I530" s="622">
        <v>166</v>
      </c>
      <c r="J530" s="622">
        <v>9</v>
      </c>
      <c r="K530" s="622">
        <v>1494</v>
      </c>
      <c r="L530" s="622">
        <v>1.5</v>
      </c>
      <c r="M530" s="622">
        <v>166</v>
      </c>
      <c r="N530" s="622">
        <v>10</v>
      </c>
      <c r="O530" s="622">
        <v>1660</v>
      </c>
      <c r="P530" s="635">
        <v>1.6666666666666667</v>
      </c>
      <c r="Q530" s="623">
        <v>166</v>
      </c>
    </row>
    <row r="531" spans="1:17" ht="14.4" customHeight="1" x14ac:dyDescent="0.3">
      <c r="A531" s="618" t="s">
        <v>10385</v>
      </c>
      <c r="B531" s="619" t="s">
        <v>9944</v>
      </c>
      <c r="C531" s="619" t="s">
        <v>7401</v>
      </c>
      <c r="D531" s="619" t="s">
        <v>10438</v>
      </c>
      <c r="E531" s="619" t="s">
        <v>10439</v>
      </c>
      <c r="F531" s="622">
        <v>1</v>
      </c>
      <c r="G531" s="622">
        <v>806</v>
      </c>
      <c r="H531" s="622">
        <v>1</v>
      </c>
      <c r="I531" s="622">
        <v>806</v>
      </c>
      <c r="J531" s="622"/>
      <c r="K531" s="622"/>
      <c r="L531" s="622"/>
      <c r="M531" s="622"/>
      <c r="N531" s="622"/>
      <c r="O531" s="622"/>
      <c r="P531" s="635"/>
      <c r="Q531" s="623"/>
    </row>
    <row r="532" spans="1:17" ht="14.4" customHeight="1" x14ac:dyDescent="0.3">
      <c r="A532" s="618" t="s">
        <v>10385</v>
      </c>
      <c r="B532" s="619" t="s">
        <v>9944</v>
      </c>
      <c r="C532" s="619" t="s">
        <v>7401</v>
      </c>
      <c r="D532" s="619" t="s">
        <v>10440</v>
      </c>
      <c r="E532" s="619" t="s">
        <v>10441</v>
      </c>
      <c r="F532" s="622"/>
      <c r="G532" s="622"/>
      <c r="H532" s="622"/>
      <c r="I532" s="622"/>
      <c r="J532" s="622"/>
      <c r="K532" s="622"/>
      <c r="L532" s="622"/>
      <c r="M532" s="622"/>
      <c r="N532" s="622">
        <v>1</v>
      </c>
      <c r="O532" s="622">
        <v>145</v>
      </c>
      <c r="P532" s="635"/>
      <c r="Q532" s="623">
        <v>145</v>
      </c>
    </row>
    <row r="533" spans="1:17" ht="14.4" customHeight="1" x14ac:dyDescent="0.3">
      <c r="A533" s="618" t="s">
        <v>10385</v>
      </c>
      <c r="B533" s="619" t="s">
        <v>9944</v>
      </c>
      <c r="C533" s="619" t="s">
        <v>7401</v>
      </c>
      <c r="D533" s="619" t="s">
        <v>10442</v>
      </c>
      <c r="E533" s="619" t="s">
        <v>10443</v>
      </c>
      <c r="F533" s="622">
        <v>1</v>
      </c>
      <c r="G533" s="622">
        <v>188</v>
      </c>
      <c r="H533" s="622">
        <v>1</v>
      </c>
      <c r="I533" s="622">
        <v>188</v>
      </c>
      <c r="J533" s="622"/>
      <c r="K533" s="622"/>
      <c r="L533" s="622"/>
      <c r="M533" s="622"/>
      <c r="N533" s="622">
        <v>1</v>
      </c>
      <c r="O533" s="622">
        <v>188</v>
      </c>
      <c r="P533" s="635">
        <v>1</v>
      </c>
      <c r="Q533" s="623">
        <v>188</v>
      </c>
    </row>
    <row r="534" spans="1:17" ht="14.4" customHeight="1" x14ac:dyDescent="0.3">
      <c r="A534" s="618" t="s">
        <v>10385</v>
      </c>
      <c r="B534" s="619" t="s">
        <v>9944</v>
      </c>
      <c r="C534" s="619" t="s">
        <v>7401</v>
      </c>
      <c r="D534" s="619" t="s">
        <v>10444</v>
      </c>
      <c r="E534" s="619" t="s">
        <v>10445</v>
      </c>
      <c r="F534" s="622">
        <v>2</v>
      </c>
      <c r="G534" s="622">
        <v>1088</v>
      </c>
      <c r="H534" s="622">
        <v>1</v>
      </c>
      <c r="I534" s="622">
        <v>544</v>
      </c>
      <c r="J534" s="622">
        <v>2</v>
      </c>
      <c r="K534" s="622">
        <v>1088</v>
      </c>
      <c r="L534" s="622">
        <v>1</v>
      </c>
      <c r="M534" s="622">
        <v>544</v>
      </c>
      <c r="N534" s="622">
        <v>2</v>
      </c>
      <c r="O534" s="622">
        <v>1090</v>
      </c>
      <c r="P534" s="635">
        <v>1.0018382352941178</v>
      </c>
      <c r="Q534" s="623">
        <v>545</v>
      </c>
    </row>
    <row r="535" spans="1:17" ht="14.4" customHeight="1" x14ac:dyDescent="0.3">
      <c r="A535" s="618" t="s">
        <v>10385</v>
      </c>
      <c r="B535" s="619" t="s">
        <v>9944</v>
      </c>
      <c r="C535" s="619" t="s">
        <v>7401</v>
      </c>
      <c r="D535" s="619" t="s">
        <v>10446</v>
      </c>
      <c r="E535" s="619" t="s">
        <v>10447</v>
      </c>
      <c r="F535" s="622">
        <v>1</v>
      </c>
      <c r="G535" s="622">
        <v>286</v>
      </c>
      <c r="H535" s="622">
        <v>1</v>
      </c>
      <c r="I535" s="622">
        <v>286</v>
      </c>
      <c r="J535" s="622"/>
      <c r="K535" s="622"/>
      <c r="L535" s="622"/>
      <c r="M535" s="622"/>
      <c r="N535" s="622">
        <v>3</v>
      </c>
      <c r="O535" s="622">
        <v>861</v>
      </c>
      <c r="P535" s="635">
        <v>3.0104895104895104</v>
      </c>
      <c r="Q535" s="623">
        <v>287</v>
      </c>
    </row>
    <row r="536" spans="1:17" ht="14.4" customHeight="1" x14ac:dyDescent="0.3">
      <c r="A536" s="618" t="s">
        <v>10385</v>
      </c>
      <c r="B536" s="619" t="s">
        <v>9944</v>
      </c>
      <c r="C536" s="619" t="s">
        <v>7401</v>
      </c>
      <c r="D536" s="619" t="s">
        <v>10448</v>
      </c>
      <c r="E536" s="619" t="s">
        <v>10449</v>
      </c>
      <c r="F536" s="622">
        <v>1</v>
      </c>
      <c r="G536" s="622">
        <v>418</v>
      </c>
      <c r="H536" s="622">
        <v>1</v>
      </c>
      <c r="I536" s="622">
        <v>418</v>
      </c>
      <c r="J536" s="622"/>
      <c r="K536" s="622"/>
      <c r="L536" s="622"/>
      <c r="M536" s="622"/>
      <c r="N536" s="622">
        <v>3</v>
      </c>
      <c r="O536" s="622">
        <v>1257</v>
      </c>
      <c r="P536" s="635">
        <v>3.0071770334928232</v>
      </c>
      <c r="Q536" s="623">
        <v>419</v>
      </c>
    </row>
    <row r="537" spans="1:17" ht="14.4" customHeight="1" thickBot="1" x14ac:dyDescent="0.35">
      <c r="A537" s="624" t="s">
        <v>10385</v>
      </c>
      <c r="B537" s="625" t="s">
        <v>9944</v>
      </c>
      <c r="C537" s="625" t="s">
        <v>7401</v>
      </c>
      <c r="D537" s="625" t="s">
        <v>10450</v>
      </c>
      <c r="E537" s="625" t="s">
        <v>10451</v>
      </c>
      <c r="F537" s="628">
        <v>1</v>
      </c>
      <c r="G537" s="628">
        <v>806</v>
      </c>
      <c r="H537" s="628">
        <v>1</v>
      </c>
      <c r="I537" s="628">
        <v>806</v>
      </c>
      <c r="J537" s="628"/>
      <c r="K537" s="628"/>
      <c r="L537" s="628"/>
      <c r="M537" s="628"/>
      <c r="N537" s="628"/>
      <c r="O537" s="628"/>
      <c r="P537" s="636"/>
      <c r="Q537" s="629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21486</v>
      </c>
      <c r="D3" s="320">
        <f>SUBTOTAL(9,D6:D1048576)</f>
        <v>22476</v>
      </c>
      <c r="E3" s="320">
        <f>SUBTOTAL(9,E6:E1048576)</f>
        <v>19714</v>
      </c>
      <c r="F3" s="321">
        <f>IF(OR(E3=0,C3=0),"",E3/C3)</f>
        <v>0.91752769245089827</v>
      </c>
      <c r="G3" s="322">
        <f>SUBTOTAL(9,G6:G1048576)</f>
        <v>38480949</v>
      </c>
      <c r="H3" s="323">
        <f>SUBTOTAL(9,H6:H1048576)</f>
        <v>40111169</v>
      </c>
      <c r="I3" s="323">
        <f>SUBTOTAL(9,I6:I1048576)</f>
        <v>37299248</v>
      </c>
      <c r="J3" s="321">
        <f>IF(OR(I3=0,G3=0),"",I3/G3)</f>
        <v>0.96929127189664688</v>
      </c>
      <c r="K3" s="322">
        <f>SUBTOTAL(9,K6:K1048576)</f>
        <v>6012240</v>
      </c>
      <c r="L3" s="323">
        <f>SUBTOTAL(9,L6:L1048576)</f>
        <v>6175610</v>
      </c>
      <c r="M3" s="323">
        <f>SUBTOTAL(9,M6:M1048576)</f>
        <v>5679180</v>
      </c>
      <c r="N3" s="324">
        <f>IF(OR(M3=0,E3=0),"",M3/E3)</f>
        <v>288.07852287714314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68"/>
      <c r="B5" s="869"/>
      <c r="C5" s="876">
        <v>2011</v>
      </c>
      <c r="D5" s="876">
        <v>2012</v>
      </c>
      <c r="E5" s="876">
        <v>2013</v>
      </c>
      <c r="F5" s="877" t="s">
        <v>5</v>
      </c>
      <c r="G5" s="887">
        <v>2011</v>
      </c>
      <c r="H5" s="876">
        <v>2012</v>
      </c>
      <c r="I5" s="876">
        <v>2013</v>
      </c>
      <c r="J5" s="877" t="s">
        <v>5</v>
      </c>
      <c r="K5" s="887">
        <v>2011</v>
      </c>
      <c r="L5" s="876">
        <v>2012</v>
      </c>
      <c r="M5" s="876">
        <v>2013</v>
      </c>
      <c r="N5" s="894" t="s">
        <v>178</v>
      </c>
    </row>
    <row r="6" spans="1:14" ht="14.4" customHeight="1" x14ac:dyDescent="0.3">
      <c r="A6" s="870" t="s">
        <v>10452</v>
      </c>
      <c r="B6" s="873" t="s">
        <v>10453</v>
      </c>
      <c r="C6" s="878">
        <v>19027</v>
      </c>
      <c r="D6" s="879">
        <v>19926</v>
      </c>
      <c r="E6" s="879">
        <v>17450</v>
      </c>
      <c r="F6" s="884">
        <v>0.91711777999684663</v>
      </c>
      <c r="G6" s="888">
        <v>17584977</v>
      </c>
      <c r="H6" s="889">
        <v>18518135</v>
      </c>
      <c r="I6" s="889">
        <v>16618449</v>
      </c>
      <c r="J6" s="884">
        <v>0.94503672083278811</v>
      </c>
      <c r="K6" s="888">
        <v>2283240</v>
      </c>
      <c r="L6" s="889">
        <v>2329110</v>
      </c>
      <c r="M6" s="889">
        <v>1936680</v>
      </c>
      <c r="N6" s="895">
        <v>110.98452722063037</v>
      </c>
    </row>
    <row r="7" spans="1:14" ht="14.4" customHeight="1" x14ac:dyDescent="0.3">
      <c r="A7" s="871" t="s">
        <v>10454</v>
      </c>
      <c r="B7" s="874" t="s">
        <v>10455</v>
      </c>
      <c r="C7" s="880">
        <v>1339</v>
      </c>
      <c r="D7" s="881">
        <v>1367</v>
      </c>
      <c r="E7" s="881">
        <v>1530</v>
      </c>
      <c r="F7" s="885">
        <v>1.1426437640029874</v>
      </c>
      <c r="G7" s="890">
        <v>14325618</v>
      </c>
      <c r="H7" s="891">
        <v>14637610</v>
      </c>
      <c r="I7" s="891">
        <v>16381972</v>
      </c>
      <c r="J7" s="885">
        <v>1.1435438247760061</v>
      </c>
      <c r="K7" s="890">
        <v>2678000</v>
      </c>
      <c r="L7" s="891">
        <v>2734000</v>
      </c>
      <c r="M7" s="891">
        <v>3060000</v>
      </c>
      <c r="N7" s="896">
        <v>2000</v>
      </c>
    </row>
    <row r="8" spans="1:14" ht="14.4" customHeight="1" x14ac:dyDescent="0.3">
      <c r="A8" s="871" t="s">
        <v>10456</v>
      </c>
      <c r="B8" s="874" t="s">
        <v>10455</v>
      </c>
      <c r="C8" s="880">
        <v>982</v>
      </c>
      <c r="D8" s="881">
        <v>1042</v>
      </c>
      <c r="E8" s="881">
        <v>631</v>
      </c>
      <c r="F8" s="885">
        <v>0.64256619144602856</v>
      </c>
      <c r="G8" s="890">
        <v>5891477</v>
      </c>
      <c r="H8" s="891">
        <v>6261076</v>
      </c>
      <c r="I8" s="891">
        <v>3791206</v>
      </c>
      <c r="J8" s="885">
        <v>0.64350688290898872</v>
      </c>
      <c r="K8" s="890">
        <v>982000</v>
      </c>
      <c r="L8" s="891">
        <v>1042000</v>
      </c>
      <c r="M8" s="891">
        <v>631000</v>
      </c>
      <c r="N8" s="896">
        <v>1000</v>
      </c>
    </row>
    <row r="9" spans="1:14" ht="14.4" customHeight="1" thickBot="1" x14ac:dyDescent="0.35">
      <c r="A9" s="872" t="s">
        <v>10457</v>
      </c>
      <c r="B9" s="875" t="s">
        <v>10455</v>
      </c>
      <c r="C9" s="882">
        <v>138</v>
      </c>
      <c r="D9" s="883">
        <v>141</v>
      </c>
      <c r="E9" s="883">
        <v>103</v>
      </c>
      <c r="F9" s="886">
        <v>0.74637681159420288</v>
      </c>
      <c r="G9" s="892">
        <v>678877</v>
      </c>
      <c r="H9" s="893">
        <v>694348</v>
      </c>
      <c r="I9" s="893">
        <v>507621</v>
      </c>
      <c r="J9" s="886">
        <v>0.74773633515349613</v>
      </c>
      <c r="K9" s="892">
        <v>69000</v>
      </c>
      <c r="L9" s="893">
        <v>70500</v>
      </c>
      <c r="M9" s="893">
        <v>51500</v>
      </c>
      <c r="N9" s="89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9777.47689984307</v>
      </c>
      <c r="C5" s="38">
        <v>10487.71307</v>
      </c>
      <c r="D5" s="39">
        <v>7673.6775900000002</v>
      </c>
      <c r="E5" s="15"/>
      <c r="F5" s="16">
        <v>9285</v>
      </c>
      <c r="G5" s="17">
        <f>IF(F5&lt;0.00000001,"",D5/F5)</f>
        <v>0.82645962197092082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20946.7964798053</v>
      </c>
      <c r="C6" s="40">
        <v>15107.352870000001</v>
      </c>
      <c r="D6" s="41">
        <v>17544.505929999999</v>
      </c>
      <c r="E6" s="15"/>
      <c r="F6" s="18">
        <v>15803</v>
      </c>
      <c r="G6" s="19">
        <f>IF(F6&lt;0.00000001,"",D6/F6)</f>
        <v>1.1102009700689741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68428.142139308198</v>
      </c>
      <c r="C7" s="40">
        <v>68779.397939999995</v>
      </c>
      <c r="D7" s="41">
        <v>69672.641619999995</v>
      </c>
      <c r="E7" s="15"/>
      <c r="F7" s="18">
        <v>61354</v>
      </c>
      <c r="G7" s="19">
        <f>IF(F7&lt;0.00000001,"",D7/F7)</f>
        <v>1.1355843403853048</v>
      </c>
    </row>
    <row r="8" spans="1:7" ht="14.4" customHeight="1" thickBot="1" x14ac:dyDescent="0.35">
      <c r="A8" s="1" t="s">
        <v>182</v>
      </c>
      <c r="B8" s="20">
        <v>16438.152838992701</v>
      </c>
      <c r="C8" s="42">
        <v>15477.90675</v>
      </c>
      <c r="D8" s="43">
        <v>13689.542880000001</v>
      </c>
      <c r="E8" s="15"/>
      <c r="F8" s="20">
        <v>13406</v>
      </c>
      <c r="G8" s="21">
        <f>IF(F8&lt;0.00000001,"",D8/F8)</f>
        <v>1.0211504460689245</v>
      </c>
    </row>
    <row r="9" spans="1:7" ht="14.4" customHeight="1" thickBot="1" x14ac:dyDescent="0.35">
      <c r="A9" s="2" t="s">
        <v>183</v>
      </c>
      <c r="B9" s="3">
        <v>115590.568357949</v>
      </c>
      <c r="C9" s="44">
        <v>109852.37063</v>
      </c>
      <c r="D9" s="45">
        <v>108580.36801999999</v>
      </c>
      <c r="E9" s="15"/>
      <c r="F9" s="3">
        <v>99848</v>
      </c>
      <c r="G9" s="4">
        <f>IF(F9&lt;0.00000001,"",D9/F9)</f>
        <v>1.0874566142536655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3982.4859999999999</v>
      </c>
      <c r="C11" s="38">
        <f>IF(ISERROR(VLOOKUP("Celkem:",'ZV Vykáz.-A'!A:F,4,0)),0,VLOOKUP("Celkem:",'ZV Vykáz.-A'!A:F,4,0)/1000)</f>
        <v>4032.7379999999998</v>
      </c>
      <c r="D11" s="39">
        <f>IF(ISERROR(VLOOKUP("Celkem:",'ZV Vykáz.-A'!A:F,6,0)),0,VLOOKUP("Celkem:",'ZV Vykáz.-A'!A:F,6,0)/1000)</f>
        <v>3755.1</v>
      </c>
      <c r="E11" s="15"/>
      <c r="F11" s="16">
        <f>B11*0.98</f>
        <v>3902.83628</v>
      </c>
      <c r="G11" s="17">
        <f>IF(F11=0,"",D11/F11)</f>
        <v>0.96214643162023694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142639.81600000002</v>
      </c>
      <c r="C12" s="42">
        <f>IF(ISERROR(VLOOKUP("Celkem",CaseMix!A:D,3,0)),0,VLOOKUP("Celkem",CaseMix!A:D,3,0)*29.5)</f>
        <v>152513.84950000001</v>
      </c>
      <c r="D12" s="43">
        <f>IF(ISERROR(VLOOKUP("Celkem",CaseMix!A:D,4,0)),0,VLOOKUP("Celkem",CaseMix!A:D,4,0)*29.5)</f>
        <v>151979.103</v>
      </c>
      <c r="E12" s="15"/>
      <c r="F12" s="20">
        <f>B12*0.95</f>
        <v>135507.82520000002</v>
      </c>
      <c r="G12" s="21">
        <f>IF(F12=0,"",D12/F12)</f>
        <v>1.1215522260481232</v>
      </c>
    </row>
    <row r="13" spans="1:7" ht="14.4" customHeight="1" thickBot="1" x14ac:dyDescent="0.35">
      <c r="A13" s="5" t="s">
        <v>186</v>
      </c>
      <c r="B13" s="10">
        <f>SUM(B11:B12)</f>
        <v>146622.30200000003</v>
      </c>
      <c r="C13" s="46">
        <f>SUM(C11:C12)</f>
        <v>156546.58750000002</v>
      </c>
      <c r="D13" s="47">
        <f>SUM(D11:D12)</f>
        <v>155734.20300000001</v>
      </c>
      <c r="E13" s="15"/>
      <c r="F13" s="10">
        <f>SUM(F11:F12)</f>
        <v>139410.66148000001</v>
      </c>
      <c r="G13" s="11">
        <f>IF(F13=0,"",D13/F13)</f>
        <v>1.1170896210283157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1.268462505919645</v>
      </c>
      <c r="C15" s="48">
        <f>IF(C9=0,"",C13/C9)</f>
        <v>1.425063351862232</v>
      </c>
      <c r="D15" s="49">
        <f>IF(D9=0,"",D13/D9)</f>
        <v>1.434275880989043</v>
      </c>
      <c r="E15" s="15"/>
      <c r="F15" s="12">
        <f>IF(F9=0,"",F13/F9)</f>
        <v>1.3962288827017066</v>
      </c>
      <c r="G15" s="13">
        <f>IF(OR(F15=0,F15=""),"",D15/F15)</f>
        <v>1.0272498289920169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1.4960736123010541</v>
      </c>
      <c r="C4" s="349">
        <f t="shared" ref="C4:M4" si="0">(C10+C8)/C6</f>
        <v>1.4681308891475966</v>
      </c>
      <c r="D4" s="349">
        <f t="shared" si="0"/>
        <v>1.4561242384639275</v>
      </c>
      <c r="E4" s="349">
        <f t="shared" si="0"/>
        <v>1.3330283909998322</v>
      </c>
      <c r="F4" s="349">
        <f t="shared" si="0"/>
        <v>1.4425006169566363</v>
      </c>
      <c r="G4" s="349">
        <f t="shared" si="0"/>
        <v>1.5081739232707549</v>
      </c>
      <c r="H4" s="349">
        <f t="shared" si="0"/>
        <v>1.4496887783971049</v>
      </c>
      <c r="I4" s="349">
        <f t="shared" si="0"/>
        <v>1.4674739233163812</v>
      </c>
      <c r="J4" s="349">
        <f t="shared" si="0"/>
        <v>1.4422837393949326</v>
      </c>
      <c r="K4" s="349">
        <f t="shared" si="0"/>
        <v>1.4892118138371551</v>
      </c>
      <c r="L4" s="349">
        <f t="shared" si="0"/>
        <v>1.4881658483809885</v>
      </c>
      <c r="M4" s="349">
        <f t="shared" si="0"/>
        <v>1.4411218791520159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7755.1103800000001</v>
      </c>
      <c r="C5" s="349">
        <f>IF(ISERROR(VLOOKUP($A5,'Man Tab'!$A:$Q,COLUMN()+2,0)),0,VLOOKUP($A5,'Man Tab'!$A:$Q,COLUMN()+2,0))</f>
        <v>7821.5634499999996</v>
      </c>
      <c r="D5" s="349">
        <f>IF(ISERROR(VLOOKUP($A5,'Man Tab'!$A:$Q,COLUMN()+2,0)),0,VLOOKUP($A5,'Man Tab'!$A:$Q,COLUMN()+2,0))</f>
        <v>8354.9781399999993</v>
      </c>
      <c r="E5" s="349">
        <f>IF(ISERROR(VLOOKUP($A5,'Man Tab'!$A:$Q,COLUMN()+2,0)),0,VLOOKUP($A5,'Man Tab'!$A:$Q,COLUMN()+2,0))</f>
        <v>8780.6531799999902</v>
      </c>
      <c r="F5" s="349">
        <f>IF(ISERROR(VLOOKUP($A5,'Man Tab'!$A:$Q,COLUMN()+2,0)),0,VLOOKUP($A5,'Man Tab'!$A:$Q,COLUMN()+2,0))</f>
        <v>8064.1020200000003</v>
      </c>
      <c r="G5" s="349">
        <f>IF(ISERROR(VLOOKUP($A5,'Man Tab'!$A:$Q,COLUMN()+2,0)),0,VLOOKUP($A5,'Man Tab'!$A:$Q,COLUMN()+2,0))</f>
        <v>8513.7790299999997</v>
      </c>
      <c r="H5" s="349">
        <f>IF(ISERROR(VLOOKUP($A5,'Man Tab'!$A:$Q,COLUMN()+2,0)),0,VLOOKUP($A5,'Man Tab'!$A:$Q,COLUMN()+2,0))</f>
        <v>10192.85684</v>
      </c>
      <c r="I5" s="349">
        <f>IF(ISERROR(VLOOKUP($A5,'Man Tab'!$A:$Q,COLUMN()+2,0)),0,VLOOKUP($A5,'Man Tab'!$A:$Q,COLUMN()+2,0))</f>
        <v>7943.0194799999999</v>
      </c>
      <c r="J5" s="349">
        <f>IF(ISERROR(VLOOKUP($A5,'Man Tab'!$A:$Q,COLUMN()+2,0)),0,VLOOKUP($A5,'Man Tab'!$A:$Q,COLUMN()+2,0))</f>
        <v>9098.0738099999999</v>
      </c>
      <c r="K5" s="349">
        <f>IF(ISERROR(VLOOKUP($A5,'Man Tab'!$A:$Q,COLUMN()+2,0)),0,VLOOKUP($A5,'Man Tab'!$A:$Q,COLUMN()+2,0))</f>
        <v>8638.90416</v>
      </c>
      <c r="L5" s="349">
        <f>IF(ISERROR(VLOOKUP($A5,'Man Tab'!$A:$Q,COLUMN()+2,0)),0,VLOOKUP($A5,'Man Tab'!$A:$Q,COLUMN()+2,0))</f>
        <v>10321.45484</v>
      </c>
      <c r="M5" s="349">
        <f>IF(ISERROR(VLOOKUP($A5,'Man Tab'!$A:$Q,COLUMN()+2,0)),0,VLOOKUP($A5,'Man Tab'!$A:$Q,COLUMN()+2,0))</f>
        <v>13095.8726900001</v>
      </c>
    </row>
    <row r="6" spans="1:13" ht="14.4" customHeight="1" x14ac:dyDescent="0.3">
      <c r="A6" s="350" t="s">
        <v>183</v>
      </c>
      <c r="B6" s="351">
        <f>B5</f>
        <v>7755.1103800000001</v>
      </c>
      <c r="C6" s="351">
        <f t="shared" ref="C6:M6" si="1">C5+B6</f>
        <v>15576.67383</v>
      </c>
      <c r="D6" s="351">
        <f t="shared" si="1"/>
        <v>23931.651969999999</v>
      </c>
      <c r="E6" s="351">
        <f t="shared" si="1"/>
        <v>32712.305149999989</v>
      </c>
      <c r="F6" s="351">
        <f t="shared" si="1"/>
        <v>40776.407169999991</v>
      </c>
      <c r="G6" s="351">
        <f t="shared" si="1"/>
        <v>49290.186199999989</v>
      </c>
      <c r="H6" s="351">
        <f t="shared" si="1"/>
        <v>59483.04303999999</v>
      </c>
      <c r="I6" s="351">
        <f t="shared" si="1"/>
        <v>67426.062519999992</v>
      </c>
      <c r="J6" s="351">
        <f t="shared" si="1"/>
        <v>76524.136329999994</v>
      </c>
      <c r="K6" s="351">
        <f t="shared" si="1"/>
        <v>85163.040489999999</v>
      </c>
      <c r="L6" s="351">
        <f t="shared" si="1"/>
        <v>95484.495330000005</v>
      </c>
      <c r="M6" s="351">
        <f t="shared" si="1"/>
        <v>108580.36802000011</v>
      </c>
    </row>
    <row r="7" spans="1:13" ht="14.4" customHeight="1" x14ac:dyDescent="0.3">
      <c r="A7" s="350" t="s">
        <v>215</v>
      </c>
      <c r="B7" s="350">
        <v>382.32799999999997</v>
      </c>
      <c r="C7" s="350">
        <v>754.49599999999998</v>
      </c>
      <c r="D7" s="350">
        <v>1150.443</v>
      </c>
      <c r="E7" s="350">
        <v>1434.9590000000001</v>
      </c>
      <c r="F7" s="350">
        <v>1937.335</v>
      </c>
      <c r="G7" s="350">
        <v>2451.1990000000001</v>
      </c>
      <c r="H7" s="350">
        <v>2848.87</v>
      </c>
      <c r="I7" s="350">
        <v>3274.415</v>
      </c>
      <c r="J7" s="350">
        <v>3648.6489999999999</v>
      </c>
      <c r="K7" s="350">
        <v>4194.49</v>
      </c>
      <c r="L7" s="350">
        <v>4699.28</v>
      </c>
      <c r="M7" s="350">
        <v>5177.0320000000002</v>
      </c>
    </row>
    <row r="8" spans="1:13" ht="14.4" customHeight="1" x14ac:dyDescent="0.3">
      <c r="A8" s="350" t="s">
        <v>184</v>
      </c>
      <c r="B8" s="351">
        <f>B7*29.5</f>
        <v>11278.675999999999</v>
      </c>
      <c r="C8" s="351">
        <f t="shared" ref="C8:M8" si="2">C7*29.5</f>
        <v>22257.631999999998</v>
      </c>
      <c r="D8" s="351">
        <f t="shared" si="2"/>
        <v>33938.068500000001</v>
      </c>
      <c r="E8" s="351">
        <f t="shared" si="2"/>
        <v>42331.290500000003</v>
      </c>
      <c r="F8" s="351">
        <f t="shared" si="2"/>
        <v>57151.3825</v>
      </c>
      <c r="G8" s="351">
        <f t="shared" si="2"/>
        <v>72310.370500000005</v>
      </c>
      <c r="H8" s="351">
        <f t="shared" si="2"/>
        <v>84041.664999999994</v>
      </c>
      <c r="I8" s="351">
        <f t="shared" si="2"/>
        <v>96595.242499999993</v>
      </c>
      <c r="J8" s="351">
        <f t="shared" si="2"/>
        <v>107635.1455</v>
      </c>
      <c r="K8" s="351">
        <f t="shared" si="2"/>
        <v>123737.45499999999</v>
      </c>
      <c r="L8" s="351">
        <f t="shared" si="2"/>
        <v>138628.75999999998</v>
      </c>
      <c r="M8" s="351">
        <f t="shared" si="2"/>
        <v>152722.44400000002</v>
      </c>
    </row>
    <row r="9" spans="1:13" ht="14.4" customHeight="1" x14ac:dyDescent="0.3">
      <c r="A9" s="350" t="s">
        <v>216</v>
      </c>
      <c r="B9" s="350">
        <v>323540</v>
      </c>
      <c r="C9" s="350">
        <v>287424</v>
      </c>
      <c r="D9" s="350">
        <v>298426</v>
      </c>
      <c r="E9" s="350">
        <v>365751</v>
      </c>
      <c r="F9" s="350">
        <v>393469</v>
      </c>
      <c r="G9" s="350">
        <v>359193</v>
      </c>
      <c r="H9" s="350">
        <v>162432</v>
      </c>
      <c r="I9" s="350">
        <v>160511</v>
      </c>
      <c r="J9" s="350">
        <v>383626</v>
      </c>
      <c r="K9" s="350">
        <v>353979</v>
      </c>
      <c r="L9" s="350">
        <v>379654</v>
      </c>
      <c r="M9" s="350">
        <v>287095</v>
      </c>
    </row>
    <row r="10" spans="1:13" ht="14.4" customHeight="1" x14ac:dyDescent="0.3">
      <c r="A10" s="350" t="s">
        <v>185</v>
      </c>
      <c r="B10" s="351">
        <f>B9/1000</f>
        <v>323.54000000000002</v>
      </c>
      <c r="C10" s="351">
        <f t="shared" ref="C10:M10" si="3">C9/1000+B10</f>
        <v>610.96399999999994</v>
      </c>
      <c r="D10" s="351">
        <f t="shared" si="3"/>
        <v>909.38999999999987</v>
      </c>
      <c r="E10" s="351">
        <f t="shared" si="3"/>
        <v>1275.1409999999998</v>
      </c>
      <c r="F10" s="351">
        <f t="shared" si="3"/>
        <v>1668.61</v>
      </c>
      <c r="G10" s="351">
        <f t="shared" si="3"/>
        <v>2027.8029999999999</v>
      </c>
      <c r="H10" s="351">
        <f t="shared" si="3"/>
        <v>2190.2349999999997</v>
      </c>
      <c r="I10" s="351">
        <f t="shared" si="3"/>
        <v>2350.7459999999996</v>
      </c>
      <c r="J10" s="351">
        <f t="shared" si="3"/>
        <v>2734.3719999999994</v>
      </c>
      <c r="K10" s="351">
        <f t="shared" si="3"/>
        <v>3088.3509999999992</v>
      </c>
      <c r="L10" s="351">
        <f t="shared" si="3"/>
        <v>3468.0049999999992</v>
      </c>
      <c r="M10" s="351">
        <f t="shared" si="3"/>
        <v>3755.0999999999995</v>
      </c>
    </row>
    <row r="11" spans="1:13" ht="14.4" customHeight="1" x14ac:dyDescent="0.3">
      <c r="A11" s="346"/>
      <c r="B11" s="346" t="s">
        <v>201</v>
      </c>
      <c r="C11" s="346">
        <f>COUNTIF(B7:M7,"&lt;&gt;")</f>
        <v>12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1.3962288827017066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1.3962288827017066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43.706000000000003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43.706000000000003</v>
      </c>
      <c r="Q6" s="310" t="s">
        <v>298</v>
      </c>
    </row>
    <row r="7" spans="1:17" ht="14.4" customHeight="1" x14ac:dyDescent="0.3">
      <c r="A7" s="25" t="s">
        <v>51</v>
      </c>
      <c r="B7" s="76">
        <v>9285.2134002645998</v>
      </c>
      <c r="C7" s="77">
        <v>773.76778335538302</v>
      </c>
      <c r="D7" s="77">
        <v>670.04708000000005</v>
      </c>
      <c r="E7" s="77">
        <v>559.90169000000003</v>
      </c>
      <c r="F7" s="77">
        <v>510.78753999999998</v>
      </c>
      <c r="G7" s="77">
        <v>627.49946999999895</v>
      </c>
      <c r="H7" s="77">
        <v>621.84523000000002</v>
      </c>
      <c r="I7" s="77">
        <v>795.81732</v>
      </c>
      <c r="J7" s="77">
        <v>695.04750999999999</v>
      </c>
      <c r="K7" s="77">
        <v>622.42516999999998</v>
      </c>
      <c r="L7" s="77">
        <v>561.84933000000001</v>
      </c>
      <c r="M7" s="77">
        <v>781.98797000000002</v>
      </c>
      <c r="N7" s="77">
        <v>631.05331999999999</v>
      </c>
      <c r="O7" s="77">
        <v>595.415960000003</v>
      </c>
      <c r="P7" s="78">
        <v>7673.6775900000002</v>
      </c>
      <c r="Q7" s="311">
        <v>0.82644062760899994</v>
      </c>
    </row>
    <row r="8" spans="1:17" ht="14.4" customHeight="1" x14ac:dyDescent="0.3">
      <c r="A8" s="25" t="s">
        <v>52</v>
      </c>
      <c r="B8" s="76">
        <v>2415.04337829829</v>
      </c>
      <c r="C8" s="77">
        <v>201.25361485819101</v>
      </c>
      <c r="D8" s="77">
        <v>196.239</v>
      </c>
      <c r="E8" s="77">
        <v>115.054</v>
      </c>
      <c r="F8" s="77">
        <v>122.262</v>
      </c>
      <c r="G8" s="77">
        <v>179.191</v>
      </c>
      <c r="H8" s="77">
        <v>132.637</v>
      </c>
      <c r="I8" s="77">
        <v>221.994</v>
      </c>
      <c r="J8" s="77">
        <v>126.955</v>
      </c>
      <c r="K8" s="77">
        <v>132.434</v>
      </c>
      <c r="L8" s="77">
        <v>154.14500000000001</v>
      </c>
      <c r="M8" s="77">
        <v>158.1</v>
      </c>
      <c r="N8" s="77">
        <v>182.815</v>
      </c>
      <c r="O8" s="77">
        <v>116.510000000001</v>
      </c>
      <c r="P8" s="78">
        <v>1838.336</v>
      </c>
      <c r="Q8" s="311">
        <v>0.76120206225599996</v>
      </c>
    </row>
    <row r="9" spans="1:17" ht="14.4" customHeight="1" x14ac:dyDescent="0.3">
      <c r="A9" s="25" t="s">
        <v>53</v>
      </c>
      <c r="B9" s="76">
        <v>15803.4304594109</v>
      </c>
      <c r="C9" s="77">
        <v>1316.9525382842401</v>
      </c>
      <c r="D9" s="77">
        <v>819.32182999999998</v>
      </c>
      <c r="E9" s="77">
        <v>1198.08934</v>
      </c>
      <c r="F9" s="77">
        <v>1577.2358200000001</v>
      </c>
      <c r="G9" s="77">
        <v>1135.77728</v>
      </c>
      <c r="H9" s="77">
        <v>1109.72091</v>
      </c>
      <c r="I9" s="77">
        <v>1312.84096</v>
      </c>
      <c r="J9" s="77">
        <v>1271.8135600000001</v>
      </c>
      <c r="K9" s="77">
        <v>1123.2710199999999</v>
      </c>
      <c r="L9" s="77">
        <v>1609.6762100000001</v>
      </c>
      <c r="M9" s="77">
        <v>1512.62724</v>
      </c>
      <c r="N9" s="77">
        <v>1440.76035</v>
      </c>
      <c r="O9" s="77">
        <v>3433.3714100000202</v>
      </c>
      <c r="P9" s="78">
        <v>17544.505929999999</v>
      </c>
      <c r="Q9" s="311">
        <v>1.1101707300229999</v>
      </c>
    </row>
    <row r="10" spans="1:17" ht="14.4" customHeight="1" x14ac:dyDescent="0.3">
      <c r="A10" s="25" t="s">
        <v>54</v>
      </c>
      <c r="B10" s="76">
        <v>1630.0887229679099</v>
      </c>
      <c r="C10" s="77">
        <v>135.840726913992</v>
      </c>
      <c r="D10" s="77">
        <v>100.87479</v>
      </c>
      <c r="E10" s="77">
        <v>91.295550000000006</v>
      </c>
      <c r="F10" s="77">
        <v>101.40976000000001</v>
      </c>
      <c r="G10" s="77">
        <v>91.253029999999001</v>
      </c>
      <c r="H10" s="77">
        <v>104.64265</v>
      </c>
      <c r="I10" s="77">
        <v>124.84372</v>
      </c>
      <c r="J10" s="77">
        <v>101.52930000000001</v>
      </c>
      <c r="K10" s="77">
        <v>82.034270000000006</v>
      </c>
      <c r="L10" s="77">
        <v>99.075490000000002</v>
      </c>
      <c r="M10" s="77">
        <v>106.97553000000001</v>
      </c>
      <c r="N10" s="77">
        <v>114.16566</v>
      </c>
      <c r="O10" s="77">
        <v>314.43814000000202</v>
      </c>
      <c r="P10" s="78">
        <v>1432.5378900000001</v>
      </c>
      <c r="Q10" s="311">
        <v>0.87880976649599996</v>
      </c>
    </row>
    <row r="11" spans="1:17" ht="14.4" customHeight="1" x14ac:dyDescent="0.3">
      <c r="A11" s="25" t="s">
        <v>55</v>
      </c>
      <c r="B11" s="76">
        <v>879.97903199047801</v>
      </c>
      <c r="C11" s="77">
        <v>73.331585999205998</v>
      </c>
      <c r="D11" s="77">
        <v>67.705500000000001</v>
      </c>
      <c r="E11" s="77">
        <v>77.975300000000004</v>
      </c>
      <c r="F11" s="77">
        <v>58.99136</v>
      </c>
      <c r="G11" s="77">
        <v>69.678459999999006</v>
      </c>
      <c r="H11" s="77">
        <v>70.334959999999995</v>
      </c>
      <c r="I11" s="77">
        <v>82.968289999999996</v>
      </c>
      <c r="J11" s="77">
        <v>69.880529999999993</v>
      </c>
      <c r="K11" s="77">
        <v>71.637379999999993</v>
      </c>
      <c r="L11" s="77">
        <v>69.954790000000003</v>
      </c>
      <c r="M11" s="77">
        <v>85.885900000000007</v>
      </c>
      <c r="N11" s="77">
        <v>93.522999999999996</v>
      </c>
      <c r="O11" s="77">
        <v>260.83571000000097</v>
      </c>
      <c r="P11" s="78">
        <v>1079.3711800000001</v>
      </c>
      <c r="Q11" s="311">
        <v>1.2265873853360001</v>
      </c>
    </row>
    <row r="12" spans="1:17" ht="14.4" customHeight="1" x14ac:dyDescent="0.3">
      <c r="A12" s="25" t="s">
        <v>56</v>
      </c>
      <c r="B12" s="76">
        <v>81.543771267658997</v>
      </c>
      <c r="C12" s="77">
        <v>6.7953142723040001</v>
      </c>
      <c r="D12" s="77">
        <v>0.26612999999999998</v>
      </c>
      <c r="E12" s="77">
        <v>0.60214999999999996</v>
      </c>
      <c r="F12" s="77">
        <v>5.7131600000000002</v>
      </c>
      <c r="G12" s="77">
        <v>9.0195599999990002</v>
      </c>
      <c r="H12" s="77">
        <v>23.079460000000001</v>
      </c>
      <c r="I12" s="77">
        <v>8.6759000000000004</v>
      </c>
      <c r="J12" s="77">
        <v>9.6707300000000007</v>
      </c>
      <c r="K12" s="77">
        <v>16.37593</v>
      </c>
      <c r="L12" s="77">
        <v>17.66066</v>
      </c>
      <c r="M12" s="77">
        <v>2.5873200000000001</v>
      </c>
      <c r="N12" s="77">
        <v>0.34347</v>
      </c>
      <c r="O12" s="77">
        <v>21.803709999999999</v>
      </c>
      <c r="P12" s="78">
        <v>115.79818</v>
      </c>
      <c r="Q12" s="311">
        <v>1.4200738842439999</v>
      </c>
    </row>
    <row r="13" spans="1:17" ht="14.4" customHeight="1" x14ac:dyDescent="0.3">
      <c r="A13" s="25" t="s">
        <v>57</v>
      </c>
      <c r="B13" s="76">
        <v>232.19069335196701</v>
      </c>
      <c r="C13" s="77">
        <v>19.349224445996999</v>
      </c>
      <c r="D13" s="77">
        <v>14.061170000000001</v>
      </c>
      <c r="E13" s="77">
        <v>13.820119999999999</v>
      </c>
      <c r="F13" s="77">
        <v>24.734220000000001</v>
      </c>
      <c r="G13" s="77">
        <v>16.237870000000001</v>
      </c>
      <c r="H13" s="77">
        <v>15.360290000000001</v>
      </c>
      <c r="I13" s="77">
        <v>26.62565</v>
      </c>
      <c r="J13" s="77">
        <v>4.0482300000000002</v>
      </c>
      <c r="K13" s="77">
        <v>22.959289999999999</v>
      </c>
      <c r="L13" s="77">
        <v>16.577290000000001</v>
      </c>
      <c r="M13" s="77">
        <v>18.416429999999998</v>
      </c>
      <c r="N13" s="77">
        <v>17.791720000000002</v>
      </c>
      <c r="O13" s="77">
        <v>64.609030000000004</v>
      </c>
      <c r="P13" s="78">
        <v>255.24131</v>
      </c>
      <c r="Q13" s="311">
        <v>1.0992745071529999</v>
      </c>
    </row>
    <row r="14" spans="1:17" ht="14.4" customHeight="1" x14ac:dyDescent="0.3">
      <c r="A14" s="25" t="s">
        <v>58</v>
      </c>
      <c r="B14" s="76">
        <v>2385.5561588482401</v>
      </c>
      <c r="C14" s="77">
        <v>198.79634657068701</v>
      </c>
      <c r="D14" s="77">
        <v>269.17500000000001</v>
      </c>
      <c r="E14" s="77">
        <v>227.86099999999999</v>
      </c>
      <c r="F14" s="77">
        <v>239.33799999999999</v>
      </c>
      <c r="G14" s="77">
        <v>182.946</v>
      </c>
      <c r="H14" s="77">
        <v>156.40199999999999</v>
      </c>
      <c r="I14" s="77">
        <v>166.339</v>
      </c>
      <c r="J14" s="77">
        <v>166.00899999999999</v>
      </c>
      <c r="K14" s="77">
        <v>156.989</v>
      </c>
      <c r="L14" s="77">
        <v>163.30000000000001</v>
      </c>
      <c r="M14" s="77">
        <v>196.054</v>
      </c>
      <c r="N14" s="77">
        <v>221.82599999999999</v>
      </c>
      <c r="O14" s="77">
        <v>232.75600000000099</v>
      </c>
      <c r="P14" s="78">
        <v>2378.9949999999999</v>
      </c>
      <c r="Q14" s="311">
        <v>0.99724963136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5.9287877500949585E-323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5.9287877500949585E-323</v>
      </c>
      <c r="Q16" s="311" t="s">
        <v>298</v>
      </c>
    </row>
    <row r="17" spans="1:17" ht="14.4" customHeight="1" x14ac:dyDescent="0.3">
      <c r="A17" s="25" t="s">
        <v>61</v>
      </c>
      <c r="B17" s="76">
        <v>470.693002246552</v>
      </c>
      <c r="C17" s="77">
        <v>39.224416853878999</v>
      </c>
      <c r="D17" s="77">
        <v>26.43092</v>
      </c>
      <c r="E17" s="77">
        <v>32.47963</v>
      </c>
      <c r="F17" s="77">
        <v>8.0459999999999994</v>
      </c>
      <c r="G17" s="77">
        <v>27.408159999999999</v>
      </c>
      <c r="H17" s="77">
        <v>28.246860000000002</v>
      </c>
      <c r="I17" s="77">
        <v>58.791139999999999</v>
      </c>
      <c r="J17" s="77">
        <v>13.073040000000001</v>
      </c>
      <c r="K17" s="77">
        <v>33.791350000000001</v>
      </c>
      <c r="L17" s="77">
        <v>15.74165</v>
      </c>
      <c r="M17" s="77">
        <v>40.211410000000001</v>
      </c>
      <c r="N17" s="77">
        <v>22.823699999999999</v>
      </c>
      <c r="O17" s="77">
        <v>24.918690000000002</v>
      </c>
      <c r="P17" s="78">
        <v>331.96255000000002</v>
      </c>
      <c r="Q17" s="311">
        <v>0.705263406117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4.8029999999999999</v>
      </c>
      <c r="E18" s="77">
        <v>1.121</v>
      </c>
      <c r="F18" s="77">
        <v>6.71</v>
      </c>
      <c r="G18" s="77">
        <v>31.573</v>
      </c>
      <c r="H18" s="77">
        <v>6.8460000000000001</v>
      </c>
      <c r="I18" s="77">
        <v>10.803000000000001</v>
      </c>
      <c r="J18" s="77">
        <v>9.93</v>
      </c>
      <c r="K18" s="77">
        <v>3.4209999999999998</v>
      </c>
      <c r="L18" s="77">
        <v>54.127000000000002</v>
      </c>
      <c r="M18" s="77">
        <v>8.3409999999999993</v>
      </c>
      <c r="N18" s="77">
        <v>12.471</v>
      </c>
      <c r="O18" s="77">
        <v>14.436</v>
      </c>
      <c r="P18" s="78">
        <v>164.58199999999999</v>
      </c>
      <c r="Q18" s="311" t="s">
        <v>298</v>
      </c>
    </row>
    <row r="19" spans="1:17" ht="14.4" customHeight="1" x14ac:dyDescent="0.3">
      <c r="A19" s="25" t="s">
        <v>63</v>
      </c>
      <c r="B19" s="76">
        <v>2187.2851540940401</v>
      </c>
      <c r="C19" s="77">
        <v>182.27376284117</v>
      </c>
      <c r="D19" s="77">
        <v>168.47256999999999</v>
      </c>
      <c r="E19" s="77">
        <v>150.17491000000001</v>
      </c>
      <c r="F19" s="77">
        <v>202.96824000000001</v>
      </c>
      <c r="G19" s="77">
        <v>178.46136999999999</v>
      </c>
      <c r="H19" s="77">
        <v>213.14268999999999</v>
      </c>
      <c r="I19" s="77">
        <v>186.17468</v>
      </c>
      <c r="J19" s="77">
        <v>183.17674</v>
      </c>
      <c r="K19" s="77">
        <v>131.11924999999999</v>
      </c>
      <c r="L19" s="77">
        <v>179.94342</v>
      </c>
      <c r="M19" s="77">
        <v>213.26849999999999</v>
      </c>
      <c r="N19" s="77">
        <v>164.29535000000001</v>
      </c>
      <c r="O19" s="77">
        <v>159.571730000001</v>
      </c>
      <c r="P19" s="78">
        <v>2130.7694499999998</v>
      </c>
      <c r="Q19" s="311">
        <v>0.97416171184199996</v>
      </c>
    </row>
    <row r="20" spans="1:17" ht="14.4" customHeight="1" x14ac:dyDescent="0.3">
      <c r="A20" s="25" t="s">
        <v>64</v>
      </c>
      <c r="B20" s="76">
        <v>61353.983445809397</v>
      </c>
      <c r="C20" s="77">
        <v>5112.8319538174501</v>
      </c>
      <c r="D20" s="77">
        <v>5142.8283899999997</v>
      </c>
      <c r="E20" s="77">
        <v>5123.5157600000002</v>
      </c>
      <c r="F20" s="77">
        <v>5257.5560400000004</v>
      </c>
      <c r="G20" s="77">
        <v>5950.7782699999898</v>
      </c>
      <c r="H20" s="77">
        <v>5345.5870299999997</v>
      </c>
      <c r="I20" s="77">
        <v>5262.9665699999996</v>
      </c>
      <c r="J20" s="77">
        <v>7277.3215799999998</v>
      </c>
      <c r="K20" s="77">
        <v>5291.12626</v>
      </c>
      <c r="L20" s="77">
        <v>5344.8701000000001</v>
      </c>
      <c r="M20" s="77">
        <v>5242.0984500000004</v>
      </c>
      <c r="N20" s="77">
        <v>7133.4584599999998</v>
      </c>
      <c r="O20" s="77">
        <v>7300.5347100000399</v>
      </c>
      <c r="P20" s="78">
        <v>69672.641619999995</v>
      </c>
      <c r="Q20" s="311">
        <v>1.1355846467820001</v>
      </c>
    </row>
    <row r="21" spans="1:17" ht="14.4" customHeight="1" x14ac:dyDescent="0.3">
      <c r="A21" s="26" t="s">
        <v>65</v>
      </c>
      <c r="B21" s="76">
        <v>3122.9999999998299</v>
      </c>
      <c r="C21" s="77">
        <v>260.24999999998602</v>
      </c>
      <c r="D21" s="77">
        <v>225.863</v>
      </c>
      <c r="E21" s="77">
        <v>225.86199999999999</v>
      </c>
      <c r="F21" s="77">
        <v>223.084</v>
      </c>
      <c r="G21" s="77">
        <v>237.44900000000001</v>
      </c>
      <c r="H21" s="77">
        <v>237.381</v>
      </c>
      <c r="I21" s="77">
        <v>237.37899999999999</v>
      </c>
      <c r="J21" s="77">
        <v>262.13099999999997</v>
      </c>
      <c r="K21" s="77">
        <v>253.35599999999999</v>
      </c>
      <c r="L21" s="77">
        <v>464.37</v>
      </c>
      <c r="M21" s="77">
        <v>254.50899999999999</v>
      </c>
      <c r="N21" s="77">
        <v>254.50800000000001</v>
      </c>
      <c r="O21" s="77">
        <v>254.549000000001</v>
      </c>
      <c r="P21" s="78">
        <v>3130.4409999999998</v>
      </c>
      <c r="Q21" s="311">
        <v>1.0023826448919999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4.9406564584124654E-324</v>
      </c>
      <c r="E22" s="77">
        <v>4.9406564584124654E-324</v>
      </c>
      <c r="F22" s="77">
        <v>4.9406564584124654E-324</v>
      </c>
      <c r="G22" s="77">
        <v>5.3949999999990004</v>
      </c>
      <c r="H22" s="77">
        <v>4.9406564584124654E-324</v>
      </c>
      <c r="I22" s="77">
        <v>12.559799999999999</v>
      </c>
      <c r="J22" s="77">
        <v>4.9406564584124654E-324</v>
      </c>
      <c r="K22" s="77">
        <v>4.9406564584124654E-324</v>
      </c>
      <c r="L22" s="77">
        <v>4.9406564584124654E-324</v>
      </c>
      <c r="M22" s="77">
        <v>3.5089999999999999</v>
      </c>
      <c r="N22" s="77">
        <v>28.941020000000002</v>
      </c>
      <c r="O22" s="77">
        <v>339.53999000000198</v>
      </c>
      <c r="P22" s="78">
        <v>389.94481000000201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2.3715151000379834E-322</v>
      </c>
      <c r="Q23" s="311" t="s">
        <v>298</v>
      </c>
    </row>
    <row r="24" spans="1:17" ht="14.4" customHeight="1" x14ac:dyDescent="0.3">
      <c r="A24" s="26" t="s">
        <v>68</v>
      </c>
      <c r="B24" s="76">
        <v>1.45519152283669E-11</v>
      </c>
      <c r="C24" s="77">
        <v>0</v>
      </c>
      <c r="D24" s="77">
        <v>5.3159999999999998</v>
      </c>
      <c r="E24" s="77">
        <v>3.8109999999980002</v>
      </c>
      <c r="F24" s="77">
        <v>16.141999999999001</v>
      </c>
      <c r="G24" s="77">
        <v>37.985709999999003</v>
      </c>
      <c r="H24" s="77">
        <v>-1.1240600000009999</v>
      </c>
      <c r="I24" s="77">
        <v>4.9999999999979998</v>
      </c>
      <c r="J24" s="77">
        <v>2.2706200000010002</v>
      </c>
      <c r="K24" s="77">
        <v>2.0795600000009999</v>
      </c>
      <c r="L24" s="77">
        <v>346.78286999999898</v>
      </c>
      <c r="M24" s="77">
        <v>14.332409999998999</v>
      </c>
      <c r="N24" s="77">
        <v>2.6787899999990001</v>
      </c>
      <c r="O24" s="77">
        <v>-37.417389999998001</v>
      </c>
      <c r="P24" s="78">
        <v>397.857509999998</v>
      </c>
      <c r="Q24" s="311">
        <v>0</v>
      </c>
    </row>
    <row r="25" spans="1:17" ht="14.4" customHeight="1" x14ac:dyDescent="0.3">
      <c r="A25" s="27" t="s">
        <v>69</v>
      </c>
      <c r="B25" s="79">
        <v>99848.007218549901</v>
      </c>
      <c r="C25" s="80">
        <v>8320.6672682124899</v>
      </c>
      <c r="D25" s="80">
        <v>7755.1103800000001</v>
      </c>
      <c r="E25" s="80">
        <v>7821.5634499999996</v>
      </c>
      <c r="F25" s="80">
        <v>8354.9781399999993</v>
      </c>
      <c r="G25" s="80">
        <v>8780.6531799999902</v>
      </c>
      <c r="H25" s="80">
        <v>8064.1020200000003</v>
      </c>
      <c r="I25" s="80">
        <v>8513.7790299999997</v>
      </c>
      <c r="J25" s="80">
        <v>10192.85684</v>
      </c>
      <c r="K25" s="80">
        <v>7943.0194799999999</v>
      </c>
      <c r="L25" s="80">
        <v>9098.0738099999999</v>
      </c>
      <c r="M25" s="80">
        <v>8638.90416</v>
      </c>
      <c r="N25" s="80">
        <v>10321.45484</v>
      </c>
      <c r="O25" s="80">
        <v>13095.8726900001</v>
      </c>
      <c r="P25" s="81">
        <v>108580.36801999999</v>
      </c>
      <c r="Q25" s="312">
        <v>1.0874565356350001</v>
      </c>
    </row>
    <row r="26" spans="1:17" ht="14.4" customHeight="1" x14ac:dyDescent="0.3">
      <c r="A26" s="25" t="s">
        <v>70</v>
      </c>
      <c r="B26" s="76">
        <v>11755.0277620746</v>
      </c>
      <c r="C26" s="77">
        <v>979.58564683955206</v>
      </c>
      <c r="D26" s="77">
        <v>938.64748999999995</v>
      </c>
      <c r="E26" s="77">
        <v>884.45474000000002</v>
      </c>
      <c r="F26" s="77">
        <v>917.98724000000004</v>
      </c>
      <c r="G26" s="77">
        <v>1005.21047</v>
      </c>
      <c r="H26" s="77">
        <v>938.12156000000004</v>
      </c>
      <c r="I26" s="77">
        <v>1220.41743</v>
      </c>
      <c r="J26" s="77">
        <v>1225.43767</v>
      </c>
      <c r="K26" s="77">
        <v>822.95102999999995</v>
      </c>
      <c r="L26" s="77">
        <v>934.14174000000003</v>
      </c>
      <c r="M26" s="77">
        <v>1054.8869299999999</v>
      </c>
      <c r="N26" s="77">
        <v>938.40116</v>
      </c>
      <c r="O26" s="77">
        <v>1477.25956</v>
      </c>
      <c r="P26" s="78">
        <v>12357.917020000001</v>
      </c>
      <c r="Q26" s="311">
        <v>1.0512877783129999</v>
      </c>
    </row>
    <row r="27" spans="1:17" ht="14.4" customHeight="1" x14ac:dyDescent="0.3">
      <c r="A27" s="28" t="s">
        <v>71</v>
      </c>
      <c r="B27" s="79">
        <v>111603.034980624</v>
      </c>
      <c r="C27" s="80">
        <v>9300.2529150520404</v>
      </c>
      <c r="D27" s="80">
        <v>8693.7578699999995</v>
      </c>
      <c r="E27" s="80">
        <v>8706.0181900000007</v>
      </c>
      <c r="F27" s="80">
        <v>9272.9653799999996</v>
      </c>
      <c r="G27" s="80">
        <v>9785.8636499999902</v>
      </c>
      <c r="H27" s="80">
        <v>9002.2235799999999</v>
      </c>
      <c r="I27" s="80">
        <v>9734.1964599999992</v>
      </c>
      <c r="J27" s="80">
        <v>11418.29451</v>
      </c>
      <c r="K27" s="80">
        <v>8765.9705099999992</v>
      </c>
      <c r="L27" s="80">
        <v>10032.215550000001</v>
      </c>
      <c r="M27" s="80">
        <v>9693.7910900000006</v>
      </c>
      <c r="N27" s="80">
        <v>11259.856</v>
      </c>
      <c r="O27" s="80">
        <v>14573.132250000101</v>
      </c>
      <c r="P27" s="81">
        <v>120938.28504</v>
      </c>
      <c r="Q27" s="312">
        <v>1.0836469192880001</v>
      </c>
    </row>
    <row r="28" spans="1:17" ht="14.4" customHeight="1" x14ac:dyDescent="0.3">
      <c r="A28" s="26" t="s">
        <v>72</v>
      </c>
      <c r="B28" s="76">
        <v>206.35887429697701</v>
      </c>
      <c r="C28" s="77">
        <v>17.196572858081002</v>
      </c>
      <c r="D28" s="77">
        <v>18.204840000000001</v>
      </c>
      <c r="E28" s="77">
        <v>5.4806499999999998</v>
      </c>
      <c r="F28" s="77">
        <v>10.628310000000001</v>
      </c>
      <c r="G28" s="77">
        <v>16.918220000000002</v>
      </c>
      <c r="H28" s="77">
        <v>16.45673</v>
      </c>
      <c r="I28" s="77">
        <v>10.0451</v>
      </c>
      <c r="J28" s="77">
        <v>6.9913800000000004</v>
      </c>
      <c r="K28" s="77">
        <v>4.1934699999999996</v>
      </c>
      <c r="L28" s="77">
        <v>6.19963</v>
      </c>
      <c r="M28" s="77">
        <v>7.0329899999999999</v>
      </c>
      <c r="N28" s="77">
        <v>18.886790000000001</v>
      </c>
      <c r="O28" s="77">
        <v>4.2723699999999996</v>
      </c>
      <c r="P28" s="78">
        <v>125.31048</v>
      </c>
      <c r="Q28" s="311">
        <v>0.60724541373300001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1.1857575500189917E-322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5.9287877500949585E-322</v>
      </c>
      <c r="Q30" s="311">
        <v>10</v>
      </c>
    </row>
    <row r="31" spans="1:17" ht="14.4" customHeight="1" thickBot="1" x14ac:dyDescent="0.35">
      <c r="A31" s="29" t="s">
        <v>75</v>
      </c>
      <c r="B31" s="82">
        <v>1.9762625833649862E-323</v>
      </c>
      <c r="C31" s="83">
        <v>0</v>
      </c>
      <c r="D31" s="83">
        <v>2.4703282292062327E-323</v>
      </c>
      <c r="E31" s="83">
        <v>2.4703282292062327E-323</v>
      </c>
      <c r="F31" s="83">
        <v>2.4703282292062327E-323</v>
      </c>
      <c r="G31" s="83">
        <v>2.4703282292062327E-323</v>
      </c>
      <c r="H31" s="83">
        <v>2.4703282292062327E-323</v>
      </c>
      <c r="I31" s="83">
        <v>2.4703282292062327E-323</v>
      </c>
      <c r="J31" s="83">
        <v>2.4703282292062327E-323</v>
      </c>
      <c r="K31" s="83">
        <v>2.4703282292062327E-323</v>
      </c>
      <c r="L31" s="83">
        <v>2.4703282292062327E-323</v>
      </c>
      <c r="M31" s="83">
        <v>6.5221799999999996</v>
      </c>
      <c r="N31" s="83">
        <v>0.55362</v>
      </c>
      <c r="O31" s="83">
        <v>5.5670999999999999</v>
      </c>
      <c r="P31" s="84">
        <v>12.642899999999999</v>
      </c>
      <c r="Q31" s="313" t="s">
        <v>298</v>
      </c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2" t="s">
        <v>300</v>
      </c>
      <c r="B6" s="581">
        <v>108589.408591706</v>
      </c>
      <c r="C6" s="581">
        <v>109852.37063</v>
      </c>
      <c r="D6" s="581">
        <v>1262.9620382943799</v>
      </c>
      <c r="E6" s="582">
        <v>1.011630618995</v>
      </c>
      <c r="F6" s="581">
        <v>99848.007218549901</v>
      </c>
      <c r="G6" s="581">
        <v>99848.007218549901</v>
      </c>
      <c r="H6" s="583">
        <v>13095.8726900001</v>
      </c>
      <c r="I6" s="581">
        <v>108580.36801999999</v>
      </c>
      <c r="J6" s="581">
        <v>8732.3608014501806</v>
      </c>
      <c r="K6" s="582">
        <v>1.0874565356350001</v>
      </c>
    </row>
    <row r="7" spans="1:11" ht="14.4" customHeight="1" thickBot="1" x14ac:dyDescent="0.35">
      <c r="A7" s="593" t="s">
        <v>301</v>
      </c>
      <c r="B7" s="581">
        <v>35115.176455674497</v>
      </c>
      <c r="C7" s="581">
        <v>33425.071620000002</v>
      </c>
      <c r="D7" s="581">
        <v>-1690.10483567446</v>
      </c>
      <c r="E7" s="582">
        <v>0.95186967555699997</v>
      </c>
      <c r="F7" s="581">
        <v>32713.045616400101</v>
      </c>
      <c r="G7" s="581">
        <v>32713.045616400101</v>
      </c>
      <c r="H7" s="583">
        <v>5039.73992000003</v>
      </c>
      <c r="I7" s="581">
        <v>32362.17136</v>
      </c>
      <c r="J7" s="581">
        <v>-350.874256400028</v>
      </c>
      <c r="K7" s="582">
        <v>0.98927417946600005</v>
      </c>
    </row>
    <row r="8" spans="1:11" ht="14.4" customHeight="1" thickBot="1" x14ac:dyDescent="0.35">
      <c r="A8" s="594" t="s">
        <v>302</v>
      </c>
      <c r="B8" s="581">
        <v>32808.524954560598</v>
      </c>
      <c r="C8" s="581">
        <v>31057.785619999999</v>
      </c>
      <c r="D8" s="581">
        <v>-1750.7393345606299</v>
      </c>
      <c r="E8" s="582">
        <v>0.94663767002599997</v>
      </c>
      <c r="F8" s="581">
        <v>30327.489457551801</v>
      </c>
      <c r="G8" s="581">
        <v>30327.489457551801</v>
      </c>
      <c r="H8" s="583">
        <v>4806.9839200000297</v>
      </c>
      <c r="I8" s="581">
        <v>29983.176360000001</v>
      </c>
      <c r="J8" s="581">
        <v>-344.313097551792</v>
      </c>
      <c r="K8" s="582">
        <v>0.98864683151400001</v>
      </c>
    </row>
    <row r="9" spans="1:11" ht="14.4" customHeight="1" thickBot="1" x14ac:dyDescent="0.35">
      <c r="A9" s="595" t="s">
        <v>303</v>
      </c>
      <c r="B9" s="584">
        <v>4.9406564584124654E-324</v>
      </c>
      <c r="C9" s="584">
        <v>4.9406564584124654E-324</v>
      </c>
      <c r="D9" s="584">
        <v>0</v>
      </c>
      <c r="E9" s="585">
        <v>1</v>
      </c>
      <c r="F9" s="584">
        <v>4.9406564584124654E-324</v>
      </c>
      <c r="G9" s="584">
        <v>0</v>
      </c>
      <c r="H9" s="586">
        <v>-4.00000000000002E-5</v>
      </c>
      <c r="I9" s="584">
        <v>2.2799999999999999E-3</v>
      </c>
      <c r="J9" s="584">
        <v>2.2799999999999999E-3</v>
      </c>
      <c r="K9" s="587" t="s">
        <v>304</v>
      </c>
    </row>
    <row r="10" spans="1:11" ht="14.4" customHeight="1" thickBot="1" x14ac:dyDescent="0.35">
      <c r="A10" s="596" t="s">
        <v>305</v>
      </c>
      <c r="B10" s="581">
        <v>4.9406564584124654E-324</v>
      </c>
      <c r="C10" s="581">
        <v>4.9406564584124654E-324</v>
      </c>
      <c r="D10" s="581">
        <v>0</v>
      </c>
      <c r="E10" s="582">
        <v>1</v>
      </c>
      <c r="F10" s="581">
        <v>4.9406564584124654E-324</v>
      </c>
      <c r="G10" s="581">
        <v>0</v>
      </c>
      <c r="H10" s="583">
        <v>-4.00000000000002E-5</v>
      </c>
      <c r="I10" s="581">
        <v>2.2799999999999999E-3</v>
      </c>
      <c r="J10" s="581">
        <v>2.2799999999999999E-3</v>
      </c>
      <c r="K10" s="588" t="s">
        <v>304</v>
      </c>
    </row>
    <row r="11" spans="1:11" ht="14.4" customHeight="1" thickBot="1" x14ac:dyDescent="0.35">
      <c r="A11" s="595" t="s">
        <v>306</v>
      </c>
      <c r="B11" s="584">
        <v>4.9406564584124654E-324</v>
      </c>
      <c r="C11" s="584">
        <v>4.9406564584124654E-324</v>
      </c>
      <c r="D11" s="584">
        <v>0</v>
      </c>
      <c r="E11" s="585">
        <v>1</v>
      </c>
      <c r="F11" s="584">
        <v>4.9406564584124654E-324</v>
      </c>
      <c r="G11" s="584">
        <v>0</v>
      </c>
      <c r="H11" s="586">
        <v>4.9406564584124654E-324</v>
      </c>
      <c r="I11" s="584">
        <v>43.706000000000003</v>
      </c>
      <c r="J11" s="584">
        <v>43.706000000000003</v>
      </c>
      <c r="K11" s="587" t="s">
        <v>304</v>
      </c>
    </row>
    <row r="12" spans="1:11" ht="14.4" customHeight="1" thickBot="1" x14ac:dyDescent="0.35">
      <c r="A12" s="596" t="s">
        <v>307</v>
      </c>
      <c r="B12" s="581">
        <v>4.9406564584124654E-324</v>
      </c>
      <c r="C12" s="581">
        <v>4.9406564584124654E-324</v>
      </c>
      <c r="D12" s="581">
        <v>0</v>
      </c>
      <c r="E12" s="582">
        <v>1</v>
      </c>
      <c r="F12" s="581">
        <v>4.9406564584124654E-324</v>
      </c>
      <c r="G12" s="581">
        <v>0</v>
      </c>
      <c r="H12" s="583">
        <v>4.9406564584124654E-324</v>
      </c>
      <c r="I12" s="581">
        <v>43.706000000000003</v>
      </c>
      <c r="J12" s="581">
        <v>43.706000000000003</v>
      </c>
      <c r="K12" s="588" t="s">
        <v>304</v>
      </c>
    </row>
    <row r="13" spans="1:11" ht="14.4" customHeight="1" thickBot="1" x14ac:dyDescent="0.35">
      <c r="A13" s="595" t="s">
        <v>308</v>
      </c>
      <c r="B13" s="584">
        <v>9801.7845098231792</v>
      </c>
      <c r="C13" s="584">
        <v>10487.71307</v>
      </c>
      <c r="D13" s="584">
        <v>685.92856017682595</v>
      </c>
      <c r="E13" s="585">
        <v>1.069979967371</v>
      </c>
      <c r="F13" s="584">
        <v>9285.2134002645998</v>
      </c>
      <c r="G13" s="584">
        <v>9285.2134002645998</v>
      </c>
      <c r="H13" s="586">
        <v>595.415960000003</v>
      </c>
      <c r="I13" s="584">
        <v>7673.6775900000002</v>
      </c>
      <c r="J13" s="584">
        <v>-1611.5358102646001</v>
      </c>
      <c r="K13" s="585">
        <v>0.82644062760899994</v>
      </c>
    </row>
    <row r="14" spans="1:11" ht="14.4" customHeight="1" thickBot="1" x14ac:dyDescent="0.35">
      <c r="A14" s="596" t="s">
        <v>309</v>
      </c>
      <c r="B14" s="581">
        <v>4938.6876726358896</v>
      </c>
      <c r="C14" s="581">
        <v>4840.9698799999996</v>
      </c>
      <c r="D14" s="581">
        <v>-97.717792635883001</v>
      </c>
      <c r="E14" s="582">
        <v>0.98021381404999997</v>
      </c>
      <c r="F14" s="581">
        <v>4681.9910635891902</v>
      </c>
      <c r="G14" s="581">
        <v>4681.9910635891902</v>
      </c>
      <c r="H14" s="583">
        <v>305.88178000000198</v>
      </c>
      <c r="I14" s="581">
        <v>3935.56765</v>
      </c>
      <c r="J14" s="581">
        <v>-746.42341358918497</v>
      </c>
      <c r="K14" s="582">
        <v>0.84057564325599998</v>
      </c>
    </row>
    <row r="15" spans="1:11" ht="14.4" customHeight="1" thickBot="1" x14ac:dyDescent="0.35">
      <c r="A15" s="596" t="s">
        <v>310</v>
      </c>
      <c r="B15" s="581">
        <v>1566.29479569157</v>
      </c>
      <c r="C15" s="581">
        <v>1628.2610400000001</v>
      </c>
      <c r="D15" s="581">
        <v>61.966244308425999</v>
      </c>
      <c r="E15" s="582">
        <v>1.039562312585</v>
      </c>
      <c r="F15" s="581">
        <v>1489.04095983975</v>
      </c>
      <c r="G15" s="581">
        <v>1489.04095983975</v>
      </c>
      <c r="H15" s="583">
        <v>91.392619999999994</v>
      </c>
      <c r="I15" s="581">
        <v>1285.7450899999999</v>
      </c>
      <c r="J15" s="581">
        <v>-203.295869839754</v>
      </c>
      <c r="K15" s="582">
        <v>0.86347194246299996</v>
      </c>
    </row>
    <row r="16" spans="1:11" ht="14.4" customHeight="1" thickBot="1" x14ac:dyDescent="0.35">
      <c r="A16" s="596" t="s">
        <v>311</v>
      </c>
      <c r="B16" s="581">
        <v>53.749956763652001</v>
      </c>
      <c r="C16" s="581">
        <v>342.43349999999998</v>
      </c>
      <c r="D16" s="581">
        <v>288.68354323634702</v>
      </c>
      <c r="E16" s="582">
        <v>6.3708609386550004</v>
      </c>
      <c r="F16" s="581">
        <v>63.998034378577998</v>
      </c>
      <c r="G16" s="581">
        <v>63.998034378577998</v>
      </c>
      <c r="H16" s="583">
        <v>30.204719999999998</v>
      </c>
      <c r="I16" s="581">
        <v>136.77269999999999</v>
      </c>
      <c r="J16" s="581">
        <v>72.774665621422002</v>
      </c>
      <c r="K16" s="582">
        <v>2.1371390750989998</v>
      </c>
    </row>
    <row r="17" spans="1:11" ht="14.4" customHeight="1" thickBot="1" x14ac:dyDescent="0.35">
      <c r="A17" s="596" t="s">
        <v>312</v>
      </c>
      <c r="B17" s="581">
        <v>54.999956688387996</v>
      </c>
      <c r="C17" s="581">
        <v>162.108</v>
      </c>
      <c r="D17" s="581">
        <v>107.108043311611</v>
      </c>
      <c r="E17" s="582">
        <v>2.9474205028639999</v>
      </c>
      <c r="F17" s="581">
        <v>51.999459064779003</v>
      </c>
      <c r="G17" s="581">
        <v>51.999459064779003</v>
      </c>
      <c r="H17" s="583">
        <v>4.9406564584124654E-324</v>
      </c>
      <c r="I17" s="581">
        <v>40.013910000000003</v>
      </c>
      <c r="J17" s="581">
        <v>-11.985549064779001</v>
      </c>
      <c r="K17" s="582">
        <v>0.76950627409700001</v>
      </c>
    </row>
    <row r="18" spans="1:11" ht="14.4" customHeight="1" thickBot="1" x14ac:dyDescent="0.35">
      <c r="A18" s="596" t="s">
        <v>313</v>
      </c>
      <c r="B18" s="581">
        <v>2749.2332144654802</v>
      </c>
      <c r="C18" s="581">
        <v>2749.34465</v>
      </c>
      <c r="D18" s="581">
        <v>0.111435534522</v>
      </c>
      <c r="E18" s="582">
        <v>1.0000405333139999</v>
      </c>
      <c r="F18" s="581">
        <v>2611.0412873481901</v>
      </c>
      <c r="G18" s="581">
        <v>2611.0412873481901</v>
      </c>
      <c r="H18" s="583">
        <v>138.846460000001</v>
      </c>
      <c r="I18" s="581">
        <v>1841.3359</v>
      </c>
      <c r="J18" s="581">
        <v>-769.70538734819002</v>
      </c>
      <c r="K18" s="582">
        <v>0.70521133040700001</v>
      </c>
    </row>
    <row r="19" spans="1:11" ht="14.4" customHeight="1" thickBot="1" x14ac:dyDescent="0.35">
      <c r="A19" s="596" t="s">
        <v>314</v>
      </c>
      <c r="B19" s="581">
        <v>41.166657521307002</v>
      </c>
      <c r="C19" s="581">
        <v>439.88801000000001</v>
      </c>
      <c r="D19" s="581">
        <v>398.72135247869198</v>
      </c>
      <c r="E19" s="582">
        <v>10.685541078293999</v>
      </c>
      <c r="F19" s="581">
        <v>48.989405254476999</v>
      </c>
      <c r="G19" s="581">
        <v>48.989405254476999</v>
      </c>
      <c r="H19" s="583">
        <v>2.3621599999999998</v>
      </c>
      <c r="I19" s="581">
        <v>127.2088</v>
      </c>
      <c r="J19" s="581">
        <v>78.219394745521996</v>
      </c>
      <c r="K19" s="582">
        <v>2.596659407053</v>
      </c>
    </row>
    <row r="20" spans="1:11" ht="14.4" customHeight="1" thickBot="1" x14ac:dyDescent="0.35">
      <c r="A20" s="596" t="s">
        <v>315</v>
      </c>
      <c r="B20" s="581">
        <v>384.00009687890901</v>
      </c>
      <c r="C20" s="581">
        <v>324.70799</v>
      </c>
      <c r="D20" s="581">
        <v>-59.292106878908001</v>
      </c>
      <c r="E20" s="582">
        <v>0.84559351062400001</v>
      </c>
      <c r="F20" s="581">
        <v>338.15319078963302</v>
      </c>
      <c r="G20" s="581">
        <v>338.15319078963302</v>
      </c>
      <c r="H20" s="583">
        <v>26.72822</v>
      </c>
      <c r="I20" s="581">
        <v>307.03354000000002</v>
      </c>
      <c r="J20" s="581">
        <v>-31.119650789632001</v>
      </c>
      <c r="K20" s="582">
        <v>0.90797173696</v>
      </c>
    </row>
    <row r="21" spans="1:11" ht="14.4" customHeight="1" thickBot="1" x14ac:dyDescent="0.35">
      <c r="A21" s="595" t="s">
        <v>316</v>
      </c>
      <c r="B21" s="584">
        <v>2478.99981073655</v>
      </c>
      <c r="C21" s="584">
        <v>2462.877</v>
      </c>
      <c r="D21" s="584">
        <v>-16.122810736544999</v>
      </c>
      <c r="E21" s="585">
        <v>0.99349624365900002</v>
      </c>
      <c r="F21" s="584">
        <v>2415.04337829829</v>
      </c>
      <c r="G21" s="584">
        <v>2415.04337829829</v>
      </c>
      <c r="H21" s="586">
        <v>116.510000000001</v>
      </c>
      <c r="I21" s="584">
        <v>1838.336</v>
      </c>
      <c r="J21" s="584">
        <v>-576.70737829828897</v>
      </c>
      <c r="K21" s="585">
        <v>0.76120206225599996</v>
      </c>
    </row>
    <row r="22" spans="1:11" ht="14.4" customHeight="1" thickBot="1" x14ac:dyDescent="0.35">
      <c r="A22" s="596" t="s">
        <v>317</v>
      </c>
      <c r="B22" s="581">
        <v>2037.99983728967</v>
      </c>
      <c r="C22" s="581">
        <v>1833.4829999999999</v>
      </c>
      <c r="D22" s="581">
        <v>-204.51683728966501</v>
      </c>
      <c r="E22" s="582">
        <v>0.89964825632000001</v>
      </c>
      <c r="F22" s="581">
        <v>1815.0326010813201</v>
      </c>
      <c r="G22" s="581">
        <v>1815.0326010813201</v>
      </c>
      <c r="H22" s="583">
        <v>93.926000000000002</v>
      </c>
      <c r="I22" s="581">
        <v>1397.7840000000001</v>
      </c>
      <c r="J22" s="581">
        <v>-417.24860108132299</v>
      </c>
      <c r="K22" s="582">
        <v>0.77011509279000001</v>
      </c>
    </row>
    <row r="23" spans="1:11" ht="14.4" customHeight="1" thickBot="1" x14ac:dyDescent="0.35">
      <c r="A23" s="596" t="s">
        <v>318</v>
      </c>
      <c r="B23" s="581">
        <v>440.99997344688001</v>
      </c>
      <c r="C23" s="581">
        <v>629.39400000000001</v>
      </c>
      <c r="D23" s="581">
        <v>188.39402655312</v>
      </c>
      <c r="E23" s="582">
        <v>1.4271973648439999</v>
      </c>
      <c r="F23" s="581">
        <v>600.01077721696697</v>
      </c>
      <c r="G23" s="581">
        <v>600.01077721696697</v>
      </c>
      <c r="H23" s="583">
        <v>22.584</v>
      </c>
      <c r="I23" s="581">
        <v>440.55200000000002</v>
      </c>
      <c r="J23" s="581">
        <v>-159.45877721696601</v>
      </c>
      <c r="K23" s="582">
        <v>0.73424014489099998</v>
      </c>
    </row>
    <row r="24" spans="1:11" ht="14.4" customHeight="1" thickBot="1" x14ac:dyDescent="0.35">
      <c r="A24" s="595" t="s">
        <v>319</v>
      </c>
      <c r="B24" s="584">
        <v>17184.178615320699</v>
      </c>
      <c r="C24" s="584">
        <v>15107.352870000001</v>
      </c>
      <c r="D24" s="584">
        <v>-2076.8257453206802</v>
      </c>
      <c r="E24" s="585">
        <v>0.879143147204</v>
      </c>
      <c r="F24" s="584">
        <v>15803.4304594109</v>
      </c>
      <c r="G24" s="584">
        <v>15803.4304594109</v>
      </c>
      <c r="H24" s="586">
        <v>3433.3714100000202</v>
      </c>
      <c r="I24" s="584">
        <v>17544.505929999999</v>
      </c>
      <c r="J24" s="584">
        <v>1741.07547058911</v>
      </c>
      <c r="K24" s="585">
        <v>1.1101707300229999</v>
      </c>
    </row>
    <row r="25" spans="1:11" ht="14.4" customHeight="1" thickBot="1" x14ac:dyDescent="0.35">
      <c r="A25" s="596" t="s">
        <v>320</v>
      </c>
      <c r="B25" s="581">
        <v>112.519313225082</v>
      </c>
      <c r="C25" s="581">
        <v>91.929929999999999</v>
      </c>
      <c r="D25" s="581">
        <v>-20.589383225081001</v>
      </c>
      <c r="E25" s="582">
        <v>0.81701467388100002</v>
      </c>
      <c r="F25" s="581">
        <v>251.893877584893</v>
      </c>
      <c r="G25" s="581">
        <v>251.893877584893</v>
      </c>
      <c r="H25" s="583">
        <v>4.9406564584124654E-324</v>
      </c>
      <c r="I25" s="581">
        <v>292.73264</v>
      </c>
      <c r="J25" s="581">
        <v>40.838762415106999</v>
      </c>
      <c r="K25" s="582">
        <v>1.1621268559860001</v>
      </c>
    </row>
    <row r="26" spans="1:11" ht="14.4" customHeight="1" thickBot="1" x14ac:dyDescent="0.35">
      <c r="A26" s="596" t="s">
        <v>321</v>
      </c>
      <c r="B26" s="581">
        <v>80.548165150100999</v>
      </c>
      <c r="C26" s="581">
        <v>102.05893</v>
      </c>
      <c r="D26" s="581">
        <v>21.510764849897999</v>
      </c>
      <c r="E26" s="582">
        <v>1.267054684731</v>
      </c>
      <c r="F26" s="581">
        <v>76.520753978805004</v>
      </c>
      <c r="G26" s="581">
        <v>76.520753978805004</v>
      </c>
      <c r="H26" s="583">
        <v>9.3499599999999994</v>
      </c>
      <c r="I26" s="581">
        <v>75.14358</v>
      </c>
      <c r="J26" s="581">
        <v>-1.3771739788049999</v>
      </c>
      <c r="K26" s="582">
        <v>0.98200260834800002</v>
      </c>
    </row>
    <row r="27" spans="1:11" ht="14.4" customHeight="1" thickBot="1" x14ac:dyDescent="0.35">
      <c r="A27" s="596" t="s">
        <v>322</v>
      </c>
      <c r="B27" s="581">
        <v>5.9999996387329997</v>
      </c>
      <c r="C27" s="581">
        <v>8.0877999999999997</v>
      </c>
      <c r="D27" s="581">
        <v>2.0878003612659999</v>
      </c>
      <c r="E27" s="582">
        <v>1.3479667478290001</v>
      </c>
      <c r="F27" s="581">
        <v>5.6996845876729996</v>
      </c>
      <c r="G27" s="581">
        <v>5.6996845876729996</v>
      </c>
      <c r="H27" s="583">
        <v>0.38991999999999999</v>
      </c>
      <c r="I27" s="581">
        <v>3.6581299999999999</v>
      </c>
      <c r="J27" s="581">
        <v>-2.0415545876730001</v>
      </c>
      <c r="K27" s="582">
        <v>0.64181270800599999</v>
      </c>
    </row>
    <row r="28" spans="1:11" ht="14.4" customHeight="1" thickBot="1" x14ac:dyDescent="0.35">
      <c r="A28" s="596" t="s">
        <v>323</v>
      </c>
      <c r="B28" s="581">
        <v>796.26985205566803</v>
      </c>
      <c r="C28" s="581">
        <v>791.47166000000004</v>
      </c>
      <c r="D28" s="581">
        <v>-4.7981920556680002</v>
      </c>
      <c r="E28" s="582">
        <v>0.99397416335199995</v>
      </c>
      <c r="F28" s="581">
        <v>815.47051613614201</v>
      </c>
      <c r="G28" s="581">
        <v>815.47051613614201</v>
      </c>
      <c r="H28" s="583">
        <v>233.51333000000099</v>
      </c>
      <c r="I28" s="581">
        <v>898.30141000000106</v>
      </c>
      <c r="J28" s="581">
        <v>82.830893863859004</v>
      </c>
      <c r="K28" s="582">
        <v>1.1015743576549999</v>
      </c>
    </row>
    <row r="29" spans="1:11" ht="14.4" customHeight="1" thickBot="1" x14ac:dyDescent="0.35">
      <c r="A29" s="596" t="s">
        <v>324</v>
      </c>
      <c r="B29" s="581">
        <v>3927.1665335407502</v>
      </c>
      <c r="C29" s="581">
        <v>3231.1667499999999</v>
      </c>
      <c r="D29" s="581">
        <v>-695.99978354074801</v>
      </c>
      <c r="E29" s="582">
        <v>0.82277304066500001</v>
      </c>
      <c r="F29" s="581">
        <v>3903.7587477927</v>
      </c>
      <c r="G29" s="581">
        <v>3903.7587477927</v>
      </c>
      <c r="H29" s="583">
        <v>831.92812000000401</v>
      </c>
      <c r="I29" s="581">
        <v>4271.0897599999998</v>
      </c>
      <c r="J29" s="581">
        <v>367.33101220730401</v>
      </c>
      <c r="K29" s="582">
        <v>1.094096750321</v>
      </c>
    </row>
    <row r="30" spans="1:11" ht="14.4" customHeight="1" thickBot="1" x14ac:dyDescent="0.35">
      <c r="A30" s="596" t="s">
        <v>325</v>
      </c>
      <c r="B30" s="581">
        <v>1149.8665707652001</v>
      </c>
      <c r="C30" s="581">
        <v>621.11879999999996</v>
      </c>
      <c r="D30" s="581">
        <v>-528.74777076519899</v>
      </c>
      <c r="E30" s="582">
        <v>0.54016597733299998</v>
      </c>
      <c r="F30" s="581">
        <v>31.997999999985002</v>
      </c>
      <c r="G30" s="581">
        <v>31.997999999985002</v>
      </c>
      <c r="H30" s="583">
        <v>4.9406564584124654E-324</v>
      </c>
      <c r="I30" s="581">
        <v>56.493160000000003</v>
      </c>
      <c r="J30" s="581">
        <v>24.495160000014</v>
      </c>
      <c r="K30" s="582">
        <v>1.7655215951000001</v>
      </c>
    </row>
    <row r="31" spans="1:11" ht="14.4" customHeight="1" thickBot="1" x14ac:dyDescent="0.35">
      <c r="A31" s="596" t="s">
        <v>326</v>
      </c>
      <c r="B31" s="581">
        <v>183.333398961283</v>
      </c>
      <c r="C31" s="581">
        <v>150.54664</v>
      </c>
      <c r="D31" s="581">
        <v>-32.786758961282999</v>
      </c>
      <c r="E31" s="582">
        <v>0.82116319695600004</v>
      </c>
      <c r="F31" s="581">
        <v>161.168582578105</v>
      </c>
      <c r="G31" s="581">
        <v>161.168582578105</v>
      </c>
      <c r="H31" s="583">
        <v>27.002199999999998</v>
      </c>
      <c r="I31" s="581">
        <v>137.0932</v>
      </c>
      <c r="J31" s="581">
        <v>-24.075382578105</v>
      </c>
      <c r="K31" s="582">
        <v>0.85061987768900005</v>
      </c>
    </row>
    <row r="32" spans="1:11" ht="14.4" customHeight="1" thickBot="1" x14ac:dyDescent="0.35">
      <c r="A32" s="596" t="s">
        <v>327</v>
      </c>
      <c r="B32" s="581">
        <v>161.99999024579299</v>
      </c>
      <c r="C32" s="581">
        <v>154.94792000000001</v>
      </c>
      <c r="D32" s="581">
        <v>-7.0520702457919997</v>
      </c>
      <c r="E32" s="582">
        <v>0.95646869956500002</v>
      </c>
      <c r="F32" s="581">
        <v>144.00354308845399</v>
      </c>
      <c r="G32" s="581">
        <v>144.00354308845399</v>
      </c>
      <c r="H32" s="583">
        <v>19.528089999999999</v>
      </c>
      <c r="I32" s="581">
        <v>86.255830000000003</v>
      </c>
      <c r="J32" s="581">
        <v>-57.747713088452997</v>
      </c>
      <c r="K32" s="582">
        <v>0.598984081572</v>
      </c>
    </row>
    <row r="33" spans="1:11" ht="14.4" customHeight="1" thickBot="1" x14ac:dyDescent="0.35">
      <c r="A33" s="596" t="s">
        <v>328</v>
      </c>
      <c r="B33" s="581">
        <v>49.583527014517998</v>
      </c>
      <c r="C33" s="581">
        <v>27.689299999999999</v>
      </c>
      <c r="D33" s="581">
        <v>-21.894227014517998</v>
      </c>
      <c r="E33" s="582">
        <v>0.55843748251000003</v>
      </c>
      <c r="F33" s="581">
        <v>52.111139397746001</v>
      </c>
      <c r="G33" s="581">
        <v>52.111139397746001</v>
      </c>
      <c r="H33" s="583">
        <v>6.1019100000000002</v>
      </c>
      <c r="I33" s="581">
        <v>31.770409999999998</v>
      </c>
      <c r="J33" s="581">
        <v>-20.340729397745999</v>
      </c>
      <c r="K33" s="582">
        <v>0.60966638548200003</v>
      </c>
    </row>
    <row r="34" spans="1:11" ht="14.4" customHeight="1" thickBot="1" x14ac:dyDescent="0.35">
      <c r="A34" s="596" t="s">
        <v>329</v>
      </c>
      <c r="B34" s="581">
        <v>2.9999998193659998</v>
      </c>
      <c r="C34" s="581">
        <v>4.22065</v>
      </c>
      <c r="D34" s="581">
        <v>1.2206501806329999</v>
      </c>
      <c r="E34" s="582">
        <v>1.4068834180430001</v>
      </c>
      <c r="F34" s="581">
        <v>4.0311810563800003</v>
      </c>
      <c r="G34" s="581">
        <v>4.0311810563800003</v>
      </c>
      <c r="H34" s="583">
        <v>4.9406564584124654E-324</v>
      </c>
      <c r="I34" s="581">
        <v>5.9287877500949585E-323</v>
      </c>
      <c r="J34" s="581">
        <v>-4.0311810563800003</v>
      </c>
      <c r="K34" s="582">
        <v>1.4821969375237396E-323</v>
      </c>
    </row>
    <row r="35" spans="1:11" ht="14.4" customHeight="1" thickBot="1" x14ac:dyDescent="0.35">
      <c r="A35" s="596" t="s">
        <v>330</v>
      </c>
      <c r="B35" s="581">
        <v>264.583364069129</v>
      </c>
      <c r="C35" s="581">
        <v>240.68194</v>
      </c>
      <c r="D35" s="581">
        <v>-23.901424069128002</v>
      </c>
      <c r="E35" s="582">
        <v>0.90966391952400005</v>
      </c>
      <c r="F35" s="581">
        <v>251.360905174214</v>
      </c>
      <c r="G35" s="581">
        <v>251.360905174214</v>
      </c>
      <c r="H35" s="583">
        <v>38.366039999999998</v>
      </c>
      <c r="I35" s="581">
        <v>214.26955000000001</v>
      </c>
      <c r="J35" s="581">
        <v>-37.091355174213</v>
      </c>
      <c r="K35" s="582">
        <v>0.85243785166700003</v>
      </c>
    </row>
    <row r="36" spans="1:11" ht="14.4" customHeight="1" thickBot="1" x14ac:dyDescent="0.35">
      <c r="A36" s="596" t="s">
        <v>331</v>
      </c>
      <c r="B36" s="581">
        <v>148.79532104086101</v>
      </c>
      <c r="C36" s="581">
        <v>146.28281999999999</v>
      </c>
      <c r="D36" s="581">
        <v>-2.5125010408609998</v>
      </c>
      <c r="E36" s="582">
        <v>0.98311438139700003</v>
      </c>
      <c r="F36" s="581">
        <v>249.99950898008501</v>
      </c>
      <c r="G36" s="581">
        <v>249.99950898008501</v>
      </c>
      <c r="H36" s="583">
        <v>114.248420000001</v>
      </c>
      <c r="I36" s="581">
        <v>332.50980000000101</v>
      </c>
      <c r="J36" s="581">
        <v>82.510291019915996</v>
      </c>
      <c r="K36" s="582">
        <v>1.330041812308</v>
      </c>
    </row>
    <row r="37" spans="1:11" ht="14.4" customHeight="1" thickBot="1" x14ac:dyDescent="0.35">
      <c r="A37" s="596" t="s">
        <v>332</v>
      </c>
      <c r="B37" s="581">
        <v>10300.5125797942</v>
      </c>
      <c r="C37" s="581">
        <v>9537.1497299999992</v>
      </c>
      <c r="D37" s="581">
        <v>-763.36284979418599</v>
      </c>
      <c r="E37" s="582">
        <v>0.92589079000800001</v>
      </c>
      <c r="F37" s="581">
        <v>9855.41401905573</v>
      </c>
      <c r="G37" s="581">
        <v>9855.41401905573</v>
      </c>
      <c r="H37" s="583">
        <v>2152.9434200000101</v>
      </c>
      <c r="I37" s="581">
        <v>11145.188459999999</v>
      </c>
      <c r="J37" s="581">
        <v>1289.7744409442801</v>
      </c>
      <c r="K37" s="582">
        <v>1.130869635557</v>
      </c>
    </row>
    <row r="38" spans="1:11" ht="14.4" customHeight="1" thickBot="1" x14ac:dyDescent="0.35">
      <c r="A38" s="595" t="s">
        <v>333</v>
      </c>
      <c r="B38" s="584">
        <v>1950.50012255812</v>
      </c>
      <c r="C38" s="584">
        <v>1585.3759700000001</v>
      </c>
      <c r="D38" s="584">
        <v>-365.12415255812499</v>
      </c>
      <c r="E38" s="585">
        <v>0.81280485536199998</v>
      </c>
      <c r="F38" s="584">
        <v>1630.0887229679099</v>
      </c>
      <c r="G38" s="584">
        <v>1630.0887229679099</v>
      </c>
      <c r="H38" s="586">
        <v>314.43814000000202</v>
      </c>
      <c r="I38" s="584">
        <v>1432.5378900000001</v>
      </c>
      <c r="J38" s="584">
        <v>-197.55083296790701</v>
      </c>
      <c r="K38" s="585">
        <v>0.87880976649599996</v>
      </c>
    </row>
    <row r="39" spans="1:11" ht="14.4" customHeight="1" thickBot="1" x14ac:dyDescent="0.35">
      <c r="A39" s="596" t="s">
        <v>334</v>
      </c>
      <c r="B39" s="581">
        <v>1718.4999965271199</v>
      </c>
      <c r="C39" s="581">
        <v>1434.53316</v>
      </c>
      <c r="D39" s="581">
        <v>-283.96683652712102</v>
      </c>
      <c r="E39" s="582">
        <v>0.83475889607099996</v>
      </c>
      <c r="F39" s="581">
        <v>1421.0959544335699</v>
      </c>
      <c r="G39" s="581">
        <v>1421.0959544335699</v>
      </c>
      <c r="H39" s="583">
        <v>303.59288000000203</v>
      </c>
      <c r="I39" s="581">
        <v>1282.3391899999999</v>
      </c>
      <c r="J39" s="581">
        <v>-138.75676443357301</v>
      </c>
      <c r="K39" s="582">
        <v>0.90235932767100002</v>
      </c>
    </row>
    <row r="40" spans="1:11" ht="14.4" customHeight="1" thickBot="1" x14ac:dyDescent="0.35">
      <c r="A40" s="596" t="s">
        <v>335</v>
      </c>
      <c r="B40" s="581">
        <v>232.00012603100299</v>
      </c>
      <c r="C40" s="581">
        <v>147.97060999999999</v>
      </c>
      <c r="D40" s="581">
        <v>-84.029516031002998</v>
      </c>
      <c r="E40" s="582">
        <v>0.63780400696899997</v>
      </c>
      <c r="F40" s="581">
        <v>208.992768534334</v>
      </c>
      <c r="G40" s="581">
        <v>208.992768534334</v>
      </c>
      <c r="H40" s="583">
        <v>10.84526</v>
      </c>
      <c r="I40" s="581">
        <v>143.49870000000001</v>
      </c>
      <c r="J40" s="581">
        <v>-65.494068534334005</v>
      </c>
      <c r="K40" s="582">
        <v>0.68662040799900004</v>
      </c>
    </row>
    <row r="41" spans="1:11" ht="14.4" customHeight="1" thickBot="1" x14ac:dyDescent="0.35">
      <c r="A41" s="596" t="s">
        <v>336</v>
      </c>
      <c r="B41" s="581">
        <v>4.9406564584124654E-324</v>
      </c>
      <c r="C41" s="581">
        <v>2.8721999999999999</v>
      </c>
      <c r="D41" s="581">
        <v>2.8721999999999999</v>
      </c>
      <c r="E41" s="588" t="s">
        <v>304</v>
      </c>
      <c r="F41" s="581">
        <v>0</v>
      </c>
      <c r="G41" s="581">
        <v>0</v>
      </c>
      <c r="H41" s="583">
        <v>4.9406564584124654E-324</v>
      </c>
      <c r="I41" s="581">
        <v>6.7</v>
      </c>
      <c r="J41" s="581">
        <v>6.7</v>
      </c>
      <c r="K41" s="588" t="s">
        <v>298</v>
      </c>
    </row>
    <row r="42" spans="1:11" ht="14.4" customHeight="1" thickBot="1" x14ac:dyDescent="0.35">
      <c r="A42" s="595" t="s">
        <v>337</v>
      </c>
      <c r="B42" s="584">
        <v>1059.17135622606</v>
      </c>
      <c r="C42" s="584">
        <v>1135.2940900000001</v>
      </c>
      <c r="D42" s="584">
        <v>76.122733773934002</v>
      </c>
      <c r="E42" s="585">
        <v>1.0718700834629999</v>
      </c>
      <c r="F42" s="584">
        <v>879.97903199047801</v>
      </c>
      <c r="G42" s="584">
        <v>879.97903199047801</v>
      </c>
      <c r="H42" s="586">
        <v>260.83571000000097</v>
      </c>
      <c r="I42" s="584">
        <v>1079.3711800000001</v>
      </c>
      <c r="J42" s="584">
        <v>199.39214800952399</v>
      </c>
      <c r="K42" s="585">
        <v>1.2265873853360001</v>
      </c>
    </row>
    <row r="43" spans="1:11" ht="14.4" customHeight="1" thickBot="1" x14ac:dyDescent="0.35">
      <c r="A43" s="596" t="s">
        <v>338</v>
      </c>
      <c r="B43" s="581">
        <v>162.000010245791</v>
      </c>
      <c r="C43" s="581">
        <v>169.07158000000001</v>
      </c>
      <c r="D43" s="581">
        <v>7.0715697542080003</v>
      </c>
      <c r="E43" s="582">
        <v>1.0436516623879999</v>
      </c>
      <c r="F43" s="581">
        <v>157.99172530061301</v>
      </c>
      <c r="G43" s="581">
        <v>157.99172530061301</v>
      </c>
      <c r="H43" s="583">
        <v>138.665490000001</v>
      </c>
      <c r="I43" s="581">
        <v>163.49692000000101</v>
      </c>
      <c r="J43" s="581">
        <v>5.5051946993870002</v>
      </c>
      <c r="K43" s="582">
        <v>1.0348448293029999</v>
      </c>
    </row>
    <row r="44" spans="1:11" ht="14.4" customHeight="1" thickBot="1" x14ac:dyDescent="0.35">
      <c r="A44" s="596" t="s">
        <v>339</v>
      </c>
      <c r="B44" s="581">
        <v>39.999997591552997</v>
      </c>
      <c r="C44" s="581">
        <v>35.988639999999997</v>
      </c>
      <c r="D44" s="581">
        <v>-4.0113575915529998</v>
      </c>
      <c r="E44" s="582">
        <v>0.89971605417199996</v>
      </c>
      <c r="F44" s="581">
        <v>33.794871235589</v>
      </c>
      <c r="G44" s="581">
        <v>33.794871235589</v>
      </c>
      <c r="H44" s="583">
        <v>5.5140700000000002</v>
      </c>
      <c r="I44" s="581">
        <v>39.56467</v>
      </c>
      <c r="J44" s="581">
        <v>5.769798764411</v>
      </c>
      <c r="K44" s="582">
        <v>1.1707300117870001</v>
      </c>
    </row>
    <row r="45" spans="1:11" ht="14.4" customHeight="1" thickBot="1" x14ac:dyDescent="0.35">
      <c r="A45" s="596" t="s">
        <v>340</v>
      </c>
      <c r="B45" s="581">
        <v>627.00006224759898</v>
      </c>
      <c r="C45" s="581">
        <v>685.90323000000001</v>
      </c>
      <c r="D45" s="581">
        <v>58.903167752400002</v>
      </c>
      <c r="E45" s="582">
        <v>1.0939444368489999</v>
      </c>
      <c r="F45" s="581">
        <v>457.88914141405598</v>
      </c>
      <c r="G45" s="581">
        <v>457.88914141405598</v>
      </c>
      <c r="H45" s="583">
        <v>55.76343</v>
      </c>
      <c r="I45" s="581">
        <v>526.78949</v>
      </c>
      <c r="J45" s="581">
        <v>68.900348585944002</v>
      </c>
      <c r="K45" s="582">
        <v>1.1504738644229999</v>
      </c>
    </row>
    <row r="46" spans="1:11" ht="14.4" customHeight="1" thickBot="1" x14ac:dyDescent="0.35">
      <c r="A46" s="596" t="s">
        <v>341</v>
      </c>
      <c r="B46" s="581">
        <v>170.40406973977301</v>
      </c>
      <c r="C46" s="581">
        <v>163.29574</v>
      </c>
      <c r="D46" s="581">
        <v>-7.1083297397729996</v>
      </c>
      <c r="E46" s="582">
        <v>0.95828544617099998</v>
      </c>
      <c r="F46" s="581">
        <v>163.06122295628899</v>
      </c>
      <c r="G46" s="581">
        <v>163.06122295628899</v>
      </c>
      <c r="H46" s="583">
        <v>33.309989999999999</v>
      </c>
      <c r="I46" s="581">
        <v>145.78423000000001</v>
      </c>
      <c r="J46" s="581">
        <v>-17.276992956289</v>
      </c>
      <c r="K46" s="582">
        <v>0.89404597461500002</v>
      </c>
    </row>
    <row r="47" spans="1:11" ht="14.4" customHeight="1" thickBot="1" x14ac:dyDescent="0.35">
      <c r="A47" s="596" t="s">
        <v>342</v>
      </c>
      <c r="B47" s="581">
        <v>5.5553996655019997</v>
      </c>
      <c r="C47" s="581">
        <v>17.414719999999999</v>
      </c>
      <c r="D47" s="581">
        <v>11.859320334496999</v>
      </c>
      <c r="E47" s="582">
        <v>3.1347375613919999</v>
      </c>
      <c r="F47" s="581">
        <v>16.983077015004</v>
      </c>
      <c r="G47" s="581">
        <v>16.983077015004</v>
      </c>
      <c r="H47" s="583">
        <v>0.99012</v>
      </c>
      <c r="I47" s="581">
        <v>5.8489199999999997</v>
      </c>
      <c r="J47" s="581">
        <v>-11.134157015004</v>
      </c>
      <c r="K47" s="582">
        <v>0.34439695438099999</v>
      </c>
    </row>
    <row r="48" spans="1:11" ht="14.4" customHeight="1" thickBot="1" x14ac:dyDescent="0.35">
      <c r="A48" s="596" t="s">
        <v>343</v>
      </c>
      <c r="B48" s="581">
        <v>15.328399077059</v>
      </c>
      <c r="C48" s="581">
        <v>20.832699999999999</v>
      </c>
      <c r="D48" s="581">
        <v>5.5043009229399997</v>
      </c>
      <c r="E48" s="582">
        <v>1.3590917026139999</v>
      </c>
      <c r="F48" s="581">
        <v>12.243224191504</v>
      </c>
      <c r="G48" s="581">
        <v>12.243224191504</v>
      </c>
      <c r="H48" s="583">
        <v>3.0743299999999998</v>
      </c>
      <c r="I48" s="581">
        <v>27.076709999999999</v>
      </c>
      <c r="J48" s="581">
        <v>14.833485808495</v>
      </c>
      <c r="K48" s="582">
        <v>2.2115669513579999</v>
      </c>
    </row>
    <row r="49" spans="1:11" ht="14.4" customHeight="1" thickBot="1" x14ac:dyDescent="0.35">
      <c r="A49" s="596" t="s">
        <v>344</v>
      </c>
      <c r="B49" s="581">
        <v>38.883417658783998</v>
      </c>
      <c r="C49" s="581">
        <v>42.787480000000002</v>
      </c>
      <c r="D49" s="581">
        <v>3.904062341215</v>
      </c>
      <c r="E49" s="582">
        <v>1.100404300246</v>
      </c>
      <c r="F49" s="581">
        <v>38.015769877421</v>
      </c>
      <c r="G49" s="581">
        <v>38.015769877421</v>
      </c>
      <c r="H49" s="583">
        <v>5.6194100000000002</v>
      </c>
      <c r="I49" s="581">
        <v>36.091169999999998</v>
      </c>
      <c r="J49" s="581">
        <v>-1.924599877421</v>
      </c>
      <c r="K49" s="582">
        <v>0.949373644578</v>
      </c>
    </row>
    <row r="50" spans="1:11" ht="14.4" customHeight="1" thickBot="1" x14ac:dyDescent="0.35">
      <c r="A50" s="596" t="s">
        <v>345</v>
      </c>
      <c r="B50" s="581">
        <v>4.9406564584124654E-324</v>
      </c>
      <c r="C50" s="581">
        <v>4.9406564584124654E-324</v>
      </c>
      <c r="D50" s="581">
        <v>0</v>
      </c>
      <c r="E50" s="582">
        <v>1</v>
      </c>
      <c r="F50" s="581">
        <v>4.9406564584124654E-324</v>
      </c>
      <c r="G50" s="581">
        <v>0</v>
      </c>
      <c r="H50" s="583">
        <v>5.4450000000000003</v>
      </c>
      <c r="I50" s="581">
        <v>5.4450000000000003</v>
      </c>
      <c r="J50" s="581">
        <v>5.4450000000000003</v>
      </c>
      <c r="K50" s="588" t="s">
        <v>304</v>
      </c>
    </row>
    <row r="51" spans="1:11" ht="14.4" customHeight="1" thickBot="1" x14ac:dyDescent="0.35">
      <c r="A51" s="596" t="s">
        <v>346</v>
      </c>
      <c r="B51" s="581">
        <v>4.9406564584124654E-324</v>
      </c>
      <c r="C51" s="581">
        <v>4.9406564584124654E-324</v>
      </c>
      <c r="D51" s="581">
        <v>0</v>
      </c>
      <c r="E51" s="582">
        <v>1</v>
      </c>
      <c r="F51" s="581">
        <v>4.9406564584124654E-324</v>
      </c>
      <c r="G51" s="581">
        <v>0</v>
      </c>
      <c r="H51" s="583">
        <v>4.9406564584124654E-324</v>
      </c>
      <c r="I51" s="581">
        <v>0.69</v>
      </c>
      <c r="J51" s="581">
        <v>0.69</v>
      </c>
      <c r="K51" s="588" t="s">
        <v>304</v>
      </c>
    </row>
    <row r="52" spans="1:11" ht="14.4" customHeight="1" thickBot="1" x14ac:dyDescent="0.35">
      <c r="A52" s="596" t="s">
        <v>347</v>
      </c>
      <c r="B52" s="581">
        <v>4.9406564584124654E-324</v>
      </c>
      <c r="C52" s="581">
        <v>4.9406564584124654E-324</v>
      </c>
      <c r="D52" s="581">
        <v>0</v>
      </c>
      <c r="E52" s="582">
        <v>1</v>
      </c>
      <c r="F52" s="581">
        <v>4.9406564584124654E-324</v>
      </c>
      <c r="G52" s="581">
        <v>0</v>
      </c>
      <c r="H52" s="583">
        <v>4.9406564584124654E-324</v>
      </c>
      <c r="I52" s="581">
        <v>3.4794499999999999</v>
      </c>
      <c r="J52" s="581">
        <v>3.4794499999999999</v>
      </c>
      <c r="K52" s="588" t="s">
        <v>304</v>
      </c>
    </row>
    <row r="53" spans="1:11" ht="14.4" customHeight="1" thickBot="1" x14ac:dyDescent="0.35">
      <c r="A53" s="596" t="s">
        <v>348</v>
      </c>
      <c r="B53" s="581">
        <v>4.9406564584124654E-324</v>
      </c>
      <c r="C53" s="581">
        <v>4.9406564584124654E-324</v>
      </c>
      <c r="D53" s="581">
        <v>0</v>
      </c>
      <c r="E53" s="582">
        <v>1</v>
      </c>
      <c r="F53" s="581">
        <v>4.9406564584124654E-324</v>
      </c>
      <c r="G53" s="581">
        <v>0</v>
      </c>
      <c r="H53" s="583">
        <v>4.9406564584124654E-324</v>
      </c>
      <c r="I53" s="581">
        <v>6.8085300000000002</v>
      </c>
      <c r="J53" s="581">
        <v>6.8085300000000002</v>
      </c>
      <c r="K53" s="588" t="s">
        <v>304</v>
      </c>
    </row>
    <row r="54" spans="1:11" ht="14.4" customHeight="1" thickBot="1" x14ac:dyDescent="0.35">
      <c r="A54" s="596" t="s">
        <v>349</v>
      </c>
      <c r="B54" s="581">
        <v>4.9406564584124654E-324</v>
      </c>
      <c r="C54" s="581">
        <v>4.9406564584124654E-324</v>
      </c>
      <c r="D54" s="581">
        <v>0</v>
      </c>
      <c r="E54" s="582">
        <v>1</v>
      </c>
      <c r="F54" s="581">
        <v>4.9406564584124654E-324</v>
      </c>
      <c r="G54" s="581">
        <v>0</v>
      </c>
      <c r="H54" s="583">
        <v>12.45387</v>
      </c>
      <c r="I54" s="581">
        <v>118.07008999999999</v>
      </c>
      <c r="J54" s="581">
        <v>118.07008999999999</v>
      </c>
      <c r="K54" s="588" t="s">
        <v>304</v>
      </c>
    </row>
    <row r="55" spans="1:11" ht="14.4" customHeight="1" thickBot="1" x14ac:dyDescent="0.35">
      <c r="A55" s="596" t="s">
        <v>350</v>
      </c>
      <c r="B55" s="581">
        <v>4.9406564584124654E-324</v>
      </c>
      <c r="C55" s="581">
        <v>4.9406564584124654E-324</v>
      </c>
      <c r="D55" s="581">
        <v>0</v>
      </c>
      <c r="E55" s="582">
        <v>1</v>
      </c>
      <c r="F55" s="581">
        <v>4.9406564584124654E-324</v>
      </c>
      <c r="G55" s="581">
        <v>0</v>
      </c>
      <c r="H55" s="583">
        <v>4.9406564584124654E-324</v>
      </c>
      <c r="I55" s="581">
        <v>0.22600000000000001</v>
      </c>
      <c r="J55" s="581">
        <v>0.22600000000000001</v>
      </c>
      <c r="K55" s="588" t="s">
        <v>304</v>
      </c>
    </row>
    <row r="56" spans="1:11" ht="14.4" customHeight="1" thickBot="1" x14ac:dyDescent="0.35">
      <c r="A56" s="595" t="s">
        <v>351</v>
      </c>
      <c r="B56" s="584">
        <v>104.203353725795</v>
      </c>
      <c r="C56" s="584">
        <v>83.381979999999999</v>
      </c>
      <c r="D56" s="584">
        <v>-20.821373725794999</v>
      </c>
      <c r="E56" s="585">
        <v>0.80018518616400003</v>
      </c>
      <c r="F56" s="584">
        <v>81.543771267658997</v>
      </c>
      <c r="G56" s="584">
        <v>81.543771267658997</v>
      </c>
      <c r="H56" s="586">
        <v>21.803709999999999</v>
      </c>
      <c r="I56" s="584">
        <v>115.79818</v>
      </c>
      <c r="J56" s="584">
        <v>34.254408732340998</v>
      </c>
      <c r="K56" s="585">
        <v>1.4200738842439999</v>
      </c>
    </row>
    <row r="57" spans="1:11" ht="14.4" customHeight="1" thickBot="1" x14ac:dyDescent="0.35">
      <c r="A57" s="596" t="s">
        <v>352</v>
      </c>
      <c r="B57" s="581">
        <v>2.9999998193659998</v>
      </c>
      <c r="C57" s="581">
        <v>2.7324000000000002</v>
      </c>
      <c r="D57" s="581">
        <v>-0.26759981936600002</v>
      </c>
      <c r="E57" s="582">
        <v>0.91080005484000004</v>
      </c>
      <c r="F57" s="581">
        <v>1.925826817898</v>
      </c>
      <c r="G57" s="581">
        <v>1.925826817898</v>
      </c>
      <c r="H57" s="583">
        <v>4.9406564584124654E-324</v>
      </c>
      <c r="I57" s="581">
        <v>0.25</v>
      </c>
      <c r="J57" s="581">
        <v>-1.675826817898</v>
      </c>
      <c r="K57" s="582">
        <v>0.12981437254700001</v>
      </c>
    </row>
    <row r="58" spans="1:11" ht="14.4" customHeight="1" thickBot="1" x14ac:dyDescent="0.35">
      <c r="A58" s="596" t="s">
        <v>353</v>
      </c>
      <c r="B58" s="581">
        <v>2.449079852538</v>
      </c>
      <c r="C58" s="581">
        <v>2.4809000000000001</v>
      </c>
      <c r="D58" s="581">
        <v>3.1820147461000002E-2</v>
      </c>
      <c r="E58" s="582">
        <v>1.0129926949620001</v>
      </c>
      <c r="F58" s="581">
        <v>2.576877185926</v>
      </c>
      <c r="G58" s="581">
        <v>2.576877185926</v>
      </c>
      <c r="H58" s="583">
        <v>3.5810000000000002E-2</v>
      </c>
      <c r="I58" s="581">
        <v>1.72227</v>
      </c>
      <c r="J58" s="581">
        <v>-0.85460718592600005</v>
      </c>
      <c r="K58" s="582">
        <v>0.66835548446199999</v>
      </c>
    </row>
    <row r="59" spans="1:11" ht="14.4" customHeight="1" thickBot="1" x14ac:dyDescent="0.35">
      <c r="A59" s="596" t="s">
        <v>354</v>
      </c>
      <c r="B59" s="581">
        <v>12.999959217257</v>
      </c>
      <c r="C59" s="581">
        <v>7.5419999999999998</v>
      </c>
      <c r="D59" s="581">
        <v>-5.4579592172569997</v>
      </c>
      <c r="E59" s="582">
        <v>0.58015566617900005</v>
      </c>
      <c r="F59" s="581">
        <v>7.4120426434839999</v>
      </c>
      <c r="G59" s="581">
        <v>7.4120426434839999</v>
      </c>
      <c r="H59" s="583">
        <v>0.42599999999999999</v>
      </c>
      <c r="I59" s="581">
        <v>12.204000000000001</v>
      </c>
      <c r="J59" s="581">
        <v>4.7919573565149998</v>
      </c>
      <c r="K59" s="582">
        <v>1.646509685252</v>
      </c>
    </row>
    <row r="60" spans="1:11" ht="14.4" customHeight="1" thickBot="1" x14ac:dyDescent="0.35">
      <c r="A60" s="596" t="s">
        <v>355</v>
      </c>
      <c r="B60" s="581">
        <v>79.46151521553</v>
      </c>
      <c r="C60" s="581">
        <v>56.793979999999998</v>
      </c>
      <c r="D60" s="581">
        <v>-22.667535215529998</v>
      </c>
      <c r="E60" s="582">
        <v>0.71473567859800002</v>
      </c>
      <c r="F60" s="581">
        <v>57.937113150384</v>
      </c>
      <c r="G60" s="581">
        <v>57.937113150384</v>
      </c>
      <c r="H60" s="583">
        <v>21.0306</v>
      </c>
      <c r="I60" s="581">
        <v>89.769739999999999</v>
      </c>
      <c r="J60" s="581">
        <v>31.832626849615</v>
      </c>
      <c r="K60" s="582">
        <v>1.5494341212160001</v>
      </c>
    </row>
    <row r="61" spans="1:11" ht="14.4" customHeight="1" thickBot="1" x14ac:dyDescent="0.35">
      <c r="A61" s="596" t="s">
        <v>356</v>
      </c>
      <c r="B61" s="581">
        <v>4.9406564584124654E-324</v>
      </c>
      <c r="C61" s="581">
        <v>2.64</v>
      </c>
      <c r="D61" s="581">
        <v>2.64</v>
      </c>
      <c r="E61" s="588" t="s">
        <v>304</v>
      </c>
      <c r="F61" s="581">
        <v>0</v>
      </c>
      <c r="G61" s="581">
        <v>0</v>
      </c>
      <c r="H61" s="583">
        <v>4.9406564584124654E-324</v>
      </c>
      <c r="I61" s="581">
        <v>0.87060000000000004</v>
      </c>
      <c r="J61" s="581">
        <v>0.87060000000000004</v>
      </c>
      <c r="K61" s="588" t="s">
        <v>298</v>
      </c>
    </row>
    <row r="62" spans="1:11" ht="14.4" customHeight="1" thickBot="1" x14ac:dyDescent="0.35">
      <c r="A62" s="596" t="s">
        <v>357</v>
      </c>
      <c r="B62" s="581">
        <v>6.2927996211029997</v>
      </c>
      <c r="C62" s="581">
        <v>11.1927</v>
      </c>
      <c r="D62" s="581">
        <v>4.8999003788959996</v>
      </c>
      <c r="E62" s="582">
        <v>1.7786518996189999</v>
      </c>
      <c r="F62" s="581">
        <v>11.691911469965</v>
      </c>
      <c r="G62" s="581">
        <v>11.691911469965</v>
      </c>
      <c r="H62" s="583">
        <v>0.31130000000000002</v>
      </c>
      <c r="I62" s="581">
        <v>10.98157</v>
      </c>
      <c r="J62" s="581">
        <v>-0.71034146996500003</v>
      </c>
      <c r="K62" s="582">
        <v>0.93924505229099997</v>
      </c>
    </row>
    <row r="63" spans="1:11" ht="14.4" customHeight="1" thickBot="1" x14ac:dyDescent="0.35">
      <c r="A63" s="595" t="s">
        <v>358</v>
      </c>
      <c r="B63" s="584">
        <v>229.68718617026801</v>
      </c>
      <c r="C63" s="584">
        <v>195.79064</v>
      </c>
      <c r="D63" s="584">
        <v>-33.896546170268003</v>
      </c>
      <c r="E63" s="585">
        <v>0.852422998707</v>
      </c>
      <c r="F63" s="584">
        <v>232.19069335196701</v>
      </c>
      <c r="G63" s="584">
        <v>232.19069335196701</v>
      </c>
      <c r="H63" s="586">
        <v>64.609030000000004</v>
      </c>
      <c r="I63" s="584">
        <v>255.24131</v>
      </c>
      <c r="J63" s="584">
        <v>23.050616648032999</v>
      </c>
      <c r="K63" s="585">
        <v>1.0992745071529999</v>
      </c>
    </row>
    <row r="64" spans="1:11" ht="14.4" customHeight="1" thickBot="1" x14ac:dyDescent="0.35">
      <c r="A64" s="596" t="s">
        <v>359</v>
      </c>
      <c r="B64" s="581">
        <v>53.61563677174</v>
      </c>
      <c r="C64" s="581">
        <v>40.378579999999999</v>
      </c>
      <c r="D64" s="581">
        <v>-13.237056771740001</v>
      </c>
      <c r="E64" s="582">
        <v>0.75311201043599996</v>
      </c>
      <c r="F64" s="581">
        <v>37.891654294247999</v>
      </c>
      <c r="G64" s="581">
        <v>37.891654294247999</v>
      </c>
      <c r="H64" s="583">
        <v>10.98897</v>
      </c>
      <c r="I64" s="581">
        <v>48.671990000000001</v>
      </c>
      <c r="J64" s="581">
        <v>10.780335705751</v>
      </c>
      <c r="K64" s="582">
        <v>1.284504224123</v>
      </c>
    </row>
    <row r="65" spans="1:11" ht="14.4" customHeight="1" thickBot="1" x14ac:dyDescent="0.35">
      <c r="A65" s="596" t="s">
        <v>360</v>
      </c>
      <c r="B65" s="581">
        <v>5.9999996387329997</v>
      </c>
      <c r="C65" s="581">
        <v>1.8720000000000001</v>
      </c>
      <c r="D65" s="581">
        <v>-4.1279996387329998</v>
      </c>
      <c r="E65" s="582">
        <v>0.312000018785</v>
      </c>
      <c r="F65" s="581">
        <v>1.8690469409029999</v>
      </c>
      <c r="G65" s="581">
        <v>1.8690469409029999</v>
      </c>
      <c r="H65" s="583">
        <v>0.82764000000000004</v>
      </c>
      <c r="I65" s="581">
        <v>5.5412100000000004</v>
      </c>
      <c r="J65" s="581">
        <v>3.6721630590959999</v>
      </c>
      <c r="K65" s="582">
        <v>2.9647248973429998</v>
      </c>
    </row>
    <row r="66" spans="1:11" ht="14.4" customHeight="1" thickBot="1" x14ac:dyDescent="0.35">
      <c r="A66" s="596" t="s">
        <v>361</v>
      </c>
      <c r="B66" s="581">
        <v>10.07153939358</v>
      </c>
      <c r="C66" s="581">
        <v>6.2538999999999998</v>
      </c>
      <c r="D66" s="581">
        <v>-3.8176393935799999</v>
      </c>
      <c r="E66" s="582">
        <v>0.62094777725600003</v>
      </c>
      <c r="F66" s="581">
        <v>6.3423159788529997</v>
      </c>
      <c r="G66" s="581">
        <v>6.3423159788529997</v>
      </c>
      <c r="H66" s="583">
        <v>4.9406564584124654E-324</v>
      </c>
      <c r="I66" s="581">
        <v>6.1275000000000004</v>
      </c>
      <c r="J66" s="581">
        <v>-0.21481597885299999</v>
      </c>
      <c r="K66" s="582">
        <v>0.96612972618000004</v>
      </c>
    </row>
    <row r="67" spans="1:11" ht="14.4" customHeight="1" thickBot="1" x14ac:dyDescent="0.35">
      <c r="A67" s="596" t="s">
        <v>362</v>
      </c>
      <c r="B67" s="581">
        <v>160.00001036621401</v>
      </c>
      <c r="C67" s="581">
        <v>147.28616</v>
      </c>
      <c r="D67" s="581">
        <v>-12.713850366213</v>
      </c>
      <c r="E67" s="582">
        <v>0.92053844035900001</v>
      </c>
      <c r="F67" s="581">
        <v>186.08767613796101</v>
      </c>
      <c r="G67" s="581">
        <v>186.08767613796101</v>
      </c>
      <c r="H67" s="583">
        <v>52.79242</v>
      </c>
      <c r="I67" s="581">
        <v>194.90061</v>
      </c>
      <c r="J67" s="581">
        <v>8.8129338620389994</v>
      </c>
      <c r="K67" s="582">
        <v>1.0473590408819999</v>
      </c>
    </row>
    <row r="68" spans="1:11" ht="14.4" customHeight="1" thickBot="1" x14ac:dyDescent="0.35">
      <c r="A68" s="594" t="s">
        <v>58</v>
      </c>
      <c r="B68" s="581">
        <v>2306.6515011138399</v>
      </c>
      <c r="C68" s="581">
        <v>2367.2860000000001</v>
      </c>
      <c r="D68" s="581">
        <v>60.634498886163001</v>
      </c>
      <c r="E68" s="582">
        <v>1.0262868052909999</v>
      </c>
      <c r="F68" s="581">
        <v>2385.5561588482401</v>
      </c>
      <c r="G68" s="581">
        <v>2385.5561588482401</v>
      </c>
      <c r="H68" s="583">
        <v>232.75600000000099</v>
      </c>
      <c r="I68" s="581">
        <v>2378.9949999999999</v>
      </c>
      <c r="J68" s="581">
        <v>-6.5611588482369996</v>
      </c>
      <c r="K68" s="582">
        <v>0.99724963136</v>
      </c>
    </row>
    <row r="69" spans="1:11" ht="14.4" customHeight="1" thickBot="1" x14ac:dyDescent="0.35">
      <c r="A69" s="595" t="s">
        <v>363</v>
      </c>
      <c r="B69" s="584">
        <v>2306.6515011138399</v>
      </c>
      <c r="C69" s="584">
        <v>2367.2860000000001</v>
      </c>
      <c r="D69" s="584">
        <v>60.634498886163001</v>
      </c>
      <c r="E69" s="585">
        <v>1.0262868052909999</v>
      </c>
      <c r="F69" s="584">
        <v>2385.5561588482401</v>
      </c>
      <c r="G69" s="584">
        <v>2385.5561588482401</v>
      </c>
      <c r="H69" s="586">
        <v>232.75600000000099</v>
      </c>
      <c r="I69" s="584">
        <v>2378.9949999999999</v>
      </c>
      <c r="J69" s="584">
        <v>-6.5611588482369996</v>
      </c>
      <c r="K69" s="585">
        <v>0.99724963136</v>
      </c>
    </row>
    <row r="70" spans="1:11" ht="14.4" customHeight="1" thickBot="1" x14ac:dyDescent="0.35">
      <c r="A70" s="596" t="s">
        <v>364</v>
      </c>
      <c r="B70" s="581">
        <v>933.454623795614</v>
      </c>
      <c r="C70" s="581">
        <v>1011.95</v>
      </c>
      <c r="D70" s="581">
        <v>78.495376204384996</v>
      </c>
      <c r="E70" s="582">
        <v>1.0840912607890001</v>
      </c>
      <c r="F70" s="581">
        <v>994.463140953736</v>
      </c>
      <c r="G70" s="581">
        <v>994.463140953736</v>
      </c>
      <c r="H70" s="583">
        <v>79.117000000000004</v>
      </c>
      <c r="I70" s="581">
        <v>1005.476</v>
      </c>
      <c r="J70" s="581">
        <v>11.012859046263999</v>
      </c>
      <c r="K70" s="582">
        <v>1.0110741751929999</v>
      </c>
    </row>
    <row r="71" spans="1:11" ht="14.4" customHeight="1" thickBot="1" x14ac:dyDescent="0.35">
      <c r="A71" s="596" t="s">
        <v>365</v>
      </c>
      <c r="B71" s="581">
        <v>399.99993591553999</v>
      </c>
      <c r="C71" s="581">
        <v>420.42</v>
      </c>
      <c r="D71" s="581">
        <v>20.420064084460002</v>
      </c>
      <c r="E71" s="582">
        <v>1.0510501683889999</v>
      </c>
      <c r="F71" s="581">
        <v>400.017191977994</v>
      </c>
      <c r="G71" s="581">
        <v>400.017191977994</v>
      </c>
      <c r="H71" s="583">
        <v>26.21</v>
      </c>
      <c r="I71" s="581">
        <v>430.79500000000002</v>
      </c>
      <c r="J71" s="581">
        <v>30.777808022005001</v>
      </c>
      <c r="K71" s="582">
        <v>1.076941213125</v>
      </c>
    </row>
    <row r="72" spans="1:11" ht="14.4" customHeight="1" thickBot="1" x14ac:dyDescent="0.35">
      <c r="A72" s="596" t="s">
        <v>366</v>
      </c>
      <c r="B72" s="581">
        <v>973.19694140268302</v>
      </c>
      <c r="C72" s="581">
        <v>934.91600000000005</v>
      </c>
      <c r="D72" s="581">
        <v>-38.280941402682998</v>
      </c>
      <c r="E72" s="582">
        <v>0.96066475368500004</v>
      </c>
      <c r="F72" s="581">
        <v>991.07582591650805</v>
      </c>
      <c r="G72" s="581">
        <v>991.07582591650805</v>
      </c>
      <c r="H72" s="583">
        <v>127.429000000001</v>
      </c>
      <c r="I72" s="581">
        <v>942.72400000000096</v>
      </c>
      <c r="J72" s="581">
        <v>-48.351825916507003</v>
      </c>
      <c r="K72" s="582">
        <v>0.95121278851500002</v>
      </c>
    </row>
    <row r="73" spans="1:11" ht="14.4" customHeight="1" thickBot="1" x14ac:dyDescent="0.35">
      <c r="A73" s="597" t="s">
        <v>367</v>
      </c>
      <c r="B73" s="584">
        <v>2848.23626850439</v>
      </c>
      <c r="C73" s="584">
        <v>3143.8643099999999</v>
      </c>
      <c r="D73" s="584">
        <v>295.62804149561401</v>
      </c>
      <c r="E73" s="585">
        <v>1.1037933702210001</v>
      </c>
      <c r="F73" s="584">
        <v>2657.9781563406</v>
      </c>
      <c r="G73" s="584">
        <v>2657.9781563406</v>
      </c>
      <c r="H73" s="586">
        <v>198.926420000001</v>
      </c>
      <c r="I73" s="584">
        <v>2627.3139999999999</v>
      </c>
      <c r="J73" s="584">
        <v>-30.664156340594001</v>
      </c>
      <c r="K73" s="585">
        <v>0.98846335276700004</v>
      </c>
    </row>
    <row r="74" spans="1:11" ht="14.4" customHeight="1" thickBot="1" x14ac:dyDescent="0.35">
      <c r="A74" s="594" t="s">
        <v>61</v>
      </c>
      <c r="B74" s="581">
        <v>669.76476967268604</v>
      </c>
      <c r="C74" s="581">
        <v>748.44695000000002</v>
      </c>
      <c r="D74" s="581">
        <v>78.682180327314001</v>
      </c>
      <c r="E74" s="582">
        <v>1.1174773351630001</v>
      </c>
      <c r="F74" s="581">
        <v>470.693002246552</v>
      </c>
      <c r="G74" s="581">
        <v>470.693002246552</v>
      </c>
      <c r="H74" s="583">
        <v>24.918690000000002</v>
      </c>
      <c r="I74" s="581">
        <v>331.96255000000002</v>
      </c>
      <c r="J74" s="581">
        <v>-138.73045224655201</v>
      </c>
      <c r="K74" s="582">
        <v>0.705263406117</v>
      </c>
    </row>
    <row r="75" spans="1:11" ht="14.4" customHeight="1" thickBot="1" x14ac:dyDescent="0.35">
      <c r="A75" s="595" t="s">
        <v>368</v>
      </c>
      <c r="B75" s="584">
        <v>0.25909998439900001</v>
      </c>
      <c r="C75" s="584">
        <v>1.6890000000000001</v>
      </c>
      <c r="D75" s="584">
        <v>1.4299000155999999</v>
      </c>
      <c r="E75" s="585">
        <v>6.5187190339500001</v>
      </c>
      <c r="F75" s="584">
        <v>0</v>
      </c>
      <c r="G75" s="584">
        <v>0</v>
      </c>
      <c r="H75" s="586">
        <v>4.9406564584124654E-324</v>
      </c>
      <c r="I75" s="584">
        <v>5.9287877500949585E-323</v>
      </c>
      <c r="J75" s="584">
        <v>5.9287877500949585E-323</v>
      </c>
      <c r="K75" s="587" t="s">
        <v>298</v>
      </c>
    </row>
    <row r="76" spans="1:11" ht="14.4" customHeight="1" thickBot="1" x14ac:dyDescent="0.35">
      <c r="A76" s="596" t="s">
        <v>369</v>
      </c>
      <c r="B76" s="581">
        <v>4.9406564584124654E-324</v>
      </c>
      <c r="C76" s="581">
        <v>1.6890000000000001</v>
      </c>
      <c r="D76" s="581">
        <v>1.6890000000000001</v>
      </c>
      <c r="E76" s="588" t="s">
        <v>304</v>
      </c>
      <c r="F76" s="581">
        <v>0</v>
      </c>
      <c r="G76" s="581">
        <v>0</v>
      </c>
      <c r="H76" s="583">
        <v>4.9406564584124654E-324</v>
      </c>
      <c r="I76" s="581">
        <v>5.9287877500949585E-323</v>
      </c>
      <c r="J76" s="581">
        <v>5.9287877500949585E-323</v>
      </c>
      <c r="K76" s="588" t="s">
        <v>298</v>
      </c>
    </row>
    <row r="77" spans="1:11" ht="14.4" customHeight="1" thickBot="1" x14ac:dyDescent="0.35">
      <c r="A77" s="595" t="s">
        <v>370</v>
      </c>
      <c r="B77" s="584">
        <v>669.50566968828696</v>
      </c>
      <c r="C77" s="584">
        <v>746.75795000000005</v>
      </c>
      <c r="D77" s="584">
        <v>77.252280311712994</v>
      </c>
      <c r="E77" s="585">
        <v>1.1153870442160001</v>
      </c>
      <c r="F77" s="584">
        <v>470.693002246552</v>
      </c>
      <c r="G77" s="584">
        <v>470.693002246552</v>
      </c>
      <c r="H77" s="586">
        <v>24.918690000000002</v>
      </c>
      <c r="I77" s="584">
        <v>331.96255000000002</v>
      </c>
      <c r="J77" s="584">
        <v>-138.73045224655201</v>
      </c>
      <c r="K77" s="585">
        <v>0.705263406117</v>
      </c>
    </row>
    <row r="78" spans="1:11" ht="14.4" customHeight="1" thickBot="1" x14ac:dyDescent="0.35">
      <c r="A78" s="596" t="s">
        <v>371</v>
      </c>
      <c r="B78" s="581">
        <v>220.70152671130501</v>
      </c>
      <c r="C78" s="581">
        <v>283.99113999999997</v>
      </c>
      <c r="D78" s="581">
        <v>63.289613288695001</v>
      </c>
      <c r="E78" s="582">
        <v>1.2867656342560001</v>
      </c>
      <c r="F78" s="581">
        <v>244.10444973795501</v>
      </c>
      <c r="G78" s="581">
        <v>244.10444973795501</v>
      </c>
      <c r="H78" s="583">
        <v>13.23</v>
      </c>
      <c r="I78" s="581">
        <v>146.17357000000001</v>
      </c>
      <c r="J78" s="581">
        <v>-97.930879737954001</v>
      </c>
      <c r="K78" s="582">
        <v>0.598815671557</v>
      </c>
    </row>
    <row r="79" spans="1:11" ht="14.4" customHeight="1" thickBot="1" x14ac:dyDescent="0.35">
      <c r="A79" s="596" t="s">
        <v>372</v>
      </c>
      <c r="B79" s="581">
        <v>8.9189994629E-2</v>
      </c>
      <c r="C79" s="581">
        <v>10.727</v>
      </c>
      <c r="D79" s="581">
        <v>10.63781000537</v>
      </c>
      <c r="E79" s="582">
        <v>120.271338108365</v>
      </c>
      <c r="F79" s="581">
        <v>0</v>
      </c>
      <c r="G79" s="581">
        <v>0</v>
      </c>
      <c r="H79" s="583">
        <v>4.9406564584124654E-324</v>
      </c>
      <c r="I79" s="581">
        <v>5.9287877500949585E-323</v>
      </c>
      <c r="J79" s="581">
        <v>5.9287877500949585E-323</v>
      </c>
      <c r="K79" s="588" t="s">
        <v>298</v>
      </c>
    </row>
    <row r="80" spans="1:11" ht="14.4" customHeight="1" thickBot="1" x14ac:dyDescent="0.35">
      <c r="A80" s="596" t="s">
        <v>373</v>
      </c>
      <c r="B80" s="581">
        <v>53.480436779880002</v>
      </c>
      <c r="C80" s="581">
        <v>67.754000000000005</v>
      </c>
      <c r="D80" s="581">
        <v>14.273563220119</v>
      </c>
      <c r="E80" s="582">
        <v>1.2668931684089999</v>
      </c>
      <c r="F80" s="581">
        <v>57.497589235504002</v>
      </c>
      <c r="G80" s="581">
        <v>57.497589235504002</v>
      </c>
      <c r="H80" s="583">
        <v>7.1052600000000004</v>
      </c>
      <c r="I80" s="581">
        <v>30.83905</v>
      </c>
      <c r="J80" s="581">
        <v>-26.658539235504001</v>
      </c>
      <c r="K80" s="582">
        <v>0.53635379169800002</v>
      </c>
    </row>
    <row r="81" spans="1:11" ht="14.4" customHeight="1" thickBot="1" x14ac:dyDescent="0.35">
      <c r="A81" s="596" t="s">
        <v>374</v>
      </c>
      <c r="B81" s="581">
        <v>318.00010085284498</v>
      </c>
      <c r="C81" s="581">
        <v>271.06716</v>
      </c>
      <c r="D81" s="581">
        <v>-46.932940852845</v>
      </c>
      <c r="E81" s="582">
        <v>0.85241218248899997</v>
      </c>
      <c r="F81" s="581">
        <v>86.992984238993003</v>
      </c>
      <c r="G81" s="581">
        <v>86.992984238993003</v>
      </c>
      <c r="H81" s="583">
        <v>4.9406564584124654E-324</v>
      </c>
      <c r="I81" s="581">
        <v>67.518330000000006</v>
      </c>
      <c r="J81" s="581">
        <v>-19.474654238993001</v>
      </c>
      <c r="K81" s="582">
        <v>0.77613534689700003</v>
      </c>
    </row>
    <row r="82" spans="1:11" ht="14.4" customHeight="1" thickBot="1" x14ac:dyDescent="0.35">
      <c r="A82" s="596" t="s">
        <v>375</v>
      </c>
      <c r="B82" s="581">
        <v>77.000275363724</v>
      </c>
      <c r="C82" s="581">
        <v>106.43865</v>
      </c>
      <c r="D82" s="581">
        <v>29.438374636275</v>
      </c>
      <c r="E82" s="582">
        <v>1.3823151865000001</v>
      </c>
      <c r="F82" s="581">
        <v>76.994320511880005</v>
      </c>
      <c r="G82" s="581">
        <v>76.994320511880005</v>
      </c>
      <c r="H82" s="583">
        <v>4.5834299999999999</v>
      </c>
      <c r="I82" s="581">
        <v>87.431600000000003</v>
      </c>
      <c r="J82" s="581">
        <v>10.437279488119</v>
      </c>
      <c r="K82" s="582">
        <v>1.135559083043</v>
      </c>
    </row>
    <row r="83" spans="1:11" ht="14.4" customHeight="1" thickBot="1" x14ac:dyDescent="0.35">
      <c r="A83" s="596" t="s">
        <v>376</v>
      </c>
      <c r="B83" s="581">
        <v>4.9406564584124654E-324</v>
      </c>
      <c r="C83" s="581">
        <v>6.78</v>
      </c>
      <c r="D83" s="581">
        <v>6.78</v>
      </c>
      <c r="E83" s="588" t="s">
        <v>304</v>
      </c>
      <c r="F83" s="581">
        <v>5.1036585222189998</v>
      </c>
      <c r="G83" s="581">
        <v>5.1036585222189998</v>
      </c>
      <c r="H83" s="583">
        <v>4.9406564584124654E-324</v>
      </c>
      <c r="I83" s="581">
        <v>5.9287877500949585E-323</v>
      </c>
      <c r="J83" s="581">
        <v>-5.1036585222189998</v>
      </c>
      <c r="K83" s="582">
        <v>9.8813129168249309E-324</v>
      </c>
    </row>
    <row r="84" spans="1:11" ht="14.4" customHeight="1" thickBot="1" x14ac:dyDescent="0.35">
      <c r="A84" s="598" t="s">
        <v>62</v>
      </c>
      <c r="B84" s="584">
        <v>164.99999006515901</v>
      </c>
      <c r="C84" s="584">
        <v>46.774999999999999</v>
      </c>
      <c r="D84" s="584">
        <v>-118.22499006515901</v>
      </c>
      <c r="E84" s="585">
        <v>0.28348486555300001</v>
      </c>
      <c r="F84" s="584">
        <v>0</v>
      </c>
      <c r="G84" s="584">
        <v>0</v>
      </c>
      <c r="H84" s="586">
        <v>14.436</v>
      </c>
      <c r="I84" s="584">
        <v>164.58199999999999</v>
      </c>
      <c r="J84" s="584">
        <v>164.58199999999999</v>
      </c>
      <c r="K84" s="587" t="s">
        <v>298</v>
      </c>
    </row>
    <row r="85" spans="1:11" ht="14.4" customHeight="1" thickBot="1" x14ac:dyDescent="0.35">
      <c r="A85" s="595" t="s">
        <v>377</v>
      </c>
      <c r="B85" s="584">
        <v>164.99999006515901</v>
      </c>
      <c r="C85" s="584">
        <v>40.795999999999999</v>
      </c>
      <c r="D85" s="584">
        <v>-124.203990065159</v>
      </c>
      <c r="E85" s="585">
        <v>0.24724849973499999</v>
      </c>
      <c r="F85" s="584">
        <v>0</v>
      </c>
      <c r="G85" s="584">
        <v>0</v>
      </c>
      <c r="H85" s="586">
        <v>10.239000000000001</v>
      </c>
      <c r="I85" s="584">
        <v>123.583</v>
      </c>
      <c r="J85" s="584">
        <v>123.583</v>
      </c>
      <c r="K85" s="587" t="s">
        <v>298</v>
      </c>
    </row>
    <row r="86" spans="1:11" ht="14.4" customHeight="1" thickBot="1" x14ac:dyDescent="0.35">
      <c r="A86" s="596" t="s">
        <v>378</v>
      </c>
      <c r="B86" s="581">
        <v>164.99999006515901</v>
      </c>
      <c r="C86" s="581">
        <v>10.846</v>
      </c>
      <c r="D86" s="581">
        <v>-154.15399006515901</v>
      </c>
      <c r="E86" s="582">
        <v>6.5733337291000005E-2</v>
      </c>
      <c r="F86" s="581">
        <v>0</v>
      </c>
      <c r="G86" s="581">
        <v>0</v>
      </c>
      <c r="H86" s="583">
        <v>8.6989999999999998</v>
      </c>
      <c r="I86" s="581">
        <v>106.128</v>
      </c>
      <c r="J86" s="581">
        <v>106.128</v>
      </c>
      <c r="K86" s="588" t="s">
        <v>298</v>
      </c>
    </row>
    <row r="87" spans="1:11" ht="14.4" customHeight="1" thickBot="1" x14ac:dyDescent="0.35">
      <c r="A87" s="596" t="s">
        <v>379</v>
      </c>
      <c r="B87" s="581">
        <v>4.9406564584124654E-324</v>
      </c>
      <c r="C87" s="581">
        <v>29.95</v>
      </c>
      <c r="D87" s="581">
        <v>29.95</v>
      </c>
      <c r="E87" s="588" t="s">
        <v>304</v>
      </c>
      <c r="F87" s="581">
        <v>0</v>
      </c>
      <c r="G87" s="581">
        <v>0</v>
      </c>
      <c r="H87" s="583">
        <v>1.54</v>
      </c>
      <c r="I87" s="581">
        <v>17.454999999999998</v>
      </c>
      <c r="J87" s="581">
        <v>17.454999999999998</v>
      </c>
      <c r="K87" s="588" t="s">
        <v>298</v>
      </c>
    </row>
    <row r="88" spans="1:11" ht="14.4" customHeight="1" thickBot="1" x14ac:dyDescent="0.35">
      <c r="A88" s="595" t="s">
        <v>380</v>
      </c>
      <c r="B88" s="584">
        <v>4.9406564584124654E-324</v>
      </c>
      <c r="C88" s="584">
        <v>5.9790000000000001</v>
      </c>
      <c r="D88" s="584">
        <v>5.9790000000000001</v>
      </c>
      <c r="E88" s="587" t="s">
        <v>304</v>
      </c>
      <c r="F88" s="584">
        <v>0</v>
      </c>
      <c r="G88" s="584">
        <v>0</v>
      </c>
      <c r="H88" s="586">
        <v>4.1970000000000001</v>
      </c>
      <c r="I88" s="584">
        <v>40.999000000000002</v>
      </c>
      <c r="J88" s="584">
        <v>40.999000000000002</v>
      </c>
      <c r="K88" s="587" t="s">
        <v>298</v>
      </c>
    </row>
    <row r="89" spans="1:11" ht="14.4" customHeight="1" thickBot="1" x14ac:dyDescent="0.35">
      <c r="A89" s="596" t="s">
        <v>381</v>
      </c>
      <c r="B89" s="581">
        <v>4.9406564584124654E-324</v>
      </c>
      <c r="C89" s="581">
        <v>5.9790000000000001</v>
      </c>
      <c r="D89" s="581">
        <v>5.9790000000000001</v>
      </c>
      <c r="E89" s="588" t="s">
        <v>304</v>
      </c>
      <c r="F89" s="581">
        <v>0</v>
      </c>
      <c r="G89" s="581">
        <v>0</v>
      </c>
      <c r="H89" s="583">
        <v>4.1970000000000001</v>
      </c>
      <c r="I89" s="581">
        <v>40.999000000000002</v>
      </c>
      <c r="J89" s="581">
        <v>40.999000000000002</v>
      </c>
      <c r="K89" s="588" t="s">
        <v>298</v>
      </c>
    </row>
    <row r="90" spans="1:11" ht="14.4" customHeight="1" thickBot="1" x14ac:dyDescent="0.35">
      <c r="A90" s="594" t="s">
        <v>63</v>
      </c>
      <c r="B90" s="581">
        <v>2013.47150876654</v>
      </c>
      <c r="C90" s="581">
        <v>2348.6423599999998</v>
      </c>
      <c r="D90" s="581">
        <v>335.170851233458</v>
      </c>
      <c r="E90" s="582">
        <v>1.166464163895</v>
      </c>
      <c r="F90" s="581">
        <v>2187.2851540940401</v>
      </c>
      <c r="G90" s="581">
        <v>2187.2851540940401</v>
      </c>
      <c r="H90" s="583">
        <v>159.571730000001</v>
      </c>
      <c r="I90" s="581">
        <v>2130.7694499999998</v>
      </c>
      <c r="J90" s="581">
        <v>-56.515704094040998</v>
      </c>
      <c r="K90" s="582">
        <v>0.97416171184199996</v>
      </c>
    </row>
    <row r="91" spans="1:11" ht="14.4" customHeight="1" thickBot="1" x14ac:dyDescent="0.35">
      <c r="A91" s="595" t="s">
        <v>382</v>
      </c>
      <c r="B91" s="584">
        <v>8.6071494817529999</v>
      </c>
      <c r="C91" s="584">
        <v>3.7468499999999998</v>
      </c>
      <c r="D91" s="584">
        <v>-4.8602994817529996</v>
      </c>
      <c r="E91" s="585">
        <v>0.43531833715000001</v>
      </c>
      <c r="F91" s="584">
        <v>3.5941790022409998</v>
      </c>
      <c r="G91" s="584">
        <v>3.5941790022409998</v>
      </c>
      <c r="H91" s="586">
        <v>0.36042000000000002</v>
      </c>
      <c r="I91" s="584">
        <v>1.59697</v>
      </c>
      <c r="J91" s="584">
        <v>-1.9972090022410001</v>
      </c>
      <c r="K91" s="585">
        <v>0.444321220229</v>
      </c>
    </row>
    <row r="92" spans="1:11" ht="14.4" customHeight="1" thickBot="1" x14ac:dyDescent="0.35">
      <c r="A92" s="596" t="s">
        <v>383</v>
      </c>
      <c r="B92" s="581">
        <v>8.6071494817529999</v>
      </c>
      <c r="C92" s="581">
        <v>3.7468499999999998</v>
      </c>
      <c r="D92" s="581">
        <v>-4.8602994817529996</v>
      </c>
      <c r="E92" s="582">
        <v>0.43531833715000001</v>
      </c>
      <c r="F92" s="581">
        <v>3.5941790022409998</v>
      </c>
      <c r="G92" s="581">
        <v>3.5941790022409998</v>
      </c>
      <c r="H92" s="583">
        <v>0.36042000000000002</v>
      </c>
      <c r="I92" s="581">
        <v>1.59697</v>
      </c>
      <c r="J92" s="581">
        <v>-1.9972090022410001</v>
      </c>
      <c r="K92" s="582">
        <v>0.444321220229</v>
      </c>
    </row>
    <row r="93" spans="1:11" ht="14.4" customHeight="1" thickBot="1" x14ac:dyDescent="0.35">
      <c r="A93" s="595" t="s">
        <v>384</v>
      </c>
      <c r="B93" s="584">
        <v>60.867236335112999</v>
      </c>
      <c r="C93" s="584">
        <v>60.223640000000003</v>
      </c>
      <c r="D93" s="584">
        <v>-0.64359633511299996</v>
      </c>
      <c r="E93" s="585">
        <v>0.98942622708200001</v>
      </c>
      <c r="F93" s="584">
        <v>55.788697076703002</v>
      </c>
      <c r="G93" s="584">
        <v>55.788697076703002</v>
      </c>
      <c r="H93" s="586">
        <v>5.5016400000000001</v>
      </c>
      <c r="I93" s="584">
        <v>57.418120000000002</v>
      </c>
      <c r="J93" s="584">
        <v>1.629422923296</v>
      </c>
      <c r="K93" s="585">
        <v>1.0292070438750001</v>
      </c>
    </row>
    <row r="94" spans="1:11" ht="14.4" customHeight="1" thickBot="1" x14ac:dyDescent="0.35">
      <c r="A94" s="596" t="s">
        <v>385</v>
      </c>
      <c r="B94" s="581">
        <v>25.867198442506002</v>
      </c>
      <c r="C94" s="581">
        <v>21.312000000000001</v>
      </c>
      <c r="D94" s="581">
        <v>-4.5551984425049996</v>
      </c>
      <c r="E94" s="582">
        <v>0.82390058774099995</v>
      </c>
      <c r="F94" s="581">
        <v>24.608704440636</v>
      </c>
      <c r="G94" s="581">
        <v>24.608704440636</v>
      </c>
      <c r="H94" s="583">
        <v>2.7132999999999998</v>
      </c>
      <c r="I94" s="581">
        <v>25.369599999999998</v>
      </c>
      <c r="J94" s="581">
        <v>0.76089555936300002</v>
      </c>
      <c r="K94" s="582">
        <v>1.0309197731719999</v>
      </c>
    </row>
    <row r="95" spans="1:11" ht="14.4" customHeight="1" thickBot="1" x14ac:dyDescent="0.35">
      <c r="A95" s="596" t="s">
        <v>386</v>
      </c>
      <c r="B95" s="581">
        <v>35.000037892606997</v>
      </c>
      <c r="C95" s="581">
        <v>38.911639999999998</v>
      </c>
      <c r="D95" s="581">
        <v>3.911602107392</v>
      </c>
      <c r="E95" s="582">
        <v>1.1117599392140001</v>
      </c>
      <c r="F95" s="581">
        <v>31.179992636066999</v>
      </c>
      <c r="G95" s="581">
        <v>31.179992636066999</v>
      </c>
      <c r="H95" s="583">
        <v>2.7883399999999998</v>
      </c>
      <c r="I95" s="581">
        <v>32.048520000000003</v>
      </c>
      <c r="J95" s="581">
        <v>0.86852736393200003</v>
      </c>
      <c r="K95" s="582">
        <v>1.0278552780320001</v>
      </c>
    </row>
    <row r="96" spans="1:11" ht="14.4" customHeight="1" thickBot="1" x14ac:dyDescent="0.35">
      <c r="A96" s="595" t="s">
        <v>387</v>
      </c>
      <c r="B96" s="584">
        <v>97.654914120084001</v>
      </c>
      <c r="C96" s="584">
        <v>102.6318</v>
      </c>
      <c r="D96" s="584">
        <v>4.9768858799149998</v>
      </c>
      <c r="E96" s="585">
        <v>1.050964008567</v>
      </c>
      <c r="F96" s="584">
        <v>101.488370589233</v>
      </c>
      <c r="G96" s="584">
        <v>101.488370589233</v>
      </c>
      <c r="H96" s="586">
        <v>7.7585199999999999</v>
      </c>
      <c r="I96" s="584">
        <v>116.04652</v>
      </c>
      <c r="J96" s="584">
        <v>14.558149410765999</v>
      </c>
      <c r="K96" s="585">
        <v>1.143446478904</v>
      </c>
    </row>
    <row r="97" spans="1:11" ht="14.4" customHeight="1" thickBot="1" x14ac:dyDescent="0.35">
      <c r="A97" s="596" t="s">
        <v>388</v>
      </c>
      <c r="B97" s="581">
        <v>77.654995324302007</v>
      </c>
      <c r="C97" s="581">
        <v>77.355000000000004</v>
      </c>
      <c r="D97" s="581">
        <v>-0.29999532430199999</v>
      </c>
      <c r="E97" s="582">
        <v>0.99613681871899995</v>
      </c>
      <c r="F97" s="581">
        <v>76.932673293882999</v>
      </c>
      <c r="G97" s="581">
        <v>76.932673293882999</v>
      </c>
      <c r="H97" s="583">
        <v>4.9406564584124654E-324</v>
      </c>
      <c r="I97" s="581">
        <v>77.760000000000005</v>
      </c>
      <c r="J97" s="581">
        <v>0.82732670611600001</v>
      </c>
      <c r="K97" s="582">
        <v>1.010753905599</v>
      </c>
    </row>
    <row r="98" spans="1:11" ht="14.4" customHeight="1" thickBot="1" x14ac:dyDescent="0.35">
      <c r="A98" s="596" t="s">
        <v>389</v>
      </c>
      <c r="B98" s="581">
        <v>19.999918795780999</v>
      </c>
      <c r="C98" s="581">
        <v>25.276800000000001</v>
      </c>
      <c r="D98" s="581">
        <v>5.2768812042180002</v>
      </c>
      <c r="E98" s="582">
        <v>1.2638451314770001</v>
      </c>
      <c r="F98" s="581">
        <v>24.555697295348999</v>
      </c>
      <c r="G98" s="581">
        <v>24.555697295348999</v>
      </c>
      <c r="H98" s="583">
        <v>7.7585199999999999</v>
      </c>
      <c r="I98" s="581">
        <v>38.286520000000003</v>
      </c>
      <c r="J98" s="581">
        <v>13.73082270465</v>
      </c>
      <c r="K98" s="582">
        <v>1.559170547653</v>
      </c>
    </row>
    <row r="99" spans="1:11" ht="14.4" customHeight="1" thickBot="1" x14ac:dyDescent="0.35">
      <c r="A99" s="595" t="s">
        <v>390</v>
      </c>
      <c r="B99" s="584">
        <v>4.9406564584124654E-324</v>
      </c>
      <c r="C99" s="584">
        <v>4.9406564584124654E-324</v>
      </c>
      <c r="D99" s="584">
        <v>0</v>
      </c>
      <c r="E99" s="585">
        <v>1</v>
      </c>
      <c r="F99" s="584">
        <v>4.9406564584124654E-324</v>
      </c>
      <c r="G99" s="584">
        <v>0</v>
      </c>
      <c r="H99" s="586">
        <v>4.9406564584124654E-324</v>
      </c>
      <c r="I99" s="584">
        <v>2.2000000000000002</v>
      </c>
      <c r="J99" s="584">
        <v>2.2000000000000002</v>
      </c>
      <c r="K99" s="587" t="s">
        <v>304</v>
      </c>
    </row>
    <row r="100" spans="1:11" ht="14.4" customHeight="1" thickBot="1" x14ac:dyDescent="0.35">
      <c r="A100" s="596" t="s">
        <v>391</v>
      </c>
      <c r="B100" s="581">
        <v>4.9406564584124654E-324</v>
      </c>
      <c r="C100" s="581">
        <v>4.9406564584124654E-324</v>
      </c>
      <c r="D100" s="581">
        <v>0</v>
      </c>
      <c r="E100" s="582">
        <v>1</v>
      </c>
      <c r="F100" s="581">
        <v>4.9406564584124654E-324</v>
      </c>
      <c r="G100" s="581">
        <v>0</v>
      </c>
      <c r="H100" s="583">
        <v>4.9406564584124654E-324</v>
      </c>
      <c r="I100" s="581">
        <v>2.2000000000000002</v>
      </c>
      <c r="J100" s="581">
        <v>2.2000000000000002</v>
      </c>
      <c r="K100" s="588" t="s">
        <v>304</v>
      </c>
    </row>
    <row r="101" spans="1:11" ht="14.4" customHeight="1" thickBot="1" x14ac:dyDescent="0.35">
      <c r="A101" s="595" t="s">
        <v>392</v>
      </c>
      <c r="B101" s="584">
        <v>1393.06467612196</v>
      </c>
      <c r="C101" s="584">
        <v>1535.94183</v>
      </c>
      <c r="D101" s="584">
        <v>142.87715387803999</v>
      </c>
      <c r="E101" s="585">
        <v>1.102563187716</v>
      </c>
      <c r="F101" s="584">
        <v>1464.4782029929199</v>
      </c>
      <c r="G101" s="584">
        <v>1464.4782029929199</v>
      </c>
      <c r="H101" s="586">
        <v>99.580470000000005</v>
      </c>
      <c r="I101" s="584">
        <v>1414.8756000000001</v>
      </c>
      <c r="J101" s="584">
        <v>-49.602602992915998</v>
      </c>
      <c r="K101" s="585">
        <v>0.966129504084</v>
      </c>
    </row>
    <row r="102" spans="1:11" ht="14.4" customHeight="1" thickBot="1" x14ac:dyDescent="0.35">
      <c r="A102" s="596" t="s">
        <v>393</v>
      </c>
      <c r="B102" s="581">
        <v>1049.9998167782901</v>
      </c>
      <c r="C102" s="581">
        <v>1215.5424700000001</v>
      </c>
      <c r="D102" s="581">
        <v>165.54265322170701</v>
      </c>
      <c r="E102" s="582">
        <v>1.157659697246</v>
      </c>
      <c r="F102" s="581">
        <v>1144.0011616402401</v>
      </c>
      <c r="G102" s="581">
        <v>1144.0011616402401</v>
      </c>
      <c r="H102" s="583">
        <v>75.062100000000001</v>
      </c>
      <c r="I102" s="581">
        <v>1089.67723</v>
      </c>
      <c r="J102" s="581">
        <v>-54.323931640243998</v>
      </c>
      <c r="K102" s="582">
        <v>0.95251409398700004</v>
      </c>
    </row>
    <row r="103" spans="1:11" ht="14.4" customHeight="1" thickBot="1" x14ac:dyDescent="0.35">
      <c r="A103" s="596" t="s">
        <v>394</v>
      </c>
      <c r="B103" s="581">
        <v>341.57637943329001</v>
      </c>
      <c r="C103" s="581">
        <v>320.39936</v>
      </c>
      <c r="D103" s="581">
        <v>-21.177019433289001</v>
      </c>
      <c r="E103" s="582">
        <v>0.93800209643099997</v>
      </c>
      <c r="F103" s="581">
        <v>320.47704135267298</v>
      </c>
      <c r="G103" s="581">
        <v>320.47704135267298</v>
      </c>
      <c r="H103" s="583">
        <v>24.518370000000001</v>
      </c>
      <c r="I103" s="581">
        <v>325.19837000000001</v>
      </c>
      <c r="J103" s="581">
        <v>4.7213286473269998</v>
      </c>
      <c r="K103" s="582">
        <v>1.014732189948</v>
      </c>
    </row>
    <row r="104" spans="1:11" ht="14.4" customHeight="1" thickBot="1" x14ac:dyDescent="0.35">
      <c r="A104" s="595" t="s">
        <v>395</v>
      </c>
      <c r="B104" s="584">
        <v>453.27753270763401</v>
      </c>
      <c r="C104" s="584">
        <v>636.72221000000002</v>
      </c>
      <c r="D104" s="584">
        <v>183.44467729236601</v>
      </c>
      <c r="E104" s="585">
        <v>1.404707191632</v>
      </c>
      <c r="F104" s="584">
        <v>555.81759841278097</v>
      </c>
      <c r="G104" s="584">
        <v>555.81759841278097</v>
      </c>
      <c r="H104" s="586">
        <v>39.648679999999999</v>
      </c>
      <c r="I104" s="584">
        <v>517.13822000000005</v>
      </c>
      <c r="J104" s="584">
        <v>-38.679378412779997</v>
      </c>
      <c r="K104" s="585">
        <v>0.93040994289599999</v>
      </c>
    </row>
    <row r="105" spans="1:11" ht="14.4" customHeight="1" thickBot="1" x14ac:dyDescent="0.35">
      <c r="A105" s="596" t="s">
        <v>396</v>
      </c>
      <c r="B105" s="581">
        <v>12.999959217257</v>
      </c>
      <c r="C105" s="581">
        <v>53.250999999999998</v>
      </c>
      <c r="D105" s="581">
        <v>40.251040782742002</v>
      </c>
      <c r="E105" s="582">
        <v>4.0962436196959997</v>
      </c>
      <c r="F105" s="581">
        <v>2.0026135587880001</v>
      </c>
      <c r="G105" s="581">
        <v>2.0026135587880001</v>
      </c>
      <c r="H105" s="583">
        <v>1.946</v>
      </c>
      <c r="I105" s="581">
        <v>22.265000000000001</v>
      </c>
      <c r="J105" s="581">
        <v>20.262386441211</v>
      </c>
      <c r="K105" s="582">
        <v>11.117971264247</v>
      </c>
    </row>
    <row r="106" spans="1:11" ht="14.4" customHeight="1" thickBot="1" x14ac:dyDescent="0.35">
      <c r="A106" s="596" t="s">
        <v>397</v>
      </c>
      <c r="B106" s="581">
        <v>341.45145944081202</v>
      </c>
      <c r="C106" s="581">
        <v>375.87243000000001</v>
      </c>
      <c r="D106" s="581">
        <v>34.420970559188</v>
      </c>
      <c r="E106" s="582">
        <v>1.1008078003690001</v>
      </c>
      <c r="F106" s="581">
        <v>346.50879109886</v>
      </c>
      <c r="G106" s="581">
        <v>346.50879109886</v>
      </c>
      <c r="H106" s="583">
        <v>18.85108</v>
      </c>
      <c r="I106" s="581">
        <v>340.20679999999999</v>
      </c>
      <c r="J106" s="581">
        <v>-6.3019910988590002</v>
      </c>
      <c r="K106" s="582">
        <v>0.981812896928</v>
      </c>
    </row>
    <row r="107" spans="1:11" ht="14.4" customHeight="1" thickBot="1" x14ac:dyDescent="0.35">
      <c r="A107" s="596" t="s">
        <v>398</v>
      </c>
      <c r="B107" s="581">
        <v>30.999958133456001</v>
      </c>
      <c r="C107" s="581">
        <v>31.341180000000001</v>
      </c>
      <c r="D107" s="581">
        <v>0.34122186654300002</v>
      </c>
      <c r="E107" s="582">
        <v>1.01100717185</v>
      </c>
      <c r="F107" s="581">
        <v>29.984533709773</v>
      </c>
      <c r="G107" s="581">
        <v>29.984533709773</v>
      </c>
      <c r="H107" s="583">
        <v>4.9406564584124654E-324</v>
      </c>
      <c r="I107" s="581">
        <v>31.805730000000001</v>
      </c>
      <c r="J107" s="581">
        <v>1.8211962902259999</v>
      </c>
      <c r="K107" s="582">
        <v>1.0607378559839999</v>
      </c>
    </row>
    <row r="108" spans="1:11" ht="14.4" customHeight="1" thickBot="1" x14ac:dyDescent="0.35">
      <c r="A108" s="596" t="s">
        <v>399</v>
      </c>
      <c r="B108" s="581">
        <v>4.9406564584124654E-324</v>
      </c>
      <c r="C108" s="581">
        <v>4.9406564584124654E-324</v>
      </c>
      <c r="D108" s="581">
        <v>0</v>
      </c>
      <c r="E108" s="582">
        <v>1</v>
      </c>
      <c r="F108" s="581">
        <v>4.9406564584124654E-324</v>
      </c>
      <c r="G108" s="581">
        <v>0</v>
      </c>
      <c r="H108" s="583">
        <v>4.9406564584124654E-324</v>
      </c>
      <c r="I108" s="581">
        <v>7.03247</v>
      </c>
      <c r="J108" s="581">
        <v>7.03247</v>
      </c>
      <c r="K108" s="588" t="s">
        <v>304</v>
      </c>
    </row>
    <row r="109" spans="1:11" ht="14.4" customHeight="1" thickBot="1" x14ac:dyDescent="0.35">
      <c r="A109" s="596" t="s">
        <v>400</v>
      </c>
      <c r="B109" s="581">
        <v>67.826155916107993</v>
      </c>
      <c r="C109" s="581">
        <v>176.2576</v>
      </c>
      <c r="D109" s="581">
        <v>108.431444083892</v>
      </c>
      <c r="E109" s="582">
        <v>2.5986671014940002</v>
      </c>
      <c r="F109" s="581">
        <v>177.32166004536001</v>
      </c>
      <c r="G109" s="581">
        <v>177.32166004536001</v>
      </c>
      <c r="H109" s="583">
        <v>18.851600000000001</v>
      </c>
      <c r="I109" s="581">
        <v>115.82822</v>
      </c>
      <c r="J109" s="581">
        <v>-61.493440045359002</v>
      </c>
      <c r="K109" s="582">
        <v>0.65320965284400001</v>
      </c>
    </row>
    <row r="110" spans="1:11" ht="14.4" customHeight="1" thickBot="1" x14ac:dyDescent="0.35">
      <c r="A110" s="595" t="s">
        <v>401</v>
      </c>
      <c r="B110" s="584">
        <v>4.9406564584124654E-324</v>
      </c>
      <c r="C110" s="584">
        <v>8.8141999999999996</v>
      </c>
      <c r="D110" s="584">
        <v>8.8141999999999996</v>
      </c>
      <c r="E110" s="587" t="s">
        <v>304</v>
      </c>
      <c r="F110" s="584">
        <v>6.1181060201659996</v>
      </c>
      <c r="G110" s="584">
        <v>6.1181060201659996</v>
      </c>
      <c r="H110" s="586">
        <v>6.7220000000000004</v>
      </c>
      <c r="I110" s="584">
        <v>20.719000000000001</v>
      </c>
      <c r="J110" s="584">
        <v>14.600893979833</v>
      </c>
      <c r="K110" s="585">
        <v>3.3865055511789999</v>
      </c>
    </row>
    <row r="111" spans="1:11" ht="14.4" customHeight="1" thickBot="1" x14ac:dyDescent="0.35">
      <c r="A111" s="596" t="s">
        <v>402</v>
      </c>
      <c r="B111" s="581">
        <v>4.9406564584124654E-324</v>
      </c>
      <c r="C111" s="581">
        <v>6.0911999999999997</v>
      </c>
      <c r="D111" s="581">
        <v>6.0911999999999997</v>
      </c>
      <c r="E111" s="588" t="s">
        <v>304</v>
      </c>
      <c r="F111" s="581">
        <v>6.1181060201659996</v>
      </c>
      <c r="G111" s="581">
        <v>6.1181060201659996</v>
      </c>
      <c r="H111" s="583">
        <v>4.9406564584124654E-324</v>
      </c>
      <c r="I111" s="581">
        <v>5.9287877500949585E-323</v>
      </c>
      <c r="J111" s="581">
        <v>-6.1181060201659996</v>
      </c>
      <c r="K111" s="582">
        <v>9.8813129168249309E-324</v>
      </c>
    </row>
    <row r="112" spans="1:11" ht="14.4" customHeight="1" thickBot="1" x14ac:dyDescent="0.35">
      <c r="A112" s="596" t="s">
        <v>403</v>
      </c>
      <c r="B112" s="581">
        <v>4.9406564584124654E-324</v>
      </c>
      <c r="C112" s="581">
        <v>4.9406564584124654E-324</v>
      </c>
      <c r="D112" s="581">
        <v>0</v>
      </c>
      <c r="E112" s="582">
        <v>1</v>
      </c>
      <c r="F112" s="581">
        <v>4.9406564584124654E-324</v>
      </c>
      <c r="G112" s="581">
        <v>0</v>
      </c>
      <c r="H112" s="583">
        <v>6.7220000000000004</v>
      </c>
      <c r="I112" s="581">
        <v>18.268000000000001</v>
      </c>
      <c r="J112" s="581">
        <v>18.268000000000001</v>
      </c>
      <c r="K112" s="588" t="s">
        <v>304</v>
      </c>
    </row>
    <row r="113" spans="1:11" ht="14.4" customHeight="1" thickBot="1" x14ac:dyDescent="0.35">
      <c r="A113" s="596" t="s">
        <v>404</v>
      </c>
      <c r="B113" s="581">
        <v>4.9406564584124654E-324</v>
      </c>
      <c r="C113" s="581">
        <v>2.7229999999999999</v>
      </c>
      <c r="D113" s="581">
        <v>2.7229999999999999</v>
      </c>
      <c r="E113" s="588" t="s">
        <v>304</v>
      </c>
      <c r="F113" s="581">
        <v>0</v>
      </c>
      <c r="G113" s="581">
        <v>0</v>
      </c>
      <c r="H113" s="583">
        <v>4.9406564584124654E-324</v>
      </c>
      <c r="I113" s="581">
        <v>2.4510000000000001</v>
      </c>
      <c r="J113" s="581">
        <v>2.4510000000000001</v>
      </c>
      <c r="K113" s="588" t="s">
        <v>298</v>
      </c>
    </row>
    <row r="114" spans="1:11" ht="14.4" customHeight="1" thickBot="1" x14ac:dyDescent="0.35">
      <c r="A114" s="595" t="s">
        <v>405</v>
      </c>
      <c r="B114" s="584">
        <v>4.9406564584124654E-324</v>
      </c>
      <c r="C114" s="584">
        <v>0.56183000000000005</v>
      </c>
      <c r="D114" s="584">
        <v>0.56183000000000005</v>
      </c>
      <c r="E114" s="587" t="s">
        <v>304</v>
      </c>
      <c r="F114" s="584">
        <v>0</v>
      </c>
      <c r="G114" s="584">
        <v>0</v>
      </c>
      <c r="H114" s="586">
        <v>4.9406564584124654E-324</v>
      </c>
      <c r="I114" s="584">
        <v>0.77502000000000004</v>
      </c>
      <c r="J114" s="584">
        <v>0.77502000000000004</v>
      </c>
      <c r="K114" s="587" t="s">
        <v>298</v>
      </c>
    </row>
    <row r="115" spans="1:11" ht="14.4" customHeight="1" thickBot="1" x14ac:dyDescent="0.35">
      <c r="A115" s="596" t="s">
        <v>406</v>
      </c>
      <c r="B115" s="581">
        <v>4.9406564584124654E-324</v>
      </c>
      <c r="C115" s="581">
        <v>0.56183000000000005</v>
      </c>
      <c r="D115" s="581">
        <v>0.56183000000000005</v>
      </c>
      <c r="E115" s="588" t="s">
        <v>304</v>
      </c>
      <c r="F115" s="581">
        <v>0</v>
      </c>
      <c r="G115" s="581">
        <v>0</v>
      </c>
      <c r="H115" s="583">
        <v>4.9406564584124654E-324</v>
      </c>
      <c r="I115" s="581">
        <v>0.77502000000000004</v>
      </c>
      <c r="J115" s="581">
        <v>0.77502000000000004</v>
      </c>
      <c r="K115" s="588" t="s">
        <v>298</v>
      </c>
    </row>
    <row r="116" spans="1:11" ht="14.4" customHeight="1" thickBot="1" x14ac:dyDescent="0.35">
      <c r="A116" s="593" t="s">
        <v>64</v>
      </c>
      <c r="B116" s="581">
        <v>66356.9958845683</v>
      </c>
      <c r="C116" s="581">
        <v>68779.397940000097</v>
      </c>
      <c r="D116" s="581">
        <v>2422.4020554317699</v>
      </c>
      <c r="E116" s="582">
        <v>1.036505601604</v>
      </c>
      <c r="F116" s="581">
        <v>61353.983445809397</v>
      </c>
      <c r="G116" s="581">
        <v>61353.983445809397</v>
      </c>
      <c r="H116" s="583">
        <v>7300.5347100000399</v>
      </c>
      <c r="I116" s="581">
        <v>69672.641619999995</v>
      </c>
      <c r="J116" s="581">
        <v>8318.6581741906593</v>
      </c>
      <c r="K116" s="582">
        <v>1.1355846467820001</v>
      </c>
    </row>
    <row r="117" spans="1:11" ht="14.4" customHeight="1" thickBot="1" x14ac:dyDescent="0.35">
      <c r="A117" s="598" t="s">
        <v>407</v>
      </c>
      <c r="B117" s="584">
        <v>49143.997000982898</v>
      </c>
      <c r="C117" s="584">
        <v>51447.714999999997</v>
      </c>
      <c r="D117" s="584">
        <v>2303.7179990170598</v>
      </c>
      <c r="E117" s="585">
        <v>1.0468768952380001</v>
      </c>
      <c r="F117" s="584">
        <v>45475.999999997497</v>
      </c>
      <c r="G117" s="584">
        <v>45475.999999997497</v>
      </c>
      <c r="H117" s="586">
        <v>5686.2980000000298</v>
      </c>
      <c r="I117" s="584">
        <v>52078.77</v>
      </c>
      <c r="J117" s="584">
        <v>6602.7700000025097</v>
      </c>
      <c r="K117" s="585">
        <v>1.145192409182</v>
      </c>
    </row>
    <row r="118" spans="1:11" ht="14.4" customHeight="1" thickBot="1" x14ac:dyDescent="0.35">
      <c r="A118" s="595" t="s">
        <v>408</v>
      </c>
      <c r="B118" s="584">
        <v>48990.997130195203</v>
      </c>
      <c r="C118" s="584">
        <v>51239.987000000001</v>
      </c>
      <c r="D118" s="584">
        <v>2248.98986980478</v>
      </c>
      <c r="E118" s="585">
        <v>1.0459061868820001</v>
      </c>
      <c r="F118" s="584">
        <v>45355.999999997497</v>
      </c>
      <c r="G118" s="584">
        <v>45355.999999997497</v>
      </c>
      <c r="H118" s="586">
        <v>5659.3200000000297</v>
      </c>
      <c r="I118" s="584">
        <v>51824.703000000001</v>
      </c>
      <c r="J118" s="584">
        <v>6468.7030000024997</v>
      </c>
      <c r="K118" s="585">
        <v>1.1426206676070001</v>
      </c>
    </row>
    <row r="119" spans="1:11" ht="14.4" customHeight="1" thickBot="1" x14ac:dyDescent="0.35">
      <c r="A119" s="596" t="s">
        <v>409</v>
      </c>
      <c r="B119" s="581">
        <v>48990.997130195203</v>
      </c>
      <c r="C119" s="581">
        <v>51239.987000000001</v>
      </c>
      <c r="D119" s="581">
        <v>2248.98986980478</v>
      </c>
      <c r="E119" s="582">
        <v>1.0459061868820001</v>
      </c>
      <c r="F119" s="581">
        <v>45355.999999997497</v>
      </c>
      <c r="G119" s="581">
        <v>45355.999999997497</v>
      </c>
      <c r="H119" s="583">
        <v>5659.3200000000297</v>
      </c>
      <c r="I119" s="581">
        <v>51824.703000000001</v>
      </c>
      <c r="J119" s="581">
        <v>6468.7030000024997</v>
      </c>
      <c r="K119" s="582">
        <v>1.1426206676070001</v>
      </c>
    </row>
    <row r="120" spans="1:11" ht="14.4" customHeight="1" thickBot="1" x14ac:dyDescent="0.35">
      <c r="A120" s="595" t="s">
        <v>410</v>
      </c>
      <c r="B120" s="584">
        <v>4.9406564584124654E-324</v>
      </c>
      <c r="C120" s="584">
        <v>1.2769999999999999</v>
      </c>
      <c r="D120" s="584">
        <v>1.2769999999999999</v>
      </c>
      <c r="E120" s="587" t="s">
        <v>304</v>
      </c>
      <c r="F120" s="584">
        <v>0</v>
      </c>
      <c r="G120" s="584">
        <v>0</v>
      </c>
      <c r="H120" s="586">
        <v>4.9406564584124654E-324</v>
      </c>
      <c r="I120" s="584">
        <v>1.1020000000000001</v>
      </c>
      <c r="J120" s="584">
        <v>1.1020000000000001</v>
      </c>
      <c r="K120" s="587" t="s">
        <v>298</v>
      </c>
    </row>
    <row r="121" spans="1:11" ht="14.4" customHeight="1" thickBot="1" x14ac:dyDescent="0.35">
      <c r="A121" s="596" t="s">
        <v>411</v>
      </c>
      <c r="B121" s="581">
        <v>4.9406564584124654E-324</v>
      </c>
      <c r="C121" s="581">
        <v>1.2769999999999999</v>
      </c>
      <c r="D121" s="581">
        <v>1.2769999999999999</v>
      </c>
      <c r="E121" s="588" t="s">
        <v>304</v>
      </c>
      <c r="F121" s="581">
        <v>0</v>
      </c>
      <c r="G121" s="581">
        <v>0</v>
      </c>
      <c r="H121" s="583">
        <v>4.9406564584124654E-324</v>
      </c>
      <c r="I121" s="581">
        <v>1.1020000000000001</v>
      </c>
      <c r="J121" s="581">
        <v>1.1020000000000001</v>
      </c>
      <c r="K121" s="588" t="s">
        <v>298</v>
      </c>
    </row>
    <row r="122" spans="1:11" ht="14.4" customHeight="1" thickBot="1" x14ac:dyDescent="0.35">
      <c r="A122" s="595" t="s">
        <v>412</v>
      </c>
      <c r="B122" s="584">
        <v>4.9406564584124654E-324</v>
      </c>
      <c r="C122" s="584">
        <v>-2.238</v>
      </c>
      <c r="D122" s="584">
        <v>-2.238</v>
      </c>
      <c r="E122" s="587" t="s">
        <v>304</v>
      </c>
      <c r="F122" s="584">
        <v>0</v>
      </c>
      <c r="G122" s="584">
        <v>0</v>
      </c>
      <c r="H122" s="586">
        <v>4.9406564584124654E-324</v>
      </c>
      <c r="I122" s="584">
        <v>5.9287877500949585E-323</v>
      </c>
      <c r="J122" s="584">
        <v>5.9287877500949585E-323</v>
      </c>
      <c r="K122" s="587" t="s">
        <v>298</v>
      </c>
    </row>
    <row r="123" spans="1:11" ht="14.4" customHeight="1" thickBot="1" x14ac:dyDescent="0.35">
      <c r="A123" s="596" t="s">
        <v>413</v>
      </c>
      <c r="B123" s="581">
        <v>4.9406564584124654E-324</v>
      </c>
      <c r="C123" s="581">
        <v>-2.238</v>
      </c>
      <c r="D123" s="581">
        <v>-2.238</v>
      </c>
      <c r="E123" s="588" t="s">
        <v>304</v>
      </c>
      <c r="F123" s="581">
        <v>0</v>
      </c>
      <c r="G123" s="581">
        <v>0</v>
      </c>
      <c r="H123" s="583">
        <v>4.9406564584124654E-324</v>
      </c>
      <c r="I123" s="581">
        <v>5.9287877500949585E-323</v>
      </c>
      <c r="J123" s="581">
        <v>5.9287877500949585E-323</v>
      </c>
      <c r="K123" s="588" t="s">
        <v>298</v>
      </c>
    </row>
    <row r="124" spans="1:11" ht="14.4" customHeight="1" thickBot="1" x14ac:dyDescent="0.35">
      <c r="A124" s="595" t="s">
        <v>414</v>
      </c>
      <c r="B124" s="584">
        <v>4.9406564584124654E-324</v>
      </c>
      <c r="C124" s="584">
        <v>120.4</v>
      </c>
      <c r="D124" s="584">
        <v>120.4</v>
      </c>
      <c r="E124" s="587" t="s">
        <v>304</v>
      </c>
      <c r="F124" s="584">
        <v>119.99999999999299</v>
      </c>
      <c r="G124" s="584">
        <v>119.99999999999299</v>
      </c>
      <c r="H124" s="586">
        <v>11.2</v>
      </c>
      <c r="I124" s="584">
        <v>113.4</v>
      </c>
      <c r="J124" s="584">
        <v>-6.5999999999929999</v>
      </c>
      <c r="K124" s="585">
        <v>0.94499999999999995</v>
      </c>
    </row>
    <row r="125" spans="1:11" ht="14.4" customHeight="1" thickBot="1" x14ac:dyDescent="0.35">
      <c r="A125" s="596" t="s">
        <v>415</v>
      </c>
      <c r="B125" s="581">
        <v>4.9406564584124654E-324</v>
      </c>
      <c r="C125" s="581">
        <v>120.4</v>
      </c>
      <c r="D125" s="581">
        <v>120.4</v>
      </c>
      <c r="E125" s="588" t="s">
        <v>304</v>
      </c>
      <c r="F125" s="581">
        <v>119.99999999999299</v>
      </c>
      <c r="G125" s="581">
        <v>119.99999999999299</v>
      </c>
      <c r="H125" s="583">
        <v>11.2</v>
      </c>
      <c r="I125" s="581">
        <v>113.4</v>
      </c>
      <c r="J125" s="581">
        <v>-6.5999999999929999</v>
      </c>
      <c r="K125" s="582">
        <v>0.94499999999999995</v>
      </c>
    </row>
    <row r="126" spans="1:11" ht="14.4" customHeight="1" thickBot="1" x14ac:dyDescent="0.35">
      <c r="A126" s="595" t="s">
        <v>416</v>
      </c>
      <c r="B126" s="584">
        <v>152.99987078769999</v>
      </c>
      <c r="C126" s="584">
        <v>88.289000000000001</v>
      </c>
      <c r="D126" s="584">
        <v>-64.710870787700003</v>
      </c>
      <c r="E126" s="585">
        <v>0.57705277491700002</v>
      </c>
      <c r="F126" s="584">
        <v>0</v>
      </c>
      <c r="G126" s="584">
        <v>0</v>
      </c>
      <c r="H126" s="586">
        <v>15.778</v>
      </c>
      <c r="I126" s="584">
        <v>139.565</v>
      </c>
      <c r="J126" s="584">
        <v>139.565</v>
      </c>
      <c r="K126" s="587" t="s">
        <v>298</v>
      </c>
    </row>
    <row r="127" spans="1:11" ht="14.4" customHeight="1" thickBot="1" x14ac:dyDescent="0.35">
      <c r="A127" s="596" t="s">
        <v>417</v>
      </c>
      <c r="B127" s="581">
        <v>152.99987078769999</v>
      </c>
      <c r="C127" s="581">
        <v>88.289000000000001</v>
      </c>
      <c r="D127" s="581">
        <v>-64.710870787700003</v>
      </c>
      <c r="E127" s="582">
        <v>0.57705277491700002</v>
      </c>
      <c r="F127" s="581">
        <v>0</v>
      </c>
      <c r="G127" s="581">
        <v>0</v>
      </c>
      <c r="H127" s="583">
        <v>15.778</v>
      </c>
      <c r="I127" s="581">
        <v>139.565</v>
      </c>
      <c r="J127" s="581">
        <v>139.565</v>
      </c>
      <c r="K127" s="588" t="s">
        <v>298</v>
      </c>
    </row>
    <row r="128" spans="1:11" ht="14.4" customHeight="1" thickBot="1" x14ac:dyDescent="0.35">
      <c r="A128" s="594" t="s">
        <v>418</v>
      </c>
      <c r="B128" s="581">
        <v>16717.9989133899</v>
      </c>
      <c r="C128" s="581">
        <v>16818.418420000002</v>
      </c>
      <c r="D128" s="581">
        <v>100.419506610102</v>
      </c>
      <c r="E128" s="582">
        <v>1.0060066702429999</v>
      </c>
      <c r="F128" s="581">
        <v>15423.9834458119</v>
      </c>
      <c r="G128" s="581">
        <v>15423.9834458119</v>
      </c>
      <c r="H128" s="583">
        <v>1557.4865600000101</v>
      </c>
      <c r="I128" s="581">
        <v>17074.230769999998</v>
      </c>
      <c r="J128" s="581">
        <v>1650.24732418811</v>
      </c>
      <c r="K128" s="582">
        <v>1.1069922909329999</v>
      </c>
    </row>
    <row r="129" spans="1:11" ht="14.4" customHeight="1" thickBot="1" x14ac:dyDescent="0.35">
      <c r="A129" s="595" t="s">
        <v>419</v>
      </c>
      <c r="B129" s="584">
        <v>4427.9998533849903</v>
      </c>
      <c r="C129" s="584">
        <v>4596.6080899999997</v>
      </c>
      <c r="D129" s="584">
        <v>168.608236615007</v>
      </c>
      <c r="E129" s="585">
        <v>1.03807774214</v>
      </c>
      <c r="F129" s="584">
        <v>4082.9999685734902</v>
      </c>
      <c r="G129" s="584">
        <v>4082.9999685734902</v>
      </c>
      <c r="H129" s="586">
        <v>510.34731000000301</v>
      </c>
      <c r="I129" s="584">
        <v>4674.4137700000001</v>
      </c>
      <c r="J129" s="584">
        <v>591.41380142651496</v>
      </c>
      <c r="K129" s="585">
        <v>1.1448478584320001</v>
      </c>
    </row>
    <row r="130" spans="1:11" ht="14.4" customHeight="1" thickBot="1" x14ac:dyDescent="0.35">
      <c r="A130" s="596" t="s">
        <v>420</v>
      </c>
      <c r="B130" s="581">
        <v>4427.9998533849903</v>
      </c>
      <c r="C130" s="581">
        <v>4596.6080899999997</v>
      </c>
      <c r="D130" s="581">
        <v>168.608236615007</v>
      </c>
      <c r="E130" s="582">
        <v>1.03807774214</v>
      </c>
      <c r="F130" s="581">
        <v>4082.9999685734902</v>
      </c>
      <c r="G130" s="581">
        <v>4082.9999685734902</v>
      </c>
      <c r="H130" s="583">
        <v>510.34731000000301</v>
      </c>
      <c r="I130" s="581">
        <v>4674.4137700000001</v>
      </c>
      <c r="J130" s="581">
        <v>591.41380142651496</v>
      </c>
      <c r="K130" s="582">
        <v>1.1448478584320001</v>
      </c>
    </row>
    <row r="131" spans="1:11" ht="14.4" customHeight="1" thickBot="1" x14ac:dyDescent="0.35">
      <c r="A131" s="595" t="s">
        <v>421</v>
      </c>
      <c r="B131" s="584">
        <v>12289.9990600049</v>
      </c>
      <c r="C131" s="584">
        <v>12222.27233</v>
      </c>
      <c r="D131" s="584">
        <v>-67.726730004900006</v>
      </c>
      <c r="E131" s="585">
        <v>0.99448928110699997</v>
      </c>
      <c r="F131" s="584">
        <v>11340.9834772384</v>
      </c>
      <c r="G131" s="584">
        <v>11340.9834772384</v>
      </c>
      <c r="H131" s="586">
        <v>1047.13925000001</v>
      </c>
      <c r="I131" s="584">
        <v>12399.816999999999</v>
      </c>
      <c r="J131" s="584">
        <v>1058.8335227615901</v>
      </c>
      <c r="K131" s="585">
        <v>1.0933634657769999</v>
      </c>
    </row>
    <row r="132" spans="1:11" ht="14.4" customHeight="1" thickBot="1" x14ac:dyDescent="0.35">
      <c r="A132" s="596" t="s">
        <v>422</v>
      </c>
      <c r="B132" s="581">
        <v>12289.9990600049</v>
      </c>
      <c r="C132" s="581">
        <v>12222.27233</v>
      </c>
      <c r="D132" s="581">
        <v>-67.726730004900006</v>
      </c>
      <c r="E132" s="582">
        <v>0.99448928110699997</v>
      </c>
      <c r="F132" s="581">
        <v>11340.9834772384</v>
      </c>
      <c r="G132" s="581">
        <v>11340.9834772384</v>
      </c>
      <c r="H132" s="583">
        <v>1047.13925000001</v>
      </c>
      <c r="I132" s="581">
        <v>12399.816999999999</v>
      </c>
      <c r="J132" s="581">
        <v>1058.8335227615901</v>
      </c>
      <c r="K132" s="582">
        <v>1.0933634657769999</v>
      </c>
    </row>
    <row r="133" spans="1:11" ht="14.4" customHeight="1" thickBot="1" x14ac:dyDescent="0.35">
      <c r="A133" s="595" t="s">
        <v>423</v>
      </c>
      <c r="B133" s="584">
        <v>4.9406564584124654E-324</v>
      </c>
      <c r="C133" s="584">
        <v>-0.20200000000000001</v>
      </c>
      <c r="D133" s="584">
        <v>-0.20200000000000001</v>
      </c>
      <c r="E133" s="587" t="s">
        <v>304</v>
      </c>
      <c r="F133" s="584">
        <v>0</v>
      </c>
      <c r="G133" s="584">
        <v>0</v>
      </c>
      <c r="H133" s="586">
        <v>4.9406564584124654E-324</v>
      </c>
      <c r="I133" s="584">
        <v>5.9287877500949585E-323</v>
      </c>
      <c r="J133" s="584">
        <v>5.9287877500949585E-323</v>
      </c>
      <c r="K133" s="587" t="s">
        <v>298</v>
      </c>
    </row>
    <row r="134" spans="1:11" ht="14.4" customHeight="1" thickBot="1" x14ac:dyDescent="0.35">
      <c r="A134" s="596" t="s">
        <v>424</v>
      </c>
      <c r="B134" s="581">
        <v>4.9406564584124654E-324</v>
      </c>
      <c r="C134" s="581">
        <v>-0.20200000000000001</v>
      </c>
      <c r="D134" s="581">
        <v>-0.20200000000000001</v>
      </c>
      <c r="E134" s="588" t="s">
        <v>304</v>
      </c>
      <c r="F134" s="581">
        <v>0</v>
      </c>
      <c r="G134" s="581">
        <v>0</v>
      </c>
      <c r="H134" s="583">
        <v>4.9406564584124654E-324</v>
      </c>
      <c r="I134" s="581">
        <v>5.9287877500949585E-323</v>
      </c>
      <c r="J134" s="581">
        <v>5.9287877500949585E-323</v>
      </c>
      <c r="K134" s="588" t="s">
        <v>298</v>
      </c>
    </row>
    <row r="135" spans="1:11" ht="14.4" customHeight="1" thickBot="1" x14ac:dyDescent="0.35">
      <c r="A135" s="595" t="s">
        <v>425</v>
      </c>
      <c r="B135" s="584">
        <v>4.9406564584124654E-324</v>
      </c>
      <c r="C135" s="584">
        <v>-0.26</v>
      </c>
      <c r="D135" s="584">
        <v>-0.26</v>
      </c>
      <c r="E135" s="587" t="s">
        <v>304</v>
      </c>
      <c r="F135" s="584">
        <v>0</v>
      </c>
      <c r="G135" s="584">
        <v>0</v>
      </c>
      <c r="H135" s="586">
        <v>4.9406564584124654E-324</v>
      </c>
      <c r="I135" s="584">
        <v>5.9287877500949585E-323</v>
      </c>
      <c r="J135" s="584">
        <v>5.9287877500949585E-323</v>
      </c>
      <c r="K135" s="587" t="s">
        <v>298</v>
      </c>
    </row>
    <row r="136" spans="1:11" ht="14.4" customHeight="1" thickBot="1" x14ac:dyDescent="0.35">
      <c r="A136" s="596" t="s">
        <v>426</v>
      </c>
      <c r="B136" s="581">
        <v>4.9406564584124654E-324</v>
      </c>
      <c r="C136" s="581">
        <v>-0.26</v>
      </c>
      <c r="D136" s="581">
        <v>-0.26</v>
      </c>
      <c r="E136" s="588" t="s">
        <v>304</v>
      </c>
      <c r="F136" s="581">
        <v>0</v>
      </c>
      <c r="G136" s="581">
        <v>0</v>
      </c>
      <c r="H136" s="583">
        <v>4.9406564584124654E-324</v>
      </c>
      <c r="I136" s="581">
        <v>5.9287877500949585E-323</v>
      </c>
      <c r="J136" s="581">
        <v>5.9287877500949585E-323</v>
      </c>
      <c r="K136" s="588" t="s">
        <v>298</v>
      </c>
    </row>
    <row r="137" spans="1:11" ht="14.4" customHeight="1" thickBot="1" x14ac:dyDescent="0.35">
      <c r="A137" s="594" t="s">
        <v>427</v>
      </c>
      <c r="B137" s="581">
        <v>494.999970195478</v>
      </c>
      <c r="C137" s="581">
        <v>513.26451999999995</v>
      </c>
      <c r="D137" s="581">
        <v>18.264549804522002</v>
      </c>
      <c r="E137" s="582">
        <v>1.036898082634</v>
      </c>
      <c r="F137" s="581">
        <v>453.99999999997499</v>
      </c>
      <c r="G137" s="581">
        <v>453.99999999997499</v>
      </c>
      <c r="H137" s="583">
        <v>56.750149999999998</v>
      </c>
      <c r="I137" s="581">
        <v>519.64085</v>
      </c>
      <c r="J137" s="581">
        <v>65.640850000024997</v>
      </c>
      <c r="K137" s="582">
        <v>1.144583370044</v>
      </c>
    </row>
    <row r="138" spans="1:11" ht="14.4" customHeight="1" thickBot="1" x14ac:dyDescent="0.35">
      <c r="A138" s="595" t="s">
        <v>428</v>
      </c>
      <c r="B138" s="584">
        <v>494.999970195478</v>
      </c>
      <c r="C138" s="584">
        <v>513.26451999999995</v>
      </c>
      <c r="D138" s="584">
        <v>18.264549804522002</v>
      </c>
      <c r="E138" s="585">
        <v>1.036898082634</v>
      </c>
      <c r="F138" s="584">
        <v>453.99999999997499</v>
      </c>
      <c r="G138" s="584">
        <v>453.99999999997499</v>
      </c>
      <c r="H138" s="586">
        <v>56.750149999999998</v>
      </c>
      <c r="I138" s="584">
        <v>519.64085</v>
      </c>
      <c r="J138" s="584">
        <v>65.640850000024997</v>
      </c>
      <c r="K138" s="585">
        <v>1.144583370044</v>
      </c>
    </row>
    <row r="139" spans="1:11" ht="14.4" customHeight="1" thickBot="1" x14ac:dyDescent="0.35">
      <c r="A139" s="596" t="s">
        <v>429</v>
      </c>
      <c r="B139" s="581">
        <v>494.999970195478</v>
      </c>
      <c r="C139" s="581">
        <v>513.26451999999995</v>
      </c>
      <c r="D139" s="581">
        <v>18.264549804522002</v>
      </c>
      <c r="E139" s="582">
        <v>1.036898082634</v>
      </c>
      <c r="F139" s="581">
        <v>453.99999999997499</v>
      </c>
      <c r="G139" s="581">
        <v>453.99999999997499</v>
      </c>
      <c r="H139" s="583">
        <v>56.750149999999998</v>
      </c>
      <c r="I139" s="581">
        <v>519.64085</v>
      </c>
      <c r="J139" s="581">
        <v>65.640850000024997</v>
      </c>
      <c r="K139" s="582">
        <v>1.144583370044</v>
      </c>
    </row>
    <row r="140" spans="1:11" ht="14.4" customHeight="1" thickBot="1" x14ac:dyDescent="0.35">
      <c r="A140" s="593" t="s">
        <v>430</v>
      </c>
      <c r="B140" s="581">
        <v>4.9406564584124654E-324</v>
      </c>
      <c r="C140" s="581">
        <v>175.24155999999999</v>
      </c>
      <c r="D140" s="581">
        <v>175.24155999999999</v>
      </c>
      <c r="E140" s="588" t="s">
        <v>304</v>
      </c>
      <c r="F140" s="581">
        <v>0</v>
      </c>
      <c r="G140" s="581">
        <v>0</v>
      </c>
      <c r="H140" s="583">
        <v>-38.058149999999998</v>
      </c>
      <c r="I140" s="581">
        <v>397.00932</v>
      </c>
      <c r="J140" s="581">
        <v>397.00932</v>
      </c>
      <c r="K140" s="588" t="s">
        <v>298</v>
      </c>
    </row>
    <row r="141" spans="1:11" ht="14.4" customHeight="1" thickBot="1" x14ac:dyDescent="0.35">
      <c r="A141" s="594" t="s">
        <v>431</v>
      </c>
      <c r="B141" s="581">
        <v>4.9406564584124654E-324</v>
      </c>
      <c r="C141" s="581">
        <v>77.799000000000007</v>
      </c>
      <c r="D141" s="581">
        <v>77.799000000000007</v>
      </c>
      <c r="E141" s="588" t="s">
        <v>304</v>
      </c>
      <c r="F141" s="581">
        <v>0</v>
      </c>
      <c r="G141" s="581">
        <v>0</v>
      </c>
      <c r="H141" s="583">
        <v>-51.835000000000001</v>
      </c>
      <c r="I141" s="581">
        <v>283.35000000000002</v>
      </c>
      <c r="J141" s="581">
        <v>283.35000000000002</v>
      </c>
      <c r="K141" s="588" t="s">
        <v>298</v>
      </c>
    </row>
    <row r="142" spans="1:11" ht="14.4" customHeight="1" thickBot="1" x14ac:dyDescent="0.35">
      <c r="A142" s="595" t="s">
        <v>432</v>
      </c>
      <c r="B142" s="584">
        <v>4.9406564584124654E-324</v>
      </c>
      <c r="C142" s="584">
        <v>77.799000000000007</v>
      </c>
      <c r="D142" s="584">
        <v>77.799000000000007</v>
      </c>
      <c r="E142" s="587" t="s">
        <v>304</v>
      </c>
      <c r="F142" s="584">
        <v>0</v>
      </c>
      <c r="G142" s="584">
        <v>0</v>
      </c>
      <c r="H142" s="586">
        <v>-51.835000000000001</v>
      </c>
      <c r="I142" s="584">
        <v>283.35000000000002</v>
      </c>
      <c r="J142" s="584">
        <v>283.35000000000002</v>
      </c>
      <c r="K142" s="587" t="s">
        <v>298</v>
      </c>
    </row>
    <row r="143" spans="1:11" ht="14.4" customHeight="1" thickBot="1" x14ac:dyDescent="0.35">
      <c r="A143" s="596" t="s">
        <v>433</v>
      </c>
      <c r="B143" s="581">
        <v>4.9406564584124654E-324</v>
      </c>
      <c r="C143" s="581">
        <v>77.799000000000007</v>
      </c>
      <c r="D143" s="581">
        <v>77.799000000000007</v>
      </c>
      <c r="E143" s="588" t="s">
        <v>304</v>
      </c>
      <c r="F143" s="581">
        <v>0</v>
      </c>
      <c r="G143" s="581">
        <v>0</v>
      </c>
      <c r="H143" s="583">
        <v>-51.835000000000001</v>
      </c>
      <c r="I143" s="581">
        <v>283.35000000000002</v>
      </c>
      <c r="J143" s="581">
        <v>283.35000000000002</v>
      </c>
      <c r="K143" s="588" t="s">
        <v>298</v>
      </c>
    </row>
    <row r="144" spans="1:11" ht="14.4" customHeight="1" thickBot="1" x14ac:dyDescent="0.35">
      <c r="A144" s="594" t="s">
        <v>434</v>
      </c>
      <c r="B144" s="581">
        <v>4.9406564584124654E-324</v>
      </c>
      <c r="C144" s="581">
        <v>97.44256</v>
      </c>
      <c r="D144" s="581">
        <v>97.44256</v>
      </c>
      <c r="E144" s="588" t="s">
        <v>304</v>
      </c>
      <c r="F144" s="581">
        <v>0</v>
      </c>
      <c r="G144" s="581">
        <v>0</v>
      </c>
      <c r="H144" s="583">
        <v>13.77685</v>
      </c>
      <c r="I144" s="581">
        <v>113.65931999999999</v>
      </c>
      <c r="J144" s="581">
        <v>113.65931999999999</v>
      </c>
      <c r="K144" s="588" t="s">
        <v>298</v>
      </c>
    </row>
    <row r="145" spans="1:11" ht="14.4" customHeight="1" thickBot="1" x14ac:dyDescent="0.35">
      <c r="A145" s="595" t="s">
        <v>435</v>
      </c>
      <c r="B145" s="584">
        <v>4.9406564584124654E-324</v>
      </c>
      <c r="C145" s="584">
        <v>72.519900000000007</v>
      </c>
      <c r="D145" s="584">
        <v>72.519900000000007</v>
      </c>
      <c r="E145" s="587" t="s">
        <v>304</v>
      </c>
      <c r="F145" s="584">
        <v>0</v>
      </c>
      <c r="G145" s="584">
        <v>0</v>
      </c>
      <c r="H145" s="586">
        <v>6.0597500000000002</v>
      </c>
      <c r="I145" s="584">
        <v>73.621440000000007</v>
      </c>
      <c r="J145" s="584">
        <v>73.621440000000007</v>
      </c>
      <c r="K145" s="587" t="s">
        <v>298</v>
      </c>
    </row>
    <row r="146" spans="1:11" ht="14.4" customHeight="1" thickBot="1" x14ac:dyDescent="0.35">
      <c r="A146" s="596" t="s">
        <v>436</v>
      </c>
      <c r="B146" s="581">
        <v>4.9406564584124654E-324</v>
      </c>
      <c r="C146" s="581">
        <v>8.8188999999999993</v>
      </c>
      <c r="D146" s="581">
        <v>8.8188999999999993</v>
      </c>
      <c r="E146" s="588" t="s">
        <v>304</v>
      </c>
      <c r="F146" s="581">
        <v>0</v>
      </c>
      <c r="G146" s="581">
        <v>0</v>
      </c>
      <c r="H146" s="583">
        <v>0.14874999999999999</v>
      </c>
      <c r="I146" s="581">
        <v>3.0949</v>
      </c>
      <c r="J146" s="581">
        <v>3.0949</v>
      </c>
      <c r="K146" s="588" t="s">
        <v>298</v>
      </c>
    </row>
    <row r="147" spans="1:11" ht="14.4" customHeight="1" thickBot="1" x14ac:dyDescent="0.35">
      <c r="A147" s="596" t="s">
        <v>437</v>
      </c>
      <c r="B147" s="581">
        <v>4.9406564584124654E-324</v>
      </c>
      <c r="C147" s="581">
        <v>-1.24</v>
      </c>
      <c r="D147" s="581">
        <v>-1.24</v>
      </c>
      <c r="E147" s="588" t="s">
        <v>304</v>
      </c>
      <c r="F147" s="581">
        <v>0</v>
      </c>
      <c r="G147" s="581">
        <v>0</v>
      </c>
      <c r="H147" s="583">
        <v>4.9406564584124654E-324</v>
      </c>
      <c r="I147" s="581">
        <v>-4.5039999999999996</v>
      </c>
      <c r="J147" s="581">
        <v>-4.5039999999999996</v>
      </c>
      <c r="K147" s="588" t="s">
        <v>298</v>
      </c>
    </row>
    <row r="148" spans="1:11" ht="14.4" customHeight="1" thickBot="1" x14ac:dyDescent="0.35">
      <c r="A148" s="596" t="s">
        <v>438</v>
      </c>
      <c r="B148" s="581">
        <v>4.9406564584124654E-324</v>
      </c>
      <c r="C148" s="581">
        <v>3</v>
      </c>
      <c r="D148" s="581">
        <v>3</v>
      </c>
      <c r="E148" s="588" t="s">
        <v>304</v>
      </c>
      <c r="F148" s="581">
        <v>0</v>
      </c>
      <c r="G148" s="581">
        <v>0</v>
      </c>
      <c r="H148" s="583">
        <v>4.9406564584124654E-324</v>
      </c>
      <c r="I148" s="581">
        <v>24.678540000000002</v>
      </c>
      <c r="J148" s="581">
        <v>24.678540000000002</v>
      </c>
      <c r="K148" s="588" t="s">
        <v>298</v>
      </c>
    </row>
    <row r="149" spans="1:11" ht="14.4" customHeight="1" thickBot="1" x14ac:dyDescent="0.35">
      <c r="A149" s="596" t="s">
        <v>439</v>
      </c>
      <c r="B149" s="581">
        <v>4.9406564584124654E-324</v>
      </c>
      <c r="C149" s="581">
        <v>61.941000000000003</v>
      </c>
      <c r="D149" s="581">
        <v>61.941000000000003</v>
      </c>
      <c r="E149" s="588" t="s">
        <v>304</v>
      </c>
      <c r="F149" s="581">
        <v>0</v>
      </c>
      <c r="G149" s="581">
        <v>0</v>
      </c>
      <c r="H149" s="583">
        <v>5.9109999999999996</v>
      </c>
      <c r="I149" s="581">
        <v>49.752000000000002</v>
      </c>
      <c r="J149" s="581">
        <v>49.752000000000002</v>
      </c>
      <c r="K149" s="588" t="s">
        <v>298</v>
      </c>
    </row>
    <row r="150" spans="1:11" ht="14.4" customHeight="1" thickBot="1" x14ac:dyDescent="0.35">
      <c r="A150" s="596" t="s">
        <v>440</v>
      </c>
      <c r="B150" s="581">
        <v>4.9406564584124654E-324</v>
      </c>
      <c r="C150" s="581">
        <v>4.9406564584124654E-324</v>
      </c>
      <c r="D150" s="581">
        <v>0</v>
      </c>
      <c r="E150" s="582">
        <v>1</v>
      </c>
      <c r="F150" s="581">
        <v>4.9406564584124654E-324</v>
      </c>
      <c r="G150" s="581">
        <v>0</v>
      </c>
      <c r="H150" s="583">
        <v>4.9406564584124654E-324</v>
      </c>
      <c r="I150" s="581">
        <v>0.599999999999</v>
      </c>
      <c r="J150" s="581">
        <v>0.599999999999</v>
      </c>
      <c r="K150" s="588" t="s">
        <v>304</v>
      </c>
    </row>
    <row r="151" spans="1:11" ht="14.4" customHeight="1" thickBot="1" x14ac:dyDescent="0.35">
      <c r="A151" s="595" t="s">
        <v>441</v>
      </c>
      <c r="B151" s="584">
        <v>4.9406564584124654E-324</v>
      </c>
      <c r="C151" s="584">
        <v>0.84</v>
      </c>
      <c r="D151" s="584">
        <v>0.84</v>
      </c>
      <c r="E151" s="587" t="s">
        <v>304</v>
      </c>
      <c r="F151" s="584">
        <v>0</v>
      </c>
      <c r="G151" s="584">
        <v>0</v>
      </c>
      <c r="H151" s="586">
        <v>4.9406564584124654E-324</v>
      </c>
      <c r="I151" s="584">
        <v>5.9287877500949585E-323</v>
      </c>
      <c r="J151" s="584">
        <v>5.9287877500949585E-323</v>
      </c>
      <c r="K151" s="587" t="s">
        <v>298</v>
      </c>
    </row>
    <row r="152" spans="1:11" ht="14.4" customHeight="1" thickBot="1" x14ac:dyDescent="0.35">
      <c r="A152" s="596" t="s">
        <v>442</v>
      </c>
      <c r="B152" s="581">
        <v>4.9406564584124654E-324</v>
      </c>
      <c r="C152" s="581">
        <v>0.84</v>
      </c>
      <c r="D152" s="581">
        <v>0.84</v>
      </c>
      <c r="E152" s="588" t="s">
        <v>304</v>
      </c>
      <c r="F152" s="581">
        <v>0</v>
      </c>
      <c r="G152" s="581">
        <v>0</v>
      </c>
      <c r="H152" s="583">
        <v>4.9406564584124654E-324</v>
      </c>
      <c r="I152" s="581">
        <v>5.9287877500949585E-323</v>
      </c>
      <c r="J152" s="581">
        <v>5.9287877500949585E-323</v>
      </c>
      <c r="K152" s="588" t="s">
        <v>298</v>
      </c>
    </row>
    <row r="153" spans="1:11" ht="14.4" customHeight="1" thickBot="1" x14ac:dyDescent="0.35">
      <c r="A153" s="599" t="s">
        <v>443</v>
      </c>
      <c r="B153" s="581">
        <v>4.9406564584124654E-324</v>
      </c>
      <c r="C153" s="581">
        <v>15.45</v>
      </c>
      <c r="D153" s="581">
        <v>15.45</v>
      </c>
      <c r="E153" s="588" t="s">
        <v>304</v>
      </c>
      <c r="F153" s="581">
        <v>0</v>
      </c>
      <c r="G153" s="581">
        <v>0</v>
      </c>
      <c r="H153" s="583">
        <v>2.15</v>
      </c>
      <c r="I153" s="581">
        <v>23.15</v>
      </c>
      <c r="J153" s="581">
        <v>23.15</v>
      </c>
      <c r="K153" s="588" t="s">
        <v>298</v>
      </c>
    </row>
    <row r="154" spans="1:11" ht="14.4" customHeight="1" thickBot="1" x14ac:dyDescent="0.35">
      <c r="A154" s="596" t="s">
        <v>444</v>
      </c>
      <c r="B154" s="581">
        <v>4.9406564584124654E-324</v>
      </c>
      <c r="C154" s="581">
        <v>15.45</v>
      </c>
      <c r="D154" s="581">
        <v>15.45</v>
      </c>
      <c r="E154" s="588" t="s">
        <v>304</v>
      </c>
      <c r="F154" s="581">
        <v>0</v>
      </c>
      <c r="G154" s="581">
        <v>0</v>
      </c>
      <c r="H154" s="583">
        <v>2.15</v>
      </c>
      <c r="I154" s="581">
        <v>23.15</v>
      </c>
      <c r="J154" s="581">
        <v>23.15</v>
      </c>
      <c r="K154" s="588" t="s">
        <v>298</v>
      </c>
    </row>
    <row r="155" spans="1:11" ht="14.4" customHeight="1" thickBot="1" x14ac:dyDescent="0.35">
      <c r="A155" s="599" t="s">
        <v>445</v>
      </c>
      <c r="B155" s="581">
        <v>4.9406564584124654E-324</v>
      </c>
      <c r="C155" s="581">
        <v>2.3090000000000002</v>
      </c>
      <c r="D155" s="581">
        <v>2.3090000000000002</v>
      </c>
      <c r="E155" s="588" t="s">
        <v>304</v>
      </c>
      <c r="F155" s="581">
        <v>0</v>
      </c>
      <c r="G155" s="581">
        <v>0</v>
      </c>
      <c r="H155" s="583">
        <v>4.9406564584124654E-324</v>
      </c>
      <c r="I155" s="581">
        <v>5.0199999999999996</v>
      </c>
      <c r="J155" s="581">
        <v>5.0199999999999996</v>
      </c>
      <c r="K155" s="588" t="s">
        <v>298</v>
      </c>
    </row>
    <row r="156" spans="1:11" ht="14.4" customHeight="1" thickBot="1" x14ac:dyDescent="0.35">
      <c r="A156" s="596" t="s">
        <v>446</v>
      </c>
      <c r="B156" s="581">
        <v>4.9406564584124654E-324</v>
      </c>
      <c r="C156" s="581">
        <v>2.3090000000000002</v>
      </c>
      <c r="D156" s="581">
        <v>2.3090000000000002</v>
      </c>
      <c r="E156" s="588" t="s">
        <v>304</v>
      </c>
      <c r="F156" s="581">
        <v>0</v>
      </c>
      <c r="G156" s="581">
        <v>0</v>
      </c>
      <c r="H156" s="583">
        <v>4.9406564584124654E-324</v>
      </c>
      <c r="I156" s="581">
        <v>5.0199999999999996</v>
      </c>
      <c r="J156" s="581">
        <v>5.0199999999999996</v>
      </c>
      <c r="K156" s="588" t="s">
        <v>298</v>
      </c>
    </row>
    <row r="157" spans="1:11" ht="14.4" customHeight="1" thickBot="1" x14ac:dyDescent="0.35">
      <c r="A157" s="595" t="s">
        <v>447</v>
      </c>
      <c r="B157" s="584">
        <v>4.9406564584124654E-324</v>
      </c>
      <c r="C157" s="584">
        <v>6.3236600000000003</v>
      </c>
      <c r="D157" s="584">
        <v>6.3236600000000003</v>
      </c>
      <c r="E157" s="587" t="s">
        <v>304</v>
      </c>
      <c r="F157" s="584">
        <v>0</v>
      </c>
      <c r="G157" s="584">
        <v>0</v>
      </c>
      <c r="H157" s="586">
        <v>5.5670999999999999</v>
      </c>
      <c r="I157" s="584">
        <v>11.86788</v>
      </c>
      <c r="J157" s="584">
        <v>11.86788</v>
      </c>
      <c r="K157" s="587" t="s">
        <v>298</v>
      </c>
    </row>
    <row r="158" spans="1:11" ht="14.4" customHeight="1" thickBot="1" x14ac:dyDescent="0.35">
      <c r="A158" s="596" t="s">
        <v>448</v>
      </c>
      <c r="B158" s="581">
        <v>4.9406564584124654E-324</v>
      </c>
      <c r="C158" s="581">
        <v>6.3236600000000003</v>
      </c>
      <c r="D158" s="581">
        <v>6.3236600000000003</v>
      </c>
      <c r="E158" s="588" t="s">
        <v>304</v>
      </c>
      <c r="F158" s="581">
        <v>0</v>
      </c>
      <c r="G158" s="581">
        <v>0</v>
      </c>
      <c r="H158" s="583">
        <v>5.5670999999999999</v>
      </c>
      <c r="I158" s="581">
        <v>11.86788</v>
      </c>
      <c r="J158" s="581">
        <v>11.86788</v>
      </c>
      <c r="K158" s="588" t="s">
        <v>298</v>
      </c>
    </row>
    <row r="159" spans="1:11" ht="14.4" customHeight="1" thickBot="1" x14ac:dyDescent="0.35">
      <c r="A159" s="593" t="s">
        <v>449</v>
      </c>
      <c r="B159" s="581">
        <v>4268.9999829585604</v>
      </c>
      <c r="C159" s="581">
        <v>4326.0892000000104</v>
      </c>
      <c r="D159" s="581">
        <v>57.089217041448002</v>
      </c>
      <c r="E159" s="582">
        <v>1.013372971953</v>
      </c>
      <c r="F159" s="581">
        <v>3122.9999999998299</v>
      </c>
      <c r="G159" s="581">
        <v>3122.9999999998299</v>
      </c>
      <c r="H159" s="583">
        <v>594.63699000000304</v>
      </c>
      <c r="I159" s="581">
        <v>3520.93381</v>
      </c>
      <c r="J159" s="581">
        <v>397.93381000017399</v>
      </c>
      <c r="K159" s="582">
        <v>1.1274203682349999</v>
      </c>
    </row>
    <row r="160" spans="1:11" ht="14.4" customHeight="1" thickBot="1" x14ac:dyDescent="0.35">
      <c r="A160" s="594" t="s">
        <v>450</v>
      </c>
      <c r="B160" s="581">
        <v>4250.9999840423598</v>
      </c>
      <c r="C160" s="581">
        <v>4232.3590000000004</v>
      </c>
      <c r="D160" s="581">
        <v>-18.640984042353001</v>
      </c>
      <c r="E160" s="582">
        <v>0.99561491787500001</v>
      </c>
      <c r="F160" s="581">
        <v>3122.9999999998299</v>
      </c>
      <c r="G160" s="581">
        <v>3122.9999999998299</v>
      </c>
      <c r="H160" s="583">
        <v>254.549000000001</v>
      </c>
      <c r="I160" s="581">
        <v>3130.4409999999998</v>
      </c>
      <c r="J160" s="581">
        <v>7.4410000001709999</v>
      </c>
      <c r="K160" s="582">
        <v>1.0023826448919999</v>
      </c>
    </row>
    <row r="161" spans="1:11" ht="14.4" customHeight="1" thickBot="1" x14ac:dyDescent="0.35">
      <c r="A161" s="595" t="s">
        <v>451</v>
      </c>
      <c r="B161" s="584">
        <v>4250.9999840423598</v>
      </c>
      <c r="C161" s="584">
        <v>4051.2730000000101</v>
      </c>
      <c r="D161" s="584">
        <v>-199.726984042353</v>
      </c>
      <c r="E161" s="585">
        <v>0.95301647029100001</v>
      </c>
      <c r="F161" s="584">
        <v>3122.9999999998299</v>
      </c>
      <c r="G161" s="584">
        <v>3122.9999999998299</v>
      </c>
      <c r="H161" s="586">
        <v>254.549000000001</v>
      </c>
      <c r="I161" s="584">
        <v>2919.4119999999998</v>
      </c>
      <c r="J161" s="584">
        <v>-203.58799999982801</v>
      </c>
      <c r="K161" s="585">
        <v>0.93481011847499995</v>
      </c>
    </row>
    <row r="162" spans="1:11" ht="14.4" customHeight="1" thickBot="1" x14ac:dyDescent="0.35">
      <c r="A162" s="596" t="s">
        <v>452</v>
      </c>
      <c r="B162" s="581">
        <v>559.99988628175697</v>
      </c>
      <c r="C162" s="581">
        <v>589.88599999999997</v>
      </c>
      <c r="D162" s="581">
        <v>29.886113718242999</v>
      </c>
      <c r="E162" s="582">
        <v>1.053368071048</v>
      </c>
      <c r="F162" s="581">
        <v>311.999999999983</v>
      </c>
      <c r="G162" s="581">
        <v>311.999999999983</v>
      </c>
      <c r="H162" s="583">
        <v>26.132000000000001</v>
      </c>
      <c r="I162" s="581">
        <v>310.69900000000001</v>
      </c>
      <c r="J162" s="581">
        <v>-1.3009999999820001</v>
      </c>
      <c r="K162" s="582">
        <v>0.99583012820500005</v>
      </c>
    </row>
    <row r="163" spans="1:11" ht="14.4" customHeight="1" thickBot="1" x14ac:dyDescent="0.35">
      <c r="A163" s="596" t="s">
        <v>453</v>
      </c>
      <c r="B163" s="581">
        <v>509.00000935251899</v>
      </c>
      <c r="C163" s="581">
        <v>274.32400000000001</v>
      </c>
      <c r="D163" s="581">
        <v>-234.676009352519</v>
      </c>
      <c r="E163" s="582">
        <v>0.53894694490999995</v>
      </c>
      <c r="F163" s="581">
        <v>645.99999999996498</v>
      </c>
      <c r="G163" s="581">
        <v>645.99999999996498</v>
      </c>
      <c r="H163" s="583">
        <v>45.417999999999999</v>
      </c>
      <c r="I163" s="581">
        <v>393.93</v>
      </c>
      <c r="J163" s="581">
        <v>-252.06999999996501</v>
      </c>
      <c r="K163" s="582">
        <v>0.60979876160900004</v>
      </c>
    </row>
    <row r="164" spans="1:11" ht="14.4" customHeight="1" thickBot="1" x14ac:dyDescent="0.35">
      <c r="A164" s="596" t="s">
        <v>454</v>
      </c>
      <c r="B164" s="581">
        <v>4.9406564584124654E-324</v>
      </c>
      <c r="C164" s="581">
        <v>4.9406564584124654E-324</v>
      </c>
      <c r="D164" s="581">
        <v>0</v>
      </c>
      <c r="E164" s="582">
        <v>1</v>
      </c>
      <c r="F164" s="581">
        <v>4.9406564584124654E-324</v>
      </c>
      <c r="G164" s="581">
        <v>0</v>
      </c>
      <c r="H164" s="583">
        <v>0.68500000000000005</v>
      </c>
      <c r="I164" s="581">
        <v>2.0550000000000002</v>
      </c>
      <c r="J164" s="581">
        <v>2.0550000000000002</v>
      </c>
      <c r="K164" s="588" t="s">
        <v>304</v>
      </c>
    </row>
    <row r="165" spans="1:11" ht="14.4" customHeight="1" thickBot="1" x14ac:dyDescent="0.35">
      <c r="A165" s="596" t="s">
        <v>455</v>
      </c>
      <c r="B165" s="581">
        <v>1843.99992897062</v>
      </c>
      <c r="C165" s="581">
        <v>1864.549</v>
      </c>
      <c r="D165" s="581">
        <v>20.549071029375</v>
      </c>
      <c r="E165" s="582">
        <v>1.0111437482750001</v>
      </c>
      <c r="F165" s="581">
        <v>1085.99999999994</v>
      </c>
      <c r="G165" s="581">
        <v>1085.99999999994</v>
      </c>
      <c r="H165" s="583">
        <v>100.823000000001</v>
      </c>
      <c r="I165" s="581">
        <v>1177.5509999999999</v>
      </c>
      <c r="J165" s="581">
        <v>91.551000000059005</v>
      </c>
      <c r="K165" s="582">
        <v>1.0843011049719999</v>
      </c>
    </row>
    <row r="166" spans="1:11" ht="14.4" customHeight="1" thickBot="1" x14ac:dyDescent="0.35">
      <c r="A166" s="596" t="s">
        <v>456</v>
      </c>
      <c r="B166" s="581">
        <v>1227.0001661209001</v>
      </c>
      <c r="C166" s="581">
        <v>1211.5640000000001</v>
      </c>
      <c r="D166" s="581">
        <v>-15.436166120896001</v>
      </c>
      <c r="E166" s="582">
        <v>0.98741958921600004</v>
      </c>
      <c r="F166" s="581">
        <v>975.999999999946</v>
      </c>
      <c r="G166" s="581">
        <v>975.999999999946</v>
      </c>
      <c r="H166" s="583">
        <v>72.494</v>
      </c>
      <c r="I166" s="581">
        <v>931.8</v>
      </c>
      <c r="J166" s="581">
        <v>-44.199999999946002</v>
      </c>
      <c r="K166" s="582">
        <v>0.954713114754</v>
      </c>
    </row>
    <row r="167" spans="1:11" ht="14.4" customHeight="1" thickBot="1" x14ac:dyDescent="0.35">
      <c r="A167" s="596" t="s">
        <v>457</v>
      </c>
      <c r="B167" s="581">
        <v>110.999993316562</v>
      </c>
      <c r="C167" s="581">
        <v>110.95</v>
      </c>
      <c r="D167" s="581">
        <v>-4.9993316560999999E-2</v>
      </c>
      <c r="E167" s="582">
        <v>0.999549609733</v>
      </c>
      <c r="F167" s="581">
        <v>102.999999999994</v>
      </c>
      <c r="G167" s="581">
        <v>102.999999999994</v>
      </c>
      <c r="H167" s="583">
        <v>8.9969999999999999</v>
      </c>
      <c r="I167" s="581">
        <v>103.377</v>
      </c>
      <c r="J167" s="581">
        <v>0.377000000005</v>
      </c>
      <c r="K167" s="582">
        <v>1.003660194174</v>
      </c>
    </row>
    <row r="168" spans="1:11" ht="14.4" customHeight="1" thickBot="1" x14ac:dyDescent="0.35">
      <c r="A168" s="595" t="s">
        <v>458</v>
      </c>
      <c r="B168" s="584">
        <v>4.9406564584124654E-324</v>
      </c>
      <c r="C168" s="584">
        <v>181.08600000000001</v>
      </c>
      <c r="D168" s="584">
        <v>181.08600000000001</v>
      </c>
      <c r="E168" s="587" t="s">
        <v>304</v>
      </c>
      <c r="F168" s="584">
        <v>0</v>
      </c>
      <c r="G168" s="584">
        <v>0</v>
      </c>
      <c r="H168" s="586">
        <v>4.9406564584124654E-324</v>
      </c>
      <c r="I168" s="584">
        <v>211.029</v>
      </c>
      <c r="J168" s="584">
        <v>211.029</v>
      </c>
      <c r="K168" s="587" t="s">
        <v>298</v>
      </c>
    </row>
    <row r="169" spans="1:11" ht="14.4" customHeight="1" thickBot="1" x14ac:dyDescent="0.35">
      <c r="A169" s="596" t="s">
        <v>459</v>
      </c>
      <c r="B169" s="581">
        <v>4.9406564584124654E-324</v>
      </c>
      <c r="C169" s="581">
        <v>80.673000000000002</v>
      </c>
      <c r="D169" s="581">
        <v>80.673000000000002</v>
      </c>
      <c r="E169" s="588" t="s">
        <v>304</v>
      </c>
      <c r="F169" s="581">
        <v>0</v>
      </c>
      <c r="G169" s="581">
        <v>0</v>
      </c>
      <c r="H169" s="583">
        <v>4.9406564584124654E-324</v>
      </c>
      <c r="I169" s="581">
        <v>5.9287877500949585E-323</v>
      </c>
      <c r="J169" s="581">
        <v>5.9287877500949585E-323</v>
      </c>
      <c r="K169" s="588" t="s">
        <v>298</v>
      </c>
    </row>
    <row r="170" spans="1:11" ht="14.4" customHeight="1" thickBot="1" x14ac:dyDescent="0.35">
      <c r="A170" s="596" t="s">
        <v>460</v>
      </c>
      <c r="B170" s="581">
        <v>4.9406564584124654E-324</v>
      </c>
      <c r="C170" s="581">
        <v>100.413</v>
      </c>
      <c r="D170" s="581">
        <v>100.413</v>
      </c>
      <c r="E170" s="588" t="s">
        <v>304</v>
      </c>
      <c r="F170" s="581">
        <v>0</v>
      </c>
      <c r="G170" s="581">
        <v>0</v>
      </c>
      <c r="H170" s="583">
        <v>4.9406564584124654E-324</v>
      </c>
      <c r="I170" s="581">
        <v>209.52500000000001</v>
      </c>
      <c r="J170" s="581">
        <v>209.52500000000001</v>
      </c>
      <c r="K170" s="588" t="s">
        <v>298</v>
      </c>
    </row>
    <row r="171" spans="1:11" ht="14.4" customHeight="1" thickBot="1" x14ac:dyDescent="0.35">
      <c r="A171" s="596" t="s">
        <v>461</v>
      </c>
      <c r="B171" s="581">
        <v>4.9406564584124654E-324</v>
      </c>
      <c r="C171" s="581">
        <v>4.9406564584124654E-324</v>
      </c>
      <c r="D171" s="581">
        <v>0</v>
      </c>
      <c r="E171" s="582">
        <v>1</v>
      </c>
      <c r="F171" s="581">
        <v>4.9406564584124654E-324</v>
      </c>
      <c r="G171" s="581">
        <v>0</v>
      </c>
      <c r="H171" s="583">
        <v>4.9406564584124654E-324</v>
      </c>
      <c r="I171" s="581">
        <v>1.504</v>
      </c>
      <c r="J171" s="581">
        <v>1.504</v>
      </c>
      <c r="K171" s="588" t="s">
        <v>304</v>
      </c>
    </row>
    <row r="172" spans="1:11" ht="14.4" customHeight="1" thickBot="1" x14ac:dyDescent="0.35">
      <c r="A172" s="594" t="s">
        <v>462</v>
      </c>
      <c r="B172" s="581">
        <v>4.9406564584124654E-324</v>
      </c>
      <c r="C172" s="581">
        <v>4.9406564584124654E-324</v>
      </c>
      <c r="D172" s="581">
        <v>0</v>
      </c>
      <c r="E172" s="582">
        <v>1</v>
      </c>
      <c r="F172" s="581">
        <v>4.9406564584124654E-324</v>
      </c>
      <c r="G172" s="581">
        <v>0</v>
      </c>
      <c r="H172" s="583">
        <v>0.54800000000000004</v>
      </c>
      <c r="I172" s="581">
        <v>0.54800000000000004</v>
      </c>
      <c r="J172" s="581">
        <v>0.54800000000000004</v>
      </c>
      <c r="K172" s="588" t="s">
        <v>304</v>
      </c>
    </row>
    <row r="173" spans="1:11" ht="14.4" customHeight="1" thickBot="1" x14ac:dyDescent="0.35">
      <c r="A173" s="595" t="s">
        <v>463</v>
      </c>
      <c r="B173" s="584">
        <v>4.9406564584124654E-324</v>
      </c>
      <c r="C173" s="584">
        <v>4.9406564584124654E-324</v>
      </c>
      <c r="D173" s="584">
        <v>0</v>
      </c>
      <c r="E173" s="585">
        <v>1</v>
      </c>
      <c r="F173" s="584">
        <v>4.9406564584124654E-324</v>
      </c>
      <c r="G173" s="584">
        <v>0</v>
      </c>
      <c r="H173" s="586">
        <v>0.54800000000000004</v>
      </c>
      <c r="I173" s="584">
        <v>0.54800000000000004</v>
      </c>
      <c r="J173" s="584">
        <v>0.54800000000000004</v>
      </c>
      <c r="K173" s="587" t="s">
        <v>304</v>
      </c>
    </row>
    <row r="174" spans="1:11" ht="14.4" customHeight="1" thickBot="1" x14ac:dyDescent="0.35">
      <c r="A174" s="596" t="s">
        <v>464</v>
      </c>
      <c r="B174" s="581">
        <v>4.9406564584124654E-324</v>
      </c>
      <c r="C174" s="581">
        <v>4.9406564584124654E-324</v>
      </c>
      <c r="D174" s="581">
        <v>0</v>
      </c>
      <c r="E174" s="582">
        <v>1</v>
      </c>
      <c r="F174" s="581">
        <v>4.9406564584124654E-324</v>
      </c>
      <c r="G174" s="581">
        <v>0</v>
      </c>
      <c r="H174" s="583">
        <v>0.54800000000000004</v>
      </c>
      <c r="I174" s="581">
        <v>0.54800000000000004</v>
      </c>
      <c r="J174" s="581">
        <v>0.54800000000000004</v>
      </c>
      <c r="K174" s="588" t="s">
        <v>304</v>
      </c>
    </row>
    <row r="175" spans="1:11" ht="14.4" customHeight="1" thickBot="1" x14ac:dyDescent="0.35">
      <c r="A175" s="594" t="s">
        <v>465</v>
      </c>
      <c r="B175" s="581">
        <v>17.999998916199001</v>
      </c>
      <c r="C175" s="581">
        <v>93.730199999999996</v>
      </c>
      <c r="D175" s="581">
        <v>75.730201083799997</v>
      </c>
      <c r="E175" s="582">
        <v>5.2072336468660003</v>
      </c>
      <c r="F175" s="581">
        <v>0</v>
      </c>
      <c r="G175" s="581">
        <v>0</v>
      </c>
      <c r="H175" s="583">
        <v>339.53999000000198</v>
      </c>
      <c r="I175" s="581">
        <v>389.94481000000201</v>
      </c>
      <c r="J175" s="581">
        <v>389.94481000000201</v>
      </c>
      <c r="K175" s="588" t="s">
        <v>298</v>
      </c>
    </row>
    <row r="176" spans="1:11" ht="14.4" customHeight="1" thickBot="1" x14ac:dyDescent="0.35">
      <c r="A176" s="595" t="s">
        <v>466</v>
      </c>
      <c r="B176" s="584">
        <v>17.999998916199001</v>
      </c>
      <c r="C176" s="584">
        <v>4.9406564584124654E-324</v>
      </c>
      <c r="D176" s="584">
        <v>-17.999998916199001</v>
      </c>
      <c r="E176" s="585">
        <v>0</v>
      </c>
      <c r="F176" s="584">
        <v>0</v>
      </c>
      <c r="G176" s="584">
        <v>0</v>
      </c>
      <c r="H176" s="586">
        <v>328.18600000000202</v>
      </c>
      <c r="I176" s="584">
        <v>359.69682000000199</v>
      </c>
      <c r="J176" s="584">
        <v>359.69682000000199</v>
      </c>
      <c r="K176" s="587" t="s">
        <v>298</v>
      </c>
    </row>
    <row r="177" spans="1:11" ht="14.4" customHeight="1" thickBot="1" x14ac:dyDescent="0.35">
      <c r="A177" s="596" t="s">
        <v>467</v>
      </c>
      <c r="B177" s="581">
        <v>0</v>
      </c>
      <c r="C177" s="581">
        <v>4.9406564584124654E-324</v>
      </c>
      <c r="D177" s="581">
        <v>4.9406564584124654E-324</v>
      </c>
      <c r="E177" s="588" t="s">
        <v>298</v>
      </c>
      <c r="F177" s="581">
        <v>0</v>
      </c>
      <c r="G177" s="581">
        <v>0</v>
      </c>
      <c r="H177" s="583">
        <v>328.18600000000202</v>
      </c>
      <c r="I177" s="581">
        <v>347.137020000002</v>
      </c>
      <c r="J177" s="581">
        <v>347.137020000002</v>
      </c>
      <c r="K177" s="588" t="s">
        <v>298</v>
      </c>
    </row>
    <row r="178" spans="1:11" ht="14.4" customHeight="1" thickBot="1" x14ac:dyDescent="0.35">
      <c r="A178" s="596" t="s">
        <v>468</v>
      </c>
      <c r="B178" s="581">
        <v>17.999998916199001</v>
      </c>
      <c r="C178" s="581">
        <v>4.9406564584124654E-324</v>
      </c>
      <c r="D178" s="581">
        <v>-17.999998916199001</v>
      </c>
      <c r="E178" s="582">
        <v>0</v>
      </c>
      <c r="F178" s="581">
        <v>0</v>
      </c>
      <c r="G178" s="581">
        <v>0</v>
      </c>
      <c r="H178" s="583">
        <v>4.9406564584124654E-324</v>
      </c>
      <c r="I178" s="581">
        <v>12.559799999999999</v>
      </c>
      <c r="J178" s="581">
        <v>12.559799999999999</v>
      </c>
      <c r="K178" s="588" t="s">
        <v>298</v>
      </c>
    </row>
    <row r="179" spans="1:11" ht="14.4" customHeight="1" thickBot="1" x14ac:dyDescent="0.35">
      <c r="A179" s="595" t="s">
        <v>469</v>
      </c>
      <c r="B179" s="584">
        <v>4.9406564584124654E-324</v>
      </c>
      <c r="C179" s="584">
        <v>18.03</v>
      </c>
      <c r="D179" s="584">
        <v>18.03</v>
      </c>
      <c r="E179" s="587" t="s">
        <v>304</v>
      </c>
      <c r="F179" s="584">
        <v>0</v>
      </c>
      <c r="G179" s="584">
        <v>0</v>
      </c>
      <c r="H179" s="586">
        <v>4.9406564584124654E-324</v>
      </c>
      <c r="I179" s="584">
        <v>18.893999999999998</v>
      </c>
      <c r="J179" s="584">
        <v>18.893999999999998</v>
      </c>
      <c r="K179" s="587" t="s">
        <v>298</v>
      </c>
    </row>
    <row r="180" spans="1:11" ht="14.4" customHeight="1" thickBot="1" x14ac:dyDescent="0.35">
      <c r="A180" s="596" t="s">
        <v>470</v>
      </c>
      <c r="B180" s="581">
        <v>4.9406564584124654E-324</v>
      </c>
      <c r="C180" s="581">
        <v>7.59</v>
      </c>
      <c r="D180" s="581">
        <v>7.59</v>
      </c>
      <c r="E180" s="588" t="s">
        <v>304</v>
      </c>
      <c r="F180" s="581">
        <v>0</v>
      </c>
      <c r="G180" s="581">
        <v>0</v>
      </c>
      <c r="H180" s="583">
        <v>4.9406564584124654E-324</v>
      </c>
      <c r="I180" s="581">
        <v>9.99</v>
      </c>
      <c r="J180" s="581">
        <v>9.99</v>
      </c>
      <c r="K180" s="588" t="s">
        <v>298</v>
      </c>
    </row>
    <row r="181" spans="1:11" ht="14.4" customHeight="1" thickBot="1" x14ac:dyDescent="0.35">
      <c r="A181" s="596" t="s">
        <v>471</v>
      </c>
      <c r="B181" s="581">
        <v>4.9406564584124654E-324</v>
      </c>
      <c r="C181" s="581">
        <v>10.44</v>
      </c>
      <c r="D181" s="581">
        <v>10.44</v>
      </c>
      <c r="E181" s="588" t="s">
        <v>304</v>
      </c>
      <c r="F181" s="581">
        <v>0</v>
      </c>
      <c r="G181" s="581">
        <v>0</v>
      </c>
      <c r="H181" s="583">
        <v>4.9406564584124654E-324</v>
      </c>
      <c r="I181" s="581">
        <v>8.9039999999989998</v>
      </c>
      <c r="J181" s="581">
        <v>8.9039999999989998</v>
      </c>
      <c r="K181" s="588" t="s">
        <v>298</v>
      </c>
    </row>
    <row r="182" spans="1:11" ht="14.4" customHeight="1" thickBot="1" x14ac:dyDescent="0.35">
      <c r="A182" s="595" t="s">
        <v>472</v>
      </c>
      <c r="B182" s="584">
        <v>4.9406564584124654E-324</v>
      </c>
      <c r="C182" s="584">
        <v>57.552</v>
      </c>
      <c r="D182" s="584">
        <v>57.552</v>
      </c>
      <c r="E182" s="587" t="s">
        <v>304</v>
      </c>
      <c r="F182" s="584">
        <v>0</v>
      </c>
      <c r="G182" s="584">
        <v>0</v>
      </c>
      <c r="H182" s="586">
        <v>11.35399</v>
      </c>
      <c r="I182" s="584">
        <v>11.35399</v>
      </c>
      <c r="J182" s="584">
        <v>11.35399</v>
      </c>
      <c r="K182" s="587" t="s">
        <v>298</v>
      </c>
    </row>
    <row r="183" spans="1:11" ht="14.4" customHeight="1" thickBot="1" x14ac:dyDescent="0.35">
      <c r="A183" s="596" t="s">
        <v>473</v>
      </c>
      <c r="B183" s="581">
        <v>4.9406564584124654E-324</v>
      </c>
      <c r="C183" s="581">
        <v>57.552</v>
      </c>
      <c r="D183" s="581">
        <v>57.552</v>
      </c>
      <c r="E183" s="588" t="s">
        <v>304</v>
      </c>
      <c r="F183" s="581">
        <v>0</v>
      </c>
      <c r="G183" s="581">
        <v>0</v>
      </c>
      <c r="H183" s="583">
        <v>11.35399</v>
      </c>
      <c r="I183" s="581">
        <v>11.35399</v>
      </c>
      <c r="J183" s="581">
        <v>11.35399</v>
      </c>
      <c r="K183" s="588" t="s">
        <v>298</v>
      </c>
    </row>
    <row r="184" spans="1:11" ht="14.4" customHeight="1" thickBot="1" x14ac:dyDescent="0.35">
      <c r="A184" s="595" t="s">
        <v>474</v>
      </c>
      <c r="B184" s="584">
        <v>4.9406564584124654E-324</v>
      </c>
      <c r="C184" s="584">
        <v>18.148199999999999</v>
      </c>
      <c r="D184" s="584">
        <v>18.148199999999999</v>
      </c>
      <c r="E184" s="587" t="s">
        <v>304</v>
      </c>
      <c r="F184" s="584">
        <v>0</v>
      </c>
      <c r="G184" s="584">
        <v>0</v>
      </c>
      <c r="H184" s="586">
        <v>4.9406564584124654E-324</v>
      </c>
      <c r="I184" s="584">
        <v>5.9287877500949585E-323</v>
      </c>
      <c r="J184" s="584">
        <v>5.9287877500949585E-323</v>
      </c>
      <c r="K184" s="587" t="s">
        <v>298</v>
      </c>
    </row>
    <row r="185" spans="1:11" ht="14.4" customHeight="1" thickBot="1" x14ac:dyDescent="0.35">
      <c r="A185" s="596" t="s">
        <v>475</v>
      </c>
      <c r="B185" s="581">
        <v>4.9406564584124654E-324</v>
      </c>
      <c r="C185" s="581">
        <v>18.148199999999999</v>
      </c>
      <c r="D185" s="581">
        <v>18.148199999999999</v>
      </c>
      <c r="E185" s="588" t="s">
        <v>304</v>
      </c>
      <c r="F185" s="581">
        <v>0</v>
      </c>
      <c r="G185" s="581">
        <v>0</v>
      </c>
      <c r="H185" s="583">
        <v>4.9406564584124654E-324</v>
      </c>
      <c r="I185" s="581">
        <v>5.9287877500949585E-323</v>
      </c>
      <c r="J185" s="581">
        <v>5.9287877500949585E-323</v>
      </c>
      <c r="K185" s="588" t="s">
        <v>298</v>
      </c>
    </row>
    <row r="186" spans="1:11" ht="14.4" customHeight="1" thickBot="1" x14ac:dyDescent="0.35">
      <c r="A186" s="593" t="s">
        <v>476</v>
      </c>
      <c r="B186" s="581">
        <v>4.9406564584124654E-324</v>
      </c>
      <c r="C186" s="581">
        <v>2.706</v>
      </c>
      <c r="D186" s="581">
        <v>2.706</v>
      </c>
      <c r="E186" s="588" t="s">
        <v>304</v>
      </c>
      <c r="F186" s="581">
        <v>0</v>
      </c>
      <c r="G186" s="581">
        <v>0</v>
      </c>
      <c r="H186" s="583">
        <v>9.2799999999999994E-2</v>
      </c>
      <c r="I186" s="581">
        <v>0.29791000000000001</v>
      </c>
      <c r="J186" s="581">
        <v>0.29791000000000001</v>
      </c>
      <c r="K186" s="588" t="s">
        <v>298</v>
      </c>
    </row>
    <row r="187" spans="1:11" ht="14.4" customHeight="1" thickBot="1" x14ac:dyDescent="0.35">
      <c r="A187" s="594" t="s">
        <v>477</v>
      </c>
      <c r="B187" s="581">
        <v>4.9406564584124654E-324</v>
      </c>
      <c r="C187" s="581">
        <v>2.706</v>
      </c>
      <c r="D187" s="581">
        <v>2.706</v>
      </c>
      <c r="E187" s="588" t="s">
        <v>304</v>
      </c>
      <c r="F187" s="581">
        <v>0</v>
      </c>
      <c r="G187" s="581">
        <v>0</v>
      </c>
      <c r="H187" s="583">
        <v>9.2799999999999994E-2</v>
      </c>
      <c r="I187" s="581">
        <v>0.29791000000000001</v>
      </c>
      <c r="J187" s="581">
        <v>0.29791000000000001</v>
      </c>
      <c r="K187" s="588" t="s">
        <v>298</v>
      </c>
    </row>
    <row r="188" spans="1:11" ht="14.4" customHeight="1" thickBot="1" x14ac:dyDescent="0.35">
      <c r="A188" s="595" t="s">
        <v>478</v>
      </c>
      <c r="B188" s="584">
        <v>4.9406564584124654E-324</v>
      </c>
      <c r="C188" s="584">
        <v>2.706</v>
      </c>
      <c r="D188" s="584">
        <v>2.706</v>
      </c>
      <c r="E188" s="587" t="s">
        <v>304</v>
      </c>
      <c r="F188" s="584">
        <v>0</v>
      </c>
      <c r="G188" s="584">
        <v>0</v>
      </c>
      <c r="H188" s="586">
        <v>9.2799999999999994E-2</v>
      </c>
      <c r="I188" s="584">
        <v>0.29791000000000001</v>
      </c>
      <c r="J188" s="584">
        <v>0.29791000000000001</v>
      </c>
      <c r="K188" s="587" t="s">
        <v>298</v>
      </c>
    </row>
    <row r="189" spans="1:11" ht="14.4" customHeight="1" thickBot="1" x14ac:dyDescent="0.35">
      <c r="A189" s="596" t="s">
        <v>479</v>
      </c>
      <c r="B189" s="581">
        <v>4.9406564584124654E-324</v>
      </c>
      <c r="C189" s="581">
        <v>2.706</v>
      </c>
      <c r="D189" s="581">
        <v>2.706</v>
      </c>
      <c r="E189" s="588" t="s">
        <v>304</v>
      </c>
      <c r="F189" s="581">
        <v>0</v>
      </c>
      <c r="G189" s="581">
        <v>0</v>
      </c>
      <c r="H189" s="583">
        <v>9.2799999999999994E-2</v>
      </c>
      <c r="I189" s="581">
        <v>0.29791000000000001</v>
      </c>
      <c r="J189" s="581">
        <v>0.29791000000000001</v>
      </c>
      <c r="K189" s="588" t="s">
        <v>298</v>
      </c>
    </row>
    <row r="190" spans="1:11" ht="14.4" customHeight="1" thickBot="1" x14ac:dyDescent="0.35">
      <c r="A190" s="592" t="s">
        <v>480</v>
      </c>
      <c r="B190" s="581">
        <v>89461.948557678101</v>
      </c>
      <c r="C190" s="581">
        <v>84389.875430311396</v>
      </c>
      <c r="D190" s="581">
        <v>-5072.0731273666897</v>
      </c>
      <c r="E190" s="582">
        <v>0.94330468753300001</v>
      </c>
      <c r="F190" s="581">
        <v>89506.294168434193</v>
      </c>
      <c r="G190" s="581">
        <v>89506.294168434193</v>
      </c>
      <c r="H190" s="583">
        <v>6118.0455400000001</v>
      </c>
      <c r="I190" s="581">
        <v>83068.048330000005</v>
      </c>
      <c r="J190" s="581">
        <v>-6438.2458384341899</v>
      </c>
      <c r="K190" s="582">
        <v>0.92806935089499998</v>
      </c>
    </row>
    <row r="191" spans="1:11" ht="14.4" customHeight="1" thickBot="1" x14ac:dyDescent="0.35">
      <c r="A191" s="593" t="s">
        <v>481</v>
      </c>
      <c r="B191" s="581">
        <v>88594.588587285005</v>
      </c>
      <c r="C191" s="581">
        <v>83344.718447604901</v>
      </c>
      <c r="D191" s="581">
        <v>-5249.8701396801198</v>
      </c>
      <c r="E191" s="582">
        <v>0.94074276743700003</v>
      </c>
      <c r="F191" s="581">
        <v>88881.409500585694</v>
      </c>
      <c r="G191" s="581">
        <v>88881.409500585694</v>
      </c>
      <c r="H191" s="583">
        <v>6122.1596600000003</v>
      </c>
      <c r="I191" s="581">
        <v>82558.121270000003</v>
      </c>
      <c r="J191" s="581">
        <v>-6323.2882305856801</v>
      </c>
      <c r="K191" s="582">
        <v>0.92885702121299996</v>
      </c>
    </row>
    <row r="192" spans="1:11" ht="14.4" customHeight="1" thickBot="1" x14ac:dyDescent="0.35">
      <c r="A192" s="594" t="s">
        <v>482</v>
      </c>
      <c r="B192" s="581">
        <v>88594.588587285005</v>
      </c>
      <c r="C192" s="581">
        <v>83344.718447604901</v>
      </c>
      <c r="D192" s="581">
        <v>-5249.8701396801198</v>
      </c>
      <c r="E192" s="582">
        <v>0.94074276743700003</v>
      </c>
      <c r="F192" s="581">
        <v>88881.409500585694</v>
      </c>
      <c r="G192" s="581">
        <v>88881.409500585694</v>
      </c>
      <c r="H192" s="583">
        <v>6122.1596600000003</v>
      </c>
      <c r="I192" s="581">
        <v>82558.121270000003</v>
      </c>
      <c r="J192" s="581">
        <v>-6323.2882305856801</v>
      </c>
      <c r="K192" s="582">
        <v>0.92885702121299996</v>
      </c>
    </row>
    <row r="193" spans="1:11" ht="14.4" customHeight="1" thickBot="1" x14ac:dyDescent="0.35">
      <c r="A193" s="595" t="s">
        <v>483</v>
      </c>
      <c r="B193" s="584">
        <v>23.583281370171999</v>
      </c>
      <c r="C193" s="584">
        <v>185.20745438236301</v>
      </c>
      <c r="D193" s="584">
        <v>161.62417301219</v>
      </c>
      <c r="E193" s="585">
        <v>7.8533369243770004</v>
      </c>
      <c r="F193" s="584">
        <v>206.35887429697701</v>
      </c>
      <c r="G193" s="584">
        <v>206.35887429697701</v>
      </c>
      <c r="H193" s="586">
        <v>4.2723699999999996</v>
      </c>
      <c r="I193" s="584">
        <v>125.31048</v>
      </c>
      <c r="J193" s="584">
        <v>-81.048394296975999</v>
      </c>
      <c r="K193" s="585">
        <v>0.60724541373300001</v>
      </c>
    </row>
    <row r="194" spans="1:11" ht="14.4" customHeight="1" thickBot="1" x14ac:dyDescent="0.35">
      <c r="A194" s="596" t="s">
        <v>484</v>
      </c>
      <c r="B194" s="581">
        <v>1.0907700633720001</v>
      </c>
      <c r="C194" s="581">
        <v>4.034129924378</v>
      </c>
      <c r="D194" s="581">
        <v>2.9433598610049998</v>
      </c>
      <c r="E194" s="582">
        <v>3.698423764862</v>
      </c>
      <c r="F194" s="581">
        <v>4.1264576317520003</v>
      </c>
      <c r="G194" s="581">
        <v>4.1264576317520003</v>
      </c>
      <c r="H194" s="583">
        <v>7.2720000000000007E-2</v>
      </c>
      <c r="I194" s="581">
        <v>3.2127500000000002</v>
      </c>
      <c r="J194" s="581">
        <v>-0.91370763175199998</v>
      </c>
      <c r="K194" s="582">
        <v>0.77857336405800004</v>
      </c>
    </row>
    <row r="195" spans="1:11" ht="14.4" customHeight="1" thickBot="1" x14ac:dyDescent="0.35">
      <c r="A195" s="596" t="s">
        <v>485</v>
      </c>
      <c r="B195" s="581">
        <v>4.9406564584124654E-324</v>
      </c>
      <c r="C195" s="581">
        <v>4.9406564584124654E-324</v>
      </c>
      <c r="D195" s="581">
        <v>0</v>
      </c>
      <c r="E195" s="582">
        <v>1</v>
      </c>
      <c r="F195" s="581">
        <v>4.9406564584124654E-324</v>
      </c>
      <c r="G195" s="581">
        <v>0</v>
      </c>
      <c r="H195" s="583">
        <v>4.9406564584124654E-324</v>
      </c>
      <c r="I195" s="581">
        <v>0.46200000000000002</v>
      </c>
      <c r="J195" s="581">
        <v>0.46200000000000002</v>
      </c>
      <c r="K195" s="588" t="s">
        <v>304</v>
      </c>
    </row>
    <row r="196" spans="1:11" ht="14.4" customHeight="1" thickBot="1" x14ac:dyDescent="0.35">
      <c r="A196" s="596" t="s">
        <v>486</v>
      </c>
      <c r="B196" s="581">
        <v>4.9406564584124654E-324</v>
      </c>
      <c r="C196" s="581">
        <v>8.9477992770310006</v>
      </c>
      <c r="D196" s="581">
        <v>8.9477992770310006</v>
      </c>
      <c r="E196" s="588" t="s">
        <v>304</v>
      </c>
      <c r="F196" s="581">
        <v>12.413087762484</v>
      </c>
      <c r="G196" s="581">
        <v>12.413087762484</v>
      </c>
      <c r="H196" s="583">
        <v>1.3913599999999999</v>
      </c>
      <c r="I196" s="581">
        <v>25.740159999999999</v>
      </c>
      <c r="J196" s="581">
        <v>13.327072237515001</v>
      </c>
      <c r="K196" s="582">
        <v>2.0736307107880001</v>
      </c>
    </row>
    <row r="197" spans="1:11" ht="14.4" customHeight="1" thickBot="1" x14ac:dyDescent="0.35">
      <c r="A197" s="596" t="s">
        <v>487</v>
      </c>
      <c r="B197" s="581">
        <v>4.9406564584124654E-324</v>
      </c>
      <c r="C197" s="581">
        <v>0.57894994698400004</v>
      </c>
      <c r="D197" s="581">
        <v>0.57894994698400004</v>
      </c>
      <c r="E197" s="588" t="s">
        <v>304</v>
      </c>
      <c r="F197" s="581">
        <v>0.90314337371200004</v>
      </c>
      <c r="G197" s="581">
        <v>0.90314337371200004</v>
      </c>
      <c r="H197" s="583">
        <v>4.9406564584124654E-324</v>
      </c>
      <c r="I197" s="581">
        <v>5.9287877500949585E-323</v>
      </c>
      <c r="J197" s="581">
        <v>-0.90314337371200004</v>
      </c>
      <c r="K197" s="582">
        <v>6.4228533959362051E-323</v>
      </c>
    </row>
    <row r="198" spans="1:11" ht="14.4" customHeight="1" thickBot="1" x14ac:dyDescent="0.35">
      <c r="A198" s="596" t="s">
        <v>488</v>
      </c>
      <c r="B198" s="581">
        <v>21.984761277299</v>
      </c>
      <c r="C198" s="581">
        <v>126.56036818660699</v>
      </c>
      <c r="D198" s="581">
        <v>104.575606909307</v>
      </c>
      <c r="E198" s="582">
        <v>5.7567315191760002</v>
      </c>
      <c r="F198" s="581">
        <v>142.722980153512</v>
      </c>
      <c r="G198" s="581">
        <v>142.722980153512</v>
      </c>
      <c r="H198" s="583">
        <v>0.12992000000000001</v>
      </c>
      <c r="I198" s="581">
        <v>10.43496</v>
      </c>
      <c r="J198" s="581">
        <v>-132.28802015351201</v>
      </c>
      <c r="K198" s="582">
        <v>7.3113383623999995E-2</v>
      </c>
    </row>
    <row r="199" spans="1:11" ht="14.4" customHeight="1" thickBot="1" x14ac:dyDescent="0.35">
      <c r="A199" s="596" t="s">
        <v>489</v>
      </c>
      <c r="B199" s="581">
        <v>0.50775002949900006</v>
      </c>
      <c r="C199" s="581">
        <v>45.086207047361</v>
      </c>
      <c r="D199" s="581">
        <v>44.578457017860998</v>
      </c>
      <c r="E199" s="582">
        <v>88.796069774266002</v>
      </c>
      <c r="F199" s="581">
        <v>46.193205375514999</v>
      </c>
      <c r="G199" s="581">
        <v>46.193205375514999</v>
      </c>
      <c r="H199" s="583">
        <v>2.6783700000000001</v>
      </c>
      <c r="I199" s="581">
        <v>85.460610000000003</v>
      </c>
      <c r="J199" s="581">
        <v>39.267404624484001</v>
      </c>
      <c r="K199" s="582">
        <v>1.85006884249</v>
      </c>
    </row>
    <row r="200" spans="1:11" ht="14.4" customHeight="1" thickBot="1" x14ac:dyDescent="0.35">
      <c r="A200" s="595" t="s">
        <v>490</v>
      </c>
      <c r="B200" s="584">
        <v>369.99998149674599</v>
      </c>
      <c r="C200" s="584">
        <v>221.715044013528</v>
      </c>
      <c r="D200" s="584">
        <v>-148.28493748321799</v>
      </c>
      <c r="E200" s="585">
        <v>0.59922987865099997</v>
      </c>
      <c r="F200" s="584">
        <v>312.004360661303</v>
      </c>
      <c r="G200" s="584">
        <v>312.004360661303</v>
      </c>
      <c r="H200" s="586">
        <v>0.18482999999999999</v>
      </c>
      <c r="I200" s="584">
        <v>95.885310000000004</v>
      </c>
      <c r="J200" s="584">
        <v>-216.11905066130299</v>
      </c>
      <c r="K200" s="585">
        <v>0.30732041628099999</v>
      </c>
    </row>
    <row r="201" spans="1:11" ht="14.4" customHeight="1" thickBot="1" x14ac:dyDescent="0.35">
      <c r="A201" s="596" t="s">
        <v>491</v>
      </c>
      <c r="B201" s="581">
        <v>345.99998010236197</v>
      </c>
      <c r="C201" s="581">
        <v>147.140490842406</v>
      </c>
      <c r="D201" s="581">
        <v>-198.85948925995601</v>
      </c>
      <c r="E201" s="582">
        <v>0.425261558682</v>
      </c>
      <c r="F201" s="581">
        <v>312.004360661303</v>
      </c>
      <c r="G201" s="581">
        <v>312.004360661303</v>
      </c>
      <c r="H201" s="583">
        <v>0.18482999999999999</v>
      </c>
      <c r="I201" s="581">
        <v>90.416110000000003</v>
      </c>
      <c r="J201" s="581">
        <v>-221.58825066130299</v>
      </c>
      <c r="K201" s="582">
        <v>0.28979117409799998</v>
      </c>
    </row>
    <row r="202" spans="1:11" ht="14.4" customHeight="1" thickBot="1" x14ac:dyDescent="0.35">
      <c r="A202" s="596" t="s">
        <v>492</v>
      </c>
      <c r="B202" s="581">
        <v>24.000001394382998</v>
      </c>
      <c r="C202" s="581">
        <v>74.574553171122005</v>
      </c>
      <c r="D202" s="581">
        <v>50.574551776737998</v>
      </c>
      <c r="E202" s="582">
        <v>3.107272868266</v>
      </c>
      <c r="F202" s="581">
        <v>0</v>
      </c>
      <c r="G202" s="581">
        <v>0</v>
      </c>
      <c r="H202" s="583">
        <v>4.9406564584124654E-324</v>
      </c>
      <c r="I202" s="581">
        <v>5.4691999999999998</v>
      </c>
      <c r="J202" s="581">
        <v>5.4691999999999998</v>
      </c>
      <c r="K202" s="588" t="s">
        <v>298</v>
      </c>
    </row>
    <row r="203" spans="1:11" ht="14.4" customHeight="1" thickBot="1" x14ac:dyDescent="0.35">
      <c r="A203" s="595" t="s">
        <v>493</v>
      </c>
      <c r="B203" s="584">
        <v>350.00006033476399</v>
      </c>
      <c r="C203" s="584">
        <v>287.83141364294499</v>
      </c>
      <c r="D203" s="584">
        <v>-62.168646691818999</v>
      </c>
      <c r="E203" s="585">
        <v>0.82237532578600003</v>
      </c>
      <c r="F203" s="584">
        <v>583.04110746670199</v>
      </c>
      <c r="G203" s="584">
        <v>583.04110746670199</v>
      </c>
      <c r="H203" s="586">
        <v>-0.1062</v>
      </c>
      <c r="I203" s="584">
        <v>132.08920000000001</v>
      </c>
      <c r="J203" s="584">
        <v>-450.95190746670198</v>
      </c>
      <c r="K203" s="585">
        <v>0.22655212181100001</v>
      </c>
    </row>
    <row r="204" spans="1:11" ht="14.4" customHeight="1" thickBot="1" x14ac:dyDescent="0.35">
      <c r="A204" s="596" t="s">
        <v>494</v>
      </c>
      <c r="B204" s="581">
        <v>4.9406564584124654E-324</v>
      </c>
      <c r="C204" s="581">
        <v>0.14309998689600001</v>
      </c>
      <c r="D204" s="581">
        <v>0.14309998689600001</v>
      </c>
      <c r="E204" s="588" t="s">
        <v>304</v>
      </c>
      <c r="F204" s="581">
        <v>24.999154306302</v>
      </c>
      <c r="G204" s="581">
        <v>24.999154306302</v>
      </c>
      <c r="H204" s="583">
        <v>0.1026</v>
      </c>
      <c r="I204" s="581">
        <v>23.079519999999999</v>
      </c>
      <c r="J204" s="581">
        <v>-1.919634306302</v>
      </c>
      <c r="K204" s="582">
        <v>0.92321203018300002</v>
      </c>
    </row>
    <row r="205" spans="1:11" ht="14.4" customHeight="1" thickBot="1" x14ac:dyDescent="0.35">
      <c r="A205" s="596" t="s">
        <v>495</v>
      </c>
      <c r="B205" s="581">
        <v>350.00006033476399</v>
      </c>
      <c r="C205" s="581">
        <v>138.453997321608</v>
      </c>
      <c r="D205" s="581">
        <v>-211.54606301315701</v>
      </c>
      <c r="E205" s="582">
        <v>0.39558278129699997</v>
      </c>
      <c r="F205" s="581">
        <v>346.00000521030603</v>
      </c>
      <c r="G205" s="581">
        <v>346.00000521030603</v>
      </c>
      <c r="H205" s="583">
        <v>4.9406564584124654E-324</v>
      </c>
      <c r="I205" s="581">
        <v>100.47599</v>
      </c>
      <c r="J205" s="581">
        <v>-245.524015210306</v>
      </c>
      <c r="K205" s="582">
        <v>0.29039303030899999</v>
      </c>
    </row>
    <row r="206" spans="1:11" ht="14.4" customHeight="1" thickBot="1" x14ac:dyDescent="0.35">
      <c r="A206" s="596" t="s">
        <v>496</v>
      </c>
      <c r="B206" s="581">
        <v>4.9406564584124654E-324</v>
      </c>
      <c r="C206" s="581">
        <v>149.23431633444099</v>
      </c>
      <c r="D206" s="581">
        <v>149.23431633444099</v>
      </c>
      <c r="E206" s="588" t="s">
        <v>304</v>
      </c>
      <c r="F206" s="581">
        <v>212.041947950094</v>
      </c>
      <c r="G206" s="581">
        <v>212.041947950094</v>
      </c>
      <c r="H206" s="583">
        <v>-0.20880000000000001</v>
      </c>
      <c r="I206" s="581">
        <v>8.53369</v>
      </c>
      <c r="J206" s="581">
        <v>-203.50825795009399</v>
      </c>
      <c r="K206" s="582">
        <v>4.0245291474000001E-2</v>
      </c>
    </row>
    <row r="207" spans="1:11" ht="14.4" customHeight="1" thickBot="1" x14ac:dyDescent="0.35">
      <c r="A207" s="595" t="s">
        <v>497</v>
      </c>
      <c r="B207" s="584">
        <v>4.9406564584124654E-324</v>
      </c>
      <c r="C207" s="584">
        <v>-1.3353899175849999</v>
      </c>
      <c r="D207" s="584">
        <v>-1.3353899175849999</v>
      </c>
      <c r="E207" s="587" t="s">
        <v>304</v>
      </c>
      <c r="F207" s="584">
        <v>0</v>
      </c>
      <c r="G207" s="584">
        <v>0</v>
      </c>
      <c r="H207" s="586">
        <v>4.9406564584124654E-324</v>
      </c>
      <c r="I207" s="584">
        <v>-1.92337</v>
      </c>
      <c r="J207" s="584">
        <v>-1.92337</v>
      </c>
      <c r="K207" s="587" t="s">
        <v>298</v>
      </c>
    </row>
    <row r="208" spans="1:11" ht="14.4" customHeight="1" thickBot="1" x14ac:dyDescent="0.35">
      <c r="A208" s="596" t="s">
        <v>498</v>
      </c>
      <c r="B208" s="581">
        <v>4.9406564584124654E-324</v>
      </c>
      <c r="C208" s="581">
        <v>4.9406564584124654E-324</v>
      </c>
      <c r="D208" s="581">
        <v>0</v>
      </c>
      <c r="E208" s="582">
        <v>1</v>
      </c>
      <c r="F208" s="581">
        <v>4.9406564584124654E-324</v>
      </c>
      <c r="G208" s="581">
        <v>0</v>
      </c>
      <c r="H208" s="583">
        <v>4.9406564584124654E-324</v>
      </c>
      <c r="I208" s="581">
        <v>-1.92337</v>
      </c>
      <c r="J208" s="581">
        <v>-1.92337</v>
      </c>
      <c r="K208" s="588" t="s">
        <v>304</v>
      </c>
    </row>
    <row r="209" spans="1:11" ht="14.4" customHeight="1" thickBot="1" x14ac:dyDescent="0.35">
      <c r="A209" s="596" t="s">
        <v>499</v>
      </c>
      <c r="B209" s="581">
        <v>4.9406564584124654E-324</v>
      </c>
      <c r="C209" s="581">
        <v>-1.3353899175849999</v>
      </c>
      <c r="D209" s="581">
        <v>-1.3353899175849999</v>
      </c>
      <c r="E209" s="588" t="s">
        <v>304</v>
      </c>
      <c r="F209" s="581">
        <v>0</v>
      </c>
      <c r="G209" s="581">
        <v>0</v>
      </c>
      <c r="H209" s="583">
        <v>4.9406564584124654E-324</v>
      </c>
      <c r="I209" s="581">
        <v>5.9287877500949585E-323</v>
      </c>
      <c r="J209" s="581">
        <v>5.9287877500949585E-323</v>
      </c>
      <c r="K209" s="588" t="s">
        <v>298</v>
      </c>
    </row>
    <row r="210" spans="1:11" ht="14.4" customHeight="1" thickBot="1" x14ac:dyDescent="0.35">
      <c r="A210" s="595" t="s">
        <v>500</v>
      </c>
      <c r="B210" s="584">
        <v>87851.005264083302</v>
      </c>
      <c r="C210" s="584">
        <v>82711.999172773794</v>
      </c>
      <c r="D210" s="584">
        <v>-5139.0060913095504</v>
      </c>
      <c r="E210" s="585">
        <v>0.94150316122300004</v>
      </c>
      <c r="F210" s="584">
        <v>87780.005158160697</v>
      </c>
      <c r="G210" s="584">
        <v>87780.005158160697</v>
      </c>
      <c r="H210" s="586">
        <v>6117.8086599999997</v>
      </c>
      <c r="I210" s="584">
        <v>78062.253049999999</v>
      </c>
      <c r="J210" s="584">
        <v>-9717.7521081606992</v>
      </c>
      <c r="K210" s="585">
        <v>0.88929424086200004</v>
      </c>
    </row>
    <row r="211" spans="1:11" ht="14.4" customHeight="1" thickBot="1" x14ac:dyDescent="0.35">
      <c r="A211" s="596" t="s">
        <v>501</v>
      </c>
      <c r="B211" s="581">
        <v>49270.002942553503</v>
      </c>
      <c r="C211" s="581">
        <v>38593.535131807497</v>
      </c>
      <c r="D211" s="581">
        <v>-10676.467810746</v>
      </c>
      <c r="E211" s="582">
        <v>0.78330693783000005</v>
      </c>
      <c r="F211" s="581">
        <v>42130.002871436103</v>
      </c>
      <c r="G211" s="581">
        <v>42130.002871436103</v>
      </c>
      <c r="H211" s="583">
        <v>2561.0409100000002</v>
      </c>
      <c r="I211" s="581">
        <v>34787.365819999999</v>
      </c>
      <c r="J211" s="581">
        <v>-7342.6370514360597</v>
      </c>
      <c r="K211" s="582">
        <v>0.82571477448399999</v>
      </c>
    </row>
    <row r="212" spans="1:11" ht="14.4" customHeight="1" thickBot="1" x14ac:dyDescent="0.35">
      <c r="A212" s="596" t="s">
        <v>502</v>
      </c>
      <c r="B212" s="581">
        <v>38231.002261195099</v>
      </c>
      <c r="C212" s="581">
        <v>44118.464040966297</v>
      </c>
      <c r="D212" s="581">
        <v>5887.4617797712299</v>
      </c>
      <c r="E212" s="582">
        <v>1.153997055571</v>
      </c>
      <c r="F212" s="581">
        <v>45650.002286724703</v>
      </c>
      <c r="G212" s="581">
        <v>45650.002286724703</v>
      </c>
      <c r="H212" s="583">
        <v>3556.76775</v>
      </c>
      <c r="I212" s="581">
        <v>43274.88723</v>
      </c>
      <c r="J212" s="581">
        <v>-2375.11505672465</v>
      </c>
      <c r="K212" s="582">
        <v>0.94797119522999995</v>
      </c>
    </row>
    <row r="213" spans="1:11" ht="14.4" customHeight="1" thickBot="1" x14ac:dyDescent="0.35">
      <c r="A213" s="595" t="s">
        <v>503</v>
      </c>
      <c r="B213" s="584">
        <v>4.9406564584124654E-324</v>
      </c>
      <c r="C213" s="584">
        <v>-60.699247290149998</v>
      </c>
      <c r="D213" s="584">
        <v>-60.699247290149998</v>
      </c>
      <c r="E213" s="587" t="s">
        <v>304</v>
      </c>
      <c r="F213" s="584">
        <v>0</v>
      </c>
      <c r="G213" s="584">
        <v>0</v>
      </c>
      <c r="H213" s="586">
        <v>4.9406564584124654E-324</v>
      </c>
      <c r="I213" s="584">
        <v>4144.5065999999997</v>
      </c>
      <c r="J213" s="584">
        <v>4144.5065999999997</v>
      </c>
      <c r="K213" s="587" t="s">
        <v>298</v>
      </c>
    </row>
    <row r="214" spans="1:11" ht="14.4" customHeight="1" thickBot="1" x14ac:dyDescent="0.35">
      <c r="A214" s="596" t="s">
        <v>504</v>
      </c>
      <c r="B214" s="581">
        <v>4.9406564584124654E-324</v>
      </c>
      <c r="C214" s="581">
        <v>4.9406564584124654E-324</v>
      </c>
      <c r="D214" s="581">
        <v>0</v>
      </c>
      <c r="E214" s="582">
        <v>1</v>
      </c>
      <c r="F214" s="581">
        <v>4.9406564584124654E-324</v>
      </c>
      <c r="G214" s="581">
        <v>0</v>
      </c>
      <c r="H214" s="583">
        <v>4.9406564584124654E-324</v>
      </c>
      <c r="I214" s="581">
        <v>2652.8748399999999</v>
      </c>
      <c r="J214" s="581">
        <v>2652.8748399999999</v>
      </c>
      <c r="K214" s="588" t="s">
        <v>304</v>
      </c>
    </row>
    <row r="215" spans="1:11" ht="14.4" customHeight="1" thickBot="1" x14ac:dyDescent="0.35">
      <c r="A215" s="596" t="s">
        <v>505</v>
      </c>
      <c r="B215" s="581">
        <v>4.9406564584124654E-324</v>
      </c>
      <c r="C215" s="581">
        <v>-60.699247290149998</v>
      </c>
      <c r="D215" s="581">
        <v>-60.699247290149998</v>
      </c>
      <c r="E215" s="588" t="s">
        <v>304</v>
      </c>
      <c r="F215" s="581">
        <v>0</v>
      </c>
      <c r="G215" s="581">
        <v>0</v>
      </c>
      <c r="H215" s="583">
        <v>4.9406564584124654E-324</v>
      </c>
      <c r="I215" s="581">
        <v>1491.63176</v>
      </c>
      <c r="J215" s="581">
        <v>1491.63176</v>
      </c>
      <c r="K215" s="588" t="s">
        <v>298</v>
      </c>
    </row>
    <row r="216" spans="1:11" ht="14.4" customHeight="1" thickBot="1" x14ac:dyDescent="0.35">
      <c r="A216" s="593" t="s">
        <v>506</v>
      </c>
      <c r="B216" s="581">
        <v>810.35996708135997</v>
      </c>
      <c r="C216" s="581">
        <v>926.94999701906602</v>
      </c>
      <c r="D216" s="581">
        <v>116.59002993770601</v>
      </c>
      <c r="E216" s="582">
        <v>1.143874370247</v>
      </c>
      <c r="F216" s="581">
        <v>525.88466784849197</v>
      </c>
      <c r="G216" s="581">
        <v>525.88466784849197</v>
      </c>
      <c r="H216" s="583">
        <v>55.403880000000001</v>
      </c>
      <c r="I216" s="581">
        <v>470.28505999999999</v>
      </c>
      <c r="J216" s="581">
        <v>-55.599607848491999</v>
      </c>
      <c r="K216" s="582">
        <v>0.89427414174999997</v>
      </c>
    </row>
    <row r="217" spans="1:11" ht="14.4" customHeight="1" thickBot="1" x14ac:dyDescent="0.35">
      <c r="A217" s="594" t="s">
        <v>507</v>
      </c>
      <c r="B217" s="581">
        <v>379.00010201964699</v>
      </c>
      <c r="C217" s="581">
        <v>620.36273466955504</v>
      </c>
      <c r="D217" s="581">
        <v>241.36263264990799</v>
      </c>
      <c r="E217" s="582">
        <v>1.6368405479670001</v>
      </c>
      <c r="F217" s="581">
        <v>470.88235483644098</v>
      </c>
      <c r="G217" s="581">
        <v>470.88235483644098</v>
      </c>
      <c r="H217" s="583">
        <v>5.5670999999999999</v>
      </c>
      <c r="I217" s="581">
        <v>319.68675999999999</v>
      </c>
      <c r="J217" s="581">
        <v>-151.19559483644099</v>
      </c>
      <c r="K217" s="582">
        <v>0.67891004348799999</v>
      </c>
    </row>
    <row r="218" spans="1:11" ht="14.4" customHeight="1" thickBot="1" x14ac:dyDescent="0.35">
      <c r="A218" s="595" t="s">
        <v>508</v>
      </c>
      <c r="B218" s="584">
        <v>4.9406564584124654E-324</v>
      </c>
      <c r="C218" s="584">
        <v>6.8854893694869999</v>
      </c>
      <c r="D218" s="584">
        <v>6.8854893694869999</v>
      </c>
      <c r="E218" s="587" t="s">
        <v>304</v>
      </c>
      <c r="F218" s="584">
        <v>0</v>
      </c>
      <c r="G218" s="584">
        <v>0</v>
      </c>
      <c r="H218" s="586">
        <v>5.5670999999999999</v>
      </c>
      <c r="I218" s="584">
        <v>12.642899999999999</v>
      </c>
      <c r="J218" s="584">
        <v>12.642899999999999</v>
      </c>
      <c r="K218" s="587" t="s">
        <v>298</v>
      </c>
    </row>
    <row r="219" spans="1:11" ht="14.4" customHeight="1" thickBot="1" x14ac:dyDescent="0.35">
      <c r="A219" s="596" t="s">
        <v>509</v>
      </c>
      <c r="B219" s="581">
        <v>4.9406564584124654E-324</v>
      </c>
      <c r="C219" s="581">
        <v>6.8854893694869999</v>
      </c>
      <c r="D219" s="581">
        <v>6.8854893694869999</v>
      </c>
      <c r="E219" s="588" t="s">
        <v>304</v>
      </c>
      <c r="F219" s="581">
        <v>0</v>
      </c>
      <c r="G219" s="581">
        <v>0</v>
      </c>
      <c r="H219" s="583">
        <v>5.5670999999999999</v>
      </c>
      <c r="I219" s="581">
        <v>12.642899999999999</v>
      </c>
      <c r="J219" s="581">
        <v>12.642899999999999</v>
      </c>
      <c r="K219" s="588" t="s">
        <v>298</v>
      </c>
    </row>
    <row r="220" spans="1:11" ht="14.4" customHeight="1" thickBot="1" x14ac:dyDescent="0.35">
      <c r="A220" s="595" t="s">
        <v>510</v>
      </c>
      <c r="B220" s="584">
        <v>379.00010201964699</v>
      </c>
      <c r="C220" s="584">
        <v>613.47724530006701</v>
      </c>
      <c r="D220" s="584">
        <v>234.47714328041999</v>
      </c>
      <c r="E220" s="585">
        <v>1.618673034732</v>
      </c>
      <c r="F220" s="584">
        <v>470.88235483644098</v>
      </c>
      <c r="G220" s="584">
        <v>470.88235483644098</v>
      </c>
      <c r="H220" s="586">
        <v>4.9406564584124654E-324</v>
      </c>
      <c r="I220" s="584">
        <v>307.04386</v>
      </c>
      <c r="J220" s="584">
        <v>-163.83849483644099</v>
      </c>
      <c r="K220" s="585">
        <v>0.65206066196000001</v>
      </c>
    </row>
    <row r="221" spans="1:11" ht="14.4" customHeight="1" thickBot="1" x14ac:dyDescent="0.35">
      <c r="A221" s="596" t="s">
        <v>511</v>
      </c>
      <c r="B221" s="581">
        <v>4.9406564584124654E-324</v>
      </c>
      <c r="C221" s="581">
        <v>1.688999845336</v>
      </c>
      <c r="D221" s="581">
        <v>1.688999845336</v>
      </c>
      <c r="E221" s="588" t="s">
        <v>304</v>
      </c>
      <c r="F221" s="581">
        <v>0</v>
      </c>
      <c r="G221" s="581">
        <v>0</v>
      </c>
      <c r="H221" s="583">
        <v>4.9406564584124654E-324</v>
      </c>
      <c r="I221" s="581">
        <v>5.9287877500949585E-323</v>
      </c>
      <c r="J221" s="581">
        <v>5.9287877500949585E-323</v>
      </c>
      <c r="K221" s="588" t="s">
        <v>298</v>
      </c>
    </row>
    <row r="222" spans="1:11" ht="14.4" customHeight="1" thickBot="1" x14ac:dyDescent="0.35">
      <c r="A222" s="596" t="s">
        <v>512</v>
      </c>
      <c r="B222" s="581">
        <v>4.9406564584124654E-324</v>
      </c>
      <c r="C222" s="581">
        <v>190.798412765905</v>
      </c>
      <c r="D222" s="581">
        <v>190.798412765905</v>
      </c>
      <c r="E222" s="588" t="s">
        <v>304</v>
      </c>
      <c r="F222" s="581">
        <v>0</v>
      </c>
      <c r="G222" s="581">
        <v>0</v>
      </c>
      <c r="H222" s="583">
        <v>4.9406564584124654E-324</v>
      </c>
      <c r="I222" s="581">
        <v>132.94356999999999</v>
      </c>
      <c r="J222" s="581">
        <v>132.94356999999999</v>
      </c>
      <c r="K222" s="588" t="s">
        <v>298</v>
      </c>
    </row>
    <row r="223" spans="1:11" ht="14.4" customHeight="1" thickBot="1" x14ac:dyDescent="0.35">
      <c r="A223" s="596" t="s">
        <v>513</v>
      </c>
      <c r="B223" s="581">
        <v>4.9406564584124654E-324</v>
      </c>
      <c r="C223" s="581">
        <v>5.1599995274920003</v>
      </c>
      <c r="D223" s="581">
        <v>5.1599995274920003</v>
      </c>
      <c r="E223" s="588" t="s">
        <v>304</v>
      </c>
      <c r="F223" s="581">
        <v>0</v>
      </c>
      <c r="G223" s="581">
        <v>0</v>
      </c>
      <c r="H223" s="583">
        <v>4.9406564584124654E-324</v>
      </c>
      <c r="I223" s="581">
        <v>5.9287877500949585E-323</v>
      </c>
      <c r="J223" s="581">
        <v>5.9287877500949585E-323</v>
      </c>
      <c r="K223" s="588" t="s">
        <v>298</v>
      </c>
    </row>
    <row r="224" spans="1:11" ht="14.4" customHeight="1" thickBot="1" x14ac:dyDescent="0.35">
      <c r="A224" s="596" t="s">
        <v>514</v>
      </c>
      <c r="B224" s="581">
        <v>4.9406564584124654E-324</v>
      </c>
      <c r="C224" s="581">
        <v>64.068994264989996</v>
      </c>
      <c r="D224" s="581">
        <v>64.068994264989996</v>
      </c>
      <c r="E224" s="588" t="s">
        <v>304</v>
      </c>
      <c r="F224" s="581">
        <v>0</v>
      </c>
      <c r="G224" s="581">
        <v>0</v>
      </c>
      <c r="H224" s="583">
        <v>4.9406564584124654E-324</v>
      </c>
      <c r="I224" s="581">
        <v>23.733789999999999</v>
      </c>
      <c r="J224" s="581">
        <v>23.733789999999999</v>
      </c>
      <c r="K224" s="588" t="s">
        <v>298</v>
      </c>
    </row>
    <row r="225" spans="1:11" ht="14.4" customHeight="1" thickBot="1" x14ac:dyDescent="0.35">
      <c r="A225" s="596" t="s">
        <v>515</v>
      </c>
      <c r="B225" s="581">
        <v>4.9406564584124654E-324</v>
      </c>
      <c r="C225" s="581">
        <v>249.58393796781399</v>
      </c>
      <c r="D225" s="581">
        <v>249.58393796781399</v>
      </c>
      <c r="E225" s="588" t="s">
        <v>304</v>
      </c>
      <c r="F225" s="581">
        <v>0</v>
      </c>
      <c r="G225" s="581">
        <v>0</v>
      </c>
      <c r="H225" s="583">
        <v>4.9406564584124654E-324</v>
      </c>
      <c r="I225" s="581">
        <v>67.518330000000006</v>
      </c>
      <c r="J225" s="581">
        <v>67.518330000000006</v>
      </c>
      <c r="K225" s="588" t="s">
        <v>298</v>
      </c>
    </row>
    <row r="226" spans="1:11" ht="14.4" customHeight="1" thickBot="1" x14ac:dyDescent="0.35">
      <c r="A226" s="596" t="s">
        <v>516</v>
      </c>
      <c r="B226" s="581">
        <v>4.9406564584124654E-324</v>
      </c>
      <c r="C226" s="581">
        <v>102.17690092852899</v>
      </c>
      <c r="D226" s="581">
        <v>102.17690092852899</v>
      </c>
      <c r="E226" s="588" t="s">
        <v>304</v>
      </c>
      <c r="F226" s="581">
        <v>0</v>
      </c>
      <c r="G226" s="581">
        <v>0</v>
      </c>
      <c r="H226" s="583">
        <v>4.9406564584124654E-324</v>
      </c>
      <c r="I226" s="581">
        <v>82.848169999999996</v>
      </c>
      <c r="J226" s="581">
        <v>82.848169999999996</v>
      </c>
      <c r="K226" s="588" t="s">
        <v>298</v>
      </c>
    </row>
    <row r="227" spans="1:11" ht="14.4" customHeight="1" thickBot="1" x14ac:dyDescent="0.35">
      <c r="A227" s="598" t="s">
        <v>517</v>
      </c>
      <c r="B227" s="584">
        <v>431.35986506171298</v>
      </c>
      <c r="C227" s="584">
        <v>306.58726234951098</v>
      </c>
      <c r="D227" s="584">
        <v>-124.772602712202</v>
      </c>
      <c r="E227" s="585">
        <v>0.71074591583900004</v>
      </c>
      <c r="F227" s="584">
        <v>55.002313012050998</v>
      </c>
      <c r="G227" s="584">
        <v>55.002313012050998</v>
      </c>
      <c r="H227" s="586">
        <v>49.836779999999997</v>
      </c>
      <c r="I227" s="584">
        <v>150.59829999999999</v>
      </c>
      <c r="J227" s="584">
        <v>95.595986987947995</v>
      </c>
      <c r="K227" s="585">
        <v>2.738035761641</v>
      </c>
    </row>
    <row r="228" spans="1:11" ht="14.4" customHeight="1" thickBot="1" x14ac:dyDescent="0.35">
      <c r="A228" s="595" t="s">
        <v>518</v>
      </c>
      <c r="B228" s="584">
        <v>400.00002323972802</v>
      </c>
      <c r="C228" s="584">
        <v>22.893047903586002</v>
      </c>
      <c r="D228" s="584">
        <v>-377.10697533614098</v>
      </c>
      <c r="E228" s="585">
        <v>5.7232616432999997E-2</v>
      </c>
      <c r="F228" s="584">
        <v>0</v>
      </c>
      <c r="G228" s="584">
        <v>0</v>
      </c>
      <c r="H228" s="586">
        <v>2.0000000000000002E-5</v>
      </c>
      <c r="I228" s="584">
        <v>-6.9999999999999999E-4</v>
      </c>
      <c r="J228" s="584">
        <v>-6.9999999999999999E-4</v>
      </c>
      <c r="K228" s="587" t="s">
        <v>298</v>
      </c>
    </row>
    <row r="229" spans="1:11" ht="14.4" customHeight="1" thickBot="1" x14ac:dyDescent="0.35">
      <c r="A229" s="596" t="s">
        <v>519</v>
      </c>
      <c r="B229" s="581">
        <v>4.9406564584124654E-324</v>
      </c>
      <c r="C229" s="581">
        <v>1.049999833E-3</v>
      </c>
      <c r="D229" s="581">
        <v>1.049999833E-3</v>
      </c>
      <c r="E229" s="588" t="s">
        <v>304</v>
      </c>
      <c r="F229" s="581">
        <v>0</v>
      </c>
      <c r="G229" s="581">
        <v>0</v>
      </c>
      <c r="H229" s="583">
        <v>2.0000000000000002E-5</v>
      </c>
      <c r="I229" s="581">
        <v>-6.9999999999999999E-4</v>
      </c>
      <c r="J229" s="581">
        <v>-6.9999999999999999E-4</v>
      </c>
      <c r="K229" s="588" t="s">
        <v>298</v>
      </c>
    </row>
    <row r="230" spans="1:11" ht="14.4" customHeight="1" thickBot="1" x14ac:dyDescent="0.35">
      <c r="A230" s="596" t="s">
        <v>520</v>
      </c>
      <c r="B230" s="581">
        <v>4.9406564584124654E-324</v>
      </c>
      <c r="C230" s="581">
        <v>22.891997903753001</v>
      </c>
      <c r="D230" s="581">
        <v>22.891997903753001</v>
      </c>
      <c r="E230" s="588" t="s">
        <v>304</v>
      </c>
      <c r="F230" s="581">
        <v>0</v>
      </c>
      <c r="G230" s="581">
        <v>0</v>
      </c>
      <c r="H230" s="583">
        <v>4.9406564584124654E-324</v>
      </c>
      <c r="I230" s="581">
        <v>5.9287877500949585E-323</v>
      </c>
      <c r="J230" s="581">
        <v>5.9287877500949585E-323</v>
      </c>
      <c r="K230" s="588" t="s">
        <v>298</v>
      </c>
    </row>
    <row r="231" spans="1:11" ht="14.4" customHeight="1" thickBot="1" x14ac:dyDescent="0.35">
      <c r="A231" s="595" t="s">
        <v>521</v>
      </c>
      <c r="B231" s="584">
        <v>31.359841821985</v>
      </c>
      <c r="C231" s="584">
        <v>283.69421444592399</v>
      </c>
      <c r="D231" s="584">
        <v>252.334372623939</v>
      </c>
      <c r="E231" s="585">
        <v>9.0464172637190003</v>
      </c>
      <c r="F231" s="584">
        <v>55.002313012050998</v>
      </c>
      <c r="G231" s="584">
        <v>55.002313012050998</v>
      </c>
      <c r="H231" s="586">
        <v>49.836759999999998</v>
      </c>
      <c r="I231" s="584">
        <v>150.59899999999999</v>
      </c>
      <c r="J231" s="584">
        <v>95.596686987948004</v>
      </c>
      <c r="K231" s="585">
        <v>2.7380484883789999</v>
      </c>
    </row>
    <row r="232" spans="1:11" ht="14.4" customHeight="1" thickBot="1" x14ac:dyDescent="0.35">
      <c r="A232" s="596" t="s">
        <v>522</v>
      </c>
      <c r="B232" s="581">
        <v>4.9406564584124654E-324</v>
      </c>
      <c r="C232" s="581">
        <v>124.024988642889</v>
      </c>
      <c r="D232" s="581">
        <v>124.024988642889</v>
      </c>
      <c r="E232" s="588" t="s">
        <v>304</v>
      </c>
      <c r="F232" s="581">
        <v>0</v>
      </c>
      <c r="G232" s="581">
        <v>0</v>
      </c>
      <c r="H232" s="583">
        <v>4.9406564584124654E-324</v>
      </c>
      <c r="I232" s="581">
        <v>5.9287877500949585E-323</v>
      </c>
      <c r="J232" s="581">
        <v>5.9287877500949585E-323</v>
      </c>
      <c r="K232" s="588" t="s">
        <v>298</v>
      </c>
    </row>
    <row r="233" spans="1:11" ht="14.4" customHeight="1" thickBot="1" x14ac:dyDescent="0.35">
      <c r="A233" s="596" t="s">
        <v>523</v>
      </c>
      <c r="B233" s="581">
        <v>4.9406564584124654E-324</v>
      </c>
      <c r="C233" s="581">
        <v>101.002140751117</v>
      </c>
      <c r="D233" s="581">
        <v>101.002140751117</v>
      </c>
      <c r="E233" s="588" t="s">
        <v>304</v>
      </c>
      <c r="F233" s="581">
        <v>0</v>
      </c>
      <c r="G233" s="581">
        <v>0</v>
      </c>
      <c r="H233" s="583">
        <v>4.9406564584124654E-324</v>
      </c>
      <c r="I233" s="581">
        <v>5.9287877500949585E-323</v>
      </c>
      <c r="J233" s="581">
        <v>5.9287877500949585E-323</v>
      </c>
      <c r="K233" s="588" t="s">
        <v>298</v>
      </c>
    </row>
    <row r="234" spans="1:11" ht="14.4" customHeight="1" thickBot="1" x14ac:dyDescent="0.35">
      <c r="A234" s="596" t="s">
        <v>524</v>
      </c>
      <c r="B234" s="581">
        <v>4.9406564584124654E-324</v>
      </c>
      <c r="C234" s="581">
        <v>1.1009999760989999</v>
      </c>
      <c r="D234" s="581">
        <v>1.1009999760989999</v>
      </c>
      <c r="E234" s="588" t="s">
        <v>304</v>
      </c>
      <c r="F234" s="581">
        <v>0</v>
      </c>
      <c r="G234" s="581">
        <v>0</v>
      </c>
      <c r="H234" s="583">
        <v>0.25</v>
      </c>
      <c r="I234" s="581">
        <v>0.46500000000000002</v>
      </c>
      <c r="J234" s="581">
        <v>0.46500000000000002</v>
      </c>
      <c r="K234" s="588" t="s">
        <v>298</v>
      </c>
    </row>
    <row r="235" spans="1:11" ht="14.4" customHeight="1" thickBot="1" x14ac:dyDescent="0.35">
      <c r="A235" s="596" t="s">
        <v>525</v>
      </c>
      <c r="B235" s="581">
        <v>4.7254302745440002</v>
      </c>
      <c r="C235" s="581">
        <v>16.274348509738999</v>
      </c>
      <c r="D235" s="581">
        <v>11.548918235194</v>
      </c>
      <c r="E235" s="582">
        <v>3.443992941216</v>
      </c>
      <c r="F235" s="581">
        <v>15.652210170768999</v>
      </c>
      <c r="G235" s="581">
        <v>15.652210170768999</v>
      </c>
      <c r="H235" s="583">
        <v>4.9406564584124654E-324</v>
      </c>
      <c r="I235" s="581">
        <v>53.7</v>
      </c>
      <c r="J235" s="581">
        <v>38.047789829229998</v>
      </c>
      <c r="K235" s="582">
        <v>3.4308253859429998</v>
      </c>
    </row>
    <row r="236" spans="1:11" ht="14.4" customHeight="1" thickBot="1" x14ac:dyDescent="0.35">
      <c r="A236" s="596" t="s">
        <v>526</v>
      </c>
      <c r="B236" s="581">
        <v>4.9406564584124654E-324</v>
      </c>
      <c r="C236" s="581">
        <v>4.9406564584124654E-324</v>
      </c>
      <c r="D236" s="581">
        <v>0</v>
      </c>
      <c r="E236" s="582">
        <v>1</v>
      </c>
      <c r="F236" s="581">
        <v>4.9406564584124654E-324</v>
      </c>
      <c r="G236" s="581">
        <v>0</v>
      </c>
      <c r="H236" s="583">
        <v>4.9406564584124654E-324</v>
      </c>
      <c r="I236" s="581">
        <v>2.9000000000000001E-2</v>
      </c>
      <c r="J236" s="581">
        <v>2.9000000000000001E-2</v>
      </c>
      <c r="K236" s="588" t="s">
        <v>304</v>
      </c>
    </row>
    <row r="237" spans="1:11" ht="14.4" customHeight="1" thickBot="1" x14ac:dyDescent="0.35">
      <c r="A237" s="596" t="s">
        <v>527</v>
      </c>
      <c r="B237" s="581">
        <v>26.634411547441001</v>
      </c>
      <c r="C237" s="581">
        <v>41.291736566079003</v>
      </c>
      <c r="D237" s="581">
        <v>14.657325018638</v>
      </c>
      <c r="E237" s="582">
        <v>1.550315331447</v>
      </c>
      <c r="F237" s="581">
        <v>39.350102841281</v>
      </c>
      <c r="G237" s="581">
        <v>39.350102841281</v>
      </c>
      <c r="H237" s="583">
        <v>49.586759999999998</v>
      </c>
      <c r="I237" s="581">
        <v>96.405000000000001</v>
      </c>
      <c r="J237" s="581">
        <v>57.054897158717999</v>
      </c>
      <c r="K237" s="582">
        <v>2.4499300647019999</v>
      </c>
    </row>
    <row r="238" spans="1:11" ht="14.4" customHeight="1" thickBot="1" x14ac:dyDescent="0.35">
      <c r="A238" s="593" t="s">
        <v>528</v>
      </c>
      <c r="B238" s="581">
        <v>57.000003311660997</v>
      </c>
      <c r="C238" s="581">
        <v>118.20698568743001</v>
      </c>
      <c r="D238" s="581">
        <v>61.206982375768</v>
      </c>
      <c r="E238" s="582">
        <v>2.0738066459589999</v>
      </c>
      <c r="F238" s="581">
        <v>98.999999999999005</v>
      </c>
      <c r="G238" s="581">
        <v>98.999999999999005</v>
      </c>
      <c r="H238" s="583">
        <v>-59.518000000000001</v>
      </c>
      <c r="I238" s="581">
        <v>39.642000000000003</v>
      </c>
      <c r="J238" s="581">
        <v>-59.357999999999002</v>
      </c>
      <c r="K238" s="582">
        <v>0.40042424242399999</v>
      </c>
    </row>
    <row r="239" spans="1:11" ht="14.4" customHeight="1" thickBot="1" x14ac:dyDescent="0.35">
      <c r="A239" s="598" t="s">
        <v>529</v>
      </c>
      <c r="B239" s="584">
        <v>57.000003311660997</v>
      </c>
      <c r="C239" s="584">
        <v>118.20698568743001</v>
      </c>
      <c r="D239" s="584">
        <v>61.206982375768</v>
      </c>
      <c r="E239" s="585">
        <v>2.0738066459589999</v>
      </c>
      <c r="F239" s="584">
        <v>98.999999999999005</v>
      </c>
      <c r="G239" s="584">
        <v>98.999999999999005</v>
      </c>
      <c r="H239" s="586">
        <v>-59.518000000000001</v>
      </c>
      <c r="I239" s="584">
        <v>39.642000000000003</v>
      </c>
      <c r="J239" s="584">
        <v>-59.357999999999002</v>
      </c>
      <c r="K239" s="585">
        <v>0.40042424242399999</v>
      </c>
    </row>
    <row r="240" spans="1:11" ht="14.4" customHeight="1" thickBot="1" x14ac:dyDescent="0.35">
      <c r="A240" s="595" t="s">
        <v>530</v>
      </c>
      <c r="B240" s="584">
        <v>57.000003311660997</v>
      </c>
      <c r="C240" s="584">
        <v>118.20698568743001</v>
      </c>
      <c r="D240" s="584">
        <v>61.206982375768</v>
      </c>
      <c r="E240" s="585">
        <v>2.0738066459589999</v>
      </c>
      <c r="F240" s="584">
        <v>98.999999999999005</v>
      </c>
      <c r="G240" s="584">
        <v>98.999999999999005</v>
      </c>
      <c r="H240" s="586">
        <v>-59.518000000000001</v>
      </c>
      <c r="I240" s="584">
        <v>39.642000000000003</v>
      </c>
      <c r="J240" s="584">
        <v>-59.357999999999002</v>
      </c>
      <c r="K240" s="585">
        <v>0.40042424242399999</v>
      </c>
    </row>
    <row r="241" spans="1:11" ht="14.4" customHeight="1" thickBot="1" x14ac:dyDescent="0.35">
      <c r="A241" s="596" t="s">
        <v>531</v>
      </c>
      <c r="B241" s="581">
        <v>57.000003311660997</v>
      </c>
      <c r="C241" s="581">
        <v>118.20698568743001</v>
      </c>
      <c r="D241" s="581">
        <v>61.206982375768</v>
      </c>
      <c r="E241" s="582">
        <v>2.0738066459589999</v>
      </c>
      <c r="F241" s="581">
        <v>98.999999999999005</v>
      </c>
      <c r="G241" s="581">
        <v>98.999999999999005</v>
      </c>
      <c r="H241" s="583">
        <v>-59.518000000000001</v>
      </c>
      <c r="I241" s="581">
        <v>39.642000000000003</v>
      </c>
      <c r="J241" s="581">
        <v>-59.357999999999002</v>
      </c>
      <c r="K241" s="582">
        <v>0.40042424242399999</v>
      </c>
    </row>
    <row r="242" spans="1:11" ht="14.4" customHeight="1" thickBot="1" x14ac:dyDescent="0.35">
      <c r="A242" s="592" t="s">
        <v>532</v>
      </c>
      <c r="B242" s="581">
        <v>11231.9923406321</v>
      </c>
      <c r="C242" s="581">
        <v>13216.623496038599</v>
      </c>
      <c r="D242" s="581">
        <v>1984.63115540644</v>
      </c>
      <c r="E242" s="582">
        <v>1.1766944897410001</v>
      </c>
      <c r="F242" s="581">
        <v>11755.0277620746</v>
      </c>
      <c r="G242" s="581">
        <v>11755.0277620746</v>
      </c>
      <c r="H242" s="583">
        <v>1477.25956</v>
      </c>
      <c r="I242" s="581">
        <v>12357.917020000001</v>
      </c>
      <c r="J242" s="581">
        <v>602.88925792537304</v>
      </c>
      <c r="K242" s="582">
        <v>1.0512877783129999</v>
      </c>
    </row>
    <row r="243" spans="1:11" ht="14.4" customHeight="1" thickBot="1" x14ac:dyDescent="0.35">
      <c r="A243" s="597" t="s">
        <v>533</v>
      </c>
      <c r="B243" s="584">
        <v>11231.9923406321</v>
      </c>
      <c r="C243" s="584">
        <v>13216.623496038599</v>
      </c>
      <c r="D243" s="584">
        <v>1984.63115540644</v>
      </c>
      <c r="E243" s="585">
        <v>1.1766944897410001</v>
      </c>
      <c r="F243" s="584">
        <v>11755.0277620746</v>
      </c>
      <c r="G243" s="584">
        <v>11755.0277620746</v>
      </c>
      <c r="H243" s="586">
        <v>1477.25956</v>
      </c>
      <c r="I243" s="584">
        <v>12357.917020000001</v>
      </c>
      <c r="J243" s="584">
        <v>602.88925792537304</v>
      </c>
      <c r="K243" s="585">
        <v>1.0512877783129999</v>
      </c>
    </row>
    <row r="244" spans="1:11" ht="14.4" customHeight="1" thickBot="1" x14ac:dyDescent="0.35">
      <c r="A244" s="598" t="s">
        <v>70</v>
      </c>
      <c r="B244" s="584">
        <v>11231.9923406321</v>
      </c>
      <c r="C244" s="584">
        <v>13216.623496038599</v>
      </c>
      <c r="D244" s="584">
        <v>1984.63115540644</v>
      </c>
      <c r="E244" s="585">
        <v>1.1766944897410001</v>
      </c>
      <c r="F244" s="584">
        <v>11755.0277620746</v>
      </c>
      <c r="G244" s="584">
        <v>11755.0277620746</v>
      </c>
      <c r="H244" s="586">
        <v>1477.25956</v>
      </c>
      <c r="I244" s="584">
        <v>12357.917020000001</v>
      </c>
      <c r="J244" s="584">
        <v>602.88925792537304</v>
      </c>
      <c r="K244" s="585">
        <v>1.0512877783129999</v>
      </c>
    </row>
    <row r="245" spans="1:11" ht="14.4" customHeight="1" thickBot="1" x14ac:dyDescent="0.35">
      <c r="A245" s="595" t="s">
        <v>534</v>
      </c>
      <c r="B245" s="584">
        <v>65.999834287986005</v>
      </c>
      <c r="C245" s="584">
        <v>126.730991410295</v>
      </c>
      <c r="D245" s="584">
        <v>60.731157122307998</v>
      </c>
      <c r="E245" s="585">
        <v>1.9201713576620001</v>
      </c>
      <c r="F245" s="584">
        <v>59.999999999998998</v>
      </c>
      <c r="G245" s="584">
        <v>59.999999999998998</v>
      </c>
      <c r="H245" s="586">
        <v>9.6745000000000001</v>
      </c>
      <c r="I245" s="584">
        <v>119.17400000000001</v>
      </c>
      <c r="J245" s="584">
        <v>59.173999999999999</v>
      </c>
      <c r="K245" s="585">
        <v>1.986233333333</v>
      </c>
    </row>
    <row r="246" spans="1:11" ht="14.4" customHeight="1" thickBot="1" x14ac:dyDescent="0.35">
      <c r="A246" s="596" t="s">
        <v>535</v>
      </c>
      <c r="B246" s="581">
        <v>65.999834287986005</v>
      </c>
      <c r="C246" s="581">
        <v>126.730991410295</v>
      </c>
      <c r="D246" s="581">
        <v>60.731157122307998</v>
      </c>
      <c r="E246" s="582">
        <v>1.9201713576620001</v>
      </c>
      <c r="F246" s="581">
        <v>59.999999999998998</v>
      </c>
      <c r="G246" s="581">
        <v>59.999999999998998</v>
      </c>
      <c r="H246" s="583">
        <v>9.6745000000000001</v>
      </c>
      <c r="I246" s="581">
        <v>119.17400000000001</v>
      </c>
      <c r="J246" s="581">
        <v>59.173999999999999</v>
      </c>
      <c r="K246" s="582">
        <v>1.986233333333</v>
      </c>
    </row>
    <row r="247" spans="1:11" ht="14.4" customHeight="1" thickBot="1" x14ac:dyDescent="0.35">
      <c r="A247" s="595" t="s">
        <v>536</v>
      </c>
      <c r="B247" s="584">
        <v>267.99989438112601</v>
      </c>
      <c r="C247" s="584">
        <v>152.981989105492</v>
      </c>
      <c r="D247" s="584">
        <v>-115.01790527563401</v>
      </c>
      <c r="E247" s="585">
        <v>0.57082854252100002</v>
      </c>
      <c r="F247" s="584">
        <v>219.08529364698001</v>
      </c>
      <c r="G247" s="584">
        <v>219.08529364698001</v>
      </c>
      <c r="H247" s="586">
        <v>12.9</v>
      </c>
      <c r="I247" s="584">
        <v>138.80500000000001</v>
      </c>
      <c r="J247" s="584">
        <v>-80.280293646979999</v>
      </c>
      <c r="K247" s="585">
        <v>0.63356603124400002</v>
      </c>
    </row>
    <row r="248" spans="1:11" ht="14.4" customHeight="1" thickBot="1" x14ac:dyDescent="0.35">
      <c r="A248" s="596" t="s">
        <v>537</v>
      </c>
      <c r="B248" s="581">
        <v>267.99989438112601</v>
      </c>
      <c r="C248" s="581">
        <v>152.981989105492</v>
      </c>
      <c r="D248" s="581">
        <v>-115.01790527563401</v>
      </c>
      <c r="E248" s="582">
        <v>0.57082854252100002</v>
      </c>
      <c r="F248" s="581">
        <v>219.08529364698001</v>
      </c>
      <c r="G248" s="581">
        <v>219.08529364698001</v>
      </c>
      <c r="H248" s="583">
        <v>12.9</v>
      </c>
      <c r="I248" s="581">
        <v>138.80500000000001</v>
      </c>
      <c r="J248" s="581">
        <v>-80.280293646979999</v>
      </c>
      <c r="K248" s="582">
        <v>0.63356603124400002</v>
      </c>
    </row>
    <row r="249" spans="1:11" ht="14.4" customHeight="1" thickBot="1" x14ac:dyDescent="0.35">
      <c r="A249" s="595" t="s">
        <v>538</v>
      </c>
      <c r="B249" s="584">
        <v>1810.9987856877301</v>
      </c>
      <c r="C249" s="584">
        <v>1900.3720714400799</v>
      </c>
      <c r="D249" s="584">
        <v>89.373285752341999</v>
      </c>
      <c r="E249" s="585">
        <v>1.0493502737039999</v>
      </c>
      <c r="F249" s="584">
        <v>1906.9424684277701</v>
      </c>
      <c r="G249" s="584">
        <v>1906.9424684277701</v>
      </c>
      <c r="H249" s="586">
        <v>171.59960000000001</v>
      </c>
      <c r="I249" s="584">
        <v>2050.5436</v>
      </c>
      <c r="J249" s="584">
        <v>143.60113157223</v>
      </c>
      <c r="K249" s="585">
        <v>1.0753043859210001</v>
      </c>
    </row>
    <row r="250" spans="1:11" ht="14.4" customHeight="1" thickBot="1" x14ac:dyDescent="0.35">
      <c r="A250" s="596" t="s">
        <v>539</v>
      </c>
      <c r="B250" s="581">
        <v>1810.9987856877301</v>
      </c>
      <c r="C250" s="581">
        <v>1900.3720714400799</v>
      </c>
      <c r="D250" s="581">
        <v>89.373285752341999</v>
      </c>
      <c r="E250" s="582">
        <v>1.0493502737039999</v>
      </c>
      <c r="F250" s="581">
        <v>1906.9424684277701</v>
      </c>
      <c r="G250" s="581">
        <v>1906.9424684277701</v>
      </c>
      <c r="H250" s="583">
        <v>171.59960000000001</v>
      </c>
      <c r="I250" s="581">
        <v>2050.5436</v>
      </c>
      <c r="J250" s="581">
        <v>143.60113157223</v>
      </c>
      <c r="K250" s="582">
        <v>1.0753043859210001</v>
      </c>
    </row>
    <row r="251" spans="1:11" ht="14.4" customHeight="1" thickBot="1" x14ac:dyDescent="0.35">
      <c r="A251" s="595" t="s">
        <v>540</v>
      </c>
      <c r="B251" s="584">
        <v>4.9406564584124654E-324</v>
      </c>
      <c r="C251" s="584">
        <v>1.773999887272</v>
      </c>
      <c r="D251" s="584">
        <v>1.773999887272</v>
      </c>
      <c r="E251" s="587" t="s">
        <v>304</v>
      </c>
      <c r="F251" s="584">
        <v>0</v>
      </c>
      <c r="G251" s="584">
        <v>0</v>
      </c>
      <c r="H251" s="586">
        <v>3.6619999999999999</v>
      </c>
      <c r="I251" s="584">
        <v>22.015999999999998</v>
      </c>
      <c r="J251" s="584">
        <v>22.015999999999998</v>
      </c>
      <c r="K251" s="587" t="s">
        <v>298</v>
      </c>
    </row>
    <row r="252" spans="1:11" ht="14.4" customHeight="1" thickBot="1" x14ac:dyDescent="0.35">
      <c r="A252" s="596" t="s">
        <v>541</v>
      </c>
      <c r="B252" s="581">
        <v>4.9406564584124654E-324</v>
      </c>
      <c r="C252" s="581">
        <v>1.773999887272</v>
      </c>
      <c r="D252" s="581">
        <v>1.773999887272</v>
      </c>
      <c r="E252" s="588" t="s">
        <v>304</v>
      </c>
      <c r="F252" s="581">
        <v>0</v>
      </c>
      <c r="G252" s="581">
        <v>0</v>
      </c>
      <c r="H252" s="583">
        <v>3.6619999999999999</v>
      </c>
      <c r="I252" s="581">
        <v>22.015999999999998</v>
      </c>
      <c r="J252" s="581">
        <v>22.015999999999998</v>
      </c>
      <c r="K252" s="588" t="s">
        <v>298</v>
      </c>
    </row>
    <row r="253" spans="1:11" ht="14.4" customHeight="1" thickBot="1" x14ac:dyDescent="0.35">
      <c r="A253" s="595" t="s">
        <v>542</v>
      </c>
      <c r="B253" s="584">
        <v>1601.99889044274</v>
      </c>
      <c r="C253" s="584">
        <v>1427.4620058261</v>
      </c>
      <c r="D253" s="584">
        <v>-174.53688461663199</v>
      </c>
      <c r="E253" s="585">
        <v>0.89105055836299996</v>
      </c>
      <c r="F253" s="584">
        <v>1425.99999999998</v>
      </c>
      <c r="G253" s="584">
        <v>1425.99999999998</v>
      </c>
      <c r="H253" s="586">
        <v>112.82975999999999</v>
      </c>
      <c r="I253" s="584">
        <v>1264.9639199999999</v>
      </c>
      <c r="J253" s="584">
        <v>-161.03607999998201</v>
      </c>
      <c r="K253" s="585">
        <v>0.88707147264999997</v>
      </c>
    </row>
    <row r="254" spans="1:11" ht="14.4" customHeight="1" thickBot="1" x14ac:dyDescent="0.35">
      <c r="A254" s="596" t="s">
        <v>543</v>
      </c>
      <c r="B254" s="581">
        <v>1598.99889252056</v>
      </c>
      <c r="C254" s="581">
        <v>1424.9313260220299</v>
      </c>
      <c r="D254" s="581">
        <v>-174.06756649852801</v>
      </c>
      <c r="E254" s="582">
        <v>0.89113965787399996</v>
      </c>
      <c r="F254" s="581">
        <v>1424.99999999998</v>
      </c>
      <c r="G254" s="581">
        <v>1424.99999999998</v>
      </c>
      <c r="H254" s="583">
        <v>112.78189999999999</v>
      </c>
      <c r="I254" s="581">
        <v>1264.3896</v>
      </c>
      <c r="J254" s="581">
        <v>-160.61039999998201</v>
      </c>
      <c r="K254" s="582">
        <v>0.88729094736799996</v>
      </c>
    </row>
    <row r="255" spans="1:11" ht="14.4" customHeight="1" thickBot="1" x14ac:dyDescent="0.35">
      <c r="A255" s="596" t="s">
        <v>544</v>
      </c>
      <c r="B255" s="581">
        <v>2.9999979221770001</v>
      </c>
      <c r="C255" s="581">
        <v>2.530679804074</v>
      </c>
      <c r="D255" s="581">
        <v>-0.469318118103</v>
      </c>
      <c r="E255" s="582">
        <v>0.84356051894700002</v>
      </c>
      <c r="F255" s="581">
        <v>0.99999999999900002</v>
      </c>
      <c r="G255" s="581">
        <v>0.99999999999900002</v>
      </c>
      <c r="H255" s="583">
        <v>4.786E-2</v>
      </c>
      <c r="I255" s="581">
        <v>0.57432000000000005</v>
      </c>
      <c r="J255" s="581">
        <v>-0.42567999999900002</v>
      </c>
      <c r="K255" s="582">
        <v>0.57432000000000005</v>
      </c>
    </row>
    <row r="256" spans="1:11" ht="14.4" customHeight="1" thickBot="1" x14ac:dyDescent="0.35">
      <c r="A256" s="595" t="s">
        <v>545</v>
      </c>
      <c r="B256" s="584">
        <v>4.9406564584124654E-324</v>
      </c>
      <c r="C256" s="584">
        <v>1886.7851463183199</v>
      </c>
      <c r="D256" s="584">
        <v>1886.7851463183199</v>
      </c>
      <c r="E256" s="587" t="s">
        <v>304</v>
      </c>
      <c r="F256" s="584">
        <v>0</v>
      </c>
      <c r="G256" s="584">
        <v>0</v>
      </c>
      <c r="H256" s="586">
        <v>109.21666</v>
      </c>
      <c r="I256" s="584">
        <v>1455.20307</v>
      </c>
      <c r="J256" s="584">
        <v>1455.20307</v>
      </c>
      <c r="K256" s="587" t="s">
        <v>298</v>
      </c>
    </row>
    <row r="257" spans="1:11" ht="14.4" customHeight="1" thickBot="1" x14ac:dyDescent="0.35">
      <c r="A257" s="596" t="s">
        <v>546</v>
      </c>
      <c r="B257" s="581">
        <v>4.9406564584124654E-324</v>
      </c>
      <c r="C257" s="581">
        <v>0.470379962125</v>
      </c>
      <c r="D257" s="581">
        <v>0.470379962125</v>
      </c>
      <c r="E257" s="588" t="s">
        <v>304</v>
      </c>
      <c r="F257" s="581">
        <v>0</v>
      </c>
      <c r="G257" s="581">
        <v>0</v>
      </c>
      <c r="H257" s="583">
        <v>4.9406564584124654E-324</v>
      </c>
      <c r="I257" s="581">
        <v>5.9287877500949585E-323</v>
      </c>
      <c r="J257" s="581">
        <v>5.9287877500949585E-323</v>
      </c>
      <c r="K257" s="588" t="s">
        <v>298</v>
      </c>
    </row>
    <row r="258" spans="1:11" ht="14.4" customHeight="1" thickBot="1" x14ac:dyDescent="0.35">
      <c r="A258" s="596" t="s">
        <v>547</v>
      </c>
      <c r="B258" s="581">
        <v>4.9406564584124654E-324</v>
      </c>
      <c r="C258" s="581">
        <v>1886.3147663561899</v>
      </c>
      <c r="D258" s="581">
        <v>1886.3147663561899</v>
      </c>
      <c r="E258" s="588" t="s">
        <v>304</v>
      </c>
      <c r="F258" s="581">
        <v>0</v>
      </c>
      <c r="G258" s="581">
        <v>0</v>
      </c>
      <c r="H258" s="583">
        <v>109.21666</v>
      </c>
      <c r="I258" s="581">
        <v>1455.20307</v>
      </c>
      <c r="J258" s="581">
        <v>1455.20307</v>
      </c>
      <c r="K258" s="588" t="s">
        <v>298</v>
      </c>
    </row>
    <row r="259" spans="1:11" ht="14.4" customHeight="1" thickBot="1" x14ac:dyDescent="0.35">
      <c r="A259" s="595" t="s">
        <v>548</v>
      </c>
      <c r="B259" s="584">
        <v>7484.9949358325402</v>
      </c>
      <c r="C259" s="584">
        <v>7720.5172920510204</v>
      </c>
      <c r="D259" s="584">
        <v>235.522356218472</v>
      </c>
      <c r="E259" s="585">
        <v>1.0314659339429999</v>
      </c>
      <c r="F259" s="584">
        <v>8142.9999999999</v>
      </c>
      <c r="G259" s="584">
        <v>8142.9999999999</v>
      </c>
      <c r="H259" s="586">
        <v>1057.3770400000001</v>
      </c>
      <c r="I259" s="584">
        <v>7307.2114300000003</v>
      </c>
      <c r="J259" s="584">
        <v>-835.788569999895</v>
      </c>
      <c r="K259" s="585">
        <v>0.89736109910299999</v>
      </c>
    </row>
    <row r="260" spans="1:11" ht="14.4" customHeight="1" thickBot="1" x14ac:dyDescent="0.35">
      <c r="A260" s="596" t="s">
        <v>549</v>
      </c>
      <c r="B260" s="581">
        <v>7484.9949358325402</v>
      </c>
      <c r="C260" s="581">
        <v>7720.5172920510204</v>
      </c>
      <c r="D260" s="581">
        <v>235.522356218472</v>
      </c>
      <c r="E260" s="582">
        <v>1.0314659339429999</v>
      </c>
      <c r="F260" s="581">
        <v>8142.9999999999</v>
      </c>
      <c r="G260" s="581">
        <v>8142.9999999999</v>
      </c>
      <c r="H260" s="583">
        <v>1057.3770400000001</v>
      </c>
      <c r="I260" s="581">
        <v>7307.2114300000003</v>
      </c>
      <c r="J260" s="581">
        <v>-835.788569999895</v>
      </c>
      <c r="K260" s="582">
        <v>0.89736109910299999</v>
      </c>
    </row>
    <row r="261" spans="1:11" ht="14.4" customHeight="1" thickBot="1" x14ac:dyDescent="0.35">
      <c r="A261" s="600" t="s">
        <v>550</v>
      </c>
      <c r="B261" s="584">
        <v>4.9406564584124654E-324</v>
      </c>
      <c r="C261" s="584">
        <v>6.3050496015329998</v>
      </c>
      <c r="D261" s="584">
        <v>6.3050496015329998</v>
      </c>
      <c r="E261" s="587" t="s">
        <v>304</v>
      </c>
      <c r="F261" s="584">
        <v>0</v>
      </c>
      <c r="G261" s="584">
        <v>0</v>
      </c>
      <c r="H261" s="586">
        <v>0.32839000000000002</v>
      </c>
      <c r="I261" s="584">
        <v>18.560490000000001</v>
      </c>
      <c r="J261" s="584">
        <v>18.560490000000001</v>
      </c>
      <c r="K261" s="587" t="s">
        <v>298</v>
      </c>
    </row>
    <row r="262" spans="1:11" ht="14.4" customHeight="1" thickBot="1" x14ac:dyDescent="0.35">
      <c r="A262" s="597" t="s">
        <v>551</v>
      </c>
      <c r="B262" s="584">
        <v>4.9406564584124654E-324</v>
      </c>
      <c r="C262" s="584">
        <v>6.3050496015329998</v>
      </c>
      <c r="D262" s="584">
        <v>6.3050496015329998</v>
      </c>
      <c r="E262" s="587" t="s">
        <v>304</v>
      </c>
      <c r="F262" s="584">
        <v>0</v>
      </c>
      <c r="G262" s="584">
        <v>0</v>
      </c>
      <c r="H262" s="586">
        <v>0.32839000000000002</v>
      </c>
      <c r="I262" s="584">
        <v>18.560490000000001</v>
      </c>
      <c r="J262" s="584">
        <v>18.560490000000001</v>
      </c>
      <c r="K262" s="587" t="s">
        <v>298</v>
      </c>
    </row>
    <row r="263" spans="1:11" ht="14.4" customHeight="1" thickBot="1" x14ac:dyDescent="0.35">
      <c r="A263" s="598" t="s">
        <v>552</v>
      </c>
      <c r="B263" s="584">
        <v>4.9406564584124654E-324</v>
      </c>
      <c r="C263" s="584">
        <v>6.3050496015329998</v>
      </c>
      <c r="D263" s="584">
        <v>6.3050496015329998</v>
      </c>
      <c r="E263" s="587" t="s">
        <v>304</v>
      </c>
      <c r="F263" s="584">
        <v>0</v>
      </c>
      <c r="G263" s="584">
        <v>0</v>
      </c>
      <c r="H263" s="586">
        <v>0.32839000000000002</v>
      </c>
      <c r="I263" s="584">
        <v>18.560490000000001</v>
      </c>
      <c r="J263" s="584">
        <v>18.560490000000001</v>
      </c>
      <c r="K263" s="587" t="s">
        <v>298</v>
      </c>
    </row>
    <row r="264" spans="1:11" ht="14.4" customHeight="1" thickBot="1" x14ac:dyDescent="0.35">
      <c r="A264" s="595" t="s">
        <v>553</v>
      </c>
      <c r="B264" s="584">
        <v>4.9406564584124654E-324</v>
      </c>
      <c r="C264" s="584">
        <v>6.3050496015329998</v>
      </c>
      <c r="D264" s="584">
        <v>6.3050496015329998</v>
      </c>
      <c r="E264" s="587" t="s">
        <v>304</v>
      </c>
      <c r="F264" s="584">
        <v>0</v>
      </c>
      <c r="G264" s="584">
        <v>0</v>
      </c>
      <c r="H264" s="586">
        <v>0.32839000000000002</v>
      </c>
      <c r="I264" s="584">
        <v>18.560490000000001</v>
      </c>
      <c r="J264" s="584">
        <v>18.560490000000001</v>
      </c>
      <c r="K264" s="587" t="s">
        <v>298</v>
      </c>
    </row>
    <row r="265" spans="1:11" ht="14.4" customHeight="1" thickBot="1" x14ac:dyDescent="0.35">
      <c r="A265" s="596" t="s">
        <v>554</v>
      </c>
      <c r="B265" s="581">
        <v>4.9406564584124654E-324</v>
      </c>
      <c r="C265" s="581">
        <v>6.3050496015329998</v>
      </c>
      <c r="D265" s="581">
        <v>6.3050496015329998</v>
      </c>
      <c r="E265" s="588" t="s">
        <v>304</v>
      </c>
      <c r="F265" s="581">
        <v>0</v>
      </c>
      <c r="G265" s="581">
        <v>0</v>
      </c>
      <c r="H265" s="583">
        <v>0.32839000000000002</v>
      </c>
      <c r="I265" s="581">
        <v>9.56799</v>
      </c>
      <c r="J265" s="581">
        <v>9.56799</v>
      </c>
      <c r="K265" s="588" t="s">
        <v>298</v>
      </c>
    </row>
    <row r="266" spans="1:11" ht="14.4" customHeight="1" thickBot="1" x14ac:dyDescent="0.35">
      <c r="A266" s="596" t="s">
        <v>555</v>
      </c>
      <c r="B266" s="581">
        <v>4.9406564584124654E-324</v>
      </c>
      <c r="C266" s="581">
        <v>4.9406564584124654E-324</v>
      </c>
      <c r="D266" s="581">
        <v>0</v>
      </c>
      <c r="E266" s="582">
        <v>1</v>
      </c>
      <c r="F266" s="581">
        <v>4.9406564584124654E-324</v>
      </c>
      <c r="G266" s="581">
        <v>0</v>
      </c>
      <c r="H266" s="583">
        <v>4.9406564584124654E-324</v>
      </c>
      <c r="I266" s="581">
        <v>8.9924999999999997</v>
      </c>
      <c r="J266" s="581">
        <v>8.9924999999999997</v>
      </c>
      <c r="K266" s="588" t="s">
        <v>304</v>
      </c>
    </row>
    <row r="267" spans="1:11" ht="14.4" customHeight="1" thickBot="1" x14ac:dyDescent="0.35">
      <c r="A267" s="601"/>
      <c r="B267" s="581">
        <v>-30359.452374659799</v>
      </c>
      <c r="C267" s="581">
        <v>4.9406564584124654E-324</v>
      </c>
      <c r="D267" s="581">
        <v>30359.452374659799</v>
      </c>
      <c r="E267" s="582">
        <v>0</v>
      </c>
      <c r="F267" s="581">
        <v>-22096.740812190299</v>
      </c>
      <c r="G267" s="581">
        <v>-22096.740812190299</v>
      </c>
      <c r="H267" s="583">
        <v>-8454.7583200000699</v>
      </c>
      <c r="I267" s="581">
        <v>-37851.676220000103</v>
      </c>
      <c r="J267" s="581">
        <v>-15754.9354078098</v>
      </c>
      <c r="K267" s="582">
        <v>1.7129981539679999</v>
      </c>
    </row>
    <row r="268" spans="1:11" ht="14.4" customHeight="1" thickBot="1" x14ac:dyDescent="0.35">
      <c r="A268" s="602" t="s">
        <v>89</v>
      </c>
      <c r="B268" s="589">
        <v>-30359.452374659799</v>
      </c>
      <c r="C268" s="589">
        <v>-38672.813646125796</v>
      </c>
      <c r="D268" s="589">
        <v>-8313.3612714659794</v>
      </c>
      <c r="E268" s="590" t="s">
        <v>304</v>
      </c>
      <c r="F268" s="589">
        <v>-22096.740812190299</v>
      </c>
      <c r="G268" s="589">
        <v>-22096.740812190299</v>
      </c>
      <c r="H268" s="589">
        <v>-8454.7583200000699</v>
      </c>
      <c r="I268" s="589">
        <v>-37851.676220000103</v>
      </c>
      <c r="J268" s="589">
        <v>-15754.9354078097</v>
      </c>
      <c r="K268" s="591">
        <v>1.7129981539679999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54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03" t="s">
        <v>556</v>
      </c>
      <c r="B4" s="604" t="s">
        <v>557</v>
      </c>
      <c r="C4" s="605" t="s">
        <v>558</v>
      </c>
      <c r="D4" s="605" t="s">
        <v>557</v>
      </c>
      <c r="E4" s="605" t="s">
        <v>557</v>
      </c>
      <c r="F4" s="606" t="s">
        <v>557</v>
      </c>
      <c r="G4" s="605" t="s">
        <v>557</v>
      </c>
      <c r="H4" s="605" t="s">
        <v>157</v>
      </c>
    </row>
    <row r="5" spans="1:8" ht="14.4" customHeight="1" x14ac:dyDescent="0.3">
      <c r="A5" s="603" t="s">
        <v>556</v>
      </c>
      <c r="B5" s="604" t="s">
        <v>559</v>
      </c>
      <c r="C5" s="605" t="s">
        <v>560</v>
      </c>
      <c r="D5" s="605">
        <v>4681991.0635891827</v>
      </c>
      <c r="E5" s="605">
        <v>3629278.5015651011</v>
      </c>
      <c r="F5" s="606">
        <v>0.77515707575548443</v>
      </c>
      <c r="G5" s="605">
        <v>-1052712.5620240816</v>
      </c>
      <c r="H5" s="605" t="s">
        <v>2</v>
      </c>
    </row>
    <row r="6" spans="1:8" ht="14.4" customHeight="1" x14ac:dyDescent="0.3">
      <c r="A6" s="603" t="s">
        <v>556</v>
      </c>
      <c r="B6" s="604" t="s">
        <v>561</v>
      </c>
      <c r="C6" s="605" t="s">
        <v>562</v>
      </c>
      <c r="D6" s="605">
        <v>1489040.9598397538</v>
      </c>
      <c r="E6" s="605">
        <v>1194717.5727574993</v>
      </c>
      <c r="F6" s="606">
        <v>0.80234030156300817</v>
      </c>
      <c r="G6" s="605">
        <v>-294323.38708225451</v>
      </c>
      <c r="H6" s="605" t="s">
        <v>2</v>
      </c>
    </row>
    <row r="7" spans="1:8" ht="14.4" customHeight="1" x14ac:dyDescent="0.3">
      <c r="A7" s="603" t="s">
        <v>556</v>
      </c>
      <c r="B7" s="604" t="s">
        <v>563</v>
      </c>
      <c r="C7" s="605" t="s">
        <v>564</v>
      </c>
      <c r="D7" s="605">
        <v>63998.034378578122</v>
      </c>
      <c r="E7" s="605">
        <v>106567.98</v>
      </c>
      <c r="F7" s="606">
        <v>1.6651758297700341</v>
      </c>
      <c r="G7" s="605">
        <v>42569.945621421874</v>
      </c>
      <c r="H7" s="605" t="s">
        <v>2</v>
      </c>
    </row>
    <row r="8" spans="1:8" ht="14.4" customHeight="1" x14ac:dyDescent="0.3">
      <c r="A8" s="603" t="s">
        <v>556</v>
      </c>
      <c r="B8" s="604" t="s">
        <v>565</v>
      </c>
      <c r="C8" s="605" t="s">
        <v>566</v>
      </c>
      <c r="D8" s="605">
        <v>51999.459064779097</v>
      </c>
      <c r="E8" s="605">
        <v>40013.909999999996</v>
      </c>
      <c r="F8" s="606">
        <v>0.76950627409704542</v>
      </c>
      <c r="G8" s="605">
        <v>-11985.549064779101</v>
      </c>
      <c r="H8" s="605" t="s">
        <v>2</v>
      </c>
    </row>
    <row r="9" spans="1:8" ht="14.4" customHeight="1" x14ac:dyDescent="0.3">
      <c r="A9" s="603" t="s">
        <v>556</v>
      </c>
      <c r="B9" s="604" t="s">
        <v>567</v>
      </c>
      <c r="C9" s="605" t="s">
        <v>568</v>
      </c>
      <c r="D9" s="605">
        <v>2611041.2873481908</v>
      </c>
      <c r="E9" s="605">
        <v>1702489.8353448482</v>
      </c>
      <c r="F9" s="606">
        <v>0.65203481982237066</v>
      </c>
      <c r="G9" s="605">
        <v>-908551.45200334257</v>
      </c>
      <c r="H9" s="605" t="s">
        <v>2</v>
      </c>
    </row>
    <row r="10" spans="1:8" ht="14.4" customHeight="1" x14ac:dyDescent="0.3">
      <c r="A10" s="603" t="s">
        <v>556</v>
      </c>
      <c r="B10" s="604" t="s">
        <v>569</v>
      </c>
      <c r="C10" s="605" t="s">
        <v>570</v>
      </c>
      <c r="D10" s="605">
        <v>48989.405254477322</v>
      </c>
      <c r="E10" s="605">
        <v>124846.64605397789</v>
      </c>
      <c r="F10" s="606">
        <v>2.5484417580792673</v>
      </c>
      <c r="G10" s="605">
        <v>75857.240799500578</v>
      </c>
      <c r="H10" s="605" t="s">
        <v>2</v>
      </c>
    </row>
    <row r="11" spans="1:8" ht="14.4" customHeight="1" x14ac:dyDescent="0.3">
      <c r="A11" s="603" t="s">
        <v>556</v>
      </c>
      <c r="B11" s="604" t="s">
        <v>6</v>
      </c>
      <c r="C11" s="605" t="s">
        <v>558</v>
      </c>
      <c r="D11" s="605">
        <v>8947060.2094749622</v>
      </c>
      <c r="E11" s="605">
        <v>6797914.445721427</v>
      </c>
      <c r="F11" s="606">
        <v>0.75979308136570001</v>
      </c>
      <c r="G11" s="605">
        <v>-2149145.7637535352</v>
      </c>
      <c r="H11" s="605" t="s">
        <v>571</v>
      </c>
    </row>
    <row r="13" spans="1:8" ht="14.4" customHeight="1" x14ac:dyDescent="0.3">
      <c r="A13" s="603" t="s">
        <v>556</v>
      </c>
      <c r="B13" s="604" t="s">
        <v>557</v>
      </c>
      <c r="C13" s="605" t="s">
        <v>558</v>
      </c>
      <c r="D13" s="605" t="s">
        <v>557</v>
      </c>
      <c r="E13" s="605" t="s">
        <v>557</v>
      </c>
      <c r="F13" s="606" t="s">
        <v>557</v>
      </c>
      <c r="G13" s="605" t="s">
        <v>557</v>
      </c>
      <c r="H13" s="605" t="s">
        <v>157</v>
      </c>
    </row>
    <row r="14" spans="1:8" ht="14.4" customHeight="1" x14ac:dyDescent="0.3">
      <c r="A14" s="603" t="s">
        <v>572</v>
      </c>
      <c r="B14" s="604" t="s">
        <v>559</v>
      </c>
      <c r="C14" s="605" t="s">
        <v>560</v>
      </c>
      <c r="D14" s="605">
        <v>843815.46569171303</v>
      </c>
      <c r="E14" s="605">
        <v>611021.75311247341</v>
      </c>
      <c r="F14" s="606">
        <v>0.72411774606618728</v>
      </c>
      <c r="G14" s="605">
        <v>-232793.71257923963</v>
      </c>
      <c r="H14" s="605" t="s">
        <v>2</v>
      </c>
    </row>
    <row r="15" spans="1:8" ht="14.4" customHeight="1" x14ac:dyDescent="0.3">
      <c r="A15" s="603" t="s">
        <v>572</v>
      </c>
      <c r="B15" s="604" t="s">
        <v>561</v>
      </c>
      <c r="C15" s="605" t="s">
        <v>562</v>
      </c>
      <c r="D15" s="605">
        <v>358397.98762602801</v>
      </c>
      <c r="E15" s="605">
        <v>292001.96099939523</v>
      </c>
      <c r="F15" s="606">
        <v>0.81474218907748441</v>
      </c>
      <c r="G15" s="605">
        <v>-66396.026626632782</v>
      </c>
      <c r="H15" s="605" t="s">
        <v>2</v>
      </c>
    </row>
    <row r="16" spans="1:8" ht="14.4" customHeight="1" x14ac:dyDescent="0.3">
      <c r="A16" s="603" t="s">
        <v>572</v>
      </c>
      <c r="B16" s="604" t="s">
        <v>563</v>
      </c>
      <c r="C16" s="605" t="s">
        <v>564</v>
      </c>
      <c r="D16" s="605">
        <v>6917.32011761372</v>
      </c>
      <c r="E16" s="605">
        <v>26362.68</v>
      </c>
      <c r="F16" s="606">
        <v>3.8111117530721392</v>
      </c>
      <c r="G16" s="605">
        <v>19445.359882386281</v>
      </c>
      <c r="H16" s="605" t="s">
        <v>2</v>
      </c>
    </row>
    <row r="17" spans="1:8" ht="14.4" customHeight="1" x14ac:dyDescent="0.3">
      <c r="A17" s="603" t="s">
        <v>572</v>
      </c>
      <c r="B17" s="604" t="s">
        <v>567</v>
      </c>
      <c r="C17" s="605" t="s">
        <v>568</v>
      </c>
      <c r="D17" s="605">
        <v>412358.91748189903</v>
      </c>
      <c r="E17" s="605">
        <v>331182.5046971009</v>
      </c>
      <c r="F17" s="606">
        <v>0.80314136703891836</v>
      </c>
      <c r="G17" s="605">
        <v>-81176.412784798129</v>
      </c>
      <c r="H17" s="605" t="s">
        <v>2</v>
      </c>
    </row>
    <row r="18" spans="1:8" ht="14.4" customHeight="1" x14ac:dyDescent="0.3">
      <c r="A18" s="603" t="s">
        <v>572</v>
      </c>
      <c r="B18" s="604" t="s">
        <v>569</v>
      </c>
      <c r="C18" s="605" t="s">
        <v>570</v>
      </c>
      <c r="D18" s="605">
        <v>19492.446499526101</v>
      </c>
      <c r="E18" s="605">
        <v>22744.098791507073</v>
      </c>
      <c r="F18" s="606">
        <v>1.1668160172741799</v>
      </c>
      <c r="G18" s="605">
        <v>3251.6522919809722</v>
      </c>
      <c r="H18" s="605" t="s">
        <v>2</v>
      </c>
    </row>
    <row r="19" spans="1:8" ht="14.4" customHeight="1" x14ac:dyDescent="0.3">
      <c r="A19" s="603" t="s">
        <v>572</v>
      </c>
      <c r="B19" s="604" t="s">
        <v>6</v>
      </c>
      <c r="C19" s="605" t="s">
        <v>573</v>
      </c>
      <c r="D19" s="605">
        <v>1640982.1374167798</v>
      </c>
      <c r="E19" s="605">
        <v>1283312.9976004767</v>
      </c>
      <c r="F19" s="606">
        <v>0.78203958979142651</v>
      </c>
      <c r="G19" s="605">
        <v>-357669.13981630304</v>
      </c>
      <c r="H19" s="605" t="s">
        <v>574</v>
      </c>
    </row>
    <row r="20" spans="1:8" ht="14.4" customHeight="1" x14ac:dyDescent="0.3">
      <c r="A20" s="603" t="s">
        <v>557</v>
      </c>
      <c r="B20" s="604" t="s">
        <v>557</v>
      </c>
      <c r="C20" s="605" t="s">
        <v>557</v>
      </c>
      <c r="D20" s="605" t="s">
        <v>557</v>
      </c>
      <c r="E20" s="605" t="s">
        <v>557</v>
      </c>
      <c r="F20" s="606" t="s">
        <v>557</v>
      </c>
      <c r="G20" s="605" t="s">
        <v>557</v>
      </c>
      <c r="H20" s="605" t="s">
        <v>575</v>
      </c>
    </row>
    <row r="21" spans="1:8" ht="14.4" customHeight="1" x14ac:dyDescent="0.3">
      <c r="A21" s="603" t="s">
        <v>576</v>
      </c>
      <c r="B21" s="604" t="s">
        <v>559</v>
      </c>
      <c r="C21" s="605" t="s">
        <v>560</v>
      </c>
      <c r="D21" s="605">
        <v>938303.12566389388</v>
      </c>
      <c r="E21" s="605">
        <v>814124.95473739423</v>
      </c>
      <c r="F21" s="606">
        <v>0.8676566585679466</v>
      </c>
      <c r="G21" s="605">
        <v>-124178.17092649965</v>
      </c>
      <c r="H21" s="605" t="s">
        <v>2</v>
      </c>
    </row>
    <row r="22" spans="1:8" ht="14.4" customHeight="1" x14ac:dyDescent="0.3">
      <c r="A22" s="603" t="s">
        <v>576</v>
      </c>
      <c r="B22" s="604" t="s">
        <v>561</v>
      </c>
      <c r="C22" s="605" t="s">
        <v>562</v>
      </c>
      <c r="D22" s="605">
        <v>165715.17279053901</v>
      </c>
      <c r="E22" s="605">
        <v>132589.54450447133</v>
      </c>
      <c r="F22" s="606">
        <v>0.80010503728624849</v>
      </c>
      <c r="G22" s="605">
        <v>-33125.628286067687</v>
      </c>
      <c r="H22" s="605" t="s">
        <v>2</v>
      </c>
    </row>
    <row r="23" spans="1:8" ht="14.4" customHeight="1" x14ac:dyDescent="0.3">
      <c r="A23" s="603" t="s">
        <v>576</v>
      </c>
      <c r="B23" s="604" t="s">
        <v>563</v>
      </c>
      <c r="C23" s="605" t="s">
        <v>564</v>
      </c>
      <c r="D23" s="605">
        <v>16026.8296388402</v>
      </c>
      <c r="E23" s="605">
        <v>21203.4</v>
      </c>
      <c r="F23" s="606">
        <v>1.3229940342420967</v>
      </c>
      <c r="G23" s="605">
        <v>5176.5703611598019</v>
      </c>
      <c r="H23" s="605" t="s">
        <v>2</v>
      </c>
    </row>
    <row r="24" spans="1:8" ht="14.4" customHeight="1" x14ac:dyDescent="0.3">
      <c r="A24" s="603" t="s">
        <v>576</v>
      </c>
      <c r="B24" s="604" t="s">
        <v>565</v>
      </c>
      <c r="C24" s="605" t="s">
        <v>566</v>
      </c>
      <c r="D24" s="605">
        <v>51999.459064779097</v>
      </c>
      <c r="E24" s="605">
        <v>40013.909999999996</v>
      </c>
      <c r="F24" s="606">
        <v>0.76950627409704542</v>
      </c>
      <c r="G24" s="605">
        <v>-11985.549064779101</v>
      </c>
      <c r="H24" s="605" t="s">
        <v>2</v>
      </c>
    </row>
    <row r="25" spans="1:8" ht="14.4" customHeight="1" x14ac:dyDescent="0.3">
      <c r="A25" s="603" t="s">
        <v>576</v>
      </c>
      <c r="B25" s="604" t="s">
        <v>567</v>
      </c>
      <c r="C25" s="605" t="s">
        <v>568</v>
      </c>
      <c r="D25" s="605">
        <v>756254.9505032819</v>
      </c>
      <c r="E25" s="605">
        <v>531908.29623025015</v>
      </c>
      <c r="F25" s="606">
        <v>0.70334520901485564</v>
      </c>
      <c r="G25" s="605">
        <v>-224346.65427303175</v>
      </c>
      <c r="H25" s="605" t="s">
        <v>2</v>
      </c>
    </row>
    <row r="26" spans="1:8" ht="14.4" customHeight="1" x14ac:dyDescent="0.3">
      <c r="A26" s="603" t="s">
        <v>576</v>
      </c>
      <c r="B26" s="604" t="s">
        <v>569</v>
      </c>
      <c r="C26" s="605" t="s">
        <v>570</v>
      </c>
      <c r="D26" s="605">
        <v>8914.3502422171805</v>
      </c>
      <c r="E26" s="605">
        <v>24533.799670502154</v>
      </c>
      <c r="F26" s="606">
        <v>2.7521691434461855</v>
      </c>
      <c r="G26" s="605">
        <v>15619.449428284974</v>
      </c>
      <c r="H26" s="605" t="s">
        <v>2</v>
      </c>
    </row>
    <row r="27" spans="1:8" ht="14.4" customHeight="1" x14ac:dyDescent="0.3">
      <c r="A27" s="603" t="s">
        <v>576</v>
      </c>
      <c r="B27" s="604" t="s">
        <v>6</v>
      </c>
      <c r="C27" s="605" t="s">
        <v>577</v>
      </c>
      <c r="D27" s="605">
        <v>1937213.8879035513</v>
      </c>
      <c r="E27" s="605">
        <v>1564373.9051426179</v>
      </c>
      <c r="F27" s="606">
        <v>0.80753803950661329</v>
      </c>
      <c r="G27" s="605">
        <v>-372839.98276093346</v>
      </c>
      <c r="H27" s="605" t="s">
        <v>574</v>
      </c>
    </row>
    <row r="28" spans="1:8" ht="14.4" customHeight="1" x14ac:dyDescent="0.3">
      <c r="A28" s="603" t="s">
        <v>557</v>
      </c>
      <c r="B28" s="604" t="s">
        <v>557</v>
      </c>
      <c r="C28" s="605" t="s">
        <v>557</v>
      </c>
      <c r="D28" s="605" t="s">
        <v>557</v>
      </c>
      <c r="E28" s="605" t="s">
        <v>557</v>
      </c>
      <c r="F28" s="606" t="s">
        <v>557</v>
      </c>
      <c r="G28" s="605" t="s">
        <v>557</v>
      </c>
      <c r="H28" s="605" t="s">
        <v>575</v>
      </c>
    </row>
    <row r="29" spans="1:8" ht="14.4" customHeight="1" x14ac:dyDescent="0.3">
      <c r="A29" s="603" t="s">
        <v>578</v>
      </c>
      <c r="B29" s="604" t="s">
        <v>559</v>
      </c>
      <c r="C29" s="605" t="s">
        <v>560</v>
      </c>
      <c r="D29" s="605">
        <v>1003286.25054185</v>
      </c>
      <c r="E29" s="605">
        <v>830929.42352735647</v>
      </c>
      <c r="F29" s="606">
        <v>0.82820772544086207</v>
      </c>
      <c r="G29" s="605">
        <v>-172356.82701449352</v>
      </c>
      <c r="H29" s="605" t="s">
        <v>2</v>
      </c>
    </row>
    <row r="30" spans="1:8" ht="14.4" customHeight="1" x14ac:dyDescent="0.3">
      <c r="A30" s="603" t="s">
        <v>578</v>
      </c>
      <c r="B30" s="604" t="s">
        <v>561</v>
      </c>
      <c r="C30" s="605" t="s">
        <v>562</v>
      </c>
      <c r="D30" s="605">
        <v>154433.98887147699</v>
      </c>
      <c r="E30" s="605">
        <v>125501.6899880869</v>
      </c>
      <c r="F30" s="606">
        <v>0.81265588556759927</v>
      </c>
      <c r="G30" s="605">
        <v>-28932.298883390089</v>
      </c>
      <c r="H30" s="605" t="s">
        <v>2</v>
      </c>
    </row>
    <row r="31" spans="1:8" ht="14.4" customHeight="1" x14ac:dyDescent="0.3">
      <c r="A31" s="603" t="s">
        <v>578</v>
      </c>
      <c r="B31" s="604" t="s">
        <v>563</v>
      </c>
      <c r="C31" s="605" t="s">
        <v>564</v>
      </c>
      <c r="D31" s="605">
        <v>11002.660206483202</v>
      </c>
      <c r="E31" s="605">
        <v>19590.78</v>
      </c>
      <c r="F31" s="606">
        <v>1.7805493973590438</v>
      </c>
      <c r="G31" s="605">
        <v>8588.1197935167966</v>
      </c>
      <c r="H31" s="605" t="s">
        <v>2</v>
      </c>
    </row>
    <row r="32" spans="1:8" ht="14.4" customHeight="1" x14ac:dyDescent="0.3">
      <c r="A32" s="603" t="s">
        <v>578</v>
      </c>
      <c r="B32" s="604" t="s">
        <v>567</v>
      </c>
      <c r="C32" s="605" t="s">
        <v>568</v>
      </c>
      <c r="D32" s="605">
        <v>889626.13257110899</v>
      </c>
      <c r="E32" s="605">
        <v>523979.60789605288</v>
      </c>
      <c r="F32" s="606">
        <v>0.58898855228285518</v>
      </c>
      <c r="G32" s="605">
        <v>-365646.52467505611</v>
      </c>
      <c r="H32" s="605" t="s">
        <v>2</v>
      </c>
    </row>
    <row r="33" spans="1:8" ht="14.4" customHeight="1" x14ac:dyDescent="0.3">
      <c r="A33" s="603" t="s">
        <v>578</v>
      </c>
      <c r="B33" s="604" t="s">
        <v>569</v>
      </c>
      <c r="C33" s="605" t="s">
        <v>570</v>
      </c>
      <c r="D33" s="605">
        <v>13672.255078223599</v>
      </c>
      <c r="E33" s="605">
        <v>36881.799082619531</v>
      </c>
      <c r="F33" s="606">
        <v>2.6975651691404434</v>
      </c>
      <c r="G33" s="605">
        <v>23209.544004395932</v>
      </c>
      <c r="H33" s="605" t="s">
        <v>2</v>
      </c>
    </row>
    <row r="34" spans="1:8" ht="14.4" customHeight="1" x14ac:dyDescent="0.3">
      <c r="A34" s="603" t="s">
        <v>578</v>
      </c>
      <c r="B34" s="604" t="s">
        <v>6</v>
      </c>
      <c r="C34" s="605" t="s">
        <v>579</v>
      </c>
      <c r="D34" s="605">
        <v>2072021.2872691427</v>
      </c>
      <c r="E34" s="605">
        <v>1536883.3004941158</v>
      </c>
      <c r="F34" s="606">
        <v>0.74173142425562555</v>
      </c>
      <c r="G34" s="605">
        <v>-535137.98677502689</v>
      </c>
      <c r="H34" s="605" t="s">
        <v>574</v>
      </c>
    </row>
    <row r="35" spans="1:8" ht="14.4" customHeight="1" x14ac:dyDescent="0.3">
      <c r="A35" s="603" t="s">
        <v>557</v>
      </c>
      <c r="B35" s="604" t="s">
        <v>557</v>
      </c>
      <c r="C35" s="605" t="s">
        <v>557</v>
      </c>
      <c r="D35" s="605" t="s">
        <v>557</v>
      </c>
      <c r="E35" s="605" t="s">
        <v>557</v>
      </c>
      <c r="F35" s="606" t="s">
        <v>557</v>
      </c>
      <c r="G35" s="605" t="s">
        <v>557</v>
      </c>
      <c r="H35" s="605" t="s">
        <v>575</v>
      </c>
    </row>
    <row r="36" spans="1:8" ht="14.4" customHeight="1" x14ac:dyDescent="0.3">
      <c r="A36" s="603" t="s">
        <v>580</v>
      </c>
      <c r="B36" s="604" t="s">
        <v>559</v>
      </c>
      <c r="C36" s="605" t="s">
        <v>560</v>
      </c>
      <c r="D36" s="605">
        <v>43211.002996917603</v>
      </c>
      <c r="E36" s="605">
        <v>38186.376634040193</v>
      </c>
      <c r="F36" s="606">
        <v>0.88371882126328249</v>
      </c>
      <c r="G36" s="605">
        <v>-5024.6263628774104</v>
      </c>
      <c r="H36" s="605" t="s">
        <v>2</v>
      </c>
    </row>
    <row r="37" spans="1:8" ht="14.4" customHeight="1" x14ac:dyDescent="0.3">
      <c r="A37" s="603" t="s">
        <v>580</v>
      </c>
      <c r="B37" s="604" t="s">
        <v>567</v>
      </c>
      <c r="C37" s="605" t="s">
        <v>568</v>
      </c>
      <c r="D37" s="605">
        <v>772.69851313738093</v>
      </c>
      <c r="E37" s="605">
        <v>350.81004043455016</v>
      </c>
      <c r="F37" s="606">
        <v>0.45400636143346423</v>
      </c>
      <c r="G37" s="605">
        <v>-421.88847270283077</v>
      </c>
      <c r="H37" s="605" t="s">
        <v>2</v>
      </c>
    </row>
    <row r="38" spans="1:8" ht="14.4" customHeight="1" x14ac:dyDescent="0.3">
      <c r="A38" s="603" t="s">
        <v>580</v>
      </c>
      <c r="B38" s="604" t="s">
        <v>6</v>
      </c>
      <c r="C38" s="605" t="s">
        <v>581</v>
      </c>
      <c r="D38" s="605">
        <v>43983.701510054983</v>
      </c>
      <c r="E38" s="605">
        <v>38537.186674474746</v>
      </c>
      <c r="F38" s="606">
        <v>0.87616970267190619</v>
      </c>
      <c r="G38" s="605">
        <v>-5446.5148355802376</v>
      </c>
      <c r="H38" s="605" t="s">
        <v>574</v>
      </c>
    </row>
    <row r="39" spans="1:8" ht="14.4" customHeight="1" x14ac:dyDescent="0.3">
      <c r="A39" s="603" t="s">
        <v>557</v>
      </c>
      <c r="B39" s="604" t="s">
        <v>557</v>
      </c>
      <c r="C39" s="605" t="s">
        <v>557</v>
      </c>
      <c r="D39" s="605" t="s">
        <v>557</v>
      </c>
      <c r="E39" s="605" t="s">
        <v>557</v>
      </c>
      <c r="F39" s="606" t="s">
        <v>557</v>
      </c>
      <c r="G39" s="605" t="s">
        <v>557</v>
      </c>
      <c r="H39" s="605" t="s">
        <v>575</v>
      </c>
    </row>
    <row r="40" spans="1:8" ht="14.4" customHeight="1" x14ac:dyDescent="0.3">
      <c r="A40" s="603" t="s">
        <v>582</v>
      </c>
      <c r="B40" s="604" t="s">
        <v>559</v>
      </c>
      <c r="C40" s="605" t="s">
        <v>560</v>
      </c>
      <c r="D40" s="605">
        <v>1542618.6961511399</v>
      </c>
      <c r="E40" s="605">
        <v>1162005.5338791613</v>
      </c>
      <c r="F40" s="606">
        <v>0.75326815160375349</v>
      </c>
      <c r="G40" s="605">
        <v>-380613.16227197857</v>
      </c>
      <c r="H40" s="605" t="s">
        <v>2</v>
      </c>
    </row>
    <row r="41" spans="1:8" ht="14.4" customHeight="1" x14ac:dyDescent="0.3">
      <c r="A41" s="603" t="s">
        <v>582</v>
      </c>
      <c r="B41" s="604" t="s">
        <v>561</v>
      </c>
      <c r="C41" s="605" t="s">
        <v>562</v>
      </c>
      <c r="D41" s="605">
        <v>810493.81055170996</v>
      </c>
      <c r="E41" s="605">
        <v>644624.37726554577</v>
      </c>
      <c r="F41" s="606">
        <v>0.79534768664888944</v>
      </c>
      <c r="G41" s="605">
        <v>-165869.43328616419</v>
      </c>
      <c r="H41" s="605" t="s">
        <v>2</v>
      </c>
    </row>
    <row r="42" spans="1:8" ht="14.4" customHeight="1" x14ac:dyDescent="0.3">
      <c r="A42" s="603" t="s">
        <v>582</v>
      </c>
      <c r="B42" s="604" t="s">
        <v>563</v>
      </c>
      <c r="C42" s="605" t="s">
        <v>564</v>
      </c>
      <c r="D42" s="605">
        <v>30051.224415641002</v>
      </c>
      <c r="E42" s="605">
        <v>39411.12000000001</v>
      </c>
      <c r="F42" s="606">
        <v>1.3114646995710229</v>
      </c>
      <c r="G42" s="605">
        <v>9359.8955843590084</v>
      </c>
      <c r="H42" s="605" t="s">
        <v>2</v>
      </c>
    </row>
    <row r="43" spans="1:8" ht="14.4" customHeight="1" x14ac:dyDescent="0.3">
      <c r="A43" s="603" t="s">
        <v>582</v>
      </c>
      <c r="B43" s="604" t="s">
        <v>567</v>
      </c>
      <c r="C43" s="605" t="s">
        <v>568</v>
      </c>
      <c r="D43" s="605">
        <v>551712.70355011499</v>
      </c>
      <c r="E43" s="605">
        <v>314993.07648100925</v>
      </c>
      <c r="F43" s="606">
        <v>0.57093678368128564</v>
      </c>
      <c r="G43" s="605">
        <v>-236719.62706910574</v>
      </c>
      <c r="H43" s="605" t="s">
        <v>2</v>
      </c>
    </row>
    <row r="44" spans="1:8" ht="14.4" customHeight="1" x14ac:dyDescent="0.3">
      <c r="A44" s="603" t="s">
        <v>582</v>
      </c>
      <c r="B44" s="604" t="s">
        <v>569</v>
      </c>
      <c r="C44" s="605" t="s">
        <v>570</v>
      </c>
      <c r="D44" s="605">
        <v>6903.3583725715098</v>
      </c>
      <c r="E44" s="605">
        <v>40686.948509349138</v>
      </c>
      <c r="F44" s="606">
        <v>5.8937905746001711</v>
      </c>
      <c r="G44" s="605">
        <v>33783.590136777631</v>
      </c>
      <c r="H44" s="605" t="s">
        <v>2</v>
      </c>
    </row>
    <row r="45" spans="1:8" ht="14.4" customHeight="1" x14ac:dyDescent="0.3">
      <c r="A45" s="603" t="s">
        <v>582</v>
      </c>
      <c r="B45" s="604" t="s">
        <v>6</v>
      </c>
      <c r="C45" s="605" t="s">
        <v>583</v>
      </c>
      <c r="D45" s="605">
        <v>2941779.7930411766</v>
      </c>
      <c r="E45" s="605">
        <v>2201721.0561350654</v>
      </c>
      <c r="F45" s="606">
        <v>0.74843163357885212</v>
      </c>
      <c r="G45" s="605">
        <v>-740058.73690611124</v>
      </c>
      <c r="H45" s="605" t="s">
        <v>574</v>
      </c>
    </row>
    <row r="46" spans="1:8" ht="14.4" customHeight="1" x14ac:dyDescent="0.3">
      <c r="A46" s="603" t="s">
        <v>557</v>
      </c>
      <c r="B46" s="604" t="s">
        <v>557</v>
      </c>
      <c r="C46" s="605" t="s">
        <v>557</v>
      </c>
      <c r="D46" s="605" t="s">
        <v>557</v>
      </c>
      <c r="E46" s="605" t="s">
        <v>557</v>
      </c>
      <c r="F46" s="606" t="s">
        <v>557</v>
      </c>
      <c r="G46" s="605" t="s">
        <v>557</v>
      </c>
      <c r="H46" s="605" t="s">
        <v>575</v>
      </c>
    </row>
    <row r="47" spans="1:8" ht="14.4" customHeight="1" x14ac:dyDescent="0.3">
      <c r="A47" s="603" t="s">
        <v>584</v>
      </c>
      <c r="B47" s="604" t="s">
        <v>559</v>
      </c>
      <c r="C47" s="605" t="s">
        <v>560</v>
      </c>
      <c r="D47" s="605">
        <v>215196.53962338599</v>
      </c>
      <c r="E47" s="605">
        <v>142016.56708373269</v>
      </c>
      <c r="F47" s="606">
        <v>0.65993889740176548</v>
      </c>
      <c r="G47" s="605">
        <v>-73179.972539653303</v>
      </c>
      <c r="H47" s="605" t="s">
        <v>2</v>
      </c>
    </row>
    <row r="48" spans="1:8" ht="14.4" customHeight="1" x14ac:dyDescent="0.3">
      <c r="A48" s="603" t="s">
        <v>584</v>
      </c>
      <c r="B48" s="604" t="s">
        <v>6</v>
      </c>
      <c r="C48" s="605" t="s">
        <v>585</v>
      </c>
      <c r="D48" s="605">
        <v>215196.53962338599</v>
      </c>
      <c r="E48" s="605">
        <v>142016.56708373269</v>
      </c>
      <c r="F48" s="606">
        <v>0.65993889740176548</v>
      </c>
      <c r="G48" s="605">
        <v>-73179.972539653303</v>
      </c>
      <c r="H48" s="605" t="s">
        <v>574</v>
      </c>
    </row>
    <row r="49" spans="1:8" ht="14.4" customHeight="1" x14ac:dyDescent="0.3">
      <c r="A49" s="603" t="s">
        <v>557</v>
      </c>
      <c r="B49" s="604" t="s">
        <v>557</v>
      </c>
      <c r="C49" s="605" t="s">
        <v>557</v>
      </c>
      <c r="D49" s="605" t="s">
        <v>557</v>
      </c>
      <c r="E49" s="605" t="s">
        <v>557</v>
      </c>
      <c r="F49" s="606" t="s">
        <v>557</v>
      </c>
      <c r="G49" s="605" t="s">
        <v>557</v>
      </c>
      <c r="H49" s="605" t="s">
        <v>575</v>
      </c>
    </row>
    <row r="50" spans="1:8" ht="14.4" customHeight="1" x14ac:dyDescent="0.3">
      <c r="A50" s="603" t="s">
        <v>586</v>
      </c>
      <c r="B50" s="604" t="s">
        <v>559</v>
      </c>
      <c r="C50" s="605" t="s">
        <v>560</v>
      </c>
      <c r="D50" s="605">
        <v>39105.399129670099</v>
      </c>
      <c r="E50" s="605">
        <v>30993.892590951167</v>
      </c>
      <c r="F50" s="606">
        <v>0.7925732323605269</v>
      </c>
      <c r="G50" s="605">
        <v>-8111.5065387189316</v>
      </c>
      <c r="H50" s="605" t="s">
        <v>2</v>
      </c>
    </row>
    <row r="51" spans="1:8" ht="14.4" customHeight="1" x14ac:dyDescent="0.3">
      <c r="A51" s="603" t="s">
        <v>586</v>
      </c>
      <c r="B51" s="604" t="s">
        <v>567</v>
      </c>
      <c r="C51" s="605" t="s">
        <v>568</v>
      </c>
      <c r="D51" s="605">
        <v>71.587372359293994</v>
      </c>
      <c r="E51" s="605">
        <v>75.540000000000006</v>
      </c>
      <c r="F51" s="606">
        <v>1.0552140344091405</v>
      </c>
      <c r="G51" s="605">
        <v>3.9526276407060124</v>
      </c>
      <c r="H51" s="605" t="s">
        <v>2</v>
      </c>
    </row>
    <row r="52" spans="1:8" ht="14.4" customHeight="1" x14ac:dyDescent="0.3">
      <c r="A52" s="603" t="s">
        <v>586</v>
      </c>
      <c r="B52" s="604" t="s">
        <v>6</v>
      </c>
      <c r="C52" s="605" t="s">
        <v>587</v>
      </c>
      <c r="D52" s="605">
        <v>39183.981563968329</v>
      </c>
      <c r="E52" s="605">
        <v>31069.432590951168</v>
      </c>
      <c r="F52" s="606">
        <v>0.79291157638561915</v>
      </c>
      <c r="G52" s="605">
        <v>-8114.5489730171612</v>
      </c>
      <c r="H52" s="605" t="s">
        <v>574</v>
      </c>
    </row>
    <row r="53" spans="1:8" ht="14.4" customHeight="1" x14ac:dyDescent="0.3">
      <c r="A53" s="603" t="s">
        <v>557</v>
      </c>
      <c r="B53" s="604" t="s">
        <v>557</v>
      </c>
      <c r="C53" s="605" t="s">
        <v>557</v>
      </c>
      <c r="D53" s="605" t="s">
        <v>557</v>
      </c>
      <c r="E53" s="605" t="s">
        <v>557</v>
      </c>
      <c r="F53" s="606" t="s">
        <v>557</v>
      </c>
      <c r="G53" s="605" t="s">
        <v>557</v>
      </c>
      <c r="H53" s="605" t="s">
        <v>575</v>
      </c>
    </row>
    <row r="54" spans="1:8" ht="14.4" customHeight="1" x14ac:dyDescent="0.3">
      <c r="A54" s="603" t="s">
        <v>556</v>
      </c>
      <c r="B54" s="604" t="s">
        <v>6</v>
      </c>
      <c r="C54" s="605" t="s">
        <v>558</v>
      </c>
      <c r="D54" s="605">
        <v>8947060.2094749622</v>
      </c>
      <c r="E54" s="605">
        <v>6797914.4457214335</v>
      </c>
      <c r="F54" s="606">
        <v>0.75979308136570078</v>
      </c>
      <c r="G54" s="605">
        <v>-2149145.7637535287</v>
      </c>
      <c r="H54" s="605" t="s">
        <v>571</v>
      </c>
    </row>
  </sheetData>
  <autoFilter ref="A3:G3"/>
  <mergeCells count="1">
    <mergeCell ref="A1:G1"/>
  </mergeCells>
  <conditionalFormatting sqref="F12 F55:F65536">
    <cfRule type="cellIs" dxfId="74" priority="19" stopIfTrue="1" operator="greaterThan">
      <formula>1</formula>
    </cfRule>
  </conditionalFormatting>
  <conditionalFormatting sqref="F4:F11">
    <cfRule type="cellIs" dxfId="73" priority="14" operator="greaterThan">
      <formula>1</formula>
    </cfRule>
  </conditionalFormatting>
  <conditionalFormatting sqref="B4:B11">
    <cfRule type="expression" dxfId="72" priority="18">
      <formula>AND(LEFT(H4,6)&lt;&gt;"mezera",H4&lt;&gt;"")</formula>
    </cfRule>
  </conditionalFormatting>
  <conditionalFormatting sqref="A4:A11">
    <cfRule type="expression" dxfId="71" priority="15">
      <formula>AND(H4&lt;&gt;"",H4&lt;&gt;"mezeraKL")</formula>
    </cfRule>
  </conditionalFormatting>
  <conditionalFormatting sqref="B4:G11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1">
    <cfRule type="expression" dxfId="68" priority="13">
      <formula>$H4&lt;&gt;""</formula>
    </cfRule>
  </conditionalFormatting>
  <conditionalFormatting sqref="G4:G11">
    <cfRule type="cellIs" dxfId="67" priority="12" operator="greaterThan">
      <formula>0</formula>
    </cfRule>
  </conditionalFormatting>
  <conditionalFormatting sqref="F4:F11">
    <cfRule type="cellIs" dxfId="66" priority="9" operator="greaterThan">
      <formula>1</formula>
    </cfRule>
  </conditionalFormatting>
  <conditionalFormatting sqref="F4:F11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1">
    <cfRule type="expression" dxfId="63" priority="8">
      <formula>$H4&lt;&gt;""</formula>
    </cfRule>
  </conditionalFormatting>
  <conditionalFormatting sqref="F13:F54">
    <cfRule type="cellIs" dxfId="62" priority="3" operator="greaterThan">
      <formula>1</formula>
    </cfRule>
  </conditionalFormatting>
  <conditionalFormatting sqref="B13:B54">
    <cfRule type="expression" dxfId="61" priority="7">
      <formula>AND(LEFT(H13,6)&lt;&gt;"mezera",H13&lt;&gt;"")</formula>
    </cfRule>
  </conditionalFormatting>
  <conditionalFormatting sqref="A13:A54">
    <cfRule type="expression" dxfId="60" priority="4">
      <formula>AND(H13&lt;&gt;"",H13&lt;&gt;"mezeraKL")</formula>
    </cfRule>
  </conditionalFormatting>
  <conditionalFormatting sqref="B13:G54">
    <cfRule type="expression" dxfId="59" priority="5">
      <formula>$H13="SumaNS"</formula>
    </cfRule>
    <cfRule type="expression" dxfId="58" priority="6">
      <formula>OR($H13="KL",$H13="SumaKL")</formula>
    </cfRule>
  </conditionalFormatting>
  <conditionalFormatting sqref="A13:G54">
    <cfRule type="expression" dxfId="57" priority="2">
      <formula>$H13&lt;&gt;""</formula>
    </cfRule>
  </conditionalFormatting>
  <conditionalFormatting sqref="G13:G54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5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202.06829757768367</v>
      </c>
      <c r="M3" s="340">
        <f>SUBTOTAL(9,M5:M1048576)</f>
        <v>33641.667333333324</v>
      </c>
      <c r="N3" s="341">
        <f>SUBTOTAL(9,N5:N1048576)</f>
        <v>6797914.4457214382</v>
      </c>
    </row>
    <row r="4" spans="1:14" s="89" customFormat="1" ht="14.4" customHeight="1" thickBot="1" x14ac:dyDescent="0.35">
      <c r="A4" s="607" t="s">
        <v>7</v>
      </c>
      <c r="B4" s="608" t="s">
        <v>8</v>
      </c>
      <c r="C4" s="608" t="s">
        <v>0</v>
      </c>
      <c r="D4" s="608" t="s">
        <v>9</v>
      </c>
      <c r="E4" s="608" t="s">
        <v>10</v>
      </c>
      <c r="F4" s="608" t="s">
        <v>2</v>
      </c>
      <c r="G4" s="608" t="s">
        <v>11</v>
      </c>
      <c r="H4" s="608" t="s">
        <v>12</v>
      </c>
      <c r="I4" s="608" t="s">
        <v>13</v>
      </c>
      <c r="J4" s="609" t="s">
        <v>14</v>
      </c>
      <c r="K4" s="609" t="s">
        <v>15</v>
      </c>
      <c r="L4" s="610" t="s">
        <v>279</v>
      </c>
      <c r="M4" s="610" t="s">
        <v>16</v>
      </c>
      <c r="N4" s="611" t="s">
        <v>296</v>
      </c>
    </row>
    <row r="5" spans="1:14" ht="14.4" customHeight="1" x14ac:dyDescent="0.3">
      <c r="A5" s="612" t="s">
        <v>556</v>
      </c>
      <c r="B5" s="613" t="s">
        <v>558</v>
      </c>
      <c r="C5" s="614" t="s">
        <v>572</v>
      </c>
      <c r="D5" s="615" t="s">
        <v>573</v>
      </c>
      <c r="E5" s="614" t="s">
        <v>559</v>
      </c>
      <c r="F5" s="615" t="s">
        <v>560</v>
      </c>
      <c r="G5" s="614"/>
      <c r="H5" s="614" t="s">
        <v>588</v>
      </c>
      <c r="I5" s="614" t="s">
        <v>589</v>
      </c>
      <c r="J5" s="614" t="s">
        <v>590</v>
      </c>
      <c r="K5" s="614" t="s">
        <v>591</v>
      </c>
      <c r="L5" s="616">
        <v>61.940159159322498</v>
      </c>
      <c r="M5" s="616">
        <v>1</v>
      </c>
      <c r="N5" s="617">
        <v>61.940159159322498</v>
      </c>
    </row>
    <row r="6" spans="1:14" ht="14.4" customHeight="1" x14ac:dyDescent="0.3">
      <c r="A6" s="618" t="s">
        <v>556</v>
      </c>
      <c r="B6" s="619" t="s">
        <v>558</v>
      </c>
      <c r="C6" s="620" t="s">
        <v>572</v>
      </c>
      <c r="D6" s="621" t="s">
        <v>573</v>
      </c>
      <c r="E6" s="620" t="s">
        <v>559</v>
      </c>
      <c r="F6" s="621" t="s">
        <v>560</v>
      </c>
      <c r="G6" s="620"/>
      <c r="H6" s="620" t="s">
        <v>592</v>
      </c>
      <c r="I6" s="620" t="s">
        <v>593</v>
      </c>
      <c r="J6" s="620" t="s">
        <v>594</v>
      </c>
      <c r="K6" s="620" t="s">
        <v>595</v>
      </c>
      <c r="L6" s="622">
        <v>195.19</v>
      </c>
      <c r="M6" s="622">
        <v>2</v>
      </c>
      <c r="N6" s="623">
        <v>390.38</v>
      </c>
    </row>
    <row r="7" spans="1:14" ht="14.4" customHeight="1" x14ac:dyDescent="0.3">
      <c r="A7" s="618" t="s">
        <v>556</v>
      </c>
      <c r="B7" s="619" t="s">
        <v>558</v>
      </c>
      <c r="C7" s="620" t="s">
        <v>572</v>
      </c>
      <c r="D7" s="621" t="s">
        <v>573</v>
      </c>
      <c r="E7" s="620" t="s">
        <v>559</v>
      </c>
      <c r="F7" s="621" t="s">
        <v>560</v>
      </c>
      <c r="G7" s="620"/>
      <c r="H7" s="620" t="s">
        <v>596</v>
      </c>
      <c r="I7" s="620" t="s">
        <v>597</v>
      </c>
      <c r="J7" s="620" t="s">
        <v>598</v>
      </c>
      <c r="K7" s="620"/>
      <c r="L7" s="622">
        <v>78.706209488467351</v>
      </c>
      <c r="M7" s="622">
        <v>150</v>
      </c>
      <c r="N7" s="623">
        <v>11805.931423270104</v>
      </c>
    </row>
    <row r="8" spans="1:14" ht="14.4" customHeight="1" x14ac:dyDescent="0.3">
      <c r="A8" s="618" t="s">
        <v>556</v>
      </c>
      <c r="B8" s="619" t="s">
        <v>558</v>
      </c>
      <c r="C8" s="620" t="s">
        <v>572</v>
      </c>
      <c r="D8" s="621" t="s">
        <v>573</v>
      </c>
      <c r="E8" s="620" t="s">
        <v>559</v>
      </c>
      <c r="F8" s="621" t="s">
        <v>560</v>
      </c>
      <c r="G8" s="620"/>
      <c r="H8" s="620" t="s">
        <v>599</v>
      </c>
      <c r="I8" s="620" t="s">
        <v>600</v>
      </c>
      <c r="J8" s="620" t="s">
        <v>601</v>
      </c>
      <c r="K8" s="620" t="s">
        <v>602</v>
      </c>
      <c r="L8" s="622">
        <v>126.13017096585151</v>
      </c>
      <c r="M8" s="622">
        <v>2</v>
      </c>
      <c r="N8" s="623">
        <v>252.26034193170301</v>
      </c>
    </row>
    <row r="9" spans="1:14" ht="14.4" customHeight="1" x14ac:dyDescent="0.3">
      <c r="A9" s="618" t="s">
        <v>556</v>
      </c>
      <c r="B9" s="619" t="s">
        <v>558</v>
      </c>
      <c r="C9" s="620" t="s">
        <v>572</v>
      </c>
      <c r="D9" s="621" t="s">
        <v>573</v>
      </c>
      <c r="E9" s="620" t="s">
        <v>559</v>
      </c>
      <c r="F9" s="621" t="s">
        <v>560</v>
      </c>
      <c r="G9" s="620"/>
      <c r="H9" s="620" t="s">
        <v>603</v>
      </c>
      <c r="I9" s="620" t="s">
        <v>604</v>
      </c>
      <c r="J9" s="620" t="s">
        <v>605</v>
      </c>
      <c r="K9" s="620" t="s">
        <v>606</v>
      </c>
      <c r="L9" s="622">
        <v>125.19</v>
      </c>
      <c r="M9" s="622">
        <v>1</v>
      </c>
      <c r="N9" s="623">
        <v>125.19</v>
      </c>
    </row>
    <row r="10" spans="1:14" ht="14.4" customHeight="1" x14ac:dyDescent="0.3">
      <c r="A10" s="618" t="s">
        <v>556</v>
      </c>
      <c r="B10" s="619" t="s">
        <v>558</v>
      </c>
      <c r="C10" s="620" t="s">
        <v>572</v>
      </c>
      <c r="D10" s="621" t="s">
        <v>573</v>
      </c>
      <c r="E10" s="620" t="s">
        <v>559</v>
      </c>
      <c r="F10" s="621" t="s">
        <v>560</v>
      </c>
      <c r="G10" s="620"/>
      <c r="H10" s="620" t="s">
        <v>607</v>
      </c>
      <c r="I10" s="620" t="s">
        <v>608</v>
      </c>
      <c r="J10" s="620" t="s">
        <v>609</v>
      </c>
      <c r="K10" s="620" t="s">
        <v>610</v>
      </c>
      <c r="L10" s="622">
        <v>151.33303981967131</v>
      </c>
      <c r="M10" s="622">
        <v>3</v>
      </c>
      <c r="N10" s="623">
        <v>453.99911945901397</v>
      </c>
    </row>
    <row r="11" spans="1:14" ht="14.4" customHeight="1" x14ac:dyDescent="0.3">
      <c r="A11" s="618" t="s">
        <v>556</v>
      </c>
      <c r="B11" s="619" t="s">
        <v>558</v>
      </c>
      <c r="C11" s="620" t="s">
        <v>572</v>
      </c>
      <c r="D11" s="621" t="s">
        <v>573</v>
      </c>
      <c r="E11" s="620" t="s">
        <v>559</v>
      </c>
      <c r="F11" s="621" t="s">
        <v>560</v>
      </c>
      <c r="G11" s="620"/>
      <c r="H11" s="620" t="s">
        <v>611</v>
      </c>
      <c r="I11" s="620" t="s">
        <v>612</v>
      </c>
      <c r="J11" s="620" t="s">
        <v>613</v>
      </c>
      <c r="K11" s="620" t="s">
        <v>614</v>
      </c>
      <c r="L11" s="622">
        <v>139.36000000000001</v>
      </c>
      <c r="M11" s="622">
        <v>1</v>
      </c>
      <c r="N11" s="623">
        <v>139.36000000000001</v>
      </c>
    </row>
    <row r="12" spans="1:14" ht="14.4" customHeight="1" x14ac:dyDescent="0.3">
      <c r="A12" s="618" t="s">
        <v>556</v>
      </c>
      <c r="B12" s="619" t="s">
        <v>558</v>
      </c>
      <c r="C12" s="620" t="s">
        <v>572</v>
      </c>
      <c r="D12" s="621" t="s">
        <v>573</v>
      </c>
      <c r="E12" s="620" t="s">
        <v>559</v>
      </c>
      <c r="F12" s="621" t="s">
        <v>560</v>
      </c>
      <c r="G12" s="620"/>
      <c r="H12" s="620" t="s">
        <v>615</v>
      </c>
      <c r="I12" s="620" t="s">
        <v>616</v>
      </c>
      <c r="J12" s="620" t="s">
        <v>617</v>
      </c>
      <c r="K12" s="620" t="s">
        <v>618</v>
      </c>
      <c r="L12" s="622">
        <v>104.72987387504533</v>
      </c>
      <c r="M12" s="622">
        <v>3</v>
      </c>
      <c r="N12" s="623">
        <v>314.189621625136</v>
      </c>
    </row>
    <row r="13" spans="1:14" ht="14.4" customHeight="1" x14ac:dyDescent="0.3">
      <c r="A13" s="618" t="s">
        <v>556</v>
      </c>
      <c r="B13" s="619" t="s">
        <v>558</v>
      </c>
      <c r="C13" s="620" t="s">
        <v>572</v>
      </c>
      <c r="D13" s="621" t="s">
        <v>573</v>
      </c>
      <c r="E13" s="620" t="s">
        <v>559</v>
      </c>
      <c r="F13" s="621" t="s">
        <v>560</v>
      </c>
      <c r="G13" s="620"/>
      <c r="H13" s="620" t="s">
        <v>619</v>
      </c>
      <c r="I13" s="620" t="s">
        <v>620</v>
      </c>
      <c r="J13" s="620" t="s">
        <v>621</v>
      </c>
      <c r="K13" s="620" t="s">
        <v>622</v>
      </c>
      <c r="L13" s="622">
        <v>3075.48</v>
      </c>
      <c r="M13" s="622">
        <v>1</v>
      </c>
      <c r="N13" s="623">
        <v>3075.48</v>
      </c>
    </row>
    <row r="14" spans="1:14" ht="14.4" customHeight="1" x14ac:dyDescent="0.3">
      <c r="A14" s="618" t="s">
        <v>556</v>
      </c>
      <c r="B14" s="619" t="s">
        <v>558</v>
      </c>
      <c r="C14" s="620" t="s">
        <v>572</v>
      </c>
      <c r="D14" s="621" t="s">
        <v>573</v>
      </c>
      <c r="E14" s="620" t="s">
        <v>559</v>
      </c>
      <c r="F14" s="621" t="s">
        <v>560</v>
      </c>
      <c r="G14" s="620"/>
      <c r="H14" s="620" t="s">
        <v>623</v>
      </c>
      <c r="I14" s="620" t="s">
        <v>624</v>
      </c>
      <c r="J14" s="620" t="s">
        <v>625</v>
      </c>
      <c r="K14" s="620" t="s">
        <v>626</v>
      </c>
      <c r="L14" s="622">
        <v>336.61</v>
      </c>
      <c r="M14" s="622">
        <v>1</v>
      </c>
      <c r="N14" s="623">
        <v>336.61</v>
      </c>
    </row>
    <row r="15" spans="1:14" ht="14.4" customHeight="1" x14ac:dyDescent="0.3">
      <c r="A15" s="618" t="s">
        <v>556</v>
      </c>
      <c r="B15" s="619" t="s">
        <v>558</v>
      </c>
      <c r="C15" s="620" t="s">
        <v>572</v>
      </c>
      <c r="D15" s="621" t="s">
        <v>573</v>
      </c>
      <c r="E15" s="620" t="s">
        <v>559</v>
      </c>
      <c r="F15" s="621" t="s">
        <v>560</v>
      </c>
      <c r="G15" s="620" t="s">
        <v>627</v>
      </c>
      <c r="H15" s="620" t="s">
        <v>628</v>
      </c>
      <c r="I15" s="620" t="s">
        <v>628</v>
      </c>
      <c r="J15" s="620" t="s">
        <v>629</v>
      </c>
      <c r="K15" s="620" t="s">
        <v>630</v>
      </c>
      <c r="L15" s="622">
        <v>256.63087830473808</v>
      </c>
      <c r="M15" s="622">
        <v>173</v>
      </c>
      <c r="N15" s="623">
        <v>44397.14194671969</v>
      </c>
    </row>
    <row r="16" spans="1:14" ht="14.4" customHeight="1" x14ac:dyDescent="0.3">
      <c r="A16" s="618" t="s">
        <v>556</v>
      </c>
      <c r="B16" s="619" t="s">
        <v>558</v>
      </c>
      <c r="C16" s="620" t="s">
        <v>572</v>
      </c>
      <c r="D16" s="621" t="s">
        <v>573</v>
      </c>
      <c r="E16" s="620" t="s">
        <v>559</v>
      </c>
      <c r="F16" s="621" t="s">
        <v>560</v>
      </c>
      <c r="G16" s="620" t="s">
        <v>627</v>
      </c>
      <c r="H16" s="620" t="s">
        <v>631</v>
      </c>
      <c r="I16" s="620" t="s">
        <v>631</v>
      </c>
      <c r="J16" s="620" t="s">
        <v>632</v>
      </c>
      <c r="K16" s="620" t="s">
        <v>633</v>
      </c>
      <c r="L16" s="622">
        <v>181.58893750952967</v>
      </c>
      <c r="M16" s="622">
        <v>41</v>
      </c>
      <c r="N16" s="623">
        <v>7445.1464378907167</v>
      </c>
    </row>
    <row r="17" spans="1:14" ht="14.4" customHeight="1" x14ac:dyDescent="0.3">
      <c r="A17" s="618" t="s">
        <v>556</v>
      </c>
      <c r="B17" s="619" t="s">
        <v>558</v>
      </c>
      <c r="C17" s="620" t="s">
        <v>572</v>
      </c>
      <c r="D17" s="621" t="s">
        <v>573</v>
      </c>
      <c r="E17" s="620" t="s">
        <v>559</v>
      </c>
      <c r="F17" s="621" t="s">
        <v>560</v>
      </c>
      <c r="G17" s="620" t="s">
        <v>627</v>
      </c>
      <c r="H17" s="620" t="s">
        <v>634</v>
      </c>
      <c r="I17" s="620" t="s">
        <v>634</v>
      </c>
      <c r="J17" s="620" t="s">
        <v>635</v>
      </c>
      <c r="K17" s="620" t="s">
        <v>636</v>
      </c>
      <c r="L17" s="622">
        <v>153.21466666666669</v>
      </c>
      <c r="M17" s="622">
        <v>15</v>
      </c>
      <c r="N17" s="623">
        <v>2298.2200000000003</v>
      </c>
    </row>
    <row r="18" spans="1:14" ht="14.4" customHeight="1" x14ac:dyDescent="0.3">
      <c r="A18" s="618" t="s">
        <v>556</v>
      </c>
      <c r="B18" s="619" t="s">
        <v>558</v>
      </c>
      <c r="C18" s="620" t="s">
        <v>572</v>
      </c>
      <c r="D18" s="621" t="s">
        <v>573</v>
      </c>
      <c r="E18" s="620" t="s">
        <v>559</v>
      </c>
      <c r="F18" s="621" t="s">
        <v>560</v>
      </c>
      <c r="G18" s="620" t="s">
        <v>627</v>
      </c>
      <c r="H18" s="620" t="s">
        <v>637</v>
      </c>
      <c r="I18" s="620" t="s">
        <v>637</v>
      </c>
      <c r="J18" s="620" t="s">
        <v>629</v>
      </c>
      <c r="K18" s="620" t="s">
        <v>638</v>
      </c>
      <c r="L18" s="622">
        <v>144.70949430071275</v>
      </c>
      <c r="M18" s="622">
        <v>56</v>
      </c>
      <c r="N18" s="623">
        <v>8103.7316808399146</v>
      </c>
    </row>
    <row r="19" spans="1:14" ht="14.4" customHeight="1" x14ac:dyDescent="0.3">
      <c r="A19" s="618" t="s">
        <v>556</v>
      </c>
      <c r="B19" s="619" t="s">
        <v>558</v>
      </c>
      <c r="C19" s="620" t="s">
        <v>572</v>
      </c>
      <c r="D19" s="621" t="s">
        <v>573</v>
      </c>
      <c r="E19" s="620" t="s">
        <v>559</v>
      </c>
      <c r="F19" s="621" t="s">
        <v>560</v>
      </c>
      <c r="G19" s="620" t="s">
        <v>627</v>
      </c>
      <c r="H19" s="620" t="s">
        <v>639</v>
      </c>
      <c r="I19" s="620" t="s">
        <v>639</v>
      </c>
      <c r="J19" s="620" t="s">
        <v>629</v>
      </c>
      <c r="K19" s="620" t="s">
        <v>640</v>
      </c>
      <c r="L19" s="622">
        <v>150.64953648063724</v>
      </c>
      <c r="M19" s="622">
        <v>17</v>
      </c>
      <c r="N19" s="623">
        <v>2561.0421201708332</v>
      </c>
    </row>
    <row r="20" spans="1:14" ht="14.4" customHeight="1" x14ac:dyDescent="0.3">
      <c r="A20" s="618" t="s">
        <v>556</v>
      </c>
      <c r="B20" s="619" t="s">
        <v>558</v>
      </c>
      <c r="C20" s="620" t="s">
        <v>572</v>
      </c>
      <c r="D20" s="621" t="s">
        <v>573</v>
      </c>
      <c r="E20" s="620" t="s">
        <v>559</v>
      </c>
      <c r="F20" s="621" t="s">
        <v>560</v>
      </c>
      <c r="G20" s="620" t="s">
        <v>627</v>
      </c>
      <c r="H20" s="620" t="s">
        <v>641</v>
      </c>
      <c r="I20" s="620" t="s">
        <v>642</v>
      </c>
      <c r="J20" s="620" t="s">
        <v>643</v>
      </c>
      <c r="K20" s="620" t="s">
        <v>644</v>
      </c>
      <c r="L20" s="622">
        <v>53.683245447013569</v>
      </c>
      <c r="M20" s="622">
        <v>3</v>
      </c>
      <c r="N20" s="623">
        <v>161.0497363410407</v>
      </c>
    </row>
    <row r="21" spans="1:14" ht="14.4" customHeight="1" x14ac:dyDescent="0.3">
      <c r="A21" s="618" t="s">
        <v>556</v>
      </c>
      <c r="B21" s="619" t="s">
        <v>558</v>
      </c>
      <c r="C21" s="620" t="s">
        <v>572</v>
      </c>
      <c r="D21" s="621" t="s">
        <v>573</v>
      </c>
      <c r="E21" s="620" t="s">
        <v>559</v>
      </c>
      <c r="F21" s="621" t="s">
        <v>560</v>
      </c>
      <c r="G21" s="620" t="s">
        <v>627</v>
      </c>
      <c r="H21" s="620" t="s">
        <v>645</v>
      </c>
      <c r="I21" s="620" t="s">
        <v>646</v>
      </c>
      <c r="J21" s="620" t="s">
        <v>647</v>
      </c>
      <c r="K21" s="620" t="s">
        <v>648</v>
      </c>
      <c r="L21" s="622">
        <v>84.655506618778688</v>
      </c>
      <c r="M21" s="622">
        <v>4</v>
      </c>
      <c r="N21" s="623">
        <v>338.62202647511475</v>
      </c>
    </row>
    <row r="22" spans="1:14" ht="14.4" customHeight="1" x14ac:dyDescent="0.3">
      <c r="A22" s="618" t="s">
        <v>556</v>
      </c>
      <c r="B22" s="619" t="s">
        <v>558</v>
      </c>
      <c r="C22" s="620" t="s">
        <v>572</v>
      </c>
      <c r="D22" s="621" t="s">
        <v>573</v>
      </c>
      <c r="E22" s="620" t="s">
        <v>559</v>
      </c>
      <c r="F22" s="621" t="s">
        <v>560</v>
      </c>
      <c r="G22" s="620" t="s">
        <v>627</v>
      </c>
      <c r="H22" s="620" t="s">
        <v>649</v>
      </c>
      <c r="I22" s="620" t="s">
        <v>650</v>
      </c>
      <c r="J22" s="620" t="s">
        <v>651</v>
      </c>
      <c r="K22" s="620" t="s">
        <v>652</v>
      </c>
      <c r="L22" s="622">
        <v>94.6642909079887</v>
      </c>
      <c r="M22" s="622">
        <v>25</v>
      </c>
      <c r="N22" s="623">
        <v>2366.6072726997177</v>
      </c>
    </row>
    <row r="23" spans="1:14" ht="14.4" customHeight="1" x14ac:dyDescent="0.3">
      <c r="A23" s="618" t="s">
        <v>556</v>
      </c>
      <c r="B23" s="619" t="s">
        <v>558</v>
      </c>
      <c r="C23" s="620" t="s">
        <v>572</v>
      </c>
      <c r="D23" s="621" t="s">
        <v>573</v>
      </c>
      <c r="E23" s="620" t="s">
        <v>559</v>
      </c>
      <c r="F23" s="621" t="s">
        <v>560</v>
      </c>
      <c r="G23" s="620" t="s">
        <v>627</v>
      </c>
      <c r="H23" s="620" t="s">
        <v>653</v>
      </c>
      <c r="I23" s="620" t="s">
        <v>654</v>
      </c>
      <c r="J23" s="620" t="s">
        <v>651</v>
      </c>
      <c r="K23" s="620" t="s">
        <v>655</v>
      </c>
      <c r="L23" s="622">
        <v>98.5450452046518</v>
      </c>
      <c r="M23" s="622">
        <v>4</v>
      </c>
      <c r="N23" s="623">
        <v>394.1801808186072</v>
      </c>
    </row>
    <row r="24" spans="1:14" ht="14.4" customHeight="1" x14ac:dyDescent="0.3">
      <c r="A24" s="618" t="s">
        <v>556</v>
      </c>
      <c r="B24" s="619" t="s">
        <v>558</v>
      </c>
      <c r="C24" s="620" t="s">
        <v>572</v>
      </c>
      <c r="D24" s="621" t="s">
        <v>573</v>
      </c>
      <c r="E24" s="620" t="s">
        <v>559</v>
      </c>
      <c r="F24" s="621" t="s">
        <v>560</v>
      </c>
      <c r="G24" s="620" t="s">
        <v>627</v>
      </c>
      <c r="H24" s="620" t="s">
        <v>656</v>
      </c>
      <c r="I24" s="620" t="s">
        <v>657</v>
      </c>
      <c r="J24" s="620" t="s">
        <v>658</v>
      </c>
      <c r="K24" s="620" t="s">
        <v>659</v>
      </c>
      <c r="L24" s="622">
        <v>167.33885422813191</v>
      </c>
      <c r="M24" s="622">
        <v>9</v>
      </c>
      <c r="N24" s="623">
        <v>1506.0496880531871</v>
      </c>
    </row>
    <row r="25" spans="1:14" ht="14.4" customHeight="1" x14ac:dyDescent="0.3">
      <c r="A25" s="618" t="s">
        <v>556</v>
      </c>
      <c r="B25" s="619" t="s">
        <v>558</v>
      </c>
      <c r="C25" s="620" t="s">
        <v>572</v>
      </c>
      <c r="D25" s="621" t="s">
        <v>573</v>
      </c>
      <c r="E25" s="620" t="s">
        <v>559</v>
      </c>
      <c r="F25" s="621" t="s">
        <v>560</v>
      </c>
      <c r="G25" s="620" t="s">
        <v>627</v>
      </c>
      <c r="H25" s="620" t="s">
        <v>660</v>
      </c>
      <c r="I25" s="620" t="s">
        <v>661</v>
      </c>
      <c r="J25" s="620" t="s">
        <v>662</v>
      </c>
      <c r="K25" s="620" t="s">
        <v>663</v>
      </c>
      <c r="L25" s="622">
        <v>63.034983371591956</v>
      </c>
      <c r="M25" s="622">
        <v>28</v>
      </c>
      <c r="N25" s="623">
        <v>1764.9795344045747</v>
      </c>
    </row>
    <row r="26" spans="1:14" ht="14.4" customHeight="1" x14ac:dyDescent="0.3">
      <c r="A26" s="618" t="s">
        <v>556</v>
      </c>
      <c r="B26" s="619" t="s">
        <v>558</v>
      </c>
      <c r="C26" s="620" t="s">
        <v>572</v>
      </c>
      <c r="D26" s="621" t="s">
        <v>573</v>
      </c>
      <c r="E26" s="620" t="s">
        <v>559</v>
      </c>
      <c r="F26" s="621" t="s">
        <v>560</v>
      </c>
      <c r="G26" s="620" t="s">
        <v>627</v>
      </c>
      <c r="H26" s="620" t="s">
        <v>664</v>
      </c>
      <c r="I26" s="620" t="s">
        <v>665</v>
      </c>
      <c r="J26" s="620" t="s">
        <v>666</v>
      </c>
      <c r="K26" s="620" t="s">
        <v>667</v>
      </c>
      <c r="L26" s="622">
        <v>42.4</v>
      </c>
      <c r="M26" s="622">
        <v>1</v>
      </c>
      <c r="N26" s="623">
        <v>42.4</v>
      </c>
    </row>
    <row r="27" spans="1:14" ht="14.4" customHeight="1" x14ac:dyDescent="0.3">
      <c r="A27" s="618" t="s">
        <v>556</v>
      </c>
      <c r="B27" s="619" t="s">
        <v>558</v>
      </c>
      <c r="C27" s="620" t="s">
        <v>572</v>
      </c>
      <c r="D27" s="621" t="s">
        <v>573</v>
      </c>
      <c r="E27" s="620" t="s">
        <v>559</v>
      </c>
      <c r="F27" s="621" t="s">
        <v>560</v>
      </c>
      <c r="G27" s="620" t="s">
        <v>627</v>
      </c>
      <c r="H27" s="620" t="s">
        <v>668</v>
      </c>
      <c r="I27" s="620" t="s">
        <v>669</v>
      </c>
      <c r="J27" s="620" t="s">
        <v>670</v>
      </c>
      <c r="K27" s="620" t="s">
        <v>671</v>
      </c>
      <c r="L27" s="622">
        <v>66.622192993891701</v>
      </c>
      <c r="M27" s="622">
        <v>9</v>
      </c>
      <c r="N27" s="623">
        <v>599.59973694502526</v>
      </c>
    </row>
    <row r="28" spans="1:14" ht="14.4" customHeight="1" x14ac:dyDescent="0.3">
      <c r="A28" s="618" t="s">
        <v>556</v>
      </c>
      <c r="B28" s="619" t="s">
        <v>558</v>
      </c>
      <c r="C28" s="620" t="s">
        <v>572</v>
      </c>
      <c r="D28" s="621" t="s">
        <v>573</v>
      </c>
      <c r="E28" s="620" t="s">
        <v>559</v>
      </c>
      <c r="F28" s="621" t="s">
        <v>560</v>
      </c>
      <c r="G28" s="620" t="s">
        <v>627</v>
      </c>
      <c r="H28" s="620" t="s">
        <v>672</v>
      </c>
      <c r="I28" s="620" t="s">
        <v>673</v>
      </c>
      <c r="J28" s="620" t="s">
        <v>674</v>
      </c>
      <c r="K28" s="620" t="s">
        <v>675</v>
      </c>
      <c r="L28" s="622">
        <v>55.57238581244566</v>
      </c>
      <c r="M28" s="622">
        <v>21</v>
      </c>
      <c r="N28" s="623">
        <v>1167.0201020613588</v>
      </c>
    </row>
    <row r="29" spans="1:14" ht="14.4" customHeight="1" x14ac:dyDescent="0.3">
      <c r="A29" s="618" t="s">
        <v>556</v>
      </c>
      <c r="B29" s="619" t="s">
        <v>558</v>
      </c>
      <c r="C29" s="620" t="s">
        <v>572</v>
      </c>
      <c r="D29" s="621" t="s">
        <v>573</v>
      </c>
      <c r="E29" s="620" t="s">
        <v>559</v>
      </c>
      <c r="F29" s="621" t="s">
        <v>560</v>
      </c>
      <c r="G29" s="620" t="s">
        <v>627</v>
      </c>
      <c r="H29" s="620" t="s">
        <v>676</v>
      </c>
      <c r="I29" s="620" t="s">
        <v>677</v>
      </c>
      <c r="J29" s="620" t="s">
        <v>678</v>
      </c>
      <c r="K29" s="620" t="s">
        <v>679</v>
      </c>
      <c r="L29" s="622">
        <v>78.579680090345619</v>
      </c>
      <c r="M29" s="622">
        <v>18</v>
      </c>
      <c r="N29" s="623">
        <v>1414.4342416262211</v>
      </c>
    </row>
    <row r="30" spans="1:14" ht="14.4" customHeight="1" x14ac:dyDescent="0.3">
      <c r="A30" s="618" t="s">
        <v>556</v>
      </c>
      <c r="B30" s="619" t="s">
        <v>558</v>
      </c>
      <c r="C30" s="620" t="s">
        <v>572</v>
      </c>
      <c r="D30" s="621" t="s">
        <v>573</v>
      </c>
      <c r="E30" s="620" t="s">
        <v>559</v>
      </c>
      <c r="F30" s="621" t="s">
        <v>560</v>
      </c>
      <c r="G30" s="620" t="s">
        <v>627</v>
      </c>
      <c r="H30" s="620" t="s">
        <v>680</v>
      </c>
      <c r="I30" s="620" t="s">
        <v>681</v>
      </c>
      <c r="J30" s="620" t="s">
        <v>682</v>
      </c>
      <c r="K30" s="620" t="s">
        <v>683</v>
      </c>
      <c r="L30" s="622">
        <v>137.22999999999999</v>
      </c>
      <c r="M30" s="622">
        <v>1</v>
      </c>
      <c r="N30" s="623">
        <v>137.22999999999999</v>
      </c>
    </row>
    <row r="31" spans="1:14" ht="14.4" customHeight="1" x14ac:dyDescent="0.3">
      <c r="A31" s="618" t="s">
        <v>556</v>
      </c>
      <c r="B31" s="619" t="s">
        <v>558</v>
      </c>
      <c r="C31" s="620" t="s">
        <v>572</v>
      </c>
      <c r="D31" s="621" t="s">
        <v>573</v>
      </c>
      <c r="E31" s="620" t="s">
        <v>559</v>
      </c>
      <c r="F31" s="621" t="s">
        <v>560</v>
      </c>
      <c r="G31" s="620" t="s">
        <v>627</v>
      </c>
      <c r="H31" s="620" t="s">
        <v>684</v>
      </c>
      <c r="I31" s="620" t="s">
        <v>685</v>
      </c>
      <c r="J31" s="620" t="s">
        <v>686</v>
      </c>
      <c r="K31" s="620" t="s">
        <v>687</v>
      </c>
      <c r="L31" s="622">
        <v>27.320655969728765</v>
      </c>
      <c r="M31" s="622">
        <v>27</v>
      </c>
      <c r="N31" s="623">
        <v>737.65771118267662</v>
      </c>
    </row>
    <row r="32" spans="1:14" ht="14.4" customHeight="1" x14ac:dyDescent="0.3">
      <c r="A32" s="618" t="s">
        <v>556</v>
      </c>
      <c r="B32" s="619" t="s">
        <v>558</v>
      </c>
      <c r="C32" s="620" t="s">
        <v>572</v>
      </c>
      <c r="D32" s="621" t="s">
        <v>573</v>
      </c>
      <c r="E32" s="620" t="s">
        <v>559</v>
      </c>
      <c r="F32" s="621" t="s">
        <v>560</v>
      </c>
      <c r="G32" s="620" t="s">
        <v>627</v>
      </c>
      <c r="H32" s="620" t="s">
        <v>688</v>
      </c>
      <c r="I32" s="620" t="s">
        <v>689</v>
      </c>
      <c r="J32" s="620" t="s">
        <v>690</v>
      </c>
      <c r="K32" s="620" t="s">
        <v>644</v>
      </c>
      <c r="L32" s="622">
        <v>41.999967857601064</v>
      </c>
      <c r="M32" s="622">
        <v>9</v>
      </c>
      <c r="N32" s="623">
        <v>377.99971071840957</v>
      </c>
    </row>
    <row r="33" spans="1:14" ht="14.4" customHeight="1" x14ac:dyDescent="0.3">
      <c r="A33" s="618" t="s">
        <v>556</v>
      </c>
      <c r="B33" s="619" t="s">
        <v>558</v>
      </c>
      <c r="C33" s="620" t="s">
        <v>572</v>
      </c>
      <c r="D33" s="621" t="s">
        <v>573</v>
      </c>
      <c r="E33" s="620" t="s">
        <v>559</v>
      </c>
      <c r="F33" s="621" t="s">
        <v>560</v>
      </c>
      <c r="G33" s="620" t="s">
        <v>627</v>
      </c>
      <c r="H33" s="620" t="s">
        <v>691</v>
      </c>
      <c r="I33" s="620" t="s">
        <v>692</v>
      </c>
      <c r="J33" s="620" t="s">
        <v>690</v>
      </c>
      <c r="K33" s="620" t="s">
        <v>693</v>
      </c>
      <c r="L33" s="622">
        <v>81.106894646816698</v>
      </c>
      <c r="M33" s="622">
        <v>78</v>
      </c>
      <c r="N33" s="623">
        <v>6326.337782451702</v>
      </c>
    </row>
    <row r="34" spans="1:14" ht="14.4" customHeight="1" x14ac:dyDescent="0.3">
      <c r="A34" s="618" t="s">
        <v>556</v>
      </c>
      <c r="B34" s="619" t="s">
        <v>558</v>
      </c>
      <c r="C34" s="620" t="s">
        <v>572</v>
      </c>
      <c r="D34" s="621" t="s">
        <v>573</v>
      </c>
      <c r="E34" s="620" t="s">
        <v>559</v>
      </c>
      <c r="F34" s="621" t="s">
        <v>560</v>
      </c>
      <c r="G34" s="620" t="s">
        <v>627</v>
      </c>
      <c r="H34" s="620" t="s">
        <v>694</v>
      </c>
      <c r="I34" s="620" t="s">
        <v>695</v>
      </c>
      <c r="J34" s="620" t="s">
        <v>696</v>
      </c>
      <c r="K34" s="620" t="s">
        <v>697</v>
      </c>
      <c r="L34" s="622">
        <v>59.94</v>
      </c>
      <c r="M34" s="622">
        <v>1</v>
      </c>
      <c r="N34" s="623">
        <v>59.94</v>
      </c>
    </row>
    <row r="35" spans="1:14" ht="14.4" customHeight="1" x14ac:dyDescent="0.3">
      <c r="A35" s="618" t="s">
        <v>556</v>
      </c>
      <c r="B35" s="619" t="s">
        <v>558</v>
      </c>
      <c r="C35" s="620" t="s">
        <v>572</v>
      </c>
      <c r="D35" s="621" t="s">
        <v>573</v>
      </c>
      <c r="E35" s="620" t="s">
        <v>559</v>
      </c>
      <c r="F35" s="621" t="s">
        <v>560</v>
      </c>
      <c r="G35" s="620" t="s">
        <v>627</v>
      </c>
      <c r="H35" s="620" t="s">
        <v>698</v>
      </c>
      <c r="I35" s="620" t="s">
        <v>699</v>
      </c>
      <c r="J35" s="620" t="s">
        <v>700</v>
      </c>
      <c r="K35" s="620" t="s">
        <v>701</v>
      </c>
      <c r="L35" s="622">
        <v>120.51</v>
      </c>
      <c r="M35" s="622">
        <v>2</v>
      </c>
      <c r="N35" s="623">
        <v>241.02</v>
      </c>
    </row>
    <row r="36" spans="1:14" ht="14.4" customHeight="1" x14ac:dyDescent="0.3">
      <c r="A36" s="618" t="s">
        <v>556</v>
      </c>
      <c r="B36" s="619" t="s">
        <v>558</v>
      </c>
      <c r="C36" s="620" t="s">
        <v>572</v>
      </c>
      <c r="D36" s="621" t="s">
        <v>573</v>
      </c>
      <c r="E36" s="620" t="s">
        <v>559</v>
      </c>
      <c r="F36" s="621" t="s">
        <v>560</v>
      </c>
      <c r="G36" s="620" t="s">
        <v>627</v>
      </c>
      <c r="H36" s="620" t="s">
        <v>702</v>
      </c>
      <c r="I36" s="620" t="s">
        <v>703</v>
      </c>
      <c r="J36" s="620" t="s">
        <v>704</v>
      </c>
      <c r="K36" s="620" t="s">
        <v>705</v>
      </c>
      <c r="L36" s="622">
        <v>38.19</v>
      </c>
      <c r="M36" s="622">
        <v>3</v>
      </c>
      <c r="N36" s="623">
        <v>114.57</v>
      </c>
    </row>
    <row r="37" spans="1:14" ht="14.4" customHeight="1" x14ac:dyDescent="0.3">
      <c r="A37" s="618" t="s">
        <v>556</v>
      </c>
      <c r="B37" s="619" t="s">
        <v>558</v>
      </c>
      <c r="C37" s="620" t="s">
        <v>572</v>
      </c>
      <c r="D37" s="621" t="s">
        <v>573</v>
      </c>
      <c r="E37" s="620" t="s">
        <v>559</v>
      </c>
      <c r="F37" s="621" t="s">
        <v>560</v>
      </c>
      <c r="G37" s="620" t="s">
        <v>627</v>
      </c>
      <c r="H37" s="620" t="s">
        <v>706</v>
      </c>
      <c r="I37" s="620" t="s">
        <v>707</v>
      </c>
      <c r="J37" s="620" t="s">
        <v>704</v>
      </c>
      <c r="K37" s="620" t="s">
        <v>708</v>
      </c>
      <c r="L37" s="622">
        <v>55.458571428571425</v>
      </c>
      <c r="M37" s="622">
        <v>7</v>
      </c>
      <c r="N37" s="623">
        <v>388.21</v>
      </c>
    </row>
    <row r="38" spans="1:14" ht="14.4" customHeight="1" x14ac:dyDescent="0.3">
      <c r="A38" s="618" t="s">
        <v>556</v>
      </c>
      <c r="B38" s="619" t="s">
        <v>558</v>
      </c>
      <c r="C38" s="620" t="s">
        <v>572</v>
      </c>
      <c r="D38" s="621" t="s">
        <v>573</v>
      </c>
      <c r="E38" s="620" t="s">
        <v>559</v>
      </c>
      <c r="F38" s="621" t="s">
        <v>560</v>
      </c>
      <c r="G38" s="620" t="s">
        <v>627</v>
      </c>
      <c r="H38" s="620" t="s">
        <v>709</v>
      </c>
      <c r="I38" s="620" t="s">
        <v>710</v>
      </c>
      <c r="J38" s="620" t="s">
        <v>711</v>
      </c>
      <c r="K38" s="620" t="s">
        <v>712</v>
      </c>
      <c r="L38" s="622">
        <v>176.30809601606899</v>
      </c>
      <c r="M38" s="622">
        <v>2</v>
      </c>
      <c r="N38" s="623">
        <v>352.61619203213797</v>
      </c>
    </row>
    <row r="39" spans="1:14" ht="14.4" customHeight="1" x14ac:dyDescent="0.3">
      <c r="A39" s="618" t="s">
        <v>556</v>
      </c>
      <c r="B39" s="619" t="s">
        <v>558</v>
      </c>
      <c r="C39" s="620" t="s">
        <v>572</v>
      </c>
      <c r="D39" s="621" t="s">
        <v>573</v>
      </c>
      <c r="E39" s="620" t="s">
        <v>559</v>
      </c>
      <c r="F39" s="621" t="s">
        <v>560</v>
      </c>
      <c r="G39" s="620" t="s">
        <v>627</v>
      </c>
      <c r="H39" s="620" t="s">
        <v>713</v>
      </c>
      <c r="I39" s="620" t="s">
        <v>714</v>
      </c>
      <c r="J39" s="620" t="s">
        <v>715</v>
      </c>
      <c r="K39" s="620" t="s">
        <v>716</v>
      </c>
      <c r="L39" s="622">
        <v>37.190020976314003</v>
      </c>
      <c r="M39" s="622">
        <v>1</v>
      </c>
      <c r="N39" s="623">
        <v>37.190020976314003</v>
      </c>
    </row>
    <row r="40" spans="1:14" ht="14.4" customHeight="1" x14ac:dyDescent="0.3">
      <c r="A40" s="618" t="s">
        <v>556</v>
      </c>
      <c r="B40" s="619" t="s">
        <v>558</v>
      </c>
      <c r="C40" s="620" t="s">
        <v>572</v>
      </c>
      <c r="D40" s="621" t="s">
        <v>573</v>
      </c>
      <c r="E40" s="620" t="s">
        <v>559</v>
      </c>
      <c r="F40" s="621" t="s">
        <v>560</v>
      </c>
      <c r="G40" s="620" t="s">
        <v>627</v>
      </c>
      <c r="H40" s="620" t="s">
        <v>717</v>
      </c>
      <c r="I40" s="620" t="s">
        <v>718</v>
      </c>
      <c r="J40" s="620" t="s">
        <v>719</v>
      </c>
      <c r="K40" s="620" t="s">
        <v>675</v>
      </c>
      <c r="L40" s="622">
        <v>67.469979661494378</v>
      </c>
      <c r="M40" s="622">
        <v>54</v>
      </c>
      <c r="N40" s="623">
        <v>3643.3789017206964</v>
      </c>
    </row>
    <row r="41" spans="1:14" ht="14.4" customHeight="1" x14ac:dyDescent="0.3">
      <c r="A41" s="618" t="s">
        <v>556</v>
      </c>
      <c r="B41" s="619" t="s">
        <v>558</v>
      </c>
      <c r="C41" s="620" t="s">
        <v>572</v>
      </c>
      <c r="D41" s="621" t="s">
        <v>573</v>
      </c>
      <c r="E41" s="620" t="s">
        <v>559</v>
      </c>
      <c r="F41" s="621" t="s">
        <v>560</v>
      </c>
      <c r="G41" s="620" t="s">
        <v>627</v>
      </c>
      <c r="H41" s="620" t="s">
        <v>720</v>
      </c>
      <c r="I41" s="620" t="s">
        <v>721</v>
      </c>
      <c r="J41" s="620" t="s">
        <v>722</v>
      </c>
      <c r="K41" s="620" t="s">
        <v>723</v>
      </c>
      <c r="L41" s="622">
        <v>59.280133476258698</v>
      </c>
      <c r="M41" s="622">
        <v>3</v>
      </c>
      <c r="N41" s="623">
        <v>177.84040042877609</v>
      </c>
    </row>
    <row r="42" spans="1:14" ht="14.4" customHeight="1" x14ac:dyDescent="0.3">
      <c r="A42" s="618" t="s">
        <v>556</v>
      </c>
      <c r="B42" s="619" t="s">
        <v>558</v>
      </c>
      <c r="C42" s="620" t="s">
        <v>572</v>
      </c>
      <c r="D42" s="621" t="s">
        <v>573</v>
      </c>
      <c r="E42" s="620" t="s">
        <v>559</v>
      </c>
      <c r="F42" s="621" t="s">
        <v>560</v>
      </c>
      <c r="G42" s="620" t="s">
        <v>627</v>
      </c>
      <c r="H42" s="620" t="s">
        <v>724</v>
      </c>
      <c r="I42" s="620" t="s">
        <v>725</v>
      </c>
      <c r="J42" s="620" t="s">
        <v>726</v>
      </c>
      <c r="K42" s="620" t="s">
        <v>727</v>
      </c>
      <c r="L42" s="622">
        <v>112.79320956223049</v>
      </c>
      <c r="M42" s="622">
        <v>4</v>
      </c>
      <c r="N42" s="623">
        <v>451.17283824892195</v>
      </c>
    </row>
    <row r="43" spans="1:14" ht="14.4" customHeight="1" x14ac:dyDescent="0.3">
      <c r="A43" s="618" t="s">
        <v>556</v>
      </c>
      <c r="B43" s="619" t="s">
        <v>558</v>
      </c>
      <c r="C43" s="620" t="s">
        <v>572</v>
      </c>
      <c r="D43" s="621" t="s">
        <v>573</v>
      </c>
      <c r="E43" s="620" t="s">
        <v>559</v>
      </c>
      <c r="F43" s="621" t="s">
        <v>560</v>
      </c>
      <c r="G43" s="620" t="s">
        <v>627</v>
      </c>
      <c r="H43" s="620" t="s">
        <v>728</v>
      </c>
      <c r="I43" s="620" t="s">
        <v>729</v>
      </c>
      <c r="J43" s="620" t="s">
        <v>730</v>
      </c>
      <c r="K43" s="620" t="s">
        <v>731</v>
      </c>
      <c r="L43" s="622">
        <v>42.5</v>
      </c>
      <c r="M43" s="622">
        <v>2</v>
      </c>
      <c r="N43" s="623">
        <v>85</v>
      </c>
    </row>
    <row r="44" spans="1:14" ht="14.4" customHeight="1" x14ac:dyDescent="0.3">
      <c r="A44" s="618" t="s">
        <v>556</v>
      </c>
      <c r="B44" s="619" t="s">
        <v>558</v>
      </c>
      <c r="C44" s="620" t="s">
        <v>572</v>
      </c>
      <c r="D44" s="621" t="s">
        <v>573</v>
      </c>
      <c r="E44" s="620" t="s">
        <v>559</v>
      </c>
      <c r="F44" s="621" t="s">
        <v>560</v>
      </c>
      <c r="G44" s="620" t="s">
        <v>627</v>
      </c>
      <c r="H44" s="620" t="s">
        <v>732</v>
      </c>
      <c r="I44" s="620" t="s">
        <v>733</v>
      </c>
      <c r="J44" s="620" t="s">
        <v>734</v>
      </c>
      <c r="K44" s="620" t="s">
        <v>735</v>
      </c>
      <c r="L44" s="622">
        <v>101.27409159058243</v>
      </c>
      <c r="M44" s="622">
        <v>7</v>
      </c>
      <c r="N44" s="623">
        <v>708.91864113407701</v>
      </c>
    </row>
    <row r="45" spans="1:14" ht="14.4" customHeight="1" x14ac:dyDescent="0.3">
      <c r="A45" s="618" t="s">
        <v>556</v>
      </c>
      <c r="B45" s="619" t="s">
        <v>558</v>
      </c>
      <c r="C45" s="620" t="s">
        <v>572</v>
      </c>
      <c r="D45" s="621" t="s">
        <v>573</v>
      </c>
      <c r="E45" s="620" t="s">
        <v>559</v>
      </c>
      <c r="F45" s="621" t="s">
        <v>560</v>
      </c>
      <c r="G45" s="620" t="s">
        <v>627</v>
      </c>
      <c r="H45" s="620" t="s">
        <v>736</v>
      </c>
      <c r="I45" s="620" t="s">
        <v>737</v>
      </c>
      <c r="J45" s="620" t="s">
        <v>738</v>
      </c>
      <c r="K45" s="620" t="s">
        <v>739</v>
      </c>
      <c r="L45" s="622">
        <v>274.96622170510346</v>
      </c>
      <c r="M45" s="622">
        <v>86</v>
      </c>
      <c r="N45" s="623">
        <v>23647.095066638896</v>
      </c>
    </row>
    <row r="46" spans="1:14" ht="14.4" customHeight="1" x14ac:dyDescent="0.3">
      <c r="A46" s="618" t="s">
        <v>556</v>
      </c>
      <c r="B46" s="619" t="s">
        <v>558</v>
      </c>
      <c r="C46" s="620" t="s">
        <v>572</v>
      </c>
      <c r="D46" s="621" t="s">
        <v>573</v>
      </c>
      <c r="E46" s="620" t="s">
        <v>559</v>
      </c>
      <c r="F46" s="621" t="s">
        <v>560</v>
      </c>
      <c r="G46" s="620" t="s">
        <v>627</v>
      </c>
      <c r="H46" s="620" t="s">
        <v>740</v>
      </c>
      <c r="I46" s="620" t="s">
        <v>741</v>
      </c>
      <c r="J46" s="620" t="s">
        <v>742</v>
      </c>
      <c r="K46" s="620" t="s">
        <v>743</v>
      </c>
      <c r="L46" s="622">
        <v>598.62</v>
      </c>
      <c r="M46" s="622">
        <v>1</v>
      </c>
      <c r="N46" s="623">
        <v>598.62</v>
      </c>
    </row>
    <row r="47" spans="1:14" ht="14.4" customHeight="1" x14ac:dyDescent="0.3">
      <c r="A47" s="618" t="s">
        <v>556</v>
      </c>
      <c r="B47" s="619" t="s">
        <v>558</v>
      </c>
      <c r="C47" s="620" t="s">
        <v>572</v>
      </c>
      <c r="D47" s="621" t="s">
        <v>573</v>
      </c>
      <c r="E47" s="620" t="s">
        <v>559</v>
      </c>
      <c r="F47" s="621" t="s">
        <v>560</v>
      </c>
      <c r="G47" s="620" t="s">
        <v>627</v>
      </c>
      <c r="H47" s="620" t="s">
        <v>744</v>
      </c>
      <c r="I47" s="620" t="s">
        <v>745</v>
      </c>
      <c r="J47" s="620" t="s">
        <v>746</v>
      </c>
      <c r="K47" s="620" t="s">
        <v>747</v>
      </c>
      <c r="L47" s="622">
        <v>311.97039832898798</v>
      </c>
      <c r="M47" s="622">
        <v>1</v>
      </c>
      <c r="N47" s="623">
        <v>311.97039832898798</v>
      </c>
    </row>
    <row r="48" spans="1:14" ht="14.4" customHeight="1" x14ac:dyDescent="0.3">
      <c r="A48" s="618" t="s">
        <v>556</v>
      </c>
      <c r="B48" s="619" t="s">
        <v>558</v>
      </c>
      <c r="C48" s="620" t="s">
        <v>572</v>
      </c>
      <c r="D48" s="621" t="s">
        <v>573</v>
      </c>
      <c r="E48" s="620" t="s">
        <v>559</v>
      </c>
      <c r="F48" s="621" t="s">
        <v>560</v>
      </c>
      <c r="G48" s="620" t="s">
        <v>627</v>
      </c>
      <c r="H48" s="620" t="s">
        <v>748</v>
      </c>
      <c r="I48" s="620" t="s">
        <v>749</v>
      </c>
      <c r="J48" s="620" t="s">
        <v>750</v>
      </c>
      <c r="K48" s="620" t="s">
        <v>751</v>
      </c>
      <c r="L48" s="622">
        <v>142.43</v>
      </c>
      <c r="M48" s="622">
        <v>1</v>
      </c>
      <c r="N48" s="623">
        <v>142.43</v>
      </c>
    </row>
    <row r="49" spans="1:14" ht="14.4" customHeight="1" x14ac:dyDescent="0.3">
      <c r="A49" s="618" t="s">
        <v>556</v>
      </c>
      <c r="B49" s="619" t="s">
        <v>558</v>
      </c>
      <c r="C49" s="620" t="s">
        <v>572</v>
      </c>
      <c r="D49" s="621" t="s">
        <v>573</v>
      </c>
      <c r="E49" s="620" t="s">
        <v>559</v>
      </c>
      <c r="F49" s="621" t="s">
        <v>560</v>
      </c>
      <c r="G49" s="620" t="s">
        <v>627</v>
      </c>
      <c r="H49" s="620" t="s">
        <v>752</v>
      </c>
      <c r="I49" s="620" t="s">
        <v>753</v>
      </c>
      <c r="J49" s="620" t="s">
        <v>754</v>
      </c>
      <c r="K49" s="620" t="s">
        <v>755</v>
      </c>
      <c r="L49" s="622">
        <v>42.27</v>
      </c>
      <c r="M49" s="622">
        <v>1</v>
      </c>
      <c r="N49" s="623">
        <v>42.27</v>
      </c>
    </row>
    <row r="50" spans="1:14" ht="14.4" customHeight="1" x14ac:dyDescent="0.3">
      <c r="A50" s="618" t="s">
        <v>556</v>
      </c>
      <c r="B50" s="619" t="s">
        <v>558</v>
      </c>
      <c r="C50" s="620" t="s">
        <v>572</v>
      </c>
      <c r="D50" s="621" t="s">
        <v>573</v>
      </c>
      <c r="E50" s="620" t="s">
        <v>559</v>
      </c>
      <c r="F50" s="621" t="s">
        <v>560</v>
      </c>
      <c r="G50" s="620" t="s">
        <v>627</v>
      </c>
      <c r="H50" s="620" t="s">
        <v>756</v>
      </c>
      <c r="I50" s="620" t="s">
        <v>757</v>
      </c>
      <c r="J50" s="620" t="s">
        <v>758</v>
      </c>
      <c r="K50" s="620" t="s">
        <v>759</v>
      </c>
      <c r="L50" s="622">
        <v>38.591298558041146</v>
      </c>
      <c r="M50" s="622">
        <v>7</v>
      </c>
      <c r="N50" s="623">
        <v>270.13908990628801</v>
      </c>
    </row>
    <row r="51" spans="1:14" ht="14.4" customHeight="1" x14ac:dyDescent="0.3">
      <c r="A51" s="618" t="s">
        <v>556</v>
      </c>
      <c r="B51" s="619" t="s">
        <v>558</v>
      </c>
      <c r="C51" s="620" t="s">
        <v>572</v>
      </c>
      <c r="D51" s="621" t="s">
        <v>573</v>
      </c>
      <c r="E51" s="620" t="s">
        <v>559</v>
      </c>
      <c r="F51" s="621" t="s">
        <v>560</v>
      </c>
      <c r="G51" s="620" t="s">
        <v>627</v>
      </c>
      <c r="H51" s="620" t="s">
        <v>760</v>
      </c>
      <c r="I51" s="620" t="s">
        <v>761</v>
      </c>
      <c r="J51" s="620" t="s">
        <v>762</v>
      </c>
      <c r="K51" s="620" t="s">
        <v>763</v>
      </c>
      <c r="L51" s="622">
        <v>82.908235836151434</v>
      </c>
      <c r="M51" s="622">
        <v>5</v>
      </c>
      <c r="N51" s="623">
        <v>414.54117918075718</v>
      </c>
    </row>
    <row r="52" spans="1:14" ht="14.4" customHeight="1" x14ac:dyDescent="0.3">
      <c r="A52" s="618" t="s">
        <v>556</v>
      </c>
      <c r="B52" s="619" t="s">
        <v>558</v>
      </c>
      <c r="C52" s="620" t="s">
        <v>572</v>
      </c>
      <c r="D52" s="621" t="s">
        <v>573</v>
      </c>
      <c r="E52" s="620" t="s">
        <v>559</v>
      </c>
      <c r="F52" s="621" t="s">
        <v>560</v>
      </c>
      <c r="G52" s="620" t="s">
        <v>627</v>
      </c>
      <c r="H52" s="620" t="s">
        <v>764</v>
      </c>
      <c r="I52" s="620" t="s">
        <v>764</v>
      </c>
      <c r="J52" s="620" t="s">
        <v>765</v>
      </c>
      <c r="K52" s="620" t="s">
        <v>766</v>
      </c>
      <c r="L52" s="622">
        <v>38.126513805020323</v>
      </c>
      <c r="M52" s="622">
        <v>34</v>
      </c>
      <c r="N52" s="623">
        <v>1296.3014693706909</v>
      </c>
    </row>
    <row r="53" spans="1:14" ht="14.4" customHeight="1" x14ac:dyDescent="0.3">
      <c r="A53" s="618" t="s">
        <v>556</v>
      </c>
      <c r="B53" s="619" t="s">
        <v>558</v>
      </c>
      <c r="C53" s="620" t="s">
        <v>572</v>
      </c>
      <c r="D53" s="621" t="s">
        <v>573</v>
      </c>
      <c r="E53" s="620" t="s">
        <v>559</v>
      </c>
      <c r="F53" s="621" t="s">
        <v>560</v>
      </c>
      <c r="G53" s="620" t="s">
        <v>627</v>
      </c>
      <c r="H53" s="620" t="s">
        <v>767</v>
      </c>
      <c r="I53" s="620" t="s">
        <v>768</v>
      </c>
      <c r="J53" s="620" t="s">
        <v>769</v>
      </c>
      <c r="K53" s="620" t="s">
        <v>770</v>
      </c>
      <c r="L53" s="622">
        <v>143.07098141092999</v>
      </c>
      <c r="M53" s="622">
        <v>4</v>
      </c>
      <c r="N53" s="623">
        <v>572.28392564371995</v>
      </c>
    </row>
    <row r="54" spans="1:14" ht="14.4" customHeight="1" x14ac:dyDescent="0.3">
      <c r="A54" s="618" t="s">
        <v>556</v>
      </c>
      <c r="B54" s="619" t="s">
        <v>558</v>
      </c>
      <c r="C54" s="620" t="s">
        <v>572</v>
      </c>
      <c r="D54" s="621" t="s">
        <v>573</v>
      </c>
      <c r="E54" s="620" t="s">
        <v>559</v>
      </c>
      <c r="F54" s="621" t="s">
        <v>560</v>
      </c>
      <c r="G54" s="620" t="s">
        <v>627</v>
      </c>
      <c r="H54" s="620" t="s">
        <v>771</v>
      </c>
      <c r="I54" s="620" t="s">
        <v>772</v>
      </c>
      <c r="J54" s="620" t="s">
        <v>769</v>
      </c>
      <c r="K54" s="620" t="s">
        <v>773</v>
      </c>
      <c r="L54" s="622">
        <v>268.9435711135564</v>
      </c>
      <c r="M54" s="622">
        <v>60</v>
      </c>
      <c r="N54" s="623">
        <v>16136.614266813383</v>
      </c>
    </row>
    <row r="55" spans="1:14" ht="14.4" customHeight="1" x14ac:dyDescent="0.3">
      <c r="A55" s="618" t="s">
        <v>556</v>
      </c>
      <c r="B55" s="619" t="s">
        <v>558</v>
      </c>
      <c r="C55" s="620" t="s">
        <v>572</v>
      </c>
      <c r="D55" s="621" t="s">
        <v>573</v>
      </c>
      <c r="E55" s="620" t="s">
        <v>559</v>
      </c>
      <c r="F55" s="621" t="s">
        <v>560</v>
      </c>
      <c r="G55" s="620" t="s">
        <v>627</v>
      </c>
      <c r="H55" s="620" t="s">
        <v>774</v>
      </c>
      <c r="I55" s="620" t="s">
        <v>775</v>
      </c>
      <c r="J55" s="620" t="s">
        <v>776</v>
      </c>
      <c r="K55" s="620" t="s">
        <v>777</v>
      </c>
      <c r="L55" s="622">
        <v>126.03</v>
      </c>
      <c r="M55" s="622">
        <v>1</v>
      </c>
      <c r="N55" s="623">
        <v>126.03</v>
      </c>
    </row>
    <row r="56" spans="1:14" ht="14.4" customHeight="1" x14ac:dyDescent="0.3">
      <c r="A56" s="618" t="s">
        <v>556</v>
      </c>
      <c r="B56" s="619" t="s">
        <v>558</v>
      </c>
      <c r="C56" s="620" t="s">
        <v>572</v>
      </c>
      <c r="D56" s="621" t="s">
        <v>573</v>
      </c>
      <c r="E56" s="620" t="s">
        <v>559</v>
      </c>
      <c r="F56" s="621" t="s">
        <v>560</v>
      </c>
      <c r="G56" s="620" t="s">
        <v>627</v>
      </c>
      <c r="H56" s="620" t="s">
        <v>778</v>
      </c>
      <c r="I56" s="620" t="s">
        <v>779</v>
      </c>
      <c r="J56" s="620" t="s">
        <v>780</v>
      </c>
      <c r="K56" s="620" t="s">
        <v>781</v>
      </c>
      <c r="L56" s="622">
        <v>164.87983373115</v>
      </c>
      <c r="M56" s="622">
        <v>1</v>
      </c>
      <c r="N56" s="623">
        <v>164.87983373115</v>
      </c>
    </row>
    <row r="57" spans="1:14" ht="14.4" customHeight="1" x14ac:dyDescent="0.3">
      <c r="A57" s="618" t="s">
        <v>556</v>
      </c>
      <c r="B57" s="619" t="s">
        <v>558</v>
      </c>
      <c r="C57" s="620" t="s">
        <v>572</v>
      </c>
      <c r="D57" s="621" t="s">
        <v>573</v>
      </c>
      <c r="E57" s="620" t="s">
        <v>559</v>
      </c>
      <c r="F57" s="621" t="s">
        <v>560</v>
      </c>
      <c r="G57" s="620" t="s">
        <v>627</v>
      </c>
      <c r="H57" s="620" t="s">
        <v>782</v>
      </c>
      <c r="I57" s="620" t="s">
        <v>782</v>
      </c>
      <c r="J57" s="620" t="s">
        <v>783</v>
      </c>
      <c r="K57" s="620" t="s">
        <v>784</v>
      </c>
      <c r="L57" s="622">
        <v>549.74688492167422</v>
      </c>
      <c r="M57" s="622">
        <v>4.9000000000000004</v>
      </c>
      <c r="N57" s="623">
        <v>2693.7597361162038</v>
      </c>
    </row>
    <row r="58" spans="1:14" ht="14.4" customHeight="1" x14ac:dyDescent="0.3">
      <c r="A58" s="618" t="s">
        <v>556</v>
      </c>
      <c r="B58" s="619" t="s">
        <v>558</v>
      </c>
      <c r="C58" s="620" t="s">
        <v>572</v>
      </c>
      <c r="D58" s="621" t="s">
        <v>573</v>
      </c>
      <c r="E58" s="620" t="s">
        <v>559</v>
      </c>
      <c r="F58" s="621" t="s">
        <v>560</v>
      </c>
      <c r="G58" s="620" t="s">
        <v>627</v>
      </c>
      <c r="H58" s="620" t="s">
        <v>785</v>
      </c>
      <c r="I58" s="620" t="s">
        <v>786</v>
      </c>
      <c r="J58" s="620" t="s">
        <v>787</v>
      </c>
      <c r="K58" s="620" t="s">
        <v>788</v>
      </c>
      <c r="L58" s="622">
        <v>77.139656783673104</v>
      </c>
      <c r="M58" s="622">
        <v>1</v>
      </c>
      <c r="N58" s="623">
        <v>77.139656783673104</v>
      </c>
    </row>
    <row r="59" spans="1:14" ht="14.4" customHeight="1" x14ac:dyDescent="0.3">
      <c r="A59" s="618" t="s">
        <v>556</v>
      </c>
      <c r="B59" s="619" t="s">
        <v>558</v>
      </c>
      <c r="C59" s="620" t="s">
        <v>572</v>
      </c>
      <c r="D59" s="621" t="s">
        <v>573</v>
      </c>
      <c r="E59" s="620" t="s">
        <v>559</v>
      </c>
      <c r="F59" s="621" t="s">
        <v>560</v>
      </c>
      <c r="G59" s="620" t="s">
        <v>627</v>
      </c>
      <c r="H59" s="620" t="s">
        <v>789</v>
      </c>
      <c r="I59" s="620" t="s">
        <v>790</v>
      </c>
      <c r="J59" s="620" t="s">
        <v>791</v>
      </c>
      <c r="K59" s="620" t="s">
        <v>792</v>
      </c>
      <c r="L59" s="622">
        <v>836.08</v>
      </c>
      <c r="M59" s="622">
        <v>1</v>
      </c>
      <c r="N59" s="623">
        <v>836.08</v>
      </c>
    </row>
    <row r="60" spans="1:14" ht="14.4" customHeight="1" x14ac:dyDescent="0.3">
      <c r="A60" s="618" t="s">
        <v>556</v>
      </c>
      <c r="B60" s="619" t="s">
        <v>558</v>
      </c>
      <c r="C60" s="620" t="s">
        <v>572</v>
      </c>
      <c r="D60" s="621" t="s">
        <v>573</v>
      </c>
      <c r="E60" s="620" t="s">
        <v>559</v>
      </c>
      <c r="F60" s="621" t="s">
        <v>560</v>
      </c>
      <c r="G60" s="620" t="s">
        <v>627</v>
      </c>
      <c r="H60" s="620" t="s">
        <v>793</v>
      </c>
      <c r="I60" s="620" t="s">
        <v>794</v>
      </c>
      <c r="J60" s="620" t="s">
        <v>795</v>
      </c>
      <c r="K60" s="620" t="s">
        <v>796</v>
      </c>
      <c r="L60" s="622">
        <v>169.92051848243</v>
      </c>
      <c r="M60" s="622">
        <v>1</v>
      </c>
      <c r="N60" s="623">
        <v>169.92051848243</v>
      </c>
    </row>
    <row r="61" spans="1:14" ht="14.4" customHeight="1" x14ac:dyDescent="0.3">
      <c r="A61" s="618" t="s">
        <v>556</v>
      </c>
      <c r="B61" s="619" t="s">
        <v>558</v>
      </c>
      <c r="C61" s="620" t="s">
        <v>572</v>
      </c>
      <c r="D61" s="621" t="s">
        <v>573</v>
      </c>
      <c r="E61" s="620" t="s">
        <v>559</v>
      </c>
      <c r="F61" s="621" t="s">
        <v>560</v>
      </c>
      <c r="G61" s="620" t="s">
        <v>627</v>
      </c>
      <c r="H61" s="620" t="s">
        <v>797</v>
      </c>
      <c r="I61" s="620" t="s">
        <v>798</v>
      </c>
      <c r="J61" s="620" t="s">
        <v>799</v>
      </c>
      <c r="K61" s="620" t="s">
        <v>800</v>
      </c>
      <c r="L61" s="622">
        <v>118.73</v>
      </c>
      <c r="M61" s="622">
        <v>2</v>
      </c>
      <c r="N61" s="623">
        <v>237.46</v>
      </c>
    </row>
    <row r="62" spans="1:14" ht="14.4" customHeight="1" x14ac:dyDescent="0.3">
      <c r="A62" s="618" t="s">
        <v>556</v>
      </c>
      <c r="B62" s="619" t="s">
        <v>558</v>
      </c>
      <c r="C62" s="620" t="s">
        <v>572</v>
      </c>
      <c r="D62" s="621" t="s">
        <v>573</v>
      </c>
      <c r="E62" s="620" t="s">
        <v>559</v>
      </c>
      <c r="F62" s="621" t="s">
        <v>560</v>
      </c>
      <c r="G62" s="620" t="s">
        <v>627</v>
      </c>
      <c r="H62" s="620" t="s">
        <v>801</v>
      </c>
      <c r="I62" s="620" t="s">
        <v>802</v>
      </c>
      <c r="J62" s="620" t="s">
        <v>803</v>
      </c>
      <c r="K62" s="620" t="s">
        <v>766</v>
      </c>
      <c r="L62" s="622">
        <v>38.001092027072325</v>
      </c>
      <c r="M62" s="622">
        <v>56</v>
      </c>
      <c r="N62" s="623">
        <v>2128.0611535160501</v>
      </c>
    </row>
    <row r="63" spans="1:14" ht="14.4" customHeight="1" x14ac:dyDescent="0.3">
      <c r="A63" s="618" t="s">
        <v>556</v>
      </c>
      <c r="B63" s="619" t="s">
        <v>558</v>
      </c>
      <c r="C63" s="620" t="s">
        <v>572</v>
      </c>
      <c r="D63" s="621" t="s">
        <v>573</v>
      </c>
      <c r="E63" s="620" t="s">
        <v>559</v>
      </c>
      <c r="F63" s="621" t="s">
        <v>560</v>
      </c>
      <c r="G63" s="620" t="s">
        <v>627</v>
      </c>
      <c r="H63" s="620" t="s">
        <v>804</v>
      </c>
      <c r="I63" s="620" t="s">
        <v>805</v>
      </c>
      <c r="J63" s="620" t="s">
        <v>806</v>
      </c>
      <c r="K63" s="620" t="s">
        <v>807</v>
      </c>
      <c r="L63" s="622">
        <v>59.32</v>
      </c>
      <c r="M63" s="622">
        <v>1</v>
      </c>
      <c r="N63" s="623">
        <v>59.32</v>
      </c>
    </row>
    <row r="64" spans="1:14" ht="14.4" customHeight="1" x14ac:dyDescent="0.3">
      <c r="A64" s="618" t="s">
        <v>556</v>
      </c>
      <c r="B64" s="619" t="s">
        <v>558</v>
      </c>
      <c r="C64" s="620" t="s">
        <v>572</v>
      </c>
      <c r="D64" s="621" t="s">
        <v>573</v>
      </c>
      <c r="E64" s="620" t="s">
        <v>559</v>
      </c>
      <c r="F64" s="621" t="s">
        <v>560</v>
      </c>
      <c r="G64" s="620" t="s">
        <v>627</v>
      </c>
      <c r="H64" s="620" t="s">
        <v>808</v>
      </c>
      <c r="I64" s="620" t="s">
        <v>809</v>
      </c>
      <c r="J64" s="620" t="s">
        <v>810</v>
      </c>
      <c r="K64" s="620" t="s">
        <v>811</v>
      </c>
      <c r="L64" s="622">
        <v>85.85</v>
      </c>
      <c r="M64" s="622">
        <v>1</v>
      </c>
      <c r="N64" s="623">
        <v>85.85</v>
      </c>
    </row>
    <row r="65" spans="1:14" ht="14.4" customHeight="1" x14ac:dyDescent="0.3">
      <c r="A65" s="618" t="s">
        <v>556</v>
      </c>
      <c r="B65" s="619" t="s">
        <v>558</v>
      </c>
      <c r="C65" s="620" t="s">
        <v>572</v>
      </c>
      <c r="D65" s="621" t="s">
        <v>573</v>
      </c>
      <c r="E65" s="620" t="s">
        <v>559</v>
      </c>
      <c r="F65" s="621" t="s">
        <v>560</v>
      </c>
      <c r="G65" s="620" t="s">
        <v>627</v>
      </c>
      <c r="H65" s="620" t="s">
        <v>812</v>
      </c>
      <c r="I65" s="620" t="s">
        <v>813</v>
      </c>
      <c r="J65" s="620" t="s">
        <v>814</v>
      </c>
      <c r="K65" s="620" t="s">
        <v>815</v>
      </c>
      <c r="L65" s="622">
        <v>341.93730115966798</v>
      </c>
      <c r="M65" s="622">
        <v>4</v>
      </c>
      <c r="N65" s="623">
        <v>1367.7492046386719</v>
      </c>
    </row>
    <row r="66" spans="1:14" ht="14.4" customHeight="1" x14ac:dyDescent="0.3">
      <c r="A66" s="618" t="s">
        <v>556</v>
      </c>
      <c r="B66" s="619" t="s">
        <v>558</v>
      </c>
      <c r="C66" s="620" t="s">
        <v>572</v>
      </c>
      <c r="D66" s="621" t="s">
        <v>573</v>
      </c>
      <c r="E66" s="620" t="s">
        <v>559</v>
      </c>
      <c r="F66" s="621" t="s">
        <v>560</v>
      </c>
      <c r="G66" s="620" t="s">
        <v>627</v>
      </c>
      <c r="H66" s="620" t="s">
        <v>816</v>
      </c>
      <c r="I66" s="620" t="s">
        <v>817</v>
      </c>
      <c r="J66" s="620" t="s">
        <v>818</v>
      </c>
      <c r="K66" s="620" t="s">
        <v>819</v>
      </c>
      <c r="L66" s="622">
        <v>76.92</v>
      </c>
      <c r="M66" s="622">
        <v>5</v>
      </c>
      <c r="N66" s="623">
        <v>384.6</v>
      </c>
    </row>
    <row r="67" spans="1:14" ht="14.4" customHeight="1" x14ac:dyDescent="0.3">
      <c r="A67" s="618" t="s">
        <v>556</v>
      </c>
      <c r="B67" s="619" t="s">
        <v>558</v>
      </c>
      <c r="C67" s="620" t="s">
        <v>572</v>
      </c>
      <c r="D67" s="621" t="s">
        <v>573</v>
      </c>
      <c r="E67" s="620" t="s">
        <v>559</v>
      </c>
      <c r="F67" s="621" t="s">
        <v>560</v>
      </c>
      <c r="G67" s="620" t="s">
        <v>627</v>
      </c>
      <c r="H67" s="620" t="s">
        <v>820</v>
      </c>
      <c r="I67" s="620" t="s">
        <v>821</v>
      </c>
      <c r="J67" s="620" t="s">
        <v>822</v>
      </c>
      <c r="K67" s="620" t="s">
        <v>823</v>
      </c>
      <c r="L67" s="622">
        <v>21.549878118345049</v>
      </c>
      <c r="M67" s="622">
        <v>2</v>
      </c>
      <c r="N67" s="623">
        <v>43.099756236690098</v>
      </c>
    </row>
    <row r="68" spans="1:14" ht="14.4" customHeight="1" x14ac:dyDescent="0.3">
      <c r="A68" s="618" t="s">
        <v>556</v>
      </c>
      <c r="B68" s="619" t="s">
        <v>558</v>
      </c>
      <c r="C68" s="620" t="s">
        <v>572</v>
      </c>
      <c r="D68" s="621" t="s">
        <v>573</v>
      </c>
      <c r="E68" s="620" t="s">
        <v>559</v>
      </c>
      <c r="F68" s="621" t="s">
        <v>560</v>
      </c>
      <c r="G68" s="620" t="s">
        <v>627</v>
      </c>
      <c r="H68" s="620" t="s">
        <v>824</v>
      </c>
      <c r="I68" s="620" t="s">
        <v>825</v>
      </c>
      <c r="J68" s="620" t="s">
        <v>826</v>
      </c>
      <c r="K68" s="620" t="s">
        <v>827</v>
      </c>
      <c r="L68" s="622">
        <v>45.750056415165687</v>
      </c>
      <c r="M68" s="622">
        <v>16</v>
      </c>
      <c r="N68" s="623">
        <v>732.000902642651</v>
      </c>
    </row>
    <row r="69" spans="1:14" ht="14.4" customHeight="1" x14ac:dyDescent="0.3">
      <c r="A69" s="618" t="s">
        <v>556</v>
      </c>
      <c r="B69" s="619" t="s">
        <v>558</v>
      </c>
      <c r="C69" s="620" t="s">
        <v>572</v>
      </c>
      <c r="D69" s="621" t="s">
        <v>573</v>
      </c>
      <c r="E69" s="620" t="s">
        <v>559</v>
      </c>
      <c r="F69" s="621" t="s">
        <v>560</v>
      </c>
      <c r="G69" s="620" t="s">
        <v>627</v>
      </c>
      <c r="H69" s="620" t="s">
        <v>828</v>
      </c>
      <c r="I69" s="620" t="s">
        <v>829</v>
      </c>
      <c r="J69" s="620" t="s">
        <v>830</v>
      </c>
      <c r="K69" s="620" t="s">
        <v>831</v>
      </c>
      <c r="L69" s="622">
        <v>21.991816190121494</v>
      </c>
      <c r="M69" s="622">
        <v>270</v>
      </c>
      <c r="N69" s="623">
        <v>5937.7903713328033</v>
      </c>
    </row>
    <row r="70" spans="1:14" ht="14.4" customHeight="1" x14ac:dyDescent="0.3">
      <c r="A70" s="618" t="s">
        <v>556</v>
      </c>
      <c r="B70" s="619" t="s">
        <v>558</v>
      </c>
      <c r="C70" s="620" t="s">
        <v>572</v>
      </c>
      <c r="D70" s="621" t="s">
        <v>573</v>
      </c>
      <c r="E70" s="620" t="s">
        <v>559</v>
      </c>
      <c r="F70" s="621" t="s">
        <v>560</v>
      </c>
      <c r="G70" s="620" t="s">
        <v>627</v>
      </c>
      <c r="H70" s="620" t="s">
        <v>832</v>
      </c>
      <c r="I70" s="620" t="s">
        <v>833</v>
      </c>
      <c r="J70" s="620" t="s">
        <v>834</v>
      </c>
      <c r="K70" s="620" t="s">
        <v>835</v>
      </c>
      <c r="L70" s="622">
        <v>224.07059186049901</v>
      </c>
      <c r="M70" s="622">
        <v>1</v>
      </c>
      <c r="N70" s="623">
        <v>224.07059186049901</v>
      </c>
    </row>
    <row r="71" spans="1:14" ht="14.4" customHeight="1" x14ac:dyDescent="0.3">
      <c r="A71" s="618" t="s">
        <v>556</v>
      </c>
      <c r="B71" s="619" t="s">
        <v>558</v>
      </c>
      <c r="C71" s="620" t="s">
        <v>572</v>
      </c>
      <c r="D71" s="621" t="s">
        <v>573</v>
      </c>
      <c r="E71" s="620" t="s">
        <v>559</v>
      </c>
      <c r="F71" s="621" t="s">
        <v>560</v>
      </c>
      <c r="G71" s="620" t="s">
        <v>627</v>
      </c>
      <c r="H71" s="620" t="s">
        <v>836</v>
      </c>
      <c r="I71" s="620" t="s">
        <v>837</v>
      </c>
      <c r="J71" s="620" t="s">
        <v>838</v>
      </c>
      <c r="K71" s="620" t="s">
        <v>839</v>
      </c>
      <c r="L71" s="622">
        <v>22.691745645610748</v>
      </c>
      <c r="M71" s="622">
        <v>189</v>
      </c>
      <c r="N71" s="623">
        <v>4288.7399270204314</v>
      </c>
    </row>
    <row r="72" spans="1:14" ht="14.4" customHeight="1" x14ac:dyDescent="0.3">
      <c r="A72" s="618" t="s">
        <v>556</v>
      </c>
      <c r="B72" s="619" t="s">
        <v>558</v>
      </c>
      <c r="C72" s="620" t="s">
        <v>572</v>
      </c>
      <c r="D72" s="621" t="s">
        <v>573</v>
      </c>
      <c r="E72" s="620" t="s">
        <v>559</v>
      </c>
      <c r="F72" s="621" t="s">
        <v>560</v>
      </c>
      <c r="G72" s="620" t="s">
        <v>627</v>
      </c>
      <c r="H72" s="620" t="s">
        <v>840</v>
      </c>
      <c r="I72" s="620" t="s">
        <v>841</v>
      </c>
      <c r="J72" s="620" t="s">
        <v>842</v>
      </c>
      <c r="K72" s="620" t="s">
        <v>843</v>
      </c>
      <c r="L72" s="622">
        <v>57.109976856118081</v>
      </c>
      <c r="M72" s="622">
        <v>20</v>
      </c>
      <c r="N72" s="623">
        <v>1142.1995371223616</v>
      </c>
    </row>
    <row r="73" spans="1:14" ht="14.4" customHeight="1" x14ac:dyDescent="0.3">
      <c r="A73" s="618" t="s">
        <v>556</v>
      </c>
      <c r="B73" s="619" t="s">
        <v>558</v>
      </c>
      <c r="C73" s="620" t="s">
        <v>572</v>
      </c>
      <c r="D73" s="621" t="s">
        <v>573</v>
      </c>
      <c r="E73" s="620" t="s">
        <v>559</v>
      </c>
      <c r="F73" s="621" t="s">
        <v>560</v>
      </c>
      <c r="G73" s="620" t="s">
        <v>627</v>
      </c>
      <c r="H73" s="620" t="s">
        <v>844</v>
      </c>
      <c r="I73" s="620" t="s">
        <v>845</v>
      </c>
      <c r="J73" s="620" t="s">
        <v>846</v>
      </c>
      <c r="K73" s="620" t="s">
        <v>847</v>
      </c>
      <c r="L73" s="622">
        <v>63.476494423445445</v>
      </c>
      <c r="M73" s="622">
        <v>17</v>
      </c>
      <c r="N73" s="623">
        <v>1079.1004051985726</v>
      </c>
    </row>
    <row r="74" spans="1:14" ht="14.4" customHeight="1" x14ac:dyDescent="0.3">
      <c r="A74" s="618" t="s">
        <v>556</v>
      </c>
      <c r="B74" s="619" t="s">
        <v>558</v>
      </c>
      <c r="C74" s="620" t="s">
        <v>572</v>
      </c>
      <c r="D74" s="621" t="s">
        <v>573</v>
      </c>
      <c r="E74" s="620" t="s">
        <v>559</v>
      </c>
      <c r="F74" s="621" t="s">
        <v>560</v>
      </c>
      <c r="G74" s="620" t="s">
        <v>627</v>
      </c>
      <c r="H74" s="620" t="s">
        <v>848</v>
      </c>
      <c r="I74" s="620" t="s">
        <v>849</v>
      </c>
      <c r="J74" s="620" t="s">
        <v>850</v>
      </c>
      <c r="K74" s="620"/>
      <c r="L74" s="622">
        <v>191.62096651010799</v>
      </c>
      <c r="M74" s="622">
        <v>1</v>
      </c>
      <c r="N74" s="623">
        <v>191.62096651010799</v>
      </c>
    </row>
    <row r="75" spans="1:14" ht="14.4" customHeight="1" x14ac:dyDescent="0.3">
      <c r="A75" s="618" t="s">
        <v>556</v>
      </c>
      <c r="B75" s="619" t="s">
        <v>558</v>
      </c>
      <c r="C75" s="620" t="s">
        <v>572</v>
      </c>
      <c r="D75" s="621" t="s">
        <v>573</v>
      </c>
      <c r="E75" s="620" t="s">
        <v>559</v>
      </c>
      <c r="F75" s="621" t="s">
        <v>560</v>
      </c>
      <c r="G75" s="620" t="s">
        <v>627</v>
      </c>
      <c r="H75" s="620" t="s">
        <v>851</v>
      </c>
      <c r="I75" s="620" t="s">
        <v>852</v>
      </c>
      <c r="J75" s="620" t="s">
        <v>853</v>
      </c>
      <c r="K75" s="620" t="s">
        <v>854</v>
      </c>
      <c r="L75" s="622">
        <v>174.64038683980598</v>
      </c>
      <c r="M75" s="622">
        <v>20</v>
      </c>
      <c r="N75" s="623">
        <v>3492.8077367961196</v>
      </c>
    </row>
    <row r="76" spans="1:14" ht="14.4" customHeight="1" x14ac:dyDescent="0.3">
      <c r="A76" s="618" t="s">
        <v>556</v>
      </c>
      <c r="B76" s="619" t="s">
        <v>558</v>
      </c>
      <c r="C76" s="620" t="s">
        <v>572</v>
      </c>
      <c r="D76" s="621" t="s">
        <v>573</v>
      </c>
      <c r="E76" s="620" t="s">
        <v>559</v>
      </c>
      <c r="F76" s="621" t="s">
        <v>560</v>
      </c>
      <c r="G76" s="620" t="s">
        <v>627</v>
      </c>
      <c r="H76" s="620" t="s">
        <v>855</v>
      </c>
      <c r="I76" s="620" t="s">
        <v>856</v>
      </c>
      <c r="J76" s="620" t="s">
        <v>857</v>
      </c>
      <c r="K76" s="620" t="s">
        <v>858</v>
      </c>
      <c r="L76" s="622">
        <v>223.47</v>
      </c>
      <c r="M76" s="622">
        <v>1</v>
      </c>
      <c r="N76" s="623">
        <v>223.47</v>
      </c>
    </row>
    <row r="77" spans="1:14" ht="14.4" customHeight="1" x14ac:dyDescent="0.3">
      <c r="A77" s="618" t="s">
        <v>556</v>
      </c>
      <c r="B77" s="619" t="s">
        <v>558</v>
      </c>
      <c r="C77" s="620" t="s">
        <v>572</v>
      </c>
      <c r="D77" s="621" t="s">
        <v>573</v>
      </c>
      <c r="E77" s="620" t="s">
        <v>559</v>
      </c>
      <c r="F77" s="621" t="s">
        <v>560</v>
      </c>
      <c r="G77" s="620" t="s">
        <v>627</v>
      </c>
      <c r="H77" s="620" t="s">
        <v>859</v>
      </c>
      <c r="I77" s="620" t="s">
        <v>860</v>
      </c>
      <c r="J77" s="620" t="s">
        <v>861</v>
      </c>
      <c r="K77" s="620" t="s">
        <v>862</v>
      </c>
      <c r="L77" s="622">
        <v>74.659854141801461</v>
      </c>
      <c r="M77" s="622">
        <v>3</v>
      </c>
      <c r="N77" s="623">
        <v>223.97956242540437</v>
      </c>
    </row>
    <row r="78" spans="1:14" ht="14.4" customHeight="1" x14ac:dyDescent="0.3">
      <c r="A78" s="618" t="s">
        <v>556</v>
      </c>
      <c r="B78" s="619" t="s">
        <v>558</v>
      </c>
      <c r="C78" s="620" t="s">
        <v>572</v>
      </c>
      <c r="D78" s="621" t="s">
        <v>573</v>
      </c>
      <c r="E78" s="620" t="s">
        <v>559</v>
      </c>
      <c r="F78" s="621" t="s">
        <v>560</v>
      </c>
      <c r="G78" s="620" t="s">
        <v>627</v>
      </c>
      <c r="H78" s="620" t="s">
        <v>863</v>
      </c>
      <c r="I78" s="620" t="s">
        <v>864</v>
      </c>
      <c r="J78" s="620" t="s">
        <v>865</v>
      </c>
      <c r="K78" s="620" t="s">
        <v>866</v>
      </c>
      <c r="L78" s="622">
        <v>78.37</v>
      </c>
      <c r="M78" s="622">
        <v>1</v>
      </c>
      <c r="N78" s="623">
        <v>78.37</v>
      </c>
    </row>
    <row r="79" spans="1:14" ht="14.4" customHeight="1" x14ac:dyDescent="0.3">
      <c r="A79" s="618" t="s">
        <v>556</v>
      </c>
      <c r="B79" s="619" t="s">
        <v>558</v>
      </c>
      <c r="C79" s="620" t="s">
        <v>572</v>
      </c>
      <c r="D79" s="621" t="s">
        <v>573</v>
      </c>
      <c r="E79" s="620" t="s">
        <v>559</v>
      </c>
      <c r="F79" s="621" t="s">
        <v>560</v>
      </c>
      <c r="G79" s="620" t="s">
        <v>627</v>
      </c>
      <c r="H79" s="620" t="s">
        <v>867</v>
      </c>
      <c r="I79" s="620" t="s">
        <v>868</v>
      </c>
      <c r="J79" s="620" t="s">
        <v>869</v>
      </c>
      <c r="K79" s="620" t="s">
        <v>870</v>
      </c>
      <c r="L79" s="622">
        <v>75.849999999999994</v>
      </c>
      <c r="M79" s="622">
        <v>1</v>
      </c>
      <c r="N79" s="623">
        <v>75.849999999999994</v>
      </c>
    </row>
    <row r="80" spans="1:14" ht="14.4" customHeight="1" x14ac:dyDescent="0.3">
      <c r="A80" s="618" t="s">
        <v>556</v>
      </c>
      <c r="B80" s="619" t="s">
        <v>558</v>
      </c>
      <c r="C80" s="620" t="s">
        <v>572</v>
      </c>
      <c r="D80" s="621" t="s">
        <v>573</v>
      </c>
      <c r="E80" s="620" t="s">
        <v>559</v>
      </c>
      <c r="F80" s="621" t="s">
        <v>560</v>
      </c>
      <c r="G80" s="620" t="s">
        <v>627</v>
      </c>
      <c r="H80" s="620" t="s">
        <v>871</v>
      </c>
      <c r="I80" s="620" t="s">
        <v>872</v>
      </c>
      <c r="J80" s="620" t="s">
        <v>873</v>
      </c>
      <c r="K80" s="620" t="s">
        <v>874</v>
      </c>
      <c r="L80" s="622">
        <v>69.560104297055048</v>
      </c>
      <c r="M80" s="622">
        <v>2</v>
      </c>
      <c r="N80" s="623">
        <v>139.1202085941101</v>
      </c>
    </row>
    <row r="81" spans="1:14" ht="14.4" customHeight="1" x14ac:dyDescent="0.3">
      <c r="A81" s="618" t="s">
        <v>556</v>
      </c>
      <c r="B81" s="619" t="s">
        <v>558</v>
      </c>
      <c r="C81" s="620" t="s">
        <v>572</v>
      </c>
      <c r="D81" s="621" t="s">
        <v>573</v>
      </c>
      <c r="E81" s="620" t="s">
        <v>559</v>
      </c>
      <c r="F81" s="621" t="s">
        <v>560</v>
      </c>
      <c r="G81" s="620" t="s">
        <v>627</v>
      </c>
      <c r="H81" s="620" t="s">
        <v>875</v>
      </c>
      <c r="I81" s="620" t="s">
        <v>876</v>
      </c>
      <c r="J81" s="620" t="s">
        <v>877</v>
      </c>
      <c r="K81" s="620" t="s">
        <v>878</v>
      </c>
      <c r="L81" s="622">
        <v>100.51</v>
      </c>
      <c r="M81" s="622">
        <v>1</v>
      </c>
      <c r="N81" s="623">
        <v>100.51</v>
      </c>
    </row>
    <row r="82" spans="1:14" ht="14.4" customHeight="1" x14ac:dyDescent="0.3">
      <c r="A82" s="618" t="s">
        <v>556</v>
      </c>
      <c r="B82" s="619" t="s">
        <v>558</v>
      </c>
      <c r="C82" s="620" t="s">
        <v>572</v>
      </c>
      <c r="D82" s="621" t="s">
        <v>573</v>
      </c>
      <c r="E82" s="620" t="s">
        <v>559</v>
      </c>
      <c r="F82" s="621" t="s">
        <v>560</v>
      </c>
      <c r="G82" s="620" t="s">
        <v>627</v>
      </c>
      <c r="H82" s="620" t="s">
        <v>879</v>
      </c>
      <c r="I82" s="620" t="s">
        <v>880</v>
      </c>
      <c r="J82" s="620" t="s">
        <v>881</v>
      </c>
      <c r="K82" s="620" t="s">
        <v>882</v>
      </c>
      <c r="L82" s="622">
        <v>108.504949246835</v>
      </c>
      <c r="M82" s="622">
        <v>2</v>
      </c>
      <c r="N82" s="623">
        <v>217.00989849366999</v>
      </c>
    </row>
    <row r="83" spans="1:14" ht="14.4" customHeight="1" x14ac:dyDescent="0.3">
      <c r="A83" s="618" t="s">
        <v>556</v>
      </c>
      <c r="B83" s="619" t="s">
        <v>558</v>
      </c>
      <c r="C83" s="620" t="s">
        <v>572</v>
      </c>
      <c r="D83" s="621" t="s">
        <v>573</v>
      </c>
      <c r="E83" s="620" t="s">
        <v>559</v>
      </c>
      <c r="F83" s="621" t="s">
        <v>560</v>
      </c>
      <c r="G83" s="620" t="s">
        <v>627</v>
      </c>
      <c r="H83" s="620" t="s">
        <v>883</v>
      </c>
      <c r="I83" s="620" t="s">
        <v>884</v>
      </c>
      <c r="J83" s="620" t="s">
        <v>885</v>
      </c>
      <c r="K83" s="620" t="s">
        <v>886</v>
      </c>
      <c r="L83" s="622">
        <v>129.59</v>
      </c>
      <c r="M83" s="622">
        <v>1</v>
      </c>
      <c r="N83" s="623">
        <v>129.59</v>
      </c>
    </row>
    <row r="84" spans="1:14" ht="14.4" customHeight="1" x14ac:dyDescent="0.3">
      <c r="A84" s="618" t="s">
        <v>556</v>
      </c>
      <c r="B84" s="619" t="s">
        <v>558</v>
      </c>
      <c r="C84" s="620" t="s">
        <v>572</v>
      </c>
      <c r="D84" s="621" t="s">
        <v>573</v>
      </c>
      <c r="E84" s="620" t="s">
        <v>559</v>
      </c>
      <c r="F84" s="621" t="s">
        <v>560</v>
      </c>
      <c r="G84" s="620" t="s">
        <v>627</v>
      </c>
      <c r="H84" s="620" t="s">
        <v>887</v>
      </c>
      <c r="I84" s="620" t="s">
        <v>888</v>
      </c>
      <c r="J84" s="620" t="s">
        <v>889</v>
      </c>
      <c r="K84" s="620" t="s">
        <v>890</v>
      </c>
      <c r="L84" s="622">
        <v>22.249974001481601</v>
      </c>
      <c r="M84" s="622">
        <v>1</v>
      </c>
      <c r="N84" s="623">
        <v>22.249974001481601</v>
      </c>
    </row>
    <row r="85" spans="1:14" ht="14.4" customHeight="1" x14ac:dyDescent="0.3">
      <c r="A85" s="618" t="s">
        <v>556</v>
      </c>
      <c r="B85" s="619" t="s">
        <v>558</v>
      </c>
      <c r="C85" s="620" t="s">
        <v>572</v>
      </c>
      <c r="D85" s="621" t="s">
        <v>573</v>
      </c>
      <c r="E85" s="620" t="s">
        <v>559</v>
      </c>
      <c r="F85" s="621" t="s">
        <v>560</v>
      </c>
      <c r="G85" s="620" t="s">
        <v>627</v>
      </c>
      <c r="H85" s="620" t="s">
        <v>891</v>
      </c>
      <c r="I85" s="620" t="s">
        <v>892</v>
      </c>
      <c r="J85" s="620" t="s">
        <v>893</v>
      </c>
      <c r="K85" s="620" t="s">
        <v>894</v>
      </c>
      <c r="L85" s="622">
        <v>63.510108108892098</v>
      </c>
      <c r="M85" s="622">
        <v>1</v>
      </c>
      <c r="N85" s="623">
        <v>63.510108108892098</v>
      </c>
    </row>
    <row r="86" spans="1:14" ht="14.4" customHeight="1" x14ac:dyDescent="0.3">
      <c r="A86" s="618" t="s">
        <v>556</v>
      </c>
      <c r="B86" s="619" t="s">
        <v>558</v>
      </c>
      <c r="C86" s="620" t="s">
        <v>572</v>
      </c>
      <c r="D86" s="621" t="s">
        <v>573</v>
      </c>
      <c r="E86" s="620" t="s">
        <v>559</v>
      </c>
      <c r="F86" s="621" t="s">
        <v>560</v>
      </c>
      <c r="G86" s="620" t="s">
        <v>627</v>
      </c>
      <c r="H86" s="620" t="s">
        <v>895</v>
      </c>
      <c r="I86" s="620" t="s">
        <v>896</v>
      </c>
      <c r="J86" s="620" t="s">
        <v>897</v>
      </c>
      <c r="K86" s="620" t="s">
        <v>898</v>
      </c>
      <c r="L86" s="622">
        <v>143.81217669316999</v>
      </c>
      <c r="M86" s="622">
        <v>4</v>
      </c>
      <c r="N86" s="623">
        <v>575.24870677267995</v>
      </c>
    </row>
    <row r="87" spans="1:14" ht="14.4" customHeight="1" x14ac:dyDescent="0.3">
      <c r="A87" s="618" t="s">
        <v>556</v>
      </c>
      <c r="B87" s="619" t="s">
        <v>558</v>
      </c>
      <c r="C87" s="620" t="s">
        <v>572</v>
      </c>
      <c r="D87" s="621" t="s">
        <v>573</v>
      </c>
      <c r="E87" s="620" t="s">
        <v>559</v>
      </c>
      <c r="F87" s="621" t="s">
        <v>560</v>
      </c>
      <c r="G87" s="620" t="s">
        <v>627</v>
      </c>
      <c r="H87" s="620" t="s">
        <v>899</v>
      </c>
      <c r="I87" s="620" t="s">
        <v>900</v>
      </c>
      <c r="J87" s="620" t="s">
        <v>901</v>
      </c>
      <c r="K87" s="620" t="s">
        <v>902</v>
      </c>
      <c r="L87" s="622">
        <v>120.21335556115498</v>
      </c>
      <c r="M87" s="622">
        <v>6</v>
      </c>
      <c r="N87" s="623">
        <v>721.28013336692993</v>
      </c>
    </row>
    <row r="88" spans="1:14" ht="14.4" customHeight="1" x14ac:dyDescent="0.3">
      <c r="A88" s="618" t="s">
        <v>556</v>
      </c>
      <c r="B88" s="619" t="s">
        <v>558</v>
      </c>
      <c r="C88" s="620" t="s">
        <v>572</v>
      </c>
      <c r="D88" s="621" t="s">
        <v>573</v>
      </c>
      <c r="E88" s="620" t="s">
        <v>559</v>
      </c>
      <c r="F88" s="621" t="s">
        <v>560</v>
      </c>
      <c r="G88" s="620" t="s">
        <v>627</v>
      </c>
      <c r="H88" s="620" t="s">
        <v>903</v>
      </c>
      <c r="I88" s="620" t="s">
        <v>904</v>
      </c>
      <c r="J88" s="620" t="s">
        <v>905</v>
      </c>
      <c r="K88" s="620" t="s">
        <v>906</v>
      </c>
      <c r="L88" s="622">
        <v>120.30146070824706</v>
      </c>
      <c r="M88" s="622">
        <v>28</v>
      </c>
      <c r="N88" s="623">
        <v>3368.4408998309177</v>
      </c>
    </row>
    <row r="89" spans="1:14" ht="14.4" customHeight="1" x14ac:dyDescent="0.3">
      <c r="A89" s="618" t="s">
        <v>556</v>
      </c>
      <c r="B89" s="619" t="s">
        <v>558</v>
      </c>
      <c r="C89" s="620" t="s">
        <v>572</v>
      </c>
      <c r="D89" s="621" t="s">
        <v>573</v>
      </c>
      <c r="E89" s="620" t="s">
        <v>559</v>
      </c>
      <c r="F89" s="621" t="s">
        <v>560</v>
      </c>
      <c r="G89" s="620" t="s">
        <v>627</v>
      </c>
      <c r="H89" s="620" t="s">
        <v>907</v>
      </c>
      <c r="I89" s="620" t="s">
        <v>908</v>
      </c>
      <c r="J89" s="620" t="s">
        <v>905</v>
      </c>
      <c r="K89" s="620" t="s">
        <v>909</v>
      </c>
      <c r="L89" s="622">
        <v>146.03999436500666</v>
      </c>
      <c r="M89" s="622">
        <v>3</v>
      </c>
      <c r="N89" s="623">
        <v>438.11998309502002</v>
      </c>
    </row>
    <row r="90" spans="1:14" ht="14.4" customHeight="1" x14ac:dyDescent="0.3">
      <c r="A90" s="618" t="s">
        <v>556</v>
      </c>
      <c r="B90" s="619" t="s">
        <v>558</v>
      </c>
      <c r="C90" s="620" t="s">
        <v>572</v>
      </c>
      <c r="D90" s="621" t="s">
        <v>573</v>
      </c>
      <c r="E90" s="620" t="s">
        <v>559</v>
      </c>
      <c r="F90" s="621" t="s">
        <v>560</v>
      </c>
      <c r="G90" s="620" t="s">
        <v>627</v>
      </c>
      <c r="H90" s="620" t="s">
        <v>910</v>
      </c>
      <c r="I90" s="620" t="s">
        <v>911</v>
      </c>
      <c r="J90" s="620" t="s">
        <v>912</v>
      </c>
      <c r="K90" s="620" t="s">
        <v>913</v>
      </c>
      <c r="L90" s="622">
        <v>73.396290298033051</v>
      </c>
      <c r="M90" s="622">
        <v>29</v>
      </c>
      <c r="N90" s="623">
        <v>2128.4924186429585</v>
      </c>
    </row>
    <row r="91" spans="1:14" ht="14.4" customHeight="1" x14ac:dyDescent="0.3">
      <c r="A91" s="618" t="s">
        <v>556</v>
      </c>
      <c r="B91" s="619" t="s">
        <v>558</v>
      </c>
      <c r="C91" s="620" t="s">
        <v>572</v>
      </c>
      <c r="D91" s="621" t="s">
        <v>573</v>
      </c>
      <c r="E91" s="620" t="s">
        <v>559</v>
      </c>
      <c r="F91" s="621" t="s">
        <v>560</v>
      </c>
      <c r="G91" s="620" t="s">
        <v>627</v>
      </c>
      <c r="H91" s="620" t="s">
        <v>914</v>
      </c>
      <c r="I91" s="620" t="s">
        <v>915</v>
      </c>
      <c r="J91" s="620" t="s">
        <v>730</v>
      </c>
      <c r="K91" s="620" t="s">
        <v>916</v>
      </c>
      <c r="L91" s="622">
        <v>46.458397236025434</v>
      </c>
      <c r="M91" s="622">
        <v>39</v>
      </c>
      <c r="N91" s="623">
        <v>1811.877492204992</v>
      </c>
    </row>
    <row r="92" spans="1:14" ht="14.4" customHeight="1" x14ac:dyDescent="0.3">
      <c r="A92" s="618" t="s">
        <v>556</v>
      </c>
      <c r="B92" s="619" t="s">
        <v>558</v>
      </c>
      <c r="C92" s="620" t="s">
        <v>572</v>
      </c>
      <c r="D92" s="621" t="s">
        <v>573</v>
      </c>
      <c r="E92" s="620" t="s">
        <v>559</v>
      </c>
      <c r="F92" s="621" t="s">
        <v>560</v>
      </c>
      <c r="G92" s="620" t="s">
        <v>627</v>
      </c>
      <c r="H92" s="620" t="s">
        <v>917</v>
      </c>
      <c r="I92" s="620" t="s">
        <v>918</v>
      </c>
      <c r="J92" s="620" t="s">
        <v>919</v>
      </c>
      <c r="K92" s="620" t="s">
        <v>920</v>
      </c>
      <c r="L92" s="622">
        <v>47.36</v>
      </c>
      <c r="M92" s="622">
        <v>8</v>
      </c>
      <c r="N92" s="623">
        <v>378.88</v>
      </c>
    </row>
    <row r="93" spans="1:14" ht="14.4" customHeight="1" x14ac:dyDescent="0.3">
      <c r="A93" s="618" t="s">
        <v>556</v>
      </c>
      <c r="B93" s="619" t="s">
        <v>558</v>
      </c>
      <c r="C93" s="620" t="s">
        <v>572</v>
      </c>
      <c r="D93" s="621" t="s">
        <v>573</v>
      </c>
      <c r="E93" s="620" t="s">
        <v>559</v>
      </c>
      <c r="F93" s="621" t="s">
        <v>560</v>
      </c>
      <c r="G93" s="620" t="s">
        <v>627</v>
      </c>
      <c r="H93" s="620" t="s">
        <v>921</v>
      </c>
      <c r="I93" s="620" t="s">
        <v>922</v>
      </c>
      <c r="J93" s="620" t="s">
        <v>923</v>
      </c>
      <c r="K93" s="620" t="s">
        <v>924</v>
      </c>
      <c r="L93" s="622">
        <v>40.512661945189478</v>
      </c>
      <c r="M93" s="622">
        <v>30</v>
      </c>
      <c r="N93" s="623">
        <v>1215.3798583556843</v>
      </c>
    </row>
    <row r="94" spans="1:14" ht="14.4" customHeight="1" x14ac:dyDescent="0.3">
      <c r="A94" s="618" t="s">
        <v>556</v>
      </c>
      <c r="B94" s="619" t="s">
        <v>558</v>
      </c>
      <c r="C94" s="620" t="s">
        <v>572</v>
      </c>
      <c r="D94" s="621" t="s">
        <v>573</v>
      </c>
      <c r="E94" s="620" t="s">
        <v>559</v>
      </c>
      <c r="F94" s="621" t="s">
        <v>560</v>
      </c>
      <c r="G94" s="620" t="s">
        <v>627</v>
      </c>
      <c r="H94" s="620" t="s">
        <v>925</v>
      </c>
      <c r="I94" s="620" t="s">
        <v>926</v>
      </c>
      <c r="J94" s="620" t="s">
        <v>923</v>
      </c>
      <c r="K94" s="620" t="s">
        <v>927</v>
      </c>
      <c r="L94" s="622">
        <v>292.54961981002833</v>
      </c>
      <c r="M94" s="622">
        <v>14</v>
      </c>
      <c r="N94" s="623">
        <v>4095.6946773403965</v>
      </c>
    </row>
    <row r="95" spans="1:14" ht="14.4" customHeight="1" x14ac:dyDescent="0.3">
      <c r="A95" s="618" t="s">
        <v>556</v>
      </c>
      <c r="B95" s="619" t="s">
        <v>558</v>
      </c>
      <c r="C95" s="620" t="s">
        <v>572</v>
      </c>
      <c r="D95" s="621" t="s">
        <v>573</v>
      </c>
      <c r="E95" s="620" t="s">
        <v>559</v>
      </c>
      <c r="F95" s="621" t="s">
        <v>560</v>
      </c>
      <c r="G95" s="620" t="s">
        <v>627</v>
      </c>
      <c r="H95" s="620" t="s">
        <v>928</v>
      </c>
      <c r="I95" s="620" t="s">
        <v>929</v>
      </c>
      <c r="J95" s="620" t="s">
        <v>930</v>
      </c>
      <c r="K95" s="620" t="s">
        <v>931</v>
      </c>
      <c r="L95" s="622">
        <v>75.03</v>
      </c>
      <c r="M95" s="622">
        <v>1</v>
      </c>
      <c r="N95" s="623">
        <v>75.03</v>
      </c>
    </row>
    <row r="96" spans="1:14" ht="14.4" customHeight="1" x14ac:dyDescent="0.3">
      <c r="A96" s="618" t="s">
        <v>556</v>
      </c>
      <c r="B96" s="619" t="s">
        <v>558</v>
      </c>
      <c r="C96" s="620" t="s">
        <v>572</v>
      </c>
      <c r="D96" s="621" t="s">
        <v>573</v>
      </c>
      <c r="E96" s="620" t="s">
        <v>559</v>
      </c>
      <c r="F96" s="621" t="s">
        <v>560</v>
      </c>
      <c r="G96" s="620" t="s">
        <v>627</v>
      </c>
      <c r="H96" s="620" t="s">
        <v>932</v>
      </c>
      <c r="I96" s="620" t="s">
        <v>933</v>
      </c>
      <c r="J96" s="620" t="s">
        <v>934</v>
      </c>
      <c r="K96" s="620" t="s">
        <v>935</v>
      </c>
      <c r="L96" s="622">
        <v>49.6</v>
      </c>
      <c r="M96" s="622">
        <v>8</v>
      </c>
      <c r="N96" s="623">
        <v>396.8</v>
      </c>
    </row>
    <row r="97" spans="1:14" ht="14.4" customHeight="1" x14ac:dyDescent="0.3">
      <c r="A97" s="618" t="s">
        <v>556</v>
      </c>
      <c r="B97" s="619" t="s">
        <v>558</v>
      </c>
      <c r="C97" s="620" t="s">
        <v>572</v>
      </c>
      <c r="D97" s="621" t="s">
        <v>573</v>
      </c>
      <c r="E97" s="620" t="s">
        <v>559</v>
      </c>
      <c r="F97" s="621" t="s">
        <v>560</v>
      </c>
      <c r="G97" s="620" t="s">
        <v>627</v>
      </c>
      <c r="H97" s="620" t="s">
        <v>936</v>
      </c>
      <c r="I97" s="620" t="s">
        <v>937</v>
      </c>
      <c r="J97" s="620" t="s">
        <v>934</v>
      </c>
      <c r="K97" s="620" t="s">
        <v>938</v>
      </c>
      <c r="L97" s="622">
        <v>92.089949926644721</v>
      </c>
      <c r="M97" s="622">
        <v>15</v>
      </c>
      <c r="N97" s="623">
        <v>1381.3492488996708</v>
      </c>
    </row>
    <row r="98" spans="1:14" ht="14.4" customHeight="1" x14ac:dyDescent="0.3">
      <c r="A98" s="618" t="s">
        <v>556</v>
      </c>
      <c r="B98" s="619" t="s">
        <v>558</v>
      </c>
      <c r="C98" s="620" t="s">
        <v>572</v>
      </c>
      <c r="D98" s="621" t="s">
        <v>573</v>
      </c>
      <c r="E98" s="620" t="s">
        <v>559</v>
      </c>
      <c r="F98" s="621" t="s">
        <v>560</v>
      </c>
      <c r="G98" s="620" t="s">
        <v>627</v>
      </c>
      <c r="H98" s="620" t="s">
        <v>939</v>
      </c>
      <c r="I98" s="620" t="s">
        <v>940</v>
      </c>
      <c r="J98" s="620" t="s">
        <v>941</v>
      </c>
      <c r="K98" s="620" t="s">
        <v>942</v>
      </c>
      <c r="L98" s="622">
        <v>541.48</v>
      </c>
      <c r="M98" s="622">
        <v>1</v>
      </c>
      <c r="N98" s="623">
        <v>541.48</v>
      </c>
    </row>
    <row r="99" spans="1:14" ht="14.4" customHeight="1" x14ac:dyDescent="0.3">
      <c r="A99" s="618" t="s">
        <v>556</v>
      </c>
      <c r="B99" s="619" t="s">
        <v>558</v>
      </c>
      <c r="C99" s="620" t="s">
        <v>572</v>
      </c>
      <c r="D99" s="621" t="s">
        <v>573</v>
      </c>
      <c r="E99" s="620" t="s">
        <v>559</v>
      </c>
      <c r="F99" s="621" t="s">
        <v>560</v>
      </c>
      <c r="G99" s="620" t="s">
        <v>627</v>
      </c>
      <c r="H99" s="620" t="s">
        <v>943</v>
      </c>
      <c r="I99" s="620" t="s">
        <v>944</v>
      </c>
      <c r="J99" s="620" t="s">
        <v>945</v>
      </c>
      <c r="K99" s="620" t="s">
        <v>946</v>
      </c>
      <c r="L99" s="622">
        <v>38.03</v>
      </c>
      <c r="M99" s="622">
        <v>2</v>
      </c>
      <c r="N99" s="623">
        <v>76.06</v>
      </c>
    </row>
    <row r="100" spans="1:14" ht="14.4" customHeight="1" x14ac:dyDescent="0.3">
      <c r="A100" s="618" t="s">
        <v>556</v>
      </c>
      <c r="B100" s="619" t="s">
        <v>558</v>
      </c>
      <c r="C100" s="620" t="s">
        <v>572</v>
      </c>
      <c r="D100" s="621" t="s">
        <v>573</v>
      </c>
      <c r="E100" s="620" t="s">
        <v>559</v>
      </c>
      <c r="F100" s="621" t="s">
        <v>560</v>
      </c>
      <c r="G100" s="620" t="s">
        <v>627</v>
      </c>
      <c r="H100" s="620" t="s">
        <v>947</v>
      </c>
      <c r="I100" s="620" t="s">
        <v>948</v>
      </c>
      <c r="J100" s="620" t="s">
        <v>746</v>
      </c>
      <c r="K100" s="620" t="s">
        <v>949</v>
      </c>
      <c r="L100" s="622">
        <v>166.98</v>
      </c>
      <c r="M100" s="622">
        <v>1</v>
      </c>
      <c r="N100" s="623">
        <v>166.98</v>
      </c>
    </row>
    <row r="101" spans="1:14" ht="14.4" customHeight="1" x14ac:dyDescent="0.3">
      <c r="A101" s="618" t="s">
        <v>556</v>
      </c>
      <c r="B101" s="619" t="s">
        <v>558</v>
      </c>
      <c r="C101" s="620" t="s">
        <v>572</v>
      </c>
      <c r="D101" s="621" t="s">
        <v>573</v>
      </c>
      <c r="E101" s="620" t="s">
        <v>559</v>
      </c>
      <c r="F101" s="621" t="s">
        <v>560</v>
      </c>
      <c r="G101" s="620" t="s">
        <v>627</v>
      </c>
      <c r="H101" s="620" t="s">
        <v>950</v>
      </c>
      <c r="I101" s="620" t="s">
        <v>951</v>
      </c>
      <c r="J101" s="620" t="s">
        <v>952</v>
      </c>
      <c r="K101" s="620" t="s">
        <v>953</v>
      </c>
      <c r="L101" s="622">
        <v>14.469244887772899</v>
      </c>
      <c r="M101" s="622">
        <v>40</v>
      </c>
      <c r="N101" s="623">
        <v>578.76979551091597</v>
      </c>
    </row>
    <row r="102" spans="1:14" ht="14.4" customHeight="1" x14ac:dyDescent="0.3">
      <c r="A102" s="618" t="s">
        <v>556</v>
      </c>
      <c r="B102" s="619" t="s">
        <v>558</v>
      </c>
      <c r="C102" s="620" t="s">
        <v>572</v>
      </c>
      <c r="D102" s="621" t="s">
        <v>573</v>
      </c>
      <c r="E102" s="620" t="s">
        <v>559</v>
      </c>
      <c r="F102" s="621" t="s">
        <v>560</v>
      </c>
      <c r="G102" s="620" t="s">
        <v>627</v>
      </c>
      <c r="H102" s="620" t="s">
        <v>954</v>
      </c>
      <c r="I102" s="620" t="s">
        <v>955</v>
      </c>
      <c r="J102" s="620" t="s">
        <v>956</v>
      </c>
      <c r="K102" s="620" t="s">
        <v>957</v>
      </c>
      <c r="L102" s="622">
        <v>51.725102055256201</v>
      </c>
      <c r="M102" s="622">
        <v>4</v>
      </c>
      <c r="N102" s="623">
        <v>206.9004082210248</v>
      </c>
    </row>
    <row r="103" spans="1:14" ht="14.4" customHeight="1" x14ac:dyDescent="0.3">
      <c r="A103" s="618" t="s">
        <v>556</v>
      </c>
      <c r="B103" s="619" t="s">
        <v>558</v>
      </c>
      <c r="C103" s="620" t="s">
        <v>572</v>
      </c>
      <c r="D103" s="621" t="s">
        <v>573</v>
      </c>
      <c r="E103" s="620" t="s">
        <v>559</v>
      </c>
      <c r="F103" s="621" t="s">
        <v>560</v>
      </c>
      <c r="G103" s="620" t="s">
        <v>627</v>
      </c>
      <c r="H103" s="620" t="s">
        <v>958</v>
      </c>
      <c r="I103" s="620" t="s">
        <v>959</v>
      </c>
      <c r="J103" s="620" t="s">
        <v>960</v>
      </c>
      <c r="K103" s="620" t="s">
        <v>961</v>
      </c>
      <c r="L103" s="622">
        <v>27.452774226566909</v>
      </c>
      <c r="M103" s="622">
        <v>7</v>
      </c>
      <c r="N103" s="623">
        <v>192.16941958596837</v>
      </c>
    </row>
    <row r="104" spans="1:14" ht="14.4" customHeight="1" x14ac:dyDescent="0.3">
      <c r="A104" s="618" t="s">
        <v>556</v>
      </c>
      <c r="B104" s="619" t="s">
        <v>558</v>
      </c>
      <c r="C104" s="620" t="s">
        <v>572</v>
      </c>
      <c r="D104" s="621" t="s">
        <v>573</v>
      </c>
      <c r="E104" s="620" t="s">
        <v>559</v>
      </c>
      <c r="F104" s="621" t="s">
        <v>560</v>
      </c>
      <c r="G104" s="620" t="s">
        <v>627</v>
      </c>
      <c r="H104" s="620" t="s">
        <v>962</v>
      </c>
      <c r="I104" s="620" t="s">
        <v>963</v>
      </c>
      <c r="J104" s="620" t="s">
        <v>964</v>
      </c>
      <c r="K104" s="620" t="s">
        <v>965</v>
      </c>
      <c r="L104" s="622">
        <v>213.24</v>
      </c>
      <c r="M104" s="622">
        <v>1</v>
      </c>
      <c r="N104" s="623">
        <v>213.24</v>
      </c>
    </row>
    <row r="105" spans="1:14" ht="14.4" customHeight="1" x14ac:dyDescent="0.3">
      <c r="A105" s="618" t="s">
        <v>556</v>
      </c>
      <c r="B105" s="619" t="s">
        <v>558</v>
      </c>
      <c r="C105" s="620" t="s">
        <v>572</v>
      </c>
      <c r="D105" s="621" t="s">
        <v>573</v>
      </c>
      <c r="E105" s="620" t="s">
        <v>559</v>
      </c>
      <c r="F105" s="621" t="s">
        <v>560</v>
      </c>
      <c r="G105" s="620" t="s">
        <v>627</v>
      </c>
      <c r="H105" s="620" t="s">
        <v>966</v>
      </c>
      <c r="I105" s="620" t="s">
        <v>967</v>
      </c>
      <c r="J105" s="620" t="s">
        <v>968</v>
      </c>
      <c r="K105" s="620" t="s">
        <v>969</v>
      </c>
      <c r="L105" s="622">
        <v>155.20977160270968</v>
      </c>
      <c r="M105" s="622">
        <v>3</v>
      </c>
      <c r="N105" s="623">
        <v>465.62931480812904</v>
      </c>
    </row>
    <row r="106" spans="1:14" ht="14.4" customHeight="1" x14ac:dyDescent="0.3">
      <c r="A106" s="618" t="s">
        <v>556</v>
      </c>
      <c r="B106" s="619" t="s">
        <v>558</v>
      </c>
      <c r="C106" s="620" t="s">
        <v>572</v>
      </c>
      <c r="D106" s="621" t="s">
        <v>573</v>
      </c>
      <c r="E106" s="620" t="s">
        <v>559</v>
      </c>
      <c r="F106" s="621" t="s">
        <v>560</v>
      </c>
      <c r="G106" s="620" t="s">
        <v>627</v>
      </c>
      <c r="H106" s="620" t="s">
        <v>970</v>
      </c>
      <c r="I106" s="620" t="s">
        <v>971</v>
      </c>
      <c r="J106" s="620" t="s">
        <v>972</v>
      </c>
      <c r="K106" s="620" t="s">
        <v>973</v>
      </c>
      <c r="L106" s="622">
        <v>175.89129275078901</v>
      </c>
      <c r="M106" s="622">
        <v>10</v>
      </c>
      <c r="N106" s="623">
        <v>1758.9129275078901</v>
      </c>
    </row>
    <row r="107" spans="1:14" ht="14.4" customHeight="1" x14ac:dyDescent="0.3">
      <c r="A107" s="618" t="s">
        <v>556</v>
      </c>
      <c r="B107" s="619" t="s">
        <v>558</v>
      </c>
      <c r="C107" s="620" t="s">
        <v>572</v>
      </c>
      <c r="D107" s="621" t="s">
        <v>573</v>
      </c>
      <c r="E107" s="620" t="s">
        <v>559</v>
      </c>
      <c r="F107" s="621" t="s">
        <v>560</v>
      </c>
      <c r="G107" s="620" t="s">
        <v>627</v>
      </c>
      <c r="H107" s="620" t="s">
        <v>974</v>
      </c>
      <c r="I107" s="620" t="s">
        <v>971</v>
      </c>
      <c r="J107" s="620" t="s">
        <v>975</v>
      </c>
      <c r="K107" s="620" t="s">
        <v>976</v>
      </c>
      <c r="L107" s="622">
        <v>181.05522189856799</v>
      </c>
      <c r="M107" s="622">
        <v>4</v>
      </c>
      <c r="N107" s="623">
        <v>724.22088759427197</v>
      </c>
    </row>
    <row r="108" spans="1:14" ht="14.4" customHeight="1" x14ac:dyDescent="0.3">
      <c r="A108" s="618" t="s">
        <v>556</v>
      </c>
      <c r="B108" s="619" t="s">
        <v>558</v>
      </c>
      <c r="C108" s="620" t="s">
        <v>572</v>
      </c>
      <c r="D108" s="621" t="s">
        <v>573</v>
      </c>
      <c r="E108" s="620" t="s">
        <v>559</v>
      </c>
      <c r="F108" s="621" t="s">
        <v>560</v>
      </c>
      <c r="G108" s="620" t="s">
        <v>627</v>
      </c>
      <c r="H108" s="620" t="s">
        <v>977</v>
      </c>
      <c r="I108" s="620" t="s">
        <v>971</v>
      </c>
      <c r="J108" s="620" t="s">
        <v>978</v>
      </c>
      <c r="K108" s="620" t="s">
        <v>979</v>
      </c>
      <c r="L108" s="622">
        <v>276.90707706973012</v>
      </c>
      <c r="M108" s="622">
        <v>8</v>
      </c>
      <c r="N108" s="623">
        <v>2215.256616557841</v>
      </c>
    </row>
    <row r="109" spans="1:14" ht="14.4" customHeight="1" x14ac:dyDescent="0.3">
      <c r="A109" s="618" t="s">
        <v>556</v>
      </c>
      <c r="B109" s="619" t="s">
        <v>558</v>
      </c>
      <c r="C109" s="620" t="s">
        <v>572</v>
      </c>
      <c r="D109" s="621" t="s">
        <v>573</v>
      </c>
      <c r="E109" s="620" t="s">
        <v>559</v>
      </c>
      <c r="F109" s="621" t="s">
        <v>560</v>
      </c>
      <c r="G109" s="620" t="s">
        <v>627</v>
      </c>
      <c r="H109" s="620" t="s">
        <v>980</v>
      </c>
      <c r="I109" s="620" t="s">
        <v>971</v>
      </c>
      <c r="J109" s="620" t="s">
        <v>981</v>
      </c>
      <c r="K109" s="620"/>
      <c r="L109" s="622">
        <v>36.059998331610601</v>
      </c>
      <c r="M109" s="622">
        <v>1</v>
      </c>
      <c r="N109" s="623">
        <v>36.059998331610601</v>
      </c>
    </row>
    <row r="110" spans="1:14" ht="14.4" customHeight="1" x14ac:dyDescent="0.3">
      <c r="A110" s="618" t="s">
        <v>556</v>
      </c>
      <c r="B110" s="619" t="s">
        <v>558</v>
      </c>
      <c r="C110" s="620" t="s">
        <v>572</v>
      </c>
      <c r="D110" s="621" t="s">
        <v>573</v>
      </c>
      <c r="E110" s="620" t="s">
        <v>559</v>
      </c>
      <c r="F110" s="621" t="s">
        <v>560</v>
      </c>
      <c r="G110" s="620" t="s">
        <v>627</v>
      </c>
      <c r="H110" s="620" t="s">
        <v>982</v>
      </c>
      <c r="I110" s="620" t="s">
        <v>971</v>
      </c>
      <c r="J110" s="620" t="s">
        <v>983</v>
      </c>
      <c r="K110" s="620"/>
      <c r="L110" s="622">
        <v>146.11018738740668</v>
      </c>
      <c r="M110" s="622">
        <v>6</v>
      </c>
      <c r="N110" s="623">
        <v>876.66112432444004</v>
      </c>
    </row>
    <row r="111" spans="1:14" ht="14.4" customHeight="1" x14ac:dyDescent="0.3">
      <c r="A111" s="618" t="s">
        <v>556</v>
      </c>
      <c r="B111" s="619" t="s">
        <v>558</v>
      </c>
      <c r="C111" s="620" t="s">
        <v>572</v>
      </c>
      <c r="D111" s="621" t="s">
        <v>573</v>
      </c>
      <c r="E111" s="620" t="s">
        <v>559</v>
      </c>
      <c r="F111" s="621" t="s">
        <v>560</v>
      </c>
      <c r="G111" s="620" t="s">
        <v>627</v>
      </c>
      <c r="H111" s="620" t="s">
        <v>984</v>
      </c>
      <c r="I111" s="620" t="s">
        <v>971</v>
      </c>
      <c r="J111" s="620" t="s">
        <v>985</v>
      </c>
      <c r="K111" s="620"/>
      <c r="L111" s="622">
        <v>100.680195585695</v>
      </c>
      <c r="M111" s="622">
        <v>2</v>
      </c>
      <c r="N111" s="623">
        <v>201.36039117139001</v>
      </c>
    </row>
    <row r="112" spans="1:14" ht="14.4" customHeight="1" x14ac:dyDescent="0.3">
      <c r="A112" s="618" t="s">
        <v>556</v>
      </c>
      <c r="B112" s="619" t="s">
        <v>558</v>
      </c>
      <c r="C112" s="620" t="s">
        <v>572</v>
      </c>
      <c r="D112" s="621" t="s">
        <v>573</v>
      </c>
      <c r="E112" s="620" t="s">
        <v>559</v>
      </c>
      <c r="F112" s="621" t="s">
        <v>560</v>
      </c>
      <c r="G112" s="620" t="s">
        <v>627</v>
      </c>
      <c r="H112" s="620" t="s">
        <v>986</v>
      </c>
      <c r="I112" s="620" t="s">
        <v>987</v>
      </c>
      <c r="J112" s="620" t="s">
        <v>988</v>
      </c>
      <c r="K112" s="620" t="s">
        <v>989</v>
      </c>
      <c r="L112" s="622">
        <v>26.597834365418759</v>
      </c>
      <c r="M112" s="622">
        <v>5</v>
      </c>
      <c r="N112" s="623">
        <v>132.9891718270938</v>
      </c>
    </row>
    <row r="113" spans="1:14" ht="14.4" customHeight="1" x14ac:dyDescent="0.3">
      <c r="A113" s="618" t="s">
        <v>556</v>
      </c>
      <c r="B113" s="619" t="s">
        <v>558</v>
      </c>
      <c r="C113" s="620" t="s">
        <v>572</v>
      </c>
      <c r="D113" s="621" t="s">
        <v>573</v>
      </c>
      <c r="E113" s="620" t="s">
        <v>559</v>
      </c>
      <c r="F113" s="621" t="s">
        <v>560</v>
      </c>
      <c r="G113" s="620" t="s">
        <v>627</v>
      </c>
      <c r="H113" s="620" t="s">
        <v>990</v>
      </c>
      <c r="I113" s="620" t="s">
        <v>991</v>
      </c>
      <c r="J113" s="620" t="s">
        <v>992</v>
      </c>
      <c r="K113" s="620" t="s">
        <v>993</v>
      </c>
      <c r="L113" s="622">
        <v>64.569999999999993</v>
      </c>
      <c r="M113" s="622">
        <v>11</v>
      </c>
      <c r="N113" s="623">
        <v>710.27</v>
      </c>
    </row>
    <row r="114" spans="1:14" ht="14.4" customHeight="1" x14ac:dyDescent="0.3">
      <c r="A114" s="618" t="s">
        <v>556</v>
      </c>
      <c r="B114" s="619" t="s">
        <v>558</v>
      </c>
      <c r="C114" s="620" t="s">
        <v>572</v>
      </c>
      <c r="D114" s="621" t="s">
        <v>573</v>
      </c>
      <c r="E114" s="620" t="s">
        <v>559</v>
      </c>
      <c r="F114" s="621" t="s">
        <v>560</v>
      </c>
      <c r="G114" s="620" t="s">
        <v>627</v>
      </c>
      <c r="H114" s="620" t="s">
        <v>994</v>
      </c>
      <c r="I114" s="620" t="s">
        <v>995</v>
      </c>
      <c r="J114" s="620" t="s">
        <v>996</v>
      </c>
      <c r="K114" s="620" t="s">
        <v>997</v>
      </c>
      <c r="L114" s="622">
        <v>100.74</v>
      </c>
      <c r="M114" s="622">
        <v>1</v>
      </c>
      <c r="N114" s="623">
        <v>100.74</v>
      </c>
    </row>
    <row r="115" spans="1:14" ht="14.4" customHeight="1" x14ac:dyDescent="0.3">
      <c r="A115" s="618" t="s">
        <v>556</v>
      </c>
      <c r="B115" s="619" t="s">
        <v>558</v>
      </c>
      <c r="C115" s="620" t="s">
        <v>572</v>
      </c>
      <c r="D115" s="621" t="s">
        <v>573</v>
      </c>
      <c r="E115" s="620" t="s">
        <v>559</v>
      </c>
      <c r="F115" s="621" t="s">
        <v>560</v>
      </c>
      <c r="G115" s="620" t="s">
        <v>627</v>
      </c>
      <c r="H115" s="620" t="s">
        <v>998</v>
      </c>
      <c r="I115" s="620" t="s">
        <v>999</v>
      </c>
      <c r="J115" s="620" t="s">
        <v>1000</v>
      </c>
      <c r="K115" s="620" t="s">
        <v>1001</v>
      </c>
      <c r="L115" s="622">
        <v>110.92999682405346</v>
      </c>
      <c r="M115" s="622">
        <v>13</v>
      </c>
      <c r="N115" s="623">
        <v>1442.0899587126951</v>
      </c>
    </row>
    <row r="116" spans="1:14" ht="14.4" customHeight="1" x14ac:dyDescent="0.3">
      <c r="A116" s="618" t="s">
        <v>556</v>
      </c>
      <c r="B116" s="619" t="s">
        <v>558</v>
      </c>
      <c r="C116" s="620" t="s">
        <v>572</v>
      </c>
      <c r="D116" s="621" t="s">
        <v>573</v>
      </c>
      <c r="E116" s="620" t="s">
        <v>559</v>
      </c>
      <c r="F116" s="621" t="s">
        <v>560</v>
      </c>
      <c r="G116" s="620" t="s">
        <v>627</v>
      </c>
      <c r="H116" s="620" t="s">
        <v>1002</v>
      </c>
      <c r="I116" s="620" t="s">
        <v>1003</v>
      </c>
      <c r="J116" s="620" t="s">
        <v>1004</v>
      </c>
      <c r="K116" s="620" t="s">
        <v>1005</v>
      </c>
      <c r="L116" s="622">
        <v>122.63973111653399</v>
      </c>
      <c r="M116" s="622">
        <v>3</v>
      </c>
      <c r="N116" s="623">
        <v>367.91919334960198</v>
      </c>
    </row>
    <row r="117" spans="1:14" ht="14.4" customHeight="1" x14ac:dyDescent="0.3">
      <c r="A117" s="618" t="s">
        <v>556</v>
      </c>
      <c r="B117" s="619" t="s">
        <v>558</v>
      </c>
      <c r="C117" s="620" t="s">
        <v>572</v>
      </c>
      <c r="D117" s="621" t="s">
        <v>573</v>
      </c>
      <c r="E117" s="620" t="s">
        <v>559</v>
      </c>
      <c r="F117" s="621" t="s">
        <v>560</v>
      </c>
      <c r="G117" s="620" t="s">
        <v>627</v>
      </c>
      <c r="H117" s="620" t="s">
        <v>1006</v>
      </c>
      <c r="I117" s="620" t="s">
        <v>1007</v>
      </c>
      <c r="J117" s="620" t="s">
        <v>1008</v>
      </c>
      <c r="K117" s="620" t="s">
        <v>1009</v>
      </c>
      <c r="L117" s="622">
        <v>42.17</v>
      </c>
      <c r="M117" s="622">
        <v>2</v>
      </c>
      <c r="N117" s="623">
        <v>84.34</v>
      </c>
    </row>
    <row r="118" spans="1:14" ht="14.4" customHeight="1" x14ac:dyDescent="0.3">
      <c r="A118" s="618" t="s">
        <v>556</v>
      </c>
      <c r="B118" s="619" t="s">
        <v>558</v>
      </c>
      <c r="C118" s="620" t="s">
        <v>572</v>
      </c>
      <c r="D118" s="621" t="s">
        <v>573</v>
      </c>
      <c r="E118" s="620" t="s">
        <v>559</v>
      </c>
      <c r="F118" s="621" t="s">
        <v>560</v>
      </c>
      <c r="G118" s="620" t="s">
        <v>627</v>
      </c>
      <c r="H118" s="620" t="s">
        <v>1010</v>
      </c>
      <c r="I118" s="620" t="s">
        <v>1011</v>
      </c>
      <c r="J118" s="620" t="s">
        <v>1012</v>
      </c>
      <c r="K118" s="620" t="s">
        <v>1013</v>
      </c>
      <c r="L118" s="622">
        <v>70.183628472222182</v>
      </c>
      <c r="M118" s="622">
        <v>4</v>
      </c>
      <c r="N118" s="623">
        <v>280.73451388888873</v>
      </c>
    </row>
    <row r="119" spans="1:14" ht="14.4" customHeight="1" x14ac:dyDescent="0.3">
      <c r="A119" s="618" t="s">
        <v>556</v>
      </c>
      <c r="B119" s="619" t="s">
        <v>558</v>
      </c>
      <c r="C119" s="620" t="s">
        <v>572</v>
      </c>
      <c r="D119" s="621" t="s">
        <v>573</v>
      </c>
      <c r="E119" s="620" t="s">
        <v>559</v>
      </c>
      <c r="F119" s="621" t="s">
        <v>560</v>
      </c>
      <c r="G119" s="620" t="s">
        <v>627</v>
      </c>
      <c r="H119" s="620" t="s">
        <v>1014</v>
      </c>
      <c r="I119" s="620" t="s">
        <v>1015</v>
      </c>
      <c r="J119" s="620" t="s">
        <v>1012</v>
      </c>
      <c r="K119" s="620" t="s">
        <v>1016</v>
      </c>
      <c r="L119" s="622">
        <v>30.679957780586886</v>
      </c>
      <c r="M119" s="622">
        <v>7</v>
      </c>
      <c r="N119" s="623">
        <v>214.75970446410821</v>
      </c>
    </row>
    <row r="120" spans="1:14" ht="14.4" customHeight="1" x14ac:dyDescent="0.3">
      <c r="A120" s="618" t="s">
        <v>556</v>
      </c>
      <c r="B120" s="619" t="s">
        <v>558</v>
      </c>
      <c r="C120" s="620" t="s">
        <v>572</v>
      </c>
      <c r="D120" s="621" t="s">
        <v>573</v>
      </c>
      <c r="E120" s="620" t="s">
        <v>559</v>
      </c>
      <c r="F120" s="621" t="s">
        <v>560</v>
      </c>
      <c r="G120" s="620" t="s">
        <v>627</v>
      </c>
      <c r="H120" s="620" t="s">
        <v>1017</v>
      </c>
      <c r="I120" s="620" t="s">
        <v>1018</v>
      </c>
      <c r="J120" s="620" t="s">
        <v>818</v>
      </c>
      <c r="K120" s="620" t="s">
        <v>1019</v>
      </c>
      <c r="L120" s="622">
        <v>61.379917788610058</v>
      </c>
      <c r="M120" s="622">
        <v>17</v>
      </c>
      <c r="N120" s="623">
        <v>1043.458602406371</v>
      </c>
    </row>
    <row r="121" spans="1:14" ht="14.4" customHeight="1" x14ac:dyDescent="0.3">
      <c r="A121" s="618" t="s">
        <v>556</v>
      </c>
      <c r="B121" s="619" t="s">
        <v>558</v>
      </c>
      <c r="C121" s="620" t="s">
        <v>572</v>
      </c>
      <c r="D121" s="621" t="s">
        <v>573</v>
      </c>
      <c r="E121" s="620" t="s">
        <v>559</v>
      </c>
      <c r="F121" s="621" t="s">
        <v>560</v>
      </c>
      <c r="G121" s="620" t="s">
        <v>627</v>
      </c>
      <c r="H121" s="620" t="s">
        <v>1020</v>
      </c>
      <c r="I121" s="620" t="s">
        <v>1021</v>
      </c>
      <c r="J121" s="620" t="s">
        <v>1022</v>
      </c>
      <c r="K121" s="620" t="s">
        <v>1023</v>
      </c>
      <c r="L121" s="622">
        <v>19.0800036447033</v>
      </c>
      <c r="M121" s="622">
        <v>2</v>
      </c>
      <c r="N121" s="623">
        <v>38.1600072894066</v>
      </c>
    </row>
    <row r="122" spans="1:14" ht="14.4" customHeight="1" x14ac:dyDescent="0.3">
      <c r="A122" s="618" t="s">
        <v>556</v>
      </c>
      <c r="B122" s="619" t="s">
        <v>558</v>
      </c>
      <c r="C122" s="620" t="s">
        <v>572</v>
      </c>
      <c r="D122" s="621" t="s">
        <v>573</v>
      </c>
      <c r="E122" s="620" t="s">
        <v>559</v>
      </c>
      <c r="F122" s="621" t="s">
        <v>560</v>
      </c>
      <c r="G122" s="620" t="s">
        <v>627</v>
      </c>
      <c r="H122" s="620" t="s">
        <v>1024</v>
      </c>
      <c r="I122" s="620" t="s">
        <v>1025</v>
      </c>
      <c r="J122" s="620" t="s">
        <v>1026</v>
      </c>
      <c r="K122" s="620" t="s">
        <v>1027</v>
      </c>
      <c r="L122" s="622">
        <v>198.06</v>
      </c>
      <c r="M122" s="622">
        <v>1</v>
      </c>
      <c r="N122" s="623">
        <v>198.06</v>
      </c>
    </row>
    <row r="123" spans="1:14" ht="14.4" customHeight="1" x14ac:dyDescent="0.3">
      <c r="A123" s="618" t="s">
        <v>556</v>
      </c>
      <c r="B123" s="619" t="s">
        <v>558</v>
      </c>
      <c r="C123" s="620" t="s">
        <v>572</v>
      </c>
      <c r="D123" s="621" t="s">
        <v>573</v>
      </c>
      <c r="E123" s="620" t="s">
        <v>559</v>
      </c>
      <c r="F123" s="621" t="s">
        <v>560</v>
      </c>
      <c r="G123" s="620" t="s">
        <v>627</v>
      </c>
      <c r="H123" s="620" t="s">
        <v>1028</v>
      </c>
      <c r="I123" s="620" t="s">
        <v>1029</v>
      </c>
      <c r="J123" s="620" t="s">
        <v>1022</v>
      </c>
      <c r="K123" s="620" t="s">
        <v>1030</v>
      </c>
      <c r="L123" s="622">
        <v>27.905714987092185</v>
      </c>
      <c r="M123" s="622">
        <v>14</v>
      </c>
      <c r="N123" s="623">
        <v>390.6800098192906</v>
      </c>
    </row>
    <row r="124" spans="1:14" ht="14.4" customHeight="1" x14ac:dyDescent="0.3">
      <c r="A124" s="618" t="s">
        <v>556</v>
      </c>
      <c r="B124" s="619" t="s">
        <v>558</v>
      </c>
      <c r="C124" s="620" t="s">
        <v>572</v>
      </c>
      <c r="D124" s="621" t="s">
        <v>573</v>
      </c>
      <c r="E124" s="620" t="s">
        <v>559</v>
      </c>
      <c r="F124" s="621" t="s">
        <v>560</v>
      </c>
      <c r="G124" s="620" t="s">
        <v>627</v>
      </c>
      <c r="H124" s="620" t="s">
        <v>1031</v>
      </c>
      <c r="I124" s="620" t="s">
        <v>1032</v>
      </c>
      <c r="J124" s="620" t="s">
        <v>1033</v>
      </c>
      <c r="K124" s="620" t="s">
        <v>1034</v>
      </c>
      <c r="L124" s="622">
        <v>198.37</v>
      </c>
      <c r="M124" s="622">
        <v>2</v>
      </c>
      <c r="N124" s="623">
        <v>396.74</v>
      </c>
    </row>
    <row r="125" spans="1:14" ht="14.4" customHeight="1" x14ac:dyDescent="0.3">
      <c r="A125" s="618" t="s">
        <v>556</v>
      </c>
      <c r="B125" s="619" t="s">
        <v>558</v>
      </c>
      <c r="C125" s="620" t="s">
        <v>572</v>
      </c>
      <c r="D125" s="621" t="s">
        <v>573</v>
      </c>
      <c r="E125" s="620" t="s">
        <v>559</v>
      </c>
      <c r="F125" s="621" t="s">
        <v>560</v>
      </c>
      <c r="G125" s="620" t="s">
        <v>627</v>
      </c>
      <c r="H125" s="620" t="s">
        <v>1035</v>
      </c>
      <c r="I125" s="620" t="s">
        <v>1036</v>
      </c>
      <c r="J125" s="620" t="s">
        <v>1037</v>
      </c>
      <c r="K125" s="620" t="s">
        <v>1038</v>
      </c>
      <c r="L125" s="622">
        <v>218.17796580705701</v>
      </c>
      <c r="M125" s="622">
        <v>3</v>
      </c>
      <c r="N125" s="623">
        <v>654.53389742117099</v>
      </c>
    </row>
    <row r="126" spans="1:14" ht="14.4" customHeight="1" x14ac:dyDescent="0.3">
      <c r="A126" s="618" t="s">
        <v>556</v>
      </c>
      <c r="B126" s="619" t="s">
        <v>558</v>
      </c>
      <c r="C126" s="620" t="s">
        <v>572</v>
      </c>
      <c r="D126" s="621" t="s">
        <v>573</v>
      </c>
      <c r="E126" s="620" t="s">
        <v>559</v>
      </c>
      <c r="F126" s="621" t="s">
        <v>560</v>
      </c>
      <c r="G126" s="620" t="s">
        <v>627</v>
      </c>
      <c r="H126" s="620" t="s">
        <v>1039</v>
      </c>
      <c r="I126" s="620" t="s">
        <v>971</v>
      </c>
      <c r="J126" s="620" t="s">
        <v>1040</v>
      </c>
      <c r="K126" s="620"/>
      <c r="L126" s="622">
        <v>186.44284087213973</v>
      </c>
      <c r="M126" s="622">
        <v>19</v>
      </c>
      <c r="N126" s="623">
        <v>3542.413976570655</v>
      </c>
    </row>
    <row r="127" spans="1:14" ht="14.4" customHeight="1" x14ac:dyDescent="0.3">
      <c r="A127" s="618" t="s">
        <v>556</v>
      </c>
      <c r="B127" s="619" t="s">
        <v>558</v>
      </c>
      <c r="C127" s="620" t="s">
        <v>572</v>
      </c>
      <c r="D127" s="621" t="s">
        <v>573</v>
      </c>
      <c r="E127" s="620" t="s">
        <v>559</v>
      </c>
      <c r="F127" s="621" t="s">
        <v>560</v>
      </c>
      <c r="G127" s="620" t="s">
        <v>627</v>
      </c>
      <c r="H127" s="620" t="s">
        <v>1041</v>
      </c>
      <c r="I127" s="620" t="s">
        <v>971</v>
      </c>
      <c r="J127" s="620" t="s">
        <v>1042</v>
      </c>
      <c r="K127" s="620"/>
      <c r="L127" s="622">
        <v>166.15</v>
      </c>
      <c r="M127" s="622">
        <v>2</v>
      </c>
      <c r="N127" s="623">
        <v>332.3</v>
      </c>
    </row>
    <row r="128" spans="1:14" ht="14.4" customHeight="1" x14ac:dyDescent="0.3">
      <c r="A128" s="618" t="s">
        <v>556</v>
      </c>
      <c r="B128" s="619" t="s">
        <v>558</v>
      </c>
      <c r="C128" s="620" t="s">
        <v>572</v>
      </c>
      <c r="D128" s="621" t="s">
        <v>573</v>
      </c>
      <c r="E128" s="620" t="s">
        <v>559</v>
      </c>
      <c r="F128" s="621" t="s">
        <v>560</v>
      </c>
      <c r="G128" s="620" t="s">
        <v>627</v>
      </c>
      <c r="H128" s="620" t="s">
        <v>1043</v>
      </c>
      <c r="I128" s="620" t="s">
        <v>971</v>
      </c>
      <c r="J128" s="620" t="s">
        <v>1044</v>
      </c>
      <c r="K128" s="620"/>
      <c r="L128" s="622">
        <v>96.19</v>
      </c>
      <c r="M128" s="622">
        <v>2</v>
      </c>
      <c r="N128" s="623">
        <v>192.38</v>
      </c>
    </row>
    <row r="129" spans="1:14" ht="14.4" customHeight="1" x14ac:dyDescent="0.3">
      <c r="A129" s="618" t="s">
        <v>556</v>
      </c>
      <c r="B129" s="619" t="s">
        <v>558</v>
      </c>
      <c r="C129" s="620" t="s">
        <v>572</v>
      </c>
      <c r="D129" s="621" t="s">
        <v>573</v>
      </c>
      <c r="E129" s="620" t="s">
        <v>559</v>
      </c>
      <c r="F129" s="621" t="s">
        <v>560</v>
      </c>
      <c r="G129" s="620" t="s">
        <v>627</v>
      </c>
      <c r="H129" s="620" t="s">
        <v>1045</v>
      </c>
      <c r="I129" s="620" t="s">
        <v>1046</v>
      </c>
      <c r="J129" s="620" t="s">
        <v>670</v>
      </c>
      <c r="K129" s="620" t="s">
        <v>1047</v>
      </c>
      <c r="L129" s="622">
        <v>42.108692616142349</v>
      </c>
      <c r="M129" s="622">
        <v>24</v>
      </c>
      <c r="N129" s="623">
        <v>1010.6086227874164</v>
      </c>
    </row>
    <row r="130" spans="1:14" ht="14.4" customHeight="1" x14ac:dyDescent="0.3">
      <c r="A130" s="618" t="s">
        <v>556</v>
      </c>
      <c r="B130" s="619" t="s">
        <v>558</v>
      </c>
      <c r="C130" s="620" t="s">
        <v>572</v>
      </c>
      <c r="D130" s="621" t="s">
        <v>573</v>
      </c>
      <c r="E130" s="620" t="s">
        <v>559</v>
      </c>
      <c r="F130" s="621" t="s">
        <v>560</v>
      </c>
      <c r="G130" s="620" t="s">
        <v>627</v>
      </c>
      <c r="H130" s="620" t="s">
        <v>1048</v>
      </c>
      <c r="I130" s="620" t="s">
        <v>1049</v>
      </c>
      <c r="J130" s="620" t="s">
        <v>1050</v>
      </c>
      <c r="K130" s="620" t="s">
        <v>1051</v>
      </c>
      <c r="L130" s="622">
        <v>59.710004928621082</v>
      </c>
      <c r="M130" s="622">
        <v>17</v>
      </c>
      <c r="N130" s="623">
        <v>1015.0700837865584</v>
      </c>
    </row>
    <row r="131" spans="1:14" ht="14.4" customHeight="1" x14ac:dyDescent="0.3">
      <c r="A131" s="618" t="s">
        <v>556</v>
      </c>
      <c r="B131" s="619" t="s">
        <v>558</v>
      </c>
      <c r="C131" s="620" t="s">
        <v>572</v>
      </c>
      <c r="D131" s="621" t="s">
        <v>573</v>
      </c>
      <c r="E131" s="620" t="s">
        <v>559</v>
      </c>
      <c r="F131" s="621" t="s">
        <v>560</v>
      </c>
      <c r="G131" s="620" t="s">
        <v>627</v>
      </c>
      <c r="H131" s="620" t="s">
        <v>1052</v>
      </c>
      <c r="I131" s="620" t="s">
        <v>1053</v>
      </c>
      <c r="J131" s="620" t="s">
        <v>1054</v>
      </c>
      <c r="K131" s="620" t="s">
        <v>1055</v>
      </c>
      <c r="L131" s="622">
        <v>1665.19998956732</v>
      </c>
      <c r="M131" s="622">
        <v>6</v>
      </c>
      <c r="N131" s="623">
        <v>9991.1999374039206</v>
      </c>
    </row>
    <row r="132" spans="1:14" ht="14.4" customHeight="1" x14ac:dyDescent="0.3">
      <c r="A132" s="618" t="s">
        <v>556</v>
      </c>
      <c r="B132" s="619" t="s">
        <v>558</v>
      </c>
      <c r="C132" s="620" t="s">
        <v>572</v>
      </c>
      <c r="D132" s="621" t="s">
        <v>573</v>
      </c>
      <c r="E132" s="620" t="s">
        <v>559</v>
      </c>
      <c r="F132" s="621" t="s">
        <v>560</v>
      </c>
      <c r="G132" s="620" t="s">
        <v>627</v>
      </c>
      <c r="H132" s="620" t="s">
        <v>1056</v>
      </c>
      <c r="I132" s="620" t="s">
        <v>1057</v>
      </c>
      <c r="J132" s="620" t="s">
        <v>1058</v>
      </c>
      <c r="K132" s="620" t="s">
        <v>1059</v>
      </c>
      <c r="L132" s="622">
        <v>74.69</v>
      </c>
      <c r="M132" s="622">
        <v>1</v>
      </c>
      <c r="N132" s="623">
        <v>74.69</v>
      </c>
    </row>
    <row r="133" spans="1:14" ht="14.4" customHeight="1" x14ac:dyDescent="0.3">
      <c r="A133" s="618" t="s">
        <v>556</v>
      </c>
      <c r="B133" s="619" t="s">
        <v>558</v>
      </c>
      <c r="C133" s="620" t="s">
        <v>572</v>
      </c>
      <c r="D133" s="621" t="s">
        <v>573</v>
      </c>
      <c r="E133" s="620" t="s">
        <v>559</v>
      </c>
      <c r="F133" s="621" t="s">
        <v>560</v>
      </c>
      <c r="G133" s="620" t="s">
        <v>627</v>
      </c>
      <c r="H133" s="620" t="s">
        <v>1060</v>
      </c>
      <c r="I133" s="620" t="s">
        <v>1061</v>
      </c>
      <c r="J133" s="620" t="s">
        <v>1062</v>
      </c>
      <c r="K133" s="620" t="s">
        <v>1063</v>
      </c>
      <c r="L133" s="622">
        <v>79.336898644484791</v>
      </c>
      <c r="M133" s="622">
        <v>9</v>
      </c>
      <c r="N133" s="623">
        <v>714.03208780036312</v>
      </c>
    </row>
    <row r="134" spans="1:14" ht="14.4" customHeight="1" x14ac:dyDescent="0.3">
      <c r="A134" s="618" t="s">
        <v>556</v>
      </c>
      <c r="B134" s="619" t="s">
        <v>558</v>
      </c>
      <c r="C134" s="620" t="s">
        <v>572</v>
      </c>
      <c r="D134" s="621" t="s">
        <v>573</v>
      </c>
      <c r="E134" s="620" t="s">
        <v>559</v>
      </c>
      <c r="F134" s="621" t="s">
        <v>560</v>
      </c>
      <c r="G134" s="620" t="s">
        <v>627</v>
      </c>
      <c r="H134" s="620" t="s">
        <v>1064</v>
      </c>
      <c r="I134" s="620" t="s">
        <v>1065</v>
      </c>
      <c r="J134" s="620" t="s">
        <v>1066</v>
      </c>
      <c r="K134" s="620" t="s">
        <v>1067</v>
      </c>
      <c r="L134" s="622">
        <v>65.460033455168897</v>
      </c>
      <c r="M134" s="622">
        <v>1</v>
      </c>
      <c r="N134" s="623">
        <v>65.460033455168897</v>
      </c>
    </row>
    <row r="135" spans="1:14" ht="14.4" customHeight="1" x14ac:dyDescent="0.3">
      <c r="A135" s="618" t="s">
        <v>556</v>
      </c>
      <c r="B135" s="619" t="s">
        <v>558</v>
      </c>
      <c r="C135" s="620" t="s">
        <v>572</v>
      </c>
      <c r="D135" s="621" t="s">
        <v>573</v>
      </c>
      <c r="E135" s="620" t="s">
        <v>559</v>
      </c>
      <c r="F135" s="621" t="s">
        <v>560</v>
      </c>
      <c r="G135" s="620" t="s">
        <v>627</v>
      </c>
      <c r="H135" s="620" t="s">
        <v>1068</v>
      </c>
      <c r="I135" s="620" t="s">
        <v>1069</v>
      </c>
      <c r="J135" s="620" t="s">
        <v>1070</v>
      </c>
      <c r="K135" s="620" t="s">
        <v>1071</v>
      </c>
      <c r="L135" s="622">
        <v>132.33000000000001</v>
      </c>
      <c r="M135" s="622">
        <v>1</v>
      </c>
      <c r="N135" s="623">
        <v>132.33000000000001</v>
      </c>
    </row>
    <row r="136" spans="1:14" ht="14.4" customHeight="1" x14ac:dyDescent="0.3">
      <c r="A136" s="618" t="s">
        <v>556</v>
      </c>
      <c r="B136" s="619" t="s">
        <v>558</v>
      </c>
      <c r="C136" s="620" t="s">
        <v>572</v>
      </c>
      <c r="D136" s="621" t="s">
        <v>573</v>
      </c>
      <c r="E136" s="620" t="s">
        <v>559</v>
      </c>
      <c r="F136" s="621" t="s">
        <v>560</v>
      </c>
      <c r="G136" s="620" t="s">
        <v>627</v>
      </c>
      <c r="H136" s="620" t="s">
        <v>1072</v>
      </c>
      <c r="I136" s="620" t="s">
        <v>1073</v>
      </c>
      <c r="J136" s="620" t="s">
        <v>1074</v>
      </c>
      <c r="K136" s="620" t="s">
        <v>1075</v>
      </c>
      <c r="L136" s="622">
        <v>51.96</v>
      </c>
      <c r="M136" s="622">
        <v>1</v>
      </c>
      <c r="N136" s="623">
        <v>51.96</v>
      </c>
    </row>
    <row r="137" spans="1:14" ht="14.4" customHeight="1" x14ac:dyDescent="0.3">
      <c r="A137" s="618" t="s">
        <v>556</v>
      </c>
      <c r="B137" s="619" t="s">
        <v>558</v>
      </c>
      <c r="C137" s="620" t="s">
        <v>572</v>
      </c>
      <c r="D137" s="621" t="s">
        <v>573</v>
      </c>
      <c r="E137" s="620" t="s">
        <v>559</v>
      </c>
      <c r="F137" s="621" t="s">
        <v>560</v>
      </c>
      <c r="G137" s="620" t="s">
        <v>627</v>
      </c>
      <c r="H137" s="620" t="s">
        <v>1076</v>
      </c>
      <c r="I137" s="620" t="s">
        <v>1077</v>
      </c>
      <c r="J137" s="620" t="s">
        <v>1078</v>
      </c>
      <c r="K137" s="620" t="s">
        <v>1079</v>
      </c>
      <c r="L137" s="622">
        <v>176.95</v>
      </c>
      <c r="M137" s="622">
        <v>1</v>
      </c>
      <c r="N137" s="623">
        <v>176.95</v>
      </c>
    </row>
    <row r="138" spans="1:14" ht="14.4" customHeight="1" x14ac:dyDescent="0.3">
      <c r="A138" s="618" t="s">
        <v>556</v>
      </c>
      <c r="B138" s="619" t="s">
        <v>558</v>
      </c>
      <c r="C138" s="620" t="s">
        <v>572</v>
      </c>
      <c r="D138" s="621" t="s">
        <v>573</v>
      </c>
      <c r="E138" s="620" t="s">
        <v>559</v>
      </c>
      <c r="F138" s="621" t="s">
        <v>560</v>
      </c>
      <c r="G138" s="620" t="s">
        <v>627</v>
      </c>
      <c r="H138" s="620" t="s">
        <v>1080</v>
      </c>
      <c r="I138" s="620" t="s">
        <v>1081</v>
      </c>
      <c r="J138" s="620" t="s">
        <v>1082</v>
      </c>
      <c r="K138" s="620" t="s">
        <v>1083</v>
      </c>
      <c r="L138" s="622">
        <v>77.94</v>
      </c>
      <c r="M138" s="622">
        <v>3</v>
      </c>
      <c r="N138" s="623">
        <v>233.82</v>
      </c>
    </row>
    <row r="139" spans="1:14" ht="14.4" customHeight="1" x14ac:dyDescent="0.3">
      <c r="A139" s="618" t="s">
        <v>556</v>
      </c>
      <c r="B139" s="619" t="s">
        <v>558</v>
      </c>
      <c r="C139" s="620" t="s">
        <v>572</v>
      </c>
      <c r="D139" s="621" t="s">
        <v>573</v>
      </c>
      <c r="E139" s="620" t="s">
        <v>559</v>
      </c>
      <c r="F139" s="621" t="s">
        <v>560</v>
      </c>
      <c r="G139" s="620" t="s">
        <v>627</v>
      </c>
      <c r="H139" s="620" t="s">
        <v>1084</v>
      </c>
      <c r="I139" s="620" t="s">
        <v>1085</v>
      </c>
      <c r="J139" s="620" t="s">
        <v>1086</v>
      </c>
      <c r="K139" s="620" t="s">
        <v>1087</v>
      </c>
      <c r="L139" s="622">
        <v>13.16</v>
      </c>
      <c r="M139" s="622">
        <v>1</v>
      </c>
      <c r="N139" s="623">
        <v>13.16</v>
      </c>
    </row>
    <row r="140" spans="1:14" ht="14.4" customHeight="1" x14ac:dyDescent="0.3">
      <c r="A140" s="618" t="s">
        <v>556</v>
      </c>
      <c r="B140" s="619" t="s">
        <v>558</v>
      </c>
      <c r="C140" s="620" t="s">
        <v>572</v>
      </c>
      <c r="D140" s="621" t="s">
        <v>573</v>
      </c>
      <c r="E140" s="620" t="s">
        <v>559</v>
      </c>
      <c r="F140" s="621" t="s">
        <v>560</v>
      </c>
      <c r="G140" s="620" t="s">
        <v>627</v>
      </c>
      <c r="H140" s="620" t="s">
        <v>1088</v>
      </c>
      <c r="I140" s="620" t="s">
        <v>1089</v>
      </c>
      <c r="J140" s="620" t="s">
        <v>1090</v>
      </c>
      <c r="K140" s="620" t="s">
        <v>1091</v>
      </c>
      <c r="L140" s="622">
        <v>106.63</v>
      </c>
      <c r="M140" s="622">
        <v>1</v>
      </c>
      <c r="N140" s="623">
        <v>106.63</v>
      </c>
    </row>
    <row r="141" spans="1:14" ht="14.4" customHeight="1" x14ac:dyDescent="0.3">
      <c r="A141" s="618" t="s">
        <v>556</v>
      </c>
      <c r="B141" s="619" t="s">
        <v>558</v>
      </c>
      <c r="C141" s="620" t="s">
        <v>572</v>
      </c>
      <c r="D141" s="621" t="s">
        <v>573</v>
      </c>
      <c r="E141" s="620" t="s">
        <v>559</v>
      </c>
      <c r="F141" s="621" t="s">
        <v>560</v>
      </c>
      <c r="G141" s="620" t="s">
        <v>627</v>
      </c>
      <c r="H141" s="620" t="s">
        <v>1092</v>
      </c>
      <c r="I141" s="620" t="s">
        <v>1093</v>
      </c>
      <c r="J141" s="620" t="s">
        <v>1082</v>
      </c>
      <c r="K141" s="620" t="s">
        <v>1094</v>
      </c>
      <c r="L141" s="622">
        <v>139.64430533696401</v>
      </c>
      <c r="M141" s="622">
        <v>7</v>
      </c>
      <c r="N141" s="623">
        <v>977.51013735874801</v>
      </c>
    </row>
    <row r="142" spans="1:14" ht="14.4" customHeight="1" x14ac:dyDescent="0.3">
      <c r="A142" s="618" t="s">
        <v>556</v>
      </c>
      <c r="B142" s="619" t="s">
        <v>558</v>
      </c>
      <c r="C142" s="620" t="s">
        <v>572</v>
      </c>
      <c r="D142" s="621" t="s">
        <v>573</v>
      </c>
      <c r="E142" s="620" t="s">
        <v>559</v>
      </c>
      <c r="F142" s="621" t="s">
        <v>560</v>
      </c>
      <c r="G142" s="620" t="s">
        <v>627</v>
      </c>
      <c r="H142" s="620" t="s">
        <v>1095</v>
      </c>
      <c r="I142" s="620" t="s">
        <v>1096</v>
      </c>
      <c r="J142" s="620" t="s">
        <v>838</v>
      </c>
      <c r="K142" s="620" t="s">
        <v>1097</v>
      </c>
      <c r="L142" s="622">
        <v>60.350019986927443</v>
      </c>
      <c r="M142" s="622">
        <v>201</v>
      </c>
      <c r="N142" s="623">
        <v>12130.354017372416</v>
      </c>
    </row>
    <row r="143" spans="1:14" ht="14.4" customHeight="1" x14ac:dyDescent="0.3">
      <c r="A143" s="618" t="s">
        <v>556</v>
      </c>
      <c r="B143" s="619" t="s">
        <v>558</v>
      </c>
      <c r="C143" s="620" t="s">
        <v>572</v>
      </c>
      <c r="D143" s="621" t="s">
        <v>573</v>
      </c>
      <c r="E143" s="620" t="s">
        <v>559</v>
      </c>
      <c r="F143" s="621" t="s">
        <v>560</v>
      </c>
      <c r="G143" s="620" t="s">
        <v>627</v>
      </c>
      <c r="H143" s="620" t="s">
        <v>1098</v>
      </c>
      <c r="I143" s="620" t="s">
        <v>1099</v>
      </c>
      <c r="J143" s="620" t="s">
        <v>1100</v>
      </c>
      <c r="K143" s="620" t="s">
        <v>1101</v>
      </c>
      <c r="L143" s="622">
        <v>701.24479999999994</v>
      </c>
      <c r="M143" s="622">
        <v>10</v>
      </c>
      <c r="N143" s="623">
        <v>7012.4479999999994</v>
      </c>
    </row>
    <row r="144" spans="1:14" ht="14.4" customHeight="1" x14ac:dyDescent="0.3">
      <c r="A144" s="618" t="s">
        <v>556</v>
      </c>
      <c r="B144" s="619" t="s">
        <v>558</v>
      </c>
      <c r="C144" s="620" t="s">
        <v>572</v>
      </c>
      <c r="D144" s="621" t="s">
        <v>573</v>
      </c>
      <c r="E144" s="620" t="s">
        <v>559</v>
      </c>
      <c r="F144" s="621" t="s">
        <v>560</v>
      </c>
      <c r="G144" s="620" t="s">
        <v>627</v>
      </c>
      <c r="H144" s="620" t="s">
        <v>1102</v>
      </c>
      <c r="I144" s="620" t="s">
        <v>1103</v>
      </c>
      <c r="J144" s="620" t="s">
        <v>1104</v>
      </c>
      <c r="K144" s="620" t="s">
        <v>1105</v>
      </c>
      <c r="L144" s="622">
        <v>67.410115666128149</v>
      </c>
      <c r="M144" s="622">
        <v>2</v>
      </c>
      <c r="N144" s="623">
        <v>134.8202313322563</v>
      </c>
    </row>
    <row r="145" spans="1:14" ht="14.4" customHeight="1" x14ac:dyDescent="0.3">
      <c r="A145" s="618" t="s">
        <v>556</v>
      </c>
      <c r="B145" s="619" t="s">
        <v>558</v>
      </c>
      <c r="C145" s="620" t="s">
        <v>572</v>
      </c>
      <c r="D145" s="621" t="s">
        <v>573</v>
      </c>
      <c r="E145" s="620" t="s">
        <v>559</v>
      </c>
      <c r="F145" s="621" t="s">
        <v>560</v>
      </c>
      <c r="G145" s="620" t="s">
        <v>627</v>
      </c>
      <c r="H145" s="620" t="s">
        <v>1106</v>
      </c>
      <c r="I145" s="620" t="s">
        <v>1107</v>
      </c>
      <c r="J145" s="620" t="s">
        <v>1108</v>
      </c>
      <c r="K145" s="620" t="s">
        <v>1109</v>
      </c>
      <c r="L145" s="622">
        <v>22.570276045066947</v>
      </c>
      <c r="M145" s="622">
        <v>140</v>
      </c>
      <c r="N145" s="623">
        <v>3159.8386463093725</v>
      </c>
    </row>
    <row r="146" spans="1:14" ht="14.4" customHeight="1" x14ac:dyDescent="0.3">
      <c r="A146" s="618" t="s">
        <v>556</v>
      </c>
      <c r="B146" s="619" t="s">
        <v>558</v>
      </c>
      <c r="C146" s="620" t="s">
        <v>572</v>
      </c>
      <c r="D146" s="621" t="s">
        <v>573</v>
      </c>
      <c r="E146" s="620" t="s">
        <v>559</v>
      </c>
      <c r="F146" s="621" t="s">
        <v>560</v>
      </c>
      <c r="G146" s="620" t="s">
        <v>627</v>
      </c>
      <c r="H146" s="620" t="s">
        <v>1110</v>
      </c>
      <c r="I146" s="620" t="s">
        <v>1111</v>
      </c>
      <c r="J146" s="620" t="s">
        <v>901</v>
      </c>
      <c r="K146" s="620" t="s">
        <v>1112</v>
      </c>
      <c r="L146" s="622">
        <v>70.84</v>
      </c>
      <c r="M146" s="622">
        <v>3</v>
      </c>
      <c r="N146" s="623">
        <v>212.52</v>
      </c>
    </row>
    <row r="147" spans="1:14" ht="14.4" customHeight="1" x14ac:dyDescent="0.3">
      <c r="A147" s="618" t="s">
        <v>556</v>
      </c>
      <c r="B147" s="619" t="s">
        <v>558</v>
      </c>
      <c r="C147" s="620" t="s">
        <v>572</v>
      </c>
      <c r="D147" s="621" t="s">
        <v>573</v>
      </c>
      <c r="E147" s="620" t="s">
        <v>559</v>
      </c>
      <c r="F147" s="621" t="s">
        <v>560</v>
      </c>
      <c r="G147" s="620" t="s">
        <v>627</v>
      </c>
      <c r="H147" s="620" t="s">
        <v>1113</v>
      </c>
      <c r="I147" s="620" t="s">
        <v>1114</v>
      </c>
      <c r="J147" s="620" t="s">
        <v>1115</v>
      </c>
      <c r="K147" s="620" t="s">
        <v>1116</v>
      </c>
      <c r="L147" s="622">
        <v>42.540459563079459</v>
      </c>
      <c r="M147" s="622">
        <v>70</v>
      </c>
      <c r="N147" s="623">
        <v>2977.832169415562</v>
      </c>
    </row>
    <row r="148" spans="1:14" ht="14.4" customHeight="1" x14ac:dyDescent="0.3">
      <c r="A148" s="618" t="s">
        <v>556</v>
      </c>
      <c r="B148" s="619" t="s">
        <v>558</v>
      </c>
      <c r="C148" s="620" t="s">
        <v>572</v>
      </c>
      <c r="D148" s="621" t="s">
        <v>573</v>
      </c>
      <c r="E148" s="620" t="s">
        <v>559</v>
      </c>
      <c r="F148" s="621" t="s">
        <v>560</v>
      </c>
      <c r="G148" s="620" t="s">
        <v>627</v>
      </c>
      <c r="H148" s="620" t="s">
        <v>1117</v>
      </c>
      <c r="I148" s="620" t="s">
        <v>1118</v>
      </c>
      <c r="J148" s="620" t="s">
        <v>1119</v>
      </c>
      <c r="K148" s="620" t="s">
        <v>1120</v>
      </c>
      <c r="L148" s="622">
        <v>36.223752653060963</v>
      </c>
      <c r="M148" s="622">
        <v>8</v>
      </c>
      <c r="N148" s="623">
        <v>289.7900212244877</v>
      </c>
    </row>
    <row r="149" spans="1:14" ht="14.4" customHeight="1" x14ac:dyDescent="0.3">
      <c r="A149" s="618" t="s">
        <v>556</v>
      </c>
      <c r="B149" s="619" t="s">
        <v>558</v>
      </c>
      <c r="C149" s="620" t="s">
        <v>572</v>
      </c>
      <c r="D149" s="621" t="s">
        <v>573</v>
      </c>
      <c r="E149" s="620" t="s">
        <v>559</v>
      </c>
      <c r="F149" s="621" t="s">
        <v>560</v>
      </c>
      <c r="G149" s="620" t="s">
        <v>627</v>
      </c>
      <c r="H149" s="620" t="s">
        <v>1121</v>
      </c>
      <c r="I149" s="620" t="s">
        <v>1122</v>
      </c>
      <c r="J149" s="620" t="s">
        <v>1119</v>
      </c>
      <c r="K149" s="620" t="s">
        <v>1123</v>
      </c>
      <c r="L149" s="622">
        <v>56.43897692937346</v>
      </c>
      <c r="M149" s="622">
        <v>7</v>
      </c>
      <c r="N149" s="623">
        <v>395.07283850561424</v>
      </c>
    </row>
    <row r="150" spans="1:14" ht="14.4" customHeight="1" x14ac:dyDescent="0.3">
      <c r="A150" s="618" t="s">
        <v>556</v>
      </c>
      <c r="B150" s="619" t="s">
        <v>558</v>
      </c>
      <c r="C150" s="620" t="s">
        <v>572</v>
      </c>
      <c r="D150" s="621" t="s">
        <v>573</v>
      </c>
      <c r="E150" s="620" t="s">
        <v>559</v>
      </c>
      <c r="F150" s="621" t="s">
        <v>560</v>
      </c>
      <c r="G150" s="620" t="s">
        <v>627</v>
      </c>
      <c r="H150" s="620" t="s">
        <v>1124</v>
      </c>
      <c r="I150" s="620" t="s">
        <v>1125</v>
      </c>
      <c r="J150" s="620" t="s">
        <v>1126</v>
      </c>
      <c r="K150" s="620" t="s">
        <v>1127</v>
      </c>
      <c r="L150" s="622">
        <v>54.553728204984438</v>
      </c>
      <c r="M150" s="622">
        <v>8</v>
      </c>
      <c r="N150" s="623">
        <v>436.4298256398755</v>
      </c>
    </row>
    <row r="151" spans="1:14" ht="14.4" customHeight="1" x14ac:dyDescent="0.3">
      <c r="A151" s="618" t="s">
        <v>556</v>
      </c>
      <c r="B151" s="619" t="s">
        <v>558</v>
      </c>
      <c r="C151" s="620" t="s">
        <v>572</v>
      </c>
      <c r="D151" s="621" t="s">
        <v>573</v>
      </c>
      <c r="E151" s="620" t="s">
        <v>559</v>
      </c>
      <c r="F151" s="621" t="s">
        <v>560</v>
      </c>
      <c r="G151" s="620" t="s">
        <v>627</v>
      </c>
      <c r="H151" s="620" t="s">
        <v>1128</v>
      </c>
      <c r="I151" s="620" t="s">
        <v>1129</v>
      </c>
      <c r="J151" s="620" t="s">
        <v>1130</v>
      </c>
      <c r="K151" s="620" t="s">
        <v>1131</v>
      </c>
      <c r="L151" s="622">
        <v>17.999389192629899</v>
      </c>
      <c r="M151" s="622">
        <v>40</v>
      </c>
      <c r="N151" s="623">
        <v>719.975567705196</v>
      </c>
    </row>
    <row r="152" spans="1:14" ht="14.4" customHeight="1" x14ac:dyDescent="0.3">
      <c r="A152" s="618" t="s">
        <v>556</v>
      </c>
      <c r="B152" s="619" t="s">
        <v>558</v>
      </c>
      <c r="C152" s="620" t="s">
        <v>572</v>
      </c>
      <c r="D152" s="621" t="s">
        <v>573</v>
      </c>
      <c r="E152" s="620" t="s">
        <v>559</v>
      </c>
      <c r="F152" s="621" t="s">
        <v>560</v>
      </c>
      <c r="G152" s="620" t="s">
        <v>627</v>
      </c>
      <c r="H152" s="620" t="s">
        <v>1132</v>
      </c>
      <c r="I152" s="620" t="s">
        <v>1133</v>
      </c>
      <c r="J152" s="620" t="s">
        <v>1134</v>
      </c>
      <c r="K152" s="620" t="s">
        <v>1135</v>
      </c>
      <c r="L152" s="622">
        <v>94.69</v>
      </c>
      <c r="M152" s="622">
        <v>1</v>
      </c>
      <c r="N152" s="623">
        <v>94.69</v>
      </c>
    </row>
    <row r="153" spans="1:14" ht="14.4" customHeight="1" x14ac:dyDescent="0.3">
      <c r="A153" s="618" t="s">
        <v>556</v>
      </c>
      <c r="B153" s="619" t="s">
        <v>558</v>
      </c>
      <c r="C153" s="620" t="s">
        <v>572</v>
      </c>
      <c r="D153" s="621" t="s">
        <v>573</v>
      </c>
      <c r="E153" s="620" t="s">
        <v>559</v>
      </c>
      <c r="F153" s="621" t="s">
        <v>560</v>
      </c>
      <c r="G153" s="620" t="s">
        <v>627</v>
      </c>
      <c r="H153" s="620" t="s">
        <v>1136</v>
      </c>
      <c r="I153" s="620" t="s">
        <v>971</v>
      </c>
      <c r="J153" s="620" t="s">
        <v>1137</v>
      </c>
      <c r="K153" s="620"/>
      <c r="L153" s="622">
        <v>99.67</v>
      </c>
      <c r="M153" s="622">
        <v>1</v>
      </c>
      <c r="N153" s="623">
        <v>99.67</v>
      </c>
    </row>
    <row r="154" spans="1:14" ht="14.4" customHeight="1" x14ac:dyDescent="0.3">
      <c r="A154" s="618" t="s">
        <v>556</v>
      </c>
      <c r="B154" s="619" t="s">
        <v>558</v>
      </c>
      <c r="C154" s="620" t="s">
        <v>572</v>
      </c>
      <c r="D154" s="621" t="s">
        <v>573</v>
      </c>
      <c r="E154" s="620" t="s">
        <v>559</v>
      </c>
      <c r="F154" s="621" t="s">
        <v>560</v>
      </c>
      <c r="G154" s="620" t="s">
        <v>627</v>
      </c>
      <c r="H154" s="620" t="s">
        <v>1138</v>
      </c>
      <c r="I154" s="620" t="s">
        <v>1139</v>
      </c>
      <c r="J154" s="620" t="s">
        <v>1140</v>
      </c>
      <c r="K154" s="620" t="s">
        <v>1141</v>
      </c>
      <c r="L154" s="622">
        <v>191.27</v>
      </c>
      <c r="M154" s="622">
        <v>1</v>
      </c>
      <c r="N154" s="623">
        <v>191.27</v>
      </c>
    </row>
    <row r="155" spans="1:14" ht="14.4" customHeight="1" x14ac:dyDescent="0.3">
      <c r="A155" s="618" t="s">
        <v>556</v>
      </c>
      <c r="B155" s="619" t="s">
        <v>558</v>
      </c>
      <c r="C155" s="620" t="s">
        <v>572</v>
      </c>
      <c r="D155" s="621" t="s">
        <v>573</v>
      </c>
      <c r="E155" s="620" t="s">
        <v>559</v>
      </c>
      <c r="F155" s="621" t="s">
        <v>560</v>
      </c>
      <c r="G155" s="620" t="s">
        <v>627</v>
      </c>
      <c r="H155" s="620" t="s">
        <v>1142</v>
      </c>
      <c r="I155" s="620" t="s">
        <v>971</v>
      </c>
      <c r="J155" s="620" t="s">
        <v>1143</v>
      </c>
      <c r="K155" s="620"/>
      <c r="L155" s="622">
        <v>199.34923431268803</v>
      </c>
      <c r="M155" s="622">
        <v>3</v>
      </c>
      <c r="N155" s="623">
        <v>598.04770293806405</v>
      </c>
    </row>
    <row r="156" spans="1:14" ht="14.4" customHeight="1" x14ac:dyDescent="0.3">
      <c r="A156" s="618" t="s">
        <v>556</v>
      </c>
      <c r="B156" s="619" t="s">
        <v>558</v>
      </c>
      <c r="C156" s="620" t="s">
        <v>572</v>
      </c>
      <c r="D156" s="621" t="s">
        <v>573</v>
      </c>
      <c r="E156" s="620" t="s">
        <v>559</v>
      </c>
      <c r="F156" s="621" t="s">
        <v>560</v>
      </c>
      <c r="G156" s="620" t="s">
        <v>627</v>
      </c>
      <c r="H156" s="620" t="s">
        <v>1144</v>
      </c>
      <c r="I156" s="620" t="s">
        <v>1145</v>
      </c>
      <c r="J156" s="620" t="s">
        <v>1146</v>
      </c>
      <c r="K156" s="620" t="s">
        <v>1147</v>
      </c>
      <c r="L156" s="622">
        <v>107.21</v>
      </c>
      <c r="M156" s="622">
        <v>1</v>
      </c>
      <c r="N156" s="623">
        <v>107.21</v>
      </c>
    </row>
    <row r="157" spans="1:14" ht="14.4" customHeight="1" x14ac:dyDescent="0.3">
      <c r="A157" s="618" t="s">
        <v>556</v>
      </c>
      <c r="B157" s="619" t="s">
        <v>558</v>
      </c>
      <c r="C157" s="620" t="s">
        <v>572</v>
      </c>
      <c r="D157" s="621" t="s">
        <v>573</v>
      </c>
      <c r="E157" s="620" t="s">
        <v>559</v>
      </c>
      <c r="F157" s="621" t="s">
        <v>560</v>
      </c>
      <c r="G157" s="620" t="s">
        <v>627</v>
      </c>
      <c r="H157" s="620" t="s">
        <v>1148</v>
      </c>
      <c r="I157" s="620" t="s">
        <v>1149</v>
      </c>
      <c r="J157" s="620" t="s">
        <v>1150</v>
      </c>
      <c r="K157" s="620" t="s">
        <v>1151</v>
      </c>
      <c r="L157" s="622">
        <v>178.04</v>
      </c>
      <c r="M157" s="622">
        <v>1</v>
      </c>
      <c r="N157" s="623">
        <v>178.04</v>
      </c>
    </row>
    <row r="158" spans="1:14" ht="14.4" customHeight="1" x14ac:dyDescent="0.3">
      <c r="A158" s="618" t="s">
        <v>556</v>
      </c>
      <c r="B158" s="619" t="s">
        <v>558</v>
      </c>
      <c r="C158" s="620" t="s">
        <v>572</v>
      </c>
      <c r="D158" s="621" t="s">
        <v>573</v>
      </c>
      <c r="E158" s="620" t="s">
        <v>559</v>
      </c>
      <c r="F158" s="621" t="s">
        <v>560</v>
      </c>
      <c r="G158" s="620" t="s">
        <v>627</v>
      </c>
      <c r="H158" s="620" t="s">
        <v>1152</v>
      </c>
      <c r="I158" s="620" t="s">
        <v>971</v>
      </c>
      <c r="J158" s="620" t="s">
        <v>1153</v>
      </c>
      <c r="K158" s="620"/>
      <c r="L158" s="622">
        <v>71.583565721538434</v>
      </c>
      <c r="M158" s="622">
        <v>3</v>
      </c>
      <c r="N158" s="623">
        <v>214.7506971646153</v>
      </c>
    </row>
    <row r="159" spans="1:14" ht="14.4" customHeight="1" x14ac:dyDescent="0.3">
      <c r="A159" s="618" t="s">
        <v>556</v>
      </c>
      <c r="B159" s="619" t="s">
        <v>558</v>
      </c>
      <c r="C159" s="620" t="s">
        <v>572</v>
      </c>
      <c r="D159" s="621" t="s">
        <v>573</v>
      </c>
      <c r="E159" s="620" t="s">
        <v>559</v>
      </c>
      <c r="F159" s="621" t="s">
        <v>560</v>
      </c>
      <c r="G159" s="620" t="s">
        <v>627</v>
      </c>
      <c r="H159" s="620" t="s">
        <v>1154</v>
      </c>
      <c r="I159" s="620" t="s">
        <v>1155</v>
      </c>
      <c r="J159" s="620" t="s">
        <v>658</v>
      </c>
      <c r="K159" s="620" t="s">
        <v>1156</v>
      </c>
      <c r="L159" s="622">
        <v>49.569883537697343</v>
      </c>
      <c r="M159" s="622">
        <v>6</v>
      </c>
      <c r="N159" s="623">
        <v>297.41930122618407</v>
      </c>
    </row>
    <row r="160" spans="1:14" ht="14.4" customHeight="1" x14ac:dyDescent="0.3">
      <c r="A160" s="618" t="s">
        <v>556</v>
      </c>
      <c r="B160" s="619" t="s">
        <v>558</v>
      </c>
      <c r="C160" s="620" t="s">
        <v>572</v>
      </c>
      <c r="D160" s="621" t="s">
        <v>573</v>
      </c>
      <c r="E160" s="620" t="s">
        <v>559</v>
      </c>
      <c r="F160" s="621" t="s">
        <v>560</v>
      </c>
      <c r="G160" s="620" t="s">
        <v>627</v>
      </c>
      <c r="H160" s="620" t="s">
        <v>1157</v>
      </c>
      <c r="I160" s="620" t="s">
        <v>1158</v>
      </c>
      <c r="J160" s="620" t="s">
        <v>1159</v>
      </c>
      <c r="K160" s="620" t="s">
        <v>1160</v>
      </c>
      <c r="L160" s="622">
        <v>63.347385011448218</v>
      </c>
      <c r="M160" s="622">
        <v>63</v>
      </c>
      <c r="N160" s="623">
        <v>3990.8852557212376</v>
      </c>
    </row>
    <row r="161" spans="1:14" ht="14.4" customHeight="1" x14ac:dyDescent="0.3">
      <c r="A161" s="618" t="s">
        <v>556</v>
      </c>
      <c r="B161" s="619" t="s">
        <v>558</v>
      </c>
      <c r="C161" s="620" t="s">
        <v>572</v>
      </c>
      <c r="D161" s="621" t="s">
        <v>573</v>
      </c>
      <c r="E161" s="620" t="s">
        <v>559</v>
      </c>
      <c r="F161" s="621" t="s">
        <v>560</v>
      </c>
      <c r="G161" s="620" t="s">
        <v>627</v>
      </c>
      <c r="H161" s="620" t="s">
        <v>1161</v>
      </c>
      <c r="I161" s="620" t="s">
        <v>1162</v>
      </c>
      <c r="J161" s="620" t="s">
        <v>1163</v>
      </c>
      <c r="K161" s="620" t="s">
        <v>1164</v>
      </c>
      <c r="L161" s="622">
        <v>201.34953660455099</v>
      </c>
      <c r="M161" s="622">
        <v>1</v>
      </c>
      <c r="N161" s="623">
        <v>201.34953660455099</v>
      </c>
    </row>
    <row r="162" spans="1:14" ht="14.4" customHeight="1" x14ac:dyDescent="0.3">
      <c r="A162" s="618" t="s">
        <v>556</v>
      </c>
      <c r="B162" s="619" t="s">
        <v>558</v>
      </c>
      <c r="C162" s="620" t="s">
        <v>572</v>
      </c>
      <c r="D162" s="621" t="s">
        <v>573</v>
      </c>
      <c r="E162" s="620" t="s">
        <v>559</v>
      </c>
      <c r="F162" s="621" t="s">
        <v>560</v>
      </c>
      <c r="G162" s="620" t="s">
        <v>627</v>
      </c>
      <c r="H162" s="620" t="s">
        <v>1165</v>
      </c>
      <c r="I162" s="620" t="s">
        <v>971</v>
      </c>
      <c r="J162" s="620" t="s">
        <v>1166</v>
      </c>
      <c r="K162" s="620"/>
      <c r="L162" s="622">
        <v>71.583561753179112</v>
      </c>
      <c r="M162" s="622">
        <v>5</v>
      </c>
      <c r="N162" s="623">
        <v>357.91780876589559</v>
      </c>
    </row>
    <row r="163" spans="1:14" ht="14.4" customHeight="1" x14ac:dyDescent="0.3">
      <c r="A163" s="618" t="s">
        <v>556</v>
      </c>
      <c r="B163" s="619" t="s">
        <v>558</v>
      </c>
      <c r="C163" s="620" t="s">
        <v>572</v>
      </c>
      <c r="D163" s="621" t="s">
        <v>573</v>
      </c>
      <c r="E163" s="620" t="s">
        <v>559</v>
      </c>
      <c r="F163" s="621" t="s">
        <v>560</v>
      </c>
      <c r="G163" s="620" t="s">
        <v>627</v>
      </c>
      <c r="H163" s="620" t="s">
        <v>1167</v>
      </c>
      <c r="I163" s="620" t="s">
        <v>1168</v>
      </c>
      <c r="J163" s="620" t="s">
        <v>1169</v>
      </c>
      <c r="K163" s="620" t="s">
        <v>1170</v>
      </c>
      <c r="L163" s="622">
        <v>274.97000000000003</v>
      </c>
      <c r="M163" s="622">
        <v>1</v>
      </c>
      <c r="N163" s="623">
        <v>274.97000000000003</v>
      </c>
    </row>
    <row r="164" spans="1:14" ht="14.4" customHeight="1" x14ac:dyDescent="0.3">
      <c r="A164" s="618" t="s">
        <v>556</v>
      </c>
      <c r="B164" s="619" t="s">
        <v>558</v>
      </c>
      <c r="C164" s="620" t="s">
        <v>572</v>
      </c>
      <c r="D164" s="621" t="s">
        <v>573</v>
      </c>
      <c r="E164" s="620" t="s">
        <v>559</v>
      </c>
      <c r="F164" s="621" t="s">
        <v>560</v>
      </c>
      <c r="G164" s="620" t="s">
        <v>627</v>
      </c>
      <c r="H164" s="620" t="s">
        <v>1171</v>
      </c>
      <c r="I164" s="620" t="s">
        <v>1171</v>
      </c>
      <c r="J164" s="620" t="s">
        <v>1172</v>
      </c>
      <c r="K164" s="620" t="s">
        <v>1173</v>
      </c>
      <c r="L164" s="622">
        <v>811.33018540745297</v>
      </c>
      <c r="M164" s="622">
        <v>5.8000000000000007</v>
      </c>
      <c r="N164" s="623">
        <v>4705.7150753632277</v>
      </c>
    </row>
    <row r="165" spans="1:14" ht="14.4" customHeight="1" x14ac:dyDescent="0.3">
      <c r="A165" s="618" t="s">
        <v>556</v>
      </c>
      <c r="B165" s="619" t="s">
        <v>558</v>
      </c>
      <c r="C165" s="620" t="s">
        <v>572</v>
      </c>
      <c r="D165" s="621" t="s">
        <v>573</v>
      </c>
      <c r="E165" s="620" t="s">
        <v>559</v>
      </c>
      <c r="F165" s="621" t="s">
        <v>560</v>
      </c>
      <c r="G165" s="620" t="s">
        <v>627</v>
      </c>
      <c r="H165" s="620" t="s">
        <v>1174</v>
      </c>
      <c r="I165" s="620" t="s">
        <v>1175</v>
      </c>
      <c r="J165" s="620" t="s">
        <v>1176</v>
      </c>
      <c r="K165" s="620" t="s">
        <v>1177</v>
      </c>
      <c r="L165" s="622">
        <v>1002.585</v>
      </c>
      <c r="M165" s="622">
        <v>2</v>
      </c>
      <c r="N165" s="623">
        <v>2005.17</v>
      </c>
    </row>
    <row r="166" spans="1:14" ht="14.4" customHeight="1" x14ac:dyDescent="0.3">
      <c r="A166" s="618" t="s">
        <v>556</v>
      </c>
      <c r="B166" s="619" t="s">
        <v>558</v>
      </c>
      <c r="C166" s="620" t="s">
        <v>572</v>
      </c>
      <c r="D166" s="621" t="s">
        <v>573</v>
      </c>
      <c r="E166" s="620" t="s">
        <v>559</v>
      </c>
      <c r="F166" s="621" t="s">
        <v>560</v>
      </c>
      <c r="G166" s="620" t="s">
        <v>627</v>
      </c>
      <c r="H166" s="620" t="s">
        <v>1178</v>
      </c>
      <c r="I166" s="620" t="s">
        <v>1179</v>
      </c>
      <c r="J166" s="620" t="s">
        <v>1180</v>
      </c>
      <c r="K166" s="620" t="s">
        <v>1181</v>
      </c>
      <c r="L166" s="622">
        <v>1100.73</v>
      </c>
      <c r="M166" s="622">
        <v>4</v>
      </c>
      <c r="N166" s="623">
        <v>4402.92</v>
      </c>
    </row>
    <row r="167" spans="1:14" ht="14.4" customHeight="1" x14ac:dyDescent="0.3">
      <c r="A167" s="618" t="s">
        <v>556</v>
      </c>
      <c r="B167" s="619" t="s">
        <v>558</v>
      </c>
      <c r="C167" s="620" t="s">
        <v>572</v>
      </c>
      <c r="D167" s="621" t="s">
        <v>573</v>
      </c>
      <c r="E167" s="620" t="s">
        <v>559</v>
      </c>
      <c r="F167" s="621" t="s">
        <v>560</v>
      </c>
      <c r="G167" s="620" t="s">
        <v>627</v>
      </c>
      <c r="H167" s="620" t="s">
        <v>1182</v>
      </c>
      <c r="I167" s="620" t="s">
        <v>1183</v>
      </c>
      <c r="J167" s="620" t="s">
        <v>1115</v>
      </c>
      <c r="K167" s="620" t="s">
        <v>1184</v>
      </c>
      <c r="L167" s="622">
        <v>90.255339086781476</v>
      </c>
      <c r="M167" s="622">
        <v>51</v>
      </c>
      <c r="N167" s="623">
        <v>4603.0222934258554</v>
      </c>
    </row>
    <row r="168" spans="1:14" ht="14.4" customHeight="1" x14ac:dyDescent="0.3">
      <c r="A168" s="618" t="s">
        <v>556</v>
      </c>
      <c r="B168" s="619" t="s">
        <v>558</v>
      </c>
      <c r="C168" s="620" t="s">
        <v>572</v>
      </c>
      <c r="D168" s="621" t="s">
        <v>573</v>
      </c>
      <c r="E168" s="620" t="s">
        <v>559</v>
      </c>
      <c r="F168" s="621" t="s">
        <v>560</v>
      </c>
      <c r="G168" s="620" t="s">
        <v>627</v>
      </c>
      <c r="H168" s="620" t="s">
        <v>1185</v>
      </c>
      <c r="I168" s="620" t="s">
        <v>1186</v>
      </c>
      <c r="J168" s="620" t="s">
        <v>1115</v>
      </c>
      <c r="K168" s="620" t="s">
        <v>1187</v>
      </c>
      <c r="L168" s="622">
        <v>64.056382067262646</v>
      </c>
      <c r="M168" s="622">
        <v>53</v>
      </c>
      <c r="N168" s="623">
        <v>3394.9882495649204</v>
      </c>
    </row>
    <row r="169" spans="1:14" ht="14.4" customHeight="1" x14ac:dyDescent="0.3">
      <c r="A169" s="618" t="s">
        <v>556</v>
      </c>
      <c r="B169" s="619" t="s">
        <v>558</v>
      </c>
      <c r="C169" s="620" t="s">
        <v>572</v>
      </c>
      <c r="D169" s="621" t="s">
        <v>573</v>
      </c>
      <c r="E169" s="620" t="s">
        <v>559</v>
      </c>
      <c r="F169" s="621" t="s">
        <v>560</v>
      </c>
      <c r="G169" s="620" t="s">
        <v>627</v>
      </c>
      <c r="H169" s="620" t="s">
        <v>1188</v>
      </c>
      <c r="I169" s="620" t="s">
        <v>1189</v>
      </c>
      <c r="J169" s="620" t="s">
        <v>1190</v>
      </c>
      <c r="K169" s="620" t="s">
        <v>1051</v>
      </c>
      <c r="L169" s="622">
        <v>52.409852394775797</v>
      </c>
      <c r="M169" s="622">
        <v>2</v>
      </c>
      <c r="N169" s="623">
        <v>104.81970478955159</v>
      </c>
    </row>
    <row r="170" spans="1:14" ht="14.4" customHeight="1" x14ac:dyDescent="0.3">
      <c r="A170" s="618" t="s">
        <v>556</v>
      </c>
      <c r="B170" s="619" t="s">
        <v>558</v>
      </c>
      <c r="C170" s="620" t="s">
        <v>572</v>
      </c>
      <c r="D170" s="621" t="s">
        <v>573</v>
      </c>
      <c r="E170" s="620" t="s">
        <v>559</v>
      </c>
      <c r="F170" s="621" t="s">
        <v>560</v>
      </c>
      <c r="G170" s="620" t="s">
        <v>627</v>
      </c>
      <c r="H170" s="620" t="s">
        <v>1191</v>
      </c>
      <c r="I170" s="620" t="s">
        <v>1192</v>
      </c>
      <c r="J170" s="620" t="s">
        <v>1193</v>
      </c>
      <c r="K170" s="620" t="s">
        <v>1194</v>
      </c>
      <c r="L170" s="622">
        <v>128.48981293884569</v>
      </c>
      <c r="M170" s="622">
        <v>3</v>
      </c>
      <c r="N170" s="623">
        <v>385.46943881653704</v>
      </c>
    </row>
    <row r="171" spans="1:14" ht="14.4" customHeight="1" x14ac:dyDescent="0.3">
      <c r="A171" s="618" t="s">
        <v>556</v>
      </c>
      <c r="B171" s="619" t="s">
        <v>558</v>
      </c>
      <c r="C171" s="620" t="s">
        <v>572</v>
      </c>
      <c r="D171" s="621" t="s">
        <v>573</v>
      </c>
      <c r="E171" s="620" t="s">
        <v>559</v>
      </c>
      <c r="F171" s="621" t="s">
        <v>560</v>
      </c>
      <c r="G171" s="620" t="s">
        <v>627</v>
      </c>
      <c r="H171" s="620" t="s">
        <v>1195</v>
      </c>
      <c r="I171" s="620" t="s">
        <v>1196</v>
      </c>
      <c r="J171" s="620" t="s">
        <v>1197</v>
      </c>
      <c r="K171" s="620" t="s">
        <v>1198</v>
      </c>
      <c r="L171" s="622">
        <v>25.528593306272057</v>
      </c>
      <c r="M171" s="622">
        <v>7</v>
      </c>
      <c r="N171" s="623">
        <v>178.7001531439044</v>
      </c>
    </row>
    <row r="172" spans="1:14" ht="14.4" customHeight="1" x14ac:dyDescent="0.3">
      <c r="A172" s="618" t="s">
        <v>556</v>
      </c>
      <c r="B172" s="619" t="s">
        <v>558</v>
      </c>
      <c r="C172" s="620" t="s">
        <v>572</v>
      </c>
      <c r="D172" s="621" t="s">
        <v>573</v>
      </c>
      <c r="E172" s="620" t="s">
        <v>559</v>
      </c>
      <c r="F172" s="621" t="s">
        <v>560</v>
      </c>
      <c r="G172" s="620" t="s">
        <v>627</v>
      </c>
      <c r="H172" s="620" t="s">
        <v>1199</v>
      </c>
      <c r="I172" s="620" t="s">
        <v>1200</v>
      </c>
      <c r="J172" s="620" t="s">
        <v>1201</v>
      </c>
      <c r="K172" s="620" t="s">
        <v>1202</v>
      </c>
      <c r="L172" s="622">
        <v>67.739999999999995</v>
      </c>
      <c r="M172" s="622">
        <v>1</v>
      </c>
      <c r="N172" s="623">
        <v>67.739999999999995</v>
      </c>
    </row>
    <row r="173" spans="1:14" ht="14.4" customHeight="1" x14ac:dyDescent="0.3">
      <c r="A173" s="618" t="s">
        <v>556</v>
      </c>
      <c r="B173" s="619" t="s">
        <v>558</v>
      </c>
      <c r="C173" s="620" t="s">
        <v>572</v>
      </c>
      <c r="D173" s="621" t="s">
        <v>573</v>
      </c>
      <c r="E173" s="620" t="s">
        <v>559</v>
      </c>
      <c r="F173" s="621" t="s">
        <v>560</v>
      </c>
      <c r="G173" s="620" t="s">
        <v>627</v>
      </c>
      <c r="H173" s="620" t="s">
        <v>1203</v>
      </c>
      <c r="I173" s="620" t="s">
        <v>1204</v>
      </c>
      <c r="J173" s="620" t="s">
        <v>1205</v>
      </c>
      <c r="K173" s="620" t="s">
        <v>1206</v>
      </c>
      <c r="L173" s="622">
        <v>189.34</v>
      </c>
      <c r="M173" s="622">
        <v>1</v>
      </c>
      <c r="N173" s="623">
        <v>189.34</v>
      </c>
    </row>
    <row r="174" spans="1:14" ht="14.4" customHeight="1" x14ac:dyDescent="0.3">
      <c r="A174" s="618" t="s">
        <v>556</v>
      </c>
      <c r="B174" s="619" t="s">
        <v>558</v>
      </c>
      <c r="C174" s="620" t="s">
        <v>572</v>
      </c>
      <c r="D174" s="621" t="s">
        <v>573</v>
      </c>
      <c r="E174" s="620" t="s">
        <v>559</v>
      </c>
      <c r="F174" s="621" t="s">
        <v>560</v>
      </c>
      <c r="G174" s="620" t="s">
        <v>627</v>
      </c>
      <c r="H174" s="620" t="s">
        <v>1207</v>
      </c>
      <c r="I174" s="620" t="s">
        <v>1208</v>
      </c>
      <c r="J174" s="620" t="s">
        <v>1209</v>
      </c>
      <c r="K174" s="620" t="s">
        <v>1210</v>
      </c>
      <c r="L174" s="622">
        <v>39.07</v>
      </c>
      <c r="M174" s="622">
        <v>1</v>
      </c>
      <c r="N174" s="623">
        <v>39.07</v>
      </c>
    </row>
    <row r="175" spans="1:14" ht="14.4" customHeight="1" x14ac:dyDescent="0.3">
      <c r="A175" s="618" t="s">
        <v>556</v>
      </c>
      <c r="B175" s="619" t="s">
        <v>558</v>
      </c>
      <c r="C175" s="620" t="s">
        <v>572</v>
      </c>
      <c r="D175" s="621" t="s">
        <v>573</v>
      </c>
      <c r="E175" s="620" t="s">
        <v>559</v>
      </c>
      <c r="F175" s="621" t="s">
        <v>560</v>
      </c>
      <c r="G175" s="620" t="s">
        <v>627</v>
      </c>
      <c r="H175" s="620" t="s">
        <v>1211</v>
      </c>
      <c r="I175" s="620" t="s">
        <v>1212</v>
      </c>
      <c r="J175" s="620" t="s">
        <v>1213</v>
      </c>
      <c r="K175" s="620" t="s">
        <v>1214</v>
      </c>
      <c r="L175" s="622">
        <v>108.81340173707507</v>
      </c>
      <c r="M175" s="622">
        <v>58</v>
      </c>
      <c r="N175" s="623">
        <v>6311.1773007503543</v>
      </c>
    </row>
    <row r="176" spans="1:14" ht="14.4" customHeight="1" x14ac:dyDescent="0.3">
      <c r="A176" s="618" t="s">
        <v>556</v>
      </c>
      <c r="B176" s="619" t="s">
        <v>558</v>
      </c>
      <c r="C176" s="620" t="s">
        <v>572</v>
      </c>
      <c r="D176" s="621" t="s">
        <v>573</v>
      </c>
      <c r="E176" s="620" t="s">
        <v>559</v>
      </c>
      <c r="F176" s="621" t="s">
        <v>560</v>
      </c>
      <c r="G176" s="620" t="s">
        <v>627</v>
      </c>
      <c r="H176" s="620" t="s">
        <v>1215</v>
      </c>
      <c r="I176" s="620" t="s">
        <v>1216</v>
      </c>
      <c r="J176" s="620" t="s">
        <v>1217</v>
      </c>
      <c r="K176" s="620" t="s">
        <v>1218</v>
      </c>
      <c r="L176" s="622">
        <v>84.49</v>
      </c>
      <c r="M176" s="622">
        <v>1</v>
      </c>
      <c r="N176" s="623">
        <v>84.49</v>
      </c>
    </row>
    <row r="177" spans="1:14" ht="14.4" customHeight="1" x14ac:dyDescent="0.3">
      <c r="A177" s="618" t="s">
        <v>556</v>
      </c>
      <c r="B177" s="619" t="s">
        <v>558</v>
      </c>
      <c r="C177" s="620" t="s">
        <v>572</v>
      </c>
      <c r="D177" s="621" t="s">
        <v>573</v>
      </c>
      <c r="E177" s="620" t="s">
        <v>559</v>
      </c>
      <c r="F177" s="621" t="s">
        <v>560</v>
      </c>
      <c r="G177" s="620" t="s">
        <v>627</v>
      </c>
      <c r="H177" s="620" t="s">
        <v>1219</v>
      </c>
      <c r="I177" s="620" t="s">
        <v>1220</v>
      </c>
      <c r="J177" s="620" t="s">
        <v>1221</v>
      </c>
      <c r="K177" s="620" t="s">
        <v>1222</v>
      </c>
      <c r="L177" s="622">
        <v>56.3</v>
      </c>
      <c r="M177" s="622">
        <v>1</v>
      </c>
      <c r="N177" s="623">
        <v>56.3</v>
      </c>
    </row>
    <row r="178" spans="1:14" ht="14.4" customHeight="1" x14ac:dyDescent="0.3">
      <c r="A178" s="618" t="s">
        <v>556</v>
      </c>
      <c r="B178" s="619" t="s">
        <v>558</v>
      </c>
      <c r="C178" s="620" t="s">
        <v>572</v>
      </c>
      <c r="D178" s="621" t="s">
        <v>573</v>
      </c>
      <c r="E178" s="620" t="s">
        <v>559</v>
      </c>
      <c r="F178" s="621" t="s">
        <v>560</v>
      </c>
      <c r="G178" s="620" t="s">
        <v>627</v>
      </c>
      <c r="H178" s="620" t="s">
        <v>1223</v>
      </c>
      <c r="I178" s="620" t="s">
        <v>1224</v>
      </c>
      <c r="J178" s="620" t="s">
        <v>1225</v>
      </c>
      <c r="K178" s="620" t="s">
        <v>1226</v>
      </c>
      <c r="L178" s="622">
        <v>49.70000540788412</v>
      </c>
      <c r="M178" s="622">
        <v>39</v>
      </c>
      <c r="N178" s="623">
        <v>1938.3002109074807</v>
      </c>
    </row>
    <row r="179" spans="1:14" ht="14.4" customHeight="1" x14ac:dyDescent="0.3">
      <c r="A179" s="618" t="s">
        <v>556</v>
      </c>
      <c r="B179" s="619" t="s">
        <v>558</v>
      </c>
      <c r="C179" s="620" t="s">
        <v>572</v>
      </c>
      <c r="D179" s="621" t="s">
        <v>573</v>
      </c>
      <c r="E179" s="620" t="s">
        <v>559</v>
      </c>
      <c r="F179" s="621" t="s">
        <v>560</v>
      </c>
      <c r="G179" s="620" t="s">
        <v>627</v>
      </c>
      <c r="H179" s="620" t="s">
        <v>1227</v>
      </c>
      <c r="I179" s="620" t="s">
        <v>1228</v>
      </c>
      <c r="J179" s="620" t="s">
        <v>1229</v>
      </c>
      <c r="K179" s="620" t="s">
        <v>1230</v>
      </c>
      <c r="L179" s="622">
        <v>112.66333333333334</v>
      </c>
      <c r="M179" s="622">
        <v>84</v>
      </c>
      <c r="N179" s="623">
        <v>9463.7200000000012</v>
      </c>
    </row>
    <row r="180" spans="1:14" ht="14.4" customHeight="1" x14ac:dyDescent="0.3">
      <c r="A180" s="618" t="s">
        <v>556</v>
      </c>
      <c r="B180" s="619" t="s">
        <v>558</v>
      </c>
      <c r="C180" s="620" t="s">
        <v>572</v>
      </c>
      <c r="D180" s="621" t="s">
        <v>573</v>
      </c>
      <c r="E180" s="620" t="s">
        <v>559</v>
      </c>
      <c r="F180" s="621" t="s">
        <v>560</v>
      </c>
      <c r="G180" s="620" t="s">
        <v>627</v>
      </c>
      <c r="H180" s="620" t="s">
        <v>1231</v>
      </c>
      <c r="I180" s="620" t="s">
        <v>1232</v>
      </c>
      <c r="J180" s="620" t="s">
        <v>1233</v>
      </c>
      <c r="K180" s="620" t="s">
        <v>1234</v>
      </c>
      <c r="L180" s="622">
        <v>723.79433851521901</v>
      </c>
      <c r="M180" s="622">
        <v>7</v>
      </c>
      <c r="N180" s="623">
        <v>5066.5603696065327</v>
      </c>
    </row>
    <row r="181" spans="1:14" ht="14.4" customHeight="1" x14ac:dyDescent="0.3">
      <c r="A181" s="618" t="s">
        <v>556</v>
      </c>
      <c r="B181" s="619" t="s">
        <v>558</v>
      </c>
      <c r="C181" s="620" t="s">
        <v>572</v>
      </c>
      <c r="D181" s="621" t="s">
        <v>573</v>
      </c>
      <c r="E181" s="620" t="s">
        <v>559</v>
      </c>
      <c r="F181" s="621" t="s">
        <v>560</v>
      </c>
      <c r="G181" s="620" t="s">
        <v>627</v>
      </c>
      <c r="H181" s="620" t="s">
        <v>1235</v>
      </c>
      <c r="I181" s="620" t="s">
        <v>1236</v>
      </c>
      <c r="J181" s="620" t="s">
        <v>1237</v>
      </c>
      <c r="K181" s="620" t="s">
        <v>1238</v>
      </c>
      <c r="L181" s="622">
        <v>42.4</v>
      </c>
      <c r="M181" s="622">
        <v>3</v>
      </c>
      <c r="N181" s="623">
        <v>127.19999999999999</v>
      </c>
    </row>
    <row r="182" spans="1:14" ht="14.4" customHeight="1" x14ac:dyDescent="0.3">
      <c r="A182" s="618" t="s">
        <v>556</v>
      </c>
      <c r="B182" s="619" t="s">
        <v>558</v>
      </c>
      <c r="C182" s="620" t="s">
        <v>572</v>
      </c>
      <c r="D182" s="621" t="s">
        <v>573</v>
      </c>
      <c r="E182" s="620" t="s">
        <v>559</v>
      </c>
      <c r="F182" s="621" t="s">
        <v>560</v>
      </c>
      <c r="G182" s="620" t="s">
        <v>627</v>
      </c>
      <c r="H182" s="620" t="s">
        <v>1239</v>
      </c>
      <c r="I182" s="620" t="s">
        <v>971</v>
      </c>
      <c r="J182" s="620" t="s">
        <v>1240</v>
      </c>
      <c r="K182" s="620"/>
      <c r="L182" s="622">
        <v>70.94</v>
      </c>
      <c r="M182" s="622">
        <v>1</v>
      </c>
      <c r="N182" s="623">
        <v>70.94</v>
      </c>
    </row>
    <row r="183" spans="1:14" ht="14.4" customHeight="1" x14ac:dyDescent="0.3">
      <c r="A183" s="618" t="s">
        <v>556</v>
      </c>
      <c r="B183" s="619" t="s">
        <v>558</v>
      </c>
      <c r="C183" s="620" t="s">
        <v>572</v>
      </c>
      <c r="D183" s="621" t="s">
        <v>573</v>
      </c>
      <c r="E183" s="620" t="s">
        <v>559</v>
      </c>
      <c r="F183" s="621" t="s">
        <v>560</v>
      </c>
      <c r="G183" s="620" t="s">
        <v>627</v>
      </c>
      <c r="H183" s="620" t="s">
        <v>1241</v>
      </c>
      <c r="I183" s="620" t="s">
        <v>971</v>
      </c>
      <c r="J183" s="620" t="s">
        <v>1242</v>
      </c>
      <c r="K183" s="620"/>
      <c r="L183" s="622">
        <v>508.96660358317899</v>
      </c>
      <c r="M183" s="622">
        <v>1</v>
      </c>
      <c r="N183" s="623">
        <v>508.96660358317899</v>
      </c>
    </row>
    <row r="184" spans="1:14" ht="14.4" customHeight="1" x14ac:dyDescent="0.3">
      <c r="A184" s="618" t="s">
        <v>556</v>
      </c>
      <c r="B184" s="619" t="s">
        <v>558</v>
      </c>
      <c r="C184" s="620" t="s">
        <v>572</v>
      </c>
      <c r="D184" s="621" t="s">
        <v>573</v>
      </c>
      <c r="E184" s="620" t="s">
        <v>559</v>
      </c>
      <c r="F184" s="621" t="s">
        <v>560</v>
      </c>
      <c r="G184" s="620" t="s">
        <v>627</v>
      </c>
      <c r="H184" s="620" t="s">
        <v>1243</v>
      </c>
      <c r="I184" s="620" t="s">
        <v>1244</v>
      </c>
      <c r="J184" s="620" t="s">
        <v>1245</v>
      </c>
      <c r="K184" s="620" t="s">
        <v>1246</v>
      </c>
      <c r="L184" s="622">
        <v>202.35</v>
      </c>
      <c r="M184" s="622">
        <v>1</v>
      </c>
      <c r="N184" s="623">
        <v>202.35</v>
      </c>
    </row>
    <row r="185" spans="1:14" ht="14.4" customHeight="1" x14ac:dyDescent="0.3">
      <c r="A185" s="618" t="s">
        <v>556</v>
      </c>
      <c r="B185" s="619" t="s">
        <v>558</v>
      </c>
      <c r="C185" s="620" t="s">
        <v>572</v>
      </c>
      <c r="D185" s="621" t="s">
        <v>573</v>
      </c>
      <c r="E185" s="620" t="s">
        <v>559</v>
      </c>
      <c r="F185" s="621" t="s">
        <v>560</v>
      </c>
      <c r="G185" s="620" t="s">
        <v>627</v>
      </c>
      <c r="H185" s="620" t="s">
        <v>1247</v>
      </c>
      <c r="I185" s="620" t="s">
        <v>1247</v>
      </c>
      <c r="J185" s="620" t="s">
        <v>1248</v>
      </c>
      <c r="K185" s="620" t="s">
        <v>1249</v>
      </c>
      <c r="L185" s="622">
        <v>1079.0998745710772</v>
      </c>
      <c r="M185" s="622">
        <v>47</v>
      </c>
      <c r="N185" s="623">
        <v>50717.69410484063</v>
      </c>
    </row>
    <row r="186" spans="1:14" ht="14.4" customHeight="1" x14ac:dyDescent="0.3">
      <c r="A186" s="618" t="s">
        <v>556</v>
      </c>
      <c r="B186" s="619" t="s">
        <v>558</v>
      </c>
      <c r="C186" s="620" t="s">
        <v>572</v>
      </c>
      <c r="D186" s="621" t="s">
        <v>573</v>
      </c>
      <c r="E186" s="620" t="s">
        <v>559</v>
      </c>
      <c r="F186" s="621" t="s">
        <v>560</v>
      </c>
      <c r="G186" s="620" t="s">
        <v>627</v>
      </c>
      <c r="H186" s="620" t="s">
        <v>1250</v>
      </c>
      <c r="I186" s="620" t="s">
        <v>1251</v>
      </c>
      <c r="J186" s="620" t="s">
        <v>1252</v>
      </c>
      <c r="K186" s="620" t="s">
        <v>1253</v>
      </c>
      <c r="L186" s="622">
        <v>117.73916241277358</v>
      </c>
      <c r="M186" s="622">
        <v>172</v>
      </c>
      <c r="N186" s="623">
        <v>20251.135934997055</v>
      </c>
    </row>
    <row r="187" spans="1:14" ht="14.4" customHeight="1" x14ac:dyDescent="0.3">
      <c r="A187" s="618" t="s">
        <v>556</v>
      </c>
      <c r="B187" s="619" t="s">
        <v>558</v>
      </c>
      <c r="C187" s="620" t="s">
        <v>572</v>
      </c>
      <c r="D187" s="621" t="s">
        <v>573</v>
      </c>
      <c r="E187" s="620" t="s">
        <v>559</v>
      </c>
      <c r="F187" s="621" t="s">
        <v>560</v>
      </c>
      <c r="G187" s="620" t="s">
        <v>627</v>
      </c>
      <c r="H187" s="620" t="s">
        <v>1254</v>
      </c>
      <c r="I187" s="620" t="s">
        <v>1255</v>
      </c>
      <c r="J187" s="620" t="s">
        <v>1256</v>
      </c>
      <c r="K187" s="620" t="s">
        <v>1257</v>
      </c>
      <c r="L187" s="622">
        <v>127.18</v>
      </c>
      <c r="M187" s="622">
        <v>1</v>
      </c>
      <c r="N187" s="623">
        <v>127.18</v>
      </c>
    </row>
    <row r="188" spans="1:14" ht="14.4" customHeight="1" x14ac:dyDescent="0.3">
      <c r="A188" s="618" t="s">
        <v>556</v>
      </c>
      <c r="B188" s="619" t="s">
        <v>558</v>
      </c>
      <c r="C188" s="620" t="s">
        <v>572</v>
      </c>
      <c r="D188" s="621" t="s">
        <v>573</v>
      </c>
      <c r="E188" s="620" t="s">
        <v>559</v>
      </c>
      <c r="F188" s="621" t="s">
        <v>560</v>
      </c>
      <c r="G188" s="620" t="s">
        <v>627</v>
      </c>
      <c r="H188" s="620" t="s">
        <v>1258</v>
      </c>
      <c r="I188" s="620" t="s">
        <v>1259</v>
      </c>
      <c r="J188" s="620" t="s">
        <v>1260</v>
      </c>
      <c r="K188" s="620" t="s">
        <v>1261</v>
      </c>
      <c r="L188" s="622">
        <v>424.12961443472</v>
      </c>
      <c r="M188" s="622">
        <v>1</v>
      </c>
      <c r="N188" s="623">
        <v>424.12961443472</v>
      </c>
    </row>
    <row r="189" spans="1:14" ht="14.4" customHeight="1" x14ac:dyDescent="0.3">
      <c r="A189" s="618" t="s">
        <v>556</v>
      </c>
      <c r="B189" s="619" t="s">
        <v>558</v>
      </c>
      <c r="C189" s="620" t="s">
        <v>572</v>
      </c>
      <c r="D189" s="621" t="s">
        <v>573</v>
      </c>
      <c r="E189" s="620" t="s">
        <v>559</v>
      </c>
      <c r="F189" s="621" t="s">
        <v>560</v>
      </c>
      <c r="G189" s="620" t="s">
        <v>627</v>
      </c>
      <c r="H189" s="620" t="s">
        <v>1262</v>
      </c>
      <c r="I189" s="620" t="s">
        <v>1263</v>
      </c>
      <c r="J189" s="620" t="s">
        <v>1264</v>
      </c>
      <c r="K189" s="620" t="s">
        <v>1265</v>
      </c>
      <c r="L189" s="622">
        <v>38.938347654209934</v>
      </c>
      <c r="M189" s="622">
        <v>57</v>
      </c>
      <c r="N189" s="623">
        <v>2219.4858162899664</v>
      </c>
    </row>
    <row r="190" spans="1:14" ht="14.4" customHeight="1" x14ac:dyDescent="0.3">
      <c r="A190" s="618" t="s">
        <v>556</v>
      </c>
      <c r="B190" s="619" t="s">
        <v>558</v>
      </c>
      <c r="C190" s="620" t="s">
        <v>572</v>
      </c>
      <c r="D190" s="621" t="s">
        <v>573</v>
      </c>
      <c r="E190" s="620" t="s">
        <v>559</v>
      </c>
      <c r="F190" s="621" t="s">
        <v>560</v>
      </c>
      <c r="G190" s="620" t="s">
        <v>627</v>
      </c>
      <c r="H190" s="620" t="s">
        <v>1266</v>
      </c>
      <c r="I190" s="620" t="s">
        <v>1267</v>
      </c>
      <c r="J190" s="620" t="s">
        <v>1268</v>
      </c>
      <c r="K190" s="620" t="s">
        <v>1269</v>
      </c>
      <c r="L190" s="622">
        <v>1036.82</v>
      </c>
      <c r="M190" s="622">
        <v>10</v>
      </c>
      <c r="N190" s="623">
        <v>10368.199999999999</v>
      </c>
    </row>
    <row r="191" spans="1:14" ht="14.4" customHeight="1" x14ac:dyDescent="0.3">
      <c r="A191" s="618" t="s">
        <v>556</v>
      </c>
      <c r="B191" s="619" t="s">
        <v>558</v>
      </c>
      <c r="C191" s="620" t="s">
        <v>572</v>
      </c>
      <c r="D191" s="621" t="s">
        <v>573</v>
      </c>
      <c r="E191" s="620" t="s">
        <v>559</v>
      </c>
      <c r="F191" s="621" t="s">
        <v>560</v>
      </c>
      <c r="G191" s="620" t="s">
        <v>627</v>
      </c>
      <c r="H191" s="620" t="s">
        <v>1270</v>
      </c>
      <c r="I191" s="620" t="s">
        <v>1271</v>
      </c>
      <c r="J191" s="620" t="s">
        <v>1272</v>
      </c>
      <c r="K191" s="620" t="s">
        <v>1273</v>
      </c>
      <c r="L191" s="622">
        <v>399.48</v>
      </c>
      <c r="M191" s="622">
        <v>2</v>
      </c>
      <c r="N191" s="623">
        <v>798.96</v>
      </c>
    </row>
    <row r="192" spans="1:14" ht="14.4" customHeight="1" x14ac:dyDescent="0.3">
      <c r="A192" s="618" t="s">
        <v>556</v>
      </c>
      <c r="B192" s="619" t="s">
        <v>558</v>
      </c>
      <c r="C192" s="620" t="s">
        <v>572</v>
      </c>
      <c r="D192" s="621" t="s">
        <v>573</v>
      </c>
      <c r="E192" s="620" t="s">
        <v>559</v>
      </c>
      <c r="F192" s="621" t="s">
        <v>560</v>
      </c>
      <c r="G192" s="620" t="s">
        <v>627</v>
      </c>
      <c r="H192" s="620" t="s">
        <v>1274</v>
      </c>
      <c r="I192" s="620" t="s">
        <v>971</v>
      </c>
      <c r="J192" s="620" t="s">
        <v>1275</v>
      </c>
      <c r="K192" s="620"/>
      <c r="L192" s="622">
        <v>262.68875000000003</v>
      </c>
      <c r="M192" s="622">
        <v>8</v>
      </c>
      <c r="N192" s="623">
        <v>2101.5100000000002</v>
      </c>
    </row>
    <row r="193" spans="1:14" ht="14.4" customHeight="1" x14ac:dyDescent="0.3">
      <c r="A193" s="618" t="s">
        <v>556</v>
      </c>
      <c r="B193" s="619" t="s">
        <v>558</v>
      </c>
      <c r="C193" s="620" t="s">
        <v>572</v>
      </c>
      <c r="D193" s="621" t="s">
        <v>573</v>
      </c>
      <c r="E193" s="620" t="s">
        <v>559</v>
      </c>
      <c r="F193" s="621" t="s">
        <v>560</v>
      </c>
      <c r="G193" s="620" t="s">
        <v>627</v>
      </c>
      <c r="H193" s="620" t="s">
        <v>1276</v>
      </c>
      <c r="I193" s="620" t="s">
        <v>1277</v>
      </c>
      <c r="J193" s="620" t="s">
        <v>1278</v>
      </c>
      <c r="K193" s="620" t="s">
        <v>1279</v>
      </c>
      <c r="L193" s="622">
        <v>270.77999999999997</v>
      </c>
      <c r="M193" s="622">
        <v>3</v>
      </c>
      <c r="N193" s="623">
        <v>812.33999999999992</v>
      </c>
    </row>
    <row r="194" spans="1:14" ht="14.4" customHeight="1" x14ac:dyDescent="0.3">
      <c r="A194" s="618" t="s">
        <v>556</v>
      </c>
      <c r="B194" s="619" t="s">
        <v>558</v>
      </c>
      <c r="C194" s="620" t="s">
        <v>572</v>
      </c>
      <c r="D194" s="621" t="s">
        <v>573</v>
      </c>
      <c r="E194" s="620" t="s">
        <v>559</v>
      </c>
      <c r="F194" s="621" t="s">
        <v>560</v>
      </c>
      <c r="G194" s="620" t="s">
        <v>627</v>
      </c>
      <c r="H194" s="620" t="s">
        <v>1280</v>
      </c>
      <c r="I194" s="620" t="s">
        <v>1281</v>
      </c>
      <c r="J194" s="620" t="s">
        <v>1282</v>
      </c>
      <c r="K194" s="620" t="s">
        <v>1283</v>
      </c>
      <c r="L194" s="622">
        <v>60.619968581967044</v>
      </c>
      <c r="M194" s="622">
        <v>6</v>
      </c>
      <c r="N194" s="623">
        <v>363.71981149180226</v>
      </c>
    </row>
    <row r="195" spans="1:14" ht="14.4" customHeight="1" x14ac:dyDescent="0.3">
      <c r="A195" s="618" t="s">
        <v>556</v>
      </c>
      <c r="B195" s="619" t="s">
        <v>558</v>
      </c>
      <c r="C195" s="620" t="s">
        <v>572</v>
      </c>
      <c r="D195" s="621" t="s">
        <v>573</v>
      </c>
      <c r="E195" s="620" t="s">
        <v>559</v>
      </c>
      <c r="F195" s="621" t="s">
        <v>560</v>
      </c>
      <c r="G195" s="620" t="s">
        <v>627</v>
      </c>
      <c r="H195" s="620" t="s">
        <v>1284</v>
      </c>
      <c r="I195" s="620" t="s">
        <v>1285</v>
      </c>
      <c r="J195" s="620" t="s">
        <v>1286</v>
      </c>
      <c r="K195" s="620" t="s">
        <v>1287</v>
      </c>
      <c r="L195" s="622">
        <v>100.74</v>
      </c>
      <c r="M195" s="622">
        <v>1</v>
      </c>
      <c r="N195" s="623">
        <v>100.74</v>
      </c>
    </row>
    <row r="196" spans="1:14" ht="14.4" customHeight="1" x14ac:dyDescent="0.3">
      <c r="A196" s="618" t="s">
        <v>556</v>
      </c>
      <c r="B196" s="619" t="s">
        <v>558</v>
      </c>
      <c r="C196" s="620" t="s">
        <v>572</v>
      </c>
      <c r="D196" s="621" t="s">
        <v>573</v>
      </c>
      <c r="E196" s="620" t="s">
        <v>559</v>
      </c>
      <c r="F196" s="621" t="s">
        <v>560</v>
      </c>
      <c r="G196" s="620" t="s">
        <v>627</v>
      </c>
      <c r="H196" s="620" t="s">
        <v>1288</v>
      </c>
      <c r="I196" s="620" t="s">
        <v>1289</v>
      </c>
      <c r="J196" s="620" t="s">
        <v>1290</v>
      </c>
      <c r="K196" s="620" t="s">
        <v>1291</v>
      </c>
      <c r="L196" s="622">
        <v>61.57</v>
      </c>
      <c r="M196" s="622">
        <v>1</v>
      </c>
      <c r="N196" s="623">
        <v>61.57</v>
      </c>
    </row>
    <row r="197" spans="1:14" ht="14.4" customHeight="1" x14ac:dyDescent="0.3">
      <c r="A197" s="618" t="s">
        <v>556</v>
      </c>
      <c r="B197" s="619" t="s">
        <v>558</v>
      </c>
      <c r="C197" s="620" t="s">
        <v>572</v>
      </c>
      <c r="D197" s="621" t="s">
        <v>573</v>
      </c>
      <c r="E197" s="620" t="s">
        <v>559</v>
      </c>
      <c r="F197" s="621" t="s">
        <v>560</v>
      </c>
      <c r="G197" s="620" t="s">
        <v>627</v>
      </c>
      <c r="H197" s="620" t="s">
        <v>1292</v>
      </c>
      <c r="I197" s="620" t="s">
        <v>1293</v>
      </c>
      <c r="J197" s="620" t="s">
        <v>1294</v>
      </c>
      <c r="K197" s="620" t="s">
        <v>1295</v>
      </c>
      <c r="L197" s="622">
        <v>785.96690079809446</v>
      </c>
      <c r="M197" s="622">
        <v>2</v>
      </c>
      <c r="N197" s="623">
        <v>1571.9338015961889</v>
      </c>
    </row>
    <row r="198" spans="1:14" ht="14.4" customHeight="1" x14ac:dyDescent="0.3">
      <c r="A198" s="618" t="s">
        <v>556</v>
      </c>
      <c r="B198" s="619" t="s">
        <v>558</v>
      </c>
      <c r="C198" s="620" t="s">
        <v>572</v>
      </c>
      <c r="D198" s="621" t="s">
        <v>573</v>
      </c>
      <c r="E198" s="620" t="s">
        <v>559</v>
      </c>
      <c r="F198" s="621" t="s">
        <v>560</v>
      </c>
      <c r="G198" s="620" t="s">
        <v>627</v>
      </c>
      <c r="H198" s="620" t="s">
        <v>1296</v>
      </c>
      <c r="I198" s="620" t="s">
        <v>971</v>
      </c>
      <c r="J198" s="620" t="s">
        <v>1297</v>
      </c>
      <c r="K198" s="620"/>
      <c r="L198" s="622">
        <v>218.64182613422599</v>
      </c>
      <c r="M198" s="622">
        <v>6</v>
      </c>
      <c r="N198" s="623">
        <v>1311.850956805356</v>
      </c>
    </row>
    <row r="199" spans="1:14" ht="14.4" customHeight="1" x14ac:dyDescent="0.3">
      <c r="A199" s="618" t="s">
        <v>556</v>
      </c>
      <c r="B199" s="619" t="s">
        <v>558</v>
      </c>
      <c r="C199" s="620" t="s">
        <v>572</v>
      </c>
      <c r="D199" s="621" t="s">
        <v>573</v>
      </c>
      <c r="E199" s="620" t="s">
        <v>559</v>
      </c>
      <c r="F199" s="621" t="s">
        <v>560</v>
      </c>
      <c r="G199" s="620" t="s">
        <v>627</v>
      </c>
      <c r="H199" s="620" t="s">
        <v>1298</v>
      </c>
      <c r="I199" s="620" t="s">
        <v>971</v>
      </c>
      <c r="J199" s="620" t="s">
        <v>1299</v>
      </c>
      <c r="K199" s="620"/>
      <c r="L199" s="622">
        <v>150.30126270866299</v>
      </c>
      <c r="M199" s="622">
        <v>1</v>
      </c>
      <c r="N199" s="623">
        <v>150.30126270866299</v>
      </c>
    </row>
    <row r="200" spans="1:14" ht="14.4" customHeight="1" x14ac:dyDescent="0.3">
      <c r="A200" s="618" t="s">
        <v>556</v>
      </c>
      <c r="B200" s="619" t="s">
        <v>558</v>
      </c>
      <c r="C200" s="620" t="s">
        <v>572</v>
      </c>
      <c r="D200" s="621" t="s">
        <v>573</v>
      </c>
      <c r="E200" s="620" t="s">
        <v>559</v>
      </c>
      <c r="F200" s="621" t="s">
        <v>560</v>
      </c>
      <c r="G200" s="620" t="s">
        <v>627</v>
      </c>
      <c r="H200" s="620" t="s">
        <v>1300</v>
      </c>
      <c r="I200" s="620" t="s">
        <v>1301</v>
      </c>
      <c r="J200" s="620" t="s">
        <v>1302</v>
      </c>
      <c r="K200" s="620" t="s">
        <v>1303</v>
      </c>
      <c r="L200" s="622">
        <v>264.39250000000004</v>
      </c>
      <c r="M200" s="622">
        <v>2</v>
      </c>
      <c r="N200" s="623">
        <v>528.78500000000008</v>
      </c>
    </row>
    <row r="201" spans="1:14" ht="14.4" customHeight="1" x14ac:dyDescent="0.3">
      <c r="A201" s="618" t="s">
        <v>556</v>
      </c>
      <c r="B201" s="619" t="s">
        <v>558</v>
      </c>
      <c r="C201" s="620" t="s">
        <v>572</v>
      </c>
      <c r="D201" s="621" t="s">
        <v>573</v>
      </c>
      <c r="E201" s="620" t="s">
        <v>559</v>
      </c>
      <c r="F201" s="621" t="s">
        <v>560</v>
      </c>
      <c r="G201" s="620" t="s">
        <v>627</v>
      </c>
      <c r="H201" s="620" t="s">
        <v>1304</v>
      </c>
      <c r="I201" s="620" t="s">
        <v>1305</v>
      </c>
      <c r="J201" s="620" t="s">
        <v>1306</v>
      </c>
      <c r="K201" s="620" t="s">
        <v>1307</v>
      </c>
      <c r="L201" s="622">
        <v>1.1499999999999999</v>
      </c>
      <c r="M201" s="622">
        <v>1</v>
      </c>
      <c r="N201" s="623">
        <v>1.1499999999999999</v>
      </c>
    </row>
    <row r="202" spans="1:14" ht="14.4" customHeight="1" x14ac:dyDescent="0.3">
      <c r="A202" s="618" t="s">
        <v>556</v>
      </c>
      <c r="B202" s="619" t="s">
        <v>558</v>
      </c>
      <c r="C202" s="620" t="s">
        <v>572</v>
      </c>
      <c r="D202" s="621" t="s">
        <v>573</v>
      </c>
      <c r="E202" s="620" t="s">
        <v>559</v>
      </c>
      <c r="F202" s="621" t="s">
        <v>560</v>
      </c>
      <c r="G202" s="620" t="s">
        <v>627</v>
      </c>
      <c r="H202" s="620" t="s">
        <v>1308</v>
      </c>
      <c r="I202" s="620" t="s">
        <v>1309</v>
      </c>
      <c r="J202" s="620" t="s">
        <v>1310</v>
      </c>
      <c r="K202" s="620" t="s">
        <v>1311</v>
      </c>
      <c r="L202" s="622">
        <v>1.1499999999999999</v>
      </c>
      <c r="M202" s="622">
        <v>1</v>
      </c>
      <c r="N202" s="623">
        <v>1.1499999999999999</v>
      </c>
    </row>
    <row r="203" spans="1:14" ht="14.4" customHeight="1" x14ac:dyDescent="0.3">
      <c r="A203" s="618" t="s">
        <v>556</v>
      </c>
      <c r="B203" s="619" t="s">
        <v>558</v>
      </c>
      <c r="C203" s="620" t="s">
        <v>572</v>
      </c>
      <c r="D203" s="621" t="s">
        <v>573</v>
      </c>
      <c r="E203" s="620" t="s">
        <v>559</v>
      </c>
      <c r="F203" s="621" t="s">
        <v>560</v>
      </c>
      <c r="G203" s="620" t="s">
        <v>627</v>
      </c>
      <c r="H203" s="620" t="s">
        <v>1312</v>
      </c>
      <c r="I203" s="620" t="s">
        <v>1313</v>
      </c>
      <c r="J203" s="620" t="s">
        <v>1314</v>
      </c>
      <c r="K203" s="620" t="s">
        <v>1315</v>
      </c>
      <c r="L203" s="622">
        <v>160.16982788724101</v>
      </c>
      <c r="M203" s="622">
        <v>1</v>
      </c>
      <c r="N203" s="623">
        <v>160.16982788724101</v>
      </c>
    </row>
    <row r="204" spans="1:14" ht="14.4" customHeight="1" x14ac:dyDescent="0.3">
      <c r="A204" s="618" t="s">
        <v>556</v>
      </c>
      <c r="B204" s="619" t="s">
        <v>558</v>
      </c>
      <c r="C204" s="620" t="s">
        <v>572</v>
      </c>
      <c r="D204" s="621" t="s">
        <v>573</v>
      </c>
      <c r="E204" s="620" t="s">
        <v>559</v>
      </c>
      <c r="F204" s="621" t="s">
        <v>560</v>
      </c>
      <c r="G204" s="620" t="s">
        <v>627</v>
      </c>
      <c r="H204" s="620" t="s">
        <v>1316</v>
      </c>
      <c r="I204" s="620" t="s">
        <v>1317</v>
      </c>
      <c r="J204" s="620" t="s">
        <v>1318</v>
      </c>
      <c r="K204" s="620" t="s">
        <v>1319</v>
      </c>
      <c r="L204" s="622">
        <v>109.58</v>
      </c>
      <c r="M204" s="622">
        <v>1</v>
      </c>
      <c r="N204" s="623">
        <v>109.58</v>
      </c>
    </row>
    <row r="205" spans="1:14" ht="14.4" customHeight="1" x14ac:dyDescent="0.3">
      <c r="A205" s="618" t="s">
        <v>556</v>
      </c>
      <c r="B205" s="619" t="s">
        <v>558</v>
      </c>
      <c r="C205" s="620" t="s">
        <v>572</v>
      </c>
      <c r="D205" s="621" t="s">
        <v>573</v>
      </c>
      <c r="E205" s="620" t="s">
        <v>559</v>
      </c>
      <c r="F205" s="621" t="s">
        <v>560</v>
      </c>
      <c r="G205" s="620" t="s">
        <v>627</v>
      </c>
      <c r="H205" s="620" t="s">
        <v>1320</v>
      </c>
      <c r="I205" s="620" t="s">
        <v>1321</v>
      </c>
      <c r="J205" s="620" t="s">
        <v>1256</v>
      </c>
      <c r="K205" s="620" t="s">
        <v>1322</v>
      </c>
      <c r="L205" s="622">
        <v>51.5</v>
      </c>
      <c r="M205" s="622">
        <v>1</v>
      </c>
      <c r="N205" s="623">
        <v>51.5</v>
      </c>
    </row>
    <row r="206" spans="1:14" ht="14.4" customHeight="1" x14ac:dyDescent="0.3">
      <c r="A206" s="618" t="s">
        <v>556</v>
      </c>
      <c r="B206" s="619" t="s">
        <v>558</v>
      </c>
      <c r="C206" s="620" t="s">
        <v>572</v>
      </c>
      <c r="D206" s="621" t="s">
        <v>573</v>
      </c>
      <c r="E206" s="620" t="s">
        <v>559</v>
      </c>
      <c r="F206" s="621" t="s">
        <v>560</v>
      </c>
      <c r="G206" s="620" t="s">
        <v>627</v>
      </c>
      <c r="H206" s="620" t="s">
        <v>1323</v>
      </c>
      <c r="I206" s="620" t="s">
        <v>1324</v>
      </c>
      <c r="J206" s="620" t="s">
        <v>1325</v>
      </c>
      <c r="K206" s="620" t="s">
        <v>1326</v>
      </c>
      <c r="L206" s="622">
        <v>2535.75</v>
      </c>
      <c r="M206" s="622">
        <v>1</v>
      </c>
      <c r="N206" s="623">
        <v>2535.75</v>
      </c>
    </row>
    <row r="207" spans="1:14" ht="14.4" customHeight="1" x14ac:dyDescent="0.3">
      <c r="A207" s="618" t="s">
        <v>556</v>
      </c>
      <c r="B207" s="619" t="s">
        <v>558</v>
      </c>
      <c r="C207" s="620" t="s">
        <v>572</v>
      </c>
      <c r="D207" s="621" t="s">
        <v>573</v>
      </c>
      <c r="E207" s="620" t="s">
        <v>559</v>
      </c>
      <c r="F207" s="621" t="s">
        <v>560</v>
      </c>
      <c r="G207" s="620" t="s">
        <v>627</v>
      </c>
      <c r="H207" s="620" t="s">
        <v>1327</v>
      </c>
      <c r="I207" s="620" t="s">
        <v>1328</v>
      </c>
      <c r="J207" s="620" t="s">
        <v>769</v>
      </c>
      <c r="K207" s="620" t="s">
        <v>1329</v>
      </c>
      <c r="L207" s="622">
        <v>65.81</v>
      </c>
      <c r="M207" s="622">
        <v>4</v>
      </c>
      <c r="N207" s="623">
        <v>263.24</v>
      </c>
    </row>
    <row r="208" spans="1:14" ht="14.4" customHeight="1" x14ac:dyDescent="0.3">
      <c r="A208" s="618" t="s">
        <v>556</v>
      </c>
      <c r="B208" s="619" t="s">
        <v>558</v>
      </c>
      <c r="C208" s="620" t="s">
        <v>572</v>
      </c>
      <c r="D208" s="621" t="s">
        <v>573</v>
      </c>
      <c r="E208" s="620" t="s">
        <v>559</v>
      </c>
      <c r="F208" s="621" t="s">
        <v>560</v>
      </c>
      <c r="G208" s="620" t="s">
        <v>627</v>
      </c>
      <c r="H208" s="620" t="s">
        <v>1330</v>
      </c>
      <c r="I208" s="620" t="s">
        <v>1331</v>
      </c>
      <c r="J208" s="620" t="s">
        <v>1286</v>
      </c>
      <c r="K208" s="620" t="s">
        <v>1332</v>
      </c>
      <c r="L208" s="622">
        <v>72.969870238257002</v>
      </c>
      <c r="M208" s="622">
        <v>1</v>
      </c>
      <c r="N208" s="623">
        <v>72.969870238257002</v>
      </c>
    </row>
    <row r="209" spans="1:14" ht="14.4" customHeight="1" x14ac:dyDescent="0.3">
      <c r="A209" s="618" t="s">
        <v>556</v>
      </c>
      <c r="B209" s="619" t="s">
        <v>558</v>
      </c>
      <c r="C209" s="620" t="s">
        <v>572</v>
      </c>
      <c r="D209" s="621" t="s">
        <v>573</v>
      </c>
      <c r="E209" s="620" t="s">
        <v>559</v>
      </c>
      <c r="F209" s="621" t="s">
        <v>560</v>
      </c>
      <c r="G209" s="620" t="s">
        <v>627</v>
      </c>
      <c r="H209" s="620" t="s">
        <v>1333</v>
      </c>
      <c r="I209" s="620" t="s">
        <v>1334</v>
      </c>
      <c r="J209" s="620" t="s">
        <v>1335</v>
      </c>
      <c r="K209" s="620" t="s">
        <v>1336</v>
      </c>
      <c r="L209" s="622">
        <v>0</v>
      </c>
      <c r="M209" s="622">
        <v>0</v>
      </c>
      <c r="N209" s="623">
        <v>0</v>
      </c>
    </row>
    <row r="210" spans="1:14" ht="14.4" customHeight="1" x14ac:dyDescent="0.3">
      <c r="A210" s="618" t="s">
        <v>556</v>
      </c>
      <c r="B210" s="619" t="s">
        <v>558</v>
      </c>
      <c r="C210" s="620" t="s">
        <v>572</v>
      </c>
      <c r="D210" s="621" t="s">
        <v>573</v>
      </c>
      <c r="E210" s="620" t="s">
        <v>559</v>
      </c>
      <c r="F210" s="621" t="s">
        <v>560</v>
      </c>
      <c r="G210" s="620" t="s">
        <v>627</v>
      </c>
      <c r="H210" s="620" t="s">
        <v>1337</v>
      </c>
      <c r="I210" s="620" t="s">
        <v>1338</v>
      </c>
      <c r="J210" s="620" t="s">
        <v>1339</v>
      </c>
      <c r="K210" s="620" t="s">
        <v>1340</v>
      </c>
      <c r="L210" s="622">
        <v>31.97</v>
      </c>
      <c r="M210" s="622">
        <v>1</v>
      </c>
      <c r="N210" s="623">
        <v>31.97</v>
      </c>
    </row>
    <row r="211" spans="1:14" ht="14.4" customHeight="1" x14ac:dyDescent="0.3">
      <c r="A211" s="618" t="s">
        <v>556</v>
      </c>
      <c r="B211" s="619" t="s">
        <v>558</v>
      </c>
      <c r="C211" s="620" t="s">
        <v>572</v>
      </c>
      <c r="D211" s="621" t="s">
        <v>573</v>
      </c>
      <c r="E211" s="620" t="s">
        <v>559</v>
      </c>
      <c r="F211" s="621" t="s">
        <v>560</v>
      </c>
      <c r="G211" s="620" t="s">
        <v>627</v>
      </c>
      <c r="H211" s="620" t="s">
        <v>1341</v>
      </c>
      <c r="I211" s="620" t="s">
        <v>1342</v>
      </c>
      <c r="J211" s="620" t="s">
        <v>1343</v>
      </c>
      <c r="K211" s="620" t="s">
        <v>1116</v>
      </c>
      <c r="L211" s="622">
        <v>33.564906988108454</v>
      </c>
      <c r="M211" s="622">
        <v>10</v>
      </c>
      <c r="N211" s="623">
        <v>335.64906988108453</v>
      </c>
    </row>
    <row r="212" spans="1:14" ht="14.4" customHeight="1" x14ac:dyDescent="0.3">
      <c r="A212" s="618" t="s">
        <v>556</v>
      </c>
      <c r="B212" s="619" t="s">
        <v>558</v>
      </c>
      <c r="C212" s="620" t="s">
        <v>572</v>
      </c>
      <c r="D212" s="621" t="s">
        <v>573</v>
      </c>
      <c r="E212" s="620" t="s">
        <v>559</v>
      </c>
      <c r="F212" s="621" t="s">
        <v>560</v>
      </c>
      <c r="G212" s="620" t="s">
        <v>627</v>
      </c>
      <c r="H212" s="620" t="s">
        <v>1344</v>
      </c>
      <c r="I212" s="620" t="s">
        <v>1345</v>
      </c>
      <c r="J212" s="620" t="s">
        <v>1346</v>
      </c>
      <c r="K212" s="620" t="s">
        <v>1347</v>
      </c>
      <c r="L212" s="622">
        <v>116.79</v>
      </c>
      <c r="M212" s="622">
        <v>1</v>
      </c>
      <c r="N212" s="623">
        <v>116.79</v>
      </c>
    </row>
    <row r="213" spans="1:14" ht="14.4" customHeight="1" x14ac:dyDescent="0.3">
      <c r="A213" s="618" t="s">
        <v>556</v>
      </c>
      <c r="B213" s="619" t="s">
        <v>558</v>
      </c>
      <c r="C213" s="620" t="s">
        <v>572</v>
      </c>
      <c r="D213" s="621" t="s">
        <v>573</v>
      </c>
      <c r="E213" s="620" t="s">
        <v>559</v>
      </c>
      <c r="F213" s="621" t="s">
        <v>560</v>
      </c>
      <c r="G213" s="620" t="s">
        <v>627</v>
      </c>
      <c r="H213" s="620" t="s">
        <v>1348</v>
      </c>
      <c r="I213" s="620" t="s">
        <v>1349</v>
      </c>
      <c r="J213" s="620" t="s">
        <v>1350</v>
      </c>
      <c r="K213" s="620" t="s">
        <v>1351</v>
      </c>
      <c r="L213" s="622">
        <v>75.14</v>
      </c>
      <c r="M213" s="622">
        <v>1</v>
      </c>
      <c r="N213" s="623">
        <v>75.14</v>
      </c>
    </row>
    <row r="214" spans="1:14" ht="14.4" customHeight="1" x14ac:dyDescent="0.3">
      <c r="A214" s="618" t="s">
        <v>556</v>
      </c>
      <c r="B214" s="619" t="s">
        <v>558</v>
      </c>
      <c r="C214" s="620" t="s">
        <v>572</v>
      </c>
      <c r="D214" s="621" t="s">
        <v>573</v>
      </c>
      <c r="E214" s="620" t="s">
        <v>559</v>
      </c>
      <c r="F214" s="621" t="s">
        <v>560</v>
      </c>
      <c r="G214" s="620" t="s">
        <v>627</v>
      </c>
      <c r="H214" s="620" t="s">
        <v>1352</v>
      </c>
      <c r="I214" s="620" t="s">
        <v>1353</v>
      </c>
      <c r="J214" s="620" t="s">
        <v>1354</v>
      </c>
      <c r="K214" s="620" t="s">
        <v>1355</v>
      </c>
      <c r="L214" s="622">
        <v>72.969224031182804</v>
      </c>
      <c r="M214" s="622">
        <v>2</v>
      </c>
      <c r="N214" s="623">
        <v>145.93844806236561</v>
      </c>
    </row>
    <row r="215" spans="1:14" ht="14.4" customHeight="1" x14ac:dyDescent="0.3">
      <c r="A215" s="618" t="s">
        <v>556</v>
      </c>
      <c r="B215" s="619" t="s">
        <v>558</v>
      </c>
      <c r="C215" s="620" t="s">
        <v>572</v>
      </c>
      <c r="D215" s="621" t="s">
        <v>573</v>
      </c>
      <c r="E215" s="620" t="s">
        <v>559</v>
      </c>
      <c r="F215" s="621" t="s">
        <v>560</v>
      </c>
      <c r="G215" s="620" t="s">
        <v>627</v>
      </c>
      <c r="H215" s="620" t="s">
        <v>1356</v>
      </c>
      <c r="I215" s="620" t="s">
        <v>971</v>
      </c>
      <c r="J215" s="620" t="s">
        <v>1357</v>
      </c>
      <c r="K215" s="620" t="s">
        <v>1358</v>
      </c>
      <c r="L215" s="622">
        <v>70.58</v>
      </c>
      <c r="M215" s="622">
        <v>6</v>
      </c>
      <c r="N215" s="623">
        <v>423.48</v>
      </c>
    </row>
    <row r="216" spans="1:14" ht="14.4" customHeight="1" x14ac:dyDescent="0.3">
      <c r="A216" s="618" t="s">
        <v>556</v>
      </c>
      <c r="B216" s="619" t="s">
        <v>558</v>
      </c>
      <c r="C216" s="620" t="s">
        <v>572</v>
      </c>
      <c r="D216" s="621" t="s">
        <v>573</v>
      </c>
      <c r="E216" s="620" t="s">
        <v>559</v>
      </c>
      <c r="F216" s="621" t="s">
        <v>560</v>
      </c>
      <c r="G216" s="620" t="s">
        <v>627</v>
      </c>
      <c r="H216" s="620" t="s">
        <v>1359</v>
      </c>
      <c r="I216" s="620" t="s">
        <v>1360</v>
      </c>
      <c r="J216" s="620" t="s">
        <v>1361</v>
      </c>
      <c r="K216" s="620" t="s">
        <v>1362</v>
      </c>
      <c r="L216" s="622">
        <v>85.60384492430795</v>
      </c>
      <c r="M216" s="622">
        <v>10</v>
      </c>
      <c r="N216" s="623">
        <v>856.03844924307953</v>
      </c>
    </row>
    <row r="217" spans="1:14" ht="14.4" customHeight="1" x14ac:dyDescent="0.3">
      <c r="A217" s="618" t="s">
        <v>556</v>
      </c>
      <c r="B217" s="619" t="s">
        <v>558</v>
      </c>
      <c r="C217" s="620" t="s">
        <v>572</v>
      </c>
      <c r="D217" s="621" t="s">
        <v>573</v>
      </c>
      <c r="E217" s="620" t="s">
        <v>559</v>
      </c>
      <c r="F217" s="621" t="s">
        <v>560</v>
      </c>
      <c r="G217" s="620" t="s">
        <v>627</v>
      </c>
      <c r="H217" s="620" t="s">
        <v>1363</v>
      </c>
      <c r="I217" s="620" t="s">
        <v>971</v>
      </c>
      <c r="J217" s="620" t="s">
        <v>1364</v>
      </c>
      <c r="K217" s="620"/>
      <c r="L217" s="622">
        <v>72.526539667242673</v>
      </c>
      <c r="M217" s="622">
        <v>20</v>
      </c>
      <c r="N217" s="623">
        <v>1450.5307933448535</v>
      </c>
    </row>
    <row r="218" spans="1:14" ht="14.4" customHeight="1" x14ac:dyDescent="0.3">
      <c r="A218" s="618" t="s">
        <v>556</v>
      </c>
      <c r="B218" s="619" t="s">
        <v>558</v>
      </c>
      <c r="C218" s="620" t="s">
        <v>572</v>
      </c>
      <c r="D218" s="621" t="s">
        <v>573</v>
      </c>
      <c r="E218" s="620" t="s">
        <v>559</v>
      </c>
      <c r="F218" s="621" t="s">
        <v>560</v>
      </c>
      <c r="G218" s="620" t="s">
        <v>627</v>
      </c>
      <c r="H218" s="620" t="s">
        <v>1365</v>
      </c>
      <c r="I218" s="620" t="s">
        <v>1366</v>
      </c>
      <c r="J218" s="620" t="s">
        <v>1367</v>
      </c>
      <c r="K218" s="620" t="s">
        <v>1368</v>
      </c>
      <c r="L218" s="622">
        <v>151.88</v>
      </c>
      <c r="M218" s="622">
        <v>1</v>
      </c>
      <c r="N218" s="623">
        <v>151.88</v>
      </c>
    </row>
    <row r="219" spans="1:14" ht="14.4" customHeight="1" x14ac:dyDescent="0.3">
      <c r="A219" s="618" t="s">
        <v>556</v>
      </c>
      <c r="B219" s="619" t="s">
        <v>558</v>
      </c>
      <c r="C219" s="620" t="s">
        <v>572</v>
      </c>
      <c r="D219" s="621" t="s">
        <v>573</v>
      </c>
      <c r="E219" s="620" t="s">
        <v>559</v>
      </c>
      <c r="F219" s="621" t="s">
        <v>560</v>
      </c>
      <c r="G219" s="620" t="s">
        <v>627</v>
      </c>
      <c r="H219" s="620" t="s">
        <v>1369</v>
      </c>
      <c r="I219" s="620" t="s">
        <v>1370</v>
      </c>
      <c r="J219" s="620" t="s">
        <v>1371</v>
      </c>
      <c r="K219" s="620" t="s">
        <v>1372</v>
      </c>
      <c r="L219" s="622">
        <v>343.44</v>
      </c>
      <c r="M219" s="622">
        <v>1</v>
      </c>
      <c r="N219" s="623">
        <v>343.44</v>
      </c>
    </row>
    <row r="220" spans="1:14" ht="14.4" customHeight="1" x14ac:dyDescent="0.3">
      <c r="A220" s="618" t="s">
        <v>556</v>
      </c>
      <c r="B220" s="619" t="s">
        <v>558</v>
      </c>
      <c r="C220" s="620" t="s">
        <v>572</v>
      </c>
      <c r="D220" s="621" t="s">
        <v>573</v>
      </c>
      <c r="E220" s="620" t="s">
        <v>559</v>
      </c>
      <c r="F220" s="621" t="s">
        <v>560</v>
      </c>
      <c r="G220" s="620" t="s">
        <v>627</v>
      </c>
      <c r="H220" s="620" t="s">
        <v>1373</v>
      </c>
      <c r="I220" s="620" t="s">
        <v>1374</v>
      </c>
      <c r="J220" s="620" t="s">
        <v>1375</v>
      </c>
      <c r="K220" s="620" t="s">
        <v>1376</v>
      </c>
      <c r="L220" s="622">
        <v>69.91</v>
      </c>
      <c r="M220" s="622">
        <v>7</v>
      </c>
      <c r="N220" s="623">
        <v>489.37</v>
      </c>
    </row>
    <row r="221" spans="1:14" ht="14.4" customHeight="1" x14ac:dyDescent="0.3">
      <c r="A221" s="618" t="s">
        <v>556</v>
      </c>
      <c r="B221" s="619" t="s">
        <v>558</v>
      </c>
      <c r="C221" s="620" t="s">
        <v>572</v>
      </c>
      <c r="D221" s="621" t="s">
        <v>573</v>
      </c>
      <c r="E221" s="620" t="s">
        <v>559</v>
      </c>
      <c r="F221" s="621" t="s">
        <v>560</v>
      </c>
      <c r="G221" s="620" t="s">
        <v>627</v>
      </c>
      <c r="H221" s="620" t="s">
        <v>1377</v>
      </c>
      <c r="I221" s="620" t="s">
        <v>1378</v>
      </c>
      <c r="J221" s="620" t="s">
        <v>1379</v>
      </c>
      <c r="K221" s="620" t="s">
        <v>1380</v>
      </c>
      <c r="L221" s="622">
        <v>388.00966982830403</v>
      </c>
      <c r="M221" s="622">
        <v>2</v>
      </c>
      <c r="N221" s="623">
        <v>776.01933965660805</v>
      </c>
    </row>
    <row r="222" spans="1:14" ht="14.4" customHeight="1" x14ac:dyDescent="0.3">
      <c r="A222" s="618" t="s">
        <v>556</v>
      </c>
      <c r="B222" s="619" t="s">
        <v>558</v>
      </c>
      <c r="C222" s="620" t="s">
        <v>572</v>
      </c>
      <c r="D222" s="621" t="s">
        <v>573</v>
      </c>
      <c r="E222" s="620" t="s">
        <v>559</v>
      </c>
      <c r="F222" s="621" t="s">
        <v>560</v>
      </c>
      <c r="G222" s="620" t="s">
        <v>627</v>
      </c>
      <c r="H222" s="620" t="s">
        <v>1381</v>
      </c>
      <c r="I222" s="620" t="s">
        <v>971</v>
      </c>
      <c r="J222" s="620" t="s">
        <v>1382</v>
      </c>
      <c r="K222" s="620"/>
      <c r="L222" s="622">
        <v>331.0712713890548</v>
      </c>
      <c r="M222" s="622">
        <v>4</v>
      </c>
      <c r="N222" s="623">
        <v>1324.2850855562192</v>
      </c>
    </row>
    <row r="223" spans="1:14" ht="14.4" customHeight="1" x14ac:dyDescent="0.3">
      <c r="A223" s="618" t="s">
        <v>556</v>
      </c>
      <c r="B223" s="619" t="s">
        <v>558</v>
      </c>
      <c r="C223" s="620" t="s">
        <v>572</v>
      </c>
      <c r="D223" s="621" t="s">
        <v>573</v>
      </c>
      <c r="E223" s="620" t="s">
        <v>559</v>
      </c>
      <c r="F223" s="621" t="s">
        <v>560</v>
      </c>
      <c r="G223" s="620" t="s">
        <v>627</v>
      </c>
      <c r="H223" s="620" t="s">
        <v>1383</v>
      </c>
      <c r="I223" s="620" t="s">
        <v>971</v>
      </c>
      <c r="J223" s="620" t="s">
        <v>1384</v>
      </c>
      <c r="K223" s="620"/>
      <c r="L223" s="622">
        <v>53.638605521767168</v>
      </c>
      <c r="M223" s="622">
        <v>3</v>
      </c>
      <c r="N223" s="623">
        <v>160.9158165653015</v>
      </c>
    </row>
    <row r="224" spans="1:14" ht="14.4" customHeight="1" x14ac:dyDescent="0.3">
      <c r="A224" s="618" t="s">
        <v>556</v>
      </c>
      <c r="B224" s="619" t="s">
        <v>558</v>
      </c>
      <c r="C224" s="620" t="s">
        <v>572</v>
      </c>
      <c r="D224" s="621" t="s">
        <v>573</v>
      </c>
      <c r="E224" s="620" t="s">
        <v>559</v>
      </c>
      <c r="F224" s="621" t="s">
        <v>560</v>
      </c>
      <c r="G224" s="620" t="s">
        <v>627</v>
      </c>
      <c r="H224" s="620" t="s">
        <v>1385</v>
      </c>
      <c r="I224" s="620" t="s">
        <v>971</v>
      </c>
      <c r="J224" s="620" t="s">
        <v>1386</v>
      </c>
      <c r="K224" s="620"/>
      <c r="L224" s="622">
        <v>264.47699999999998</v>
      </c>
      <c r="M224" s="622">
        <v>1</v>
      </c>
      <c r="N224" s="623">
        <v>264.47699999999998</v>
      </c>
    </row>
    <row r="225" spans="1:14" ht="14.4" customHeight="1" x14ac:dyDescent="0.3">
      <c r="A225" s="618" t="s">
        <v>556</v>
      </c>
      <c r="B225" s="619" t="s">
        <v>558</v>
      </c>
      <c r="C225" s="620" t="s">
        <v>572</v>
      </c>
      <c r="D225" s="621" t="s">
        <v>573</v>
      </c>
      <c r="E225" s="620" t="s">
        <v>559</v>
      </c>
      <c r="F225" s="621" t="s">
        <v>560</v>
      </c>
      <c r="G225" s="620" t="s">
        <v>627</v>
      </c>
      <c r="H225" s="620" t="s">
        <v>1387</v>
      </c>
      <c r="I225" s="620" t="s">
        <v>971</v>
      </c>
      <c r="J225" s="620" t="s">
        <v>1388</v>
      </c>
      <c r="K225" s="620"/>
      <c r="L225" s="622">
        <v>86.801527892365741</v>
      </c>
      <c r="M225" s="622">
        <v>36</v>
      </c>
      <c r="N225" s="623">
        <v>3124.8550041251665</v>
      </c>
    </row>
    <row r="226" spans="1:14" ht="14.4" customHeight="1" x14ac:dyDescent="0.3">
      <c r="A226" s="618" t="s">
        <v>556</v>
      </c>
      <c r="B226" s="619" t="s">
        <v>558</v>
      </c>
      <c r="C226" s="620" t="s">
        <v>572</v>
      </c>
      <c r="D226" s="621" t="s">
        <v>573</v>
      </c>
      <c r="E226" s="620" t="s">
        <v>559</v>
      </c>
      <c r="F226" s="621" t="s">
        <v>560</v>
      </c>
      <c r="G226" s="620" t="s">
        <v>627</v>
      </c>
      <c r="H226" s="620" t="s">
        <v>1389</v>
      </c>
      <c r="I226" s="620" t="s">
        <v>971</v>
      </c>
      <c r="J226" s="620" t="s">
        <v>1390</v>
      </c>
      <c r="K226" s="620"/>
      <c r="L226" s="622">
        <v>98.576048391166196</v>
      </c>
      <c r="M226" s="622">
        <v>1</v>
      </c>
      <c r="N226" s="623">
        <v>98.576048391166196</v>
      </c>
    </row>
    <row r="227" spans="1:14" ht="14.4" customHeight="1" x14ac:dyDescent="0.3">
      <c r="A227" s="618" t="s">
        <v>556</v>
      </c>
      <c r="B227" s="619" t="s">
        <v>558</v>
      </c>
      <c r="C227" s="620" t="s">
        <v>572</v>
      </c>
      <c r="D227" s="621" t="s">
        <v>573</v>
      </c>
      <c r="E227" s="620" t="s">
        <v>559</v>
      </c>
      <c r="F227" s="621" t="s">
        <v>560</v>
      </c>
      <c r="G227" s="620" t="s">
        <v>627</v>
      </c>
      <c r="H227" s="620" t="s">
        <v>1391</v>
      </c>
      <c r="I227" s="620" t="s">
        <v>971</v>
      </c>
      <c r="J227" s="620" t="s">
        <v>1392</v>
      </c>
      <c r="K227" s="620"/>
      <c r="L227" s="622">
        <v>38.292939257946422</v>
      </c>
      <c r="M227" s="622">
        <v>5</v>
      </c>
      <c r="N227" s="623">
        <v>191.4646962897321</v>
      </c>
    </row>
    <row r="228" spans="1:14" ht="14.4" customHeight="1" x14ac:dyDescent="0.3">
      <c r="A228" s="618" t="s">
        <v>556</v>
      </c>
      <c r="B228" s="619" t="s">
        <v>558</v>
      </c>
      <c r="C228" s="620" t="s">
        <v>572</v>
      </c>
      <c r="D228" s="621" t="s">
        <v>573</v>
      </c>
      <c r="E228" s="620" t="s">
        <v>559</v>
      </c>
      <c r="F228" s="621" t="s">
        <v>560</v>
      </c>
      <c r="G228" s="620" t="s">
        <v>627</v>
      </c>
      <c r="H228" s="620" t="s">
        <v>1393</v>
      </c>
      <c r="I228" s="620" t="s">
        <v>971</v>
      </c>
      <c r="J228" s="620" t="s">
        <v>1394</v>
      </c>
      <c r="K228" s="620"/>
      <c r="L228" s="622">
        <v>78.837063098484663</v>
      </c>
      <c r="M228" s="622">
        <v>6</v>
      </c>
      <c r="N228" s="623">
        <v>473.02237859090798</v>
      </c>
    </row>
    <row r="229" spans="1:14" ht="14.4" customHeight="1" x14ac:dyDescent="0.3">
      <c r="A229" s="618" t="s">
        <v>556</v>
      </c>
      <c r="B229" s="619" t="s">
        <v>558</v>
      </c>
      <c r="C229" s="620" t="s">
        <v>572</v>
      </c>
      <c r="D229" s="621" t="s">
        <v>573</v>
      </c>
      <c r="E229" s="620" t="s">
        <v>559</v>
      </c>
      <c r="F229" s="621" t="s">
        <v>560</v>
      </c>
      <c r="G229" s="620" t="s">
        <v>627</v>
      </c>
      <c r="H229" s="620" t="s">
        <v>1395</v>
      </c>
      <c r="I229" s="620" t="s">
        <v>971</v>
      </c>
      <c r="J229" s="620" t="s">
        <v>1396</v>
      </c>
      <c r="K229" s="620"/>
      <c r="L229" s="622">
        <v>586.3755044542396</v>
      </c>
      <c r="M229" s="622">
        <v>9</v>
      </c>
      <c r="N229" s="623">
        <v>5277.3795400881563</v>
      </c>
    </row>
    <row r="230" spans="1:14" ht="14.4" customHeight="1" x14ac:dyDescent="0.3">
      <c r="A230" s="618" t="s">
        <v>556</v>
      </c>
      <c r="B230" s="619" t="s">
        <v>558</v>
      </c>
      <c r="C230" s="620" t="s">
        <v>572</v>
      </c>
      <c r="D230" s="621" t="s">
        <v>573</v>
      </c>
      <c r="E230" s="620" t="s">
        <v>559</v>
      </c>
      <c r="F230" s="621" t="s">
        <v>560</v>
      </c>
      <c r="G230" s="620" t="s">
        <v>627</v>
      </c>
      <c r="H230" s="620" t="s">
        <v>1397</v>
      </c>
      <c r="I230" s="620" t="s">
        <v>971</v>
      </c>
      <c r="J230" s="620" t="s">
        <v>1398</v>
      </c>
      <c r="K230" s="620"/>
      <c r="L230" s="622">
        <v>1024.85259401091</v>
      </c>
      <c r="M230" s="622">
        <v>1</v>
      </c>
      <c r="N230" s="623">
        <v>1024.85259401091</v>
      </c>
    </row>
    <row r="231" spans="1:14" ht="14.4" customHeight="1" x14ac:dyDescent="0.3">
      <c r="A231" s="618" t="s">
        <v>556</v>
      </c>
      <c r="B231" s="619" t="s">
        <v>558</v>
      </c>
      <c r="C231" s="620" t="s">
        <v>572</v>
      </c>
      <c r="D231" s="621" t="s">
        <v>573</v>
      </c>
      <c r="E231" s="620" t="s">
        <v>559</v>
      </c>
      <c r="F231" s="621" t="s">
        <v>560</v>
      </c>
      <c r="G231" s="620" t="s">
        <v>627</v>
      </c>
      <c r="H231" s="620" t="s">
        <v>1399</v>
      </c>
      <c r="I231" s="620" t="s">
        <v>971</v>
      </c>
      <c r="J231" s="620" t="s">
        <v>1400</v>
      </c>
      <c r="K231" s="620"/>
      <c r="L231" s="622">
        <v>112.17053236042504</v>
      </c>
      <c r="M231" s="622">
        <v>14</v>
      </c>
      <c r="N231" s="623">
        <v>1570.3874530459507</v>
      </c>
    </row>
    <row r="232" spans="1:14" ht="14.4" customHeight="1" x14ac:dyDescent="0.3">
      <c r="A232" s="618" t="s">
        <v>556</v>
      </c>
      <c r="B232" s="619" t="s">
        <v>558</v>
      </c>
      <c r="C232" s="620" t="s">
        <v>572</v>
      </c>
      <c r="D232" s="621" t="s">
        <v>573</v>
      </c>
      <c r="E232" s="620" t="s">
        <v>559</v>
      </c>
      <c r="F232" s="621" t="s">
        <v>560</v>
      </c>
      <c r="G232" s="620" t="s">
        <v>627</v>
      </c>
      <c r="H232" s="620" t="s">
        <v>1401</v>
      </c>
      <c r="I232" s="620" t="s">
        <v>971</v>
      </c>
      <c r="J232" s="620" t="s">
        <v>1402</v>
      </c>
      <c r="K232" s="620"/>
      <c r="L232" s="622">
        <v>230.67724361487899</v>
      </c>
      <c r="M232" s="622">
        <v>1</v>
      </c>
      <c r="N232" s="623">
        <v>230.67724361487899</v>
      </c>
    </row>
    <row r="233" spans="1:14" ht="14.4" customHeight="1" x14ac:dyDescent="0.3">
      <c r="A233" s="618" t="s">
        <v>556</v>
      </c>
      <c r="B233" s="619" t="s">
        <v>558</v>
      </c>
      <c r="C233" s="620" t="s">
        <v>572</v>
      </c>
      <c r="D233" s="621" t="s">
        <v>573</v>
      </c>
      <c r="E233" s="620" t="s">
        <v>559</v>
      </c>
      <c r="F233" s="621" t="s">
        <v>560</v>
      </c>
      <c r="G233" s="620" t="s">
        <v>627</v>
      </c>
      <c r="H233" s="620" t="s">
        <v>1403</v>
      </c>
      <c r="I233" s="620" t="s">
        <v>1404</v>
      </c>
      <c r="J233" s="620" t="s">
        <v>1367</v>
      </c>
      <c r="K233" s="620" t="s">
        <v>1405</v>
      </c>
      <c r="L233" s="622">
        <v>63.889715736438603</v>
      </c>
      <c r="M233" s="622">
        <v>2</v>
      </c>
      <c r="N233" s="623">
        <v>127.77943147287721</v>
      </c>
    </row>
    <row r="234" spans="1:14" ht="14.4" customHeight="1" x14ac:dyDescent="0.3">
      <c r="A234" s="618" t="s">
        <v>556</v>
      </c>
      <c r="B234" s="619" t="s">
        <v>558</v>
      </c>
      <c r="C234" s="620" t="s">
        <v>572</v>
      </c>
      <c r="D234" s="621" t="s">
        <v>573</v>
      </c>
      <c r="E234" s="620" t="s">
        <v>559</v>
      </c>
      <c r="F234" s="621" t="s">
        <v>560</v>
      </c>
      <c r="G234" s="620" t="s">
        <v>627</v>
      </c>
      <c r="H234" s="620" t="s">
        <v>1406</v>
      </c>
      <c r="I234" s="620" t="s">
        <v>1406</v>
      </c>
      <c r="J234" s="620" t="s">
        <v>1407</v>
      </c>
      <c r="K234" s="620" t="s">
        <v>633</v>
      </c>
      <c r="L234" s="622">
        <v>382.61</v>
      </c>
      <c r="M234" s="622">
        <v>1</v>
      </c>
      <c r="N234" s="623">
        <v>382.61</v>
      </c>
    </row>
    <row r="235" spans="1:14" ht="14.4" customHeight="1" x14ac:dyDescent="0.3">
      <c r="A235" s="618" t="s">
        <v>556</v>
      </c>
      <c r="B235" s="619" t="s">
        <v>558</v>
      </c>
      <c r="C235" s="620" t="s">
        <v>572</v>
      </c>
      <c r="D235" s="621" t="s">
        <v>573</v>
      </c>
      <c r="E235" s="620" t="s">
        <v>559</v>
      </c>
      <c r="F235" s="621" t="s">
        <v>560</v>
      </c>
      <c r="G235" s="620" t="s">
        <v>627</v>
      </c>
      <c r="H235" s="620" t="s">
        <v>1408</v>
      </c>
      <c r="I235" s="620" t="s">
        <v>971</v>
      </c>
      <c r="J235" s="620" t="s">
        <v>1409</v>
      </c>
      <c r="K235" s="620"/>
      <c r="L235" s="622">
        <v>101.46456789273134</v>
      </c>
      <c r="M235" s="622">
        <v>3</v>
      </c>
      <c r="N235" s="623">
        <v>304.39370367819402</v>
      </c>
    </row>
    <row r="236" spans="1:14" ht="14.4" customHeight="1" x14ac:dyDescent="0.3">
      <c r="A236" s="618" t="s">
        <v>556</v>
      </c>
      <c r="B236" s="619" t="s">
        <v>558</v>
      </c>
      <c r="C236" s="620" t="s">
        <v>572</v>
      </c>
      <c r="D236" s="621" t="s">
        <v>573</v>
      </c>
      <c r="E236" s="620" t="s">
        <v>559</v>
      </c>
      <c r="F236" s="621" t="s">
        <v>560</v>
      </c>
      <c r="G236" s="620" t="s">
        <v>627</v>
      </c>
      <c r="H236" s="620" t="s">
        <v>1410</v>
      </c>
      <c r="I236" s="620" t="s">
        <v>1411</v>
      </c>
      <c r="J236" s="620" t="s">
        <v>1412</v>
      </c>
      <c r="K236" s="620" t="s">
        <v>1413</v>
      </c>
      <c r="L236" s="622">
        <v>127.57</v>
      </c>
      <c r="M236" s="622">
        <v>1</v>
      </c>
      <c r="N236" s="623">
        <v>127.57</v>
      </c>
    </row>
    <row r="237" spans="1:14" ht="14.4" customHeight="1" x14ac:dyDescent="0.3">
      <c r="A237" s="618" t="s">
        <v>556</v>
      </c>
      <c r="B237" s="619" t="s">
        <v>558</v>
      </c>
      <c r="C237" s="620" t="s">
        <v>572</v>
      </c>
      <c r="D237" s="621" t="s">
        <v>573</v>
      </c>
      <c r="E237" s="620" t="s">
        <v>559</v>
      </c>
      <c r="F237" s="621" t="s">
        <v>560</v>
      </c>
      <c r="G237" s="620" t="s">
        <v>627</v>
      </c>
      <c r="H237" s="620" t="s">
        <v>1414</v>
      </c>
      <c r="I237" s="620" t="s">
        <v>1415</v>
      </c>
      <c r="J237" s="620" t="s">
        <v>1416</v>
      </c>
      <c r="K237" s="620" t="s">
        <v>1417</v>
      </c>
      <c r="L237" s="622">
        <v>56.5899476775949</v>
      </c>
      <c r="M237" s="622">
        <v>1</v>
      </c>
      <c r="N237" s="623">
        <v>56.5899476775949</v>
      </c>
    </row>
    <row r="238" spans="1:14" ht="14.4" customHeight="1" x14ac:dyDescent="0.3">
      <c r="A238" s="618" t="s">
        <v>556</v>
      </c>
      <c r="B238" s="619" t="s">
        <v>558</v>
      </c>
      <c r="C238" s="620" t="s">
        <v>572</v>
      </c>
      <c r="D238" s="621" t="s">
        <v>573</v>
      </c>
      <c r="E238" s="620" t="s">
        <v>559</v>
      </c>
      <c r="F238" s="621" t="s">
        <v>560</v>
      </c>
      <c r="G238" s="620" t="s">
        <v>627</v>
      </c>
      <c r="H238" s="620" t="s">
        <v>1418</v>
      </c>
      <c r="I238" s="620" t="s">
        <v>1419</v>
      </c>
      <c r="J238" s="620" t="s">
        <v>1420</v>
      </c>
      <c r="K238" s="620" t="s">
        <v>1421</v>
      </c>
      <c r="L238" s="622">
        <v>153.77000000000001</v>
      </c>
      <c r="M238" s="622">
        <v>2</v>
      </c>
      <c r="N238" s="623">
        <v>307.54000000000002</v>
      </c>
    </row>
    <row r="239" spans="1:14" ht="14.4" customHeight="1" x14ac:dyDescent="0.3">
      <c r="A239" s="618" t="s">
        <v>556</v>
      </c>
      <c r="B239" s="619" t="s">
        <v>558</v>
      </c>
      <c r="C239" s="620" t="s">
        <v>572</v>
      </c>
      <c r="D239" s="621" t="s">
        <v>573</v>
      </c>
      <c r="E239" s="620" t="s">
        <v>559</v>
      </c>
      <c r="F239" s="621" t="s">
        <v>560</v>
      </c>
      <c r="G239" s="620" t="s">
        <v>627</v>
      </c>
      <c r="H239" s="620" t="s">
        <v>1422</v>
      </c>
      <c r="I239" s="620" t="s">
        <v>1423</v>
      </c>
      <c r="J239" s="620" t="s">
        <v>1424</v>
      </c>
      <c r="K239" s="620" t="s">
        <v>1425</v>
      </c>
      <c r="L239" s="622">
        <v>83.56</v>
      </c>
      <c r="M239" s="622">
        <v>1</v>
      </c>
      <c r="N239" s="623">
        <v>83.56</v>
      </c>
    </row>
    <row r="240" spans="1:14" ht="14.4" customHeight="1" x14ac:dyDescent="0.3">
      <c r="A240" s="618" t="s">
        <v>556</v>
      </c>
      <c r="B240" s="619" t="s">
        <v>558</v>
      </c>
      <c r="C240" s="620" t="s">
        <v>572</v>
      </c>
      <c r="D240" s="621" t="s">
        <v>573</v>
      </c>
      <c r="E240" s="620" t="s">
        <v>559</v>
      </c>
      <c r="F240" s="621" t="s">
        <v>560</v>
      </c>
      <c r="G240" s="620" t="s">
        <v>627</v>
      </c>
      <c r="H240" s="620" t="s">
        <v>1426</v>
      </c>
      <c r="I240" s="620" t="s">
        <v>1427</v>
      </c>
      <c r="J240" s="620" t="s">
        <v>1428</v>
      </c>
      <c r="K240" s="620"/>
      <c r="L240" s="622">
        <v>299.13</v>
      </c>
      <c r="M240" s="622">
        <v>1</v>
      </c>
      <c r="N240" s="623">
        <v>299.13</v>
      </c>
    </row>
    <row r="241" spans="1:14" ht="14.4" customHeight="1" x14ac:dyDescent="0.3">
      <c r="A241" s="618" t="s">
        <v>556</v>
      </c>
      <c r="B241" s="619" t="s">
        <v>558</v>
      </c>
      <c r="C241" s="620" t="s">
        <v>572</v>
      </c>
      <c r="D241" s="621" t="s">
        <v>573</v>
      </c>
      <c r="E241" s="620" t="s">
        <v>559</v>
      </c>
      <c r="F241" s="621" t="s">
        <v>560</v>
      </c>
      <c r="G241" s="620" t="s">
        <v>627</v>
      </c>
      <c r="H241" s="620" t="s">
        <v>1429</v>
      </c>
      <c r="I241" s="620" t="s">
        <v>1429</v>
      </c>
      <c r="J241" s="620" t="s">
        <v>1430</v>
      </c>
      <c r="K241" s="620" t="s">
        <v>1431</v>
      </c>
      <c r="L241" s="622">
        <v>60.5</v>
      </c>
      <c r="M241" s="622">
        <v>1</v>
      </c>
      <c r="N241" s="623">
        <v>60.5</v>
      </c>
    </row>
    <row r="242" spans="1:14" ht="14.4" customHeight="1" x14ac:dyDescent="0.3">
      <c r="A242" s="618" t="s">
        <v>556</v>
      </c>
      <c r="B242" s="619" t="s">
        <v>558</v>
      </c>
      <c r="C242" s="620" t="s">
        <v>572</v>
      </c>
      <c r="D242" s="621" t="s">
        <v>573</v>
      </c>
      <c r="E242" s="620" t="s">
        <v>559</v>
      </c>
      <c r="F242" s="621" t="s">
        <v>560</v>
      </c>
      <c r="G242" s="620" t="s">
        <v>627</v>
      </c>
      <c r="H242" s="620" t="s">
        <v>1432</v>
      </c>
      <c r="I242" s="620" t="s">
        <v>1433</v>
      </c>
      <c r="J242" s="620" t="s">
        <v>1221</v>
      </c>
      <c r="K242" s="620" t="s">
        <v>1434</v>
      </c>
      <c r="L242" s="622">
        <v>106.97</v>
      </c>
      <c r="M242" s="622">
        <v>1</v>
      </c>
      <c r="N242" s="623">
        <v>106.97</v>
      </c>
    </row>
    <row r="243" spans="1:14" ht="14.4" customHeight="1" x14ac:dyDescent="0.3">
      <c r="A243" s="618" t="s">
        <v>556</v>
      </c>
      <c r="B243" s="619" t="s">
        <v>558</v>
      </c>
      <c r="C243" s="620" t="s">
        <v>572</v>
      </c>
      <c r="D243" s="621" t="s">
        <v>573</v>
      </c>
      <c r="E243" s="620" t="s">
        <v>559</v>
      </c>
      <c r="F243" s="621" t="s">
        <v>560</v>
      </c>
      <c r="G243" s="620" t="s">
        <v>627</v>
      </c>
      <c r="H243" s="620" t="s">
        <v>1435</v>
      </c>
      <c r="I243" s="620" t="s">
        <v>1436</v>
      </c>
      <c r="J243" s="620" t="s">
        <v>1437</v>
      </c>
      <c r="K243" s="620" t="s">
        <v>1438</v>
      </c>
      <c r="L243" s="622">
        <v>88.310171555151896</v>
      </c>
      <c r="M243" s="622">
        <v>1</v>
      </c>
      <c r="N243" s="623">
        <v>88.310171555151896</v>
      </c>
    </row>
    <row r="244" spans="1:14" ht="14.4" customHeight="1" x14ac:dyDescent="0.3">
      <c r="A244" s="618" t="s">
        <v>556</v>
      </c>
      <c r="B244" s="619" t="s">
        <v>558</v>
      </c>
      <c r="C244" s="620" t="s">
        <v>572</v>
      </c>
      <c r="D244" s="621" t="s">
        <v>573</v>
      </c>
      <c r="E244" s="620" t="s">
        <v>559</v>
      </c>
      <c r="F244" s="621" t="s">
        <v>560</v>
      </c>
      <c r="G244" s="620" t="s">
        <v>1439</v>
      </c>
      <c r="H244" s="620" t="s">
        <v>1440</v>
      </c>
      <c r="I244" s="620" t="s">
        <v>1440</v>
      </c>
      <c r="J244" s="620" t="s">
        <v>1441</v>
      </c>
      <c r="K244" s="620" t="s">
        <v>1442</v>
      </c>
      <c r="L244" s="622">
        <v>82.32</v>
      </c>
      <c r="M244" s="622">
        <v>2</v>
      </c>
      <c r="N244" s="623">
        <v>164.64</v>
      </c>
    </row>
    <row r="245" spans="1:14" ht="14.4" customHeight="1" x14ac:dyDescent="0.3">
      <c r="A245" s="618" t="s">
        <v>556</v>
      </c>
      <c r="B245" s="619" t="s">
        <v>558</v>
      </c>
      <c r="C245" s="620" t="s">
        <v>572</v>
      </c>
      <c r="D245" s="621" t="s">
        <v>573</v>
      </c>
      <c r="E245" s="620" t="s">
        <v>559</v>
      </c>
      <c r="F245" s="621" t="s">
        <v>560</v>
      </c>
      <c r="G245" s="620" t="s">
        <v>1439</v>
      </c>
      <c r="H245" s="620" t="s">
        <v>1443</v>
      </c>
      <c r="I245" s="620" t="s">
        <v>1444</v>
      </c>
      <c r="J245" s="620" t="s">
        <v>1445</v>
      </c>
      <c r="K245" s="620" t="s">
        <v>1303</v>
      </c>
      <c r="L245" s="622">
        <v>106.85</v>
      </c>
      <c r="M245" s="622">
        <v>1</v>
      </c>
      <c r="N245" s="623">
        <v>106.85</v>
      </c>
    </row>
    <row r="246" spans="1:14" ht="14.4" customHeight="1" x14ac:dyDescent="0.3">
      <c r="A246" s="618" t="s">
        <v>556</v>
      </c>
      <c r="B246" s="619" t="s">
        <v>558</v>
      </c>
      <c r="C246" s="620" t="s">
        <v>572</v>
      </c>
      <c r="D246" s="621" t="s">
        <v>573</v>
      </c>
      <c r="E246" s="620" t="s">
        <v>559</v>
      </c>
      <c r="F246" s="621" t="s">
        <v>560</v>
      </c>
      <c r="G246" s="620" t="s">
        <v>1439</v>
      </c>
      <c r="H246" s="620" t="s">
        <v>1446</v>
      </c>
      <c r="I246" s="620" t="s">
        <v>1447</v>
      </c>
      <c r="J246" s="620" t="s">
        <v>1448</v>
      </c>
      <c r="K246" s="620" t="s">
        <v>1449</v>
      </c>
      <c r="L246" s="622">
        <v>36.300812695691917</v>
      </c>
      <c r="M246" s="622">
        <v>36</v>
      </c>
      <c r="N246" s="623">
        <v>1306.8292570449089</v>
      </c>
    </row>
    <row r="247" spans="1:14" ht="14.4" customHeight="1" x14ac:dyDescent="0.3">
      <c r="A247" s="618" t="s">
        <v>556</v>
      </c>
      <c r="B247" s="619" t="s">
        <v>558</v>
      </c>
      <c r="C247" s="620" t="s">
        <v>572</v>
      </c>
      <c r="D247" s="621" t="s">
        <v>573</v>
      </c>
      <c r="E247" s="620" t="s">
        <v>559</v>
      </c>
      <c r="F247" s="621" t="s">
        <v>560</v>
      </c>
      <c r="G247" s="620" t="s">
        <v>1439</v>
      </c>
      <c r="H247" s="620" t="s">
        <v>1450</v>
      </c>
      <c r="I247" s="620" t="s">
        <v>1451</v>
      </c>
      <c r="J247" s="620" t="s">
        <v>1452</v>
      </c>
      <c r="K247" s="620" t="s">
        <v>1453</v>
      </c>
      <c r="L247" s="622">
        <v>133.85945906916049</v>
      </c>
      <c r="M247" s="622">
        <v>2</v>
      </c>
      <c r="N247" s="623">
        <v>267.71891813832099</v>
      </c>
    </row>
    <row r="248" spans="1:14" ht="14.4" customHeight="1" x14ac:dyDescent="0.3">
      <c r="A248" s="618" t="s">
        <v>556</v>
      </c>
      <c r="B248" s="619" t="s">
        <v>558</v>
      </c>
      <c r="C248" s="620" t="s">
        <v>572</v>
      </c>
      <c r="D248" s="621" t="s">
        <v>573</v>
      </c>
      <c r="E248" s="620" t="s">
        <v>559</v>
      </c>
      <c r="F248" s="621" t="s">
        <v>560</v>
      </c>
      <c r="G248" s="620" t="s">
        <v>1439</v>
      </c>
      <c r="H248" s="620" t="s">
        <v>1454</v>
      </c>
      <c r="I248" s="620" t="s">
        <v>1455</v>
      </c>
      <c r="J248" s="620" t="s">
        <v>1456</v>
      </c>
      <c r="K248" s="620" t="s">
        <v>1457</v>
      </c>
      <c r="L248" s="622">
        <v>47.285072108899627</v>
      </c>
      <c r="M248" s="622">
        <v>4</v>
      </c>
      <c r="N248" s="623">
        <v>189.14028843559851</v>
      </c>
    </row>
    <row r="249" spans="1:14" ht="14.4" customHeight="1" x14ac:dyDescent="0.3">
      <c r="A249" s="618" t="s">
        <v>556</v>
      </c>
      <c r="B249" s="619" t="s">
        <v>558</v>
      </c>
      <c r="C249" s="620" t="s">
        <v>572</v>
      </c>
      <c r="D249" s="621" t="s">
        <v>573</v>
      </c>
      <c r="E249" s="620" t="s">
        <v>559</v>
      </c>
      <c r="F249" s="621" t="s">
        <v>560</v>
      </c>
      <c r="G249" s="620" t="s">
        <v>1439</v>
      </c>
      <c r="H249" s="620" t="s">
        <v>1458</v>
      </c>
      <c r="I249" s="620" t="s">
        <v>1459</v>
      </c>
      <c r="J249" s="620" t="s">
        <v>1456</v>
      </c>
      <c r="K249" s="620" t="s">
        <v>1460</v>
      </c>
      <c r="L249" s="622">
        <v>94.479726681986648</v>
      </c>
      <c r="M249" s="622">
        <v>2</v>
      </c>
      <c r="N249" s="623">
        <v>188.9594533639733</v>
      </c>
    </row>
    <row r="250" spans="1:14" ht="14.4" customHeight="1" x14ac:dyDescent="0.3">
      <c r="A250" s="618" t="s">
        <v>556</v>
      </c>
      <c r="B250" s="619" t="s">
        <v>558</v>
      </c>
      <c r="C250" s="620" t="s">
        <v>572</v>
      </c>
      <c r="D250" s="621" t="s">
        <v>573</v>
      </c>
      <c r="E250" s="620" t="s">
        <v>559</v>
      </c>
      <c r="F250" s="621" t="s">
        <v>560</v>
      </c>
      <c r="G250" s="620" t="s">
        <v>1439</v>
      </c>
      <c r="H250" s="620" t="s">
        <v>1461</v>
      </c>
      <c r="I250" s="620" t="s">
        <v>1462</v>
      </c>
      <c r="J250" s="620" t="s">
        <v>1463</v>
      </c>
      <c r="K250" s="620" t="s">
        <v>1464</v>
      </c>
      <c r="L250" s="622">
        <v>123.04947791007351</v>
      </c>
      <c r="M250" s="622">
        <v>2</v>
      </c>
      <c r="N250" s="623">
        <v>246.09895582014701</v>
      </c>
    </row>
    <row r="251" spans="1:14" ht="14.4" customHeight="1" x14ac:dyDescent="0.3">
      <c r="A251" s="618" t="s">
        <v>556</v>
      </c>
      <c r="B251" s="619" t="s">
        <v>558</v>
      </c>
      <c r="C251" s="620" t="s">
        <v>572</v>
      </c>
      <c r="D251" s="621" t="s">
        <v>573</v>
      </c>
      <c r="E251" s="620" t="s">
        <v>559</v>
      </c>
      <c r="F251" s="621" t="s">
        <v>560</v>
      </c>
      <c r="G251" s="620" t="s">
        <v>1439</v>
      </c>
      <c r="H251" s="620" t="s">
        <v>1465</v>
      </c>
      <c r="I251" s="620" t="s">
        <v>1466</v>
      </c>
      <c r="J251" s="620" t="s">
        <v>1467</v>
      </c>
      <c r="K251" s="620" t="s">
        <v>1027</v>
      </c>
      <c r="L251" s="622">
        <v>84.51</v>
      </c>
      <c r="M251" s="622">
        <v>1</v>
      </c>
      <c r="N251" s="623">
        <v>84.51</v>
      </c>
    </row>
    <row r="252" spans="1:14" ht="14.4" customHeight="1" x14ac:dyDescent="0.3">
      <c r="A252" s="618" t="s">
        <v>556</v>
      </c>
      <c r="B252" s="619" t="s">
        <v>558</v>
      </c>
      <c r="C252" s="620" t="s">
        <v>572</v>
      </c>
      <c r="D252" s="621" t="s">
        <v>573</v>
      </c>
      <c r="E252" s="620" t="s">
        <v>559</v>
      </c>
      <c r="F252" s="621" t="s">
        <v>560</v>
      </c>
      <c r="G252" s="620" t="s">
        <v>1439</v>
      </c>
      <c r="H252" s="620" t="s">
        <v>1468</v>
      </c>
      <c r="I252" s="620" t="s">
        <v>1469</v>
      </c>
      <c r="J252" s="620" t="s">
        <v>1470</v>
      </c>
      <c r="K252" s="620" t="s">
        <v>1471</v>
      </c>
      <c r="L252" s="622">
        <v>133.81</v>
      </c>
      <c r="M252" s="622">
        <v>1</v>
      </c>
      <c r="N252" s="623">
        <v>133.81</v>
      </c>
    </row>
    <row r="253" spans="1:14" ht="14.4" customHeight="1" x14ac:dyDescent="0.3">
      <c r="A253" s="618" t="s">
        <v>556</v>
      </c>
      <c r="B253" s="619" t="s">
        <v>558</v>
      </c>
      <c r="C253" s="620" t="s">
        <v>572</v>
      </c>
      <c r="D253" s="621" t="s">
        <v>573</v>
      </c>
      <c r="E253" s="620" t="s">
        <v>559</v>
      </c>
      <c r="F253" s="621" t="s">
        <v>560</v>
      </c>
      <c r="G253" s="620" t="s">
        <v>1439</v>
      </c>
      <c r="H253" s="620" t="s">
        <v>1472</v>
      </c>
      <c r="I253" s="620" t="s">
        <v>1473</v>
      </c>
      <c r="J253" s="620" t="s">
        <v>1474</v>
      </c>
      <c r="K253" s="620" t="s">
        <v>1475</v>
      </c>
      <c r="L253" s="622">
        <v>123.58</v>
      </c>
      <c r="M253" s="622">
        <v>1</v>
      </c>
      <c r="N253" s="623">
        <v>123.58</v>
      </c>
    </row>
    <row r="254" spans="1:14" ht="14.4" customHeight="1" x14ac:dyDescent="0.3">
      <c r="A254" s="618" t="s">
        <v>556</v>
      </c>
      <c r="B254" s="619" t="s">
        <v>558</v>
      </c>
      <c r="C254" s="620" t="s">
        <v>572</v>
      </c>
      <c r="D254" s="621" t="s">
        <v>573</v>
      </c>
      <c r="E254" s="620" t="s">
        <v>559</v>
      </c>
      <c r="F254" s="621" t="s">
        <v>560</v>
      </c>
      <c r="G254" s="620" t="s">
        <v>1439</v>
      </c>
      <c r="H254" s="620" t="s">
        <v>1476</v>
      </c>
      <c r="I254" s="620" t="s">
        <v>1477</v>
      </c>
      <c r="J254" s="620" t="s">
        <v>1478</v>
      </c>
      <c r="K254" s="620" t="s">
        <v>1027</v>
      </c>
      <c r="L254" s="622">
        <v>209.28</v>
      </c>
      <c r="M254" s="622">
        <v>1</v>
      </c>
      <c r="N254" s="623">
        <v>209.28</v>
      </c>
    </row>
    <row r="255" spans="1:14" ht="14.4" customHeight="1" x14ac:dyDescent="0.3">
      <c r="A255" s="618" t="s">
        <v>556</v>
      </c>
      <c r="B255" s="619" t="s">
        <v>558</v>
      </c>
      <c r="C255" s="620" t="s">
        <v>572</v>
      </c>
      <c r="D255" s="621" t="s">
        <v>573</v>
      </c>
      <c r="E255" s="620" t="s">
        <v>559</v>
      </c>
      <c r="F255" s="621" t="s">
        <v>560</v>
      </c>
      <c r="G255" s="620" t="s">
        <v>1439</v>
      </c>
      <c r="H255" s="620" t="s">
        <v>1479</v>
      </c>
      <c r="I255" s="620" t="s">
        <v>1480</v>
      </c>
      <c r="J255" s="620" t="s">
        <v>1481</v>
      </c>
      <c r="K255" s="620" t="s">
        <v>1482</v>
      </c>
      <c r="L255" s="622">
        <v>492.19980335183698</v>
      </c>
      <c r="M255" s="622">
        <v>10</v>
      </c>
      <c r="N255" s="623">
        <v>4921.99803351837</v>
      </c>
    </row>
    <row r="256" spans="1:14" ht="14.4" customHeight="1" x14ac:dyDescent="0.3">
      <c r="A256" s="618" t="s">
        <v>556</v>
      </c>
      <c r="B256" s="619" t="s">
        <v>558</v>
      </c>
      <c r="C256" s="620" t="s">
        <v>572</v>
      </c>
      <c r="D256" s="621" t="s">
        <v>573</v>
      </c>
      <c r="E256" s="620" t="s">
        <v>559</v>
      </c>
      <c r="F256" s="621" t="s">
        <v>560</v>
      </c>
      <c r="G256" s="620" t="s">
        <v>1439</v>
      </c>
      <c r="H256" s="620" t="s">
        <v>1483</v>
      </c>
      <c r="I256" s="620" t="s">
        <v>1484</v>
      </c>
      <c r="J256" s="620" t="s">
        <v>1485</v>
      </c>
      <c r="K256" s="620" t="s">
        <v>1486</v>
      </c>
      <c r="L256" s="622">
        <v>58.42</v>
      </c>
      <c r="M256" s="622">
        <v>2</v>
      </c>
      <c r="N256" s="623">
        <v>116.84</v>
      </c>
    </row>
    <row r="257" spans="1:14" ht="14.4" customHeight="1" x14ac:dyDescent="0.3">
      <c r="A257" s="618" t="s">
        <v>556</v>
      </c>
      <c r="B257" s="619" t="s">
        <v>558</v>
      </c>
      <c r="C257" s="620" t="s">
        <v>572</v>
      </c>
      <c r="D257" s="621" t="s">
        <v>573</v>
      </c>
      <c r="E257" s="620" t="s">
        <v>559</v>
      </c>
      <c r="F257" s="621" t="s">
        <v>560</v>
      </c>
      <c r="G257" s="620" t="s">
        <v>1439</v>
      </c>
      <c r="H257" s="620" t="s">
        <v>1487</v>
      </c>
      <c r="I257" s="620" t="s">
        <v>1488</v>
      </c>
      <c r="J257" s="620" t="s">
        <v>1489</v>
      </c>
      <c r="K257" s="620" t="s">
        <v>1490</v>
      </c>
      <c r="L257" s="622">
        <v>121.40063945128401</v>
      </c>
      <c r="M257" s="622">
        <v>4</v>
      </c>
      <c r="N257" s="623">
        <v>485.60255780513603</v>
      </c>
    </row>
    <row r="258" spans="1:14" ht="14.4" customHeight="1" x14ac:dyDescent="0.3">
      <c r="A258" s="618" t="s">
        <v>556</v>
      </c>
      <c r="B258" s="619" t="s">
        <v>558</v>
      </c>
      <c r="C258" s="620" t="s">
        <v>572</v>
      </c>
      <c r="D258" s="621" t="s">
        <v>573</v>
      </c>
      <c r="E258" s="620" t="s">
        <v>559</v>
      </c>
      <c r="F258" s="621" t="s">
        <v>560</v>
      </c>
      <c r="G258" s="620" t="s">
        <v>1439</v>
      </c>
      <c r="H258" s="620" t="s">
        <v>1491</v>
      </c>
      <c r="I258" s="620" t="s">
        <v>1492</v>
      </c>
      <c r="J258" s="620" t="s">
        <v>1493</v>
      </c>
      <c r="K258" s="620" t="s">
        <v>1135</v>
      </c>
      <c r="L258" s="622">
        <v>61.939937538254497</v>
      </c>
      <c r="M258" s="622">
        <v>1</v>
      </c>
      <c r="N258" s="623">
        <v>61.939937538254497</v>
      </c>
    </row>
    <row r="259" spans="1:14" ht="14.4" customHeight="1" x14ac:dyDescent="0.3">
      <c r="A259" s="618" t="s">
        <v>556</v>
      </c>
      <c r="B259" s="619" t="s">
        <v>558</v>
      </c>
      <c r="C259" s="620" t="s">
        <v>572</v>
      </c>
      <c r="D259" s="621" t="s">
        <v>573</v>
      </c>
      <c r="E259" s="620" t="s">
        <v>559</v>
      </c>
      <c r="F259" s="621" t="s">
        <v>560</v>
      </c>
      <c r="G259" s="620" t="s">
        <v>1439</v>
      </c>
      <c r="H259" s="620" t="s">
        <v>1494</v>
      </c>
      <c r="I259" s="620" t="s">
        <v>1495</v>
      </c>
      <c r="J259" s="620" t="s">
        <v>1496</v>
      </c>
      <c r="K259" s="620" t="s">
        <v>1079</v>
      </c>
      <c r="L259" s="622">
        <v>43.417948287143318</v>
      </c>
      <c r="M259" s="622">
        <v>10</v>
      </c>
      <c r="N259" s="623">
        <v>434.17948287143315</v>
      </c>
    </row>
    <row r="260" spans="1:14" ht="14.4" customHeight="1" x14ac:dyDescent="0.3">
      <c r="A260" s="618" t="s">
        <v>556</v>
      </c>
      <c r="B260" s="619" t="s">
        <v>558</v>
      </c>
      <c r="C260" s="620" t="s">
        <v>572</v>
      </c>
      <c r="D260" s="621" t="s">
        <v>573</v>
      </c>
      <c r="E260" s="620" t="s">
        <v>559</v>
      </c>
      <c r="F260" s="621" t="s">
        <v>560</v>
      </c>
      <c r="G260" s="620" t="s">
        <v>1439</v>
      </c>
      <c r="H260" s="620" t="s">
        <v>1497</v>
      </c>
      <c r="I260" s="620" t="s">
        <v>1498</v>
      </c>
      <c r="J260" s="620" t="s">
        <v>1499</v>
      </c>
      <c r="K260" s="620" t="s">
        <v>1500</v>
      </c>
      <c r="L260" s="622">
        <v>55.509783346436201</v>
      </c>
      <c r="M260" s="622">
        <v>1</v>
      </c>
      <c r="N260" s="623">
        <v>55.509783346436201</v>
      </c>
    </row>
    <row r="261" spans="1:14" ht="14.4" customHeight="1" x14ac:dyDescent="0.3">
      <c r="A261" s="618" t="s">
        <v>556</v>
      </c>
      <c r="B261" s="619" t="s">
        <v>558</v>
      </c>
      <c r="C261" s="620" t="s">
        <v>572</v>
      </c>
      <c r="D261" s="621" t="s">
        <v>573</v>
      </c>
      <c r="E261" s="620" t="s">
        <v>559</v>
      </c>
      <c r="F261" s="621" t="s">
        <v>560</v>
      </c>
      <c r="G261" s="620" t="s">
        <v>1439</v>
      </c>
      <c r="H261" s="620" t="s">
        <v>1501</v>
      </c>
      <c r="I261" s="620" t="s">
        <v>1502</v>
      </c>
      <c r="J261" s="620" t="s">
        <v>1503</v>
      </c>
      <c r="K261" s="620" t="s">
        <v>1504</v>
      </c>
      <c r="L261" s="622">
        <v>79.83</v>
      </c>
      <c r="M261" s="622">
        <v>4</v>
      </c>
      <c r="N261" s="623">
        <v>319.32</v>
      </c>
    </row>
    <row r="262" spans="1:14" ht="14.4" customHeight="1" x14ac:dyDescent="0.3">
      <c r="A262" s="618" t="s">
        <v>556</v>
      </c>
      <c r="B262" s="619" t="s">
        <v>558</v>
      </c>
      <c r="C262" s="620" t="s">
        <v>572</v>
      </c>
      <c r="D262" s="621" t="s">
        <v>573</v>
      </c>
      <c r="E262" s="620" t="s">
        <v>559</v>
      </c>
      <c r="F262" s="621" t="s">
        <v>560</v>
      </c>
      <c r="G262" s="620" t="s">
        <v>1439</v>
      </c>
      <c r="H262" s="620" t="s">
        <v>1505</v>
      </c>
      <c r="I262" s="620" t="s">
        <v>1506</v>
      </c>
      <c r="J262" s="620" t="s">
        <v>1507</v>
      </c>
      <c r="K262" s="620" t="s">
        <v>1508</v>
      </c>
      <c r="L262" s="622">
        <v>3449.9979983216567</v>
      </c>
      <c r="M262" s="622">
        <v>39</v>
      </c>
      <c r="N262" s="623">
        <v>134549.9219345446</v>
      </c>
    </row>
    <row r="263" spans="1:14" ht="14.4" customHeight="1" x14ac:dyDescent="0.3">
      <c r="A263" s="618" t="s">
        <v>556</v>
      </c>
      <c r="B263" s="619" t="s">
        <v>558</v>
      </c>
      <c r="C263" s="620" t="s">
        <v>572</v>
      </c>
      <c r="D263" s="621" t="s">
        <v>573</v>
      </c>
      <c r="E263" s="620" t="s">
        <v>559</v>
      </c>
      <c r="F263" s="621" t="s">
        <v>560</v>
      </c>
      <c r="G263" s="620" t="s">
        <v>1439</v>
      </c>
      <c r="H263" s="620" t="s">
        <v>1509</v>
      </c>
      <c r="I263" s="620" t="s">
        <v>1510</v>
      </c>
      <c r="J263" s="620" t="s">
        <v>1511</v>
      </c>
      <c r="K263" s="620" t="s">
        <v>1512</v>
      </c>
      <c r="L263" s="622">
        <v>76.64</v>
      </c>
      <c r="M263" s="622">
        <v>2</v>
      </c>
      <c r="N263" s="623">
        <v>153.28</v>
      </c>
    </row>
    <row r="264" spans="1:14" ht="14.4" customHeight="1" x14ac:dyDescent="0.3">
      <c r="A264" s="618" t="s">
        <v>556</v>
      </c>
      <c r="B264" s="619" t="s">
        <v>558</v>
      </c>
      <c r="C264" s="620" t="s">
        <v>572</v>
      </c>
      <c r="D264" s="621" t="s">
        <v>573</v>
      </c>
      <c r="E264" s="620" t="s">
        <v>559</v>
      </c>
      <c r="F264" s="621" t="s">
        <v>560</v>
      </c>
      <c r="G264" s="620" t="s">
        <v>1439</v>
      </c>
      <c r="H264" s="620" t="s">
        <v>1513</v>
      </c>
      <c r="I264" s="620" t="s">
        <v>1514</v>
      </c>
      <c r="J264" s="620" t="s">
        <v>1515</v>
      </c>
      <c r="K264" s="620" t="s">
        <v>1336</v>
      </c>
      <c r="L264" s="622">
        <v>50.585000000000001</v>
      </c>
      <c r="M264" s="622">
        <v>2</v>
      </c>
      <c r="N264" s="623">
        <v>101.17</v>
      </c>
    </row>
    <row r="265" spans="1:14" ht="14.4" customHeight="1" x14ac:dyDescent="0.3">
      <c r="A265" s="618" t="s">
        <v>556</v>
      </c>
      <c r="B265" s="619" t="s">
        <v>558</v>
      </c>
      <c r="C265" s="620" t="s">
        <v>572</v>
      </c>
      <c r="D265" s="621" t="s">
        <v>573</v>
      </c>
      <c r="E265" s="620" t="s">
        <v>559</v>
      </c>
      <c r="F265" s="621" t="s">
        <v>560</v>
      </c>
      <c r="G265" s="620" t="s">
        <v>1439</v>
      </c>
      <c r="H265" s="620" t="s">
        <v>1516</v>
      </c>
      <c r="I265" s="620" t="s">
        <v>1517</v>
      </c>
      <c r="J265" s="620" t="s">
        <v>1518</v>
      </c>
      <c r="K265" s="620" t="s">
        <v>1519</v>
      </c>
      <c r="L265" s="622">
        <v>85.479579914858505</v>
      </c>
      <c r="M265" s="622">
        <v>1</v>
      </c>
      <c r="N265" s="623">
        <v>85.479579914858505</v>
      </c>
    </row>
    <row r="266" spans="1:14" ht="14.4" customHeight="1" x14ac:dyDescent="0.3">
      <c r="A266" s="618" t="s">
        <v>556</v>
      </c>
      <c r="B266" s="619" t="s">
        <v>558</v>
      </c>
      <c r="C266" s="620" t="s">
        <v>572</v>
      </c>
      <c r="D266" s="621" t="s">
        <v>573</v>
      </c>
      <c r="E266" s="620" t="s">
        <v>559</v>
      </c>
      <c r="F266" s="621" t="s">
        <v>560</v>
      </c>
      <c r="G266" s="620" t="s">
        <v>1439</v>
      </c>
      <c r="H266" s="620" t="s">
        <v>1520</v>
      </c>
      <c r="I266" s="620" t="s">
        <v>1521</v>
      </c>
      <c r="J266" s="620" t="s">
        <v>1522</v>
      </c>
      <c r="K266" s="620" t="s">
        <v>1523</v>
      </c>
      <c r="L266" s="622">
        <v>99.21</v>
      </c>
      <c r="M266" s="622">
        <v>1</v>
      </c>
      <c r="N266" s="623">
        <v>99.21</v>
      </c>
    </row>
    <row r="267" spans="1:14" ht="14.4" customHeight="1" x14ac:dyDescent="0.3">
      <c r="A267" s="618" t="s">
        <v>556</v>
      </c>
      <c r="B267" s="619" t="s">
        <v>558</v>
      </c>
      <c r="C267" s="620" t="s">
        <v>572</v>
      </c>
      <c r="D267" s="621" t="s">
        <v>573</v>
      </c>
      <c r="E267" s="620" t="s">
        <v>559</v>
      </c>
      <c r="F267" s="621" t="s">
        <v>560</v>
      </c>
      <c r="G267" s="620" t="s">
        <v>1439</v>
      </c>
      <c r="H267" s="620" t="s">
        <v>1524</v>
      </c>
      <c r="I267" s="620" t="s">
        <v>1525</v>
      </c>
      <c r="J267" s="620" t="s">
        <v>1526</v>
      </c>
      <c r="K267" s="620" t="s">
        <v>1527</v>
      </c>
      <c r="L267" s="622">
        <v>1451.9</v>
      </c>
      <c r="M267" s="622">
        <v>2</v>
      </c>
      <c r="N267" s="623">
        <v>2903.8</v>
      </c>
    </row>
    <row r="268" spans="1:14" ht="14.4" customHeight="1" x14ac:dyDescent="0.3">
      <c r="A268" s="618" t="s">
        <v>556</v>
      </c>
      <c r="B268" s="619" t="s">
        <v>558</v>
      </c>
      <c r="C268" s="620" t="s">
        <v>572</v>
      </c>
      <c r="D268" s="621" t="s">
        <v>573</v>
      </c>
      <c r="E268" s="620" t="s">
        <v>559</v>
      </c>
      <c r="F268" s="621" t="s">
        <v>560</v>
      </c>
      <c r="G268" s="620" t="s">
        <v>1439</v>
      </c>
      <c r="H268" s="620" t="s">
        <v>1528</v>
      </c>
      <c r="I268" s="620" t="s">
        <v>1529</v>
      </c>
      <c r="J268" s="620" t="s">
        <v>1530</v>
      </c>
      <c r="K268" s="620" t="s">
        <v>1531</v>
      </c>
      <c r="L268" s="622">
        <v>108.96000000000001</v>
      </c>
      <c r="M268" s="622">
        <v>5</v>
      </c>
      <c r="N268" s="623">
        <v>544.80000000000007</v>
      </c>
    </row>
    <row r="269" spans="1:14" ht="14.4" customHeight="1" x14ac:dyDescent="0.3">
      <c r="A269" s="618" t="s">
        <v>556</v>
      </c>
      <c r="B269" s="619" t="s">
        <v>558</v>
      </c>
      <c r="C269" s="620" t="s">
        <v>572</v>
      </c>
      <c r="D269" s="621" t="s">
        <v>573</v>
      </c>
      <c r="E269" s="620" t="s">
        <v>559</v>
      </c>
      <c r="F269" s="621" t="s">
        <v>560</v>
      </c>
      <c r="G269" s="620" t="s">
        <v>1439</v>
      </c>
      <c r="H269" s="620" t="s">
        <v>1532</v>
      </c>
      <c r="I269" s="620" t="s">
        <v>1533</v>
      </c>
      <c r="J269" s="620" t="s">
        <v>1534</v>
      </c>
      <c r="K269" s="620" t="s">
        <v>1535</v>
      </c>
      <c r="L269" s="622">
        <v>168.04</v>
      </c>
      <c r="M269" s="622">
        <v>2</v>
      </c>
      <c r="N269" s="623">
        <v>336.08</v>
      </c>
    </row>
    <row r="270" spans="1:14" ht="14.4" customHeight="1" x14ac:dyDescent="0.3">
      <c r="A270" s="618" t="s">
        <v>556</v>
      </c>
      <c r="B270" s="619" t="s">
        <v>558</v>
      </c>
      <c r="C270" s="620" t="s">
        <v>572</v>
      </c>
      <c r="D270" s="621" t="s">
        <v>573</v>
      </c>
      <c r="E270" s="620" t="s">
        <v>559</v>
      </c>
      <c r="F270" s="621" t="s">
        <v>560</v>
      </c>
      <c r="G270" s="620" t="s">
        <v>1439</v>
      </c>
      <c r="H270" s="620" t="s">
        <v>1536</v>
      </c>
      <c r="I270" s="620" t="s">
        <v>1536</v>
      </c>
      <c r="J270" s="620" t="s">
        <v>1537</v>
      </c>
      <c r="K270" s="620" t="s">
        <v>1141</v>
      </c>
      <c r="L270" s="622">
        <v>151.86000000000001</v>
      </c>
      <c r="M270" s="622">
        <v>2</v>
      </c>
      <c r="N270" s="623">
        <v>303.72000000000003</v>
      </c>
    </row>
    <row r="271" spans="1:14" ht="14.4" customHeight="1" x14ac:dyDescent="0.3">
      <c r="A271" s="618" t="s">
        <v>556</v>
      </c>
      <c r="B271" s="619" t="s">
        <v>558</v>
      </c>
      <c r="C271" s="620" t="s">
        <v>572</v>
      </c>
      <c r="D271" s="621" t="s">
        <v>573</v>
      </c>
      <c r="E271" s="620" t="s">
        <v>559</v>
      </c>
      <c r="F271" s="621" t="s">
        <v>560</v>
      </c>
      <c r="G271" s="620" t="s">
        <v>1439</v>
      </c>
      <c r="H271" s="620" t="s">
        <v>1538</v>
      </c>
      <c r="I271" s="620" t="s">
        <v>1539</v>
      </c>
      <c r="J271" s="620" t="s">
        <v>1540</v>
      </c>
      <c r="K271" s="620" t="s">
        <v>716</v>
      </c>
      <c r="L271" s="622">
        <v>43.177454960390854</v>
      </c>
      <c r="M271" s="622">
        <v>4</v>
      </c>
      <c r="N271" s="623">
        <v>172.70981984156342</v>
      </c>
    </row>
    <row r="272" spans="1:14" ht="14.4" customHeight="1" x14ac:dyDescent="0.3">
      <c r="A272" s="618" t="s">
        <v>556</v>
      </c>
      <c r="B272" s="619" t="s">
        <v>558</v>
      </c>
      <c r="C272" s="620" t="s">
        <v>572</v>
      </c>
      <c r="D272" s="621" t="s">
        <v>573</v>
      </c>
      <c r="E272" s="620" t="s">
        <v>559</v>
      </c>
      <c r="F272" s="621" t="s">
        <v>560</v>
      </c>
      <c r="G272" s="620" t="s">
        <v>1439</v>
      </c>
      <c r="H272" s="620" t="s">
        <v>1541</v>
      </c>
      <c r="I272" s="620" t="s">
        <v>1542</v>
      </c>
      <c r="J272" s="620" t="s">
        <v>1543</v>
      </c>
      <c r="K272" s="620" t="s">
        <v>1544</v>
      </c>
      <c r="L272" s="622">
        <v>188.64350715452639</v>
      </c>
      <c r="M272" s="622">
        <v>8</v>
      </c>
      <c r="N272" s="623">
        <v>1509.1480572362111</v>
      </c>
    </row>
    <row r="273" spans="1:14" ht="14.4" customHeight="1" x14ac:dyDescent="0.3">
      <c r="A273" s="618" t="s">
        <v>556</v>
      </c>
      <c r="B273" s="619" t="s">
        <v>558</v>
      </c>
      <c r="C273" s="620" t="s">
        <v>572</v>
      </c>
      <c r="D273" s="621" t="s">
        <v>573</v>
      </c>
      <c r="E273" s="620" t="s">
        <v>559</v>
      </c>
      <c r="F273" s="621" t="s">
        <v>560</v>
      </c>
      <c r="G273" s="620" t="s">
        <v>1439</v>
      </c>
      <c r="H273" s="620" t="s">
        <v>1545</v>
      </c>
      <c r="I273" s="620" t="s">
        <v>1546</v>
      </c>
      <c r="J273" s="620" t="s">
        <v>1547</v>
      </c>
      <c r="K273" s="620" t="s">
        <v>1548</v>
      </c>
      <c r="L273" s="622">
        <v>514.28499999999997</v>
      </c>
      <c r="M273" s="622">
        <v>2</v>
      </c>
      <c r="N273" s="623">
        <v>1028.57</v>
      </c>
    </row>
    <row r="274" spans="1:14" ht="14.4" customHeight="1" x14ac:dyDescent="0.3">
      <c r="A274" s="618" t="s">
        <v>556</v>
      </c>
      <c r="B274" s="619" t="s">
        <v>558</v>
      </c>
      <c r="C274" s="620" t="s">
        <v>572</v>
      </c>
      <c r="D274" s="621" t="s">
        <v>573</v>
      </c>
      <c r="E274" s="620" t="s">
        <v>559</v>
      </c>
      <c r="F274" s="621" t="s">
        <v>560</v>
      </c>
      <c r="G274" s="620" t="s">
        <v>1439</v>
      </c>
      <c r="H274" s="620" t="s">
        <v>1549</v>
      </c>
      <c r="I274" s="620" t="s">
        <v>1550</v>
      </c>
      <c r="J274" s="620" t="s">
        <v>1551</v>
      </c>
      <c r="K274" s="620" t="s">
        <v>1552</v>
      </c>
      <c r="L274" s="622">
        <v>71.392620577750307</v>
      </c>
      <c r="M274" s="622">
        <v>22</v>
      </c>
      <c r="N274" s="623">
        <v>1570.6376527105067</v>
      </c>
    </row>
    <row r="275" spans="1:14" ht="14.4" customHeight="1" x14ac:dyDescent="0.3">
      <c r="A275" s="618" t="s">
        <v>556</v>
      </c>
      <c r="B275" s="619" t="s">
        <v>558</v>
      </c>
      <c r="C275" s="620" t="s">
        <v>572</v>
      </c>
      <c r="D275" s="621" t="s">
        <v>573</v>
      </c>
      <c r="E275" s="620" t="s">
        <v>559</v>
      </c>
      <c r="F275" s="621" t="s">
        <v>560</v>
      </c>
      <c r="G275" s="620" t="s">
        <v>1439</v>
      </c>
      <c r="H275" s="620" t="s">
        <v>1553</v>
      </c>
      <c r="I275" s="620" t="s">
        <v>1554</v>
      </c>
      <c r="J275" s="620" t="s">
        <v>1555</v>
      </c>
      <c r="K275" s="620" t="s">
        <v>1556</v>
      </c>
      <c r="L275" s="622">
        <v>144.79</v>
      </c>
      <c r="M275" s="622">
        <v>1</v>
      </c>
      <c r="N275" s="623">
        <v>144.79</v>
      </c>
    </row>
    <row r="276" spans="1:14" ht="14.4" customHeight="1" x14ac:dyDescent="0.3">
      <c r="A276" s="618" t="s">
        <v>556</v>
      </c>
      <c r="B276" s="619" t="s">
        <v>558</v>
      </c>
      <c r="C276" s="620" t="s">
        <v>572</v>
      </c>
      <c r="D276" s="621" t="s">
        <v>573</v>
      </c>
      <c r="E276" s="620" t="s">
        <v>559</v>
      </c>
      <c r="F276" s="621" t="s">
        <v>560</v>
      </c>
      <c r="G276" s="620" t="s">
        <v>1439</v>
      </c>
      <c r="H276" s="620" t="s">
        <v>1557</v>
      </c>
      <c r="I276" s="620" t="s">
        <v>1558</v>
      </c>
      <c r="J276" s="620" t="s">
        <v>1559</v>
      </c>
      <c r="K276" s="620" t="s">
        <v>1560</v>
      </c>
      <c r="L276" s="622">
        <v>102.55</v>
      </c>
      <c r="M276" s="622">
        <v>1</v>
      </c>
      <c r="N276" s="623">
        <v>102.55</v>
      </c>
    </row>
    <row r="277" spans="1:14" ht="14.4" customHeight="1" x14ac:dyDescent="0.3">
      <c r="A277" s="618" t="s">
        <v>556</v>
      </c>
      <c r="B277" s="619" t="s">
        <v>558</v>
      </c>
      <c r="C277" s="620" t="s">
        <v>572</v>
      </c>
      <c r="D277" s="621" t="s">
        <v>573</v>
      </c>
      <c r="E277" s="620" t="s">
        <v>559</v>
      </c>
      <c r="F277" s="621" t="s">
        <v>560</v>
      </c>
      <c r="G277" s="620" t="s">
        <v>1439</v>
      </c>
      <c r="H277" s="620" t="s">
        <v>1561</v>
      </c>
      <c r="I277" s="620" t="s">
        <v>1562</v>
      </c>
      <c r="J277" s="620" t="s">
        <v>1563</v>
      </c>
      <c r="K277" s="620" t="s">
        <v>1141</v>
      </c>
      <c r="L277" s="622">
        <v>82.25</v>
      </c>
      <c r="M277" s="622">
        <v>1</v>
      </c>
      <c r="N277" s="623">
        <v>82.25</v>
      </c>
    </row>
    <row r="278" spans="1:14" ht="14.4" customHeight="1" x14ac:dyDescent="0.3">
      <c r="A278" s="618" t="s">
        <v>556</v>
      </c>
      <c r="B278" s="619" t="s">
        <v>558</v>
      </c>
      <c r="C278" s="620" t="s">
        <v>572</v>
      </c>
      <c r="D278" s="621" t="s">
        <v>573</v>
      </c>
      <c r="E278" s="620" t="s">
        <v>559</v>
      </c>
      <c r="F278" s="621" t="s">
        <v>560</v>
      </c>
      <c r="G278" s="620" t="s">
        <v>1439</v>
      </c>
      <c r="H278" s="620" t="s">
        <v>1564</v>
      </c>
      <c r="I278" s="620" t="s">
        <v>1565</v>
      </c>
      <c r="J278" s="620" t="s">
        <v>1566</v>
      </c>
      <c r="K278" s="620" t="s">
        <v>1079</v>
      </c>
      <c r="L278" s="622">
        <v>103.260309652499</v>
      </c>
      <c r="M278" s="622">
        <v>1</v>
      </c>
      <c r="N278" s="623">
        <v>103.260309652499</v>
      </c>
    </row>
    <row r="279" spans="1:14" ht="14.4" customHeight="1" x14ac:dyDescent="0.3">
      <c r="A279" s="618" t="s">
        <v>556</v>
      </c>
      <c r="B279" s="619" t="s">
        <v>558</v>
      </c>
      <c r="C279" s="620" t="s">
        <v>572</v>
      </c>
      <c r="D279" s="621" t="s">
        <v>573</v>
      </c>
      <c r="E279" s="620" t="s">
        <v>559</v>
      </c>
      <c r="F279" s="621" t="s">
        <v>560</v>
      </c>
      <c r="G279" s="620" t="s">
        <v>1439</v>
      </c>
      <c r="H279" s="620" t="s">
        <v>1567</v>
      </c>
      <c r="I279" s="620" t="s">
        <v>1568</v>
      </c>
      <c r="J279" s="620" t="s">
        <v>1569</v>
      </c>
      <c r="K279" s="620" t="s">
        <v>1570</v>
      </c>
      <c r="L279" s="622">
        <v>71.81</v>
      </c>
      <c r="M279" s="622">
        <v>2</v>
      </c>
      <c r="N279" s="623">
        <v>143.62</v>
      </c>
    </row>
    <row r="280" spans="1:14" ht="14.4" customHeight="1" x14ac:dyDescent="0.3">
      <c r="A280" s="618" t="s">
        <v>556</v>
      </c>
      <c r="B280" s="619" t="s">
        <v>558</v>
      </c>
      <c r="C280" s="620" t="s">
        <v>572</v>
      </c>
      <c r="D280" s="621" t="s">
        <v>573</v>
      </c>
      <c r="E280" s="620" t="s">
        <v>559</v>
      </c>
      <c r="F280" s="621" t="s">
        <v>560</v>
      </c>
      <c r="G280" s="620" t="s">
        <v>1439</v>
      </c>
      <c r="H280" s="620" t="s">
        <v>1571</v>
      </c>
      <c r="I280" s="620" t="s">
        <v>1572</v>
      </c>
      <c r="J280" s="620" t="s">
        <v>1573</v>
      </c>
      <c r="K280" s="620" t="s">
        <v>1574</v>
      </c>
      <c r="L280" s="622">
        <v>115.32</v>
      </c>
      <c r="M280" s="622">
        <v>1</v>
      </c>
      <c r="N280" s="623">
        <v>115.32</v>
      </c>
    </row>
    <row r="281" spans="1:14" ht="14.4" customHeight="1" x14ac:dyDescent="0.3">
      <c r="A281" s="618" t="s">
        <v>556</v>
      </c>
      <c r="B281" s="619" t="s">
        <v>558</v>
      </c>
      <c r="C281" s="620" t="s">
        <v>572</v>
      </c>
      <c r="D281" s="621" t="s">
        <v>573</v>
      </c>
      <c r="E281" s="620" t="s">
        <v>559</v>
      </c>
      <c r="F281" s="621" t="s">
        <v>560</v>
      </c>
      <c r="G281" s="620" t="s">
        <v>1439</v>
      </c>
      <c r="H281" s="620" t="s">
        <v>1575</v>
      </c>
      <c r="I281" s="620" t="s">
        <v>1576</v>
      </c>
      <c r="J281" s="620" t="s">
        <v>1577</v>
      </c>
      <c r="K281" s="620" t="s">
        <v>993</v>
      </c>
      <c r="L281" s="622">
        <v>265.27</v>
      </c>
      <c r="M281" s="622">
        <v>1</v>
      </c>
      <c r="N281" s="623">
        <v>265.27</v>
      </c>
    </row>
    <row r="282" spans="1:14" ht="14.4" customHeight="1" x14ac:dyDescent="0.3">
      <c r="A282" s="618" t="s">
        <v>556</v>
      </c>
      <c r="B282" s="619" t="s">
        <v>558</v>
      </c>
      <c r="C282" s="620" t="s">
        <v>572</v>
      </c>
      <c r="D282" s="621" t="s">
        <v>573</v>
      </c>
      <c r="E282" s="620" t="s">
        <v>559</v>
      </c>
      <c r="F282" s="621" t="s">
        <v>560</v>
      </c>
      <c r="G282" s="620" t="s">
        <v>1439</v>
      </c>
      <c r="H282" s="620" t="s">
        <v>1578</v>
      </c>
      <c r="I282" s="620" t="s">
        <v>1579</v>
      </c>
      <c r="J282" s="620" t="s">
        <v>1580</v>
      </c>
      <c r="K282" s="620" t="s">
        <v>1581</v>
      </c>
      <c r="L282" s="622">
        <v>25.980222545119197</v>
      </c>
      <c r="M282" s="622">
        <v>2</v>
      </c>
      <c r="N282" s="623">
        <v>51.960445090238395</v>
      </c>
    </row>
    <row r="283" spans="1:14" ht="14.4" customHeight="1" x14ac:dyDescent="0.3">
      <c r="A283" s="618" t="s">
        <v>556</v>
      </c>
      <c r="B283" s="619" t="s">
        <v>558</v>
      </c>
      <c r="C283" s="620" t="s">
        <v>572</v>
      </c>
      <c r="D283" s="621" t="s">
        <v>573</v>
      </c>
      <c r="E283" s="620" t="s">
        <v>559</v>
      </c>
      <c r="F283" s="621" t="s">
        <v>560</v>
      </c>
      <c r="G283" s="620" t="s">
        <v>1439</v>
      </c>
      <c r="H283" s="620" t="s">
        <v>1582</v>
      </c>
      <c r="I283" s="620" t="s">
        <v>1583</v>
      </c>
      <c r="J283" s="620" t="s">
        <v>1584</v>
      </c>
      <c r="K283" s="620" t="s">
        <v>1585</v>
      </c>
      <c r="L283" s="622">
        <v>46.13</v>
      </c>
      <c r="M283" s="622">
        <v>1</v>
      </c>
      <c r="N283" s="623">
        <v>46.13</v>
      </c>
    </row>
    <row r="284" spans="1:14" ht="14.4" customHeight="1" x14ac:dyDescent="0.3">
      <c r="A284" s="618" t="s">
        <v>556</v>
      </c>
      <c r="B284" s="619" t="s">
        <v>558</v>
      </c>
      <c r="C284" s="620" t="s">
        <v>572</v>
      </c>
      <c r="D284" s="621" t="s">
        <v>573</v>
      </c>
      <c r="E284" s="620" t="s">
        <v>559</v>
      </c>
      <c r="F284" s="621" t="s">
        <v>560</v>
      </c>
      <c r="G284" s="620" t="s">
        <v>1439</v>
      </c>
      <c r="H284" s="620" t="s">
        <v>1586</v>
      </c>
      <c r="I284" s="620" t="s">
        <v>1587</v>
      </c>
      <c r="J284" s="620" t="s">
        <v>1588</v>
      </c>
      <c r="K284" s="620" t="s">
        <v>1319</v>
      </c>
      <c r="L284" s="622">
        <v>69.164999999999992</v>
      </c>
      <c r="M284" s="622">
        <v>4</v>
      </c>
      <c r="N284" s="623">
        <v>276.65999999999997</v>
      </c>
    </row>
    <row r="285" spans="1:14" ht="14.4" customHeight="1" x14ac:dyDescent="0.3">
      <c r="A285" s="618" t="s">
        <v>556</v>
      </c>
      <c r="B285" s="619" t="s">
        <v>558</v>
      </c>
      <c r="C285" s="620" t="s">
        <v>572</v>
      </c>
      <c r="D285" s="621" t="s">
        <v>573</v>
      </c>
      <c r="E285" s="620" t="s">
        <v>559</v>
      </c>
      <c r="F285" s="621" t="s">
        <v>560</v>
      </c>
      <c r="G285" s="620" t="s">
        <v>1439</v>
      </c>
      <c r="H285" s="620" t="s">
        <v>1589</v>
      </c>
      <c r="I285" s="620" t="s">
        <v>1590</v>
      </c>
      <c r="J285" s="620" t="s">
        <v>1591</v>
      </c>
      <c r="K285" s="620" t="s">
        <v>993</v>
      </c>
      <c r="L285" s="622">
        <v>123.440211384596</v>
      </c>
      <c r="M285" s="622">
        <v>2</v>
      </c>
      <c r="N285" s="623">
        <v>246.88042276919199</v>
      </c>
    </row>
    <row r="286" spans="1:14" ht="14.4" customHeight="1" x14ac:dyDescent="0.3">
      <c r="A286" s="618" t="s">
        <v>556</v>
      </c>
      <c r="B286" s="619" t="s">
        <v>558</v>
      </c>
      <c r="C286" s="620" t="s">
        <v>572</v>
      </c>
      <c r="D286" s="621" t="s">
        <v>573</v>
      </c>
      <c r="E286" s="620" t="s">
        <v>559</v>
      </c>
      <c r="F286" s="621" t="s">
        <v>560</v>
      </c>
      <c r="G286" s="620" t="s">
        <v>1439</v>
      </c>
      <c r="H286" s="620" t="s">
        <v>1592</v>
      </c>
      <c r="I286" s="620" t="s">
        <v>1593</v>
      </c>
      <c r="J286" s="620" t="s">
        <v>1452</v>
      </c>
      <c r="K286" s="620" t="s">
        <v>1594</v>
      </c>
      <c r="L286" s="622">
        <v>71.850000000000009</v>
      </c>
      <c r="M286" s="622">
        <v>3</v>
      </c>
      <c r="N286" s="623">
        <v>215.55</v>
      </c>
    </row>
    <row r="287" spans="1:14" ht="14.4" customHeight="1" x14ac:dyDescent="0.3">
      <c r="A287" s="618" t="s">
        <v>556</v>
      </c>
      <c r="B287" s="619" t="s">
        <v>558</v>
      </c>
      <c r="C287" s="620" t="s">
        <v>572</v>
      </c>
      <c r="D287" s="621" t="s">
        <v>573</v>
      </c>
      <c r="E287" s="620" t="s">
        <v>559</v>
      </c>
      <c r="F287" s="621" t="s">
        <v>560</v>
      </c>
      <c r="G287" s="620" t="s">
        <v>1439</v>
      </c>
      <c r="H287" s="620" t="s">
        <v>1595</v>
      </c>
      <c r="I287" s="620" t="s">
        <v>1596</v>
      </c>
      <c r="J287" s="620" t="s">
        <v>1597</v>
      </c>
      <c r="K287" s="620" t="s">
        <v>1598</v>
      </c>
      <c r="L287" s="622">
        <v>97.780000000000015</v>
      </c>
      <c r="M287" s="622">
        <v>3</v>
      </c>
      <c r="N287" s="623">
        <v>293.34000000000003</v>
      </c>
    </row>
    <row r="288" spans="1:14" ht="14.4" customHeight="1" x14ac:dyDescent="0.3">
      <c r="A288" s="618" t="s">
        <v>556</v>
      </c>
      <c r="B288" s="619" t="s">
        <v>558</v>
      </c>
      <c r="C288" s="620" t="s">
        <v>572</v>
      </c>
      <c r="D288" s="621" t="s">
        <v>573</v>
      </c>
      <c r="E288" s="620" t="s">
        <v>559</v>
      </c>
      <c r="F288" s="621" t="s">
        <v>560</v>
      </c>
      <c r="G288" s="620" t="s">
        <v>1439</v>
      </c>
      <c r="H288" s="620" t="s">
        <v>1599</v>
      </c>
      <c r="I288" s="620" t="s">
        <v>1599</v>
      </c>
      <c r="J288" s="620" t="s">
        <v>1600</v>
      </c>
      <c r="K288" s="620" t="s">
        <v>1601</v>
      </c>
      <c r="L288" s="622">
        <v>105.620195960071</v>
      </c>
      <c r="M288" s="622">
        <v>1</v>
      </c>
      <c r="N288" s="623">
        <v>105.620195960071</v>
      </c>
    </row>
    <row r="289" spans="1:14" ht="14.4" customHeight="1" x14ac:dyDescent="0.3">
      <c r="A289" s="618" t="s">
        <v>556</v>
      </c>
      <c r="B289" s="619" t="s">
        <v>558</v>
      </c>
      <c r="C289" s="620" t="s">
        <v>572</v>
      </c>
      <c r="D289" s="621" t="s">
        <v>573</v>
      </c>
      <c r="E289" s="620" t="s">
        <v>559</v>
      </c>
      <c r="F289" s="621" t="s">
        <v>560</v>
      </c>
      <c r="G289" s="620" t="s">
        <v>1439</v>
      </c>
      <c r="H289" s="620" t="s">
        <v>1602</v>
      </c>
      <c r="I289" s="620" t="s">
        <v>1603</v>
      </c>
      <c r="J289" s="620" t="s">
        <v>1604</v>
      </c>
      <c r="K289" s="620" t="s">
        <v>1605</v>
      </c>
      <c r="L289" s="622">
        <v>471.11</v>
      </c>
      <c r="M289" s="622">
        <v>4</v>
      </c>
      <c r="N289" s="623">
        <v>1884.44</v>
      </c>
    </row>
    <row r="290" spans="1:14" ht="14.4" customHeight="1" x14ac:dyDescent="0.3">
      <c r="A290" s="618" t="s">
        <v>556</v>
      </c>
      <c r="B290" s="619" t="s">
        <v>558</v>
      </c>
      <c r="C290" s="620" t="s">
        <v>572</v>
      </c>
      <c r="D290" s="621" t="s">
        <v>573</v>
      </c>
      <c r="E290" s="620" t="s">
        <v>559</v>
      </c>
      <c r="F290" s="621" t="s">
        <v>560</v>
      </c>
      <c r="G290" s="620" t="s">
        <v>1439</v>
      </c>
      <c r="H290" s="620" t="s">
        <v>1606</v>
      </c>
      <c r="I290" s="620" t="s">
        <v>1607</v>
      </c>
      <c r="J290" s="620" t="s">
        <v>1489</v>
      </c>
      <c r="K290" s="620" t="s">
        <v>1608</v>
      </c>
      <c r="L290" s="622">
        <v>80.308000000000007</v>
      </c>
      <c r="M290" s="622">
        <v>5</v>
      </c>
      <c r="N290" s="623">
        <v>401.54</v>
      </c>
    </row>
    <row r="291" spans="1:14" ht="14.4" customHeight="1" x14ac:dyDescent="0.3">
      <c r="A291" s="618" t="s">
        <v>556</v>
      </c>
      <c r="B291" s="619" t="s">
        <v>558</v>
      </c>
      <c r="C291" s="620" t="s">
        <v>572</v>
      </c>
      <c r="D291" s="621" t="s">
        <v>573</v>
      </c>
      <c r="E291" s="620" t="s">
        <v>559</v>
      </c>
      <c r="F291" s="621" t="s">
        <v>560</v>
      </c>
      <c r="G291" s="620" t="s">
        <v>1439</v>
      </c>
      <c r="H291" s="620" t="s">
        <v>1609</v>
      </c>
      <c r="I291" s="620" t="s">
        <v>1610</v>
      </c>
      <c r="J291" s="620" t="s">
        <v>1611</v>
      </c>
      <c r="K291" s="620" t="s">
        <v>1612</v>
      </c>
      <c r="L291" s="622">
        <v>71.049931000803426</v>
      </c>
      <c r="M291" s="622">
        <v>150</v>
      </c>
      <c r="N291" s="623">
        <v>10657.489650120515</v>
      </c>
    </row>
    <row r="292" spans="1:14" ht="14.4" customHeight="1" x14ac:dyDescent="0.3">
      <c r="A292" s="618" t="s">
        <v>556</v>
      </c>
      <c r="B292" s="619" t="s">
        <v>558</v>
      </c>
      <c r="C292" s="620" t="s">
        <v>572</v>
      </c>
      <c r="D292" s="621" t="s">
        <v>573</v>
      </c>
      <c r="E292" s="620" t="s">
        <v>559</v>
      </c>
      <c r="F292" s="621" t="s">
        <v>560</v>
      </c>
      <c r="G292" s="620" t="s">
        <v>1439</v>
      </c>
      <c r="H292" s="620" t="s">
        <v>1613</v>
      </c>
      <c r="I292" s="620" t="s">
        <v>1613</v>
      </c>
      <c r="J292" s="620" t="s">
        <v>1614</v>
      </c>
      <c r="K292" s="620" t="s">
        <v>1615</v>
      </c>
      <c r="L292" s="622">
        <v>107.94</v>
      </c>
      <c r="M292" s="622">
        <v>1</v>
      </c>
      <c r="N292" s="623">
        <v>107.94</v>
      </c>
    </row>
    <row r="293" spans="1:14" ht="14.4" customHeight="1" x14ac:dyDescent="0.3">
      <c r="A293" s="618" t="s">
        <v>556</v>
      </c>
      <c r="B293" s="619" t="s">
        <v>558</v>
      </c>
      <c r="C293" s="620" t="s">
        <v>572</v>
      </c>
      <c r="D293" s="621" t="s">
        <v>573</v>
      </c>
      <c r="E293" s="620" t="s">
        <v>559</v>
      </c>
      <c r="F293" s="621" t="s">
        <v>560</v>
      </c>
      <c r="G293" s="620" t="s">
        <v>1439</v>
      </c>
      <c r="H293" s="620" t="s">
        <v>1616</v>
      </c>
      <c r="I293" s="620" t="s">
        <v>1617</v>
      </c>
      <c r="J293" s="620" t="s">
        <v>1618</v>
      </c>
      <c r="K293" s="620" t="s">
        <v>1619</v>
      </c>
      <c r="L293" s="622">
        <v>102.7</v>
      </c>
      <c r="M293" s="622">
        <v>1</v>
      </c>
      <c r="N293" s="623">
        <v>102.7</v>
      </c>
    </row>
    <row r="294" spans="1:14" ht="14.4" customHeight="1" x14ac:dyDescent="0.3">
      <c r="A294" s="618" t="s">
        <v>556</v>
      </c>
      <c r="B294" s="619" t="s">
        <v>558</v>
      </c>
      <c r="C294" s="620" t="s">
        <v>572</v>
      </c>
      <c r="D294" s="621" t="s">
        <v>573</v>
      </c>
      <c r="E294" s="620" t="s">
        <v>559</v>
      </c>
      <c r="F294" s="621" t="s">
        <v>560</v>
      </c>
      <c r="G294" s="620" t="s">
        <v>1439</v>
      </c>
      <c r="H294" s="620" t="s">
        <v>1620</v>
      </c>
      <c r="I294" s="620" t="s">
        <v>1621</v>
      </c>
      <c r="J294" s="620" t="s">
        <v>1622</v>
      </c>
      <c r="K294" s="620" t="s">
        <v>1500</v>
      </c>
      <c r="L294" s="622">
        <v>174.24</v>
      </c>
      <c r="M294" s="622">
        <v>1</v>
      </c>
      <c r="N294" s="623">
        <v>174.24</v>
      </c>
    </row>
    <row r="295" spans="1:14" ht="14.4" customHeight="1" x14ac:dyDescent="0.3">
      <c r="A295" s="618" t="s">
        <v>556</v>
      </c>
      <c r="B295" s="619" t="s">
        <v>558</v>
      </c>
      <c r="C295" s="620" t="s">
        <v>572</v>
      </c>
      <c r="D295" s="621" t="s">
        <v>573</v>
      </c>
      <c r="E295" s="620" t="s">
        <v>559</v>
      </c>
      <c r="F295" s="621" t="s">
        <v>560</v>
      </c>
      <c r="G295" s="620" t="s">
        <v>1439</v>
      </c>
      <c r="H295" s="620" t="s">
        <v>1623</v>
      </c>
      <c r="I295" s="620" t="s">
        <v>1623</v>
      </c>
      <c r="J295" s="620" t="s">
        <v>1624</v>
      </c>
      <c r="K295" s="620" t="s">
        <v>1625</v>
      </c>
      <c r="L295" s="622">
        <v>2135.1477003198056</v>
      </c>
      <c r="M295" s="622">
        <v>4.6999999999999993</v>
      </c>
      <c r="N295" s="623">
        <v>10035.194191503086</v>
      </c>
    </row>
    <row r="296" spans="1:14" ht="14.4" customHeight="1" x14ac:dyDescent="0.3">
      <c r="A296" s="618" t="s">
        <v>556</v>
      </c>
      <c r="B296" s="619" t="s">
        <v>558</v>
      </c>
      <c r="C296" s="620" t="s">
        <v>572</v>
      </c>
      <c r="D296" s="621" t="s">
        <v>573</v>
      </c>
      <c r="E296" s="620" t="s">
        <v>559</v>
      </c>
      <c r="F296" s="621" t="s">
        <v>560</v>
      </c>
      <c r="G296" s="620" t="s">
        <v>1439</v>
      </c>
      <c r="H296" s="620" t="s">
        <v>1626</v>
      </c>
      <c r="I296" s="620" t="s">
        <v>1627</v>
      </c>
      <c r="J296" s="620" t="s">
        <v>1481</v>
      </c>
      <c r="K296" s="620" t="s">
        <v>1628</v>
      </c>
      <c r="L296" s="622">
        <v>413.99954327379339</v>
      </c>
      <c r="M296" s="622">
        <v>16</v>
      </c>
      <c r="N296" s="623">
        <v>6623.9926923806943</v>
      </c>
    </row>
    <row r="297" spans="1:14" ht="14.4" customHeight="1" x14ac:dyDescent="0.3">
      <c r="A297" s="618" t="s">
        <v>556</v>
      </c>
      <c r="B297" s="619" t="s">
        <v>558</v>
      </c>
      <c r="C297" s="620" t="s">
        <v>572</v>
      </c>
      <c r="D297" s="621" t="s">
        <v>573</v>
      </c>
      <c r="E297" s="620" t="s">
        <v>559</v>
      </c>
      <c r="F297" s="621" t="s">
        <v>560</v>
      </c>
      <c r="G297" s="620" t="s">
        <v>1439</v>
      </c>
      <c r="H297" s="620" t="s">
        <v>1629</v>
      </c>
      <c r="I297" s="620" t="s">
        <v>1630</v>
      </c>
      <c r="J297" s="620" t="s">
        <v>1631</v>
      </c>
      <c r="K297" s="620" t="s">
        <v>1632</v>
      </c>
      <c r="L297" s="622">
        <v>119.31</v>
      </c>
      <c r="M297" s="622">
        <v>2</v>
      </c>
      <c r="N297" s="623">
        <v>238.62</v>
      </c>
    </row>
    <row r="298" spans="1:14" ht="14.4" customHeight="1" x14ac:dyDescent="0.3">
      <c r="A298" s="618" t="s">
        <v>556</v>
      </c>
      <c r="B298" s="619" t="s">
        <v>558</v>
      </c>
      <c r="C298" s="620" t="s">
        <v>572</v>
      </c>
      <c r="D298" s="621" t="s">
        <v>573</v>
      </c>
      <c r="E298" s="620" t="s">
        <v>559</v>
      </c>
      <c r="F298" s="621" t="s">
        <v>560</v>
      </c>
      <c r="G298" s="620" t="s">
        <v>1439</v>
      </c>
      <c r="H298" s="620" t="s">
        <v>1633</v>
      </c>
      <c r="I298" s="620" t="s">
        <v>1634</v>
      </c>
      <c r="J298" s="620" t="s">
        <v>1448</v>
      </c>
      <c r="K298" s="620" t="s">
        <v>1635</v>
      </c>
      <c r="L298" s="622">
        <v>130.038598385233</v>
      </c>
      <c r="M298" s="622">
        <v>3</v>
      </c>
      <c r="N298" s="623">
        <v>390.115795155699</v>
      </c>
    </row>
    <row r="299" spans="1:14" ht="14.4" customHeight="1" x14ac:dyDescent="0.3">
      <c r="A299" s="618" t="s">
        <v>556</v>
      </c>
      <c r="B299" s="619" t="s">
        <v>558</v>
      </c>
      <c r="C299" s="620" t="s">
        <v>572</v>
      </c>
      <c r="D299" s="621" t="s">
        <v>573</v>
      </c>
      <c r="E299" s="620" t="s">
        <v>559</v>
      </c>
      <c r="F299" s="621" t="s">
        <v>560</v>
      </c>
      <c r="G299" s="620" t="s">
        <v>1439</v>
      </c>
      <c r="H299" s="620" t="s">
        <v>1636</v>
      </c>
      <c r="I299" s="620" t="s">
        <v>1637</v>
      </c>
      <c r="J299" s="620" t="s">
        <v>1540</v>
      </c>
      <c r="K299" s="620" t="s">
        <v>1638</v>
      </c>
      <c r="L299" s="622">
        <v>56.61</v>
      </c>
      <c r="M299" s="622">
        <v>2</v>
      </c>
      <c r="N299" s="623">
        <v>113.22</v>
      </c>
    </row>
    <row r="300" spans="1:14" ht="14.4" customHeight="1" x14ac:dyDescent="0.3">
      <c r="A300" s="618" t="s">
        <v>556</v>
      </c>
      <c r="B300" s="619" t="s">
        <v>558</v>
      </c>
      <c r="C300" s="620" t="s">
        <v>572</v>
      </c>
      <c r="D300" s="621" t="s">
        <v>573</v>
      </c>
      <c r="E300" s="620" t="s">
        <v>559</v>
      </c>
      <c r="F300" s="621" t="s">
        <v>560</v>
      </c>
      <c r="G300" s="620" t="s">
        <v>1439</v>
      </c>
      <c r="H300" s="620" t="s">
        <v>1639</v>
      </c>
      <c r="I300" s="620" t="s">
        <v>1640</v>
      </c>
      <c r="J300" s="620" t="s">
        <v>1641</v>
      </c>
      <c r="K300" s="620" t="s">
        <v>1642</v>
      </c>
      <c r="L300" s="622">
        <v>131.50992915636749</v>
      </c>
      <c r="M300" s="622">
        <v>6</v>
      </c>
      <c r="N300" s="623">
        <v>789.05957493820495</v>
      </c>
    </row>
    <row r="301" spans="1:14" ht="14.4" customHeight="1" x14ac:dyDescent="0.3">
      <c r="A301" s="618" t="s">
        <v>556</v>
      </c>
      <c r="B301" s="619" t="s">
        <v>558</v>
      </c>
      <c r="C301" s="620" t="s">
        <v>572</v>
      </c>
      <c r="D301" s="621" t="s">
        <v>573</v>
      </c>
      <c r="E301" s="620" t="s">
        <v>559</v>
      </c>
      <c r="F301" s="621" t="s">
        <v>560</v>
      </c>
      <c r="G301" s="620" t="s">
        <v>1439</v>
      </c>
      <c r="H301" s="620" t="s">
        <v>1643</v>
      </c>
      <c r="I301" s="620" t="s">
        <v>1644</v>
      </c>
      <c r="J301" s="620" t="s">
        <v>1645</v>
      </c>
      <c r="K301" s="620" t="s">
        <v>1222</v>
      </c>
      <c r="L301" s="622">
        <v>151.25013269607001</v>
      </c>
      <c r="M301" s="622">
        <v>1</v>
      </c>
      <c r="N301" s="623">
        <v>151.25013269607001</v>
      </c>
    </row>
    <row r="302" spans="1:14" ht="14.4" customHeight="1" x14ac:dyDescent="0.3">
      <c r="A302" s="618" t="s">
        <v>556</v>
      </c>
      <c r="B302" s="619" t="s">
        <v>558</v>
      </c>
      <c r="C302" s="620" t="s">
        <v>572</v>
      </c>
      <c r="D302" s="621" t="s">
        <v>573</v>
      </c>
      <c r="E302" s="620" t="s">
        <v>559</v>
      </c>
      <c r="F302" s="621" t="s">
        <v>560</v>
      </c>
      <c r="G302" s="620" t="s">
        <v>1439</v>
      </c>
      <c r="H302" s="620" t="s">
        <v>1646</v>
      </c>
      <c r="I302" s="620" t="s">
        <v>1647</v>
      </c>
      <c r="J302" s="620" t="s">
        <v>1648</v>
      </c>
      <c r="K302" s="620" t="s">
        <v>1649</v>
      </c>
      <c r="L302" s="622">
        <v>374.28972312469801</v>
      </c>
      <c r="M302" s="622">
        <v>1</v>
      </c>
      <c r="N302" s="623">
        <v>374.28972312469801</v>
      </c>
    </row>
    <row r="303" spans="1:14" ht="14.4" customHeight="1" x14ac:dyDescent="0.3">
      <c r="A303" s="618" t="s">
        <v>556</v>
      </c>
      <c r="B303" s="619" t="s">
        <v>558</v>
      </c>
      <c r="C303" s="620" t="s">
        <v>572</v>
      </c>
      <c r="D303" s="621" t="s">
        <v>573</v>
      </c>
      <c r="E303" s="620" t="s">
        <v>559</v>
      </c>
      <c r="F303" s="621" t="s">
        <v>560</v>
      </c>
      <c r="G303" s="620" t="s">
        <v>1439</v>
      </c>
      <c r="H303" s="620" t="s">
        <v>1650</v>
      </c>
      <c r="I303" s="620" t="s">
        <v>1650</v>
      </c>
      <c r="J303" s="620" t="s">
        <v>1651</v>
      </c>
      <c r="K303" s="620" t="s">
        <v>1652</v>
      </c>
      <c r="L303" s="622">
        <v>121.68881032890667</v>
      </c>
      <c r="M303" s="622">
        <v>17</v>
      </c>
      <c r="N303" s="623">
        <v>2068.7097755914133</v>
      </c>
    </row>
    <row r="304" spans="1:14" ht="14.4" customHeight="1" x14ac:dyDescent="0.3">
      <c r="A304" s="618" t="s">
        <v>556</v>
      </c>
      <c r="B304" s="619" t="s">
        <v>558</v>
      </c>
      <c r="C304" s="620" t="s">
        <v>572</v>
      </c>
      <c r="D304" s="621" t="s">
        <v>573</v>
      </c>
      <c r="E304" s="620" t="s">
        <v>559</v>
      </c>
      <c r="F304" s="621" t="s">
        <v>560</v>
      </c>
      <c r="G304" s="620" t="s">
        <v>1439</v>
      </c>
      <c r="H304" s="620" t="s">
        <v>1653</v>
      </c>
      <c r="I304" s="620" t="s">
        <v>1654</v>
      </c>
      <c r="J304" s="620" t="s">
        <v>1655</v>
      </c>
      <c r="K304" s="620" t="s">
        <v>1656</v>
      </c>
      <c r="L304" s="622">
        <v>687.62750000000005</v>
      </c>
      <c r="M304" s="622">
        <v>4</v>
      </c>
      <c r="N304" s="623">
        <v>2750.51</v>
      </c>
    </row>
    <row r="305" spans="1:14" ht="14.4" customHeight="1" x14ac:dyDescent="0.3">
      <c r="A305" s="618" t="s">
        <v>556</v>
      </c>
      <c r="B305" s="619" t="s">
        <v>558</v>
      </c>
      <c r="C305" s="620" t="s">
        <v>572</v>
      </c>
      <c r="D305" s="621" t="s">
        <v>573</v>
      </c>
      <c r="E305" s="620" t="s">
        <v>559</v>
      </c>
      <c r="F305" s="621" t="s">
        <v>560</v>
      </c>
      <c r="G305" s="620" t="s">
        <v>1439</v>
      </c>
      <c r="H305" s="620" t="s">
        <v>1657</v>
      </c>
      <c r="I305" s="620" t="s">
        <v>1657</v>
      </c>
      <c r="J305" s="620" t="s">
        <v>1658</v>
      </c>
      <c r="K305" s="620" t="s">
        <v>1141</v>
      </c>
      <c r="L305" s="622">
        <v>171.37</v>
      </c>
      <c r="M305" s="622">
        <v>1</v>
      </c>
      <c r="N305" s="623">
        <v>171.37</v>
      </c>
    </row>
    <row r="306" spans="1:14" ht="14.4" customHeight="1" x14ac:dyDescent="0.3">
      <c r="A306" s="618" t="s">
        <v>556</v>
      </c>
      <c r="B306" s="619" t="s">
        <v>558</v>
      </c>
      <c r="C306" s="620" t="s">
        <v>572</v>
      </c>
      <c r="D306" s="621" t="s">
        <v>573</v>
      </c>
      <c r="E306" s="620" t="s">
        <v>561</v>
      </c>
      <c r="F306" s="621" t="s">
        <v>562</v>
      </c>
      <c r="G306" s="620" t="s">
        <v>627</v>
      </c>
      <c r="H306" s="620" t="s">
        <v>1659</v>
      </c>
      <c r="I306" s="620" t="s">
        <v>1660</v>
      </c>
      <c r="J306" s="620" t="s">
        <v>1661</v>
      </c>
      <c r="K306" s="620" t="s">
        <v>1662</v>
      </c>
      <c r="L306" s="622">
        <v>2332.9972069706519</v>
      </c>
      <c r="M306" s="622">
        <v>40</v>
      </c>
      <c r="N306" s="623">
        <v>93319.888278826082</v>
      </c>
    </row>
    <row r="307" spans="1:14" ht="14.4" customHeight="1" x14ac:dyDescent="0.3">
      <c r="A307" s="618" t="s">
        <v>556</v>
      </c>
      <c r="B307" s="619" t="s">
        <v>558</v>
      </c>
      <c r="C307" s="620" t="s">
        <v>572</v>
      </c>
      <c r="D307" s="621" t="s">
        <v>573</v>
      </c>
      <c r="E307" s="620" t="s">
        <v>561</v>
      </c>
      <c r="F307" s="621" t="s">
        <v>562</v>
      </c>
      <c r="G307" s="620" t="s">
        <v>627</v>
      </c>
      <c r="H307" s="620" t="s">
        <v>1663</v>
      </c>
      <c r="I307" s="620" t="s">
        <v>1664</v>
      </c>
      <c r="J307" s="620" t="s">
        <v>1665</v>
      </c>
      <c r="K307" s="620" t="s">
        <v>1662</v>
      </c>
      <c r="L307" s="622">
        <v>2221.854904444333</v>
      </c>
      <c r="M307" s="622">
        <v>26</v>
      </c>
      <c r="N307" s="623">
        <v>57768.227515552659</v>
      </c>
    </row>
    <row r="308" spans="1:14" ht="14.4" customHeight="1" x14ac:dyDescent="0.3">
      <c r="A308" s="618" t="s">
        <v>556</v>
      </c>
      <c r="B308" s="619" t="s">
        <v>558</v>
      </c>
      <c r="C308" s="620" t="s">
        <v>572</v>
      </c>
      <c r="D308" s="621" t="s">
        <v>573</v>
      </c>
      <c r="E308" s="620" t="s">
        <v>561</v>
      </c>
      <c r="F308" s="621" t="s">
        <v>562</v>
      </c>
      <c r="G308" s="620" t="s">
        <v>627</v>
      </c>
      <c r="H308" s="620" t="s">
        <v>1666</v>
      </c>
      <c r="I308" s="620" t="s">
        <v>1667</v>
      </c>
      <c r="J308" s="620" t="s">
        <v>1668</v>
      </c>
      <c r="K308" s="620" t="s">
        <v>1662</v>
      </c>
      <c r="L308" s="622">
        <v>2416.0075000000006</v>
      </c>
      <c r="M308" s="622">
        <v>20</v>
      </c>
      <c r="N308" s="623">
        <v>48320.150000000016</v>
      </c>
    </row>
    <row r="309" spans="1:14" ht="14.4" customHeight="1" x14ac:dyDescent="0.3">
      <c r="A309" s="618" t="s">
        <v>556</v>
      </c>
      <c r="B309" s="619" t="s">
        <v>558</v>
      </c>
      <c r="C309" s="620" t="s">
        <v>572</v>
      </c>
      <c r="D309" s="621" t="s">
        <v>573</v>
      </c>
      <c r="E309" s="620" t="s">
        <v>561</v>
      </c>
      <c r="F309" s="621" t="s">
        <v>562</v>
      </c>
      <c r="G309" s="620" t="s">
        <v>627</v>
      </c>
      <c r="H309" s="620" t="s">
        <v>1669</v>
      </c>
      <c r="I309" s="620" t="s">
        <v>1670</v>
      </c>
      <c r="J309" s="620" t="s">
        <v>1671</v>
      </c>
      <c r="K309" s="620" t="s">
        <v>1672</v>
      </c>
      <c r="L309" s="622">
        <v>1389.89</v>
      </c>
      <c r="M309" s="622">
        <v>1</v>
      </c>
      <c r="N309" s="623">
        <v>1389.89</v>
      </c>
    </row>
    <row r="310" spans="1:14" ht="14.4" customHeight="1" x14ac:dyDescent="0.3">
      <c r="A310" s="618" t="s">
        <v>556</v>
      </c>
      <c r="B310" s="619" t="s">
        <v>558</v>
      </c>
      <c r="C310" s="620" t="s">
        <v>572</v>
      </c>
      <c r="D310" s="621" t="s">
        <v>573</v>
      </c>
      <c r="E310" s="620" t="s">
        <v>561</v>
      </c>
      <c r="F310" s="621" t="s">
        <v>562</v>
      </c>
      <c r="G310" s="620" t="s">
        <v>627</v>
      </c>
      <c r="H310" s="620" t="s">
        <v>1673</v>
      </c>
      <c r="I310" s="620" t="s">
        <v>1674</v>
      </c>
      <c r="J310" s="620" t="s">
        <v>1675</v>
      </c>
      <c r="K310" s="620" t="s">
        <v>1676</v>
      </c>
      <c r="L310" s="622">
        <v>1735.07</v>
      </c>
      <c r="M310" s="622">
        <v>2</v>
      </c>
      <c r="N310" s="623">
        <v>3470.14</v>
      </c>
    </row>
    <row r="311" spans="1:14" ht="14.4" customHeight="1" x14ac:dyDescent="0.3">
      <c r="A311" s="618" t="s">
        <v>556</v>
      </c>
      <c r="B311" s="619" t="s">
        <v>558</v>
      </c>
      <c r="C311" s="620" t="s">
        <v>572</v>
      </c>
      <c r="D311" s="621" t="s">
        <v>573</v>
      </c>
      <c r="E311" s="620" t="s">
        <v>561</v>
      </c>
      <c r="F311" s="621" t="s">
        <v>562</v>
      </c>
      <c r="G311" s="620" t="s">
        <v>627</v>
      </c>
      <c r="H311" s="620" t="s">
        <v>1677</v>
      </c>
      <c r="I311" s="620" t="s">
        <v>1678</v>
      </c>
      <c r="J311" s="620" t="s">
        <v>1675</v>
      </c>
      <c r="K311" s="620" t="s">
        <v>1679</v>
      </c>
      <c r="L311" s="622">
        <v>2156.25</v>
      </c>
      <c r="M311" s="622">
        <v>7</v>
      </c>
      <c r="N311" s="623">
        <v>15093.75</v>
      </c>
    </row>
    <row r="312" spans="1:14" ht="14.4" customHeight="1" x14ac:dyDescent="0.3">
      <c r="A312" s="618" t="s">
        <v>556</v>
      </c>
      <c r="B312" s="619" t="s">
        <v>558</v>
      </c>
      <c r="C312" s="620" t="s">
        <v>572</v>
      </c>
      <c r="D312" s="621" t="s">
        <v>573</v>
      </c>
      <c r="E312" s="620" t="s">
        <v>561</v>
      </c>
      <c r="F312" s="621" t="s">
        <v>562</v>
      </c>
      <c r="G312" s="620" t="s">
        <v>627</v>
      </c>
      <c r="H312" s="620" t="s">
        <v>1680</v>
      </c>
      <c r="I312" s="620" t="s">
        <v>971</v>
      </c>
      <c r="J312" s="620" t="s">
        <v>1681</v>
      </c>
      <c r="K312" s="620" t="s">
        <v>1682</v>
      </c>
      <c r="L312" s="622">
        <v>148.069975076351</v>
      </c>
      <c r="M312" s="622">
        <v>6</v>
      </c>
      <c r="N312" s="623">
        <v>888.419850458106</v>
      </c>
    </row>
    <row r="313" spans="1:14" ht="14.4" customHeight="1" x14ac:dyDescent="0.3">
      <c r="A313" s="618" t="s">
        <v>556</v>
      </c>
      <c r="B313" s="619" t="s">
        <v>558</v>
      </c>
      <c r="C313" s="620" t="s">
        <v>572</v>
      </c>
      <c r="D313" s="621" t="s">
        <v>573</v>
      </c>
      <c r="E313" s="620" t="s">
        <v>561</v>
      </c>
      <c r="F313" s="621" t="s">
        <v>562</v>
      </c>
      <c r="G313" s="620" t="s">
        <v>627</v>
      </c>
      <c r="H313" s="620" t="s">
        <v>1683</v>
      </c>
      <c r="I313" s="620" t="s">
        <v>1684</v>
      </c>
      <c r="J313" s="620" t="s">
        <v>1685</v>
      </c>
      <c r="K313" s="620" t="s">
        <v>1686</v>
      </c>
      <c r="L313" s="622">
        <v>290.26</v>
      </c>
      <c r="M313" s="622">
        <v>1</v>
      </c>
      <c r="N313" s="623">
        <v>290.26</v>
      </c>
    </row>
    <row r="314" spans="1:14" ht="14.4" customHeight="1" x14ac:dyDescent="0.3">
      <c r="A314" s="618" t="s">
        <v>556</v>
      </c>
      <c r="B314" s="619" t="s">
        <v>558</v>
      </c>
      <c r="C314" s="620" t="s">
        <v>572</v>
      </c>
      <c r="D314" s="621" t="s">
        <v>573</v>
      </c>
      <c r="E314" s="620" t="s">
        <v>561</v>
      </c>
      <c r="F314" s="621" t="s">
        <v>562</v>
      </c>
      <c r="G314" s="620" t="s">
        <v>627</v>
      </c>
      <c r="H314" s="620" t="s">
        <v>1687</v>
      </c>
      <c r="I314" s="620" t="s">
        <v>1688</v>
      </c>
      <c r="J314" s="620" t="s">
        <v>1689</v>
      </c>
      <c r="K314" s="620" t="s">
        <v>1690</v>
      </c>
      <c r="L314" s="622">
        <v>2206.31</v>
      </c>
      <c r="M314" s="622">
        <v>1</v>
      </c>
      <c r="N314" s="623">
        <v>2206.31</v>
      </c>
    </row>
    <row r="315" spans="1:14" ht="14.4" customHeight="1" x14ac:dyDescent="0.3">
      <c r="A315" s="618" t="s">
        <v>556</v>
      </c>
      <c r="B315" s="619" t="s">
        <v>558</v>
      </c>
      <c r="C315" s="620" t="s">
        <v>572</v>
      </c>
      <c r="D315" s="621" t="s">
        <v>573</v>
      </c>
      <c r="E315" s="620" t="s">
        <v>561</v>
      </c>
      <c r="F315" s="621" t="s">
        <v>562</v>
      </c>
      <c r="G315" s="620" t="s">
        <v>627</v>
      </c>
      <c r="H315" s="620" t="s">
        <v>1691</v>
      </c>
      <c r="I315" s="620" t="s">
        <v>1692</v>
      </c>
      <c r="J315" s="620" t="s">
        <v>1685</v>
      </c>
      <c r="K315" s="620" t="s">
        <v>1693</v>
      </c>
      <c r="L315" s="622">
        <v>2903.29</v>
      </c>
      <c r="M315" s="622">
        <v>5</v>
      </c>
      <c r="N315" s="623">
        <v>14516.45</v>
      </c>
    </row>
    <row r="316" spans="1:14" ht="14.4" customHeight="1" x14ac:dyDescent="0.3">
      <c r="A316" s="618" t="s">
        <v>556</v>
      </c>
      <c r="B316" s="619" t="s">
        <v>558</v>
      </c>
      <c r="C316" s="620" t="s">
        <v>572</v>
      </c>
      <c r="D316" s="621" t="s">
        <v>573</v>
      </c>
      <c r="E316" s="620" t="s">
        <v>561</v>
      </c>
      <c r="F316" s="621" t="s">
        <v>562</v>
      </c>
      <c r="G316" s="620" t="s">
        <v>1439</v>
      </c>
      <c r="H316" s="620" t="s">
        <v>1694</v>
      </c>
      <c r="I316" s="620" t="s">
        <v>1695</v>
      </c>
      <c r="J316" s="620" t="s">
        <v>1696</v>
      </c>
      <c r="K316" s="620" t="s">
        <v>1697</v>
      </c>
      <c r="L316" s="622">
        <v>40.537500000000001</v>
      </c>
      <c r="M316" s="622">
        <v>20</v>
      </c>
      <c r="N316" s="623">
        <v>810.75</v>
      </c>
    </row>
    <row r="317" spans="1:14" ht="14.4" customHeight="1" x14ac:dyDescent="0.3">
      <c r="A317" s="618" t="s">
        <v>556</v>
      </c>
      <c r="B317" s="619" t="s">
        <v>558</v>
      </c>
      <c r="C317" s="620" t="s">
        <v>572</v>
      </c>
      <c r="D317" s="621" t="s">
        <v>573</v>
      </c>
      <c r="E317" s="620" t="s">
        <v>561</v>
      </c>
      <c r="F317" s="621" t="s">
        <v>562</v>
      </c>
      <c r="G317" s="620" t="s">
        <v>1439</v>
      </c>
      <c r="H317" s="620" t="s">
        <v>1698</v>
      </c>
      <c r="I317" s="620" t="s">
        <v>1699</v>
      </c>
      <c r="J317" s="620" t="s">
        <v>1700</v>
      </c>
      <c r="K317" s="620" t="s">
        <v>1697</v>
      </c>
      <c r="L317" s="622">
        <v>40.5</v>
      </c>
      <c r="M317" s="622">
        <v>10</v>
      </c>
      <c r="N317" s="623">
        <v>405</v>
      </c>
    </row>
    <row r="318" spans="1:14" ht="14.4" customHeight="1" x14ac:dyDescent="0.3">
      <c r="A318" s="618" t="s">
        <v>556</v>
      </c>
      <c r="B318" s="619" t="s">
        <v>558</v>
      </c>
      <c r="C318" s="620" t="s">
        <v>572</v>
      </c>
      <c r="D318" s="621" t="s">
        <v>573</v>
      </c>
      <c r="E318" s="620" t="s">
        <v>561</v>
      </c>
      <c r="F318" s="621" t="s">
        <v>562</v>
      </c>
      <c r="G318" s="620" t="s">
        <v>1439</v>
      </c>
      <c r="H318" s="620" t="s">
        <v>1701</v>
      </c>
      <c r="I318" s="620" t="s">
        <v>1702</v>
      </c>
      <c r="J318" s="620" t="s">
        <v>1703</v>
      </c>
      <c r="K318" s="620" t="s">
        <v>1697</v>
      </c>
      <c r="L318" s="622">
        <v>42.76</v>
      </c>
      <c r="M318" s="622">
        <v>10</v>
      </c>
      <c r="N318" s="623">
        <v>427.59999999999997</v>
      </c>
    </row>
    <row r="319" spans="1:14" ht="14.4" customHeight="1" x14ac:dyDescent="0.3">
      <c r="A319" s="618" t="s">
        <v>556</v>
      </c>
      <c r="B319" s="619" t="s">
        <v>558</v>
      </c>
      <c r="C319" s="620" t="s">
        <v>572</v>
      </c>
      <c r="D319" s="621" t="s">
        <v>573</v>
      </c>
      <c r="E319" s="620" t="s">
        <v>561</v>
      </c>
      <c r="F319" s="621" t="s">
        <v>562</v>
      </c>
      <c r="G319" s="620" t="s">
        <v>1439</v>
      </c>
      <c r="H319" s="620" t="s">
        <v>1704</v>
      </c>
      <c r="I319" s="620" t="s">
        <v>1704</v>
      </c>
      <c r="J319" s="620" t="s">
        <v>1705</v>
      </c>
      <c r="K319" s="620" t="s">
        <v>1706</v>
      </c>
      <c r="L319" s="622">
        <v>71.746249999999989</v>
      </c>
      <c r="M319" s="622">
        <v>16</v>
      </c>
      <c r="N319" s="623">
        <v>1147.9399999999998</v>
      </c>
    </row>
    <row r="320" spans="1:14" ht="14.4" customHeight="1" x14ac:dyDescent="0.3">
      <c r="A320" s="618" t="s">
        <v>556</v>
      </c>
      <c r="B320" s="619" t="s">
        <v>558</v>
      </c>
      <c r="C320" s="620" t="s">
        <v>572</v>
      </c>
      <c r="D320" s="621" t="s">
        <v>573</v>
      </c>
      <c r="E320" s="620" t="s">
        <v>561</v>
      </c>
      <c r="F320" s="621" t="s">
        <v>562</v>
      </c>
      <c r="G320" s="620" t="s">
        <v>1439</v>
      </c>
      <c r="H320" s="620" t="s">
        <v>1707</v>
      </c>
      <c r="I320" s="620" t="s">
        <v>1708</v>
      </c>
      <c r="J320" s="620" t="s">
        <v>1709</v>
      </c>
      <c r="K320" s="620" t="s">
        <v>1710</v>
      </c>
      <c r="L320" s="622">
        <v>207.00001533824064</v>
      </c>
      <c r="M320" s="622">
        <v>112</v>
      </c>
      <c r="N320" s="623">
        <v>23184.001717882951</v>
      </c>
    </row>
    <row r="321" spans="1:14" ht="14.4" customHeight="1" x14ac:dyDescent="0.3">
      <c r="A321" s="618" t="s">
        <v>556</v>
      </c>
      <c r="B321" s="619" t="s">
        <v>558</v>
      </c>
      <c r="C321" s="620" t="s">
        <v>572</v>
      </c>
      <c r="D321" s="621" t="s">
        <v>573</v>
      </c>
      <c r="E321" s="620" t="s">
        <v>561</v>
      </c>
      <c r="F321" s="621" t="s">
        <v>562</v>
      </c>
      <c r="G321" s="620" t="s">
        <v>1439</v>
      </c>
      <c r="H321" s="620" t="s">
        <v>1711</v>
      </c>
      <c r="I321" s="620" t="s">
        <v>1711</v>
      </c>
      <c r="J321" s="620" t="s">
        <v>1705</v>
      </c>
      <c r="K321" s="620" t="s">
        <v>1712</v>
      </c>
      <c r="L321" s="622">
        <v>183.37002532798948</v>
      </c>
      <c r="M321" s="622">
        <v>148</v>
      </c>
      <c r="N321" s="623">
        <v>27138.763748542442</v>
      </c>
    </row>
    <row r="322" spans="1:14" ht="14.4" customHeight="1" x14ac:dyDescent="0.3">
      <c r="A322" s="618" t="s">
        <v>556</v>
      </c>
      <c r="B322" s="619" t="s">
        <v>558</v>
      </c>
      <c r="C322" s="620" t="s">
        <v>572</v>
      </c>
      <c r="D322" s="621" t="s">
        <v>573</v>
      </c>
      <c r="E322" s="620" t="s">
        <v>561</v>
      </c>
      <c r="F322" s="621" t="s">
        <v>562</v>
      </c>
      <c r="G322" s="620" t="s">
        <v>1439</v>
      </c>
      <c r="H322" s="620" t="s">
        <v>1713</v>
      </c>
      <c r="I322" s="620" t="s">
        <v>1714</v>
      </c>
      <c r="J322" s="620" t="s">
        <v>1715</v>
      </c>
      <c r="K322" s="620" t="s">
        <v>1697</v>
      </c>
      <c r="L322" s="622">
        <v>44.779995888623986</v>
      </c>
      <c r="M322" s="622">
        <v>11</v>
      </c>
      <c r="N322" s="623">
        <v>492.57995477486384</v>
      </c>
    </row>
    <row r="323" spans="1:14" ht="14.4" customHeight="1" x14ac:dyDescent="0.3">
      <c r="A323" s="618" t="s">
        <v>556</v>
      </c>
      <c r="B323" s="619" t="s">
        <v>558</v>
      </c>
      <c r="C323" s="620" t="s">
        <v>572</v>
      </c>
      <c r="D323" s="621" t="s">
        <v>573</v>
      </c>
      <c r="E323" s="620" t="s">
        <v>561</v>
      </c>
      <c r="F323" s="621" t="s">
        <v>562</v>
      </c>
      <c r="G323" s="620" t="s">
        <v>1439</v>
      </c>
      <c r="H323" s="620" t="s">
        <v>1716</v>
      </c>
      <c r="I323" s="620" t="s">
        <v>1717</v>
      </c>
      <c r="J323" s="620" t="s">
        <v>1718</v>
      </c>
      <c r="K323" s="620" t="s">
        <v>1682</v>
      </c>
      <c r="L323" s="622">
        <v>148.069975076351</v>
      </c>
      <c r="M323" s="622">
        <v>6</v>
      </c>
      <c r="N323" s="623">
        <v>888.419850458106</v>
      </c>
    </row>
    <row r="324" spans="1:14" ht="14.4" customHeight="1" x14ac:dyDescent="0.3">
      <c r="A324" s="618" t="s">
        <v>556</v>
      </c>
      <c r="B324" s="619" t="s">
        <v>558</v>
      </c>
      <c r="C324" s="620" t="s">
        <v>572</v>
      </c>
      <c r="D324" s="621" t="s">
        <v>573</v>
      </c>
      <c r="E324" s="620" t="s">
        <v>561</v>
      </c>
      <c r="F324" s="621" t="s">
        <v>562</v>
      </c>
      <c r="G324" s="620" t="s">
        <v>1439</v>
      </c>
      <c r="H324" s="620" t="s">
        <v>1719</v>
      </c>
      <c r="I324" s="620" t="s">
        <v>1720</v>
      </c>
      <c r="J324" s="620" t="s">
        <v>1721</v>
      </c>
      <c r="K324" s="620"/>
      <c r="L324" s="622">
        <v>40.570013816661401</v>
      </c>
      <c r="M324" s="622">
        <v>6</v>
      </c>
      <c r="N324" s="623">
        <v>243.42008289996841</v>
      </c>
    </row>
    <row r="325" spans="1:14" ht="14.4" customHeight="1" x14ac:dyDescent="0.3">
      <c r="A325" s="618" t="s">
        <v>556</v>
      </c>
      <c r="B325" s="619" t="s">
        <v>558</v>
      </c>
      <c r="C325" s="620" t="s">
        <v>572</v>
      </c>
      <c r="D325" s="621" t="s">
        <v>573</v>
      </c>
      <c r="E325" s="620" t="s">
        <v>567</v>
      </c>
      <c r="F325" s="621" t="s">
        <v>568</v>
      </c>
      <c r="G325" s="620"/>
      <c r="H325" s="620" t="s">
        <v>1722</v>
      </c>
      <c r="I325" s="620" t="s">
        <v>1723</v>
      </c>
      <c r="J325" s="620" t="s">
        <v>1724</v>
      </c>
      <c r="K325" s="620" t="s">
        <v>1725</v>
      </c>
      <c r="L325" s="622">
        <v>32.42</v>
      </c>
      <c r="M325" s="622">
        <v>16</v>
      </c>
      <c r="N325" s="623">
        <v>518.72</v>
      </c>
    </row>
    <row r="326" spans="1:14" ht="14.4" customHeight="1" x14ac:dyDescent="0.3">
      <c r="A326" s="618" t="s">
        <v>556</v>
      </c>
      <c r="B326" s="619" t="s">
        <v>558</v>
      </c>
      <c r="C326" s="620" t="s">
        <v>572</v>
      </c>
      <c r="D326" s="621" t="s">
        <v>573</v>
      </c>
      <c r="E326" s="620" t="s">
        <v>567</v>
      </c>
      <c r="F326" s="621" t="s">
        <v>568</v>
      </c>
      <c r="G326" s="620"/>
      <c r="H326" s="620" t="s">
        <v>1726</v>
      </c>
      <c r="I326" s="620" t="s">
        <v>1727</v>
      </c>
      <c r="J326" s="620" t="s">
        <v>1728</v>
      </c>
      <c r="K326" s="620" t="s">
        <v>1729</v>
      </c>
      <c r="L326" s="622">
        <v>760.37557941469026</v>
      </c>
      <c r="M326" s="622">
        <v>6.4800000000000013</v>
      </c>
      <c r="N326" s="623">
        <v>4927.233754607194</v>
      </c>
    </row>
    <row r="327" spans="1:14" ht="14.4" customHeight="1" x14ac:dyDescent="0.3">
      <c r="A327" s="618" t="s">
        <v>556</v>
      </c>
      <c r="B327" s="619" t="s">
        <v>558</v>
      </c>
      <c r="C327" s="620" t="s">
        <v>572</v>
      </c>
      <c r="D327" s="621" t="s">
        <v>573</v>
      </c>
      <c r="E327" s="620" t="s">
        <v>567</v>
      </c>
      <c r="F327" s="621" t="s">
        <v>568</v>
      </c>
      <c r="G327" s="620"/>
      <c r="H327" s="620" t="s">
        <v>1730</v>
      </c>
      <c r="I327" s="620" t="s">
        <v>1731</v>
      </c>
      <c r="J327" s="620" t="s">
        <v>1732</v>
      </c>
      <c r="K327" s="620" t="s">
        <v>1733</v>
      </c>
      <c r="L327" s="622">
        <v>276</v>
      </c>
      <c r="M327" s="622">
        <v>1.5</v>
      </c>
      <c r="N327" s="623">
        <v>414</v>
      </c>
    </row>
    <row r="328" spans="1:14" ht="14.4" customHeight="1" x14ac:dyDescent="0.3">
      <c r="A328" s="618" t="s">
        <v>556</v>
      </c>
      <c r="B328" s="619" t="s">
        <v>558</v>
      </c>
      <c r="C328" s="620" t="s">
        <v>572</v>
      </c>
      <c r="D328" s="621" t="s">
        <v>573</v>
      </c>
      <c r="E328" s="620" t="s">
        <v>567</v>
      </c>
      <c r="F328" s="621" t="s">
        <v>568</v>
      </c>
      <c r="G328" s="620" t="s">
        <v>627</v>
      </c>
      <c r="H328" s="620" t="s">
        <v>1734</v>
      </c>
      <c r="I328" s="620" t="s">
        <v>1735</v>
      </c>
      <c r="J328" s="620" t="s">
        <v>1736</v>
      </c>
      <c r="K328" s="620" t="s">
        <v>1737</v>
      </c>
      <c r="L328" s="622">
        <v>37.769965787972481</v>
      </c>
      <c r="M328" s="622">
        <v>5</v>
      </c>
      <c r="N328" s="623">
        <v>188.84982893986242</v>
      </c>
    </row>
    <row r="329" spans="1:14" ht="14.4" customHeight="1" x14ac:dyDescent="0.3">
      <c r="A329" s="618" t="s">
        <v>556</v>
      </c>
      <c r="B329" s="619" t="s">
        <v>558</v>
      </c>
      <c r="C329" s="620" t="s">
        <v>572</v>
      </c>
      <c r="D329" s="621" t="s">
        <v>573</v>
      </c>
      <c r="E329" s="620" t="s">
        <v>567</v>
      </c>
      <c r="F329" s="621" t="s">
        <v>568</v>
      </c>
      <c r="G329" s="620" t="s">
        <v>627</v>
      </c>
      <c r="H329" s="620" t="s">
        <v>1738</v>
      </c>
      <c r="I329" s="620" t="s">
        <v>1739</v>
      </c>
      <c r="J329" s="620" t="s">
        <v>1740</v>
      </c>
      <c r="K329" s="620" t="s">
        <v>1741</v>
      </c>
      <c r="L329" s="622">
        <v>26.800079371028701</v>
      </c>
      <c r="M329" s="622">
        <v>1</v>
      </c>
      <c r="N329" s="623">
        <v>26.800079371028701</v>
      </c>
    </row>
    <row r="330" spans="1:14" ht="14.4" customHeight="1" x14ac:dyDescent="0.3">
      <c r="A330" s="618" t="s">
        <v>556</v>
      </c>
      <c r="B330" s="619" t="s">
        <v>558</v>
      </c>
      <c r="C330" s="620" t="s">
        <v>572</v>
      </c>
      <c r="D330" s="621" t="s">
        <v>573</v>
      </c>
      <c r="E330" s="620" t="s">
        <v>567</v>
      </c>
      <c r="F330" s="621" t="s">
        <v>568</v>
      </c>
      <c r="G330" s="620" t="s">
        <v>627</v>
      </c>
      <c r="H330" s="620" t="s">
        <v>1742</v>
      </c>
      <c r="I330" s="620" t="s">
        <v>1743</v>
      </c>
      <c r="J330" s="620" t="s">
        <v>1744</v>
      </c>
      <c r="K330" s="620" t="s">
        <v>1745</v>
      </c>
      <c r="L330" s="622">
        <v>33.410002284119571</v>
      </c>
      <c r="M330" s="622">
        <v>17</v>
      </c>
      <c r="N330" s="623">
        <v>567.97003883003265</v>
      </c>
    </row>
    <row r="331" spans="1:14" ht="14.4" customHeight="1" x14ac:dyDescent="0.3">
      <c r="A331" s="618" t="s">
        <v>556</v>
      </c>
      <c r="B331" s="619" t="s">
        <v>558</v>
      </c>
      <c r="C331" s="620" t="s">
        <v>572</v>
      </c>
      <c r="D331" s="621" t="s">
        <v>573</v>
      </c>
      <c r="E331" s="620" t="s">
        <v>567</v>
      </c>
      <c r="F331" s="621" t="s">
        <v>568</v>
      </c>
      <c r="G331" s="620" t="s">
        <v>627</v>
      </c>
      <c r="H331" s="620" t="s">
        <v>1746</v>
      </c>
      <c r="I331" s="620" t="s">
        <v>1747</v>
      </c>
      <c r="J331" s="620" t="s">
        <v>1748</v>
      </c>
      <c r="K331" s="620" t="s">
        <v>1749</v>
      </c>
      <c r="L331" s="622">
        <v>428.73107526861975</v>
      </c>
      <c r="M331" s="622">
        <v>1.7000000000000002</v>
      </c>
      <c r="N331" s="623">
        <v>728.84282795665365</v>
      </c>
    </row>
    <row r="332" spans="1:14" ht="14.4" customHeight="1" x14ac:dyDescent="0.3">
      <c r="A332" s="618" t="s">
        <v>556</v>
      </c>
      <c r="B332" s="619" t="s">
        <v>558</v>
      </c>
      <c r="C332" s="620" t="s">
        <v>572</v>
      </c>
      <c r="D332" s="621" t="s">
        <v>573</v>
      </c>
      <c r="E332" s="620" t="s">
        <v>567</v>
      </c>
      <c r="F332" s="621" t="s">
        <v>568</v>
      </c>
      <c r="G332" s="620" t="s">
        <v>627</v>
      </c>
      <c r="H332" s="620" t="s">
        <v>1750</v>
      </c>
      <c r="I332" s="620" t="s">
        <v>1751</v>
      </c>
      <c r="J332" s="620" t="s">
        <v>1752</v>
      </c>
      <c r="K332" s="620" t="s">
        <v>1753</v>
      </c>
      <c r="L332" s="622">
        <v>751.24073011969676</v>
      </c>
      <c r="M332" s="622">
        <v>17.000000000000004</v>
      </c>
      <c r="N332" s="623">
        <v>12771.092412034848</v>
      </c>
    </row>
    <row r="333" spans="1:14" ht="14.4" customHeight="1" x14ac:dyDescent="0.3">
      <c r="A333" s="618" t="s">
        <v>556</v>
      </c>
      <c r="B333" s="619" t="s">
        <v>558</v>
      </c>
      <c r="C333" s="620" t="s">
        <v>572</v>
      </c>
      <c r="D333" s="621" t="s">
        <v>573</v>
      </c>
      <c r="E333" s="620" t="s">
        <v>567</v>
      </c>
      <c r="F333" s="621" t="s">
        <v>568</v>
      </c>
      <c r="G333" s="620" t="s">
        <v>627</v>
      </c>
      <c r="H333" s="620" t="s">
        <v>1754</v>
      </c>
      <c r="I333" s="620" t="s">
        <v>1755</v>
      </c>
      <c r="J333" s="620" t="s">
        <v>1756</v>
      </c>
      <c r="K333" s="620" t="s">
        <v>1733</v>
      </c>
      <c r="L333" s="622">
        <v>4255.9213185115059</v>
      </c>
      <c r="M333" s="622">
        <v>5.1999999999999993</v>
      </c>
      <c r="N333" s="623">
        <v>22130.790856259828</v>
      </c>
    </row>
    <row r="334" spans="1:14" ht="14.4" customHeight="1" x14ac:dyDescent="0.3">
      <c r="A334" s="618" t="s">
        <v>556</v>
      </c>
      <c r="B334" s="619" t="s">
        <v>558</v>
      </c>
      <c r="C334" s="620" t="s">
        <v>572</v>
      </c>
      <c r="D334" s="621" t="s">
        <v>573</v>
      </c>
      <c r="E334" s="620" t="s">
        <v>567</v>
      </c>
      <c r="F334" s="621" t="s">
        <v>568</v>
      </c>
      <c r="G334" s="620" t="s">
        <v>627</v>
      </c>
      <c r="H334" s="620" t="s">
        <v>1757</v>
      </c>
      <c r="I334" s="620" t="s">
        <v>1758</v>
      </c>
      <c r="J334" s="620" t="s">
        <v>1759</v>
      </c>
      <c r="K334" s="620" t="s">
        <v>1760</v>
      </c>
      <c r="L334" s="622">
        <v>86.064901348641399</v>
      </c>
      <c r="M334" s="622">
        <v>2</v>
      </c>
      <c r="N334" s="623">
        <v>172.1298026972828</v>
      </c>
    </row>
    <row r="335" spans="1:14" ht="14.4" customHeight="1" x14ac:dyDescent="0.3">
      <c r="A335" s="618" t="s">
        <v>556</v>
      </c>
      <c r="B335" s="619" t="s">
        <v>558</v>
      </c>
      <c r="C335" s="620" t="s">
        <v>572</v>
      </c>
      <c r="D335" s="621" t="s">
        <v>573</v>
      </c>
      <c r="E335" s="620" t="s">
        <v>567</v>
      </c>
      <c r="F335" s="621" t="s">
        <v>568</v>
      </c>
      <c r="G335" s="620" t="s">
        <v>627</v>
      </c>
      <c r="H335" s="620" t="s">
        <v>1761</v>
      </c>
      <c r="I335" s="620" t="s">
        <v>1762</v>
      </c>
      <c r="J335" s="620" t="s">
        <v>1763</v>
      </c>
      <c r="K335" s="620" t="s">
        <v>1764</v>
      </c>
      <c r="L335" s="622">
        <v>677.63267163648266</v>
      </c>
      <c r="M335" s="622">
        <v>10.899999999999997</v>
      </c>
      <c r="N335" s="623">
        <v>7386.1961208376588</v>
      </c>
    </row>
    <row r="336" spans="1:14" ht="14.4" customHeight="1" x14ac:dyDescent="0.3">
      <c r="A336" s="618" t="s">
        <v>556</v>
      </c>
      <c r="B336" s="619" t="s">
        <v>558</v>
      </c>
      <c r="C336" s="620" t="s">
        <v>572</v>
      </c>
      <c r="D336" s="621" t="s">
        <v>573</v>
      </c>
      <c r="E336" s="620" t="s">
        <v>567</v>
      </c>
      <c r="F336" s="621" t="s">
        <v>568</v>
      </c>
      <c r="G336" s="620" t="s">
        <v>627</v>
      </c>
      <c r="H336" s="620" t="s">
        <v>1765</v>
      </c>
      <c r="I336" s="620" t="s">
        <v>1766</v>
      </c>
      <c r="J336" s="620" t="s">
        <v>1767</v>
      </c>
      <c r="K336" s="620" t="s">
        <v>1768</v>
      </c>
      <c r="L336" s="622">
        <v>604.93928585479728</v>
      </c>
      <c r="M336" s="622">
        <v>4</v>
      </c>
      <c r="N336" s="623">
        <v>2419.7571434191891</v>
      </c>
    </row>
    <row r="337" spans="1:14" ht="14.4" customHeight="1" x14ac:dyDescent="0.3">
      <c r="A337" s="618" t="s">
        <v>556</v>
      </c>
      <c r="B337" s="619" t="s">
        <v>558</v>
      </c>
      <c r="C337" s="620" t="s">
        <v>572</v>
      </c>
      <c r="D337" s="621" t="s">
        <v>573</v>
      </c>
      <c r="E337" s="620" t="s">
        <v>567</v>
      </c>
      <c r="F337" s="621" t="s">
        <v>568</v>
      </c>
      <c r="G337" s="620" t="s">
        <v>627</v>
      </c>
      <c r="H337" s="620" t="s">
        <v>1769</v>
      </c>
      <c r="I337" s="620" t="s">
        <v>1770</v>
      </c>
      <c r="J337" s="620" t="s">
        <v>1771</v>
      </c>
      <c r="K337" s="620" t="s">
        <v>1772</v>
      </c>
      <c r="L337" s="622">
        <v>517.50006995229012</v>
      </c>
      <c r="M337" s="622">
        <v>12.3</v>
      </c>
      <c r="N337" s="623">
        <v>6365.250860413169</v>
      </c>
    </row>
    <row r="338" spans="1:14" ht="14.4" customHeight="1" x14ac:dyDescent="0.3">
      <c r="A338" s="618" t="s">
        <v>556</v>
      </c>
      <c r="B338" s="619" t="s">
        <v>558</v>
      </c>
      <c r="C338" s="620" t="s">
        <v>572</v>
      </c>
      <c r="D338" s="621" t="s">
        <v>573</v>
      </c>
      <c r="E338" s="620" t="s">
        <v>567</v>
      </c>
      <c r="F338" s="621" t="s">
        <v>568</v>
      </c>
      <c r="G338" s="620" t="s">
        <v>627</v>
      </c>
      <c r="H338" s="620" t="s">
        <v>1773</v>
      </c>
      <c r="I338" s="620" t="s">
        <v>1774</v>
      </c>
      <c r="J338" s="620" t="s">
        <v>1775</v>
      </c>
      <c r="K338" s="620" t="s">
        <v>1776</v>
      </c>
      <c r="L338" s="622">
        <v>155.84333333333333</v>
      </c>
      <c r="M338" s="622">
        <v>3</v>
      </c>
      <c r="N338" s="623">
        <v>467.53</v>
      </c>
    </row>
    <row r="339" spans="1:14" ht="14.4" customHeight="1" x14ac:dyDescent="0.3">
      <c r="A339" s="618" t="s">
        <v>556</v>
      </c>
      <c r="B339" s="619" t="s">
        <v>558</v>
      </c>
      <c r="C339" s="620" t="s">
        <v>572</v>
      </c>
      <c r="D339" s="621" t="s">
        <v>573</v>
      </c>
      <c r="E339" s="620" t="s">
        <v>567</v>
      </c>
      <c r="F339" s="621" t="s">
        <v>568</v>
      </c>
      <c r="G339" s="620" t="s">
        <v>627</v>
      </c>
      <c r="H339" s="620" t="s">
        <v>1777</v>
      </c>
      <c r="I339" s="620" t="s">
        <v>1778</v>
      </c>
      <c r="J339" s="620" t="s">
        <v>1779</v>
      </c>
      <c r="K339" s="620" t="s">
        <v>1780</v>
      </c>
      <c r="L339" s="622">
        <v>30.760012358124087</v>
      </c>
      <c r="M339" s="622">
        <v>30</v>
      </c>
      <c r="N339" s="623">
        <v>922.80037074372262</v>
      </c>
    </row>
    <row r="340" spans="1:14" ht="14.4" customHeight="1" x14ac:dyDescent="0.3">
      <c r="A340" s="618" t="s">
        <v>556</v>
      </c>
      <c r="B340" s="619" t="s">
        <v>558</v>
      </c>
      <c r="C340" s="620" t="s">
        <v>572</v>
      </c>
      <c r="D340" s="621" t="s">
        <v>573</v>
      </c>
      <c r="E340" s="620" t="s">
        <v>567</v>
      </c>
      <c r="F340" s="621" t="s">
        <v>568</v>
      </c>
      <c r="G340" s="620" t="s">
        <v>627</v>
      </c>
      <c r="H340" s="620" t="s">
        <v>1781</v>
      </c>
      <c r="I340" s="620" t="s">
        <v>1782</v>
      </c>
      <c r="J340" s="620" t="s">
        <v>1783</v>
      </c>
      <c r="K340" s="620" t="s">
        <v>1784</v>
      </c>
      <c r="L340" s="622">
        <v>63.158996308130163</v>
      </c>
      <c r="M340" s="622">
        <v>14</v>
      </c>
      <c r="N340" s="623">
        <v>884.2259483138223</v>
      </c>
    </row>
    <row r="341" spans="1:14" ht="14.4" customHeight="1" x14ac:dyDescent="0.3">
      <c r="A341" s="618" t="s">
        <v>556</v>
      </c>
      <c r="B341" s="619" t="s">
        <v>558</v>
      </c>
      <c r="C341" s="620" t="s">
        <v>572</v>
      </c>
      <c r="D341" s="621" t="s">
        <v>573</v>
      </c>
      <c r="E341" s="620" t="s">
        <v>567</v>
      </c>
      <c r="F341" s="621" t="s">
        <v>568</v>
      </c>
      <c r="G341" s="620" t="s">
        <v>627</v>
      </c>
      <c r="H341" s="620" t="s">
        <v>1785</v>
      </c>
      <c r="I341" s="620" t="s">
        <v>1786</v>
      </c>
      <c r="J341" s="620" t="s">
        <v>1783</v>
      </c>
      <c r="K341" s="620" t="s">
        <v>1787</v>
      </c>
      <c r="L341" s="622">
        <v>82.830056189432611</v>
      </c>
      <c r="M341" s="622">
        <v>51</v>
      </c>
      <c r="N341" s="623">
        <v>4224.3328656610629</v>
      </c>
    </row>
    <row r="342" spans="1:14" ht="14.4" customHeight="1" x14ac:dyDescent="0.3">
      <c r="A342" s="618" t="s">
        <v>556</v>
      </c>
      <c r="B342" s="619" t="s">
        <v>558</v>
      </c>
      <c r="C342" s="620" t="s">
        <v>572</v>
      </c>
      <c r="D342" s="621" t="s">
        <v>573</v>
      </c>
      <c r="E342" s="620" t="s">
        <v>567</v>
      </c>
      <c r="F342" s="621" t="s">
        <v>568</v>
      </c>
      <c r="G342" s="620" t="s">
        <v>627</v>
      </c>
      <c r="H342" s="620" t="s">
        <v>1788</v>
      </c>
      <c r="I342" s="620" t="s">
        <v>1789</v>
      </c>
      <c r="J342" s="620" t="s">
        <v>1790</v>
      </c>
      <c r="K342" s="620" t="s">
        <v>1791</v>
      </c>
      <c r="L342" s="622">
        <v>246.298</v>
      </c>
      <c r="M342" s="622">
        <v>10</v>
      </c>
      <c r="N342" s="623">
        <v>2462.98</v>
      </c>
    </row>
    <row r="343" spans="1:14" ht="14.4" customHeight="1" x14ac:dyDescent="0.3">
      <c r="A343" s="618" t="s">
        <v>556</v>
      </c>
      <c r="B343" s="619" t="s">
        <v>558</v>
      </c>
      <c r="C343" s="620" t="s">
        <v>572</v>
      </c>
      <c r="D343" s="621" t="s">
        <v>573</v>
      </c>
      <c r="E343" s="620" t="s">
        <v>567</v>
      </c>
      <c r="F343" s="621" t="s">
        <v>568</v>
      </c>
      <c r="G343" s="620" t="s">
        <v>1439</v>
      </c>
      <c r="H343" s="620" t="s">
        <v>1792</v>
      </c>
      <c r="I343" s="620" t="s">
        <v>1793</v>
      </c>
      <c r="J343" s="620" t="s">
        <v>1794</v>
      </c>
      <c r="K343" s="620" t="s">
        <v>1795</v>
      </c>
      <c r="L343" s="622">
        <v>267.67165425317114</v>
      </c>
      <c r="M343" s="622">
        <v>18</v>
      </c>
      <c r="N343" s="623">
        <v>4818.0897765570808</v>
      </c>
    </row>
    <row r="344" spans="1:14" ht="14.4" customHeight="1" x14ac:dyDescent="0.3">
      <c r="A344" s="618" t="s">
        <v>556</v>
      </c>
      <c r="B344" s="619" t="s">
        <v>558</v>
      </c>
      <c r="C344" s="620" t="s">
        <v>572</v>
      </c>
      <c r="D344" s="621" t="s">
        <v>573</v>
      </c>
      <c r="E344" s="620" t="s">
        <v>567</v>
      </c>
      <c r="F344" s="621" t="s">
        <v>568</v>
      </c>
      <c r="G344" s="620" t="s">
        <v>1439</v>
      </c>
      <c r="H344" s="620" t="s">
        <v>1796</v>
      </c>
      <c r="I344" s="620" t="s">
        <v>1797</v>
      </c>
      <c r="J344" s="620" t="s">
        <v>1798</v>
      </c>
      <c r="K344" s="620" t="s">
        <v>1799</v>
      </c>
      <c r="L344" s="622">
        <v>45.849983632853913</v>
      </c>
      <c r="M344" s="622">
        <v>116</v>
      </c>
      <c r="N344" s="623">
        <v>5318.5981014110539</v>
      </c>
    </row>
    <row r="345" spans="1:14" ht="14.4" customHeight="1" x14ac:dyDescent="0.3">
      <c r="A345" s="618" t="s">
        <v>556</v>
      </c>
      <c r="B345" s="619" t="s">
        <v>558</v>
      </c>
      <c r="C345" s="620" t="s">
        <v>572</v>
      </c>
      <c r="D345" s="621" t="s">
        <v>573</v>
      </c>
      <c r="E345" s="620" t="s">
        <v>567</v>
      </c>
      <c r="F345" s="621" t="s">
        <v>568</v>
      </c>
      <c r="G345" s="620" t="s">
        <v>1439</v>
      </c>
      <c r="H345" s="620" t="s">
        <v>1800</v>
      </c>
      <c r="I345" s="620" t="s">
        <v>1801</v>
      </c>
      <c r="J345" s="620" t="s">
        <v>1802</v>
      </c>
      <c r="K345" s="620" t="s">
        <v>1803</v>
      </c>
      <c r="L345" s="622">
        <v>3776.7426534772067</v>
      </c>
      <c r="M345" s="622">
        <v>28.506333333333334</v>
      </c>
      <c r="N345" s="623">
        <v>107661.08499423908</v>
      </c>
    </row>
    <row r="346" spans="1:14" ht="14.4" customHeight="1" x14ac:dyDescent="0.3">
      <c r="A346" s="618" t="s">
        <v>556</v>
      </c>
      <c r="B346" s="619" t="s">
        <v>558</v>
      </c>
      <c r="C346" s="620" t="s">
        <v>572</v>
      </c>
      <c r="D346" s="621" t="s">
        <v>573</v>
      </c>
      <c r="E346" s="620" t="s">
        <v>567</v>
      </c>
      <c r="F346" s="621" t="s">
        <v>568</v>
      </c>
      <c r="G346" s="620" t="s">
        <v>1439</v>
      </c>
      <c r="H346" s="620" t="s">
        <v>1804</v>
      </c>
      <c r="I346" s="620" t="s">
        <v>1805</v>
      </c>
      <c r="J346" s="620" t="s">
        <v>1806</v>
      </c>
      <c r="K346" s="620" t="s">
        <v>1807</v>
      </c>
      <c r="L346" s="622">
        <v>57.37</v>
      </c>
      <c r="M346" s="622">
        <v>1</v>
      </c>
      <c r="N346" s="623">
        <v>57.37</v>
      </c>
    </row>
    <row r="347" spans="1:14" ht="14.4" customHeight="1" x14ac:dyDescent="0.3">
      <c r="A347" s="618" t="s">
        <v>556</v>
      </c>
      <c r="B347" s="619" t="s">
        <v>558</v>
      </c>
      <c r="C347" s="620" t="s">
        <v>572</v>
      </c>
      <c r="D347" s="621" t="s">
        <v>573</v>
      </c>
      <c r="E347" s="620" t="s">
        <v>567</v>
      </c>
      <c r="F347" s="621" t="s">
        <v>568</v>
      </c>
      <c r="G347" s="620" t="s">
        <v>1439</v>
      </c>
      <c r="H347" s="620" t="s">
        <v>1808</v>
      </c>
      <c r="I347" s="620" t="s">
        <v>1809</v>
      </c>
      <c r="J347" s="620" t="s">
        <v>1810</v>
      </c>
      <c r="K347" s="620" t="s">
        <v>1811</v>
      </c>
      <c r="L347" s="622">
        <v>245.64296575495175</v>
      </c>
      <c r="M347" s="622">
        <v>9</v>
      </c>
      <c r="N347" s="623">
        <v>2210.7866917945657</v>
      </c>
    </row>
    <row r="348" spans="1:14" ht="14.4" customHeight="1" x14ac:dyDescent="0.3">
      <c r="A348" s="618" t="s">
        <v>556</v>
      </c>
      <c r="B348" s="619" t="s">
        <v>558</v>
      </c>
      <c r="C348" s="620" t="s">
        <v>572</v>
      </c>
      <c r="D348" s="621" t="s">
        <v>573</v>
      </c>
      <c r="E348" s="620" t="s">
        <v>567</v>
      </c>
      <c r="F348" s="621" t="s">
        <v>568</v>
      </c>
      <c r="G348" s="620" t="s">
        <v>1439</v>
      </c>
      <c r="H348" s="620" t="s">
        <v>1812</v>
      </c>
      <c r="I348" s="620" t="s">
        <v>1813</v>
      </c>
      <c r="J348" s="620" t="s">
        <v>1814</v>
      </c>
      <c r="K348" s="620" t="s">
        <v>1815</v>
      </c>
      <c r="L348" s="622">
        <v>262.36785714285719</v>
      </c>
      <c r="M348" s="622">
        <v>28</v>
      </c>
      <c r="N348" s="623">
        <v>7346.3000000000011</v>
      </c>
    </row>
    <row r="349" spans="1:14" ht="14.4" customHeight="1" x14ac:dyDescent="0.3">
      <c r="A349" s="618" t="s">
        <v>556</v>
      </c>
      <c r="B349" s="619" t="s">
        <v>558</v>
      </c>
      <c r="C349" s="620" t="s">
        <v>572</v>
      </c>
      <c r="D349" s="621" t="s">
        <v>573</v>
      </c>
      <c r="E349" s="620" t="s">
        <v>567</v>
      </c>
      <c r="F349" s="621" t="s">
        <v>568</v>
      </c>
      <c r="G349" s="620" t="s">
        <v>1439</v>
      </c>
      <c r="H349" s="620" t="s">
        <v>1816</v>
      </c>
      <c r="I349" s="620" t="s">
        <v>1817</v>
      </c>
      <c r="J349" s="620" t="s">
        <v>1818</v>
      </c>
      <c r="K349" s="620" t="s">
        <v>1733</v>
      </c>
      <c r="L349" s="622">
        <v>307.39997856120033</v>
      </c>
      <c r="M349" s="622">
        <v>74.300000000000026</v>
      </c>
      <c r="N349" s="623">
        <v>22839.818407097191</v>
      </c>
    </row>
    <row r="350" spans="1:14" ht="14.4" customHeight="1" x14ac:dyDescent="0.3">
      <c r="A350" s="618" t="s">
        <v>556</v>
      </c>
      <c r="B350" s="619" t="s">
        <v>558</v>
      </c>
      <c r="C350" s="620" t="s">
        <v>572</v>
      </c>
      <c r="D350" s="621" t="s">
        <v>573</v>
      </c>
      <c r="E350" s="620" t="s">
        <v>567</v>
      </c>
      <c r="F350" s="621" t="s">
        <v>568</v>
      </c>
      <c r="G350" s="620" t="s">
        <v>1439</v>
      </c>
      <c r="H350" s="620" t="s">
        <v>1819</v>
      </c>
      <c r="I350" s="620" t="s">
        <v>1820</v>
      </c>
      <c r="J350" s="620" t="s">
        <v>1821</v>
      </c>
      <c r="K350" s="620" t="s">
        <v>1822</v>
      </c>
      <c r="L350" s="622">
        <v>226.08082840094553</v>
      </c>
      <c r="M350" s="622">
        <v>257.59999999999928</v>
      </c>
      <c r="N350" s="623">
        <v>58238.421396083409</v>
      </c>
    </row>
    <row r="351" spans="1:14" ht="14.4" customHeight="1" x14ac:dyDescent="0.3">
      <c r="A351" s="618" t="s">
        <v>556</v>
      </c>
      <c r="B351" s="619" t="s">
        <v>558</v>
      </c>
      <c r="C351" s="620" t="s">
        <v>572</v>
      </c>
      <c r="D351" s="621" t="s">
        <v>573</v>
      </c>
      <c r="E351" s="620" t="s">
        <v>567</v>
      </c>
      <c r="F351" s="621" t="s">
        <v>568</v>
      </c>
      <c r="G351" s="620" t="s">
        <v>1439</v>
      </c>
      <c r="H351" s="620" t="s">
        <v>1823</v>
      </c>
      <c r="I351" s="620" t="s">
        <v>1824</v>
      </c>
      <c r="J351" s="620" t="s">
        <v>1825</v>
      </c>
      <c r="K351" s="620" t="s">
        <v>1826</v>
      </c>
      <c r="L351" s="622">
        <v>75.300114328072794</v>
      </c>
      <c r="M351" s="622">
        <v>18</v>
      </c>
      <c r="N351" s="623">
        <v>1355.4020579053104</v>
      </c>
    </row>
    <row r="352" spans="1:14" ht="14.4" customHeight="1" x14ac:dyDescent="0.3">
      <c r="A352" s="618" t="s">
        <v>556</v>
      </c>
      <c r="B352" s="619" t="s">
        <v>558</v>
      </c>
      <c r="C352" s="620" t="s">
        <v>572</v>
      </c>
      <c r="D352" s="621" t="s">
        <v>573</v>
      </c>
      <c r="E352" s="620" t="s">
        <v>567</v>
      </c>
      <c r="F352" s="621" t="s">
        <v>568</v>
      </c>
      <c r="G352" s="620" t="s">
        <v>1439</v>
      </c>
      <c r="H352" s="620" t="s">
        <v>1827</v>
      </c>
      <c r="I352" s="620" t="s">
        <v>1828</v>
      </c>
      <c r="J352" s="620" t="s">
        <v>1829</v>
      </c>
      <c r="K352" s="620" t="s">
        <v>1830</v>
      </c>
      <c r="L352" s="622">
        <v>300.72272121712649</v>
      </c>
      <c r="M352" s="622">
        <v>4</v>
      </c>
      <c r="N352" s="623">
        <v>1202.890884868506</v>
      </c>
    </row>
    <row r="353" spans="1:14" ht="14.4" customHeight="1" x14ac:dyDescent="0.3">
      <c r="A353" s="618" t="s">
        <v>556</v>
      </c>
      <c r="B353" s="619" t="s">
        <v>558</v>
      </c>
      <c r="C353" s="620" t="s">
        <v>572</v>
      </c>
      <c r="D353" s="621" t="s">
        <v>573</v>
      </c>
      <c r="E353" s="620" t="s">
        <v>567</v>
      </c>
      <c r="F353" s="621" t="s">
        <v>568</v>
      </c>
      <c r="G353" s="620" t="s">
        <v>1439</v>
      </c>
      <c r="H353" s="620" t="s">
        <v>1831</v>
      </c>
      <c r="I353" s="620" t="s">
        <v>1832</v>
      </c>
      <c r="J353" s="620" t="s">
        <v>1833</v>
      </c>
      <c r="K353" s="620" t="s">
        <v>1834</v>
      </c>
      <c r="L353" s="622">
        <v>323.86008736253325</v>
      </c>
      <c r="M353" s="622">
        <v>48</v>
      </c>
      <c r="N353" s="623">
        <v>15545.284193401596</v>
      </c>
    </row>
    <row r="354" spans="1:14" ht="14.4" customHeight="1" x14ac:dyDescent="0.3">
      <c r="A354" s="618" t="s">
        <v>556</v>
      </c>
      <c r="B354" s="619" t="s">
        <v>558</v>
      </c>
      <c r="C354" s="620" t="s">
        <v>572</v>
      </c>
      <c r="D354" s="621" t="s">
        <v>573</v>
      </c>
      <c r="E354" s="620" t="s">
        <v>567</v>
      </c>
      <c r="F354" s="621" t="s">
        <v>568</v>
      </c>
      <c r="G354" s="620" t="s">
        <v>1439</v>
      </c>
      <c r="H354" s="620" t="s">
        <v>1835</v>
      </c>
      <c r="I354" s="620" t="s">
        <v>1836</v>
      </c>
      <c r="J354" s="620" t="s">
        <v>1837</v>
      </c>
      <c r="K354" s="620" t="s">
        <v>1838</v>
      </c>
      <c r="L354" s="622">
        <v>154.05000000000001</v>
      </c>
      <c r="M354" s="622">
        <v>3</v>
      </c>
      <c r="N354" s="623">
        <v>462.15000000000003</v>
      </c>
    </row>
    <row r="355" spans="1:14" ht="14.4" customHeight="1" x14ac:dyDescent="0.3">
      <c r="A355" s="618" t="s">
        <v>556</v>
      </c>
      <c r="B355" s="619" t="s">
        <v>558</v>
      </c>
      <c r="C355" s="620" t="s">
        <v>572</v>
      </c>
      <c r="D355" s="621" t="s">
        <v>573</v>
      </c>
      <c r="E355" s="620" t="s">
        <v>567</v>
      </c>
      <c r="F355" s="621" t="s">
        <v>568</v>
      </c>
      <c r="G355" s="620" t="s">
        <v>1439</v>
      </c>
      <c r="H355" s="620" t="s">
        <v>1839</v>
      </c>
      <c r="I355" s="620" t="s">
        <v>1840</v>
      </c>
      <c r="J355" s="620" t="s">
        <v>1841</v>
      </c>
      <c r="K355" s="620" t="s">
        <v>1842</v>
      </c>
      <c r="L355" s="622">
        <v>54.429909183540246</v>
      </c>
      <c r="M355" s="622">
        <v>118</v>
      </c>
      <c r="N355" s="623">
        <v>6422.729283657749</v>
      </c>
    </row>
    <row r="356" spans="1:14" ht="14.4" customHeight="1" x14ac:dyDescent="0.3">
      <c r="A356" s="618" t="s">
        <v>556</v>
      </c>
      <c r="B356" s="619" t="s">
        <v>558</v>
      </c>
      <c r="C356" s="620" t="s">
        <v>572</v>
      </c>
      <c r="D356" s="621" t="s">
        <v>573</v>
      </c>
      <c r="E356" s="620" t="s">
        <v>567</v>
      </c>
      <c r="F356" s="621" t="s">
        <v>568</v>
      </c>
      <c r="G356" s="620" t="s">
        <v>1439</v>
      </c>
      <c r="H356" s="620" t="s">
        <v>1843</v>
      </c>
      <c r="I356" s="620" t="s">
        <v>1844</v>
      </c>
      <c r="J356" s="620" t="s">
        <v>1845</v>
      </c>
      <c r="K356" s="620" t="s">
        <v>1846</v>
      </c>
      <c r="L356" s="622">
        <v>12551.698333333334</v>
      </c>
      <c r="M356" s="622">
        <v>2.4</v>
      </c>
      <c r="N356" s="623">
        <v>30124.076000000001</v>
      </c>
    </row>
    <row r="357" spans="1:14" ht="14.4" customHeight="1" x14ac:dyDescent="0.3">
      <c r="A357" s="618" t="s">
        <v>556</v>
      </c>
      <c r="B357" s="619" t="s">
        <v>558</v>
      </c>
      <c r="C357" s="620" t="s">
        <v>572</v>
      </c>
      <c r="D357" s="621" t="s">
        <v>573</v>
      </c>
      <c r="E357" s="620" t="s">
        <v>569</v>
      </c>
      <c r="F357" s="621" t="s">
        <v>570</v>
      </c>
      <c r="G357" s="620" t="s">
        <v>1439</v>
      </c>
      <c r="H357" s="620" t="s">
        <v>1847</v>
      </c>
      <c r="I357" s="620" t="s">
        <v>1848</v>
      </c>
      <c r="J357" s="620" t="s">
        <v>1849</v>
      </c>
      <c r="K357" s="620"/>
      <c r="L357" s="622">
        <v>91.71007577220594</v>
      </c>
      <c r="M357" s="622">
        <v>248</v>
      </c>
      <c r="N357" s="623">
        <v>22744.098791507073</v>
      </c>
    </row>
    <row r="358" spans="1:14" ht="14.4" customHeight="1" x14ac:dyDescent="0.3">
      <c r="A358" s="618" t="s">
        <v>556</v>
      </c>
      <c r="B358" s="619" t="s">
        <v>558</v>
      </c>
      <c r="C358" s="620" t="s">
        <v>572</v>
      </c>
      <c r="D358" s="621" t="s">
        <v>573</v>
      </c>
      <c r="E358" s="620" t="s">
        <v>563</v>
      </c>
      <c r="F358" s="621" t="s">
        <v>564</v>
      </c>
      <c r="G358" s="620"/>
      <c r="H358" s="620"/>
      <c r="I358" s="620" t="s">
        <v>1850</v>
      </c>
      <c r="J358" s="620" t="s">
        <v>1851</v>
      </c>
      <c r="K358" s="620"/>
      <c r="L358" s="622">
        <v>3842.04</v>
      </c>
      <c r="M358" s="622">
        <v>1</v>
      </c>
      <c r="N358" s="623">
        <v>3842.04</v>
      </c>
    </row>
    <row r="359" spans="1:14" ht="14.4" customHeight="1" x14ac:dyDescent="0.3">
      <c r="A359" s="618" t="s">
        <v>556</v>
      </c>
      <c r="B359" s="619" t="s">
        <v>558</v>
      </c>
      <c r="C359" s="620" t="s">
        <v>572</v>
      </c>
      <c r="D359" s="621" t="s">
        <v>573</v>
      </c>
      <c r="E359" s="620" t="s">
        <v>563</v>
      </c>
      <c r="F359" s="621" t="s">
        <v>564</v>
      </c>
      <c r="G359" s="620"/>
      <c r="H359" s="620"/>
      <c r="I359" s="620" t="s">
        <v>1852</v>
      </c>
      <c r="J359" s="620" t="s">
        <v>1853</v>
      </c>
      <c r="K359" s="620"/>
      <c r="L359" s="622">
        <v>1407.54</v>
      </c>
      <c r="M359" s="622">
        <v>16</v>
      </c>
      <c r="N359" s="623">
        <v>22520.639999999999</v>
      </c>
    </row>
    <row r="360" spans="1:14" ht="14.4" customHeight="1" x14ac:dyDescent="0.3">
      <c r="A360" s="618" t="s">
        <v>556</v>
      </c>
      <c r="B360" s="619" t="s">
        <v>558</v>
      </c>
      <c r="C360" s="620" t="s">
        <v>576</v>
      </c>
      <c r="D360" s="621" t="s">
        <v>577</v>
      </c>
      <c r="E360" s="620" t="s">
        <v>559</v>
      </c>
      <c r="F360" s="621" t="s">
        <v>560</v>
      </c>
      <c r="G360" s="620"/>
      <c r="H360" s="620" t="s">
        <v>588</v>
      </c>
      <c r="I360" s="620" t="s">
        <v>589</v>
      </c>
      <c r="J360" s="620" t="s">
        <v>590</v>
      </c>
      <c r="K360" s="620" t="s">
        <v>591</v>
      </c>
      <c r="L360" s="622">
        <v>61.579931874147505</v>
      </c>
      <c r="M360" s="622">
        <v>7</v>
      </c>
      <c r="N360" s="623">
        <v>431.05952311903252</v>
      </c>
    </row>
    <row r="361" spans="1:14" ht="14.4" customHeight="1" x14ac:dyDescent="0.3">
      <c r="A361" s="618" t="s">
        <v>556</v>
      </c>
      <c r="B361" s="619" t="s">
        <v>558</v>
      </c>
      <c r="C361" s="620" t="s">
        <v>576</v>
      </c>
      <c r="D361" s="621" t="s">
        <v>577</v>
      </c>
      <c r="E361" s="620" t="s">
        <v>559</v>
      </c>
      <c r="F361" s="621" t="s">
        <v>560</v>
      </c>
      <c r="G361" s="620"/>
      <c r="H361" s="620" t="s">
        <v>1854</v>
      </c>
      <c r="I361" s="620" t="s">
        <v>1855</v>
      </c>
      <c r="J361" s="620" t="s">
        <v>1856</v>
      </c>
      <c r="K361" s="620" t="s">
        <v>1319</v>
      </c>
      <c r="L361" s="622">
        <v>49.379989131393103</v>
      </c>
      <c r="M361" s="622">
        <v>1</v>
      </c>
      <c r="N361" s="623">
        <v>49.379989131393103</v>
      </c>
    </row>
    <row r="362" spans="1:14" ht="14.4" customHeight="1" x14ac:dyDescent="0.3">
      <c r="A362" s="618" t="s">
        <v>556</v>
      </c>
      <c r="B362" s="619" t="s">
        <v>558</v>
      </c>
      <c r="C362" s="620" t="s">
        <v>576</v>
      </c>
      <c r="D362" s="621" t="s">
        <v>577</v>
      </c>
      <c r="E362" s="620" t="s">
        <v>559</v>
      </c>
      <c r="F362" s="621" t="s">
        <v>560</v>
      </c>
      <c r="G362" s="620"/>
      <c r="H362" s="620" t="s">
        <v>1857</v>
      </c>
      <c r="I362" s="620" t="s">
        <v>1858</v>
      </c>
      <c r="J362" s="620" t="s">
        <v>1859</v>
      </c>
      <c r="K362" s="620" t="s">
        <v>1860</v>
      </c>
      <c r="L362" s="622">
        <v>119.705</v>
      </c>
      <c r="M362" s="622">
        <v>2</v>
      </c>
      <c r="N362" s="623">
        <v>239.41</v>
      </c>
    </row>
    <row r="363" spans="1:14" ht="14.4" customHeight="1" x14ac:dyDescent="0.3">
      <c r="A363" s="618" t="s">
        <v>556</v>
      </c>
      <c r="B363" s="619" t="s">
        <v>558</v>
      </c>
      <c r="C363" s="620" t="s">
        <v>576</v>
      </c>
      <c r="D363" s="621" t="s">
        <v>577</v>
      </c>
      <c r="E363" s="620" t="s">
        <v>559</v>
      </c>
      <c r="F363" s="621" t="s">
        <v>560</v>
      </c>
      <c r="G363" s="620"/>
      <c r="H363" s="620" t="s">
        <v>596</v>
      </c>
      <c r="I363" s="620" t="s">
        <v>597</v>
      </c>
      <c r="J363" s="620" t="s">
        <v>598</v>
      </c>
      <c r="K363" s="620"/>
      <c r="L363" s="622">
        <v>78.53114078141104</v>
      </c>
      <c r="M363" s="622">
        <v>212</v>
      </c>
      <c r="N363" s="623">
        <v>16648.601845659141</v>
      </c>
    </row>
    <row r="364" spans="1:14" ht="14.4" customHeight="1" x14ac:dyDescent="0.3">
      <c r="A364" s="618" t="s">
        <v>556</v>
      </c>
      <c r="B364" s="619" t="s">
        <v>558</v>
      </c>
      <c r="C364" s="620" t="s">
        <v>576</v>
      </c>
      <c r="D364" s="621" t="s">
        <v>577</v>
      </c>
      <c r="E364" s="620" t="s">
        <v>559</v>
      </c>
      <c r="F364" s="621" t="s">
        <v>560</v>
      </c>
      <c r="G364" s="620"/>
      <c r="H364" s="620" t="s">
        <v>1861</v>
      </c>
      <c r="I364" s="620" t="s">
        <v>1862</v>
      </c>
      <c r="J364" s="620" t="s">
        <v>1863</v>
      </c>
      <c r="K364" s="620" t="s">
        <v>1864</v>
      </c>
      <c r="L364" s="622">
        <v>33.72</v>
      </c>
      <c r="M364" s="622">
        <v>3</v>
      </c>
      <c r="N364" s="623">
        <v>101.16</v>
      </c>
    </row>
    <row r="365" spans="1:14" ht="14.4" customHeight="1" x14ac:dyDescent="0.3">
      <c r="A365" s="618" t="s">
        <v>556</v>
      </c>
      <c r="B365" s="619" t="s">
        <v>558</v>
      </c>
      <c r="C365" s="620" t="s">
        <v>576</v>
      </c>
      <c r="D365" s="621" t="s">
        <v>577</v>
      </c>
      <c r="E365" s="620" t="s">
        <v>559</v>
      </c>
      <c r="F365" s="621" t="s">
        <v>560</v>
      </c>
      <c r="G365" s="620"/>
      <c r="H365" s="620" t="s">
        <v>1865</v>
      </c>
      <c r="I365" s="620" t="s">
        <v>1866</v>
      </c>
      <c r="J365" s="620" t="s">
        <v>1867</v>
      </c>
      <c r="K365" s="620" t="s">
        <v>1141</v>
      </c>
      <c r="L365" s="622">
        <v>41.08</v>
      </c>
      <c r="M365" s="622">
        <v>1</v>
      </c>
      <c r="N365" s="623">
        <v>41.08</v>
      </c>
    </row>
    <row r="366" spans="1:14" ht="14.4" customHeight="1" x14ac:dyDescent="0.3">
      <c r="A366" s="618" t="s">
        <v>556</v>
      </c>
      <c r="B366" s="619" t="s">
        <v>558</v>
      </c>
      <c r="C366" s="620" t="s">
        <v>576</v>
      </c>
      <c r="D366" s="621" t="s">
        <v>577</v>
      </c>
      <c r="E366" s="620" t="s">
        <v>559</v>
      </c>
      <c r="F366" s="621" t="s">
        <v>560</v>
      </c>
      <c r="G366" s="620"/>
      <c r="H366" s="620" t="s">
        <v>1868</v>
      </c>
      <c r="I366" s="620" t="s">
        <v>1869</v>
      </c>
      <c r="J366" s="620" t="s">
        <v>1870</v>
      </c>
      <c r="K366" s="620" t="s">
        <v>1871</v>
      </c>
      <c r="L366" s="622">
        <v>39.303332939434334</v>
      </c>
      <c r="M366" s="622">
        <v>6</v>
      </c>
      <c r="N366" s="623">
        <v>235.81999763660599</v>
      </c>
    </row>
    <row r="367" spans="1:14" ht="14.4" customHeight="1" x14ac:dyDescent="0.3">
      <c r="A367" s="618" t="s">
        <v>556</v>
      </c>
      <c r="B367" s="619" t="s">
        <v>558</v>
      </c>
      <c r="C367" s="620" t="s">
        <v>576</v>
      </c>
      <c r="D367" s="621" t="s">
        <v>577</v>
      </c>
      <c r="E367" s="620" t="s">
        <v>559</v>
      </c>
      <c r="F367" s="621" t="s">
        <v>560</v>
      </c>
      <c r="G367" s="620"/>
      <c r="H367" s="620" t="s">
        <v>1872</v>
      </c>
      <c r="I367" s="620" t="s">
        <v>1873</v>
      </c>
      <c r="J367" s="620" t="s">
        <v>1874</v>
      </c>
      <c r="K367" s="620" t="s">
        <v>1875</v>
      </c>
      <c r="L367" s="622">
        <v>162.16999999999999</v>
      </c>
      <c r="M367" s="622">
        <v>1</v>
      </c>
      <c r="N367" s="623">
        <v>162.16999999999999</v>
      </c>
    </row>
    <row r="368" spans="1:14" ht="14.4" customHeight="1" x14ac:dyDescent="0.3">
      <c r="A368" s="618" t="s">
        <v>556</v>
      </c>
      <c r="B368" s="619" t="s">
        <v>558</v>
      </c>
      <c r="C368" s="620" t="s">
        <v>576</v>
      </c>
      <c r="D368" s="621" t="s">
        <v>577</v>
      </c>
      <c r="E368" s="620" t="s">
        <v>559</v>
      </c>
      <c r="F368" s="621" t="s">
        <v>560</v>
      </c>
      <c r="G368" s="620"/>
      <c r="H368" s="620" t="s">
        <v>1876</v>
      </c>
      <c r="I368" s="620" t="s">
        <v>1877</v>
      </c>
      <c r="J368" s="620" t="s">
        <v>1878</v>
      </c>
      <c r="K368" s="620" t="s">
        <v>1879</v>
      </c>
      <c r="L368" s="622">
        <v>99.410294413207495</v>
      </c>
      <c r="M368" s="622">
        <v>1</v>
      </c>
      <c r="N368" s="623">
        <v>99.410294413207495</v>
      </c>
    </row>
    <row r="369" spans="1:14" ht="14.4" customHeight="1" x14ac:dyDescent="0.3">
      <c r="A369" s="618" t="s">
        <v>556</v>
      </c>
      <c r="B369" s="619" t="s">
        <v>558</v>
      </c>
      <c r="C369" s="620" t="s">
        <v>576</v>
      </c>
      <c r="D369" s="621" t="s">
        <v>577</v>
      </c>
      <c r="E369" s="620" t="s">
        <v>559</v>
      </c>
      <c r="F369" s="621" t="s">
        <v>560</v>
      </c>
      <c r="G369" s="620"/>
      <c r="H369" s="620" t="s">
        <v>1880</v>
      </c>
      <c r="I369" s="620" t="s">
        <v>1881</v>
      </c>
      <c r="J369" s="620" t="s">
        <v>601</v>
      </c>
      <c r="K369" s="620" t="s">
        <v>1882</v>
      </c>
      <c r="L369" s="622">
        <v>94.955969904552134</v>
      </c>
      <c r="M369" s="622">
        <v>3</v>
      </c>
      <c r="N369" s="623">
        <v>284.86790971365639</v>
      </c>
    </row>
    <row r="370" spans="1:14" ht="14.4" customHeight="1" x14ac:dyDescent="0.3">
      <c r="A370" s="618" t="s">
        <v>556</v>
      </c>
      <c r="B370" s="619" t="s">
        <v>558</v>
      </c>
      <c r="C370" s="620" t="s">
        <v>576</v>
      </c>
      <c r="D370" s="621" t="s">
        <v>577</v>
      </c>
      <c r="E370" s="620" t="s">
        <v>559</v>
      </c>
      <c r="F370" s="621" t="s">
        <v>560</v>
      </c>
      <c r="G370" s="620"/>
      <c r="H370" s="620" t="s">
        <v>1883</v>
      </c>
      <c r="I370" s="620" t="s">
        <v>1884</v>
      </c>
      <c r="J370" s="620" t="s">
        <v>1885</v>
      </c>
      <c r="K370" s="620" t="s">
        <v>1886</v>
      </c>
      <c r="L370" s="622">
        <v>114.78</v>
      </c>
      <c r="M370" s="622">
        <v>1</v>
      </c>
      <c r="N370" s="623">
        <v>114.78</v>
      </c>
    </row>
    <row r="371" spans="1:14" ht="14.4" customHeight="1" x14ac:dyDescent="0.3">
      <c r="A371" s="618" t="s">
        <v>556</v>
      </c>
      <c r="B371" s="619" t="s">
        <v>558</v>
      </c>
      <c r="C371" s="620" t="s">
        <v>576</v>
      </c>
      <c r="D371" s="621" t="s">
        <v>577</v>
      </c>
      <c r="E371" s="620" t="s">
        <v>559</v>
      </c>
      <c r="F371" s="621" t="s">
        <v>560</v>
      </c>
      <c r="G371" s="620"/>
      <c r="H371" s="620" t="s">
        <v>1887</v>
      </c>
      <c r="I371" s="620" t="s">
        <v>1888</v>
      </c>
      <c r="J371" s="620" t="s">
        <v>1889</v>
      </c>
      <c r="K371" s="620" t="s">
        <v>1890</v>
      </c>
      <c r="L371" s="622">
        <v>32.8100025174395</v>
      </c>
      <c r="M371" s="622">
        <v>2</v>
      </c>
      <c r="N371" s="623">
        <v>65.620005034879</v>
      </c>
    </row>
    <row r="372" spans="1:14" ht="14.4" customHeight="1" x14ac:dyDescent="0.3">
      <c r="A372" s="618" t="s">
        <v>556</v>
      </c>
      <c r="B372" s="619" t="s">
        <v>558</v>
      </c>
      <c r="C372" s="620" t="s">
        <v>576</v>
      </c>
      <c r="D372" s="621" t="s">
        <v>577</v>
      </c>
      <c r="E372" s="620" t="s">
        <v>559</v>
      </c>
      <c r="F372" s="621" t="s">
        <v>560</v>
      </c>
      <c r="G372" s="620"/>
      <c r="H372" s="620" t="s">
        <v>607</v>
      </c>
      <c r="I372" s="620" t="s">
        <v>608</v>
      </c>
      <c r="J372" s="620" t="s">
        <v>609</v>
      </c>
      <c r="K372" s="620" t="s">
        <v>610</v>
      </c>
      <c r="L372" s="622">
        <v>151.539828419028</v>
      </c>
      <c r="M372" s="622">
        <v>1</v>
      </c>
      <c r="N372" s="623">
        <v>151.539828419028</v>
      </c>
    </row>
    <row r="373" spans="1:14" ht="14.4" customHeight="1" x14ac:dyDescent="0.3">
      <c r="A373" s="618" t="s">
        <v>556</v>
      </c>
      <c r="B373" s="619" t="s">
        <v>558</v>
      </c>
      <c r="C373" s="620" t="s">
        <v>576</v>
      </c>
      <c r="D373" s="621" t="s">
        <v>577</v>
      </c>
      <c r="E373" s="620" t="s">
        <v>559</v>
      </c>
      <c r="F373" s="621" t="s">
        <v>560</v>
      </c>
      <c r="G373" s="620"/>
      <c r="H373" s="620" t="s">
        <v>615</v>
      </c>
      <c r="I373" s="620" t="s">
        <v>616</v>
      </c>
      <c r="J373" s="620" t="s">
        <v>617</v>
      </c>
      <c r="K373" s="620" t="s">
        <v>618</v>
      </c>
      <c r="L373" s="622">
        <v>104.73</v>
      </c>
      <c r="M373" s="622">
        <v>2</v>
      </c>
      <c r="N373" s="623">
        <v>209.46</v>
      </c>
    </row>
    <row r="374" spans="1:14" ht="14.4" customHeight="1" x14ac:dyDescent="0.3">
      <c r="A374" s="618" t="s">
        <v>556</v>
      </c>
      <c r="B374" s="619" t="s">
        <v>558</v>
      </c>
      <c r="C374" s="620" t="s">
        <v>576</v>
      </c>
      <c r="D374" s="621" t="s">
        <v>577</v>
      </c>
      <c r="E374" s="620" t="s">
        <v>559</v>
      </c>
      <c r="F374" s="621" t="s">
        <v>560</v>
      </c>
      <c r="G374" s="620"/>
      <c r="H374" s="620" t="s">
        <v>1891</v>
      </c>
      <c r="I374" s="620" t="s">
        <v>1892</v>
      </c>
      <c r="J374" s="620" t="s">
        <v>1893</v>
      </c>
      <c r="K374" s="620" t="s">
        <v>1894</v>
      </c>
      <c r="L374" s="622">
        <v>71.67</v>
      </c>
      <c r="M374" s="622">
        <v>3</v>
      </c>
      <c r="N374" s="623">
        <v>215.01</v>
      </c>
    </row>
    <row r="375" spans="1:14" ht="14.4" customHeight="1" x14ac:dyDescent="0.3">
      <c r="A375" s="618" t="s">
        <v>556</v>
      </c>
      <c r="B375" s="619" t="s">
        <v>558</v>
      </c>
      <c r="C375" s="620" t="s">
        <v>576</v>
      </c>
      <c r="D375" s="621" t="s">
        <v>577</v>
      </c>
      <c r="E375" s="620" t="s">
        <v>559</v>
      </c>
      <c r="F375" s="621" t="s">
        <v>560</v>
      </c>
      <c r="G375" s="620"/>
      <c r="H375" s="620" t="s">
        <v>1895</v>
      </c>
      <c r="I375" s="620" t="s">
        <v>1895</v>
      </c>
      <c r="J375" s="620" t="s">
        <v>1896</v>
      </c>
      <c r="K375" s="620" t="s">
        <v>1897</v>
      </c>
      <c r="L375" s="622">
        <v>300.48</v>
      </c>
      <c r="M375" s="622">
        <v>1</v>
      </c>
      <c r="N375" s="623">
        <v>300.48</v>
      </c>
    </row>
    <row r="376" spans="1:14" ht="14.4" customHeight="1" x14ac:dyDescent="0.3">
      <c r="A376" s="618" t="s">
        <v>556</v>
      </c>
      <c r="B376" s="619" t="s">
        <v>558</v>
      </c>
      <c r="C376" s="620" t="s">
        <v>576</v>
      </c>
      <c r="D376" s="621" t="s">
        <v>577</v>
      </c>
      <c r="E376" s="620" t="s">
        <v>559</v>
      </c>
      <c r="F376" s="621" t="s">
        <v>560</v>
      </c>
      <c r="G376" s="620"/>
      <c r="H376" s="620" t="s">
        <v>1898</v>
      </c>
      <c r="I376" s="620" t="s">
        <v>1899</v>
      </c>
      <c r="J376" s="620" t="s">
        <v>1900</v>
      </c>
      <c r="K376" s="620" t="s">
        <v>1901</v>
      </c>
      <c r="L376" s="622">
        <v>54.04</v>
      </c>
      <c r="M376" s="622">
        <v>1</v>
      </c>
      <c r="N376" s="623">
        <v>54.04</v>
      </c>
    </row>
    <row r="377" spans="1:14" ht="14.4" customHeight="1" x14ac:dyDescent="0.3">
      <c r="A377" s="618" t="s">
        <v>556</v>
      </c>
      <c r="B377" s="619" t="s">
        <v>558</v>
      </c>
      <c r="C377" s="620" t="s">
        <v>576</v>
      </c>
      <c r="D377" s="621" t="s">
        <v>577</v>
      </c>
      <c r="E377" s="620" t="s">
        <v>559</v>
      </c>
      <c r="F377" s="621" t="s">
        <v>560</v>
      </c>
      <c r="G377" s="620"/>
      <c r="H377" s="620" t="s">
        <v>1902</v>
      </c>
      <c r="I377" s="620" t="s">
        <v>1903</v>
      </c>
      <c r="J377" s="620" t="s">
        <v>1904</v>
      </c>
      <c r="K377" s="620" t="s">
        <v>1905</v>
      </c>
      <c r="L377" s="622">
        <v>165.99</v>
      </c>
      <c r="M377" s="622">
        <v>1</v>
      </c>
      <c r="N377" s="623">
        <v>165.99</v>
      </c>
    </row>
    <row r="378" spans="1:14" ht="14.4" customHeight="1" x14ac:dyDescent="0.3">
      <c r="A378" s="618" t="s">
        <v>556</v>
      </c>
      <c r="B378" s="619" t="s">
        <v>558</v>
      </c>
      <c r="C378" s="620" t="s">
        <v>576</v>
      </c>
      <c r="D378" s="621" t="s">
        <v>577</v>
      </c>
      <c r="E378" s="620" t="s">
        <v>559</v>
      </c>
      <c r="F378" s="621" t="s">
        <v>560</v>
      </c>
      <c r="G378" s="620"/>
      <c r="H378" s="620" t="s">
        <v>1906</v>
      </c>
      <c r="I378" s="620" t="s">
        <v>1907</v>
      </c>
      <c r="J378" s="620" t="s">
        <v>1908</v>
      </c>
      <c r="K378" s="620" t="s">
        <v>1336</v>
      </c>
      <c r="L378" s="622">
        <v>53.680000732302901</v>
      </c>
      <c r="M378" s="622">
        <v>1</v>
      </c>
      <c r="N378" s="623">
        <v>53.680000732302901</v>
      </c>
    </row>
    <row r="379" spans="1:14" ht="14.4" customHeight="1" x14ac:dyDescent="0.3">
      <c r="A379" s="618" t="s">
        <v>556</v>
      </c>
      <c r="B379" s="619" t="s">
        <v>558</v>
      </c>
      <c r="C379" s="620" t="s">
        <v>576</v>
      </c>
      <c r="D379" s="621" t="s">
        <v>577</v>
      </c>
      <c r="E379" s="620" t="s">
        <v>559</v>
      </c>
      <c r="F379" s="621" t="s">
        <v>560</v>
      </c>
      <c r="G379" s="620"/>
      <c r="H379" s="620" t="s">
        <v>1909</v>
      </c>
      <c r="I379" s="620" t="s">
        <v>1910</v>
      </c>
      <c r="J379" s="620" t="s">
        <v>1911</v>
      </c>
      <c r="K379" s="620" t="s">
        <v>1912</v>
      </c>
      <c r="L379" s="622">
        <v>64.77</v>
      </c>
      <c r="M379" s="622">
        <v>1</v>
      </c>
      <c r="N379" s="623">
        <v>64.77</v>
      </c>
    </row>
    <row r="380" spans="1:14" ht="14.4" customHeight="1" x14ac:dyDescent="0.3">
      <c r="A380" s="618" t="s">
        <v>556</v>
      </c>
      <c r="B380" s="619" t="s">
        <v>558</v>
      </c>
      <c r="C380" s="620" t="s">
        <v>576</v>
      </c>
      <c r="D380" s="621" t="s">
        <v>577</v>
      </c>
      <c r="E380" s="620" t="s">
        <v>559</v>
      </c>
      <c r="F380" s="621" t="s">
        <v>560</v>
      </c>
      <c r="G380" s="620"/>
      <c r="H380" s="620" t="s">
        <v>1913</v>
      </c>
      <c r="I380" s="620" t="s">
        <v>1914</v>
      </c>
      <c r="J380" s="620" t="s">
        <v>1915</v>
      </c>
      <c r="K380" s="620" t="s">
        <v>1916</v>
      </c>
      <c r="L380" s="622">
        <v>1920.82</v>
      </c>
      <c r="M380" s="622">
        <v>1</v>
      </c>
      <c r="N380" s="623">
        <v>1920.82</v>
      </c>
    </row>
    <row r="381" spans="1:14" ht="14.4" customHeight="1" x14ac:dyDescent="0.3">
      <c r="A381" s="618" t="s">
        <v>556</v>
      </c>
      <c r="B381" s="619" t="s">
        <v>558</v>
      </c>
      <c r="C381" s="620" t="s">
        <v>576</v>
      </c>
      <c r="D381" s="621" t="s">
        <v>577</v>
      </c>
      <c r="E381" s="620" t="s">
        <v>559</v>
      </c>
      <c r="F381" s="621" t="s">
        <v>560</v>
      </c>
      <c r="G381" s="620"/>
      <c r="H381" s="620" t="s">
        <v>1917</v>
      </c>
      <c r="I381" s="620" t="s">
        <v>1917</v>
      </c>
      <c r="J381" s="620" t="s">
        <v>1918</v>
      </c>
      <c r="K381" s="620" t="s">
        <v>1919</v>
      </c>
      <c r="L381" s="622">
        <v>49.8</v>
      </c>
      <c r="M381" s="622">
        <v>1</v>
      </c>
      <c r="N381" s="623">
        <v>49.8</v>
      </c>
    </row>
    <row r="382" spans="1:14" ht="14.4" customHeight="1" x14ac:dyDescent="0.3">
      <c r="A382" s="618" t="s">
        <v>556</v>
      </c>
      <c r="B382" s="619" t="s">
        <v>558</v>
      </c>
      <c r="C382" s="620" t="s">
        <v>576</v>
      </c>
      <c r="D382" s="621" t="s">
        <v>577</v>
      </c>
      <c r="E382" s="620" t="s">
        <v>559</v>
      </c>
      <c r="F382" s="621" t="s">
        <v>560</v>
      </c>
      <c r="G382" s="620" t="s">
        <v>627</v>
      </c>
      <c r="H382" s="620" t="s">
        <v>628</v>
      </c>
      <c r="I382" s="620" t="s">
        <v>628</v>
      </c>
      <c r="J382" s="620" t="s">
        <v>629</v>
      </c>
      <c r="K382" s="620" t="s">
        <v>630</v>
      </c>
      <c r="L382" s="622">
        <v>256.49274221835248</v>
      </c>
      <c r="M382" s="622">
        <v>361</v>
      </c>
      <c r="N382" s="623">
        <v>92593.879940825253</v>
      </c>
    </row>
    <row r="383" spans="1:14" ht="14.4" customHeight="1" x14ac:dyDescent="0.3">
      <c r="A383" s="618" t="s">
        <v>556</v>
      </c>
      <c r="B383" s="619" t="s">
        <v>558</v>
      </c>
      <c r="C383" s="620" t="s">
        <v>576</v>
      </c>
      <c r="D383" s="621" t="s">
        <v>577</v>
      </c>
      <c r="E383" s="620" t="s">
        <v>559</v>
      </c>
      <c r="F383" s="621" t="s">
        <v>560</v>
      </c>
      <c r="G383" s="620" t="s">
        <v>627</v>
      </c>
      <c r="H383" s="620" t="s">
        <v>631</v>
      </c>
      <c r="I383" s="620" t="s">
        <v>631</v>
      </c>
      <c r="J383" s="620" t="s">
        <v>632</v>
      </c>
      <c r="K383" s="620" t="s">
        <v>633</v>
      </c>
      <c r="L383" s="622">
        <v>181.58948826800321</v>
      </c>
      <c r="M383" s="622">
        <v>74</v>
      </c>
      <c r="N383" s="623">
        <v>13437.622131832237</v>
      </c>
    </row>
    <row r="384" spans="1:14" ht="14.4" customHeight="1" x14ac:dyDescent="0.3">
      <c r="A384" s="618" t="s">
        <v>556</v>
      </c>
      <c r="B384" s="619" t="s">
        <v>558</v>
      </c>
      <c r="C384" s="620" t="s">
        <v>576</v>
      </c>
      <c r="D384" s="621" t="s">
        <v>577</v>
      </c>
      <c r="E384" s="620" t="s">
        <v>559</v>
      </c>
      <c r="F384" s="621" t="s">
        <v>560</v>
      </c>
      <c r="G384" s="620" t="s">
        <v>627</v>
      </c>
      <c r="H384" s="620" t="s">
        <v>634</v>
      </c>
      <c r="I384" s="620" t="s">
        <v>634</v>
      </c>
      <c r="J384" s="620" t="s">
        <v>635</v>
      </c>
      <c r="K384" s="620" t="s">
        <v>636</v>
      </c>
      <c r="L384" s="622">
        <v>149.99483878256993</v>
      </c>
      <c r="M384" s="622">
        <v>22</v>
      </c>
      <c r="N384" s="623">
        <v>3299.8864532165385</v>
      </c>
    </row>
    <row r="385" spans="1:14" ht="14.4" customHeight="1" x14ac:dyDescent="0.3">
      <c r="A385" s="618" t="s">
        <v>556</v>
      </c>
      <c r="B385" s="619" t="s">
        <v>558</v>
      </c>
      <c r="C385" s="620" t="s">
        <v>576</v>
      </c>
      <c r="D385" s="621" t="s">
        <v>577</v>
      </c>
      <c r="E385" s="620" t="s">
        <v>559</v>
      </c>
      <c r="F385" s="621" t="s">
        <v>560</v>
      </c>
      <c r="G385" s="620" t="s">
        <v>627</v>
      </c>
      <c r="H385" s="620" t="s">
        <v>637</v>
      </c>
      <c r="I385" s="620" t="s">
        <v>637</v>
      </c>
      <c r="J385" s="620" t="s">
        <v>629</v>
      </c>
      <c r="K385" s="620" t="s">
        <v>638</v>
      </c>
      <c r="L385" s="622">
        <v>144.90261445654195</v>
      </c>
      <c r="M385" s="622">
        <v>62</v>
      </c>
      <c r="N385" s="623">
        <v>8983.9620963056004</v>
      </c>
    </row>
    <row r="386" spans="1:14" ht="14.4" customHeight="1" x14ac:dyDescent="0.3">
      <c r="A386" s="618" t="s">
        <v>556</v>
      </c>
      <c r="B386" s="619" t="s">
        <v>558</v>
      </c>
      <c r="C386" s="620" t="s">
        <v>576</v>
      </c>
      <c r="D386" s="621" t="s">
        <v>577</v>
      </c>
      <c r="E386" s="620" t="s">
        <v>559</v>
      </c>
      <c r="F386" s="621" t="s">
        <v>560</v>
      </c>
      <c r="G386" s="620" t="s">
        <v>627</v>
      </c>
      <c r="H386" s="620" t="s">
        <v>639</v>
      </c>
      <c r="I386" s="620" t="s">
        <v>639</v>
      </c>
      <c r="J386" s="620" t="s">
        <v>629</v>
      </c>
      <c r="K386" s="620" t="s">
        <v>640</v>
      </c>
      <c r="L386" s="622">
        <v>150.97645161290328</v>
      </c>
      <c r="M386" s="622">
        <v>31</v>
      </c>
      <c r="N386" s="623">
        <v>4680.2700000000013</v>
      </c>
    </row>
    <row r="387" spans="1:14" ht="14.4" customHeight="1" x14ac:dyDescent="0.3">
      <c r="A387" s="618" t="s">
        <v>556</v>
      </c>
      <c r="B387" s="619" t="s">
        <v>558</v>
      </c>
      <c r="C387" s="620" t="s">
        <v>576</v>
      </c>
      <c r="D387" s="621" t="s">
        <v>577</v>
      </c>
      <c r="E387" s="620" t="s">
        <v>559</v>
      </c>
      <c r="F387" s="621" t="s">
        <v>560</v>
      </c>
      <c r="G387" s="620" t="s">
        <v>627</v>
      </c>
      <c r="H387" s="620" t="s">
        <v>1920</v>
      </c>
      <c r="I387" s="620" t="s">
        <v>1920</v>
      </c>
      <c r="J387" s="620" t="s">
        <v>1921</v>
      </c>
      <c r="K387" s="620" t="s">
        <v>1922</v>
      </c>
      <c r="L387" s="622">
        <v>72.623125016877395</v>
      </c>
      <c r="M387" s="622">
        <v>12.2</v>
      </c>
      <c r="N387" s="623">
        <v>886.00212520590412</v>
      </c>
    </row>
    <row r="388" spans="1:14" ht="14.4" customHeight="1" x14ac:dyDescent="0.3">
      <c r="A388" s="618" t="s">
        <v>556</v>
      </c>
      <c r="B388" s="619" t="s">
        <v>558</v>
      </c>
      <c r="C388" s="620" t="s">
        <v>576</v>
      </c>
      <c r="D388" s="621" t="s">
        <v>577</v>
      </c>
      <c r="E388" s="620" t="s">
        <v>559</v>
      </c>
      <c r="F388" s="621" t="s">
        <v>560</v>
      </c>
      <c r="G388" s="620" t="s">
        <v>627</v>
      </c>
      <c r="H388" s="620" t="s">
        <v>1923</v>
      </c>
      <c r="I388" s="620" t="s">
        <v>1924</v>
      </c>
      <c r="J388" s="620" t="s">
        <v>1925</v>
      </c>
      <c r="K388" s="620" t="s">
        <v>1926</v>
      </c>
      <c r="L388" s="622">
        <v>40.183300707432899</v>
      </c>
      <c r="M388" s="622">
        <v>3</v>
      </c>
      <c r="N388" s="623">
        <v>120.5499021222987</v>
      </c>
    </row>
    <row r="389" spans="1:14" ht="14.4" customHeight="1" x14ac:dyDescent="0.3">
      <c r="A389" s="618" t="s">
        <v>556</v>
      </c>
      <c r="B389" s="619" t="s">
        <v>558</v>
      </c>
      <c r="C389" s="620" t="s">
        <v>576</v>
      </c>
      <c r="D389" s="621" t="s">
        <v>577</v>
      </c>
      <c r="E389" s="620" t="s">
        <v>559</v>
      </c>
      <c r="F389" s="621" t="s">
        <v>560</v>
      </c>
      <c r="G389" s="620" t="s">
        <v>627</v>
      </c>
      <c r="H389" s="620" t="s">
        <v>641</v>
      </c>
      <c r="I389" s="620" t="s">
        <v>642</v>
      </c>
      <c r="J389" s="620" t="s">
        <v>643</v>
      </c>
      <c r="K389" s="620" t="s">
        <v>644</v>
      </c>
      <c r="L389" s="622">
        <v>53.65</v>
      </c>
      <c r="M389" s="622">
        <v>2</v>
      </c>
      <c r="N389" s="623">
        <v>107.3</v>
      </c>
    </row>
    <row r="390" spans="1:14" ht="14.4" customHeight="1" x14ac:dyDescent="0.3">
      <c r="A390" s="618" t="s">
        <v>556</v>
      </c>
      <c r="B390" s="619" t="s">
        <v>558</v>
      </c>
      <c r="C390" s="620" t="s">
        <v>576</v>
      </c>
      <c r="D390" s="621" t="s">
        <v>577</v>
      </c>
      <c r="E390" s="620" t="s">
        <v>559</v>
      </c>
      <c r="F390" s="621" t="s">
        <v>560</v>
      </c>
      <c r="G390" s="620" t="s">
        <v>627</v>
      </c>
      <c r="H390" s="620" t="s">
        <v>645</v>
      </c>
      <c r="I390" s="620" t="s">
        <v>646</v>
      </c>
      <c r="J390" s="620" t="s">
        <v>647</v>
      </c>
      <c r="K390" s="620" t="s">
        <v>648</v>
      </c>
      <c r="L390" s="622">
        <v>84.406762638629189</v>
      </c>
      <c r="M390" s="622">
        <v>3</v>
      </c>
      <c r="N390" s="623">
        <v>253.22028791588758</v>
      </c>
    </row>
    <row r="391" spans="1:14" ht="14.4" customHeight="1" x14ac:dyDescent="0.3">
      <c r="A391" s="618" t="s">
        <v>556</v>
      </c>
      <c r="B391" s="619" t="s">
        <v>558</v>
      </c>
      <c r="C391" s="620" t="s">
        <v>576</v>
      </c>
      <c r="D391" s="621" t="s">
        <v>577</v>
      </c>
      <c r="E391" s="620" t="s">
        <v>559</v>
      </c>
      <c r="F391" s="621" t="s">
        <v>560</v>
      </c>
      <c r="G391" s="620" t="s">
        <v>627</v>
      </c>
      <c r="H391" s="620" t="s">
        <v>649</v>
      </c>
      <c r="I391" s="620" t="s">
        <v>650</v>
      </c>
      <c r="J391" s="620" t="s">
        <v>651</v>
      </c>
      <c r="K391" s="620" t="s">
        <v>652</v>
      </c>
      <c r="L391" s="622">
        <v>94.726296696367896</v>
      </c>
      <c r="M391" s="622">
        <v>32</v>
      </c>
      <c r="N391" s="623">
        <v>3031.2414942837727</v>
      </c>
    </row>
    <row r="392" spans="1:14" ht="14.4" customHeight="1" x14ac:dyDescent="0.3">
      <c r="A392" s="618" t="s">
        <v>556</v>
      </c>
      <c r="B392" s="619" t="s">
        <v>558</v>
      </c>
      <c r="C392" s="620" t="s">
        <v>576</v>
      </c>
      <c r="D392" s="621" t="s">
        <v>577</v>
      </c>
      <c r="E392" s="620" t="s">
        <v>559</v>
      </c>
      <c r="F392" s="621" t="s">
        <v>560</v>
      </c>
      <c r="G392" s="620" t="s">
        <v>627</v>
      </c>
      <c r="H392" s="620" t="s">
        <v>653</v>
      </c>
      <c r="I392" s="620" t="s">
        <v>654</v>
      </c>
      <c r="J392" s="620" t="s">
        <v>651</v>
      </c>
      <c r="K392" s="620" t="s">
        <v>655</v>
      </c>
      <c r="L392" s="622">
        <v>97.630030136434542</v>
      </c>
      <c r="M392" s="622">
        <v>6</v>
      </c>
      <c r="N392" s="623">
        <v>585.78018081860728</v>
      </c>
    </row>
    <row r="393" spans="1:14" ht="14.4" customHeight="1" x14ac:dyDescent="0.3">
      <c r="A393" s="618" t="s">
        <v>556</v>
      </c>
      <c r="B393" s="619" t="s">
        <v>558</v>
      </c>
      <c r="C393" s="620" t="s">
        <v>576</v>
      </c>
      <c r="D393" s="621" t="s">
        <v>577</v>
      </c>
      <c r="E393" s="620" t="s">
        <v>559</v>
      </c>
      <c r="F393" s="621" t="s">
        <v>560</v>
      </c>
      <c r="G393" s="620" t="s">
        <v>627</v>
      </c>
      <c r="H393" s="620" t="s">
        <v>656</v>
      </c>
      <c r="I393" s="620" t="s">
        <v>657</v>
      </c>
      <c r="J393" s="620" t="s">
        <v>658</v>
      </c>
      <c r="K393" s="620" t="s">
        <v>659</v>
      </c>
      <c r="L393" s="622">
        <v>165.34333333333333</v>
      </c>
      <c r="M393" s="622">
        <v>6</v>
      </c>
      <c r="N393" s="623">
        <v>992.06000000000006</v>
      </c>
    </row>
    <row r="394" spans="1:14" ht="14.4" customHeight="1" x14ac:dyDescent="0.3">
      <c r="A394" s="618" t="s">
        <v>556</v>
      </c>
      <c r="B394" s="619" t="s">
        <v>558</v>
      </c>
      <c r="C394" s="620" t="s">
        <v>576</v>
      </c>
      <c r="D394" s="621" t="s">
        <v>577</v>
      </c>
      <c r="E394" s="620" t="s">
        <v>559</v>
      </c>
      <c r="F394" s="621" t="s">
        <v>560</v>
      </c>
      <c r="G394" s="620" t="s">
        <v>627</v>
      </c>
      <c r="H394" s="620" t="s">
        <v>1927</v>
      </c>
      <c r="I394" s="620" t="s">
        <v>1928</v>
      </c>
      <c r="J394" s="620" t="s">
        <v>1929</v>
      </c>
      <c r="K394" s="620" t="s">
        <v>1930</v>
      </c>
      <c r="L394" s="622">
        <v>118.87</v>
      </c>
      <c r="M394" s="622">
        <v>1</v>
      </c>
      <c r="N394" s="623">
        <v>118.87</v>
      </c>
    </row>
    <row r="395" spans="1:14" ht="14.4" customHeight="1" x14ac:dyDescent="0.3">
      <c r="A395" s="618" t="s">
        <v>556</v>
      </c>
      <c r="B395" s="619" t="s">
        <v>558</v>
      </c>
      <c r="C395" s="620" t="s">
        <v>576</v>
      </c>
      <c r="D395" s="621" t="s">
        <v>577</v>
      </c>
      <c r="E395" s="620" t="s">
        <v>559</v>
      </c>
      <c r="F395" s="621" t="s">
        <v>560</v>
      </c>
      <c r="G395" s="620" t="s">
        <v>627</v>
      </c>
      <c r="H395" s="620" t="s">
        <v>660</v>
      </c>
      <c r="I395" s="620" t="s">
        <v>661</v>
      </c>
      <c r="J395" s="620" t="s">
        <v>662</v>
      </c>
      <c r="K395" s="620" t="s">
        <v>663</v>
      </c>
      <c r="L395" s="622">
        <v>63.166857528759024</v>
      </c>
      <c r="M395" s="622">
        <v>27</v>
      </c>
      <c r="N395" s="623">
        <v>1705.5051532764937</v>
      </c>
    </row>
    <row r="396" spans="1:14" ht="14.4" customHeight="1" x14ac:dyDescent="0.3">
      <c r="A396" s="618" t="s">
        <v>556</v>
      </c>
      <c r="B396" s="619" t="s">
        <v>558</v>
      </c>
      <c r="C396" s="620" t="s">
        <v>576</v>
      </c>
      <c r="D396" s="621" t="s">
        <v>577</v>
      </c>
      <c r="E396" s="620" t="s">
        <v>559</v>
      </c>
      <c r="F396" s="621" t="s">
        <v>560</v>
      </c>
      <c r="G396" s="620" t="s">
        <v>627</v>
      </c>
      <c r="H396" s="620" t="s">
        <v>664</v>
      </c>
      <c r="I396" s="620" t="s">
        <v>665</v>
      </c>
      <c r="J396" s="620" t="s">
        <v>666</v>
      </c>
      <c r="K396" s="620" t="s">
        <v>667</v>
      </c>
      <c r="L396" s="622">
        <v>42.4</v>
      </c>
      <c r="M396" s="622">
        <v>1</v>
      </c>
      <c r="N396" s="623">
        <v>42.4</v>
      </c>
    </row>
    <row r="397" spans="1:14" ht="14.4" customHeight="1" x14ac:dyDescent="0.3">
      <c r="A397" s="618" t="s">
        <v>556</v>
      </c>
      <c r="B397" s="619" t="s">
        <v>558</v>
      </c>
      <c r="C397" s="620" t="s">
        <v>576</v>
      </c>
      <c r="D397" s="621" t="s">
        <v>577</v>
      </c>
      <c r="E397" s="620" t="s">
        <v>559</v>
      </c>
      <c r="F397" s="621" t="s">
        <v>560</v>
      </c>
      <c r="G397" s="620" t="s">
        <v>627</v>
      </c>
      <c r="H397" s="620" t="s">
        <v>668</v>
      </c>
      <c r="I397" s="620" t="s">
        <v>669</v>
      </c>
      <c r="J397" s="620" t="s">
        <v>670</v>
      </c>
      <c r="K397" s="620" t="s">
        <v>671</v>
      </c>
      <c r="L397" s="622">
        <v>74.266739936787928</v>
      </c>
      <c r="M397" s="622">
        <v>18</v>
      </c>
      <c r="N397" s="623">
        <v>1336.8013188621828</v>
      </c>
    </row>
    <row r="398" spans="1:14" ht="14.4" customHeight="1" x14ac:dyDescent="0.3">
      <c r="A398" s="618" t="s">
        <v>556</v>
      </c>
      <c r="B398" s="619" t="s">
        <v>558</v>
      </c>
      <c r="C398" s="620" t="s">
        <v>576</v>
      </c>
      <c r="D398" s="621" t="s">
        <v>577</v>
      </c>
      <c r="E398" s="620" t="s">
        <v>559</v>
      </c>
      <c r="F398" s="621" t="s">
        <v>560</v>
      </c>
      <c r="G398" s="620" t="s">
        <v>627</v>
      </c>
      <c r="H398" s="620" t="s">
        <v>1931</v>
      </c>
      <c r="I398" s="620" t="s">
        <v>1932</v>
      </c>
      <c r="J398" s="620" t="s">
        <v>1933</v>
      </c>
      <c r="K398" s="620" t="s">
        <v>1934</v>
      </c>
      <c r="L398" s="622">
        <v>60.455558936014356</v>
      </c>
      <c r="M398" s="622">
        <v>10</v>
      </c>
      <c r="N398" s="623">
        <v>604.55558936014359</v>
      </c>
    </row>
    <row r="399" spans="1:14" ht="14.4" customHeight="1" x14ac:dyDescent="0.3">
      <c r="A399" s="618" t="s">
        <v>556</v>
      </c>
      <c r="B399" s="619" t="s">
        <v>558</v>
      </c>
      <c r="C399" s="620" t="s">
        <v>576</v>
      </c>
      <c r="D399" s="621" t="s">
        <v>577</v>
      </c>
      <c r="E399" s="620" t="s">
        <v>559</v>
      </c>
      <c r="F399" s="621" t="s">
        <v>560</v>
      </c>
      <c r="G399" s="620" t="s">
        <v>627</v>
      </c>
      <c r="H399" s="620" t="s">
        <v>672</v>
      </c>
      <c r="I399" s="620" t="s">
        <v>673</v>
      </c>
      <c r="J399" s="620" t="s">
        <v>674</v>
      </c>
      <c r="K399" s="620" t="s">
        <v>675</v>
      </c>
      <c r="L399" s="622">
        <v>55.659753863313526</v>
      </c>
      <c r="M399" s="622">
        <v>72</v>
      </c>
      <c r="N399" s="623">
        <v>4007.502278158574</v>
      </c>
    </row>
    <row r="400" spans="1:14" ht="14.4" customHeight="1" x14ac:dyDescent="0.3">
      <c r="A400" s="618" t="s">
        <v>556</v>
      </c>
      <c r="B400" s="619" t="s">
        <v>558</v>
      </c>
      <c r="C400" s="620" t="s">
        <v>576</v>
      </c>
      <c r="D400" s="621" t="s">
        <v>577</v>
      </c>
      <c r="E400" s="620" t="s">
        <v>559</v>
      </c>
      <c r="F400" s="621" t="s">
        <v>560</v>
      </c>
      <c r="G400" s="620" t="s">
        <v>627</v>
      </c>
      <c r="H400" s="620" t="s">
        <v>1935</v>
      </c>
      <c r="I400" s="620" t="s">
        <v>1936</v>
      </c>
      <c r="J400" s="620" t="s">
        <v>1937</v>
      </c>
      <c r="K400" s="620" t="s">
        <v>675</v>
      </c>
      <c r="L400" s="622">
        <v>88.669894440928942</v>
      </c>
      <c r="M400" s="622">
        <v>2</v>
      </c>
      <c r="N400" s="623">
        <v>177.33978888185788</v>
      </c>
    </row>
    <row r="401" spans="1:14" ht="14.4" customHeight="1" x14ac:dyDescent="0.3">
      <c r="A401" s="618" t="s">
        <v>556</v>
      </c>
      <c r="B401" s="619" t="s">
        <v>558</v>
      </c>
      <c r="C401" s="620" t="s">
        <v>576</v>
      </c>
      <c r="D401" s="621" t="s">
        <v>577</v>
      </c>
      <c r="E401" s="620" t="s">
        <v>559</v>
      </c>
      <c r="F401" s="621" t="s">
        <v>560</v>
      </c>
      <c r="G401" s="620" t="s">
        <v>627</v>
      </c>
      <c r="H401" s="620" t="s">
        <v>1938</v>
      </c>
      <c r="I401" s="620" t="s">
        <v>1939</v>
      </c>
      <c r="J401" s="620" t="s">
        <v>1933</v>
      </c>
      <c r="K401" s="620" t="s">
        <v>1940</v>
      </c>
      <c r="L401" s="622">
        <v>65.358032704620769</v>
      </c>
      <c r="M401" s="622">
        <v>10</v>
      </c>
      <c r="N401" s="623">
        <v>653.58032704620769</v>
      </c>
    </row>
    <row r="402" spans="1:14" ht="14.4" customHeight="1" x14ac:dyDescent="0.3">
      <c r="A402" s="618" t="s">
        <v>556</v>
      </c>
      <c r="B402" s="619" t="s">
        <v>558</v>
      </c>
      <c r="C402" s="620" t="s">
        <v>576</v>
      </c>
      <c r="D402" s="621" t="s">
        <v>577</v>
      </c>
      <c r="E402" s="620" t="s">
        <v>559</v>
      </c>
      <c r="F402" s="621" t="s">
        <v>560</v>
      </c>
      <c r="G402" s="620" t="s">
        <v>627</v>
      </c>
      <c r="H402" s="620" t="s">
        <v>1941</v>
      </c>
      <c r="I402" s="620" t="s">
        <v>1942</v>
      </c>
      <c r="J402" s="620" t="s">
        <v>1943</v>
      </c>
      <c r="K402" s="620" t="s">
        <v>675</v>
      </c>
      <c r="L402" s="622">
        <v>30.639994926765098</v>
      </c>
      <c r="M402" s="622">
        <v>14</v>
      </c>
      <c r="N402" s="623">
        <v>428.95992897471137</v>
      </c>
    </row>
    <row r="403" spans="1:14" ht="14.4" customHeight="1" x14ac:dyDescent="0.3">
      <c r="A403" s="618" t="s">
        <v>556</v>
      </c>
      <c r="B403" s="619" t="s">
        <v>558</v>
      </c>
      <c r="C403" s="620" t="s">
        <v>576</v>
      </c>
      <c r="D403" s="621" t="s">
        <v>577</v>
      </c>
      <c r="E403" s="620" t="s">
        <v>559</v>
      </c>
      <c r="F403" s="621" t="s">
        <v>560</v>
      </c>
      <c r="G403" s="620" t="s">
        <v>627</v>
      </c>
      <c r="H403" s="620" t="s">
        <v>676</v>
      </c>
      <c r="I403" s="620" t="s">
        <v>677</v>
      </c>
      <c r="J403" s="620" t="s">
        <v>678</v>
      </c>
      <c r="K403" s="620" t="s">
        <v>679</v>
      </c>
      <c r="L403" s="622">
        <v>78.536085625924812</v>
      </c>
      <c r="M403" s="622">
        <v>31</v>
      </c>
      <c r="N403" s="623">
        <v>2434.6186544036691</v>
      </c>
    </row>
    <row r="404" spans="1:14" ht="14.4" customHeight="1" x14ac:dyDescent="0.3">
      <c r="A404" s="618" t="s">
        <v>556</v>
      </c>
      <c r="B404" s="619" t="s">
        <v>558</v>
      </c>
      <c r="C404" s="620" t="s">
        <v>576</v>
      </c>
      <c r="D404" s="621" t="s">
        <v>577</v>
      </c>
      <c r="E404" s="620" t="s">
        <v>559</v>
      </c>
      <c r="F404" s="621" t="s">
        <v>560</v>
      </c>
      <c r="G404" s="620" t="s">
        <v>627</v>
      </c>
      <c r="H404" s="620" t="s">
        <v>680</v>
      </c>
      <c r="I404" s="620" t="s">
        <v>681</v>
      </c>
      <c r="J404" s="620" t="s">
        <v>682</v>
      </c>
      <c r="K404" s="620" t="s">
        <v>683</v>
      </c>
      <c r="L404" s="622">
        <v>137.12600020404741</v>
      </c>
      <c r="M404" s="622">
        <v>5</v>
      </c>
      <c r="N404" s="623">
        <v>685.63000102023705</v>
      </c>
    </row>
    <row r="405" spans="1:14" ht="14.4" customHeight="1" x14ac:dyDescent="0.3">
      <c r="A405" s="618" t="s">
        <v>556</v>
      </c>
      <c r="B405" s="619" t="s">
        <v>558</v>
      </c>
      <c r="C405" s="620" t="s">
        <v>576</v>
      </c>
      <c r="D405" s="621" t="s">
        <v>577</v>
      </c>
      <c r="E405" s="620" t="s">
        <v>559</v>
      </c>
      <c r="F405" s="621" t="s">
        <v>560</v>
      </c>
      <c r="G405" s="620" t="s">
        <v>627</v>
      </c>
      <c r="H405" s="620" t="s">
        <v>684</v>
      </c>
      <c r="I405" s="620" t="s">
        <v>685</v>
      </c>
      <c r="J405" s="620" t="s">
        <v>686</v>
      </c>
      <c r="K405" s="620" t="s">
        <v>687</v>
      </c>
      <c r="L405" s="622">
        <v>27.351366072376059</v>
      </c>
      <c r="M405" s="622">
        <v>39</v>
      </c>
      <c r="N405" s="623">
        <v>1066.7032768226663</v>
      </c>
    </row>
    <row r="406" spans="1:14" ht="14.4" customHeight="1" x14ac:dyDescent="0.3">
      <c r="A406" s="618" t="s">
        <v>556</v>
      </c>
      <c r="B406" s="619" t="s">
        <v>558</v>
      </c>
      <c r="C406" s="620" t="s">
        <v>576</v>
      </c>
      <c r="D406" s="621" t="s">
        <v>577</v>
      </c>
      <c r="E406" s="620" t="s">
        <v>559</v>
      </c>
      <c r="F406" s="621" t="s">
        <v>560</v>
      </c>
      <c r="G406" s="620" t="s">
        <v>627</v>
      </c>
      <c r="H406" s="620" t="s">
        <v>1944</v>
      </c>
      <c r="I406" s="620" t="s">
        <v>1945</v>
      </c>
      <c r="J406" s="620" t="s">
        <v>1946</v>
      </c>
      <c r="K406" s="620" t="s">
        <v>1947</v>
      </c>
      <c r="L406" s="622">
        <v>74.949877510673332</v>
      </c>
      <c r="M406" s="622">
        <v>14</v>
      </c>
      <c r="N406" s="623">
        <v>1049.2982851494266</v>
      </c>
    </row>
    <row r="407" spans="1:14" ht="14.4" customHeight="1" x14ac:dyDescent="0.3">
      <c r="A407" s="618" t="s">
        <v>556</v>
      </c>
      <c r="B407" s="619" t="s">
        <v>558</v>
      </c>
      <c r="C407" s="620" t="s">
        <v>576</v>
      </c>
      <c r="D407" s="621" t="s">
        <v>577</v>
      </c>
      <c r="E407" s="620" t="s">
        <v>559</v>
      </c>
      <c r="F407" s="621" t="s">
        <v>560</v>
      </c>
      <c r="G407" s="620" t="s">
        <v>627</v>
      </c>
      <c r="H407" s="620" t="s">
        <v>691</v>
      </c>
      <c r="I407" s="620" t="s">
        <v>692</v>
      </c>
      <c r="J407" s="620" t="s">
        <v>690</v>
      </c>
      <c r="K407" s="620" t="s">
        <v>693</v>
      </c>
      <c r="L407" s="622">
        <v>81.242124206870443</v>
      </c>
      <c r="M407" s="622">
        <v>104</v>
      </c>
      <c r="N407" s="623">
        <v>8449.1809175145263</v>
      </c>
    </row>
    <row r="408" spans="1:14" ht="14.4" customHeight="1" x14ac:dyDescent="0.3">
      <c r="A408" s="618" t="s">
        <v>556</v>
      </c>
      <c r="B408" s="619" t="s">
        <v>558</v>
      </c>
      <c r="C408" s="620" t="s">
        <v>576</v>
      </c>
      <c r="D408" s="621" t="s">
        <v>577</v>
      </c>
      <c r="E408" s="620" t="s">
        <v>559</v>
      </c>
      <c r="F408" s="621" t="s">
        <v>560</v>
      </c>
      <c r="G408" s="620" t="s">
        <v>627</v>
      </c>
      <c r="H408" s="620" t="s">
        <v>694</v>
      </c>
      <c r="I408" s="620" t="s">
        <v>695</v>
      </c>
      <c r="J408" s="620" t="s">
        <v>696</v>
      </c>
      <c r="K408" s="620" t="s">
        <v>697</v>
      </c>
      <c r="L408" s="622">
        <v>61.4800850650768</v>
      </c>
      <c r="M408" s="622">
        <v>2</v>
      </c>
      <c r="N408" s="623">
        <v>122.9601701301536</v>
      </c>
    </row>
    <row r="409" spans="1:14" ht="14.4" customHeight="1" x14ac:dyDescent="0.3">
      <c r="A409" s="618" t="s">
        <v>556</v>
      </c>
      <c r="B409" s="619" t="s">
        <v>558</v>
      </c>
      <c r="C409" s="620" t="s">
        <v>576</v>
      </c>
      <c r="D409" s="621" t="s">
        <v>577</v>
      </c>
      <c r="E409" s="620" t="s">
        <v>559</v>
      </c>
      <c r="F409" s="621" t="s">
        <v>560</v>
      </c>
      <c r="G409" s="620" t="s">
        <v>627</v>
      </c>
      <c r="H409" s="620" t="s">
        <v>706</v>
      </c>
      <c r="I409" s="620" t="s">
        <v>707</v>
      </c>
      <c r="J409" s="620" t="s">
        <v>704</v>
      </c>
      <c r="K409" s="620" t="s">
        <v>708</v>
      </c>
      <c r="L409" s="622">
        <v>55.473933937575175</v>
      </c>
      <c r="M409" s="622">
        <v>15</v>
      </c>
      <c r="N409" s="623">
        <v>832.10900906362758</v>
      </c>
    </row>
    <row r="410" spans="1:14" ht="14.4" customHeight="1" x14ac:dyDescent="0.3">
      <c r="A410" s="618" t="s">
        <v>556</v>
      </c>
      <c r="B410" s="619" t="s">
        <v>558</v>
      </c>
      <c r="C410" s="620" t="s">
        <v>576</v>
      </c>
      <c r="D410" s="621" t="s">
        <v>577</v>
      </c>
      <c r="E410" s="620" t="s">
        <v>559</v>
      </c>
      <c r="F410" s="621" t="s">
        <v>560</v>
      </c>
      <c r="G410" s="620" t="s">
        <v>627</v>
      </c>
      <c r="H410" s="620" t="s">
        <v>1948</v>
      </c>
      <c r="I410" s="620" t="s">
        <v>1949</v>
      </c>
      <c r="J410" s="620" t="s">
        <v>1950</v>
      </c>
      <c r="K410" s="620" t="s">
        <v>1951</v>
      </c>
      <c r="L410" s="622">
        <v>49.78</v>
      </c>
      <c r="M410" s="622">
        <v>1</v>
      </c>
      <c r="N410" s="623">
        <v>49.78</v>
      </c>
    </row>
    <row r="411" spans="1:14" ht="14.4" customHeight="1" x14ac:dyDescent="0.3">
      <c r="A411" s="618" t="s">
        <v>556</v>
      </c>
      <c r="B411" s="619" t="s">
        <v>558</v>
      </c>
      <c r="C411" s="620" t="s">
        <v>576</v>
      </c>
      <c r="D411" s="621" t="s">
        <v>577</v>
      </c>
      <c r="E411" s="620" t="s">
        <v>559</v>
      </c>
      <c r="F411" s="621" t="s">
        <v>560</v>
      </c>
      <c r="G411" s="620" t="s">
        <v>627</v>
      </c>
      <c r="H411" s="620" t="s">
        <v>713</v>
      </c>
      <c r="I411" s="620" t="s">
        <v>714</v>
      </c>
      <c r="J411" s="620" t="s">
        <v>715</v>
      </c>
      <c r="K411" s="620" t="s">
        <v>716</v>
      </c>
      <c r="L411" s="622">
        <v>37.190110142110299</v>
      </c>
      <c r="M411" s="622">
        <v>1</v>
      </c>
      <c r="N411" s="623">
        <v>37.190110142110299</v>
      </c>
    </row>
    <row r="412" spans="1:14" ht="14.4" customHeight="1" x14ac:dyDescent="0.3">
      <c r="A412" s="618" t="s">
        <v>556</v>
      </c>
      <c r="B412" s="619" t="s">
        <v>558</v>
      </c>
      <c r="C412" s="620" t="s">
        <v>576</v>
      </c>
      <c r="D412" s="621" t="s">
        <v>577</v>
      </c>
      <c r="E412" s="620" t="s">
        <v>559</v>
      </c>
      <c r="F412" s="621" t="s">
        <v>560</v>
      </c>
      <c r="G412" s="620" t="s">
        <v>627</v>
      </c>
      <c r="H412" s="620" t="s">
        <v>1952</v>
      </c>
      <c r="I412" s="620" t="s">
        <v>1953</v>
      </c>
      <c r="J412" s="620" t="s">
        <v>780</v>
      </c>
      <c r="K412" s="620" t="s">
        <v>1926</v>
      </c>
      <c r="L412" s="622">
        <v>37.770000000000003</v>
      </c>
      <c r="M412" s="622">
        <v>2</v>
      </c>
      <c r="N412" s="623">
        <v>75.540000000000006</v>
      </c>
    </row>
    <row r="413" spans="1:14" ht="14.4" customHeight="1" x14ac:dyDescent="0.3">
      <c r="A413" s="618" t="s">
        <v>556</v>
      </c>
      <c r="B413" s="619" t="s">
        <v>558</v>
      </c>
      <c r="C413" s="620" t="s">
        <v>576</v>
      </c>
      <c r="D413" s="621" t="s">
        <v>577</v>
      </c>
      <c r="E413" s="620" t="s">
        <v>559</v>
      </c>
      <c r="F413" s="621" t="s">
        <v>560</v>
      </c>
      <c r="G413" s="620" t="s">
        <v>627</v>
      </c>
      <c r="H413" s="620" t="s">
        <v>717</v>
      </c>
      <c r="I413" s="620" t="s">
        <v>718</v>
      </c>
      <c r="J413" s="620" t="s">
        <v>719</v>
      </c>
      <c r="K413" s="620" t="s">
        <v>675</v>
      </c>
      <c r="L413" s="622">
        <v>67.187723241264734</v>
      </c>
      <c r="M413" s="622">
        <v>81</v>
      </c>
      <c r="N413" s="623">
        <v>5442.2055825424432</v>
      </c>
    </row>
    <row r="414" spans="1:14" ht="14.4" customHeight="1" x14ac:dyDescent="0.3">
      <c r="A414" s="618" t="s">
        <v>556</v>
      </c>
      <c r="B414" s="619" t="s">
        <v>558</v>
      </c>
      <c r="C414" s="620" t="s">
        <v>576</v>
      </c>
      <c r="D414" s="621" t="s">
        <v>577</v>
      </c>
      <c r="E414" s="620" t="s">
        <v>559</v>
      </c>
      <c r="F414" s="621" t="s">
        <v>560</v>
      </c>
      <c r="G414" s="620" t="s">
        <v>627</v>
      </c>
      <c r="H414" s="620" t="s">
        <v>720</v>
      </c>
      <c r="I414" s="620" t="s">
        <v>721</v>
      </c>
      <c r="J414" s="620" t="s">
        <v>722</v>
      </c>
      <c r="K414" s="620" t="s">
        <v>723</v>
      </c>
      <c r="L414" s="622">
        <v>59.384782130466981</v>
      </c>
      <c r="M414" s="622">
        <v>37</v>
      </c>
      <c r="N414" s="623">
        <v>2197.2369388272782</v>
      </c>
    </row>
    <row r="415" spans="1:14" ht="14.4" customHeight="1" x14ac:dyDescent="0.3">
      <c r="A415" s="618" t="s">
        <v>556</v>
      </c>
      <c r="B415" s="619" t="s">
        <v>558</v>
      </c>
      <c r="C415" s="620" t="s">
        <v>576</v>
      </c>
      <c r="D415" s="621" t="s">
        <v>577</v>
      </c>
      <c r="E415" s="620" t="s">
        <v>559</v>
      </c>
      <c r="F415" s="621" t="s">
        <v>560</v>
      </c>
      <c r="G415" s="620" t="s">
        <v>627</v>
      </c>
      <c r="H415" s="620" t="s">
        <v>1954</v>
      </c>
      <c r="I415" s="620" t="s">
        <v>1955</v>
      </c>
      <c r="J415" s="620" t="s">
        <v>1956</v>
      </c>
      <c r="K415" s="620" t="s">
        <v>1957</v>
      </c>
      <c r="L415" s="622">
        <v>192.53999184578601</v>
      </c>
      <c r="M415" s="622">
        <v>1</v>
      </c>
      <c r="N415" s="623">
        <v>192.53999184578601</v>
      </c>
    </row>
    <row r="416" spans="1:14" ht="14.4" customHeight="1" x14ac:dyDescent="0.3">
      <c r="A416" s="618" t="s">
        <v>556</v>
      </c>
      <c r="B416" s="619" t="s">
        <v>558</v>
      </c>
      <c r="C416" s="620" t="s">
        <v>576</v>
      </c>
      <c r="D416" s="621" t="s">
        <v>577</v>
      </c>
      <c r="E416" s="620" t="s">
        <v>559</v>
      </c>
      <c r="F416" s="621" t="s">
        <v>560</v>
      </c>
      <c r="G416" s="620" t="s">
        <v>627</v>
      </c>
      <c r="H416" s="620" t="s">
        <v>1958</v>
      </c>
      <c r="I416" s="620" t="s">
        <v>1959</v>
      </c>
      <c r="J416" s="620" t="s">
        <v>1960</v>
      </c>
      <c r="K416" s="620" t="s">
        <v>1961</v>
      </c>
      <c r="L416" s="622">
        <v>369.7</v>
      </c>
      <c r="M416" s="622">
        <v>1</v>
      </c>
      <c r="N416" s="623">
        <v>369.7</v>
      </c>
    </row>
    <row r="417" spans="1:14" ht="14.4" customHeight="1" x14ac:dyDescent="0.3">
      <c r="A417" s="618" t="s">
        <v>556</v>
      </c>
      <c r="B417" s="619" t="s">
        <v>558</v>
      </c>
      <c r="C417" s="620" t="s">
        <v>576</v>
      </c>
      <c r="D417" s="621" t="s">
        <v>577</v>
      </c>
      <c r="E417" s="620" t="s">
        <v>559</v>
      </c>
      <c r="F417" s="621" t="s">
        <v>560</v>
      </c>
      <c r="G417" s="620" t="s">
        <v>627</v>
      </c>
      <c r="H417" s="620" t="s">
        <v>1962</v>
      </c>
      <c r="I417" s="620" t="s">
        <v>1963</v>
      </c>
      <c r="J417" s="620" t="s">
        <v>1964</v>
      </c>
      <c r="K417" s="620" t="s">
        <v>1965</v>
      </c>
      <c r="L417" s="622">
        <v>29.889840115665649</v>
      </c>
      <c r="M417" s="622">
        <v>4</v>
      </c>
      <c r="N417" s="623">
        <v>119.5593604626626</v>
      </c>
    </row>
    <row r="418" spans="1:14" ht="14.4" customHeight="1" x14ac:dyDescent="0.3">
      <c r="A418" s="618" t="s">
        <v>556</v>
      </c>
      <c r="B418" s="619" t="s">
        <v>558</v>
      </c>
      <c r="C418" s="620" t="s">
        <v>576</v>
      </c>
      <c r="D418" s="621" t="s">
        <v>577</v>
      </c>
      <c r="E418" s="620" t="s">
        <v>559</v>
      </c>
      <c r="F418" s="621" t="s">
        <v>560</v>
      </c>
      <c r="G418" s="620" t="s">
        <v>627</v>
      </c>
      <c r="H418" s="620" t="s">
        <v>1966</v>
      </c>
      <c r="I418" s="620" t="s">
        <v>1967</v>
      </c>
      <c r="J418" s="620" t="s">
        <v>1968</v>
      </c>
      <c r="K418" s="620" t="s">
        <v>1969</v>
      </c>
      <c r="L418" s="622">
        <v>31.189999999999998</v>
      </c>
      <c r="M418" s="622">
        <v>6</v>
      </c>
      <c r="N418" s="623">
        <v>187.14</v>
      </c>
    </row>
    <row r="419" spans="1:14" ht="14.4" customHeight="1" x14ac:dyDescent="0.3">
      <c r="A419" s="618" t="s">
        <v>556</v>
      </c>
      <c r="B419" s="619" t="s">
        <v>558</v>
      </c>
      <c r="C419" s="620" t="s">
        <v>576</v>
      </c>
      <c r="D419" s="621" t="s">
        <v>577</v>
      </c>
      <c r="E419" s="620" t="s">
        <v>559</v>
      </c>
      <c r="F419" s="621" t="s">
        <v>560</v>
      </c>
      <c r="G419" s="620" t="s">
        <v>627</v>
      </c>
      <c r="H419" s="620" t="s">
        <v>1970</v>
      </c>
      <c r="I419" s="620" t="s">
        <v>1971</v>
      </c>
      <c r="J419" s="620" t="s">
        <v>838</v>
      </c>
      <c r="K419" s="620" t="s">
        <v>1972</v>
      </c>
      <c r="L419" s="622">
        <v>60.35</v>
      </c>
      <c r="M419" s="622">
        <v>3</v>
      </c>
      <c r="N419" s="623">
        <v>181.05</v>
      </c>
    </row>
    <row r="420" spans="1:14" ht="14.4" customHeight="1" x14ac:dyDescent="0.3">
      <c r="A420" s="618" t="s">
        <v>556</v>
      </c>
      <c r="B420" s="619" t="s">
        <v>558</v>
      </c>
      <c r="C420" s="620" t="s">
        <v>576</v>
      </c>
      <c r="D420" s="621" t="s">
        <v>577</v>
      </c>
      <c r="E420" s="620" t="s">
        <v>559</v>
      </c>
      <c r="F420" s="621" t="s">
        <v>560</v>
      </c>
      <c r="G420" s="620" t="s">
        <v>627</v>
      </c>
      <c r="H420" s="620" t="s">
        <v>724</v>
      </c>
      <c r="I420" s="620" t="s">
        <v>725</v>
      </c>
      <c r="J420" s="620" t="s">
        <v>726</v>
      </c>
      <c r="K420" s="620" t="s">
        <v>727</v>
      </c>
      <c r="L420" s="622">
        <v>112.43921603242775</v>
      </c>
      <c r="M420" s="622">
        <v>20</v>
      </c>
      <c r="N420" s="623">
        <v>2248.784320648555</v>
      </c>
    </row>
    <row r="421" spans="1:14" ht="14.4" customHeight="1" x14ac:dyDescent="0.3">
      <c r="A421" s="618" t="s">
        <v>556</v>
      </c>
      <c r="B421" s="619" t="s">
        <v>558</v>
      </c>
      <c r="C421" s="620" t="s">
        <v>576</v>
      </c>
      <c r="D421" s="621" t="s">
        <v>577</v>
      </c>
      <c r="E421" s="620" t="s">
        <v>559</v>
      </c>
      <c r="F421" s="621" t="s">
        <v>560</v>
      </c>
      <c r="G421" s="620" t="s">
        <v>627</v>
      </c>
      <c r="H421" s="620" t="s">
        <v>1973</v>
      </c>
      <c r="I421" s="620" t="s">
        <v>1974</v>
      </c>
      <c r="J421" s="620" t="s">
        <v>1975</v>
      </c>
      <c r="K421" s="620" t="s">
        <v>1976</v>
      </c>
      <c r="L421" s="622">
        <v>85.89</v>
      </c>
      <c r="M421" s="622">
        <v>1</v>
      </c>
      <c r="N421" s="623">
        <v>85.89</v>
      </c>
    </row>
    <row r="422" spans="1:14" ht="14.4" customHeight="1" x14ac:dyDescent="0.3">
      <c r="A422" s="618" t="s">
        <v>556</v>
      </c>
      <c r="B422" s="619" t="s">
        <v>558</v>
      </c>
      <c r="C422" s="620" t="s">
        <v>576</v>
      </c>
      <c r="D422" s="621" t="s">
        <v>577</v>
      </c>
      <c r="E422" s="620" t="s">
        <v>559</v>
      </c>
      <c r="F422" s="621" t="s">
        <v>560</v>
      </c>
      <c r="G422" s="620" t="s">
        <v>627</v>
      </c>
      <c r="H422" s="620" t="s">
        <v>728</v>
      </c>
      <c r="I422" s="620" t="s">
        <v>729</v>
      </c>
      <c r="J422" s="620" t="s">
        <v>730</v>
      </c>
      <c r="K422" s="620" t="s">
        <v>731</v>
      </c>
      <c r="L422" s="622">
        <v>42.089909343091399</v>
      </c>
      <c r="M422" s="622">
        <v>3</v>
      </c>
      <c r="N422" s="623">
        <v>126.26972802927421</v>
      </c>
    </row>
    <row r="423" spans="1:14" ht="14.4" customHeight="1" x14ac:dyDescent="0.3">
      <c r="A423" s="618" t="s">
        <v>556</v>
      </c>
      <c r="B423" s="619" t="s">
        <v>558</v>
      </c>
      <c r="C423" s="620" t="s">
        <v>576</v>
      </c>
      <c r="D423" s="621" t="s">
        <v>577</v>
      </c>
      <c r="E423" s="620" t="s">
        <v>559</v>
      </c>
      <c r="F423" s="621" t="s">
        <v>560</v>
      </c>
      <c r="G423" s="620" t="s">
        <v>627</v>
      </c>
      <c r="H423" s="620" t="s">
        <v>1977</v>
      </c>
      <c r="I423" s="620" t="s">
        <v>1978</v>
      </c>
      <c r="J423" s="620" t="s">
        <v>1979</v>
      </c>
      <c r="K423" s="620" t="s">
        <v>1980</v>
      </c>
      <c r="L423" s="622">
        <v>64.27000000000001</v>
      </c>
      <c r="M423" s="622">
        <v>5</v>
      </c>
      <c r="N423" s="623">
        <v>321.35000000000002</v>
      </c>
    </row>
    <row r="424" spans="1:14" ht="14.4" customHeight="1" x14ac:dyDescent="0.3">
      <c r="A424" s="618" t="s">
        <v>556</v>
      </c>
      <c r="B424" s="619" t="s">
        <v>558</v>
      </c>
      <c r="C424" s="620" t="s">
        <v>576</v>
      </c>
      <c r="D424" s="621" t="s">
        <v>577</v>
      </c>
      <c r="E424" s="620" t="s">
        <v>559</v>
      </c>
      <c r="F424" s="621" t="s">
        <v>560</v>
      </c>
      <c r="G424" s="620" t="s">
        <v>627</v>
      </c>
      <c r="H424" s="620" t="s">
        <v>732</v>
      </c>
      <c r="I424" s="620" t="s">
        <v>733</v>
      </c>
      <c r="J424" s="620" t="s">
        <v>734</v>
      </c>
      <c r="K424" s="620" t="s">
        <v>735</v>
      </c>
      <c r="L424" s="622">
        <v>101.1607490757915</v>
      </c>
      <c r="M424" s="622">
        <v>4</v>
      </c>
      <c r="N424" s="623">
        <v>404.642996303166</v>
      </c>
    </row>
    <row r="425" spans="1:14" ht="14.4" customHeight="1" x14ac:dyDescent="0.3">
      <c r="A425" s="618" t="s">
        <v>556</v>
      </c>
      <c r="B425" s="619" t="s">
        <v>558</v>
      </c>
      <c r="C425" s="620" t="s">
        <v>576</v>
      </c>
      <c r="D425" s="621" t="s">
        <v>577</v>
      </c>
      <c r="E425" s="620" t="s">
        <v>559</v>
      </c>
      <c r="F425" s="621" t="s">
        <v>560</v>
      </c>
      <c r="G425" s="620" t="s">
        <v>627</v>
      </c>
      <c r="H425" s="620" t="s">
        <v>736</v>
      </c>
      <c r="I425" s="620" t="s">
        <v>737</v>
      </c>
      <c r="J425" s="620" t="s">
        <v>738</v>
      </c>
      <c r="K425" s="620" t="s">
        <v>739</v>
      </c>
      <c r="L425" s="622">
        <v>271.27497028746876</v>
      </c>
      <c r="M425" s="622">
        <v>123</v>
      </c>
      <c r="N425" s="623">
        <v>33366.821345358658</v>
      </c>
    </row>
    <row r="426" spans="1:14" ht="14.4" customHeight="1" x14ac:dyDescent="0.3">
      <c r="A426" s="618" t="s">
        <v>556</v>
      </c>
      <c r="B426" s="619" t="s">
        <v>558</v>
      </c>
      <c r="C426" s="620" t="s">
        <v>576</v>
      </c>
      <c r="D426" s="621" t="s">
        <v>577</v>
      </c>
      <c r="E426" s="620" t="s">
        <v>559</v>
      </c>
      <c r="F426" s="621" t="s">
        <v>560</v>
      </c>
      <c r="G426" s="620" t="s">
        <v>627</v>
      </c>
      <c r="H426" s="620" t="s">
        <v>740</v>
      </c>
      <c r="I426" s="620" t="s">
        <v>741</v>
      </c>
      <c r="J426" s="620" t="s">
        <v>742</v>
      </c>
      <c r="K426" s="620" t="s">
        <v>743</v>
      </c>
      <c r="L426" s="622">
        <v>598.61926888508151</v>
      </c>
      <c r="M426" s="622">
        <v>2</v>
      </c>
      <c r="N426" s="623">
        <v>1197.238537770163</v>
      </c>
    </row>
    <row r="427" spans="1:14" ht="14.4" customHeight="1" x14ac:dyDescent="0.3">
      <c r="A427" s="618" t="s">
        <v>556</v>
      </c>
      <c r="B427" s="619" t="s">
        <v>558</v>
      </c>
      <c r="C427" s="620" t="s">
        <v>576</v>
      </c>
      <c r="D427" s="621" t="s">
        <v>577</v>
      </c>
      <c r="E427" s="620" t="s">
        <v>559</v>
      </c>
      <c r="F427" s="621" t="s">
        <v>560</v>
      </c>
      <c r="G427" s="620" t="s">
        <v>627</v>
      </c>
      <c r="H427" s="620" t="s">
        <v>1981</v>
      </c>
      <c r="I427" s="620" t="s">
        <v>1982</v>
      </c>
      <c r="J427" s="620" t="s">
        <v>1983</v>
      </c>
      <c r="K427" s="620" t="s">
        <v>1984</v>
      </c>
      <c r="L427" s="622">
        <v>363.73</v>
      </c>
      <c r="M427" s="622">
        <v>1</v>
      </c>
      <c r="N427" s="623">
        <v>363.73</v>
      </c>
    </row>
    <row r="428" spans="1:14" ht="14.4" customHeight="1" x14ac:dyDescent="0.3">
      <c r="A428" s="618" t="s">
        <v>556</v>
      </c>
      <c r="B428" s="619" t="s">
        <v>558</v>
      </c>
      <c r="C428" s="620" t="s">
        <v>576</v>
      </c>
      <c r="D428" s="621" t="s">
        <v>577</v>
      </c>
      <c r="E428" s="620" t="s">
        <v>559</v>
      </c>
      <c r="F428" s="621" t="s">
        <v>560</v>
      </c>
      <c r="G428" s="620" t="s">
        <v>627</v>
      </c>
      <c r="H428" s="620" t="s">
        <v>752</v>
      </c>
      <c r="I428" s="620" t="s">
        <v>753</v>
      </c>
      <c r="J428" s="620" t="s">
        <v>754</v>
      </c>
      <c r="K428" s="620" t="s">
        <v>755</v>
      </c>
      <c r="L428" s="622">
        <v>42.18</v>
      </c>
      <c r="M428" s="622">
        <v>1</v>
      </c>
      <c r="N428" s="623">
        <v>42.18</v>
      </c>
    </row>
    <row r="429" spans="1:14" ht="14.4" customHeight="1" x14ac:dyDescent="0.3">
      <c r="A429" s="618" t="s">
        <v>556</v>
      </c>
      <c r="B429" s="619" t="s">
        <v>558</v>
      </c>
      <c r="C429" s="620" t="s">
        <v>576</v>
      </c>
      <c r="D429" s="621" t="s">
        <v>577</v>
      </c>
      <c r="E429" s="620" t="s">
        <v>559</v>
      </c>
      <c r="F429" s="621" t="s">
        <v>560</v>
      </c>
      <c r="G429" s="620" t="s">
        <v>627</v>
      </c>
      <c r="H429" s="620" t="s">
        <v>1985</v>
      </c>
      <c r="I429" s="620" t="s">
        <v>1986</v>
      </c>
      <c r="J429" s="620" t="s">
        <v>1987</v>
      </c>
      <c r="K429" s="620" t="s">
        <v>1311</v>
      </c>
      <c r="L429" s="622">
        <v>132.26</v>
      </c>
      <c r="M429" s="622">
        <v>1</v>
      </c>
      <c r="N429" s="623">
        <v>132.26</v>
      </c>
    </row>
    <row r="430" spans="1:14" ht="14.4" customHeight="1" x14ac:dyDescent="0.3">
      <c r="A430" s="618" t="s">
        <v>556</v>
      </c>
      <c r="B430" s="619" t="s">
        <v>558</v>
      </c>
      <c r="C430" s="620" t="s">
        <v>576</v>
      </c>
      <c r="D430" s="621" t="s">
        <v>577</v>
      </c>
      <c r="E430" s="620" t="s">
        <v>559</v>
      </c>
      <c r="F430" s="621" t="s">
        <v>560</v>
      </c>
      <c r="G430" s="620" t="s">
        <v>627</v>
      </c>
      <c r="H430" s="620" t="s">
        <v>1988</v>
      </c>
      <c r="I430" s="620" t="s">
        <v>1989</v>
      </c>
      <c r="J430" s="620" t="s">
        <v>1990</v>
      </c>
      <c r="K430" s="620" t="s">
        <v>1991</v>
      </c>
      <c r="L430" s="622">
        <v>94.2</v>
      </c>
      <c r="M430" s="622">
        <v>1</v>
      </c>
      <c r="N430" s="623">
        <v>94.2</v>
      </c>
    </row>
    <row r="431" spans="1:14" ht="14.4" customHeight="1" x14ac:dyDescent="0.3">
      <c r="A431" s="618" t="s">
        <v>556</v>
      </c>
      <c r="B431" s="619" t="s">
        <v>558</v>
      </c>
      <c r="C431" s="620" t="s">
        <v>576</v>
      </c>
      <c r="D431" s="621" t="s">
        <v>577</v>
      </c>
      <c r="E431" s="620" t="s">
        <v>559</v>
      </c>
      <c r="F431" s="621" t="s">
        <v>560</v>
      </c>
      <c r="G431" s="620" t="s">
        <v>627</v>
      </c>
      <c r="H431" s="620" t="s">
        <v>756</v>
      </c>
      <c r="I431" s="620" t="s">
        <v>757</v>
      </c>
      <c r="J431" s="620" t="s">
        <v>758</v>
      </c>
      <c r="K431" s="620" t="s">
        <v>759</v>
      </c>
      <c r="L431" s="622">
        <v>39.713318806823921</v>
      </c>
      <c r="M431" s="622">
        <v>9</v>
      </c>
      <c r="N431" s="623">
        <v>357.41986926141527</v>
      </c>
    </row>
    <row r="432" spans="1:14" ht="14.4" customHeight="1" x14ac:dyDescent="0.3">
      <c r="A432" s="618" t="s">
        <v>556</v>
      </c>
      <c r="B432" s="619" t="s">
        <v>558</v>
      </c>
      <c r="C432" s="620" t="s">
        <v>576</v>
      </c>
      <c r="D432" s="621" t="s">
        <v>577</v>
      </c>
      <c r="E432" s="620" t="s">
        <v>559</v>
      </c>
      <c r="F432" s="621" t="s">
        <v>560</v>
      </c>
      <c r="G432" s="620" t="s">
        <v>627</v>
      </c>
      <c r="H432" s="620" t="s">
        <v>1992</v>
      </c>
      <c r="I432" s="620" t="s">
        <v>1993</v>
      </c>
      <c r="J432" s="620" t="s">
        <v>1994</v>
      </c>
      <c r="K432" s="620" t="s">
        <v>1995</v>
      </c>
      <c r="L432" s="622">
        <v>194.05</v>
      </c>
      <c r="M432" s="622">
        <v>1</v>
      </c>
      <c r="N432" s="623">
        <v>194.05</v>
      </c>
    </row>
    <row r="433" spans="1:14" ht="14.4" customHeight="1" x14ac:dyDescent="0.3">
      <c r="A433" s="618" t="s">
        <v>556</v>
      </c>
      <c r="B433" s="619" t="s">
        <v>558</v>
      </c>
      <c r="C433" s="620" t="s">
        <v>576</v>
      </c>
      <c r="D433" s="621" t="s">
        <v>577</v>
      </c>
      <c r="E433" s="620" t="s">
        <v>559</v>
      </c>
      <c r="F433" s="621" t="s">
        <v>560</v>
      </c>
      <c r="G433" s="620" t="s">
        <v>627</v>
      </c>
      <c r="H433" s="620" t="s">
        <v>1996</v>
      </c>
      <c r="I433" s="620" t="s">
        <v>1997</v>
      </c>
      <c r="J433" s="620" t="s">
        <v>1998</v>
      </c>
      <c r="K433" s="620" t="s">
        <v>1999</v>
      </c>
      <c r="L433" s="622">
        <v>101.76089726098699</v>
      </c>
      <c r="M433" s="622">
        <v>2</v>
      </c>
      <c r="N433" s="623">
        <v>203.52179452197399</v>
      </c>
    </row>
    <row r="434" spans="1:14" ht="14.4" customHeight="1" x14ac:dyDescent="0.3">
      <c r="A434" s="618" t="s">
        <v>556</v>
      </c>
      <c r="B434" s="619" t="s">
        <v>558</v>
      </c>
      <c r="C434" s="620" t="s">
        <v>576</v>
      </c>
      <c r="D434" s="621" t="s">
        <v>577</v>
      </c>
      <c r="E434" s="620" t="s">
        <v>559</v>
      </c>
      <c r="F434" s="621" t="s">
        <v>560</v>
      </c>
      <c r="G434" s="620" t="s">
        <v>627</v>
      </c>
      <c r="H434" s="620" t="s">
        <v>2000</v>
      </c>
      <c r="I434" s="620" t="s">
        <v>2001</v>
      </c>
      <c r="J434" s="620" t="s">
        <v>2002</v>
      </c>
      <c r="K434" s="620" t="s">
        <v>2003</v>
      </c>
      <c r="L434" s="622">
        <v>286.37</v>
      </c>
      <c r="M434" s="622">
        <v>1</v>
      </c>
      <c r="N434" s="623">
        <v>286.37</v>
      </c>
    </row>
    <row r="435" spans="1:14" ht="14.4" customHeight="1" x14ac:dyDescent="0.3">
      <c r="A435" s="618" t="s">
        <v>556</v>
      </c>
      <c r="B435" s="619" t="s">
        <v>558</v>
      </c>
      <c r="C435" s="620" t="s">
        <v>576</v>
      </c>
      <c r="D435" s="621" t="s">
        <v>577</v>
      </c>
      <c r="E435" s="620" t="s">
        <v>559</v>
      </c>
      <c r="F435" s="621" t="s">
        <v>560</v>
      </c>
      <c r="G435" s="620" t="s">
        <v>627</v>
      </c>
      <c r="H435" s="620" t="s">
        <v>764</v>
      </c>
      <c r="I435" s="620" t="s">
        <v>764</v>
      </c>
      <c r="J435" s="620" t="s">
        <v>765</v>
      </c>
      <c r="K435" s="620" t="s">
        <v>766</v>
      </c>
      <c r="L435" s="622">
        <v>38.093497393858989</v>
      </c>
      <c r="M435" s="622">
        <v>60</v>
      </c>
      <c r="N435" s="623">
        <v>2285.6098436315392</v>
      </c>
    </row>
    <row r="436" spans="1:14" ht="14.4" customHeight="1" x14ac:dyDescent="0.3">
      <c r="A436" s="618" t="s">
        <v>556</v>
      </c>
      <c r="B436" s="619" t="s">
        <v>558</v>
      </c>
      <c r="C436" s="620" t="s">
        <v>576</v>
      </c>
      <c r="D436" s="621" t="s">
        <v>577</v>
      </c>
      <c r="E436" s="620" t="s">
        <v>559</v>
      </c>
      <c r="F436" s="621" t="s">
        <v>560</v>
      </c>
      <c r="G436" s="620" t="s">
        <v>627</v>
      </c>
      <c r="H436" s="620" t="s">
        <v>767</v>
      </c>
      <c r="I436" s="620" t="s">
        <v>768</v>
      </c>
      <c r="J436" s="620" t="s">
        <v>769</v>
      </c>
      <c r="K436" s="620" t="s">
        <v>770</v>
      </c>
      <c r="L436" s="622">
        <v>104.86636873155264</v>
      </c>
      <c r="M436" s="622">
        <v>97</v>
      </c>
      <c r="N436" s="623">
        <v>10172.037766960606</v>
      </c>
    </row>
    <row r="437" spans="1:14" ht="14.4" customHeight="1" x14ac:dyDescent="0.3">
      <c r="A437" s="618" t="s">
        <v>556</v>
      </c>
      <c r="B437" s="619" t="s">
        <v>558</v>
      </c>
      <c r="C437" s="620" t="s">
        <v>576</v>
      </c>
      <c r="D437" s="621" t="s">
        <v>577</v>
      </c>
      <c r="E437" s="620" t="s">
        <v>559</v>
      </c>
      <c r="F437" s="621" t="s">
        <v>560</v>
      </c>
      <c r="G437" s="620" t="s">
        <v>627</v>
      </c>
      <c r="H437" s="620" t="s">
        <v>771</v>
      </c>
      <c r="I437" s="620" t="s">
        <v>772</v>
      </c>
      <c r="J437" s="620" t="s">
        <v>769</v>
      </c>
      <c r="K437" s="620" t="s">
        <v>773</v>
      </c>
      <c r="L437" s="622">
        <v>237.83</v>
      </c>
      <c r="M437" s="622">
        <v>2</v>
      </c>
      <c r="N437" s="623">
        <v>475.66</v>
      </c>
    </row>
    <row r="438" spans="1:14" ht="14.4" customHeight="1" x14ac:dyDescent="0.3">
      <c r="A438" s="618" t="s">
        <v>556</v>
      </c>
      <c r="B438" s="619" t="s">
        <v>558</v>
      </c>
      <c r="C438" s="620" t="s">
        <v>576</v>
      </c>
      <c r="D438" s="621" t="s">
        <v>577</v>
      </c>
      <c r="E438" s="620" t="s">
        <v>559</v>
      </c>
      <c r="F438" s="621" t="s">
        <v>560</v>
      </c>
      <c r="G438" s="620" t="s">
        <v>627</v>
      </c>
      <c r="H438" s="620" t="s">
        <v>2004</v>
      </c>
      <c r="I438" s="620" t="s">
        <v>2005</v>
      </c>
      <c r="J438" s="620" t="s">
        <v>2006</v>
      </c>
      <c r="K438" s="620" t="s">
        <v>993</v>
      </c>
      <c r="L438" s="622">
        <v>1014.93</v>
      </c>
      <c r="M438" s="622">
        <v>1</v>
      </c>
      <c r="N438" s="623">
        <v>1014.93</v>
      </c>
    </row>
    <row r="439" spans="1:14" ht="14.4" customHeight="1" x14ac:dyDescent="0.3">
      <c r="A439" s="618" t="s">
        <v>556</v>
      </c>
      <c r="B439" s="619" t="s">
        <v>558</v>
      </c>
      <c r="C439" s="620" t="s">
        <v>576</v>
      </c>
      <c r="D439" s="621" t="s">
        <v>577</v>
      </c>
      <c r="E439" s="620" t="s">
        <v>559</v>
      </c>
      <c r="F439" s="621" t="s">
        <v>560</v>
      </c>
      <c r="G439" s="620" t="s">
        <v>627</v>
      </c>
      <c r="H439" s="620" t="s">
        <v>2007</v>
      </c>
      <c r="I439" s="620" t="s">
        <v>2008</v>
      </c>
      <c r="J439" s="620" t="s">
        <v>2009</v>
      </c>
      <c r="K439" s="620" t="s">
        <v>2010</v>
      </c>
      <c r="L439" s="622">
        <v>248.27</v>
      </c>
      <c r="M439" s="622">
        <v>1</v>
      </c>
      <c r="N439" s="623">
        <v>248.27</v>
      </c>
    </row>
    <row r="440" spans="1:14" ht="14.4" customHeight="1" x14ac:dyDescent="0.3">
      <c r="A440" s="618" t="s">
        <v>556</v>
      </c>
      <c r="B440" s="619" t="s">
        <v>558</v>
      </c>
      <c r="C440" s="620" t="s">
        <v>576</v>
      </c>
      <c r="D440" s="621" t="s">
        <v>577</v>
      </c>
      <c r="E440" s="620" t="s">
        <v>559</v>
      </c>
      <c r="F440" s="621" t="s">
        <v>560</v>
      </c>
      <c r="G440" s="620" t="s">
        <v>627</v>
      </c>
      <c r="H440" s="620" t="s">
        <v>2011</v>
      </c>
      <c r="I440" s="620" t="s">
        <v>2012</v>
      </c>
      <c r="J440" s="620" t="s">
        <v>2013</v>
      </c>
      <c r="K440" s="620" t="s">
        <v>2014</v>
      </c>
      <c r="L440" s="622">
        <v>55.52</v>
      </c>
      <c r="M440" s="622">
        <v>1</v>
      </c>
      <c r="N440" s="623">
        <v>55.52</v>
      </c>
    </row>
    <row r="441" spans="1:14" ht="14.4" customHeight="1" x14ac:dyDescent="0.3">
      <c r="A441" s="618" t="s">
        <v>556</v>
      </c>
      <c r="B441" s="619" t="s">
        <v>558</v>
      </c>
      <c r="C441" s="620" t="s">
        <v>576</v>
      </c>
      <c r="D441" s="621" t="s">
        <v>577</v>
      </c>
      <c r="E441" s="620" t="s">
        <v>559</v>
      </c>
      <c r="F441" s="621" t="s">
        <v>560</v>
      </c>
      <c r="G441" s="620" t="s">
        <v>627</v>
      </c>
      <c r="H441" s="620" t="s">
        <v>785</v>
      </c>
      <c r="I441" s="620" t="s">
        <v>786</v>
      </c>
      <c r="J441" s="620" t="s">
        <v>787</v>
      </c>
      <c r="K441" s="620" t="s">
        <v>788</v>
      </c>
      <c r="L441" s="622">
        <v>77.479930806777844</v>
      </c>
      <c r="M441" s="622">
        <v>2</v>
      </c>
      <c r="N441" s="623">
        <v>154.95986161355569</v>
      </c>
    </row>
    <row r="442" spans="1:14" ht="14.4" customHeight="1" x14ac:dyDescent="0.3">
      <c r="A442" s="618" t="s">
        <v>556</v>
      </c>
      <c r="B442" s="619" t="s">
        <v>558</v>
      </c>
      <c r="C442" s="620" t="s">
        <v>576</v>
      </c>
      <c r="D442" s="621" t="s">
        <v>577</v>
      </c>
      <c r="E442" s="620" t="s">
        <v>559</v>
      </c>
      <c r="F442" s="621" t="s">
        <v>560</v>
      </c>
      <c r="G442" s="620" t="s">
        <v>627</v>
      </c>
      <c r="H442" s="620" t="s">
        <v>793</v>
      </c>
      <c r="I442" s="620" t="s">
        <v>794</v>
      </c>
      <c r="J442" s="620" t="s">
        <v>795</v>
      </c>
      <c r="K442" s="620" t="s">
        <v>796</v>
      </c>
      <c r="L442" s="622">
        <v>144.65</v>
      </c>
      <c r="M442" s="622">
        <v>3</v>
      </c>
      <c r="N442" s="623">
        <v>433.95</v>
      </c>
    </row>
    <row r="443" spans="1:14" ht="14.4" customHeight="1" x14ac:dyDescent="0.3">
      <c r="A443" s="618" t="s">
        <v>556</v>
      </c>
      <c r="B443" s="619" t="s">
        <v>558</v>
      </c>
      <c r="C443" s="620" t="s">
        <v>576</v>
      </c>
      <c r="D443" s="621" t="s">
        <v>577</v>
      </c>
      <c r="E443" s="620" t="s">
        <v>559</v>
      </c>
      <c r="F443" s="621" t="s">
        <v>560</v>
      </c>
      <c r="G443" s="620" t="s">
        <v>627</v>
      </c>
      <c r="H443" s="620" t="s">
        <v>801</v>
      </c>
      <c r="I443" s="620" t="s">
        <v>802</v>
      </c>
      <c r="J443" s="620" t="s">
        <v>803</v>
      </c>
      <c r="K443" s="620" t="s">
        <v>766</v>
      </c>
      <c r="L443" s="622">
        <v>38.113750000000003</v>
      </c>
      <c r="M443" s="622">
        <v>80</v>
      </c>
      <c r="N443" s="623">
        <v>3049.1000000000004</v>
      </c>
    </row>
    <row r="444" spans="1:14" ht="14.4" customHeight="1" x14ac:dyDescent="0.3">
      <c r="A444" s="618" t="s">
        <v>556</v>
      </c>
      <c r="B444" s="619" t="s">
        <v>558</v>
      </c>
      <c r="C444" s="620" t="s">
        <v>576</v>
      </c>
      <c r="D444" s="621" t="s">
        <v>577</v>
      </c>
      <c r="E444" s="620" t="s">
        <v>559</v>
      </c>
      <c r="F444" s="621" t="s">
        <v>560</v>
      </c>
      <c r="G444" s="620" t="s">
        <v>627</v>
      </c>
      <c r="H444" s="620" t="s">
        <v>808</v>
      </c>
      <c r="I444" s="620" t="s">
        <v>809</v>
      </c>
      <c r="J444" s="620" t="s">
        <v>810</v>
      </c>
      <c r="K444" s="620" t="s">
        <v>811</v>
      </c>
      <c r="L444" s="622">
        <v>85.69</v>
      </c>
      <c r="M444" s="622">
        <v>1</v>
      </c>
      <c r="N444" s="623">
        <v>85.69</v>
      </c>
    </row>
    <row r="445" spans="1:14" ht="14.4" customHeight="1" x14ac:dyDescent="0.3">
      <c r="A445" s="618" t="s">
        <v>556</v>
      </c>
      <c r="B445" s="619" t="s">
        <v>558</v>
      </c>
      <c r="C445" s="620" t="s">
        <v>576</v>
      </c>
      <c r="D445" s="621" t="s">
        <v>577</v>
      </c>
      <c r="E445" s="620" t="s">
        <v>559</v>
      </c>
      <c r="F445" s="621" t="s">
        <v>560</v>
      </c>
      <c r="G445" s="620" t="s">
        <v>627</v>
      </c>
      <c r="H445" s="620" t="s">
        <v>2015</v>
      </c>
      <c r="I445" s="620" t="s">
        <v>2016</v>
      </c>
      <c r="J445" s="620" t="s">
        <v>2017</v>
      </c>
      <c r="K445" s="620" t="s">
        <v>2018</v>
      </c>
      <c r="L445" s="622">
        <v>43.592824253169127</v>
      </c>
      <c r="M445" s="622">
        <v>11</v>
      </c>
      <c r="N445" s="623">
        <v>479.52106678486041</v>
      </c>
    </row>
    <row r="446" spans="1:14" ht="14.4" customHeight="1" x14ac:dyDescent="0.3">
      <c r="A446" s="618" t="s">
        <v>556</v>
      </c>
      <c r="B446" s="619" t="s">
        <v>558</v>
      </c>
      <c r="C446" s="620" t="s">
        <v>576</v>
      </c>
      <c r="D446" s="621" t="s">
        <v>577</v>
      </c>
      <c r="E446" s="620" t="s">
        <v>559</v>
      </c>
      <c r="F446" s="621" t="s">
        <v>560</v>
      </c>
      <c r="G446" s="620" t="s">
        <v>627</v>
      </c>
      <c r="H446" s="620" t="s">
        <v>812</v>
      </c>
      <c r="I446" s="620" t="s">
        <v>813</v>
      </c>
      <c r="J446" s="620" t="s">
        <v>814</v>
      </c>
      <c r="K446" s="620" t="s">
        <v>815</v>
      </c>
      <c r="L446" s="622">
        <v>342.47492387757774</v>
      </c>
      <c r="M446" s="622">
        <v>8</v>
      </c>
      <c r="N446" s="623">
        <v>2739.7993910206219</v>
      </c>
    </row>
    <row r="447" spans="1:14" ht="14.4" customHeight="1" x14ac:dyDescent="0.3">
      <c r="A447" s="618" t="s">
        <v>556</v>
      </c>
      <c r="B447" s="619" t="s">
        <v>558</v>
      </c>
      <c r="C447" s="620" t="s">
        <v>576</v>
      </c>
      <c r="D447" s="621" t="s">
        <v>577</v>
      </c>
      <c r="E447" s="620" t="s">
        <v>559</v>
      </c>
      <c r="F447" s="621" t="s">
        <v>560</v>
      </c>
      <c r="G447" s="620" t="s">
        <v>627</v>
      </c>
      <c r="H447" s="620" t="s">
        <v>2019</v>
      </c>
      <c r="I447" s="620" t="s">
        <v>2020</v>
      </c>
      <c r="J447" s="620" t="s">
        <v>2021</v>
      </c>
      <c r="K447" s="620" t="s">
        <v>815</v>
      </c>
      <c r="L447" s="622">
        <v>340.28944376310301</v>
      </c>
      <c r="M447" s="622">
        <v>2</v>
      </c>
      <c r="N447" s="623">
        <v>680.57888752620602</v>
      </c>
    </row>
    <row r="448" spans="1:14" ht="14.4" customHeight="1" x14ac:dyDescent="0.3">
      <c r="A448" s="618" t="s">
        <v>556</v>
      </c>
      <c r="B448" s="619" t="s">
        <v>558</v>
      </c>
      <c r="C448" s="620" t="s">
        <v>576</v>
      </c>
      <c r="D448" s="621" t="s">
        <v>577</v>
      </c>
      <c r="E448" s="620" t="s">
        <v>559</v>
      </c>
      <c r="F448" s="621" t="s">
        <v>560</v>
      </c>
      <c r="G448" s="620" t="s">
        <v>627</v>
      </c>
      <c r="H448" s="620" t="s">
        <v>2022</v>
      </c>
      <c r="I448" s="620" t="s">
        <v>2023</v>
      </c>
      <c r="J448" s="620" t="s">
        <v>2024</v>
      </c>
      <c r="K448" s="620" t="s">
        <v>2025</v>
      </c>
      <c r="L448" s="622">
        <v>254.28</v>
      </c>
      <c r="M448" s="622">
        <v>1</v>
      </c>
      <c r="N448" s="623">
        <v>254.28</v>
      </c>
    </row>
    <row r="449" spans="1:14" ht="14.4" customHeight="1" x14ac:dyDescent="0.3">
      <c r="A449" s="618" t="s">
        <v>556</v>
      </c>
      <c r="B449" s="619" t="s">
        <v>558</v>
      </c>
      <c r="C449" s="620" t="s">
        <v>576</v>
      </c>
      <c r="D449" s="621" t="s">
        <v>577</v>
      </c>
      <c r="E449" s="620" t="s">
        <v>559</v>
      </c>
      <c r="F449" s="621" t="s">
        <v>560</v>
      </c>
      <c r="G449" s="620" t="s">
        <v>627</v>
      </c>
      <c r="H449" s="620" t="s">
        <v>816</v>
      </c>
      <c r="I449" s="620" t="s">
        <v>817</v>
      </c>
      <c r="J449" s="620" t="s">
        <v>818</v>
      </c>
      <c r="K449" s="620" t="s">
        <v>819</v>
      </c>
      <c r="L449" s="622">
        <v>80.196177972597241</v>
      </c>
      <c r="M449" s="622">
        <v>6</v>
      </c>
      <c r="N449" s="623">
        <v>481.17706783558344</v>
      </c>
    </row>
    <row r="450" spans="1:14" ht="14.4" customHeight="1" x14ac:dyDescent="0.3">
      <c r="A450" s="618" t="s">
        <v>556</v>
      </c>
      <c r="B450" s="619" t="s">
        <v>558</v>
      </c>
      <c r="C450" s="620" t="s">
        <v>576</v>
      </c>
      <c r="D450" s="621" t="s">
        <v>577</v>
      </c>
      <c r="E450" s="620" t="s">
        <v>559</v>
      </c>
      <c r="F450" s="621" t="s">
        <v>560</v>
      </c>
      <c r="G450" s="620" t="s">
        <v>627</v>
      </c>
      <c r="H450" s="620" t="s">
        <v>820</v>
      </c>
      <c r="I450" s="620" t="s">
        <v>821</v>
      </c>
      <c r="J450" s="620" t="s">
        <v>822</v>
      </c>
      <c r="K450" s="620" t="s">
        <v>823</v>
      </c>
      <c r="L450" s="622">
        <v>21.369953971533899</v>
      </c>
      <c r="M450" s="622">
        <v>1</v>
      </c>
      <c r="N450" s="623">
        <v>21.369953971533899</v>
      </c>
    </row>
    <row r="451" spans="1:14" ht="14.4" customHeight="1" x14ac:dyDescent="0.3">
      <c r="A451" s="618" t="s">
        <v>556</v>
      </c>
      <c r="B451" s="619" t="s">
        <v>558</v>
      </c>
      <c r="C451" s="620" t="s">
        <v>576</v>
      </c>
      <c r="D451" s="621" t="s">
        <v>577</v>
      </c>
      <c r="E451" s="620" t="s">
        <v>559</v>
      </c>
      <c r="F451" s="621" t="s">
        <v>560</v>
      </c>
      <c r="G451" s="620" t="s">
        <v>627</v>
      </c>
      <c r="H451" s="620" t="s">
        <v>2026</v>
      </c>
      <c r="I451" s="620" t="s">
        <v>2027</v>
      </c>
      <c r="J451" s="620" t="s">
        <v>2028</v>
      </c>
      <c r="K451" s="620" t="s">
        <v>2029</v>
      </c>
      <c r="L451" s="622">
        <v>331.02747367999399</v>
      </c>
      <c r="M451" s="622">
        <v>1</v>
      </c>
      <c r="N451" s="623">
        <v>331.02747367999399</v>
      </c>
    </row>
    <row r="452" spans="1:14" ht="14.4" customHeight="1" x14ac:dyDescent="0.3">
      <c r="A452" s="618" t="s">
        <v>556</v>
      </c>
      <c r="B452" s="619" t="s">
        <v>558</v>
      </c>
      <c r="C452" s="620" t="s">
        <v>576</v>
      </c>
      <c r="D452" s="621" t="s">
        <v>577</v>
      </c>
      <c r="E452" s="620" t="s">
        <v>559</v>
      </c>
      <c r="F452" s="621" t="s">
        <v>560</v>
      </c>
      <c r="G452" s="620" t="s">
        <v>627</v>
      </c>
      <c r="H452" s="620" t="s">
        <v>824</v>
      </c>
      <c r="I452" s="620" t="s">
        <v>825</v>
      </c>
      <c r="J452" s="620" t="s">
        <v>826</v>
      </c>
      <c r="K452" s="620" t="s">
        <v>827</v>
      </c>
      <c r="L452" s="622">
        <v>46.011460408926169</v>
      </c>
      <c r="M452" s="622">
        <v>34</v>
      </c>
      <c r="N452" s="623">
        <v>1564.3896539034897</v>
      </c>
    </row>
    <row r="453" spans="1:14" ht="14.4" customHeight="1" x14ac:dyDescent="0.3">
      <c r="A453" s="618" t="s">
        <v>556</v>
      </c>
      <c r="B453" s="619" t="s">
        <v>558</v>
      </c>
      <c r="C453" s="620" t="s">
        <v>576</v>
      </c>
      <c r="D453" s="621" t="s">
        <v>577</v>
      </c>
      <c r="E453" s="620" t="s">
        <v>559</v>
      </c>
      <c r="F453" s="621" t="s">
        <v>560</v>
      </c>
      <c r="G453" s="620" t="s">
        <v>627</v>
      </c>
      <c r="H453" s="620" t="s">
        <v>828</v>
      </c>
      <c r="I453" s="620" t="s">
        <v>829</v>
      </c>
      <c r="J453" s="620" t="s">
        <v>830</v>
      </c>
      <c r="K453" s="620" t="s">
        <v>831</v>
      </c>
      <c r="L453" s="622">
        <v>259.44</v>
      </c>
      <c r="M453" s="622">
        <v>10</v>
      </c>
      <c r="N453" s="623">
        <v>2594.4</v>
      </c>
    </row>
    <row r="454" spans="1:14" ht="14.4" customHeight="1" x14ac:dyDescent="0.3">
      <c r="A454" s="618" t="s">
        <v>556</v>
      </c>
      <c r="B454" s="619" t="s">
        <v>558</v>
      </c>
      <c r="C454" s="620" t="s">
        <v>576</v>
      </c>
      <c r="D454" s="621" t="s">
        <v>577</v>
      </c>
      <c r="E454" s="620" t="s">
        <v>559</v>
      </c>
      <c r="F454" s="621" t="s">
        <v>560</v>
      </c>
      <c r="G454" s="620" t="s">
        <v>627</v>
      </c>
      <c r="H454" s="620" t="s">
        <v>832</v>
      </c>
      <c r="I454" s="620" t="s">
        <v>833</v>
      </c>
      <c r="J454" s="620" t="s">
        <v>834</v>
      </c>
      <c r="K454" s="620" t="s">
        <v>835</v>
      </c>
      <c r="L454" s="622">
        <v>178.08</v>
      </c>
      <c r="M454" s="622">
        <v>1</v>
      </c>
      <c r="N454" s="623">
        <v>178.08</v>
      </c>
    </row>
    <row r="455" spans="1:14" ht="14.4" customHeight="1" x14ac:dyDescent="0.3">
      <c r="A455" s="618" t="s">
        <v>556</v>
      </c>
      <c r="B455" s="619" t="s">
        <v>558</v>
      </c>
      <c r="C455" s="620" t="s">
        <v>576</v>
      </c>
      <c r="D455" s="621" t="s">
        <v>577</v>
      </c>
      <c r="E455" s="620" t="s">
        <v>559</v>
      </c>
      <c r="F455" s="621" t="s">
        <v>560</v>
      </c>
      <c r="G455" s="620" t="s">
        <v>627</v>
      </c>
      <c r="H455" s="620" t="s">
        <v>2030</v>
      </c>
      <c r="I455" s="620" t="s">
        <v>2031</v>
      </c>
      <c r="J455" s="620" t="s">
        <v>2032</v>
      </c>
      <c r="K455" s="620" t="s">
        <v>2033</v>
      </c>
      <c r="L455" s="622">
        <v>377.52</v>
      </c>
      <c r="M455" s="622">
        <v>1</v>
      </c>
      <c r="N455" s="623">
        <v>377.52</v>
      </c>
    </row>
    <row r="456" spans="1:14" ht="14.4" customHeight="1" x14ac:dyDescent="0.3">
      <c r="A456" s="618" t="s">
        <v>556</v>
      </c>
      <c r="B456" s="619" t="s">
        <v>558</v>
      </c>
      <c r="C456" s="620" t="s">
        <v>576</v>
      </c>
      <c r="D456" s="621" t="s">
        <v>577</v>
      </c>
      <c r="E456" s="620" t="s">
        <v>559</v>
      </c>
      <c r="F456" s="621" t="s">
        <v>560</v>
      </c>
      <c r="G456" s="620" t="s">
        <v>627</v>
      </c>
      <c r="H456" s="620" t="s">
        <v>836</v>
      </c>
      <c r="I456" s="620" t="s">
        <v>837</v>
      </c>
      <c r="J456" s="620" t="s">
        <v>838</v>
      </c>
      <c r="K456" s="620" t="s">
        <v>839</v>
      </c>
      <c r="L456" s="622">
        <v>22.708414266199711</v>
      </c>
      <c r="M456" s="622">
        <v>189</v>
      </c>
      <c r="N456" s="623">
        <v>4291.8902963117453</v>
      </c>
    </row>
    <row r="457" spans="1:14" ht="14.4" customHeight="1" x14ac:dyDescent="0.3">
      <c r="A457" s="618" t="s">
        <v>556</v>
      </c>
      <c r="B457" s="619" t="s">
        <v>558</v>
      </c>
      <c r="C457" s="620" t="s">
        <v>576</v>
      </c>
      <c r="D457" s="621" t="s">
        <v>577</v>
      </c>
      <c r="E457" s="620" t="s">
        <v>559</v>
      </c>
      <c r="F457" s="621" t="s">
        <v>560</v>
      </c>
      <c r="G457" s="620" t="s">
        <v>627</v>
      </c>
      <c r="H457" s="620" t="s">
        <v>2034</v>
      </c>
      <c r="I457" s="620" t="s">
        <v>2035</v>
      </c>
      <c r="J457" s="620" t="s">
        <v>2036</v>
      </c>
      <c r="K457" s="620" t="s">
        <v>957</v>
      </c>
      <c r="L457" s="622">
        <v>36.31</v>
      </c>
      <c r="M457" s="622">
        <v>2</v>
      </c>
      <c r="N457" s="623">
        <v>72.62</v>
      </c>
    </row>
    <row r="458" spans="1:14" ht="14.4" customHeight="1" x14ac:dyDescent="0.3">
      <c r="A458" s="618" t="s">
        <v>556</v>
      </c>
      <c r="B458" s="619" t="s">
        <v>558</v>
      </c>
      <c r="C458" s="620" t="s">
        <v>576</v>
      </c>
      <c r="D458" s="621" t="s">
        <v>577</v>
      </c>
      <c r="E458" s="620" t="s">
        <v>559</v>
      </c>
      <c r="F458" s="621" t="s">
        <v>560</v>
      </c>
      <c r="G458" s="620" t="s">
        <v>627</v>
      </c>
      <c r="H458" s="620" t="s">
        <v>840</v>
      </c>
      <c r="I458" s="620" t="s">
        <v>841</v>
      </c>
      <c r="J458" s="620" t="s">
        <v>842</v>
      </c>
      <c r="K458" s="620" t="s">
        <v>843</v>
      </c>
      <c r="L458" s="622">
        <v>59.034911607341812</v>
      </c>
      <c r="M458" s="622">
        <v>22</v>
      </c>
      <c r="N458" s="623">
        <v>1298.7680553615198</v>
      </c>
    </row>
    <row r="459" spans="1:14" ht="14.4" customHeight="1" x14ac:dyDescent="0.3">
      <c r="A459" s="618" t="s">
        <v>556</v>
      </c>
      <c r="B459" s="619" t="s">
        <v>558</v>
      </c>
      <c r="C459" s="620" t="s">
        <v>576</v>
      </c>
      <c r="D459" s="621" t="s">
        <v>577</v>
      </c>
      <c r="E459" s="620" t="s">
        <v>559</v>
      </c>
      <c r="F459" s="621" t="s">
        <v>560</v>
      </c>
      <c r="G459" s="620" t="s">
        <v>627</v>
      </c>
      <c r="H459" s="620" t="s">
        <v>2037</v>
      </c>
      <c r="I459" s="620" t="s">
        <v>2038</v>
      </c>
      <c r="J459" s="620" t="s">
        <v>2039</v>
      </c>
      <c r="K459" s="620" t="s">
        <v>2040</v>
      </c>
      <c r="L459" s="622">
        <v>68.262</v>
      </c>
      <c r="M459" s="622">
        <v>5</v>
      </c>
      <c r="N459" s="623">
        <v>341.31</v>
      </c>
    </row>
    <row r="460" spans="1:14" ht="14.4" customHeight="1" x14ac:dyDescent="0.3">
      <c r="A460" s="618" t="s">
        <v>556</v>
      </c>
      <c r="B460" s="619" t="s">
        <v>558</v>
      </c>
      <c r="C460" s="620" t="s">
        <v>576</v>
      </c>
      <c r="D460" s="621" t="s">
        <v>577</v>
      </c>
      <c r="E460" s="620" t="s">
        <v>559</v>
      </c>
      <c r="F460" s="621" t="s">
        <v>560</v>
      </c>
      <c r="G460" s="620" t="s">
        <v>627</v>
      </c>
      <c r="H460" s="620" t="s">
        <v>2041</v>
      </c>
      <c r="I460" s="620" t="s">
        <v>2042</v>
      </c>
      <c r="J460" s="620" t="s">
        <v>2043</v>
      </c>
      <c r="K460" s="620" t="s">
        <v>2044</v>
      </c>
      <c r="L460" s="622">
        <v>100.120121092083</v>
      </c>
      <c r="M460" s="622">
        <v>1</v>
      </c>
      <c r="N460" s="623">
        <v>100.120121092083</v>
      </c>
    </row>
    <row r="461" spans="1:14" ht="14.4" customHeight="1" x14ac:dyDescent="0.3">
      <c r="A461" s="618" t="s">
        <v>556</v>
      </c>
      <c r="B461" s="619" t="s">
        <v>558</v>
      </c>
      <c r="C461" s="620" t="s">
        <v>576</v>
      </c>
      <c r="D461" s="621" t="s">
        <v>577</v>
      </c>
      <c r="E461" s="620" t="s">
        <v>559</v>
      </c>
      <c r="F461" s="621" t="s">
        <v>560</v>
      </c>
      <c r="G461" s="620" t="s">
        <v>627</v>
      </c>
      <c r="H461" s="620" t="s">
        <v>2045</v>
      </c>
      <c r="I461" s="620" t="s">
        <v>2046</v>
      </c>
      <c r="J461" s="620" t="s">
        <v>2047</v>
      </c>
      <c r="K461" s="620" t="s">
        <v>2048</v>
      </c>
      <c r="L461" s="622">
        <v>134.23040696978799</v>
      </c>
      <c r="M461" s="622">
        <v>1</v>
      </c>
      <c r="N461" s="623">
        <v>134.23040696978799</v>
      </c>
    </row>
    <row r="462" spans="1:14" ht="14.4" customHeight="1" x14ac:dyDescent="0.3">
      <c r="A462" s="618" t="s">
        <v>556</v>
      </c>
      <c r="B462" s="619" t="s">
        <v>558</v>
      </c>
      <c r="C462" s="620" t="s">
        <v>576</v>
      </c>
      <c r="D462" s="621" t="s">
        <v>577</v>
      </c>
      <c r="E462" s="620" t="s">
        <v>559</v>
      </c>
      <c r="F462" s="621" t="s">
        <v>560</v>
      </c>
      <c r="G462" s="620" t="s">
        <v>627</v>
      </c>
      <c r="H462" s="620" t="s">
        <v>848</v>
      </c>
      <c r="I462" s="620" t="s">
        <v>849</v>
      </c>
      <c r="J462" s="620" t="s">
        <v>850</v>
      </c>
      <c r="K462" s="620"/>
      <c r="L462" s="622">
        <v>166.66450579260976</v>
      </c>
      <c r="M462" s="622">
        <v>4</v>
      </c>
      <c r="N462" s="623">
        <v>666.65802317043904</v>
      </c>
    </row>
    <row r="463" spans="1:14" ht="14.4" customHeight="1" x14ac:dyDescent="0.3">
      <c r="A463" s="618" t="s">
        <v>556</v>
      </c>
      <c r="B463" s="619" t="s">
        <v>558</v>
      </c>
      <c r="C463" s="620" t="s">
        <v>576</v>
      </c>
      <c r="D463" s="621" t="s">
        <v>577</v>
      </c>
      <c r="E463" s="620" t="s">
        <v>559</v>
      </c>
      <c r="F463" s="621" t="s">
        <v>560</v>
      </c>
      <c r="G463" s="620" t="s">
        <v>627</v>
      </c>
      <c r="H463" s="620" t="s">
        <v>2049</v>
      </c>
      <c r="I463" s="620" t="s">
        <v>2050</v>
      </c>
      <c r="J463" s="620" t="s">
        <v>2051</v>
      </c>
      <c r="K463" s="620" t="s">
        <v>2052</v>
      </c>
      <c r="L463" s="622">
        <v>83.84750299546775</v>
      </c>
      <c r="M463" s="622">
        <v>4</v>
      </c>
      <c r="N463" s="623">
        <v>335.390011981871</v>
      </c>
    </row>
    <row r="464" spans="1:14" ht="14.4" customHeight="1" x14ac:dyDescent="0.3">
      <c r="A464" s="618" t="s">
        <v>556</v>
      </c>
      <c r="B464" s="619" t="s">
        <v>558</v>
      </c>
      <c r="C464" s="620" t="s">
        <v>576</v>
      </c>
      <c r="D464" s="621" t="s">
        <v>577</v>
      </c>
      <c r="E464" s="620" t="s">
        <v>559</v>
      </c>
      <c r="F464" s="621" t="s">
        <v>560</v>
      </c>
      <c r="G464" s="620" t="s">
        <v>627</v>
      </c>
      <c r="H464" s="620" t="s">
        <v>851</v>
      </c>
      <c r="I464" s="620" t="s">
        <v>852</v>
      </c>
      <c r="J464" s="620" t="s">
        <v>853</v>
      </c>
      <c r="K464" s="620" t="s">
        <v>854</v>
      </c>
      <c r="L464" s="622">
        <v>173.84009627065439</v>
      </c>
      <c r="M464" s="622">
        <v>64</v>
      </c>
      <c r="N464" s="623">
        <v>11125.766161321881</v>
      </c>
    </row>
    <row r="465" spans="1:14" ht="14.4" customHeight="1" x14ac:dyDescent="0.3">
      <c r="A465" s="618" t="s">
        <v>556</v>
      </c>
      <c r="B465" s="619" t="s">
        <v>558</v>
      </c>
      <c r="C465" s="620" t="s">
        <v>576</v>
      </c>
      <c r="D465" s="621" t="s">
        <v>577</v>
      </c>
      <c r="E465" s="620" t="s">
        <v>559</v>
      </c>
      <c r="F465" s="621" t="s">
        <v>560</v>
      </c>
      <c r="G465" s="620" t="s">
        <v>627</v>
      </c>
      <c r="H465" s="620" t="s">
        <v>859</v>
      </c>
      <c r="I465" s="620" t="s">
        <v>860</v>
      </c>
      <c r="J465" s="620" t="s">
        <v>861</v>
      </c>
      <c r="K465" s="620" t="s">
        <v>862</v>
      </c>
      <c r="L465" s="622">
        <v>75.959999999999994</v>
      </c>
      <c r="M465" s="622">
        <v>1</v>
      </c>
      <c r="N465" s="623">
        <v>75.959999999999994</v>
      </c>
    </row>
    <row r="466" spans="1:14" ht="14.4" customHeight="1" x14ac:dyDescent="0.3">
      <c r="A466" s="618" t="s">
        <v>556</v>
      </c>
      <c r="B466" s="619" t="s">
        <v>558</v>
      </c>
      <c r="C466" s="620" t="s">
        <v>576</v>
      </c>
      <c r="D466" s="621" t="s">
        <v>577</v>
      </c>
      <c r="E466" s="620" t="s">
        <v>559</v>
      </c>
      <c r="F466" s="621" t="s">
        <v>560</v>
      </c>
      <c r="G466" s="620" t="s">
        <v>627</v>
      </c>
      <c r="H466" s="620" t="s">
        <v>2053</v>
      </c>
      <c r="I466" s="620" t="s">
        <v>2054</v>
      </c>
      <c r="J466" s="620" t="s">
        <v>2055</v>
      </c>
      <c r="K466" s="620" t="s">
        <v>2056</v>
      </c>
      <c r="L466" s="622">
        <v>88.530262190939197</v>
      </c>
      <c r="M466" s="622">
        <v>1</v>
      </c>
      <c r="N466" s="623">
        <v>88.530262190939197</v>
      </c>
    </row>
    <row r="467" spans="1:14" ht="14.4" customHeight="1" x14ac:dyDescent="0.3">
      <c r="A467" s="618" t="s">
        <v>556</v>
      </c>
      <c r="B467" s="619" t="s">
        <v>558</v>
      </c>
      <c r="C467" s="620" t="s">
        <v>576</v>
      </c>
      <c r="D467" s="621" t="s">
        <v>577</v>
      </c>
      <c r="E467" s="620" t="s">
        <v>559</v>
      </c>
      <c r="F467" s="621" t="s">
        <v>560</v>
      </c>
      <c r="G467" s="620" t="s">
        <v>627</v>
      </c>
      <c r="H467" s="620" t="s">
        <v>867</v>
      </c>
      <c r="I467" s="620" t="s">
        <v>868</v>
      </c>
      <c r="J467" s="620" t="s">
        <v>869</v>
      </c>
      <c r="K467" s="620" t="s">
        <v>870</v>
      </c>
      <c r="L467" s="622">
        <v>75.850200350867297</v>
      </c>
      <c r="M467" s="622">
        <v>1</v>
      </c>
      <c r="N467" s="623">
        <v>75.850200350867297</v>
      </c>
    </row>
    <row r="468" spans="1:14" ht="14.4" customHeight="1" x14ac:dyDescent="0.3">
      <c r="A468" s="618" t="s">
        <v>556</v>
      </c>
      <c r="B468" s="619" t="s">
        <v>558</v>
      </c>
      <c r="C468" s="620" t="s">
        <v>576</v>
      </c>
      <c r="D468" s="621" t="s">
        <v>577</v>
      </c>
      <c r="E468" s="620" t="s">
        <v>559</v>
      </c>
      <c r="F468" s="621" t="s">
        <v>560</v>
      </c>
      <c r="G468" s="620" t="s">
        <v>627</v>
      </c>
      <c r="H468" s="620" t="s">
        <v>871</v>
      </c>
      <c r="I468" s="620" t="s">
        <v>872</v>
      </c>
      <c r="J468" s="620" t="s">
        <v>873</v>
      </c>
      <c r="K468" s="620" t="s">
        <v>874</v>
      </c>
      <c r="L468" s="622">
        <v>69.426736198036693</v>
      </c>
      <c r="M468" s="622">
        <v>3</v>
      </c>
      <c r="N468" s="623">
        <v>208.28020859411009</v>
      </c>
    </row>
    <row r="469" spans="1:14" ht="14.4" customHeight="1" x14ac:dyDescent="0.3">
      <c r="A469" s="618" t="s">
        <v>556</v>
      </c>
      <c r="B469" s="619" t="s">
        <v>558</v>
      </c>
      <c r="C469" s="620" t="s">
        <v>576</v>
      </c>
      <c r="D469" s="621" t="s">
        <v>577</v>
      </c>
      <c r="E469" s="620" t="s">
        <v>559</v>
      </c>
      <c r="F469" s="621" t="s">
        <v>560</v>
      </c>
      <c r="G469" s="620" t="s">
        <v>627</v>
      </c>
      <c r="H469" s="620" t="s">
        <v>879</v>
      </c>
      <c r="I469" s="620" t="s">
        <v>880</v>
      </c>
      <c r="J469" s="620" t="s">
        <v>881</v>
      </c>
      <c r="K469" s="620" t="s">
        <v>882</v>
      </c>
      <c r="L469" s="622">
        <v>108.4</v>
      </c>
      <c r="M469" s="622">
        <v>1</v>
      </c>
      <c r="N469" s="623">
        <v>108.4</v>
      </c>
    </row>
    <row r="470" spans="1:14" ht="14.4" customHeight="1" x14ac:dyDescent="0.3">
      <c r="A470" s="618" t="s">
        <v>556</v>
      </c>
      <c r="B470" s="619" t="s">
        <v>558</v>
      </c>
      <c r="C470" s="620" t="s">
        <v>576</v>
      </c>
      <c r="D470" s="621" t="s">
        <v>577</v>
      </c>
      <c r="E470" s="620" t="s">
        <v>559</v>
      </c>
      <c r="F470" s="621" t="s">
        <v>560</v>
      </c>
      <c r="G470" s="620" t="s">
        <v>627</v>
      </c>
      <c r="H470" s="620" t="s">
        <v>2057</v>
      </c>
      <c r="I470" s="620" t="s">
        <v>2058</v>
      </c>
      <c r="J470" s="620" t="s">
        <v>2059</v>
      </c>
      <c r="K470" s="620" t="s">
        <v>2060</v>
      </c>
      <c r="L470" s="622">
        <v>157.79</v>
      </c>
      <c r="M470" s="622">
        <v>1</v>
      </c>
      <c r="N470" s="623">
        <v>157.79</v>
      </c>
    </row>
    <row r="471" spans="1:14" ht="14.4" customHeight="1" x14ac:dyDescent="0.3">
      <c r="A471" s="618" t="s">
        <v>556</v>
      </c>
      <c r="B471" s="619" t="s">
        <v>558</v>
      </c>
      <c r="C471" s="620" t="s">
        <v>576</v>
      </c>
      <c r="D471" s="621" t="s">
        <v>577</v>
      </c>
      <c r="E471" s="620" t="s">
        <v>559</v>
      </c>
      <c r="F471" s="621" t="s">
        <v>560</v>
      </c>
      <c r="G471" s="620" t="s">
        <v>627</v>
      </c>
      <c r="H471" s="620" t="s">
        <v>2061</v>
      </c>
      <c r="I471" s="620" t="s">
        <v>2062</v>
      </c>
      <c r="J471" s="620" t="s">
        <v>2063</v>
      </c>
      <c r="K471" s="620" t="s">
        <v>2064</v>
      </c>
      <c r="L471" s="622">
        <v>184.249794592223</v>
      </c>
      <c r="M471" s="622">
        <v>1</v>
      </c>
      <c r="N471" s="623">
        <v>184.249794592223</v>
      </c>
    </row>
    <row r="472" spans="1:14" ht="14.4" customHeight="1" x14ac:dyDescent="0.3">
      <c r="A472" s="618" t="s">
        <v>556</v>
      </c>
      <c r="B472" s="619" t="s">
        <v>558</v>
      </c>
      <c r="C472" s="620" t="s">
        <v>576</v>
      </c>
      <c r="D472" s="621" t="s">
        <v>577</v>
      </c>
      <c r="E472" s="620" t="s">
        <v>559</v>
      </c>
      <c r="F472" s="621" t="s">
        <v>560</v>
      </c>
      <c r="G472" s="620" t="s">
        <v>627</v>
      </c>
      <c r="H472" s="620" t="s">
        <v>887</v>
      </c>
      <c r="I472" s="620" t="s">
        <v>888</v>
      </c>
      <c r="J472" s="620" t="s">
        <v>889</v>
      </c>
      <c r="K472" s="620" t="s">
        <v>890</v>
      </c>
      <c r="L472" s="622">
        <v>22.283350996552866</v>
      </c>
      <c r="M472" s="622">
        <v>3</v>
      </c>
      <c r="N472" s="623">
        <v>66.850052989658593</v>
      </c>
    </row>
    <row r="473" spans="1:14" ht="14.4" customHeight="1" x14ac:dyDescent="0.3">
      <c r="A473" s="618" t="s">
        <v>556</v>
      </c>
      <c r="B473" s="619" t="s">
        <v>558</v>
      </c>
      <c r="C473" s="620" t="s">
        <v>576</v>
      </c>
      <c r="D473" s="621" t="s">
        <v>577</v>
      </c>
      <c r="E473" s="620" t="s">
        <v>559</v>
      </c>
      <c r="F473" s="621" t="s">
        <v>560</v>
      </c>
      <c r="G473" s="620" t="s">
        <v>627</v>
      </c>
      <c r="H473" s="620" t="s">
        <v>891</v>
      </c>
      <c r="I473" s="620" t="s">
        <v>892</v>
      </c>
      <c r="J473" s="620" t="s">
        <v>893</v>
      </c>
      <c r="K473" s="620" t="s">
        <v>894</v>
      </c>
      <c r="L473" s="622">
        <v>63.58372770224593</v>
      </c>
      <c r="M473" s="622">
        <v>13</v>
      </c>
      <c r="N473" s="623">
        <v>826.58846012919707</v>
      </c>
    </row>
    <row r="474" spans="1:14" ht="14.4" customHeight="1" x14ac:dyDescent="0.3">
      <c r="A474" s="618" t="s">
        <v>556</v>
      </c>
      <c r="B474" s="619" t="s">
        <v>558</v>
      </c>
      <c r="C474" s="620" t="s">
        <v>576</v>
      </c>
      <c r="D474" s="621" t="s">
        <v>577</v>
      </c>
      <c r="E474" s="620" t="s">
        <v>559</v>
      </c>
      <c r="F474" s="621" t="s">
        <v>560</v>
      </c>
      <c r="G474" s="620" t="s">
        <v>627</v>
      </c>
      <c r="H474" s="620" t="s">
        <v>2065</v>
      </c>
      <c r="I474" s="620" t="s">
        <v>2065</v>
      </c>
      <c r="J474" s="620" t="s">
        <v>2066</v>
      </c>
      <c r="K474" s="620" t="s">
        <v>1141</v>
      </c>
      <c r="L474" s="622">
        <v>165.52895092585399</v>
      </c>
      <c r="M474" s="622">
        <v>1</v>
      </c>
      <c r="N474" s="623">
        <v>165.52895092585399</v>
      </c>
    </row>
    <row r="475" spans="1:14" ht="14.4" customHeight="1" x14ac:dyDescent="0.3">
      <c r="A475" s="618" t="s">
        <v>556</v>
      </c>
      <c r="B475" s="619" t="s">
        <v>558</v>
      </c>
      <c r="C475" s="620" t="s">
        <v>576</v>
      </c>
      <c r="D475" s="621" t="s">
        <v>577</v>
      </c>
      <c r="E475" s="620" t="s">
        <v>559</v>
      </c>
      <c r="F475" s="621" t="s">
        <v>560</v>
      </c>
      <c r="G475" s="620" t="s">
        <v>627</v>
      </c>
      <c r="H475" s="620" t="s">
        <v>895</v>
      </c>
      <c r="I475" s="620" t="s">
        <v>896</v>
      </c>
      <c r="J475" s="620" t="s">
        <v>897</v>
      </c>
      <c r="K475" s="620" t="s">
        <v>898</v>
      </c>
      <c r="L475" s="622">
        <v>143.68996547856534</v>
      </c>
      <c r="M475" s="622">
        <v>3</v>
      </c>
      <c r="N475" s="623">
        <v>431.06989643569602</v>
      </c>
    </row>
    <row r="476" spans="1:14" ht="14.4" customHeight="1" x14ac:dyDescent="0.3">
      <c r="A476" s="618" t="s">
        <v>556</v>
      </c>
      <c r="B476" s="619" t="s">
        <v>558</v>
      </c>
      <c r="C476" s="620" t="s">
        <v>576</v>
      </c>
      <c r="D476" s="621" t="s">
        <v>577</v>
      </c>
      <c r="E476" s="620" t="s">
        <v>559</v>
      </c>
      <c r="F476" s="621" t="s">
        <v>560</v>
      </c>
      <c r="G476" s="620" t="s">
        <v>627</v>
      </c>
      <c r="H476" s="620" t="s">
        <v>899</v>
      </c>
      <c r="I476" s="620" t="s">
        <v>900</v>
      </c>
      <c r="J476" s="620" t="s">
        <v>901</v>
      </c>
      <c r="K476" s="620" t="s">
        <v>902</v>
      </c>
      <c r="L476" s="622">
        <v>121.809737635589</v>
      </c>
      <c r="M476" s="622">
        <v>1</v>
      </c>
      <c r="N476" s="623">
        <v>121.809737635589</v>
      </c>
    </row>
    <row r="477" spans="1:14" ht="14.4" customHeight="1" x14ac:dyDescent="0.3">
      <c r="A477" s="618" t="s">
        <v>556</v>
      </c>
      <c r="B477" s="619" t="s">
        <v>558</v>
      </c>
      <c r="C477" s="620" t="s">
        <v>576</v>
      </c>
      <c r="D477" s="621" t="s">
        <v>577</v>
      </c>
      <c r="E477" s="620" t="s">
        <v>559</v>
      </c>
      <c r="F477" s="621" t="s">
        <v>560</v>
      </c>
      <c r="G477" s="620" t="s">
        <v>627</v>
      </c>
      <c r="H477" s="620" t="s">
        <v>903</v>
      </c>
      <c r="I477" s="620" t="s">
        <v>904</v>
      </c>
      <c r="J477" s="620" t="s">
        <v>905</v>
      </c>
      <c r="K477" s="620" t="s">
        <v>906</v>
      </c>
      <c r="L477" s="622">
        <v>120.47263492834566</v>
      </c>
      <c r="M477" s="622">
        <v>23</v>
      </c>
      <c r="N477" s="623">
        <v>2770.8706033519502</v>
      </c>
    </row>
    <row r="478" spans="1:14" ht="14.4" customHeight="1" x14ac:dyDescent="0.3">
      <c r="A478" s="618" t="s">
        <v>556</v>
      </c>
      <c r="B478" s="619" t="s">
        <v>558</v>
      </c>
      <c r="C478" s="620" t="s">
        <v>576</v>
      </c>
      <c r="D478" s="621" t="s">
        <v>577</v>
      </c>
      <c r="E478" s="620" t="s">
        <v>559</v>
      </c>
      <c r="F478" s="621" t="s">
        <v>560</v>
      </c>
      <c r="G478" s="620" t="s">
        <v>627</v>
      </c>
      <c r="H478" s="620" t="s">
        <v>914</v>
      </c>
      <c r="I478" s="620" t="s">
        <v>915</v>
      </c>
      <c r="J478" s="620" t="s">
        <v>730</v>
      </c>
      <c r="K478" s="620" t="s">
        <v>916</v>
      </c>
      <c r="L478" s="622">
        <v>46.576913506925507</v>
      </c>
      <c r="M478" s="622">
        <v>39</v>
      </c>
      <c r="N478" s="623">
        <v>1816.4996267700949</v>
      </c>
    </row>
    <row r="479" spans="1:14" ht="14.4" customHeight="1" x14ac:dyDescent="0.3">
      <c r="A479" s="618" t="s">
        <v>556</v>
      </c>
      <c r="B479" s="619" t="s">
        <v>558</v>
      </c>
      <c r="C479" s="620" t="s">
        <v>576</v>
      </c>
      <c r="D479" s="621" t="s">
        <v>577</v>
      </c>
      <c r="E479" s="620" t="s">
        <v>559</v>
      </c>
      <c r="F479" s="621" t="s">
        <v>560</v>
      </c>
      <c r="G479" s="620" t="s">
        <v>627</v>
      </c>
      <c r="H479" s="620" t="s">
        <v>2067</v>
      </c>
      <c r="I479" s="620" t="s">
        <v>2068</v>
      </c>
      <c r="J479" s="620" t="s">
        <v>2069</v>
      </c>
      <c r="K479" s="620" t="s">
        <v>2070</v>
      </c>
      <c r="L479" s="622">
        <v>40.309872179765897</v>
      </c>
      <c r="M479" s="622">
        <v>1</v>
      </c>
      <c r="N479" s="623">
        <v>40.309872179765897</v>
      </c>
    </row>
    <row r="480" spans="1:14" ht="14.4" customHeight="1" x14ac:dyDescent="0.3">
      <c r="A480" s="618" t="s">
        <v>556</v>
      </c>
      <c r="B480" s="619" t="s">
        <v>558</v>
      </c>
      <c r="C480" s="620" t="s">
        <v>576</v>
      </c>
      <c r="D480" s="621" t="s">
        <v>577</v>
      </c>
      <c r="E480" s="620" t="s">
        <v>559</v>
      </c>
      <c r="F480" s="621" t="s">
        <v>560</v>
      </c>
      <c r="G480" s="620" t="s">
        <v>627</v>
      </c>
      <c r="H480" s="620" t="s">
        <v>2071</v>
      </c>
      <c r="I480" s="620" t="s">
        <v>2072</v>
      </c>
      <c r="J480" s="620" t="s">
        <v>2073</v>
      </c>
      <c r="K480" s="620" t="s">
        <v>2074</v>
      </c>
      <c r="L480" s="622">
        <v>92.48</v>
      </c>
      <c r="M480" s="622">
        <v>2</v>
      </c>
      <c r="N480" s="623">
        <v>184.96</v>
      </c>
    </row>
    <row r="481" spans="1:14" ht="14.4" customHeight="1" x14ac:dyDescent="0.3">
      <c r="A481" s="618" t="s">
        <v>556</v>
      </c>
      <c r="B481" s="619" t="s">
        <v>558</v>
      </c>
      <c r="C481" s="620" t="s">
        <v>576</v>
      </c>
      <c r="D481" s="621" t="s">
        <v>577</v>
      </c>
      <c r="E481" s="620" t="s">
        <v>559</v>
      </c>
      <c r="F481" s="621" t="s">
        <v>560</v>
      </c>
      <c r="G481" s="620" t="s">
        <v>627</v>
      </c>
      <c r="H481" s="620" t="s">
        <v>917</v>
      </c>
      <c r="I481" s="620" t="s">
        <v>918</v>
      </c>
      <c r="J481" s="620" t="s">
        <v>919</v>
      </c>
      <c r="K481" s="620" t="s">
        <v>920</v>
      </c>
      <c r="L481" s="622">
        <v>47.104884737316794</v>
      </c>
      <c r="M481" s="622">
        <v>4</v>
      </c>
      <c r="N481" s="623">
        <v>188.41953894926718</v>
      </c>
    </row>
    <row r="482" spans="1:14" ht="14.4" customHeight="1" x14ac:dyDescent="0.3">
      <c r="A482" s="618" t="s">
        <v>556</v>
      </c>
      <c r="B482" s="619" t="s">
        <v>558</v>
      </c>
      <c r="C482" s="620" t="s">
        <v>576</v>
      </c>
      <c r="D482" s="621" t="s">
        <v>577</v>
      </c>
      <c r="E482" s="620" t="s">
        <v>559</v>
      </c>
      <c r="F482" s="621" t="s">
        <v>560</v>
      </c>
      <c r="G482" s="620" t="s">
        <v>627</v>
      </c>
      <c r="H482" s="620" t="s">
        <v>2075</v>
      </c>
      <c r="I482" s="620" t="s">
        <v>2075</v>
      </c>
      <c r="J482" s="620" t="s">
        <v>1979</v>
      </c>
      <c r="K482" s="620" t="s">
        <v>2076</v>
      </c>
      <c r="L482" s="622">
        <v>106.82088454373968</v>
      </c>
      <c r="M482" s="622">
        <v>6</v>
      </c>
      <c r="N482" s="623">
        <v>640.92530726243808</v>
      </c>
    </row>
    <row r="483" spans="1:14" ht="14.4" customHeight="1" x14ac:dyDescent="0.3">
      <c r="A483" s="618" t="s">
        <v>556</v>
      </c>
      <c r="B483" s="619" t="s">
        <v>558</v>
      </c>
      <c r="C483" s="620" t="s">
        <v>576</v>
      </c>
      <c r="D483" s="621" t="s">
        <v>577</v>
      </c>
      <c r="E483" s="620" t="s">
        <v>559</v>
      </c>
      <c r="F483" s="621" t="s">
        <v>560</v>
      </c>
      <c r="G483" s="620" t="s">
        <v>627</v>
      </c>
      <c r="H483" s="620" t="s">
        <v>921</v>
      </c>
      <c r="I483" s="620" t="s">
        <v>922</v>
      </c>
      <c r="J483" s="620" t="s">
        <v>923</v>
      </c>
      <c r="K483" s="620" t="s">
        <v>924</v>
      </c>
      <c r="L483" s="622">
        <v>40.697268008921007</v>
      </c>
      <c r="M483" s="622">
        <v>55</v>
      </c>
      <c r="N483" s="623">
        <v>2238.3497404906552</v>
      </c>
    </row>
    <row r="484" spans="1:14" ht="14.4" customHeight="1" x14ac:dyDescent="0.3">
      <c r="A484" s="618" t="s">
        <v>556</v>
      </c>
      <c r="B484" s="619" t="s">
        <v>558</v>
      </c>
      <c r="C484" s="620" t="s">
        <v>576</v>
      </c>
      <c r="D484" s="621" t="s">
        <v>577</v>
      </c>
      <c r="E484" s="620" t="s">
        <v>559</v>
      </c>
      <c r="F484" s="621" t="s">
        <v>560</v>
      </c>
      <c r="G484" s="620" t="s">
        <v>627</v>
      </c>
      <c r="H484" s="620" t="s">
        <v>925</v>
      </c>
      <c r="I484" s="620" t="s">
        <v>926</v>
      </c>
      <c r="J484" s="620" t="s">
        <v>923</v>
      </c>
      <c r="K484" s="620" t="s">
        <v>927</v>
      </c>
      <c r="L484" s="622">
        <v>292.07665089177073</v>
      </c>
      <c r="M484" s="622">
        <v>20</v>
      </c>
      <c r="N484" s="623">
        <v>5841.5330178354143</v>
      </c>
    </row>
    <row r="485" spans="1:14" ht="14.4" customHeight="1" x14ac:dyDescent="0.3">
      <c r="A485" s="618" t="s">
        <v>556</v>
      </c>
      <c r="B485" s="619" t="s">
        <v>558</v>
      </c>
      <c r="C485" s="620" t="s">
        <v>576</v>
      </c>
      <c r="D485" s="621" t="s">
        <v>577</v>
      </c>
      <c r="E485" s="620" t="s">
        <v>559</v>
      </c>
      <c r="F485" s="621" t="s">
        <v>560</v>
      </c>
      <c r="G485" s="620" t="s">
        <v>627</v>
      </c>
      <c r="H485" s="620" t="s">
        <v>928</v>
      </c>
      <c r="I485" s="620" t="s">
        <v>929</v>
      </c>
      <c r="J485" s="620" t="s">
        <v>930</v>
      </c>
      <c r="K485" s="620" t="s">
        <v>931</v>
      </c>
      <c r="L485" s="622">
        <v>74.88</v>
      </c>
      <c r="M485" s="622">
        <v>1</v>
      </c>
      <c r="N485" s="623">
        <v>74.88</v>
      </c>
    </row>
    <row r="486" spans="1:14" ht="14.4" customHeight="1" x14ac:dyDescent="0.3">
      <c r="A486" s="618" t="s">
        <v>556</v>
      </c>
      <c r="B486" s="619" t="s">
        <v>558</v>
      </c>
      <c r="C486" s="620" t="s">
        <v>576</v>
      </c>
      <c r="D486" s="621" t="s">
        <v>577</v>
      </c>
      <c r="E486" s="620" t="s">
        <v>559</v>
      </c>
      <c r="F486" s="621" t="s">
        <v>560</v>
      </c>
      <c r="G486" s="620" t="s">
        <v>627</v>
      </c>
      <c r="H486" s="620" t="s">
        <v>2077</v>
      </c>
      <c r="I486" s="620" t="s">
        <v>2078</v>
      </c>
      <c r="J486" s="620" t="s">
        <v>2079</v>
      </c>
      <c r="K486" s="620" t="s">
        <v>2080</v>
      </c>
      <c r="L486" s="622">
        <v>392.63992766007391</v>
      </c>
      <c r="M486" s="622">
        <v>12</v>
      </c>
      <c r="N486" s="623">
        <v>4711.6791319208869</v>
      </c>
    </row>
    <row r="487" spans="1:14" ht="14.4" customHeight="1" x14ac:dyDescent="0.3">
      <c r="A487" s="618" t="s">
        <v>556</v>
      </c>
      <c r="B487" s="619" t="s">
        <v>558</v>
      </c>
      <c r="C487" s="620" t="s">
        <v>576</v>
      </c>
      <c r="D487" s="621" t="s">
        <v>577</v>
      </c>
      <c r="E487" s="620" t="s">
        <v>559</v>
      </c>
      <c r="F487" s="621" t="s">
        <v>560</v>
      </c>
      <c r="G487" s="620" t="s">
        <v>627</v>
      </c>
      <c r="H487" s="620" t="s">
        <v>936</v>
      </c>
      <c r="I487" s="620" t="s">
        <v>937</v>
      </c>
      <c r="J487" s="620" t="s">
        <v>934</v>
      </c>
      <c r="K487" s="620" t="s">
        <v>938</v>
      </c>
      <c r="L487" s="622">
        <v>91.850720935956303</v>
      </c>
      <c r="M487" s="622">
        <v>68</v>
      </c>
      <c r="N487" s="623">
        <v>6245.8490236450289</v>
      </c>
    </row>
    <row r="488" spans="1:14" ht="14.4" customHeight="1" x14ac:dyDescent="0.3">
      <c r="A488" s="618" t="s">
        <v>556</v>
      </c>
      <c r="B488" s="619" t="s">
        <v>558</v>
      </c>
      <c r="C488" s="620" t="s">
        <v>576</v>
      </c>
      <c r="D488" s="621" t="s">
        <v>577</v>
      </c>
      <c r="E488" s="620" t="s">
        <v>559</v>
      </c>
      <c r="F488" s="621" t="s">
        <v>560</v>
      </c>
      <c r="G488" s="620" t="s">
        <v>627</v>
      </c>
      <c r="H488" s="620" t="s">
        <v>939</v>
      </c>
      <c r="I488" s="620" t="s">
        <v>940</v>
      </c>
      <c r="J488" s="620" t="s">
        <v>941</v>
      </c>
      <c r="K488" s="620" t="s">
        <v>942</v>
      </c>
      <c r="L488" s="622">
        <v>541.48</v>
      </c>
      <c r="M488" s="622">
        <v>1</v>
      </c>
      <c r="N488" s="623">
        <v>541.48</v>
      </c>
    </row>
    <row r="489" spans="1:14" ht="14.4" customHeight="1" x14ac:dyDescent="0.3">
      <c r="A489" s="618" t="s">
        <v>556</v>
      </c>
      <c r="B489" s="619" t="s">
        <v>558</v>
      </c>
      <c r="C489" s="620" t="s">
        <v>576</v>
      </c>
      <c r="D489" s="621" t="s">
        <v>577</v>
      </c>
      <c r="E489" s="620" t="s">
        <v>559</v>
      </c>
      <c r="F489" s="621" t="s">
        <v>560</v>
      </c>
      <c r="G489" s="620" t="s">
        <v>627</v>
      </c>
      <c r="H489" s="620" t="s">
        <v>2081</v>
      </c>
      <c r="I489" s="620" t="s">
        <v>2082</v>
      </c>
      <c r="J489" s="620" t="s">
        <v>2083</v>
      </c>
      <c r="K489" s="620" t="s">
        <v>1901</v>
      </c>
      <c r="L489" s="622">
        <v>47.410271355337699</v>
      </c>
      <c r="M489" s="622">
        <v>1</v>
      </c>
      <c r="N489" s="623">
        <v>47.410271355337699</v>
      </c>
    </row>
    <row r="490" spans="1:14" ht="14.4" customHeight="1" x14ac:dyDescent="0.3">
      <c r="A490" s="618" t="s">
        <v>556</v>
      </c>
      <c r="B490" s="619" t="s">
        <v>558</v>
      </c>
      <c r="C490" s="620" t="s">
        <v>576</v>
      </c>
      <c r="D490" s="621" t="s">
        <v>577</v>
      </c>
      <c r="E490" s="620" t="s">
        <v>559</v>
      </c>
      <c r="F490" s="621" t="s">
        <v>560</v>
      </c>
      <c r="G490" s="620" t="s">
        <v>627</v>
      </c>
      <c r="H490" s="620" t="s">
        <v>943</v>
      </c>
      <c r="I490" s="620" t="s">
        <v>944</v>
      </c>
      <c r="J490" s="620" t="s">
        <v>945</v>
      </c>
      <c r="K490" s="620" t="s">
        <v>946</v>
      </c>
      <c r="L490" s="622">
        <v>38.030003317406297</v>
      </c>
      <c r="M490" s="622">
        <v>1</v>
      </c>
      <c r="N490" s="623">
        <v>38.030003317406297</v>
      </c>
    </row>
    <row r="491" spans="1:14" ht="14.4" customHeight="1" x14ac:dyDescent="0.3">
      <c r="A491" s="618" t="s">
        <v>556</v>
      </c>
      <c r="B491" s="619" t="s">
        <v>558</v>
      </c>
      <c r="C491" s="620" t="s">
        <v>576</v>
      </c>
      <c r="D491" s="621" t="s">
        <v>577</v>
      </c>
      <c r="E491" s="620" t="s">
        <v>559</v>
      </c>
      <c r="F491" s="621" t="s">
        <v>560</v>
      </c>
      <c r="G491" s="620" t="s">
        <v>627</v>
      </c>
      <c r="H491" s="620" t="s">
        <v>2084</v>
      </c>
      <c r="I491" s="620" t="s">
        <v>2085</v>
      </c>
      <c r="J491" s="620" t="s">
        <v>2086</v>
      </c>
      <c r="K491" s="620" t="s">
        <v>2087</v>
      </c>
      <c r="L491" s="622">
        <v>106.1874137601978</v>
      </c>
      <c r="M491" s="622">
        <v>27</v>
      </c>
      <c r="N491" s="623">
        <v>2867.0601715253406</v>
      </c>
    </row>
    <row r="492" spans="1:14" ht="14.4" customHeight="1" x14ac:dyDescent="0.3">
      <c r="A492" s="618" t="s">
        <v>556</v>
      </c>
      <c r="B492" s="619" t="s">
        <v>558</v>
      </c>
      <c r="C492" s="620" t="s">
        <v>576</v>
      </c>
      <c r="D492" s="621" t="s">
        <v>577</v>
      </c>
      <c r="E492" s="620" t="s">
        <v>559</v>
      </c>
      <c r="F492" s="621" t="s">
        <v>560</v>
      </c>
      <c r="G492" s="620" t="s">
        <v>627</v>
      </c>
      <c r="H492" s="620" t="s">
        <v>2088</v>
      </c>
      <c r="I492" s="620" t="s">
        <v>2089</v>
      </c>
      <c r="J492" s="620" t="s">
        <v>2090</v>
      </c>
      <c r="K492" s="620" t="s">
        <v>2091</v>
      </c>
      <c r="L492" s="622">
        <v>160.53</v>
      </c>
      <c r="M492" s="622">
        <v>1</v>
      </c>
      <c r="N492" s="623">
        <v>160.53</v>
      </c>
    </row>
    <row r="493" spans="1:14" ht="14.4" customHeight="1" x14ac:dyDescent="0.3">
      <c r="A493" s="618" t="s">
        <v>556</v>
      </c>
      <c r="B493" s="619" t="s">
        <v>558</v>
      </c>
      <c r="C493" s="620" t="s">
        <v>576</v>
      </c>
      <c r="D493" s="621" t="s">
        <v>577</v>
      </c>
      <c r="E493" s="620" t="s">
        <v>559</v>
      </c>
      <c r="F493" s="621" t="s">
        <v>560</v>
      </c>
      <c r="G493" s="620" t="s">
        <v>627</v>
      </c>
      <c r="H493" s="620" t="s">
        <v>2092</v>
      </c>
      <c r="I493" s="620" t="s">
        <v>2093</v>
      </c>
      <c r="J493" s="620" t="s">
        <v>2094</v>
      </c>
      <c r="K493" s="620" t="s">
        <v>2095</v>
      </c>
      <c r="L493" s="622">
        <v>116.85973234915249</v>
      </c>
      <c r="M493" s="622">
        <v>2</v>
      </c>
      <c r="N493" s="623">
        <v>233.71946469830499</v>
      </c>
    </row>
    <row r="494" spans="1:14" ht="14.4" customHeight="1" x14ac:dyDescent="0.3">
      <c r="A494" s="618" t="s">
        <v>556</v>
      </c>
      <c r="B494" s="619" t="s">
        <v>558</v>
      </c>
      <c r="C494" s="620" t="s">
        <v>576</v>
      </c>
      <c r="D494" s="621" t="s">
        <v>577</v>
      </c>
      <c r="E494" s="620" t="s">
        <v>559</v>
      </c>
      <c r="F494" s="621" t="s">
        <v>560</v>
      </c>
      <c r="G494" s="620" t="s">
        <v>627</v>
      </c>
      <c r="H494" s="620" t="s">
        <v>947</v>
      </c>
      <c r="I494" s="620" t="s">
        <v>948</v>
      </c>
      <c r="J494" s="620" t="s">
        <v>746</v>
      </c>
      <c r="K494" s="620" t="s">
        <v>949</v>
      </c>
      <c r="L494" s="622">
        <v>166.90396030659332</v>
      </c>
      <c r="M494" s="622">
        <v>6</v>
      </c>
      <c r="N494" s="623">
        <v>1001.4237618395599</v>
      </c>
    </row>
    <row r="495" spans="1:14" ht="14.4" customHeight="1" x14ac:dyDescent="0.3">
      <c r="A495" s="618" t="s">
        <v>556</v>
      </c>
      <c r="B495" s="619" t="s">
        <v>558</v>
      </c>
      <c r="C495" s="620" t="s">
        <v>576</v>
      </c>
      <c r="D495" s="621" t="s">
        <v>577</v>
      </c>
      <c r="E495" s="620" t="s">
        <v>559</v>
      </c>
      <c r="F495" s="621" t="s">
        <v>560</v>
      </c>
      <c r="G495" s="620" t="s">
        <v>627</v>
      </c>
      <c r="H495" s="620" t="s">
        <v>954</v>
      </c>
      <c r="I495" s="620" t="s">
        <v>955</v>
      </c>
      <c r="J495" s="620" t="s">
        <v>956</v>
      </c>
      <c r="K495" s="620" t="s">
        <v>957</v>
      </c>
      <c r="L495" s="622">
        <v>53.47174433069614</v>
      </c>
      <c r="M495" s="622">
        <v>6</v>
      </c>
      <c r="N495" s="623">
        <v>320.83046598417684</v>
      </c>
    </row>
    <row r="496" spans="1:14" ht="14.4" customHeight="1" x14ac:dyDescent="0.3">
      <c r="A496" s="618" t="s">
        <v>556</v>
      </c>
      <c r="B496" s="619" t="s">
        <v>558</v>
      </c>
      <c r="C496" s="620" t="s">
        <v>576</v>
      </c>
      <c r="D496" s="621" t="s">
        <v>577</v>
      </c>
      <c r="E496" s="620" t="s">
        <v>559</v>
      </c>
      <c r="F496" s="621" t="s">
        <v>560</v>
      </c>
      <c r="G496" s="620" t="s">
        <v>627</v>
      </c>
      <c r="H496" s="620" t="s">
        <v>958</v>
      </c>
      <c r="I496" s="620" t="s">
        <v>959</v>
      </c>
      <c r="J496" s="620" t="s">
        <v>960</v>
      </c>
      <c r="K496" s="620" t="s">
        <v>961</v>
      </c>
      <c r="L496" s="622">
        <v>27.486447566341013</v>
      </c>
      <c r="M496" s="622">
        <v>17</v>
      </c>
      <c r="N496" s="623">
        <v>467.2696086277972</v>
      </c>
    </row>
    <row r="497" spans="1:14" ht="14.4" customHeight="1" x14ac:dyDescent="0.3">
      <c r="A497" s="618" t="s">
        <v>556</v>
      </c>
      <c r="B497" s="619" t="s">
        <v>558</v>
      </c>
      <c r="C497" s="620" t="s">
        <v>576</v>
      </c>
      <c r="D497" s="621" t="s">
        <v>577</v>
      </c>
      <c r="E497" s="620" t="s">
        <v>559</v>
      </c>
      <c r="F497" s="621" t="s">
        <v>560</v>
      </c>
      <c r="G497" s="620" t="s">
        <v>627</v>
      </c>
      <c r="H497" s="620" t="s">
        <v>966</v>
      </c>
      <c r="I497" s="620" t="s">
        <v>967</v>
      </c>
      <c r="J497" s="620" t="s">
        <v>968</v>
      </c>
      <c r="K497" s="620" t="s">
        <v>969</v>
      </c>
      <c r="L497" s="622">
        <v>152.51976997931402</v>
      </c>
      <c r="M497" s="622">
        <v>3</v>
      </c>
      <c r="N497" s="623">
        <v>457.55930993794209</v>
      </c>
    </row>
    <row r="498" spans="1:14" ht="14.4" customHeight="1" x14ac:dyDescent="0.3">
      <c r="A498" s="618" t="s">
        <v>556</v>
      </c>
      <c r="B498" s="619" t="s">
        <v>558</v>
      </c>
      <c r="C498" s="620" t="s">
        <v>576</v>
      </c>
      <c r="D498" s="621" t="s">
        <v>577</v>
      </c>
      <c r="E498" s="620" t="s">
        <v>559</v>
      </c>
      <c r="F498" s="621" t="s">
        <v>560</v>
      </c>
      <c r="G498" s="620" t="s">
        <v>627</v>
      </c>
      <c r="H498" s="620" t="s">
        <v>974</v>
      </c>
      <c r="I498" s="620" t="s">
        <v>971</v>
      </c>
      <c r="J498" s="620" t="s">
        <v>975</v>
      </c>
      <c r="K498" s="620" t="s">
        <v>976</v>
      </c>
      <c r="L498" s="622">
        <v>181.05539922490334</v>
      </c>
      <c r="M498" s="622">
        <v>3</v>
      </c>
      <c r="N498" s="623">
        <v>543.16619767471002</v>
      </c>
    </row>
    <row r="499" spans="1:14" ht="14.4" customHeight="1" x14ac:dyDescent="0.3">
      <c r="A499" s="618" t="s">
        <v>556</v>
      </c>
      <c r="B499" s="619" t="s">
        <v>558</v>
      </c>
      <c r="C499" s="620" t="s">
        <v>576</v>
      </c>
      <c r="D499" s="621" t="s">
        <v>577</v>
      </c>
      <c r="E499" s="620" t="s">
        <v>559</v>
      </c>
      <c r="F499" s="621" t="s">
        <v>560</v>
      </c>
      <c r="G499" s="620" t="s">
        <v>627</v>
      </c>
      <c r="H499" s="620" t="s">
        <v>977</v>
      </c>
      <c r="I499" s="620" t="s">
        <v>971</v>
      </c>
      <c r="J499" s="620" t="s">
        <v>978</v>
      </c>
      <c r="K499" s="620" t="s">
        <v>979</v>
      </c>
      <c r="L499" s="622">
        <v>276.90920155019268</v>
      </c>
      <c r="M499" s="622">
        <v>3</v>
      </c>
      <c r="N499" s="623">
        <v>830.72760465057797</v>
      </c>
    </row>
    <row r="500" spans="1:14" ht="14.4" customHeight="1" x14ac:dyDescent="0.3">
      <c r="A500" s="618" t="s">
        <v>556</v>
      </c>
      <c r="B500" s="619" t="s">
        <v>558</v>
      </c>
      <c r="C500" s="620" t="s">
        <v>576</v>
      </c>
      <c r="D500" s="621" t="s">
        <v>577</v>
      </c>
      <c r="E500" s="620" t="s">
        <v>559</v>
      </c>
      <c r="F500" s="621" t="s">
        <v>560</v>
      </c>
      <c r="G500" s="620" t="s">
        <v>627</v>
      </c>
      <c r="H500" s="620" t="s">
        <v>2096</v>
      </c>
      <c r="I500" s="620" t="s">
        <v>971</v>
      </c>
      <c r="J500" s="620" t="s">
        <v>2097</v>
      </c>
      <c r="K500" s="620"/>
      <c r="L500" s="622">
        <v>216.14</v>
      </c>
      <c r="M500" s="622">
        <v>1</v>
      </c>
      <c r="N500" s="623">
        <v>216.14</v>
      </c>
    </row>
    <row r="501" spans="1:14" ht="14.4" customHeight="1" x14ac:dyDescent="0.3">
      <c r="A501" s="618" t="s">
        <v>556</v>
      </c>
      <c r="B501" s="619" t="s">
        <v>558</v>
      </c>
      <c r="C501" s="620" t="s">
        <v>576</v>
      </c>
      <c r="D501" s="621" t="s">
        <v>577</v>
      </c>
      <c r="E501" s="620" t="s">
        <v>559</v>
      </c>
      <c r="F501" s="621" t="s">
        <v>560</v>
      </c>
      <c r="G501" s="620" t="s">
        <v>627</v>
      </c>
      <c r="H501" s="620" t="s">
        <v>982</v>
      </c>
      <c r="I501" s="620" t="s">
        <v>971</v>
      </c>
      <c r="J501" s="620" t="s">
        <v>983</v>
      </c>
      <c r="K501" s="620"/>
      <c r="L501" s="622">
        <v>143.19</v>
      </c>
      <c r="M501" s="622">
        <v>1</v>
      </c>
      <c r="N501" s="623">
        <v>143.19</v>
      </c>
    </row>
    <row r="502" spans="1:14" ht="14.4" customHeight="1" x14ac:dyDescent="0.3">
      <c r="A502" s="618" t="s">
        <v>556</v>
      </c>
      <c r="B502" s="619" t="s">
        <v>558</v>
      </c>
      <c r="C502" s="620" t="s">
        <v>576</v>
      </c>
      <c r="D502" s="621" t="s">
        <v>577</v>
      </c>
      <c r="E502" s="620" t="s">
        <v>559</v>
      </c>
      <c r="F502" s="621" t="s">
        <v>560</v>
      </c>
      <c r="G502" s="620" t="s">
        <v>627</v>
      </c>
      <c r="H502" s="620" t="s">
        <v>984</v>
      </c>
      <c r="I502" s="620" t="s">
        <v>971</v>
      </c>
      <c r="J502" s="620" t="s">
        <v>985</v>
      </c>
      <c r="K502" s="620"/>
      <c r="L502" s="622">
        <v>99.230219160276476</v>
      </c>
      <c r="M502" s="622">
        <v>24</v>
      </c>
      <c r="N502" s="623">
        <v>2381.5252598466354</v>
      </c>
    </row>
    <row r="503" spans="1:14" ht="14.4" customHeight="1" x14ac:dyDescent="0.3">
      <c r="A503" s="618" t="s">
        <v>556</v>
      </c>
      <c r="B503" s="619" t="s">
        <v>558</v>
      </c>
      <c r="C503" s="620" t="s">
        <v>576</v>
      </c>
      <c r="D503" s="621" t="s">
        <v>577</v>
      </c>
      <c r="E503" s="620" t="s">
        <v>559</v>
      </c>
      <c r="F503" s="621" t="s">
        <v>560</v>
      </c>
      <c r="G503" s="620" t="s">
        <v>627</v>
      </c>
      <c r="H503" s="620" t="s">
        <v>2098</v>
      </c>
      <c r="I503" s="620" t="s">
        <v>2099</v>
      </c>
      <c r="J503" s="620" t="s">
        <v>2100</v>
      </c>
      <c r="K503" s="620" t="s">
        <v>2101</v>
      </c>
      <c r="L503" s="622">
        <v>68.819999999999993</v>
      </c>
      <c r="M503" s="622">
        <v>1</v>
      </c>
      <c r="N503" s="623">
        <v>68.819999999999993</v>
      </c>
    </row>
    <row r="504" spans="1:14" ht="14.4" customHeight="1" x14ac:dyDescent="0.3">
      <c r="A504" s="618" t="s">
        <v>556</v>
      </c>
      <c r="B504" s="619" t="s">
        <v>558</v>
      </c>
      <c r="C504" s="620" t="s">
        <v>576</v>
      </c>
      <c r="D504" s="621" t="s">
        <v>577</v>
      </c>
      <c r="E504" s="620" t="s">
        <v>559</v>
      </c>
      <c r="F504" s="621" t="s">
        <v>560</v>
      </c>
      <c r="G504" s="620" t="s">
        <v>627</v>
      </c>
      <c r="H504" s="620" t="s">
        <v>986</v>
      </c>
      <c r="I504" s="620" t="s">
        <v>987</v>
      </c>
      <c r="J504" s="620" t="s">
        <v>988</v>
      </c>
      <c r="K504" s="620" t="s">
        <v>989</v>
      </c>
      <c r="L504" s="622">
        <v>26.654473110228253</v>
      </c>
      <c r="M504" s="622">
        <v>11</v>
      </c>
      <c r="N504" s="623">
        <v>293.19920421251078</v>
      </c>
    </row>
    <row r="505" spans="1:14" ht="14.4" customHeight="1" x14ac:dyDescent="0.3">
      <c r="A505" s="618" t="s">
        <v>556</v>
      </c>
      <c r="B505" s="619" t="s">
        <v>558</v>
      </c>
      <c r="C505" s="620" t="s">
        <v>576</v>
      </c>
      <c r="D505" s="621" t="s">
        <v>577</v>
      </c>
      <c r="E505" s="620" t="s">
        <v>559</v>
      </c>
      <c r="F505" s="621" t="s">
        <v>560</v>
      </c>
      <c r="G505" s="620" t="s">
        <v>627</v>
      </c>
      <c r="H505" s="620" t="s">
        <v>2102</v>
      </c>
      <c r="I505" s="620" t="s">
        <v>2103</v>
      </c>
      <c r="J505" s="620" t="s">
        <v>2104</v>
      </c>
      <c r="K505" s="620" t="s">
        <v>1079</v>
      </c>
      <c r="L505" s="622">
        <v>121.466511139677</v>
      </c>
      <c r="M505" s="622">
        <v>3</v>
      </c>
      <c r="N505" s="623">
        <v>364.399533419031</v>
      </c>
    </row>
    <row r="506" spans="1:14" ht="14.4" customHeight="1" x14ac:dyDescent="0.3">
      <c r="A506" s="618" t="s">
        <v>556</v>
      </c>
      <c r="B506" s="619" t="s">
        <v>558</v>
      </c>
      <c r="C506" s="620" t="s">
        <v>576</v>
      </c>
      <c r="D506" s="621" t="s">
        <v>577</v>
      </c>
      <c r="E506" s="620" t="s">
        <v>559</v>
      </c>
      <c r="F506" s="621" t="s">
        <v>560</v>
      </c>
      <c r="G506" s="620" t="s">
        <v>627</v>
      </c>
      <c r="H506" s="620" t="s">
        <v>2105</v>
      </c>
      <c r="I506" s="620" t="s">
        <v>2106</v>
      </c>
      <c r="J506" s="620" t="s">
        <v>960</v>
      </c>
      <c r="K506" s="620" t="s">
        <v>2107</v>
      </c>
      <c r="L506" s="622">
        <v>59.340033469601302</v>
      </c>
      <c r="M506" s="622">
        <v>1</v>
      </c>
      <c r="N506" s="623">
        <v>59.340033469601302</v>
      </c>
    </row>
    <row r="507" spans="1:14" ht="14.4" customHeight="1" x14ac:dyDescent="0.3">
      <c r="A507" s="618" t="s">
        <v>556</v>
      </c>
      <c r="B507" s="619" t="s">
        <v>558</v>
      </c>
      <c r="C507" s="620" t="s">
        <v>576</v>
      </c>
      <c r="D507" s="621" t="s">
        <v>577</v>
      </c>
      <c r="E507" s="620" t="s">
        <v>559</v>
      </c>
      <c r="F507" s="621" t="s">
        <v>560</v>
      </c>
      <c r="G507" s="620" t="s">
        <v>627</v>
      </c>
      <c r="H507" s="620" t="s">
        <v>990</v>
      </c>
      <c r="I507" s="620" t="s">
        <v>991</v>
      </c>
      <c r="J507" s="620" t="s">
        <v>992</v>
      </c>
      <c r="K507" s="620" t="s">
        <v>993</v>
      </c>
      <c r="L507" s="622">
        <v>64.106582609616922</v>
      </c>
      <c r="M507" s="622">
        <v>25</v>
      </c>
      <c r="N507" s="623">
        <v>1602.6645652404231</v>
      </c>
    </row>
    <row r="508" spans="1:14" ht="14.4" customHeight="1" x14ac:dyDescent="0.3">
      <c r="A508" s="618" t="s">
        <v>556</v>
      </c>
      <c r="B508" s="619" t="s">
        <v>558</v>
      </c>
      <c r="C508" s="620" t="s">
        <v>576</v>
      </c>
      <c r="D508" s="621" t="s">
        <v>577</v>
      </c>
      <c r="E508" s="620" t="s">
        <v>559</v>
      </c>
      <c r="F508" s="621" t="s">
        <v>560</v>
      </c>
      <c r="G508" s="620" t="s">
        <v>627</v>
      </c>
      <c r="H508" s="620" t="s">
        <v>2108</v>
      </c>
      <c r="I508" s="620" t="s">
        <v>2109</v>
      </c>
      <c r="J508" s="620" t="s">
        <v>2110</v>
      </c>
      <c r="K508" s="620" t="s">
        <v>2111</v>
      </c>
      <c r="L508" s="622">
        <v>75.579988594397605</v>
      </c>
      <c r="M508" s="622">
        <v>2</v>
      </c>
      <c r="N508" s="623">
        <v>151.15997718879521</v>
      </c>
    </row>
    <row r="509" spans="1:14" ht="14.4" customHeight="1" x14ac:dyDescent="0.3">
      <c r="A509" s="618" t="s">
        <v>556</v>
      </c>
      <c r="B509" s="619" t="s">
        <v>558</v>
      </c>
      <c r="C509" s="620" t="s">
        <v>576</v>
      </c>
      <c r="D509" s="621" t="s">
        <v>577</v>
      </c>
      <c r="E509" s="620" t="s">
        <v>559</v>
      </c>
      <c r="F509" s="621" t="s">
        <v>560</v>
      </c>
      <c r="G509" s="620" t="s">
        <v>627</v>
      </c>
      <c r="H509" s="620" t="s">
        <v>998</v>
      </c>
      <c r="I509" s="620" t="s">
        <v>999</v>
      </c>
      <c r="J509" s="620" t="s">
        <v>1000</v>
      </c>
      <c r="K509" s="620" t="s">
        <v>1001</v>
      </c>
      <c r="L509" s="622">
        <v>110.55519856050529</v>
      </c>
      <c r="M509" s="622">
        <v>30</v>
      </c>
      <c r="N509" s="623">
        <v>3316.6559568151588</v>
      </c>
    </row>
    <row r="510" spans="1:14" ht="14.4" customHeight="1" x14ac:dyDescent="0.3">
      <c r="A510" s="618" t="s">
        <v>556</v>
      </c>
      <c r="B510" s="619" t="s">
        <v>558</v>
      </c>
      <c r="C510" s="620" t="s">
        <v>576</v>
      </c>
      <c r="D510" s="621" t="s">
        <v>577</v>
      </c>
      <c r="E510" s="620" t="s">
        <v>559</v>
      </c>
      <c r="F510" s="621" t="s">
        <v>560</v>
      </c>
      <c r="G510" s="620" t="s">
        <v>627</v>
      </c>
      <c r="H510" s="620" t="s">
        <v>2112</v>
      </c>
      <c r="I510" s="620" t="s">
        <v>2113</v>
      </c>
      <c r="J510" s="620" t="s">
        <v>2114</v>
      </c>
      <c r="K510" s="620" t="s">
        <v>2115</v>
      </c>
      <c r="L510" s="622">
        <v>18.160053782756801</v>
      </c>
      <c r="M510" s="622">
        <v>1</v>
      </c>
      <c r="N510" s="623">
        <v>18.160053782756801</v>
      </c>
    </row>
    <row r="511" spans="1:14" ht="14.4" customHeight="1" x14ac:dyDescent="0.3">
      <c r="A511" s="618" t="s">
        <v>556</v>
      </c>
      <c r="B511" s="619" t="s">
        <v>558</v>
      </c>
      <c r="C511" s="620" t="s">
        <v>576</v>
      </c>
      <c r="D511" s="621" t="s">
        <v>577</v>
      </c>
      <c r="E511" s="620" t="s">
        <v>559</v>
      </c>
      <c r="F511" s="621" t="s">
        <v>560</v>
      </c>
      <c r="G511" s="620" t="s">
        <v>627</v>
      </c>
      <c r="H511" s="620" t="s">
        <v>2116</v>
      </c>
      <c r="I511" s="620" t="s">
        <v>2117</v>
      </c>
      <c r="J511" s="620" t="s">
        <v>2118</v>
      </c>
      <c r="K511" s="620" t="s">
        <v>2119</v>
      </c>
      <c r="L511" s="622">
        <v>75.501217368870499</v>
      </c>
      <c r="M511" s="622">
        <v>2</v>
      </c>
      <c r="N511" s="623">
        <v>151.002434737741</v>
      </c>
    </row>
    <row r="512" spans="1:14" ht="14.4" customHeight="1" x14ac:dyDescent="0.3">
      <c r="A512" s="618" t="s">
        <v>556</v>
      </c>
      <c r="B512" s="619" t="s">
        <v>558</v>
      </c>
      <c r="C512" s="620" t="s">
        <v>576</v>
      </c>
      <c r="D512" s="621" t="s">
        <v>577</v>
      </c>
      <c r="E512" s="620" t="s">
        <v>559</v>
      </c>
      <c r="F512" s="621" t="s">
        <v>560</v>
      </c>
      <c r="G512" s="620" t="s">
        <v>627</v>
      </c>
      <c r="H512" s="620" t="s">
        <v>1002</v>
      </c>
      <c r="I512" s="620" t="s">
        <v>1003</v>
      </c>
      <c r="J512" s="620" t="s">
        <v>1004</v>
      </c>
      <c r="K512" s="620" t="s">
        <v>1005</v>
      </c>
      <c r="L512" s="622">
        <v>121.92995943071867</v>
      </c>
      <c r="M512" s="622">
        <v>3</v>
      </c>
      <c r="N512" s="623">
        <v>365.789878292156</v>
      </c>
    </row>
    <row r="513" spans="1:14" ht="14.4" customHeight="1" x14ac:dyDescent="0.3">
      <c r="A513" s="618" t="s">
        <v>556</v>
      </c>
      <c r="B513" s="619" t="s">
        <v>558</v>
      </c>
      <c r="C513" s="620" t="s">
        <v>576</v>
      </c>
      <c r="D513" s="621" t="s">
        <v>577</v>
      </c>
      <c r="E513" s="620" t="s">
        <v>559</v>
      </c>
      <c r="F513" s="621" t="s">
        <v>560</v>
      </c>
      <c r="G513" s="620" t="s">
        <v>627</v>
      </c>
      <c r="H513" s="620" t="s">
        <v>2120</v>
      </c>
      <c r="I513" s="620" t="s">
        <v>2121</v>
      </c>
      <c r="J513" s="620" t="s">
        <v>2122</v>
      </c>
      <c r="K513" s="620" t="s">
        <v>2123</v>
      </c>
      <c r="L513" s="622">
        <v>37.681410264712035</v>
      </c>
      <c r="M513" s="622">
        <v>56</v>
      </c>
      <c r="N513" s="623">
        <v>2110.1589748238739</v>
      </c>
    </row>
    <row r="514" spans="1:14" ht="14.4" customHeight="1" x14ac:dyDescent="0.3">
      <c r="A514" s="618" t="s">
        <v>556</v>
      </c>
      <c r="B514" s="619" t="s">
        <v>558</v>
      </c>
      <c r="C514" s="620" t="s">
        <v>576</v>
      </c>
      <c r="D514" s="621" t="s">
        <v>577</v>
      </c>
      <c r="E514" s="620" t="s">
        <v>559</v>
      </c>
      <c r="F514" s="621" t="s">
        <v>560</v>
      </c>
      <c r="G514" s="620" t="s">
        <v>627</v>
      </c>
      <c r="H514" s="620" t="s">
        <v>1006</v>
      </c>
      <c r="I514" s="620" t="s">
        <v>1007</v>
      </c>
      <c r="J514" s="620" t="s">
        <v>1008</v>
      </c>
      <c r="K514" s="620" t="s">
        <v>1009</v>
      </c>
      <c r="L514" s="622">
        <v>42.42</v>
      </c>
      <c r="M514" s="622">
        <v>2</v>
      </c>
      <c r="N514" s="623">
        <v>84.84</v>
      </c>
    </row>
    <row r="515" spans="1:14" ht="14.4" customHeight="1" x14ac:dyDescent="0.3">
      <c r="A515" s="618" t="s">
        <v>556</v>
      </c>
      <c r="B515" s="619" t="s">
        <v>558</v>
      </c>
      <c r="C515" s="620" t="s">
        <v>576</v>
      </c>
      <c r="D515" s="621" t="s">
        <v>577</v>
      </c>
      <c r="E515" s="620" t="s">
        <v>559</v>
      </c>
      <c r="F515" s="621" t="s">
        <v>560</v>
      </c>
      <c r="G515" s="620" t="s">
        <v>627</v>
      </c>
      <c r="H515" s="620" t="s">
        <v>1014</v>
      </c>
      <c r="I515" s="620" t="s">
        <v>1015</v>
      </c>
      <c r="J515" s="620" t="s">
        <v>1012</v>
      </c>
      <c r="K515" s="620" t="s">
        <v>1016</v>
      </c>
      <c r="L515" s="622">
        <v>30.094889174040574</v>
      </c>
      <c r="M515" s="622">
        <v>8</v>
      </c>
      <c r="N515" s="623">
        <v>240.75911339232459</v>
      </c>
    </row>
    <row r="516" spans="1:14" ht="14.4" customHeight="1" x14ac:dyDescent="0.3">
      <c r="A516" s="618" t="s">
        <v>556</v>
      </c>
      <c r="B516" s="619" t="s">
        <v>558</v>
      </c>
      <c r="C516" s="620" t="s">
        <v>576</v>
      </c>
      <c r="D516" s="621" t="s">
        <v>577</v>
      </c>
      <c r="E516" s="620" t="s">
        <v>559</v>
      </c>
      <c r="F516" s="621" t="s">
        <v>560</v>
      </c>
      <c r="G516" s="620" t="s">
        <v>627</v>
      </c>
      <c r="H516" s="620" t="s">
        <v>2124</v>
      </c>
      <c r="I516" s="620" t="s">
        <v>2125</v>
      </c>
      <c r="J516" s="620" t="s">
        <v>2126</v>
      </c>
      <c r="K516" s="620" t="s">
        <v>2127</v>
      </c>
      <c r="L516" s="622">
        <v>56.45</v>
      </c>
      <c r="M516" s="622">
        <v>1</v>
      </c>
      <c r="N516" s="623">
        <v>56.45</v>
      </c>
    </row>
    <row r="517" spans="1:14" ht="14.4" customHeight="1" x14ac:dyDescent="0.3">
      <c r="A517" s="618" t="s">
        <v>556</v>
      </c>
      <c r="B517" s="619" t="s">
        <v>558</v>
      </c>
      <c r="C517" s="620" t="s">
        <v>576</v>
      </c>
      <c r="D517" s="621" t="s">
        <v>577</v>
      </c>
      <c r="E517" s="620" t="s">
        <v>559</v>
      </c>
      <c r="F517" s="621" t="s">
        <v>560</v>
      </c>
      <c r="G517" s="620" t="s">
        <v>627</v>
      </c>
      <c r="H517" s="620" t="s">
        <v>1017</v>
      </c>
      <c r="I517" s="620" t="s">
        <v>1018</v>
      </c>
      <c r="J517" s="620" t="s">
        <v>818</v>
      </c>
      <c r="K517" s="620" t="s">
        <v>1019</v>
      </c>
      <c r="L517" s="622">
        <v>61.379972264979962</v>
      </c>
      <c r="M517" s="622">
        <v>10</v>
      </c>
      <c r="N517" s="623">
        <v>613.79972264979961</v>
      </c>
    </row>
    <row r="518" spans="1:14" ht="14.4" customHeight="1" x14ac:dyDescent="0.3">
      <c r="A518" s="618" t="s">
        <v>556</v>
      </c>
      <c r="B518" s="619" t="s">
        <v>558</v>
      </c>
      <c r="C518" s="620" t="s">
        <v>576</v>
      </c>
      <c r="D518" s="621" t="s">
        <v>577</v>
      </c>
      <c r="E518" s="620" t="s">
        <v>559</v>
      </c>
      <c r="F518" s="621" t="s">
        <v>560</v>
      </c>
      <c r="G518" s="620" t="s">
        <v>627</v>
      </c>
      <c r="H518" s="620" t="s">
        <v>2128</v>
      </c>
      <c r="I518" s="620" t="s">
        <v>2129</v>
      </c>
      <c r="J518" s="620" t="s">
        <v>2126</v>
      </c>
      <c r="K518" s="620" t="s">
        <v>2130</v>
      </c>
      <c r="L518" s="622">
        <v>26.77</v>
      </c>
      <c r="M518" s="622">
        <v>1</v>
      </c>
      <c r="N518" s="623">
        <v>26.77</v>
      </c>
    </row>
    <row r="519" spans="1:14" ht="14.4" customHeight="1" x14ac:dyDescent="0.3">
      <c r="A519" s="618" t="s">
        <v>556</v>
      </c>
      <c r="B519" s="619" t="s">
        <v>558</v>
      </c>
      <c r="C519" s="620" t="s">
        <v>576</v>
      </c>
      <c r="D519" s="621" t="s">
        <v>577</v>
      </c>
      <c r="E519" s="620" t="s">
        <v>559</v>
      </c>
      <c r="F519" s="621" t="s">
        <v>560</v>
      </c>
      <c r="G519" s="620" t="s">
        <v>627</v>
      </c>
      <c r="H519" s="620" t="s">
        <v>1020</v>
      </c>
      <c r="I519" s="620" t="s">
        <v>1021</v>
      </c>
      <c r="J519" s="620" t="s">
        <v>1022</v>
      </c>
      <c r="K519" s="620" t="s">
        <v>1023</v>
      </c>
      <c r="L519" s="622">
        <v>19.062135646292262</v>
      </c>
      <c r="M519" s="622">
        <v>28</v>
      </c>
      <c r="N519" s="623">
        <v>533.73979809618334</v>
      </c>
    </row>
    <row r="520" spans="1:14" ht="14.4" customHeight="1" x14ac:dyDescent="0.3">
      <c r="A520" s="618" t="s">
        <v>556</v>
      </c>
      <c r="B520" s="619" t="s">
        <v>558</v>
      </c>
      <c r="C520" s="620" t="s">
        <v>576</v>
      </c>
      <c r="D520" s="621" t="s">
        <v>577</v>
      </c>
      <c r="E520" s="620" t="s">
        <v>559</v>
      </c>
      <c r="F520" s="621" t="s">
        <v>560</v>
      </c>
      <c r="G520" s="620" t="s">
        <v>627</v>
      </c>
      <c r="H520" s="620" t="s">
        <v>2131</v>
      </c>
      <c r="I520" s="620" t="s">
        <v>2132</v>
      </c>
      <c r="J520" s="620" t="s">
        <v>2126</v>
      </c>
      <c r="K520" s="620" t="s">
        <v>2133</v>
      </c>
      <c r="L520" s="622">
        <v>27.636666666666667</v>
      </c>
      <c r="M520" s="622">
        <v>3</v>
      </c>
      <c r="N520" s="623">
        <v>82.91</v>
      </c>
    </row>
    <row r="521" spans="1:14" ht="14.4" customHeight="1" x14ac:dyDescent="0.3">
      <c r="A521" s="618" t="s">
        <v>556</v>
      </c>
      <c r="B521" s="619" t="s">
        <v>558</v>
      </c>
      <c r="C521" s="620" t="s">
        <v>576</v>
      </c>
      <c r="D521" s="621" t="s">
        <v>577</v>
      </c>
      <c r="E521" s="620" t="s">
        <v>559</v>
      </c>
      <c r="F521" s="621" t="s">
        <v>560</v>
      </c>
      <c r="G521" s="620" t="s">
        <v>627</v>
      </c>
      <c r="H521" s="620" t="s">
        <v>2134</v>
      </c>
      <c r="I521" s="620" t="s">
        <v>2135</v>
      </c>
      <c r="J521" s="620" t="s">
        <v>2136</v>
      </c>
      <c r="K521" s="620" t="s">
        <v>751</v>
      </c>
      <c r="L521" s="622">
        <v>110.33</v>
      </c>
      <c r="M521" s="622">
        <v>1</v>
      </c>
      <c r="N521" s="623">
        <v>110.33</v>
      </c>
    </row>
    <row r="522" spans="1:14" ht="14.4" customHeight="1" x14ac:dyDescent="0.3">
      <c r="A522" s="618" t="s">
        <v>556</v>
      </c>
      <c r="B522" s="619" t="s">
        <v>558</v>
      </c>
      <c r="C522" s="620" t="s">
        <v>576</v>
      </c>
      <c r="D522" s="621" t="s">
        <v>577</v>
      </c>
      <c r="E522" s="620" t="s">
        <v>559</v>
      </c>
      <c r="F522" s="621" t="s">
        <v>560</v>
      </c>
      <c r="G522" s="620" t="s">
        <v>627</v>
      </c>
      <c r="H522" s="620" t="s">
        <v>1024</v>
      </c>
      <c r="I522" s="620" t="s">
        <v>1025</v>
      </c>
      <c r="J522" s="620" t="s">
        <v>1026</v>
      </c>
      <c r="K522" s="620" t="s">
        <v>1027</v>
      </c>
      <c r="L522" s="622">
        <v>198.060001928536</v>
      </c>
      <c r="M522" s="622">
        <v>2</v>
      </c>
      <c r="N522" s="623">
        <v>396.12000385707199</v>
      </c>
    </row>
    <row r="523" spans="1:14" ht="14.4" customHeight="1" x14ac:dyDescent="0.3">
      <c r="A523" s="618" t="s">
        <v>556</v>
      </c>
      <c r="B523" s="619" t="s">
        <v>558</v>
      </c>
      <c r="C523" s="620" t="s">
        <v>576</v>
      </c>
      <c r="D523" s="621" t="s">
        <v>577</v>
      </c>
      <c r="E523" s="620" t="s">
        <v>559</v>
      </c>
      <c r="F523" s="621" t="s">
        <v>560</v>
      </c>
      <c r="G523" s="620" t="s">
        <v>627</v>
      </c>
      <c r="H523" s="620" t="s">
        <v>1028</v>
      </c>
      <c r="I523" s="620" t="s">
        <v>1029</v>
      </c>
      <c r="J523" s="620" t="s">
        <v>1022</v>
      </c>
      <c r="K523" s="620" t="s">
        <v>1030</v>
      </c>
      <c r="L523" s="622">
        <v>28.058886268069575</v>
      </c>
      <c r="M523" s="622">
        <v>17</v>
      </c>
      <c r="N523" s="623">
        <v>477.00106655718275</v>
      </c>
    </row>
    <row r="524" spans="1:14" ht="14.4" customHeight="1" x14ac:dyDescent="0.3">
      <c r="A524" s="618" t="s">
        <v>556</v>
      </c>
      <c r="B524" s="619" t="s">
        <v>558</v>
      </c>
      <c r="C524" s="620" t="s">
        <v>576</v>
      </c>
      <c r="D524" s="621" t="s">
        <v>577</v>
      </c>
      <c r="E524" s="620" t="s">
        <v>559</v>
      </c>
      <c r="F524" s="621" t="s">
        <v>560</v>
      </c>
      <c r="G524" s="620" t="s">
        <v>627</v>
      </c>
      <c r="H524" s="620" t="s">
        <v>1031</v>
      </c>
      <c r="I524" s="620" t="s">
        <v>1032</v>
      </c>
      <c r="J524" s="620" t="s">
        <v>1033</v>
      </c>
      <c r="K524" s="620" t="s">
        <v>1034</v>
      </c>
      <c r="L524" s="622">
        <v>187.49666666666667</v>
      </c>
      <c r="M524" s="622">
        <v>3</v>
      </c>
      <c r="N524" s="623">
        <v>562.49</v>
      </c>
    </row>
    <row r="525" spans="1:14" ht="14.4" customHeight="1" x14ac:dyDescent="0.3">
      <c r="A525" s="618" t="s">
        <v>556</v>
      </c>
      <c r="B525" s="619" t="s">
        <v>558</v>
      </c>
      <c r="C525" s="620" t="s">
        <v>576</v>
      </c>
      <c r="D525" s="621" t="s">
        <v>577</v>
      </c>
      <c r="E525" s="620" t="s">
        <v>559</v>
      </c>
      <c r="F525" s="621" t="s">
        <v>560</v>
      </c>
      <c r="G525" s="620" t="s">
        <v>627</v>
      </c>
      <c r="H525" s="620" t="s">
        <v>2137</v>
      </c>
      <c r="I525" s="620" t="s">
        <v>2138</v>
      </c>
      <c r="J525" s="620" t="s">
        <v>2139</v>
      </c>
      <c r="K525" s="620" t="s">
        <v>1027</v>
      </c>
      <c r="L525" s="622">
        <v>119.23</v>
      </c>
      <c r="M525" s="622">
        <v>1</v>
      </c>
      <c r="N525" s="623">
        <v>119.23</v>
      </c>
    </row>
    <row r="526" spans="1:14" ht="14.4" customHeight="1" x14ac:dyDescent="0.3">
      <c r="A526" s="618" t="s">
        <v>556</v>
      </c>
      <c r="B526" s="619" t="s">
        <v>558</v>
      </c>
      <c r="C526" s="620" t="s">
        <v>576</v>
      </c>
      <c r="D526" s="621" t="s">
        <v>577</v>
      </c>
      <c r="E526" s="620" t="s">
        <v>559</v>
      </c>
      <c r="F526" s="621" t="s">
        <v>560</v>
      </c>
      <c r="G526" s="620" t="s">
        <v>627</v>
      </c>
      <c r="H526" s="620" t="s">
        <v>1035</v>
      </c>
      <c r="I526" s="620" t="s">
        <v>1036</v>
      </c>
      <c r="J526" s="620" t="s">
        <v>1037</v>
      </c>
      <c r="K526" s="620" t="s">
        <v>1038</v>
      </c>
      <c r="L526" s="622">
        <v>216.64343398268397</v>
      </c>
      <c r="M526" s="622">
        <v>4</v>
      </c>
      <c r="N526" s="623">
        <v>866.57373593073589</v>
      </c>
    </row>
    <row r="527" spans="1:14" ht="14.4" customHeight="1" x14ac:dyDescent="0.3">
      <c r="A527" s="618" t="s">
        <v>556</v>
      </c>
      <c r="B527" s="619" t="s">
        <v>558</v>
      </c>
      <c r="C527" s="620" t="s">
        <v>576</v>
      </c>
      <c r="D527" s="621" t="s">
        <v>577</v>
      </c>
      <c r="E527" s="620" t="s">
        <v>559</v>
      </c>
      <c r="F527" s="621" t="s">
        <v>560</v>
      </c>
      <c r="G527" s="620" t="s">
        <v>627</v>
      </c>
      <c r="H527" s="620" t="s">
        <v>1039</v>
      </c>
      <c r="I527" s="620" t="s">
        <v>971</v>
      </c>
      <c r="J527" s="620" t="s">
        <v>1040</v>
      </c>
      <c r="K527" s="620"/>
      <c r="L527" s="622">
        <v>187.33985139014143</v>
      </c>
      <c r="M527" s="622">
        <v>47</v>
      </c>
      <c r="N527" s="623">
        <v>8804.9730153366472</v>
      </c>
    </row>
    <row r="528" spans="1:14" ht="14.4" customHeight="1" x14ac:dyDescent="0.3">
      <c r="A528" s="618" t="s">
        <v>556</v>
      </c>
      <c r="B528" s="619" t="s">
        <v>558</v>
      </c>
      <c r="C528" s="620" t="s">
        <v>576</v>
      </c>
      <c r="D528" s="621" t="s">
        <v>577</v>
      </c>
      <c r="E528" s="620" t="s">
        <v>559</v>
      </c>
      <c r="F528" s="621" t="s">
        <v>560</v>
      </c>
      <c r="G528" s="620" t="s">
        <v>627</v>
      </c>
      <c r="H528" s="620" t="s">
        <v>1041</v>
      </c>
      <c r="I528" s="620" t="s">
        <v>971</v>
      </c>
      <c r="J528" s="620" t="s">
        <v>1042</v>
      </c>
      <c r="K528" s="620"/>
      <c r="L528" s="622">
        <v>168.35</v>
      </c>
      <c r="M528" s="622">
        <v>2</v>
      </c>
      <c r="N528" s="623">
        <v>336.7</v>
      </c>
    </row>
    <row r="529" spans="1:14" ht="14.4" customHeight="1" x14ac:dyDescent="0.3">
      <c r="A529" s="618" t="s">
        <v>556</v>
      </c>
      <c r="B529" s="619" t="s">
        <v>558</v>
      </c>
      <c r="C529" s="620" t="s">
        <v>576</v>
      </c>
      <c r="D529" s="621" t="s">
        <v>577</v>
      </c>
      <c r="E529" s="620" t="s">
        <v>559</v>
      </c>
      <c r="F529" s="621" t="s">
        <v>560</v>
      </c>
      <c r="G529" s="620" t="s">
        <v>627</v>
      </c>
      <c r="H529" s="620" t="s">
        <v>1043</v>
      </c>
      <c r="I529" s="620" t="s">
        <v>971</v>
      </c>
      <c r="J529" s="620" t="s">
        <v>1044</v>
      </c>
      <c r="K529" s="620"/>
      <c r="L529" s="622">
        <v>96.895517069061896</v>
      </c>
      <c r="M529" s="622">
        <v>17</v>
      </c>
      <c r="N529" s="623">
        <v>1647.2237901740523</v>
      </c>
    </row>
    <row r="530" spans="1:14" ht="14.4" customHeight="1" x14ac:dyDescent="0.3">
      <c r="A530" s="618" t="s">
        <v>556</v>
      </c>
      <c r="B530" s="619" t="s">
        <v>558</v>
      </c>
      <c r="C530" s="620" t="s">
        <v>576</v>
      </c>
      <c r="D530" s="621" t="s">
        <v>577</v>
      </c>
      <c r="E530" s="620" t="s">
        <v>559</v>
      </c>
      <c r="F530" s="621" t="s">
        <v>560</v>
      </c>
      <c r="G530" s="620" t="s">
        <v>627</v>
      </c>
      <c r="H530" s="620" t="s">
        <v>1045</v>
      </c>
      <c r="I530" s="620" t="s">
        <v>1046</v>
      </c>
      <c r="J530" s="620" t="s">
        <v>670</v>
      </c>
      <c r="K530" s="620" t="s">
        <v>1047</v>
      </c>
      <c r="L530" s="622">
        <v>41.890584067415439</v>
      </c>
      <c r="M530" s="622">
        <v>52</v>
      </c>
      <c r="N530" s="623">
        <v>2178.3103715056027</v>
      </c>
    </row>
    <row r="531" spans="1:14" ht="14.4" customHeight="1" x14ac:dyDescent="0.3">
      <c r="A531" s="618" t="s">
        <v>556</v>
      </c>
      <c r="B531" s="619" t="s">
        <v>558</v>
      </c>
      <c r="C531" s="620" t="s">
        <v>576</v>
      </c>
      <c r="D531" s="621" t="s">
        <v>577</v>
      </c>
      <c r="E531" s="620" t="s">
        <v>559</v>
      </c>
      <c r="F531" s="621" t="s">
        <v>560</v>
      </c>
      <c r="G531" s="620" t="s">
        <v>627</v>
      </c>
      <c r="H531" s="620" t="s">
        <v>1048</v>
      </c>
      <c r="I531" s="620" t="s">
        <v>1049</v>
      </c>
      <c r="J531" s="620" t="s">
        <v>1050</v>
      </c>
      <c r="K531" s="620" t="s">
        <v>1051</v>
      </c>
      <c r="L531" s="622">
        <v>59.482610220458426</v>
      </c>
      <c r="M531" s="622">
        <v>30</v>
      </c>
      <c r="N531" s="623">
        <v>1784.4783066137527</v>
      </c>
    </row>
    <row r="532" spans="1:14" ht="14.4" customHeight="1" x14ac:dyDescent="0.3">
      <c r="A532" s="618" t="s">
        <v>556</v>
      </c>
      <c r="B532" s="619" t="s">
        <v>558</v>
      </c>
      <c r="C532" s="620" t="s">
        <v>576</v>
      </c>
      <c r="D532" s="621" t="s">
        <v>577</v>
      </c>
      <c r="E532" s="620" t="s">
        <v>559</v>
      </c>
      <c r="F532" s="621" t="s">
        <v>560</v>
      </c>
      <c r="G532" s="620" t="s">
        <v>627</v>
      </c>
      <c r="H532" s="620" t="s">
        <v>2140</v>
      </c>
      <c r="I532" s="620" t="s">
        <v>2141</v>
      </c>
      <c r="J532" s="620" t="s">
        <v>2142</v>
      </c>
      <c r="K532" s="620" t="s">
        <v>2143</v>
      </c>
      <c r="L532" s="622">
        <v>91.75000022334541</v>
      </c>
      <c r="M532" s="622">
        <v>8</v>
      </c>
      <c r="N532" s="623">
        <v>734.00000178676328</v>
      </c>
    </row>
    <row r="533" spans="1:14" ht="14.4" customHeight="1" x14ac:dyDescent="0.3">
      <c r="A533" s="618" t="s">
        <v>556</v>
      </c>
      <c r="B533" s="619" t="s">
        <v>558</v>
      </c>
      <c r="C533" s="620" t="s">
        <v>576</v>
      </c>
      <c r="D533" s="621" t="s">
        <v>577</v>
      </c>
      <c r="E533" s="620" t="s">
        <v>559</v>
      </c>
      <c r="F533" s="621" t="s">
        <v>560</v>
      </c>
      <c r="G533" s="620" t="s">
        <v>627</v>
      </c>
      <c r="H533" s="620" t="s">
        <v>2144</v>
      </c>
      <c r="I533" s="620" t="s">
        <v>2145</v>
      </c>
      <c r="J533" s="620" t="s">
        <v>2146</v>
      </c>
      <c r="K533" s="620" t="s">
        <v>2147</v>
      </c>
      <c r="L533" s="622">
        <v>707</v>
      </c>
      <c r="M533" s="622">
        <v>1</v>
      </c>
      <c r="N533" s="623">
        <v>707</v>
      </c>
    </row>
    <row r="534" spans="1:14" ht="14.4" customHeight="1" x14ac:dyDescent="0.3">
      <c r="A534" s="618" t="s">
        <v>556</v>
      </c>
      <c r="B534" s="619" t="s">
        <v>558</v>
      </c>
      <c r="C534" s="620" t="s">
        <v>576</v>
      </c>
      <c r="D534" s="621" t="s">
        <v>577</v>
      </c>
      <c r="E534" s="620" t="s">
        <v>559</v>
      </c>
      <c r="F534" s="621" t="s">
        <v>560</v>
      </c>
      <c r="G534" s="620" t="s">
        <v>627</v>
      </c>
      <c r="H534" s="620" t="s">
        <v>1052</v>
      </c>
      <c r="I534" s="620" t="s">
        <v>1053</v>
      </c>
      <c r="J534" s="620" t="s">
        <v>1054</v>
      </c>
      <c r="K534" s="620" t="s">
        <v>1055</v>
      </c>
      <c r="L534" s="622">
        <v>1665.1999763503768</v>
      </c>
      <c r="M534" s="622">
        <v>9</v>
      </c>
      <c r="N534" s="623">
        <v>14986.799787153392</v>
      </c>
    </row>
    <row r="535" spans="1:14" ht="14.4" customHeight="1" x14ac:dyDescent="0.3">
      <c r="A535" s="618" t="s">
        <v>556</v>
      </c>
      <c r="B535" s="619" t="s">
        <v>558</v>
      </c>
      <c r="C535" s="620" t="s">
        <v>576</v>
      </c>
      <c r="D535" s="621" t="s">
        <v>577</v>
      </c>
      <c r="E535" s="620" t="s">
        <v>559</v>
      </c>
      <c r="F535" s="621" t="s">
        <v>560</v>
      </c>
      <c r="G535" s="620" t="s">
        <v>627</v>
      </c>
      <c r="H535" s="620" t="s">
        <v>2148</v>
      </c>
      <c r="I535" s="620" t="s">
        <v>2149</v>
      </c>
      <c r="J535" s="620" t="s">
        <v>2150</v>
      </c>
      <c r="K535" s="620" t="s">
        <v>2151</v>
      </c>
      <c r="L535" s="622">
        <v>77.889902377822807</v>
      </c>
      <c r="M535" s="622">
        <v>1</v>
      </c>
      <c r="N535" s="623">
        <v>77.889902377822807</v>
      </c>
    </row>
    <row r="536" spans="1:14" ht="14.4" customHeight="1" x14ac:dyDescent="0.3">
      <c r="A536" s="618" t="s">
        <v>556</v>
      </c>
      <c r="B536" s="619" t="s">
        <v>558</v>
      </c>
      <c r="C536" s="620" t="s">
        <v>576</v>
      </c>
      <c r="D536" s="621" t="s">
        <v>577</v>
      </c>
      <c r="E536" s="620" t="s">
        <v>559</v>
      </c>
      <c r="F536" s="621" t="s">
        <v>560</v>
      </c>
      <c r="G536" s="620" t="s">
        <v>627</v>
      </c>
      <c r="H536" s="620" t="s">
        <v>2152</v>
      </c>
      <c r="I536" s="620" t="s">
        <v>2153</v>
      </c>
      <c r="J536" s="620" t="s">
        <v>2154</v>
      </c>
      <c r="K536" s="620" t="s">
        <v>2155</v>
      </c>
      <c r="L536" s="622">
        <v>115.81</v>
      </c>
      <c r="M536" s="622">
        <v>1</v>
      </c>
      <c r="N536" s="623">
        <v>115.81</v>
      </c>
    </row>
    <row r="537" spans="1:14" ht="14.4" customHeight="1" x14ac:dyDescent="0.3">
      <c r="A537" s="618" t="s">
        <v>556</v>
      </c>
      <c r="B537" s="619" t="s">
        <v>558</v>
      </c>
      <c r="C537" s="620" t="s">
        <v>576</v>
      </c>
      <c r="D537" s="621" t="s">
        <v>577</v>
      </c>
      <c r="E537" s="620" t="s">
        <v>559</v>
      </c>
      <c r="F537" s="621" t="s">
        <v>560</v>
      </c>
      <c r="G537" s="620" t="s">
        <v>627</v>
      </c>
      <c r="H537" s="620" t="s">
        <v>2156</v>
      </c>
      <c r="I537" s="620" t="s">
        <v>2157</v>
      </c>
      <c r="J537" s="620" t="s">
        <v>1994</v>
      </c>
      <c r="K537" s="620" t="s">
        <v>2158</v>
      </c>
      <c r="L537" s="622">
        <v>288.94603197012401</v>
      </c>
      <c r="M537" s="622">
        <v>1</v>
      </c>
      <c r="N537" s="623">
        <v>288.94603197012401</v>
      </c>
    </row>
    <row r="538" spans="1:14" ht="14.4" customHeight="1" x14ac:dyDescent="0.3">
      <c r="A538" s="618" t="s">
        <v>556</v>
      </c>
      <c r="B538" s="619" t="s">
        <v>558</v>
      </c>
      <c r="C538" s="620" t="s">
        <v>576</v>
      </c>
      <c r="D538" s="621" t="s">
        <v>577</v>
      </c>
      <c r="E538" s="620" t="s">
        <v>559</v>
      </c>
      <c r="F538" s="621" t="s">
        <v>560</v>
      </c>
      <c r="G538" s="620" t="s">
        <v>627</v>
      </c>
      <c r="H538" s="620" t="s">
        <v>2159</v>
      </c>
      <c r="I538" s="620" t="s">
        <v>2160</v>
      </c>
      <c r="J538" s="620" t="s">
        <v>682</v>
      </c>
      <c r="K538" s="620" t="s">
        <v>2161</v>
      </c>
      <c r="L538" s="622">
        <v>260.64</v>
      </c>
      <c r="M538" s="622">
        <v>1</v>
      </c>
      <c r="N538" s="623">
        <v>260.64</v>
      </c>
    </row>
    <row r="539" spans="1:14" ht="14.4" customHeight="1" x14ac:dyDescent="0.3">
      <c r="A539" s="618" t="s">
        <v>556</v>
      </c>
      <c r="B539" s="619" t="s">
        <v>558</v>
      </c>
      <c r="C539" s="620" t="s">
        <v>576</v>
      </c>
      <c r="D539" s="621" t="s">
        <v>577</v>
      </c>
      <c r="E539" s="620" t="s">
        <v>559</v>
      </c>
      <c r="F539" s="621" t="s">
        <v>560</v>
      </c>
      <c r="G539" s="620" t="s">
        <v>627</v>
      </c>
      <c r="H539" s="620" t="s">
        <v>2162</v>
      </c>
      <c r="I539" s="620" t="s">
        <v>2163</v>
      </c>
      <c r="J539" s="620" t="s">
        <v>2164</v>
      </c>
      <c r="K539" s="620" t="s">
        <v>2165</v>
      </c>
      <c r="L539" s="622">
        <v>104.03</v>
      </c>
      <c r="M539" s="622">
        <v>2</v>
      </c>
      <c r="N539" s="623">
        <v>208.06</v>
      </c>
    </row>
    <row r="540" spans="1:14" ht="14.4" customHeight="1" x14ac:dyDescent="0.3">
      <c r="A540" s="618" t="s">
        <v>556</v>
      </c>
      <c r="B540" s="619" t="s">
        <v>558</v>
      </c>
      <c r="C540" s="620" t="s">
        <v>576</v>
      </c>
      <c r="D540" s="621" t="s">
        <v>577</v>
      </c>
      <c r="E540" s="620" t="s">
        <v>559</v>
      </c>
      <c r="F540" s="621" t="s">
        <v>560</v>
      </c>
      <c r="G540" s="620" t="s">
        <v>627</v>
      </c>
      <c r="H540" s="620" t="s">
        <v>2166</v>
      </c>
      <c r="I540" s="620" t="s">
        <v>2166</v>
      </c>
      <c r="J540" s="620" t="s">
        <v>2167</v>
      </c>
      <c r="K540" s="620" t="s">
        <v>2168</v>
      </c>
      <c r="L540" s="622">
        <v>43.78</v>
      </c>
      <c r="M540" s="622">
        <v>1</v>
      </c>
      <c r="N540" s="623">
        <v>43.78</v>
      </c>
    </row>
    <row r="541" spans="1:14" ht="14.4" customHeight="1" x14ac:dyDescent="0.3">
      <c r="A541" s="618" t="s">
        <v>556</v>
      </c>
      <c r="B541" s="619" t="s">
        <v>558</v>
      </c>
      <c r="C541" s="620" t="s">
        <v>576</v>
      </c>
      <c r="D541" s="621" t="s">
        <v>577</v>
      </c>
      <c r="E541" s="620" t="s">
        <v>559</v>
      </c>
      <c r="F541" s="621" t="s">
        <v>560</v>
      </c>
      <c r="G541" s="620" t="s">
        <v>627</v>
      </c>
      <c r="H541" s="620" t="s">
        <v>2169</v>
      </c>
      <c r="I541" s="620" t="s">
        <v>2170</v>
      </c>
      <c r="J541" s="620" t="s">
        <v>2171</v>
      </c>
      <c r="K541" s="620" t="s">
        <v>2172</v>
      </c>
      <c r="L541" s="622">
        <v>103.33977741779699</v>
      </c>
      <c r="M541" s="622">
        <v>2</v>
      </c>
      <c r="N541" s="623">
        <v>206.67955483559399</v>
      </c>
    </row>
    <row r="542" spans="1:14" ht="14.4" customHeight="1" x14ac:dyDescent="0.3">
      <c r="A542" s="618" t="s">
        <v>556</v>
      </c>
      <c r="B542" s="619" t="s">
        <v>558</v>
      </c>
      <c r="C542" s="620" t="s">
        <v>576</v>
      </c>
      <c r="D542" s="621" t="s">
        <v>577</v>
      </c>
      <c r="E542" s="620" t="s">
        <v>559</v>
      </c>
      <c r="F542" s="621" t="s">
        <v>560</v>
      </c>
      <c r="G542" s="620" t="s">
        <v>627</v>
      </c>
      <c r="H542" s="620" t="s">
        <v>2173</v>
      </c>
      <c r="I542" s="620" t="s">
        <v>2174</v>
      </c>
      <c r="J542" s="620" t="s">
        <v>2175</v>
      </c>
      <c r="K542" s="620" t="s">
        <v>2176</v>
      </c>
      <c r="L542" s="622">
        <v>543.22975759561666</v>
      </c>
      <c r="M542" s="622">
        <v>3</v>
      </c>
      <c r="N542" s="623">
        <v>1629.6892727868501</v>
      </c>
    </row>
    <row r="543" spans="1:14" ht="14.4" customHeight="1" x14ac:dyDescent="0.3">
      <c r="A543" s="618" t="s">
        <v>556</v>
      </c>
      <c r="B543" s="619" t="s">
        <v>558</v>
      </c>
      <c r="C543" s="620" t="s">
        <v>576</v>
      </c>
      <c r="D543" s="621" t="s">
        <v>577</v>
      </c>
      <c r="E543" s="620" t="s">
        <v>559</v>
      </c>
      <c r="F543" s="621" t="s">
        <v>560</v>
      </c>
      <c r="G543" s="620" t="s">
        <v>627</v>
      </c>
      <c r="H543" s="620" t="s">
        <v>2177</v>
      </c>
      <c r="I543" s="620" t="s">
        <v>2178</v>
      </c>
      <c r="J543" s="620" t="s">
        <v>2179</v>
      </c>
      <c r="K543" s="620" t="s">
        <v>2180</v>
      </c>
      <c r="L543" s="622">
        <v>1182.06</v>
      </c>
      <c r="M543" s="622">
        <v>1</v>
      </c>
      <c r="N543" s="623">
        <v>1182.06</v>
      </c>
    </row>
    <row r="544" spans="1:14" ht="14.4" customHeight="1" x14ac:dyDescent="0.3">
      <c r="A544" s="618" t="s">
        <v>556</v>
      </c>
      <c r="B544" s="619" t="s">
        <v>558</v>
      </c>
      <c r="C544" s="620" t="s">
        <v>576</v>
      </c>
      <c r="D544" s="621" t="s">
        <v>577</v>
      </c>
      <c r="E544" s="620" t="s">
        <v>559</v>
      </c>
      <c r="F544" s="621" t="s">
        <v>560</v>
      </c>
      <c r="G544" s="620" t="s">
        <v>627</v>
      </c>
      <c r="H544" s="620" t="s">
        <v>1092</v>
      </c>
      <c r="I544" s="620" t="s">
        <v>1093</v>
      </c>
      <c r="J544" s="620" t="s">
        <v>1082</v>
      </c>
      <c r="K544" s="620" t="s">
        <v>1094</v>
      </c>
      <c r="L544" s="622">
        <v>140.27000000000001</v>
      </c>
      <c r="M544" s="622">
        <v>2</v>
      </c>
      <c r="N544" s="623">
        <v>280.54000000000002</v>
      </c>
    </row>
    <row r="545" spans="1:14" ht="14.4" customHeight="1" x14ac:dyDescent="0.3">
      <c r="A545" s="618" t="s">
        <v>556</v>
      </c>
      <c r="B545" s="619" t="s">
        <v>558</v>
      </c>
      <c r="C545" s="620" t="s">
        <v>576</v>
      </c>
      <c r="D545" s="621" t="s">
        <v>577</v>
      </c>
      <c r="E545" s="620" t="s">
        <v>559</v>
      </c>
      <c r="F545" s="621" t="s">
        <v>560</v>
      </c>
      <c r="G545" s="620" t="s">
        <v>627</v>
      </c>
      <c r="H545" s="620" t="s">
        <v>2181</v>
      </c>
      <c r="I545" s="620" t="s">
        <v>2182</v>
      </c>
      <c r="J545" s="620" t="s">
        <v>2183</v>
      </c>
      <c r="K545" s="620" t="s">
        <v>2184</v>
      </c>
      <c r="L545" s="622">
        <v>138.68</v>
      </c>
      <c r="M545" s="622">
        <v>1</v>
      </c>
      <c r="N545" s="623">
        <v>138.68</v>
      </c>
    </row>
    <row r="546" spans="1:14" ht="14.4" customHeight="1" x14ac:dyDescent="0.3">
      <c r="A546" s="618" t="s">
        <v>556</v>
      </c>
      <c r="B546" s="619" t="s">
        <v>558</v>
      </c>
      <c r="C546" s="620" t="s">
        <v>576</v>
      </c>
      <c r="D546" s="621" t="s">
        <v>577</v>
      </c>
      <c r="E546" s="620" t="s">
        <v>559</v>
      </c>
      <c r="F546" s="621" t="s">
        <v>560</v>
      </c>
      <c r="G546" s="620" t="s">
        <v>627</v>
      </c>
      <c r="H546" s="620" t="s">
        <v>1095</v>
      </c>
      <c r="I546" s="620" t="s">
        <v>1096</v>
      </c>
      <c r="J546" s="620" t="s">
        <v>838</v>
      </c>
      <c r="K546" s="620" t="s">
        <v>1097</v>
      </c>
      <c r="L546" s="622">
        <v>60.326962104158767</v>
      </c>
      <c r="M546" s="622">
        <v>364</v>
      </c>
      <c r="N546" s="623">
        <v>21959.014205913791</v>
      </c>
    </row>
    <row r="547" spans="1:14" ht="14.4" customHeight="1" x14ac:dyDescent="0.3">
      <c r="A547" s="618" t="s">
        <v>556</v>
      </c>
      <c r="B547" s="619" t="s">
        <v>558</v>
      </c>
      <c r="C547" s="620" t="s">
        <v>576</v>
      </c>
      <c r="D547" s="621" t="s">
        <v>577</v>
      </c>
      <c r="E547" s="620" t="s">
        <v>559</v>
      </c>
      <c r="F547" s="621" t="s">
        <v>560</v>
      </c>
      <c r="G547" s="620" t="s">
        <v>627</v>
      </c>
      <c r="H547" s="620" t="s">
        <v>1098</v>
      </c>
      <c r="I547" s="620" t="s">
        <v>1099</v>
      </c>
      <c r="J547" s="620" t="s">
        <v>1100</v>
      </c>
      <c r="K547" s="620" t="s">
        <v>1101</v>
      </c>
      <c r="L547" s="622">
        <v>701.57088042273938</v>
      </c>
      <c r="M547" s="622">
        <v>9</v>
      </c>
      <c r="N547" s="623">
        <v>6314.1379238046547</v>
      </c>
    </row>
    <row r="548" spans="1:14" ht="14.4" customHeight="1" x14ac:dyDescent="0.3">
      <c r="A548" s="618" t="s">
        <v>556</v>
      </c>
      <c r="B548" s="619" t="s">
        <v>558</v>
      </c>
      <c r="C548" s="620" t="s">
        <v>576</v>
      </c>
      <c r="D548" s="621" t="s">
        <v>577</v>
      </c>
      <c r="E548" s="620" t="s">
        <v>559</v>
      </c>
      <c r="F548" s="621" t="s">
        <v>560</v>
      </c>
      <c r="G548" s="620" t="s">
        <v>627</v>
      </c>
      <c r="H548" s="620" t="s">
        <v>1102</v>
      </c>
      <c r="I548" s="620" t="s">
        <v>1103</v>
      </c>
      <c r="J548" s="620" t="s">
        <v>1104</v>
      </c>
      <c r="K548" s="620" t="s">
        <v>1105</v>
      </c>
      <c r="L548" s="622">
        <v>67.41</v>
      </c>
      <c r="M548" s="622">
        <v>1</v>
      </c>
      <c r="N548" s="623">
        <v>67.41</v>
      </c>
    </row>
    <row r="549" spans="1:14" ht="14.4" customHeight="1" x14ac:dyDescent="0.3">
      <c r="A549" s="618" t="s">
        <v>556</v>
      </c>
      <c r="B549" s="619" t="s">
        <v>558</v>
      </c>
      <c r="C549" s="620" t="s">
        <v>576</v>
      </c>
      <c r="D549" s="621" t="s">
        <v>577</v>
      </c>
      <c r="E549" s="620" t="s">
        <v>559</v>
      </c>
      <c r="F549" s="621" t="s">
        <v>560</v>
      </c>
      <c r="G549" s="620" t="s">
        <v>627</v>
      </c>
      <c r="H549" s="620" t="s">
        <v>2185</v>
      </c>
      <c r="I549" s="620" t="s">
        <v>2186</v>
      </c>
      <c r="J549" s="620" t="s">
        <v>609</v>
      </c>
      <c r="K549" s="620" t="s">
        <v>2187</v>
      </c>
      <c r="L549" s="622">
        <v>343.15</v>
      </c>
      <c r="M549" s="622">
        <v>4</v>
      </c>
      <c r="N549" s="623">
        <v>1372.6</v>
      </c>
    </row>
    <row r="550" spans="1:14" ht="14.4" customHeight="1" x14ac:dyDescent="0.3">
      <c r="A550" s="618" t="s">
        <v>556</v>
      </c>
      <c r="B550" s="619" t="s">
        <v>558</v>
      </c>
      <c r="C550" s="620" t="s">
        <v>576</v>
      </c>
      <c r="D550" s="621" t="s">
        <v>577</v>
      </c>
      <c r="E550" s="620" t="s">
        <v>559</v>
      </c>
      <c r="F550" s="621" t="s">
        <v>560</v>
      </c>
      <c r="G550" s="620" t="s">
        <v>627</v>
      </c>
      <c r="H550" s="620" t="s">
        <v>2188</v>
      </c>
      <c r="I550" s="620" t="s">
        <v>2189</v>
      </c>
      <c r="J550" s="620" t="s">
        <v>2190</v>
      </c>
      <c r="K550" s="620" t="s">
        <v>2191</v>
      </c>
      <c r="L550" s="622">
        <v>71.972163648372572</v>
      </c>
      <c r="M550" s="622">
        <v>27</v>
      </c>
      <c r="N550" s="623">
        <v>1943.2484185060596</v>
      </c>
    </row>
    <row r="551" spans="1:14" ht="14.4" customHeight="1" x14ac:dyDescent="0.3">
      <c r="A551" s="618" t="s">
        <v>556</v>
      </c>
      <c r="B551" s="619" t="s">
        <v>558</v>
      </c>
      <c r="C551" s="620" t="s">
        <v>576</v>
      </c>
      <c r="D551" s="621" t="s">
        <v>577</v>
      </c>
      <c r="E551" s="620" t="s">
        <v>559</v>
      </c>
      <c r="F551" s="621" t="s">
        <v>560</v>
      </c>
      <c r="G551" s="620" t="s">
        <v>627</v>
      </c>
      <c r="H551" s="620" t="s">
        <v>1113</v>
      </c>
      <c r="I551" s="620" t="s">
        <v>1114</v>
      </c>
      <c r="J551" s="620" t="s">
        <v>1115</v>
      </c>
      <c r="K551" s="620" t="s">
        <v>1116</v>
      </c>
      <c r="L551" s="622">
        <v>41.349969457217064</v>
      </c>
      <c r="M551" s="622">
        <v>24</v>
      </c>
      <c r="N551" s="623">
        <v>992.39926697320959</v>
      </c>
    </row>
    <row r="552" spans="1:14" ht="14.4" customHeight="1" x14ac:dyDescent="0.3">
      <c r="A552" s="618" t="s">
        <v>556</v>
      </c>
      <c r="B552" s="619" t="s">
        <v>558</v>
      </c>
      <c r="C552" s="620" t="s">
        <v>576</v>
      </c>
      <c r="D552" s="621" t="s">
        <v>577</v>
      </c>
      <c r="E552" s="620" t="s">
        <v>559</v>
      </c>
      <c r="F552" s="621" t="s">
        <v>560</v>
      </c>
      <c r="G552" s="620" t="s">
        <v>627</v>
      </c>
      <c r="H552" s="620" t="s">
        <v>1121</v>
      </c>
      <c r="I552" s="620" t="s">
        <v>1122</v>
      </c>
      <c r="J552" s="620" t="s">
        <v>1119</v>
      </c>
      <c r="K552" s="620" t="s">
        <v>1123</v>
      </c>
      <c r="L552" s="622">
        <v>66.22</v>
      </c>
      <c r="M552" s="622">
        <v>2</v>
      </c>
      <c r="N552" s="623">
        <v>132.44</v>
      </c>
    </row>
    <row r="553" spans="1:14" ht="14.4" customHeight="1" x14ac:dyDescent="0.3">
      <c r="A553" s="618" t="s">
        <v>556</v>
      </c>
      <c r="B553" s="619" t="s">
        <v>558</v>
      </c>
      <c r="C553" s="620" t="s">
        <v>576</v>
      </c>
      <c r="D553" s="621" t="s">
        <v>577</v>
      </c>
      <c r="E553" s="620" t="s">
        <v>559</v>
      </c>
      <c r="F553" s="621" t="s">
        <v>560</v>
      </c>
      <c r="G553" s="620" t="s">
        <v>627</v>
      </c>
      <c r="H553" s="620" t="s">
        <v>1124</v>
      </c>
      <c r="I553" s="620" t="s">
        <v>1125</v>
      </c>
      <c r="J553" s="620" t="s">
        <v>1126</v>
      </c>
      <c r="K553" s="620" t="s">
        <v>1127</v>
      </c>
      <c r="L553" s="622">
        <v>54.54</v>
      </c>
      <c r="M553" s="622">
        <v>2</v>
      </c>
      <c r="N553" s="623">
        <v>109.08</v>
      </c>
    </row>
    <row r="554" spans="1:14" ht="14.4" customHeight="1" x14ac:dyDescent="0.3">
      <c r="A554" s="618" t="s">
        <v>556</v>
      </c>
      <c r="B554" s="619" t="s">
        <v>558</v>
      </c>
      <c r="C554" s="620" t="s">
        <v>576</v>
      </c>
      <c r="D554" s="621" t="s">
        <v>577</v>
      </c>
      <c r="E554" s="620" t="s">
        <v>559</v>
      </c>
      <c r="F554" s="621" t="s">
        <v>560</v>
      </c>
      <c r="G554" s="620" t="s">
        <v>627</v>
      </c>
      <c r="H554" s="620" t="s">
        <v>1132</v>
      </c>
      <c r="I554" s="620" t="s">
        <v>1133</v>
      </c>
      <c r="J554" s="620" t="s">
        <v>1134</v>
      </c>
      <c r="K554" s="620" t="s">
        <v>1135</v>
      </c>
      <c r="L554" s="622">
        <v>94.69</v>
      </c>
      <c r="M554" s="622">
        <v>1</v>
      </c>
      <c r="N554" s="623">
        <v>94.69</v>
      </c>
    </row>
    <row r="555" spans="1:14" ht="14.4" customHeight="1" x14ac:dyDescent="0.3">
      <c r="A555" s="618" t="s">
        <v>556</v>
      </c>
      <c r="B555" s="619" t="s">
        <v>558</v>
      </c>
      <c r="C555" s="620" t="s">
        <v>576</v>
      </c>
      <c r="D555" s="621" t="s">
        <v>577</v>
      </c>
      <c r="E555" s="620" t="s">
        <v>559</v>
      </c>
      <c r="F555" s="621" t="s">
        <v>560</v>
      </c>
      <c r="G555" s="620" t="s">
        <v>627</v>
      </c>
      <c r="H555" s="620" t="s">
        <v>2192</v>
      </c>
      <c r="I555" s="620" t="s">
        <v>2193</v>
      </c>
      <c r="J555" s="620" t="s">
        <v>2194</v>
      </c>
      <c r="K555" s="620" t="s">
        <v>2195</v>
      </c>
      <c r="L555" s="622">
        <v>27.280008811434826</v>
      </c>
      <c r="M555" s="622">
        <v>4</v>
      </c>
      <c r="N555" s="623">
        <v>109.1200352457393</v>
      </c>
    </row>
    <row r="556" spans="1:14" ht="14.4" customHeight="1" x14ac:dyDescent="0.3">
      <c r="A556" s="618" t="s">
        <v>556</v>
      </c>
      <c r="B556" s="619" t="s">
        <v>558</v>
      </c>
      <c r="C556" s="620" t="s">
        <v>576</v>
      </c>
      <c r="D556" s="621" t="s">
        <v>577</v>
      </c>
      <c r="E556" s="620" t="s">
        <v>559</v>
      </c>
      <c r="F556" s="621" t="s">
        <v>560</v>
      </c>
      <c r="G556" s="620" t="s">
        <v>627</v>
      </c>
      <c r="H556" s="620" t="s">
        <v>1136</v>
      </c>
      <c r="I556" s="620" t="s">
        <v>971</v>
      </c>
      <c r="J556" s="620" t="s">
        <v>1137</v>
      </c>
      <c r="K556" s="620"/>
      <c r="L556" s="622">
        <v>99.670036198986793</v>
      </c>
      <c r="M556" s="622">
        <v>1</v>
      </c>
      <c r="N556" s="623">
        <v>99.670036198986793</v>
      </c>
    </row>
    <row r="557" spans="1:14" ht="14.4" customHeight="1" x14ac:dyDescent="0.3">
      <c r="A557" s="618" t="s">
        <v>556</v>
      </c>
      <c r="B557" s="619" t="s">
        <v>558</v>
      </c>
      <c r="C557" s="620" t="s">
        <v>576</v>
      </c>
      <c r="D557" s="621" t="s">
        <v>577</v>
      </c>
      <c r="E557" s="620" t="s">
        <v>559</v>
      </c>
      <c r="F557" s="621" t="s">
        <v>560</v>
      </c>
      <c r="G557" s="620" t="s">
        <v>627</v>
      </c>
      <c r="H557" s="620" t="s">
        <v>1142</v>
      </c>
      <c r="I557" s="620" t="s">
        <v>971</v>
      </c>
      <c r="J557" s="620" t="s">
        <v>1143</v>
      </c>
      <c r="K557" s="620"/>
      <c r="L557" s="622">
        <v>199.35</v>
      </c>
      <c r="M557" s="622">
        <v>3</v>
      </c>
      <c r="N557" s="623">
        <v>598.04999999999995</v>
      </c>
    </row>
    <row r="558" spans="1:14" ht="14.4" customHeight="1" x14ac:dyDescent="0.3">
      <c r="A558" s="618" t="s">
        <v>556</v>
      </c>
      <c r="B558" s="619" t="s">
        <v>558</v>
      </c>
      <c r="C558" s="620" t="s">
        <v>576</v>
      </c>
      <c r="D558" s="621" t="s">
        <v>577</v>
      </c>
      <c r="E558" s="620" t="s">
        <v>559</v>
      </c>
      <c r="F558" s="621" t="s">
        <v>560</v>
      </c>
      <c r="G558" s="620" t="s">
        <v>627</v>
      </c>
      <c r="H558" s="620" t="s">
        <v>2196</v>
      </c>
      <c r="I558" s="620" t="s">
        <v>2197</v>
      </c>
      <c r="J558" s="620" t="s">
        <v>2198</v>
      </c>
      <c r="K558" s="620" t="s">
        <v>1984</v>
      </c>
      <c r="L558" s="622">
        <v>161.91822611812282</v>
      </c>
      <c r="M558" s="622">
        <v>11</v>
      </c>
      <c r="N558" s="623">
        <v>1781.100487299351</v>
      </c>
    </row>
    <row r="559" spans="1:14" ht="14.4" customHeight="1" x14ac:dyDescent="0.3">
      <c r="A559" s="618" t="s">
        <v>556</v>
      </c>
      <c r="B559" s="619" t="s">
        <v>558</v>
      </c>
      <c r="C559" s="620" t="s">
        <v>576</v>
      </c>
      <c r="D559" s="621" t="s">
        <v>577</v>
      </c>
      <c r="E559" s="620" t="s">
        <v>559</v>
      </c>
      <c r="F559" s="621" t="s">
        <v>560</v>
      </c>
      <c r="G559" s="620" t="s">
        <v>627</v>
      </c>
      <c r="H559" s="620" t="s">
        <v>1148</v>
      </c>
      <c r="I559" s="620" t="s">
        <v>1149</v>
      </c>
      <c r="J559" s="620" t="s">
        <v>1150</v>
      </c>
      <c r="K559" s="620" t="s">
        <v>1151</v>
      </c>
      <c r="L559" s="622">
        <v>178.04</v>
      </c>
      <c r="M559" s="622">
        <v>2</v>
      </c>
      <c r="N559" s="623">
        <v>356.08</v>
      </c>
    </row>
    <row r="560" spans="1:14" ht="14.4" customHeight="1" x14ac:dyDescent="0.3">
      <c r="A560" s="618" t="s">
        <v>556</v>
      </c>
      <c r="B560" s="619" t="s">
        <v>558</v>
      </c>
      <c r="C560" s="620" t="s">
        <v>576</v>
      </c>
      <c r="D560" s="621" t="s">
        <v>577</v>
      </c>
      <c r="E560" s="620" t="s">
        <v>559</v>
      </c>
      <c r="F560" s="621" t="s">
        <v>560</v>
      </c>
      <c r="G560" s="620" t="s">
        <v>627</v>
      </c>
      <c r="H560" s="620" t="s">
        <v>2199</v>
      </c>
      <c r="I560" s="620" t="s">
        <v>971</v>
      </c>
      <c r="J560" s="620" t="s">
        <v>2200</v>
      </c>
      <c r="K560" s="620"/>
      <c r="L560" s="622">
        <v>60.438333333333333</v>
      </c>
      <c r="M560" s="622">
        <v>6</v>
      </c>
      <c r="N560" s="623">
        <v>362.63</v>
      </c>
    </row>
    <row r="561" spans="1:14" ht="14.4" customHeight="1" x14ac:dyDescent="0.3">
      <c r="A561" s="618" t="s">
        <v>556</v>
      </c>
      <c r="B561" s="619" t="s">
        <v>558</v>
      </c>
      <c r="C561" s="620" t="s">
        <v>576</v>
      </c>
      <c r="D561" s="621" t="s">
        <v>577</v>
      </c>
      <c r="E561" s="620" t="s">
        <v>559</v>
      </c>
      <c r="F561" s="621" t="s">
        <v>560</v>
      </c>
      <c r="G561" s="620" t="s">
        <v>627</v>
      </c>
      <c r="H561" s="620" t="s">
        <v>2201</v>
      </c>
      <c r="I561" s="620" t="s">
        <v>2202</v>
      </c>
      <c r="J561" s="620" t="s">
        <v>2203</v>
      </c>
      <c r="K561" s="620" t="s">
        <v>2204</v>
      </c>
      <c r="L561" s="622">
        <v>49.934883985209368</v>
      </c>
      <c r="M561" s="622">
        <v>43</v>
      </c>
      <c r="N561" s="623">
        <v>2147.2000113640029</v>
      </c>
    </row>
    <row r="562" spans="1:14" ht="14.4" customHeight="1" x14ac:dyDescent="0.3">
      <c r="A562" s="618" t="s">
        <v>556</v>
      </c>
      <c r="B562" s="619" t="s">
        <v>558</v>
      </c>
      <c r="C562" s="620" t="s">
        <v>576</v>
      </c>
      <c r="D562" s="621" t="s">
        <v>577</v>
      </c>
      <c r="E562" s="620" t="s">
        <v>559</v>
      </c>
      <c r="F562" s="621" t="s">
        <v>560</v>
      </c>
      <c r="G562" s="620" t="s">
        <v>627</v>
      </c>
      <c r="H562" s="620" t="s">
        <v>2205</v>
      </c>
      <c r="I562" s="620" t="s">
        <v>2206</v>
      </c>
      <c r="J562" s="620" t="s">
        <v>2207</v>
      </c>
      <c r="K562" s="620"/>
      <c r="L562" s="622">
        <v>52.912581696201798</v>
      </c>
      <c r="M562" s="622">
        <v>1</v>
      </c>
      <c r="N562" s="623">
        <v>52.912581696201798</v>
      </c>
    </row>
    <row r="563" spans="1:14" ht="14.4" customHeight="1" x14ac:dyDescent="0.3">
      <c r="A563" s="618" t="s">
        <v>556</v>
      </c>
      <c r="B563" s="619" t="s">
        <v>558</v>
      </c>
      <c r="C563" s="620" t="s">
        <v>576</v>
      </c>
      <c r="D563" s="621" t="s">
        <v>577</v>
      </c>
      <c r="E563" s="620" t="s">
        <v>559</v>
      </c>
      <c r="F563" s="621" t="s">
        <v>560</v>
      </c>
      <c r="G563" s="620" t="s">
        <v>627</v>
      </c>
      <c r="H563" s="620" t="s">
        <v>1154</v>
      </c>
      <c r="I563" s="620" t="s">
        <v>1155</v>
      </c>
      <c r="J563" s="620" t="s">
        <v>658</v>
      </c>
      <c r="K563" s="620" t="s">
        <v>1156</v>
      </c>
      <c r="L563" s="622">
        <v>45.80833333333333</v>
      </c>
      <c r="M563" s="622">
        <v>18</v>
      </c>
      <c r="N563" s="623">
        <v>824.55</v>
      </c>
    </row>
    <row r="564" spans="1:14" ht="14.4" customHeight="1" x14ac:dyDescent="0.3">
      <c r="A564" s="618" t="s">
        <v>556</v>
      </c>
      <c r="B564" s="619" t="s">
        <v>558</v>
      </c>
      <c r="C564" s="620" t="s">
        <v>576</v>
      </c>
      <c r="D564" s="621" t="s">
        <v>577</v>
      </c>
      <c r="E564" s="620" t="s">
        <v>559</v>
      </c>
      <c r="F564" s="621" t="s">
        <v>560</v>
      </c>
      <c r="G564" s="620" t="s">
        <v>627</v>
      </c>
      <c r="H564" s="620" t="s">
        <v>2208</v>
      </c>
      <c r="I564" s="620" t="s">
        <v>2209</v>
      </c>
      <c r="J564" s="620" t="s">
        <v>696</v>
      </c>
      <c r="K564" s="620" t="s">
        <v>2210</v>
      </c>
      <c r="L564" s="622">
        <v>147.91999999999999</v>
      </c>
      <c r="M564" s="622">
        <v>2</v>
      </c>
      <c r="N564" s="623">
        <v>295.83999999999997</v>
      </c>
    </row>
    <row r="565" spans="1:14" ht="14.4" customHeight="1" x14ac:dyDescent="0.3">
      <c r="A565" s="618" t="s">
        <v>556</v>
      </c>
      <c r="B565" s="619" t="s">
        <v>558</v>
      </c>
      <c r="C565" s="620" t="s">
        <v>576</v>
      </c>
      <c r="D565" s="621" t="s">
        <v>577</v>
      </c>
      <c r="E565" s="620" t="s">
        <v>559</v>
      </c>
      <c r="F565" s="621" t="s">
        <v>560</v>
      </c>
      <c r="G565" s="620" t="s">
        <v>627</v>
      </c>
      <c r="H565" s="620" t="s">
        <v>1157</v>
      </c>
      <c r="I565" s="620" t="s">
        <v>1158</v>
      </c>
      <c r="J565" s="620" t="s">
        <v>1159</v>
      </c>
      <c r="K565" s="620" t="s">
        <v>1160</v>
      </c>
      <c r="L565" s="622">
        <v>63.25</v>
      </c>
      <c r="M565" s="622">
        <v>23</v>
      </c>
      <c r="N565" s="623">
        <v>1454.75</v>
      </c>
    </row>
    <row r="566" spans="1:14" ht="14.4" customHeight="1" x14ac:dyDescent="0.3">
      <c r="A566" s="618" t="s">
        <v>556</v>
      </c>
      <c r="B566" s="619" t="s">
        <v>558</v>
      </c>
      <c r="C566" s="620" t="s">
        <v>576</v>
      </c>
      <c r="D566" s="621" t="s">
        <v>577</v>
      </c>
      <c r="E566" s="620" t="s">
        <v>559</v>
      </c>
      <c r="F566" s="621" t="s">
        <v>560</v>
      </c>
      <c r="G566" s="620" t="s">
        <v>627</v>
      </c>
      <c r="H566" s="620" t="s">
        <v>2211</v>
      </c>
      <c r="I566" s="620" t="s">
        <v>2212</v>
      </c>
      <c r="J566" s="620" t="s">
        <v>1407</v>
      </c>
      <c r="K566" s="620" t="s">
        <v>2213</v>
      </c>
      <c r="L566" s="622">
        <v>147.17699999999999</v>
      </c>
      <c r="M566" s="622">
        <v>1</v>
      </c>
      <c r="N566" s="623">
        <v>147.17699999999999</v>
      </c>
    </row>
    <row r="567" spans="1:14" ht="14.4" customHeight="1" x14ac:dyDescent="0.3">
      <c r="A567" s="618" t="s">
        <v>556</v>
      </c>
      <c r="B567" s="619" t="s">
        <v>558</v>
      </c>
      <c r="C567" s="620" t="s">
        <v>576</v>
      </c>
      <c r="D567" s="621" t="s">
        <v>577</v>
      </c>
      <c r="E567" s="620" t="s">
        <v>559</v>
      </c>
      <c r="F567" s="621" t="s">
        <v>560</v>
      </c>
      <c r="G567" s="620" t="s">
        <v>627</v>
      </c>
      <c r="H567" s="620" t="s">
        <v>1167</v>
      </c>
      <c r="I567" s="620" t="s">
        <v>1168</v>
      </c>
      <c r="J567" s="620" t="s">
        <v>1169</v>
      </c>
      <c r="K567" s="620" t="s">
        <v>1170</v>
      </c>
      <c r="L567" s="622">
        <v>274.96814380501104</v>
      </c>
      <c r="M567" s="622">
        <v>3</v>
      </c>
      <c r="N567" s="623">
        <v>824.90443141503306</v>
      </c>
    </row>
    <row r="568" spans="1:14" ht="14.4" customHeight="1" x14ac:dyDescent="0.3">
      <c r="A568" s="618" t="s">
        <v>556</v>
      </c>
      <c r="B568" s="619" t="s">
        <v>558</v>
      </c>
      <c r="C568" s="620" t="s">
        <v>576</v>
      </c>
      <c r="D568" s="621" t="s">
        <v>577</v>
      </c>
      <c r="E568" s="620" t="s">
        <v>559</v>
      </c>
      <c r="F568" s="621" t="s">
        <v>560</v>
      </c>
      <c r="G568" s="620" t="s">
        <v>627</v>
      </c>
      <c r="H568" s="620" t="s">
        <v>1171</v>
      </c>
      <c r="I568" s="620" t="s">
        <v>1171</v>
      </c>
      <c r="J568" s="620" t="s">
        <v>1172</v>
      </c>
      <c r="K568" s="620" t="s">
        <v>1173</v>
      </c>
      <c r="L568" s="622">
        <v>813.13942281344669</v>
      </c>
      <c r="M568" s="622">
        <v>12.3</v>
      </c>
      <c r="N568" s="623">
        <v>10001.614900605395</v>
      </c>
    </row>
    <row r="569" spans="1:14" ht="14.4" customHeight="1" x14ac:dyDescent="0.3">
      <c r="A569" s="618" t="s">
        <v>556</v>
      </c>
      <c r="B569" s="619" t="s">
        <v>558</v>
      </c>
      <c r="C569" s="620" t="s">
        <v>576</v>
      </c>
      <c r="D569" s="621" t="s">
        <v>577</v>
      </c>
      <c r="E569" s="620" t="s">
        <v>559</v>
      </c>
      <c r="F569" s="621" t="s">
        <v>560</v>
      </c>
      <c r="G569" s="620" t="s">
        <v>627</v>
      </c>
      <c r="H569" s="620" t="s">
        <v>1178</v>
      </c>
      <c r="I569" s="620" t="s">
        <v>1179</v>
      </c>
      <c r="J569" s="620" t="s">
        <v>1180</v>
      </c>
      <c r="K569" s="620" t="s">
        <v>1181</v>
      </c>
      <c r="L569" s="622">
        <v>1078.55</v>
      </c>
      <c r="M569" s="622">
        <v>1</v>
      </c>
      <c r="N569" s="623">
        <v>1078.55</v>
      </c>
    </row>
    <row r="570" spans="1:14" ht="14.4" customHeight="1" x14ac:dyDescent="0.3">
      <c r="A570" s="618" t="s">
        <v>556</v>
      </c>
      <c r="B570" s="619" t="s">
        <v>558</v>
      </c>
      <c r="C570" s="620" t="s">
        <v>576</v>
      </c>
      <c r="D570" s="621" t="s">
        <v>577</v>
      </c>
      <c r="E570" s="620" t="s">
        <v>559</v>
      </c>
      <c r="F570" s="621" t="s">
        <v>560</v>
      </c>
      <c r="G570" s="620" t="s">
        <v>627</v>
      </c>
      <c r="H570" s="620" t="s">
        <v>1182</v>
      </c>
      <c r="I570" s="620" t="s">
        <v>1183</v>
      </c>
      <c r="J570" s="620" t="s">
        <v>1115</v>
      </c>
      <c r="K570" s="620" t="s">
        <v>1184</v>
      </c>
      <c r="L570" s="622">
        <v>90.286734971746526</v>
      </c>
      <c r="M570" s="622">
        <v>27</v>
      </c>
      <c r="N570" s="623">
        <v>2437.7418442371563</v>
      </c>
    </row>
    <row r="571" spans="1:14" ht="14.4" customHeight="1" x14ac:dyDescent="0.3">
      <c r="A571" s="618" t="s">
        <v>556</v>
      </c>
      <c r="B571" s="619" t="s">
        <v>558</v>
      </c>
      <c r="C571" s="620" t="s">
        <v>576</v>
      </c>
      <c r="D571" s="621" t="s">
        <v>577</v>
      </c>
      <c r="E571" s="620" t="s">
        <v>559</v>
      </c>
      <c r="F571" s="621" t="s">
        <v>560</v>
      </c>
      <c r="G571" s="620" t="s">
        <v>627</v>
      </c>
      <c r="H571" s="620" t="s">
        <v>2214</v>
      </c>
      <c r="I571" s="620" t="s">
        <v>971</v>
      </c>
      <c r="J571" s="620" t="s">
        <v>2215</v>
      </c>
      <c r="K571" s="620"/>
      <c r="L571" s="622">
        <v>107.48972157795116</v>
      </c>
      <c r="M571" s="622">
        <v>6</v>
      </c>
      <c r="N571" s="623">
        <v>644.93832946770692</v>
      </c>
    </row>
    <row r="572" spans="1:14" ht="14.4" customHeight="1" x14ac:dyDescent="0.3">
      <c r="A572" s="618" t="s">
        <v>556</v>
      </c>
      <c r="B572" s="619" t="s">
        <v>558</v>
      </c>
      <c r="C572" s="620" t="s">
        <v>576</v>
      </c>
      <c r="D572" s="621" t="s">
        <v>577</v>
      </c>
      <c r="E572" s="620" t="s">
        <v>559</v>
      </c>
      <c r="F572" s="621" t="s">
        <v>560</v>
      </c>
      <c r="G572" s="620" t="s">
        <v>627</v>
      </c>
      <c r="H572" s="620" t="s">
        <v>2216</v>
      </c>
      <c r="I572" s="620" t="s">
        <v>2217</v>
      </c>
      <c r="J572" s="620" t="s">
        <v>2218</v>
      </c>
      <c r="K572" s="620" t="s">
        <v>2219</v>
      </c>
      <c r="L572" s="622">
        <v>58.7</v>
      </c>
      <c r="M572" s="622">
        <v>2</v>
      </c>
      <c r="N572" s="623">
        <v>117.4</v>
      </c>
    </row>
    <row r="573" spans="1:14" ht="14.4" customHeight="1" x14ac:dyDescent="0.3">
      <c r="A573" s="618" t="s">
        <v>556</v>
      </c>
      <c r="B573" s="619" t="s">
        <v>558</v>
      </c>
      <c r="C573" s="620" t="s">
        <v>576</v>
      </c>
      <c r="D573" s="621" t="s">
        <v>577</v>
      </c>
      <c r="E573" s="620" t="s">
        <v>559</v>
      </c>
      <c r="F573" s="621" t="s">
        <v>560</v>
      </c>
      <c r="G573" s="620" t="s">
        <v>627</v>
      </c>
      <c r="H573" s="620" t="s">
        <v>1191</v>
      </c>
      <c r="I573" s="620" t="s">
        <v>1192</v>
      </c>
      <c r="J573" s="620" t="s">
        <v>1193</v>
      </c>
      <c r="K573" s="620" t="s">
        <v>1194</v>
      </c>
      <c r="L573" s="622">
        <v>128.41</v>
      </c>
      <c r="M573" s="622">
        <v>1</v>
      </c>
      <c r="N573" s="623">
        <v>128.41</v>
      </c>
    </row>
    <row r="574" spans="1:14" ht="14.4" customHeight="1" x14ac:dyDescent="0.3">
      <c r="A574" s="618" t="s">
        <v>556</v>
      </c>
      <c r="B574" s="619" t="s">
        <v>558</v>
      </c>
      <c r="C574" s="620" t="s">
        <v>576</v>
      </c>
      <c r="D574" s="621" t="s">
        <v>577</v>
      </c>
      <c r="E574" s="620" t="s">
        <v>559</v>
      </c>
      <c r="F574" s="621" t="s">
        <v>560</v>
      </c>
      <c r="G574" s="620" t="s">
        <v>627</v>
      </c>
      <c r="H574" s="620" t="s">
        <v>2220</v>
      </c>
      <c r="I574" s="620" t="s">
        <v>971</v>
      </c>
      <c r="J574" s="620" t="s">
        <v>2221</v>
      </c>
      <c r="K574" s="620"/>
      <c r="L574" s="622">
        <v>40.712250698144267</v>
      </c>
      <c r="M574" s="622">
        <v>6</v>
      </c>
      <c r="N574" s="623">
        <v>244.27350418886562</v>
      </c>
    </row>
    <row r="575" spans="1:14" ht="14.4" customHeight="1" x14ac:dyDescent="0.3">
      <c r="A575" s="618" t="s">
        <v>556</v>
      </c>
      <c r="B575" s="619" t="s">
        <v>558</v>
      </c>
      <c r="C575" s="620" t="s">
        <v>576</v>
      </c>
      <c r="D575" s="621" t="s">
        <v>577</v>
      </c>
      <c r="E575" s="620" t="s">
        <v>559</v>
      </c>
      <c r="F575" s="621" t="s">
        <v>560</v>
      </c>
      <c r="G575" s="620" t="s">
        <v>627</v>
      </c>
      <c r="H575" s="620" t="s">
        <v>2222</v>
      </c>
      <c r="I575" s="620" t="s">
        <v>2223</v>
      </c>
      <c r="J575" s="620" t="s">
        <v>2224</v>
      </c>
      <c r="K575" s="620" t="s">
        <v>2225</v>
      </c>
      <c r="L575" s="622">
        <v>29.066666666666666</v>
      </c>
      <c r="M575" s="622">
        <v>6</v>
      </c>
      <c r="N575" s="623">
        <v>174.4</v>
      </c>
    </row>
    <row r="576" spans="1:14" ht="14.4" customHeight="1" x14ac:dyDescent="0.3">
      <c r="A576" s="618" t="s">
        <v>556</v>
      </c>
      <c r="B576" s="619" t="s">
        <v>558</v>
      </c>
      <c r="C576" s="620" t="s">
        <v>576</v>
      </c>
      <c r="D576" s="621" t="s">
        <v>577</v>
      </c>
      <c r="E576" s="620" t="s">
        <v>559</v>
      </c>
      <c r="F576" s="621" t="s">
        <v>560</v>
      </c>
      <c r="G576" s="620" t="s">
        <v>627</v>
      </c>
      <c r="H576" s="620" t="s">
        <v>1195</v>
      </c>
      <c r="I576" s="620" t="s">
        <v>1196</v>
      </c>
      <c r="J576" s="620" t="s">
        <v>1197</v>
      </c>
      <c r="K576" s="620" t="s">
        <v>1198</v>
      </c>
      <c r="L576" s="622">
        <v>25.5</v>
      </c>
      <c r="M576" s="622">
        <v>1</v>
      </c>
      <c r="N576" s="623">
        <v>25.5</v>
      </c>
    </row>
    <row r="577" spans="1:14" ht="14.4" customHeight="1" x14ac:dyDescent="0.3">
      <c r="A577" s="618" t="s">
        <v>556</v>
      </c>
      <c r="B577" s="619" t="s">
        <v>558</v>
      </c>
      <c r="C577" s="620" t="s">
        <v>576</v>
      </c>
      <c r="D577" s="621" t="s">
        <v>577</v>
      </c>
      <c r="E577" s="620" t="s">
        <v>559</v>
      </c>
      <c r="F577" s="621" t="s">
        <v>560</v>
      </c>
      <c r="G577" s="620" t="s">
        <v>627</v>
      </c>
      <c r="H577" s="620" t="s">
        <v>2226</v>
      </c>
      <c r="I577" s="620" t="s">
        <v>2227</v>
      </c>
      <c r="J577" s="620" t="s">
        <v>2228</v>
      </c>
      <c r="K577" s="620" t="s">
        <v>1951</v>
      </c>
      <c r="L577" s="622">
        <v>128.170493137579</v>
      </c>
      <c r="M577" s="622">
        <v>2</v>
      </c>
      <c r="N577" s="623">
        <v>256.340986275158</v>
      </c>
    </row>
    <row r="578" spans="1:14" ht="14.4" customHeight="1" x14ac:dyDescent="0.3">
      <c r="A578" s="618" t="s">
        <v>556</v>
      </c>
      <c r="B578" s="619" t="s">
        <v>558</v>
      </c>
      <c r="C578" s="620" t="s">
        <v>576</v>
      </c>
      <c r="D578" s="621" t="s">
        <v>577</v>
      </c>
      <c r="E578" s="620" t="s">
        <v>559</v>
      </c>
      <c r="F578" s="621" t="s">
        <v>560</v>
      </c>
      <c r="G578" s="620" t="s">
        <v>627</v>
      </c>
      <c r="H578" s="620" t="s">
        <v>2229</v>
      </c>
      <c r="I578" s="620" t="s">
        <v>2230</v>
      </c>
      <c r="J578" s="620" t="s">
        <v>2231</v>
      </c>
      <c r="K578" s="620" t="s">
        <v>2232</v>
      </c>
      <c r="L578" s="622">
        <v>41.98</v>
      </c>
      <c r="M578" s="622">
        <v>1</v>
      </c>
      <c r="N578" s="623">
        <v>41.98</v>
      </c>
    </row>
    <row r="579" spans="1:14" ht="14.4" customHeight="1" x14ac:dyDescent="0.3">
      <c r="A579" s="618" t="s">
        <v>556</v>
      </c>
      <c r="B579" s="619" t="s">
        <v>558</v>
      </c>
      <c r="C579" s="620" t="s">
        <v>576</v>
      </c>
      <c r="D579" s="621" t="s">
        <v>577</v>
      </c>
      <c r="E579" s="620" t="s">
        <v>559</v>
      </c>
      <c r="F579" s="621" t="s">
        <v>560</v>
      </c>
      <c r="G579" s="620" t="s">
        <v>627</v>
      </c>
      <c r="H579" s="620" t="s">
        <v>1203</v>
      </c>
      <c r="I579" s="620" t="s">
        <v>1204</v>
      </c>
      <c r="J579" s="620" t="s">
        <v>1205</v>
      </c>
      <c r="K579" s="620" t="s">
        <v>1206</v>
      </c>
      <c r="L579" s="622">
        <v>188.97</v>
      </c>
      <c r="M579" s="622">
        <v>1</v>
      </c>
      <c r="N579" s="623">
        <v>188.97</v>
      </c>
    </row>
    <row r="580" spans="1:14" ht="14.4" customHeight="1" x14ac:dyDescent="0.3">
      <c r="A580" s="618" t="s">
        <v>556</v>
      </c>
      <c r="B580" s="619" t="s">
        <v>558</v>
      </c>
      <c r="C580" s="620" t="s">
        <v>576</v>
      </c>
      <c r="D580" s="621" t="s">
        <v>577</v>
      </c>
      <c r="E580" s="620" t="s">
        <v>559</v>
      </c>
      <c r="F580" s="621" t="s">
        <v>560</v>
      </c>
      <c r="G580" s="620" t="s">
        <v>627</v>
      </c>
      <c r="H580" s="620" t="s">
        <v>2233</v>
      </c>
      <c r="I580" s="620" t="s">
        <v>2234</v>
      </c>
      <c r="J580" s="620" t="s">
        <v>2235</v>
      </c>
      <c r="K580" s="620" t="s">
        <v>2176</v>
      </c>
      <c r="L580" s="622">
        <v>125.43999606551</v>
      </c>
      <c r="M580" s="622">
        <v>1</v>
      </c>
      <c r="N580" s="623">
        <v>125.43999606551</v>
      </c>
    </row>
    <row r="581" spans="1:14" ht="14.4" customHeight="1" x14ac:dyDescent="0.3">
      <c r="A581" s="618" t="s">
        <v>556</v>
      </c>
      <c r="B581" s="619" t="s">
        <v>558</v>
      </c>
      <c r="C581" s="620" t="s">
        <v>576</v>
      </c>
      <c r="D581" s="621" t="s">
        <v>577</v>
      </c>
      <c r="E581" s="620" t="s">
        <v>559</v>
      </c>
      <c r="F581" s="621" t="s">
        <v>560</v>
      </c>
      <c r="G581" s="620" t="s">
        <v>627</v>
      </c>
      <c r="H581" s="620" t="s">
        <v>1211</v>
      </c>
      <c r="I581" s="620" t="s">
        <v>1212</v>
      </c>
      <c r="J581" s="620" t="s">
        <v>1213</v>
      </c>
      <c r="K581" s="620" t="s">
        <v>1214</v>
      </c>
      <c r="L581" s="622">
        <v>108.88274852709149</v>
      </c>
      <c r="M581" s="622">
        <v>47</v>
      </c>
      <c r="N581" s="623">
        <v>5117.4891807733002</v>
      </c>
    </row>
    <row r="582" spans="1:14" ht="14.4" customHeight="1" x14ac:dyDescent="0.3">
      <c r="A582" s="618" t="s">
        <v>556</v>
      </c>
      <c r="B582" s="619" t="s">
        <v>558</v>
      </c>
      <c r="C582" s="620" t="s">
        <v>576</v>
      </c>
      <c r="D582" s="621" t="s">
        <v>577</v>
      </c>
      <c r="E582" s="620" t="s">
        <v>559</v>
      </c>
      <c r="F582" s="621" t="s">
        <v>560</v>
      </c>
      <c r="G582" s="620" t="s">
        <v>627</v>
      </c>
      <c r="H582" s="620" t="s">
        <v>2236</v>
      </c>
      <c r="I582" s="620" t="s">
        <v>2236</v>
      </c>
      <c r="J582" s="620" t="s">
        <v>2237</v>
      </c>
      <c r="K582" s="620" t="s">
        <v>2238</v>
      </c>
      <c r="L582" s="622">
        <v>262.95999999999998</v>
      </c>
      <c r="M582" s="622">
        <v>1</v>
      </c>
      <c r="N582" s="623">
        <v>262.95999999999998</v>
      </c>
    </row>
    <row r="583" spans="1:14" ht="14.4" customHeight="1" x14ac:dyDescent="0.3">
      <c r="A583" s="618" t="s">
        <v>556</v>
      </c>
      <c r="B583" s="619" t="s">
        <v>558</v>
      </c>
      <c r="C583" s="620" t="s">
        <v>576</v>
      </c>
      <c r="D583" s="621" t="s">
        <v>577</v>
      </c>
      <c r="E583" s="620" t="s">
        <v>559</v>
      </c>
      <c r="F583" s="621" t="s">
        <v>560</v>
      </c>
      <c r="G583" s="620" t="s">
        <v>627</v>
      </c>
      <c r="H583" s="620" t="s">
        <v>2239</v>
      </c>
      <c r="I583" s="620" t="s">
        <v>2240</v>
      </c>
      <c r="J583" s="620" t="s">
        <v>2241</v>
      </c>
      <c r="K583" s="620" t="s">
        <v>2242</v>
      </c>
      <c r="L583" s="622">
        <v>1344.8202738905231</v>
      </c>
      <c r="M583" s="622">
        <v>6</v>
      </c>
      <c r="N583" s="623">
        <v>8068.9216433431393</v>
      </c>
    </row>
    <row r="584" spans="1:14" ht="14.4" customHeight="1" x14ac:dyDescent="0.3">
      <c r="A584" s="618" t="s">
        <v>556</v>
      </c>
      <c r="B584" s="619" t="s">
        <v>558</v>
      </c>
      <c r="C584" s="620" t="s">
        <v>576</v>
      </c>
      <c r="D584" s="621" t="s">
        <v>577</v>
      </c>
      <c r="E584" s="620" t="s">
        <v>559</v>
      </c>
      <c r="F584" s="621" t="s">
        <v>560</v>
      </c>
      <c r="G584" s="620" t="s">
        <v>627</v>
      </c>
      <c r="H584" s="620" t="s">
        <v>1223</v>
      </c>
      <c r="I584" s="620" t="s">
        <v>1224</v>
      </c>
      <c r="J584" s="620" t="s">
        <v>1225</v>
      </c>
      <c r="K584" s="620" t="s">
        <v>1226</v>
      </c>
      <c r="L584" s="622">
        <v>49.700027068342678</v>
      </c>
      <c r="M584" s="622">
        <v>23</v>
      </c>
      <c r="N584" s="623">
        <v>1143.1006225718816</v>
      </c>
    </row>
    <row r="585" spans="1:14" ht="14.4" customHeight="1" x14ac:dyDescent="0.3">
      <c r="A585" s="618" t="s">
        <v>556</v>
      </c>
      <c r="B585" s="619" t="s">
        <v>558</v>
      </c>
      <c r="C585" s="620" t="s">
        <v>576</v>
      </c>
      <c r="D585" s="621" t="s">
        <v>577</v>
      </c>
      <c r="E585" s="620" t="s">
        <v>559</v>
      </c>
      <c r="F585" s="621" t="s">
        <v>560</v>
      </c>
      <c r="G585" s="620" t="s">
        <v>627</v>
      </c>
      <c r="H585" s="620" t="s">
        <v>1227</v>
      </c>
      <c r="I585" s="620" t="s">
        <v>1228</v>
      </c>
      <c r="J585" s="620" t="s">
        <v>1229</v>
      </c>
      <c r="K585" s="620" t="s">
        <v>1230</v>
      </c>
      <c r="L585" s="622">
        <v>112.98143200953052</v>
      </c>
      <c r="M585" s="622">
        <v>155</v>
      </c>
      <c r="N585" s="623">
        <v>17512.121961477231</v>
      </c>
    </row>
    <row r="586" spans="1:14" ht="14.4" customHeight="1" x14ac:dyDescent="0.3">
      <c r="A586" s="618" t="s">
        <v>556</v>
      </c>
      <c r="B586" s="619" t="s">
        <v>558</v>
      </c>
      <c r="C586" s="620" t="s">
        <v>576</v>
      </c>
      <c r="D586" s="621" t="s">
        <v>577</v>
      </c>
      <c r="E586" s="620" t="s">
        <v>559</v>
      </c>
      <c r="F586" s="621" t="s">
        <v>560</v>
      </c>
      <c r="G586" s="620" t="s">
        <v>627</v>
      </c>
      <c r="H586" s="620" t="s">
        <v>2243</v>
      </c>
      <c r="I586" s="620" t="s">
        <v>2244</v>
      </c>
      <c r="J586" s="620" t="s">
        <v>2245</v>
      </c>
      <c r="K586" s="620" t="s">
        <v>693</v>
      </c>
      <c r="L586" s="622">
        <v>110.270279530016</v>
      </c>
      <c r="M586" s="622">
        <v>1</v>
      </c>
      <c r="N586" s="623">
        <v>110.270279530016</v>
      </c>
    </row>
    <row r="587" spans="1:14" ht="14.4" customHeight="1" x14ac:dyDescent="0.3">
      <c r="A587" s="618" t="s">
        <v>556</v>
      </c>
      <c r="B587" s="619" t="s">
        <v>558</v>
      </c>
      <c r="C587" s="620" t="s">
        <v>576</v>
      </c>
      <c r="D587" s="621" t="s">
        <v>577</v>
      </c>
      <c r="E587" s="620" t="s">
        <v>559</v>
      </c>
      <c r="F587" s="621" t="s">
        <v>560</v>
      </c>
      <c r="G587" s="620" t="s">
        <v>627</v>
      </c>
      <c r="H587" s="620" t="s">
        <v>1231</v>
      </c>
      <c r="I587" s="620" t="s">
        <v>1232</v>
      </c>
      <c r="J587" s="620" t="s">
        <v>1233</v>
      </c>
      <c r="K587" s="620" t="s">
        <v>1234</v>
      </c>
      <c r="L587" s="622">
        <v>723.10756303710355</v>
      </c>
      <c r="M587" s="622">
        <v>8</v>
      </c>
      <c r="N587" s="623">
        <v>5784.8605042968284</v>
      </c>
    </row>
    <row r="588" spans="1:14" ht="14.4" customHeight="1" x14ac:dyDescent="0.3">
      <c r="A588" s="618" t="s">
        <v>556</v>
      </c>
      <c r="B588" s="619" t="s">
        <v>558</v>
      </c>
      <c r="C588" s="620" t="s">
        <v>576</v>
      </c>
      <c r="D588" s="621" t="s">
        <v>577</v>
      </c>
      <c r="E588" s="620" t="s">
        <v>559</v>
      </c>
      <c r="F588" s="621" t="s">
        <v>560</v>
      </c>
      <c r="G588" s="620" t="s">
        <v>627</v>
      </c>
      <c r="H588" s="620" t="s">
        <v>2246</v>
      </c>
      <c r="I588" s="620" t="s">
        <v>2247</v>
      </c>
      <c r="J588" s="620" t="s">
        <v>2248</v>
      </c>
      <c r="K588" s="620" t="s">
        <v>2249</v>
      </c>
      <c r="L588" s="622">
        <v>54.81505053921915</v>
      </c>
      <c r="M588" s="622">
        <v>2</v>
      </c>
      <c r="N588" s="623">
        <v>109.6301010784383</v>
      </c>
    </row>
    <row r="589" spans="1:14" ht="14.4" customHeight="1" x14ac:dyDescent="0.3">
      <c r="A589" s="618" t="s">
        <v>556</v>
      </c>
      <c r="B589" s="619" t="s">
        <v>558</v>
      </c>
      <c r="C589" s="620" t="s">
        <v>576</v>
      </c>
      <c r="D589" s="621" t="s">
        <v>577</v>
      </c>
      <c r="E589" s="620" t="s">
        <v>559</v>
      </c>
      <c r="F589" s="621" t="s">
        <v>560</v>
      </c>
      <c r="G589" s="620" t="s">
        <v>627</v>
      </c>
      <c r="H589" s="620" t="s">
        <v>2250</v>
      </c>
      <c r="I589" s="620" t="s">
        <v>971</v>
      </c>
      <c r="J589" s="620" t="s">
        <v>2251</v>
      </c>
      <c r="K589" s="620"/>
      <c r="L589" s="622">
        <v>143.19001948531201</v>
      </c>
      <c r="M589" s="622">
        <v>1</v>
      </c>
      <c r="N589" s="623">
        <v>143.19001948531201</v>
      </c>
    </row>
    <row r="590" spans="1:14" ht="14.4" customHeight="1" x14ac:dyDescent="0.3">
      <c r="A590" s="618" t="s">
        <v>556</v>
      </c>
      <c r="B590" s="619" t="s">
        <v>558</v>
      </c>
      <c r="C590" s="620" t="s">
        <v>576</v>
      </c>
      <c r="D590" s="621" t="s">
        <v>577</v>
      </c>
      <c r="E590" s="620" t="s">
        <v>559</v>
      </c>
      <c r="F590" s="621" t="s">
        <v>560</v>
      </c>
      <c r="G590" s="620" t="s">
        <v>627</v>
      </c>
      <c r="H590" s="620" t="s">
        <v>2252</v>
      </c>
      <c r="I590" s="620" t="s">
        <v>971</v>
      </c>
      <c r="J590" s="620" t="s">
        <v>2253</v>
      </c>
      <c r="K590" s="620"/>
      <c r="L590" s="622">
        <v>73.37709559364319</v>
      </c>
      <c r="M590" s="622">
        <v>4</v>
      </c>
      <c r="N590" s="623">
        <v>293.50838237457276</v>
      </c>
    </row>
    <row r="591" spans="1:14" ht="14.4" customHeight="1" x14ac:dyDescent="0.3">
      <c r="A591" s="618" t="s">
        <v>556</v>
      </c>
      <c r="B591" s="619" t="s">
        <v>558</v>
      </c>
      <c r="C591" s="620" t="s">
        <v>576</v>
      </c>
      <c r="D591" s="621" t="s">
        <v>577</v>
      </c>
      <c r="E591" s="620" t="s">
        <v>559</v>
      </c>
      <c r="F591" s="621" t="s">
        <v>560</v>
      </c>
      <c r="G591" s="620" t="s">
        <v>627</v>
      </c>
      <c r="H591" s="620" t="s">
        <v>2254</v>
      </c>
      <c r="I591" s="620" t="s">
        <v>2255</v>
      </c>
      <c r="J591" s="620" t="s">
        <v>2256</v>
      </c>
      <c r="K591" s="620" t="s">
        <v>2257</v>
      </c>
      <c r="L591" s="622">
        <v>45.2</v>
      </c>
      <c r="M591" s="622">
        <v>1</v>
      </c>
      <c r="N591" s="623">
        <v>45.2</v>
      </c>
    </row>
    <row r="592" spans="1:14" ht="14.4" customHeight="1" x14ac:dyDescent="0.3">
      <c r="A592" s="618" t="s">
        <v>556</v>
      </c>
      <c r="B592" s="619" t="s">
        <v>558</v>
      </c>
      <c r="C592" s="620" t="s">
        <v>576</v>
      </c>
      <c r="D592" s="621" t="s">
        <v>577</v>
      </c>
      <c r="E592" s="620" t="s">
        <v>559</v>
      </c>
      <c r="F592" s="621" t="s">
        <v>560</v>
      </c>
      <c r="G592" s="620" t="s">
        <v>627</v>
      </c>
      <c r="H592" s="620" t="s">
        <v>2258</v>
      </c>
      <c r="I592" s="620" t="s">
        <v>971</v>
      </c>
      <c r="J592" s="620" t="s">
        <v>2259</v>
      </c>
      <c r="K592" s="620"/>
      <c r="L592" s="622">
        <v>209.09299999999999</v>
      </c>
      <c r="M592" s="622">
        <v>1</v>
      </c>
      <c r="N592" s="623">
        <v>209.09299999999999</v>
      </c>
    </row>
    <row r="593" spans="1:14" ht="14.4" customHeight="1" x14ac:dyDescent="0.3">
      <c r="A593" s="618" t="s">
        <v>556</v>
      </c>
      <c r="B593" s="619" t="s">
        <v>558</v>
      </c>
      <c r="C593" s="620" t="s">
        <v>576</v>
      </c>
      <c r="D593" s="621" t="s">
        <v>577</v>
      </c>
      <c r="E593" s="620" t="s">
        <v>559</v>
      </c>
      <c r="F593" s="621" t="s">
        <v>560</v>
      </c>
      <c r="G593" s="620" t="s">
        <v>627</v>
      </c>
      <c r="H593" s="620" t="s">
        <v>1243</v>
      </c>
      <c r="I593" s="620" t="s">
        <v>1244</v>
      </c>
      <c r="J593" s="620" t="s">
        <v>1245</v>
      </c>
      <c r="K593" s="620" t="s">
        <v>1246</v>
      </c>
      <c r="L593" s="622">
        <v>202.08935520784368</v>
      </c>
      <c r="M593" s="622">
        <v>3</v>
      </c>
      <c r="N593" s="623">
        <v>606.26806562353102</v>
      </c>
    </row>
    <row r="594" spans="1:14" ht="14.4" customHeight="1" x14ac:dyDescent="0.3">
      <c r="A594" s="618" t="s">
        <v>556</v>
      </c>
      <c r="B594" s="619" t="s">
        <v>558</v>
      </c>
      <c r="C594" s="620" t="s">
        <v>576</v>
      </c>
      <c r="D594" s="621" t="s">
        <v>577</v>
      </c>
      <c r="E594" s="620" t="s">
        <v>559</v>
      </c>
      <c r="F594" s="621" t="s">
        <v>560</v>
      </c>
      <c r="G594" s="620" t="s">
        <v>627</v>
      </c>
      <c r="H594" s="620" t="s">
        <v>1247</v>
      </c>
      <c r="I594" s="620" t="s">
        <v>1247</v>
      </c>
      <c r="J594" s="620" t="s">
        <v>1248</v>
      </c>
      <c r="K594" s="620" t="s">
        <v>1249</v>
      </c>
      <c r="L594" s="622">
        <v>1079.0994268595068</v>
      </c>
      <c r="M594" s="622">
        <v>24</v>
      </c>
      <c r="N594" s="623">
        <v>25898.386244628164</v>
      </c>
    </row>
    <row r="595" spans="1:14" ht="14.4" customHeight="1" x14ac:dyDescent="0.3">
      <c r="A595" s="618" t="s">
        <v>556</v>
      </c>
      <c r="B595" s="619" t="s">
        <v>558</v>
      </c>
      <c r="C595" s="620" t="s">
        <v>576</v>
      </c>
      <c r="D595" s="621" t="s">
        <v>577</v>
      </c>
      <c r="E595" s="620" t="s">
        <v>559</v>
      </c>
      <c r="F595" s="621" t="s">
        <v>560</v>
      </c>
      <c r="G595" s="620" t="s">
        <v>627</v>
      </c>
      <c r="H595" s="620" t="s">
        <v>1250</v>
      </c>
      <c r="I595" s="620" t="s">
        <v>1251</v>
      </c>
      <c r="J595" s="620" t="s">
        <v>1252</v>
      </c>
      <c r="K595" s="620" t="s">
        <v>1253</v>
      </c>
      <c r="L595" s="622">
        <v>117.69352263168291</v>
      </c>
      <c r="M595" s="622">
        <v>224</v>
      </c>
      <c r="N595" s="623">
        <v>26363.349069496973</v>
      </c>
    </row>
    <row r="596" spans="1:14" ht="14.4" customHeight="1" x14ac:dyDescent="0.3">
      <c r="A596" s="618" t="s">
        <v>556</v>
      </c>
      <c r="B596" s="619" t="s">
        <v>558</v>
      </c>
      <c r="C596" s="620" t="s">
        <v>576</v>
      </c>
      <c r="D596" s="621" t="s">
        <v>577</v>
      </c>
      <c r="E596" s="620" t="s">
        <v>559</v>
      </c>
      <c r="F596" s="621" t="s">
        <v>560</v>
      </c>
      <c r="G596" s="620" t="s">
        <v>627</v>
      </c>
      <c r="H596" s="620" t="s">
        <v>1254</v>
      </c>
      <c r="I596" s="620" t="s">
        <v>1255</v>
      </c>
      <c r="J596" s="620" t="s">
        <v>1256</v>
      </c>
      <c r="K596" s="620" t="s">
        <v>1257</v>
      </c>
      <c r="L596" s="622">
        <v>124.25534730141429</v>
      </c>
      <c r="M596" s="622">
        <v>17</v>
      </c>
      <c r="N596" s="623">
        <v>2112.3409041240429</v>
      </c>
    </row>
    <row r="597" spans="1:14" ht="14.4" customHeight="1" x14ac:dyDescent="0.3">
      <c r="A597" s="618" t="s">
        <v>556</v>
      </c>
      <c r="B597" s="619" t="s">
        <v>558</v>
      </c>
      <c r="C597" s="620" t="s">
        <v>576</v>
      </c>
      <c r="D597" s="621" t="s">
        <v>577</v>
      </c>
      <c r="E597" s="620" t="s">
        <v>559</v>
      </c>
      <c r="F597" s="621" t="s">
        <v>560</v>
      </c>
      <c r="G597" s="620" t="s">
        <v>627</v>
      </c>
      <c r="H597" s="620" t="s">
        <v>2260</v>
      </c>
      <c r="I597" s="620" t="s">
        <v>2261</v>
      </c>
      <c r="J597" s="620" t="s">
        <v>1256</v>
      </c>
      <c r="K597" s="620" t="s">
        <v>2262</v>
      </c>
      <c r="L597" s="622">
        <v>237.1</v>
      </c>
      <c r="M597" s="622">
        <v>1</v>
      </c>
      <c r="N597" s="623">
        <v>237.1</v>
      </c>
    </row>
    <row r="598" spans="1:14" ht="14.4" customHeight="1" x14ac:dyDescent="0.3">
      <c r="A598" s="618" t="s">
        <v>556</v>
      </c>
      <c r="B598" s="619" t="s">
        <v>558</v>
      </c>
      <c r="C598" s="620" t="s">
        <v>576</v>
      </c>
      <c r="D598" s="621" t="s">
        <v>577</v>
      </c>
      <c r="E598" s="620" t="s">
        <v>559</v>
      </c>
      <c r="F598" s="621" t="s">
        <v>560</v>
      </c>
      <c r="G598" s="620" t="s">
        <v>627</v>
      </c>
      <c r="H598" s="620" t="s">
        <v>2263</v>
      </c>
      <c r="I598" s="620" t="s">
        <v>2264</v>
      </c>
      <c r="J598" s="620" t="s">
        <v>2265</v>
      </c>
      <c r="K598" s="620" t="s">
        <v>2266</v>
      </c>
      <c r="L598" s="622">
        <v>63.01</v>
      </c>
      <c r="M598" s="622">
        <v>1</v>
      </c>
      <c r="N598" s="623">
        <v>63.01</v>
      </c>
    </row>
    <row r="599" spans="1:14" ht="14.4" customHeight="1" x14ac:dyDescent="0.3">
      <c r="A599" s="618" t="s">
        <v>556</v>
      </c>
      <c r="B599" s="619" t="s">
        <v>558</v>
      </c>
      <c r="C599" s="620" t="s">
        <v>576</v>
      </c>
      <c r="D599" s="621" t="s">
        <v>577</v>
      </c>
      <c r="E599" s="620" t="s">
        <v>559</v>
      </c>
      <c r="F599" s="621" t="s">
        <v>560</v>
      </c>
      <c r="G599" s="620" t="s">
        <v>627</v>
      </c>
      <c r="H599" s="620" t="s">
        <v>1262</v>
      </c>
      <c r="I599" s="620" t="s">
        <v>1263</v>
      </c>
      <c r="J599" s="620" t="s">
        <v>1264</v>
      </c>
      <c r="K599" s="620" t="s">
        <v>1265</v>
      </c>
      <c r="L599" s="622">
        <v>38.94</v>
      </c>
      <c r="M599" s="622">
        <v>4</v>
      </c>
      <c r="N599" s="623">
        <v>155.76</v>
      </c>
    </row>
    <row r="600" spans="1:14" ht="14.4" customHeight="1" x14ac:dyDescent="0.3">
      <c r="A600" s="618" t="s">
        <v>556</v>
      </c>
      <c r="B600" s="619" t="s">
        <v>558</v>
      </c>
      <c r="C600" s="620" t="s">
        <v>576</v>
      </c>
      <c r="D600" s="621" t="s">
        <v>577</v>
      </c>
      <c r="E600" s="620" t="s">
        <v>559</v>
      </c>
      <c r="F600" s="621" t="s">
        <v>560</v>
      </c>
      <c r="G600" s="620" t="s">
        <v>627</v>
      </c>
      <c r="H600" s="620" t="s">
        <v>2267</v>
      </c>
      <c r="I600" s="620" t="s">
        <v>2268</v>
      </c>
      <c r="J600" s="620" t="s">
        <v>2269</v>
      </c>
      <c r="K600" s="620" t="s">
        <v>2270</v>
      </c>
      <c r="L600" s="622">
        <v>72.02</v>
      </c>
      <c r="M600" s="622">
        <v>2</v>
      </c>
      <c r="N600" s="623">
        <v>144.04</v>
      </c>
    </row>
    <row r="601" spans="1:14" ht="14.4" customHeight="1" x14ac:dyDescent="0.3">
      <c r="A601" s="618" t="s">
        <v>556</v>
      </c>
      <c r="B601" s="619" t="s">
        <v>558</v>
      </c>
      <c r="C601" s="620" t="s">
        <v>576</v>
      </c>
      <c r="D601" s="621" t="s">
        <v>577</v>
      </c>
      <c r="E601" s="620" t="s">
        <v>559</v>
      </c>
      <c r="F601" s="621" t="s">
        <v>560</v>
      </c>
      <c r="G601" s="620" t="s">
        <v>627</v>
      </c>
      <c r="H601" s="620" t="s">
        <v>2271</v>
      </c>
      <c r="I601" s="620" t="s">
        <v>2272</v>
      </c>
      <c r="J601" s="620" t="s">
        <v>2273</v>
      </c>
      <c r="K601" s="620" t="s">
        <v>2274</v>
      </c>
      <c r="L601" s="622">
        <v>102.73</v>
      </c>
      <c r="M601" s="622">
        <v>1</v>
      </c>
      <c r="N601" s="623">
        <v>102.73</v>
      </c>
    </row>
    <row r="602" spans="1:14" ht="14.4" customHeight="1" x14ac:dyDescent="0.3">
      <c r="A602" s="618" t="s">
        <v>556</v>
      </c>
      <c r="B602" s="619" t="s">
        <v>558</v>
      </c>
      <c r="C602" s="620" t="s">
        <v>576</v>
      </c>
      <c r="D602" s="621" t="s">
        <v>577</v>
      </c>
      <c r="E602" s="620" t="s">
        <v>559</v>
      </c>
      <c r="F602" s="621" t="s">
        <v>560</v>
      </c>
      <c r="G602" s="620" t="s">
        <v>627</v>
      </c>
      <c r="H602" s="620" t="s">
        <v>2275</v>
      </c>
      <c r="I602" s="620" t="s">
        <v>2276</v>
      </c>
      <c r="J602" s="620" t="s">
        <v>2277</v>
      </c>
      <c r="K602" s="620" t="s">
        <v>2278</v>
      </c>
      <c r="L602" s="622">
        <v>1004.5435165226299</v>
      </c>
      <c r="M602" s="622">
        <v>3</v>
      </c>
      <c r="N602" s="623">
        <v>3013.6305495678898</v>
      </c>
    </row>
    <row r="603" spans="1:14" ht="14.4" customHeight="1" x14ac:dyDescent="0.3">
      <c r="A603" s="618" t="s">
        <v>556</v>
      </c>
      <c r="B603" s="619" t="s">
        <v>558</v>
      </c>
      <c r="C603" s="620" t="s">
        <v>576</v>
      </c>
      <c r="D603" s="621" t="s">
        <v>577</v>
      </c>
      <c r="E603" s="620" t="s">
        <v>559</v>
      </c>
      <c r="F603" s="621" t="s">
        <v>560</v>
      </c>
      <c r="G603" s="620" t="s">
        <v>627</v>
      </c>
      <c r="H603" s="620" t="s">
        <v>2279</v>
      </c>
      <c r="I603" s="620" t="s">
        <v>2279</v>
      </c>
      <c r="J603" s="620" t="s">
        <v>2280</v>
      </c>
      <c r="K603" s="620" t="s">
        <v>2281</v>
      </c>
      <c r="L603" s="622">
        <v>96.190016734896702</v>
      </c>
      <c r="M603" s="622">
        <v>1</v>
      </c>
      <c r="N603" s="623">
        <v>96.190016734896702</v>
      </c>
    </row>
    <row r="604" spans="1:14" ht="14.4" customHeight="1" x14ac:dyDescent="0.3">
      <c r="A604" s="618" t="s">
        <v>556</v>
      </c>
      <c r="B604" s="619" t="s">
        <v>558</v>
      </c>
      <c r="C604" s="620" t="s">
        <v>576</v>
      </c>
      <c r="D604" s="621" t="s">
        <v>577</v>
      </c>
      <c r="E604" s="620" t="s">
        <v>559</v>
      </c>
      <c r="F604" s="621" t="s">
        <v>560</v>
      </c>
      <c r="G604" s="620" t="s">
        <v>627</v>
      </c>
      <c r="H604" s="620" t="s">
        <v>2282</v>
      </c>
      <c r="I604" s="620" t="s">
        <v>2283</v>
      </c>
      <c r="J604" s="620" t="s">
        <v>2284</v>
      </c>
      <c r="K604" s="620" t="s">
        <v>2285</v>
      </c>
      <c r="L604" s="622">
        <v>76.489999999999995</v>
      </c>
      <c r="M604" s="622">
        <v>1</v>
      </c>
      <c r="N604" s="623">
        <v>76.489999999999995</v>
      </c>
    </row>
    <row r="605" spans="1:14" ht="14.4" customHeight="1" x14ac:dyDescent="0.3">
      <c r="A605" s="618" t="s">
        <v>556</v>
      </c>
      <c r="B605" s="619" t="s">
        <v>558</v>
      </c>
      <c r="C605" s="620" t="s">
        <v>576</v>
      </c>
      <c r="D605" s="621" t="s">
        <v>577</v>
      </c>
      <c r="E605" s="620" t="s">
        <v>559</v>
      </c>
      <c r="F605" s="621" t="s">
        <v>560</v>
      </c>
      <c r="G605" s="620" t="s">
        <v>627</v>
      </c>
      <c r="H605" s="620" t="s">
        <v>1270</v>
      </c>
      <c r="I605" s="620" t="s">
        <v>1271</v>
      </c>
      <c r="J605" s="620" t="s">
        <v>1272</v>
      </c>
      <c r="K605" s="620" t="s">
        <v>1273</v>
      </c>
      <c r="L605" s="622">
        <v>399.48</v>
      </c>
      <c r="M605" s="622">
        <v>3</v>
      </c>
      <c r="N605" s="623">
        <v>1198.44</v>
      </c>
    </row>
    <row r="606" spans="1:14" ht="14.4" customHeight="1" x14ac:dyDescent="0.3">
      <c r="A606" s="618" t="s">
        <v>556</v>
      </c>
      <c r="B606" s="619" t="s">
        <v>558</v>
      </c>
      <c r="C606" s="620" t="s">
        <v>576</v>
      </c>
      <c r="D606" s="621" t="s">
        <v>577</v>
      </c>
      <c r="E606" s="620" t="s">
        <v>559</v>
      </c>
      <c r="F606" s="621" t="s">
        <v>560</v>
      </c>
      <c r="G606" s="620" t="s">
        <v>627</v>
      </c>
      <c r="H606" s="620" t="s">
        <v>2286</v>
      </c>
      <c r="I606" s="620" t="s">
        <v>2287</v>
      </c>
      <c r="J606" s="620" t="s">
        <v>2288</v>
      </c>
      <c r="K606" s="620" t="s">
        <v>2289</v>
      </c>
      <c r="L606" s="622">
        <v>243.28013318080201</v>
      </c>
      <c r="M606" s="622">
        <v>1</v>
      </c>
      <c r="N606" s="623">
        <v>243.28013318080201</v>
      </c>
    </row>
    <row r="607" spans="1:14" ht="14.4" customHeight="1" x14ac:dyDescent="0.3">
      <c r="A607" s="618" t="s">
        <v>556</v>
      </c>
      <c r="B607" s="619" t="s">
        <v>558</v>
      </c>
      <c r="C607" s="620" t="s">
        <v>576</v>
      </c>
      <c r="D607" s="621" t="s">
        <v>577</v>
      </c>
      <c r="E607" s="620" t="s">
        <v>559</v>
      </c>
      <c r="F607" s="621" t="s">
        <v>560</v>
      </c>
      <c r="G607" s="620" t="s">
        <v>627</v>
      </c>
      <c r="H607" s="620" t="s">
        <v>2290</v>
      </c>
      <c r="I607" s="620" t="s">
        <v>971</v>
      </c>
      <c r="J607" s="620" t="s">
        <v>2291</v>
      </c>
      <c r="K607" s="620"/>
      <c r="L607" s="622">
        <v>76.70916698010835</v>
      </c>
      <c r="M607" s="622">
        <v>20</v>
      </c>
      <c r="N607" s="623">
        <v>1534.1833396021671</v>
      </c>
    </row>
    <row r="608" spans="1:14" ht="14.4" customHeight="1" x14ac:dyDescent="0.3">
      <c r="A608" s="618" t="s">
        <v>556</v>
      </c>
      <c r="B608" s="619" t="s">
        <v>558</v>
      </c>
      <c r="C608" s="620" t="s">
        <v>576</v>
      </c>
      <c r="D608" s="621" t="s">
        <v>577</v>
      </c>
      <c r="E608" s="620" t="s">
        <v>559</v>
      </c>
      <c r="F608" s="621" t="s">
        <v>560</v>
      </c>
      <c r="G608" s="620" t="s">
        <v>627</v>
      </c>
      <c r="H608" s="620" t="s">
        <v>2292</v>
      </c>
      <c r="I608" s="620" t="s">
        <v>971</v>
      </c>
      <c r="J608" s="620" t="s">
        <v>2293</v>
      </c>
      <c r="K608" s="620" t="s">
        <v>2294</v>
      </c>
      <c r="L608" s="622">
        <v>236.04706346022701</v>
      </c>
      <c r="M608" s="622">
        <v>1</v>
      </c>
      <c r="N608" s="623">
        <v>236.04706346022701</v>
      </c>
    </row>
    <row r="609" spans="1:14" ht="14.4" customHeight="1" x14ac:dyDescent="0.3">
      <c r="A609" s="618" t="s">
        <v>556</v>
      </c>
      <c r="B609" s="619" t="s">
        <v>558</v>
      </c>
      <c r="C609" s="620" t="s">
        <v>576</v>
      </c>
      <c r="D609" s="621" t="s">
        <v>577</v>
      </c>
      <c r="E609" s="620" t="s">
        <v>559</v>
      </c>
      <c r="F609" s="621" t="s">
        <v>560</v>
      </c>
      <c r="G609" s="620" t="s">
        <v>627</v>
      </c>
      <c r="H609" s="620" t="s">
        <v>2295</v>
      </c>
      <c r="I609" s="620" t="s">
        <v>2296</v>
      </c>
      <c r="J609" s="620" t="s">
        <v>2297</v>
      </c>
      <c r="K609" s="620" t="s">
        <v>2298</v>
      </c>
      <c r="L609" s="622">
        <v>93.67</v>
      </c>
      <c r="M609" s="622">
        <v>1</v>
      </c>
      <c r="N609" s="623">
        <v>93.67</v>
      </c>
    </row>
    <row r="610" spans="1:14" ht="14.4" customHeight="1" x14ac:dyDescent="0.3">
      <c r="A610" s="618" t="s">
        <v>556</v>
      </c>
      <c r="B610" s="619" t="s">
        <v>558</v>
      </c>
      <c r="C610" s="620" t="s">
        <v>576</v>
      </c>
      <c r="D610" s="621" t="s">
        <v>577</v>
      </c>
      <c r="E610" s="620" t="s">
        <v>559</v>
      </c>
      <c r="F610" s="621" t="s">
        <v>560</v>
      </c>
      <c r="G610" s="620" t="s">
        <v>627</v>
      </c>
      <c r="H610" s="620" t="s">
        <v>1274</v>
      </c>
      <c r="I610" s="620" t="s">
        <v>971</v>
      </c>
      <c r="J610" s="620" t="s">
        <v>1275</v>
      </c>
      <c r="K610" s="620"/>
      <c r="L610" s="622">
        <v>263.07509113483286</v>
      </c>
      <c r="M610" s="622">
        <v>5</v>
      </c>
      <c r="N610" s="623">
        <v>1315.3754556741642</v>
      </c>
    </row>
    <row r="611" spans="1:14" ht="14.4" customHeight="1" x14ac:dyDescent="0.3">
      <c r="A611" s="618" t="s">
        <v>556</v>
      </c>
      <c r="B611" s="619" t="s">
        <v>558</v>
      </c>
      <c r="C611" s="620" t="s">
        <v>576</v>
      </c>
      <c r="D611" s="621" t="s">
        <v>577</v>
      </c>
      <c r="E611" s="620" t="s">
        <v>559</v>
      </c>
      <c r="F611" s="621" t="s">
        <v>560</v>
      </c>
      <c r="G611" s="620" t="s">
        <v>627</v>
      </c>
      <c r="H611" s="620" t="s">
        <v>2299</v>
      </c>
      <c r="I611" s="620" t="s">
        <v>2299</v>
      </c>
      <c r="J611" s="620" t="s">
        <v>2300</v>
      </c>
      <c r="K611" s="620" t="s">
        <v>2301</v>
      </c>
      <c r="L611" s="622">
        <v>49.6</v>
      </c>
      <c r="M611" s="622">
        <v>1</v>
      </c>
      <c r="N611" s="623">
        <v>49.6</v>
      </c>
    </row>
    <row r="612" spans="1:14" ht="14.4" customHeight="1" x14ac:dyDescent="0.3">
      <c r="A612" s="618" t="s">
        <v>556</v>
      </c>
      <c r="B612" s="619" t="s">
        <v>558</v>
      </c>
      <c r="C612" s="620" t="s">
        <v>576</v>
      </c>
      <c r="D612" s="621" t="s">
        <v>577</v>
      </c>
      <c r="E612" s="620" t="s">
        <v>559</v>
      </c>
      <c r="F612" s="621" t="s">
        <v>560</v>
      </c>
      <c r="G612" s="620" t="s">
        <v>627</v>
      </c>
      <c r="H612" s="620" t="s">
        <v>2302</v>
      </c>
      <c r="I612" s="620" t="s">
        <v>2303</v>
      </c>
      <c r="J612" s="620" t="s">
        <v>2304</v>
      </c>
      <c r="K612" s="620" t="s">
        <v>2305</v>
      </c>
      <c r="L612" s="622">
        <v>35.925033164043398</v>
      </c>
      <c r="M612" s="622">
        <v>2</v>
      </c>
      <c r="N612" s="623">
        <v>71.850066328086797</v>
      </c>
    </row>
    <row r="613" spans="1:14" ht="14.4" customHeight="1" x14ac:dyDescent="0.3">
      <c r="A613" s="618" t="s">
        <v>556</v>
      </c>
      <c r="B613" s="619" t="s">
        <v>558</v>
      </c>
      <c r="C613" s="620" t="s">
        <v>576</v>
      </c>
      <c r="D613" s="621" t="s">
        <v>577</v>
      </c>
      <c r="E613" s="620" t="s">
        <v>559</v>
      </c>
      <c r="F613" s="621" t="s">
        <v>560</v>
      </c>
      <c r="G613" s="620" t="s">
        <v>627</v>
      </c>
      <c r="H613" s="620" t="s">
        <v>2306</v>
      </c>
      <c r="I613" s="620" t="s">
        <v>2307</v>
      </c>
      <c r="J613" s="620" t="s">
        <v>2308</v>
      </c>
      <c r="K613" s="620" t="s">
        <v>2309</v>
      </c>
      <c r="L613" s="622">
        <v>498.86817149873502</v>
      </c>
      <c r="M613" s="622">
        <v>1</v>
      </c>
      <c r="N613" s="623">
        <v>498.86817149873502</v>
      </c>
    </row>
    <row r="614" spans="1:14" ht="14.4" customHeight="1" x14ac:dyDescent="0.3">
      <c r="A614" s="618" t="s">
        <v>556</v>
      </c>
      <c r="B614" s="619" t="s">
        <v>558</v>
      </c>
      <c r="C614" s="620" t="s">
        <v>576</v>
      </c>
      <c r="D614" s="621" t="s">
        <v>577</v>
      </c>
      <c r="E614" s="620" t="s">
        <v>559</v>
      </c>
      <c r="F614" s="621" t="s">
        <v>560</v>
      </c>
      <c r="G614" s="620" t="s">
        <v>627</v>
      </c>
      <c r="H614" s="620" t="s">
        <v>1280</v>
      </c>
      <c r="I614" s="620" t="s">
        <v>1281</v>
      </c>
      <c r="J614" s="620" t="s">
        <v>1282</v>
      </c>
      <c r="K614" s="620" t="s">
        <v>1283</v>
      </c>
      <c r="L614" s="622">
        <v>60.569948458803552</v>
      </c>
      <c r="M614" s="622">
        <v>2</v>
      </c>
      <c r="N614" s="623">
        <v>121.1398969176071</v>
      </c>
    </row>
    <row r="615" spans="1:14" ht="14.4" customHeight="1" x14ac:dyDescent="0.3">
      <c r="A615" s="618" t="s">
        <v>556</v>
      </c>
      <c r="B615" s="619" t="s">
        <v>558</v>
      </c>
      <c r="C615" s="620" t="s">
        <v>576</v>
      </c>
      <c r="D615" s="621" t="s">
        <v>577</v>
      </c>
      <c r="E615" s="620" t="s">
        <v>559</v>
      </c>
      <c r="F615" s="621" t="s">
        <v>560</v>
      </c>
      <c r="G615" s="620" t="s">
        <v>627</v>
      </c>
      <c r="H615" s="620" t="s">
        <v>2310</v>
      </c>
      <c r="I615" s="620" t="s">
        <v>2311</v>
      </c>
      <c r="J615" s="620" t="s">
        <v>2312</v>
      </c>
      <c r="K615" s="620" t="s">
        <v>2313</v>
      </c>
      <c r="L615" s="622">
        <v>107.39002285483799</v>
      </c>
      <c r="M615" s="622">
        <v>1</v>
      </c>
      <c r="N615" s="623">
        <v>107.39002285483799</v>
      </c>
    </row>
    <row r="616" spans="1:14" ht="14.4" customHeight="1" x14ac:dyDescent="0.3">
      <c r="A616" s="618" t="s">
        <v>556</v>
      </c>
      <c r="B616" s="619" t="s">
        <v>558</v>
      </c>
      <c r="C616" s="620" t="s">
        <v>576</v>
      </c>
      <c r="D616" s="621" t="s">
        <v>577</v>
      </c>
      <c r="E616" s="620" t="s">
        <v>559</v>
      </c>
      <c r="F616" s="621" t="s">
        <v>560</v>
      </c>
      <c r="G616" s="620" t="s">
        <v>627</v>
      </c>
      <c r="H616" s="620" t="s">
        <v>2314</v>
      </c>
      <c r="I616" s="620" t="s">
        <v>2315</v>
      </c>
      <c r="J616" s="620" t="s">
        <v>2316</v>
      </c>
      <c r="K616" s="620" t="s">
        <v>2317</v>
      </c>
      <c r="L616" s="622">
        <v>1314.24</v>
      </c>
      <c r="M616" s="622">
        <v>1</v>
      </c>
      <c r="N616" s="623">
        <v>1314.24</v>
      </c>
    </row>
    <row r="617" spans="1:14" ht="14.4" customHeight="1" x14ac:dyDescent="0.3">
      <c r="A617" s="618" t="s">
        <v>556</v>
      </c>
      <c r="B617" s="619" t="s">
        <v>558</v>
      </c>
      <c r="C617" s="620" t="s">
        <v>576</v>
      </c>
      <c r="D617" s="621" t="s">
        <v>577</v>
      </c>
      <c r="E617" s="620" t="s">
        <v>559</v>
      </c>
      <c r="F617" s="621" t="s">
        <v>560</v>
      </c>
      <c r="G617" s="620" t="s">
        <v>627</v>
      </c>
      <c r="H617" s="620" t="s">
        <v>2318</v>
      </c>
      <c r="I617" s="620" t="s">
        <v>2319</v>
      </c>
      <c r="J617" s="620" t="s">
        <v>2320</v>
      </c>
      <c r="K617" s="620" t="s">
        <v>2321</v>
      </c>
      <c r="L617" s="622">
        <v>98.179113718599595</v>
      </c>
      <c r="M617" s="622">
        <v>1</v>
      </c>
      <c r="N617" s="623">
        <v>98.179113718599595</v>
      </c>
    </row>
    <row r="618" spans="1:14" ht="14.4" customHeight="1" x14ac:dyDescent="0.3">
      <c r="A618" s="618" t="s">
        <v>556</v>
      </c>
      <c r="B618" s="619" t="s">
        <v>558</v>
      </c>
      <c r="C618" s="620" t="s">
        <v>576</v>
      </c>
      <c r="D618" s="621" t="s">
        <v>577</v>
      </c>
      <c r="E618" s="620" t="s">
        <v>559</v>
      </c>
      <c r="F618" s="621" t="s">
        <v>560</v>
      </c>
      <c r="G618" s="620" t="s">
        <v>627</v>
      </c>
      <c r="H618" s="620" t="s">
        <v>2322</v>
      </c>
      <c r="I618" s="620" t="s">
        <v>2323</v>
      </c>
      <c r="J618" s="620" t="s">
        <v>1050</v>
      </c>
      <c r="K618" s="620" t="s">
        <v>2324</v>
      </c>
      <c r="L618" s="622">
        <v>68.529942567336235</v>
      </c>
      <c r="M618" s="622">
        <v>3</v>
      </c>
      <c r="N618" s="623">
        <v>205.58982770200871</v>
      </c>
    </row>
    <row r="619" spans="1:14" ht="14.4" customHeight="1" x14ac:dyDescent="0.3">
      <c r="A619" s="618" t="s">
        <v>556</v>
      </c>
      <c r="B619" s="619" t="s">
        <v>558</v>
      </c>
      <c r="C619" s="620" t="s">
        <v>576</v>
      </c>
      <c r="D619" s="621" t="s">
        <v>577</v>
      </c>
      <c r="E619" s="620" t="s">
        <v>559</v>
      </c>
      <c r="F619" s="621" t="s">
        <v>560</v>
      </c>
      <c r="G619" s="620" t="s">
        <v>627</v>
      </c>
      <c r="H619" s="620" t="s">
        <v>2325</v>
      </c>
      <c r="I619" s="620" t="s">
        <v>2326</v>
      </c>
      <c r="J619" s="620" t="s">
        <v>2327</v>
      </c>
      <c r="K619" s="620" t="s">
        <v>2328</v>
      </c>
      <c r="L619" s="622">
        <v>25.010005461857851</v>
      </c>
      <c r="M619" s="622">
        <v>2</v>
      </c>
      <c r="N619" s="623">
        <v>50.020010923715702</v>
      </c>
    </row>
    <row r="620" spans="1:14" ht="14.4" customHeight="1" x14ac:dyDescent="0.3">
      <c r="A620" s="618" t="s">
        <v>556</v>
      </c>
      <c r="B620" s="619" t="s">
        <v>558</v>
      </c>
      <c r="C620" s="620" t="s">
        <v>576</v>
      </c>
      <c r="D620" s="621" t="s">
        <v>577</v>
      </c>
      <c r="E620" s="620" t="s">
        <v>559</v>
      </c>
      <c r="F620" s="621" t="s">
        <v>560</v>
      </c>
      <c r="G620" s="620" t="s">
        <v>627</v>
      </c>
      <c r="H620" s="620" t="s">
        <v>2329</v>
      </c>
      <c r="I620" s="620" t="s">
        <v>971</v>
      </c>
      <c r="J620" s="620" t="s">
        <v>2330</v>
      </c>
      <c r="K620" s="620" t="s">
        <v>2331</v>
      </c>
      <c r="L620" s="622">
        <v>364.95166666666734</v>
      </c>
      <c r="M620" s="622">
        <v>3</v>
      </c>
      <c r="N620" s="623">
        <v>1094.8550000000021</v>
      </c>
    </row>
    <row r="621" spans="1:14" ht="14.4" customHeight="1" x14ac:dyDescent="0.3">
      <c r="A621" s="618" t="s">
        <v>556</v>
      </c>
      <c r="B621" s="619" t="s">
        <v>558</v>
      </c>
      <c r="C621" s="620" t="s">
        <v>576</v>
      </c>
      <c r="D621" s="621" t="s">
        <v>577</v>
      </c>
      <c r="E621" s="620" t="s">
        <v>559</v>
      </c>
      <c r="F621" s="621" t="s">
        <v>560</v>
      </c>
      <c r="G621" s="620" t="s">
        <v>627</v>
      </c>
      <c r="H621" s="620" t="s">
        <v>1296</v>
      </c>
      <c r="I621" s="620" t="s">
        <v>971</v>
      </c>
      <c r="J621" s="620" t="s">
        <v>1297</v>
      </c>
      <c r="K621" s="620"/>
      <c r="L621" s="622">
        <v>205.2405249558623</v>
      </c>
      <c r="M621" s="622">
        <v>20</v>
      </c>
      <c r="N621" s="623">
        <v>4104.8104991172459</v>
      </c>
    </row>
    <row r="622" spans="1:14" ht="14.4" customHeight="1" x14ac:dyDescent="0.3">
      <c r="A622" s="618" t="s">
        <v>556</v>
      </c>
      <c r="B622" s="619" t="s">
        <v>558</v>
      </c>
      <c r="C622" s="620" t="s">
        <v>576</v>
      </c>
      <c r="D622" s="621" t="s">
        <v>577</v>
      </c>
      <c r="E622" s="620" t="s">
        <v>559</v>
      </c>
      <c r="F622" s="621" t="s">
        <v>560</v>
      </c>
      <c r="G622" s="620" t="s">
        <v>627</v>
      </c>
      <c r="H622" s="620" t="s">
        <v>2332</v>
      </c>
      <c r="I622" s="620" t="s">
        <v>971</v>
      </c>
      <c r="J622" s="620" t="s">
        <v>2333</v>
      </c>
      <c r="K622" s="620"/>
      <c r="L622" s="622">
        <v>78.569263108497907</v>
      </c>
      <c r="M622" s="622">
        <v>1</v>
      </c>
      <c r="N622" s="623">
        <v>78.569263108497907</v>
      </c>
    </row>
    <row r="623" spans="1:14" ht="14.4" customHeight="1" x14ac:dyDescent="0.3">
      <c r="A623" s="618" t="s">
        <v>556</v>
      </c>
      <c r="B623" s="619" t="s">
        <v>558</v>
      </c>
      <c r="C623" s="620" t="s">
        <v>576</v>
      </c>
      <c r="D623" s="621" t="s">
        <v>577</v>
      </c>
      <c r="E623" s="620" t="s">
        <v>559</v>
      </c>
      <c r="F623" s="621" t="s">
        <v>560</v>
      </c>
      <c r="G623" s="620" t="s">
        <v>627</v>
      </c>
      <c r="H623" s="620" t="s">
        <v>2334</v>
      </c>
      <c r="I623" s="620" t="s">
        <v>971</v>
      </c>
      <c r="J623" s="620" t="s">
        <v>2335</v>
      </c>
      <c r="K623" s="620"/>
      <c r="L623" s="622">
        <v>202.99656725321901</v>
      </c>
      <c r="M623" s="622">
        <v>1</v>
      </c>
      <c r="N623" s="623">
        <v>202.99656725321901</v>
      </c>
    </row>
    <row r="624" spans="1:14" ht="14.4" customHeight="1" x14ac:dyDescent="0.3">
      <c r="A624" s="618" t="s">
        <v>556</v>
      </c>
      <c r="B624" s="619" t="s">
        <v>558</v>
      </c>
      <c r="C624" s="620" t="s">
        <v>576</v>
      </c>
      <c r="D624" s="621" t="s">
        <v>577</v>
      </c>
      <c r="E624" s="620" t="s">
        <v>559</v>
      </c>
      <c r="F624" s="621" t="s">
        <v>560</v>
      </c>
      <c r="G624" s="620" t="s">
        <v>627</v>
      </c>
      <c r="H624" s="620" t="s">
        <v>2336</v>
      </c>
      <c r="I624" s="620" t="s">
        <v>2337</v>
      </c>
      <c r="J624" s="620" t="s">
        <v>2338</v>
      </c>
      <c r="K624" s="620" t="s">
        <v>2339</v>
      </c>
      <c r="L624" s="622">
        <v>759.77845834527045</v>
      </c>
      <c r="M624" s="622">
        <v>2</v>
      </c>
      <c r="N624" s="623">
        <v>1519.5569166905409</v>
      </c>
    </row>
    <row r="625" spans="1:14" ht="14.4" customHeight="1" x14ac:dyDescent="0.3">
      <c r="A625" s="618" t="s">
        <v>556</v>
      </c>
      <c r="B625" s="619" t="s">
        <v>558</v>
      </c>
      <c r="C625" s="620" t="s">
        <v>576</v>
      </c>
      <c r="D625" s="621" t="s">
        <v>577</v>
      </c>
      <c r="E625" s="620" t="s">
        <v>559</v>
      </c>
      <c r="F625" s="621" t="s">
        <v>560</v>
      </c>
      <c r="G625" s="620" t="s">
        <v>627</v>
      </c>
      <c r="H625" s="620" t="s">
        <v>2340</v>
      </c>
      <c r="I625" s="620" t="s">
        <v>2341</v>
      </c>
      <c r="J625" s="620" t="s">
        <v>2342</v>
      </c>
      <c r="K625" s="620" t="s">
        <v>2343</v>
      </c>
      <c r="L625" s="622">
        <v>492.61844049009198</v>
      </c>
      <c r="M625" s="622">
        <v>2</v>
      </c>
      <c r="N625" s="623">
        <v>985.23688098018397</v>
      </c>
    </row>
    <row r="626" spans="1:14" ht="14.4" customHeight="1" x14ac:dyDescent="0.3">
      <c r="A626" s="618" t="s">
        <v>556</v>
      </c>
      <c r="B626" s="619" t="s">
        <v>558</v>
      </c>
      <c r="C626" s="620" t="s">
        <v>576</v>
      </c>
      <c r="D626" s="621" t="s">
        <v>577</v>
      </c>
      <c r="E626" s="620" t="s">
        <v>559</v>
      </c>
      <c r="F626" s="621" t="s">
        <v>560</v>
      </c>
      <c r="G626" s="620" t="s">
        <v>627</v>
      </c>
      <c r="H626" s="620" t="s">
        <v>2344</v>
      </c>
      <c r="I626" s="620" t="s">
        <v>971</v>
      </c>
      <c r="J626" s="620" t="s">
        <v>2345</v>
      </c>
      <c r="K626" s="620"/>
      <c r="L626" s="622">
        <v>125.82</v>
      </c>
      <c r="M626" s="622">
        <v>3</v>
      </c>
      <c r="N626" s="623">
        <v>377.46</v>
      </c>
    </row>
    <row r="627" spans="1:14" ht="14.4" customHeight="1" x14ac:dyDescent="0.3">
      <c r="A627" s="618" t="s">
        <v>556</v>
      </c>
      <c r="B627" s="619" t="s">
        <v>558</v>
      </c>
      <c r="C627" s="620" t="s">
        <v>576</v>
      </c>
      <c r="D627" s="621" t="s">
        <v>577</v>
      </c>
      <c r="E627" s="620" t="s">
        <v>559</v>
      </c>
      <c r="F627" s="621" t="s">
        <v>560</v>
      </c>
      <c r="G627" s="620" t="s">
        <v>627</v>
      </c>
      <c r="H627" s="620" t="s">
        <v>1312</v>
      </c>
      <c r="I627" s="620" t="s">
        <v>1313</v>
      </c>
      <c r="J627" s="620" t="s">
        <v>1314</v>
      </c>
      <c r="K627" s="620" t="s">
        <v>1315</v>
      </c>
      <c r="L627" s="622">
        <v>158.66999999999999</v>
      </c>
      <c r="M627" s="622">
        <v>2</v>
      </c>
      <c r="N627" s="623">
        <v>317.33999999999997</v>
      </c>
    </row>
    <row r="628" spans="1:14" ht="14.4" customHeight="1" x14ac:dyDescent="0.3">
      <c r="A628" s="618" t="s">
        <v>556</v>
      </c>
      <c r="B628" s="619" t="s">
        <v>558</v>
      </c>
      <c r="C628" s="620" t="s">
        <v>576</v>
      </c>
      <c r="D628" s="621" t="s">
        <v>577</v>
      </c>
      <c r="E628" s="620" t="s">
        <v>559</v>
      </c>
      <c r="F628" s="621" t="s">
        <v>560</v>
      </c>
      <c r="G628" s="620" t="s">
        <v>627</v>
      </c>
      <c r="H628" s="620" t="s">
        <v>1327</v>
      </c>
      <c r="I628" s="620" t="s">
        <v>1328</v>
      </c>
      <c r="J628" s="620" t="s">
        <v>769</v>
      </c>
      <c r="K628" s="620" t="s">
        <v>1329</v>
      </c>
      <c r="L628" s="622">
        <v>66.39</v>
      </c>
      <c r="M628" s="622">
        <v>1</v>
      </c>
      <c r="N628" s="623">
        <v>66.39</v>
      </c>
    </row>
    <row r="629" spans="1:14" ht="14.4" customHeight="1" x14ac:dyDescent="0.3">
      <c r="A629" s="618" t="s">
        <v>556</v>
      </c>
      <c r="B629" s="619" t="s">
        <v>558</v>
      </c>
      <c r="C629" s="620" t="s">
        <v>576</v>
      </c>
      <c r="D629" s="621" t="s">
        <v>577</v>
      </c>
      <c r="E629" s="620" t="s">
        <v>559</v>
      </c>
      <c r="F629" s="621" t="s">
        <v>560</v>
      </c>
      <c r="G629" s="620" t="s">
        <v>627</v>
      </c>
      <c r="H629" s="620" t="s">
        <v>1330</v>
      </c>
      <c r="I629" s="620" t="s">
        <v>1331</v>
      </c>
      <c r="J629" s="620" t="s">
        <v>1286</v>
      </c>
      <c r="K629" s="620" t="s">
        <v>1332</v>
      </c>
      <c r="L629" s="622">
        <v>72.33</v>
      </c>
      <c r="M629" s="622">
        <v>1</v>
      </c>
      <c r="N629" s="623">
        <v>72.33</v>
      </c>
    </row>
    <row r="630" spans="1:14" ht="14.4" customHeight="1" x14ac:dyDescent="0.3">
      <c r="A630" s="618" t="s">
        <v>556</v>
      </c>
      <c r="B630" s="619" t="s">
        <v>558</v>
      </c>
      <c r="C630" s="620" t="s">
        <v>576</v>
      </c>
      <c r="D630" s="621" t="s">
        <v>577</v>
      </c>
      <c r="E630" s="620" t="s">
        <v>559</v>
      </c>
      <c r="F630" s="621" t="s">
        <v>560</v>
      </c>
      <c r="G630" s="620" t="s">
        <v>627</v>
      </c>
      <c r="H630" s="620" t="s">
        <v>1341</v>
      </c>
      <c r="I630" s="620" t="s">
        <v>1342</v>
      </c>
      <c r="J630" s="620" t="s">
        <v>1343</v>
      </c>
      <c r="K630" s="620" t="s">
        <v>1116</v>
      </c>
      <c r="L630" s="622">
        <v>35.626133735135561</v>
      </c>
      <c r="M630" s="622">
        <v>8</v>
      </c>
      <c r="N630" s="623">
        <v>285.00906988108449</v>
      </c>
    </row>
    <row r="631" spans="1:14" ht="14.4" customHeight="1" x14ac:dyDescent="0.3">
      <c r="A631" s="618" t="s">
        <v>556</v>
      </c>
      <c r="B631" s="619" t="s">
        <v>558</v>
      </c>
      <c r="C631" s="620" t="s">
        <v>576</v>
      </c>
      <c r="D631" s="621" t="s">
        <v>577</v>
      </c>
      <c r="E631" s="620" t="s">
        <v>559</v>
      </c>
      <c r="F631" s="621" t="s">
        <v>560</v>
      </c>
      <c r="G631" s="620" t="s">
        <v>627</v>
      </c>
      <c r="H631" s="620" t="s">
        <v>1359</v>
      </c>
      <c r="I631" s="620" t="s">
        <v>1360</v>
      </c>
      <c r="J631" s="620" t="s">
        <v>1361</v>
      </c>
      <c r="K631" s="620" t="s">
        <v>1362</v>
      </c>
      <c r="L631" s="622">
        <v>86.15</v>
      </c>
      <c r="M631" s="622">
        <v>2</v>
      </c>
      <c r="N631" s="623">
        <v>172.3</v>
      </c>
    </row>
    <row r="632" spans="1:14" ht="14.4" customHeight="1" x14ac:dyDescent="0.3">
      <c r="A632" s="618" t="s">
        <v>556</v>
      </c>
      <c r="B632" s="619" t="s">
        <v>558</v>
      </c>
      <c r="C632" s="620" t="s">
        <v>576</v>
      </c>
      <c r="D632" s="621" t="s">
        <v>577</v>
      </c>
      <c r="E632" s="620" t="s">
        <v>559</v>
      </c>
      <c r="F632" s="621" t="s">
        <v>560</v>
      </c>
      <c r="G632" s="620" t="s">
        <v>627</v>
      </c>
      <c r="H632" s="620" t="s">
        <v>1365</v>
      </c>
      <c r="I632" s="620" t="s">
        <v>1366</v>
      </c>
      <c r="J632" s="620" t="s">
        <v>1367</v>
      </c>
      <c r="K632" s="620" t="s">
        <v>1368</v>
      </c>
      <c r="L632" s="622">
        <v>175.27500000000001</v>
      </c>
      <c r="M632" s="622">
        <v>4</v>
      </c>
      <c r="N632" s="623">
        <v>701.1</v>
      </c>
    </row>
    <row r="633" spans="1:14" ht="14.4" customHeight="1" x14ac:dyDescent="0.3">
      <c r="A633" s="618" t="s">
        <v>556</v>
      </c>
      <c r="B633" s="619" t="s">
        <v>558</v>
      </c>
      <c r="C633" s="620" t="s">
        <v>576</v>
      </c>
      <c r="D633" s="621" t="s">
        <v>577</v>
      </c>
      <c r="E633" s="620" t="s">
        <v>559</v>
      </c>
      <c r="F633" s="621" t="s">
        <v>560</v>
      </c>
      <c r="G633" s="620" t="s">
        <v>627</v>
      </c>
      <c r="H633" s="620" t="s">
        <v>1377</v>
      </c>
      <c r="I633" s="620" t="s">
        <v>1378</v>
      </c>
      <c r="J633" s="620" t="s">
        <v>1379</v>
      </c>
      <c r="K633" s="620" t="s">
        <v>1380</v>
      </c>
      <c r="L633" s="622">
        <v>369.98343087920819</v>
      </c>
      <c r="M633" s="622">
        <v>8</v>
      </c>
      <c r="N633" s="623">
        <v>2959.8674470336655</v>
      </c>
    </row>
    <row r="634" spans="1:14" ht="14.4" customHeight="1" x14ac:dyDescent="0.3">
      <c r="A634" s="618" t="s">
        <v>556</v>
      </c>
      <c r="B634" s="619" t="s">
        <v>558</v>
      </c>
      <c r="C634" s="620" t="s">
        <v>576</v>
      </c>
      <c r="D634" s="621" t="s">
        <v>577</v>
      </c>
      <c r="E634" s="620" t="s">
        <v>559</v>
      </c>
      <c r="F634" s="621" t="s">
        <v>560</v>
      </c>
      <c r="G634" s="620" t="s">
        <v>627</v>
      </c>
      <c r="H634" s="620" t="s">
        <v>1383</v>
      </c>
      <c r="I634" s="620" t="s">
        <v>971</v>
      </c>
      <c r="J634" s="620" t="s">
        <v>1384</v>
      </c>
      <c r="K634" s="620"/>
      <c r="L634" s="622">
        <v>52.05210611846136</v>
      </c>
      <c r="M634" s="622">
        <v>7</v>
      </c>
      <c r="N634" s="623">
        <v>364.3647428292295</v>
      </c>
    </row>
    <row r="635" spans="1:14" ht="14.4" customHeight="1" x14ac:dyDescent="0.3">
      <c r="A635" s="618" t="s">
        <v>556</v>
      </c>
      <c r="B635" s="619" t="s">
        <v>558</v>
      </c>
      <c r="C635" s="620" t="s">
        <v>576</v>
      </c>
      <c r="D635" s="621" t="s">
        <v>577</v>
      </c>
      <c r="E635" s="620" t="s">
        <v>559</v>
      </c>
      <c r="F635" s="621" t="s">
        <v>560</v>
      </c>
      <c r="G635" s="620" t="s">
        <v>627</v>
      </c>
      <c r="H635" s="620" t="s">
        <v>1393</v>
      </c>
      <c r="I635" s="620" t="s">
        <v>971</v>
      </c>
      <c r="J635" s="620" t="s">
        <v>1394</v>
      </c>
      <c r="K635" s="620"/>
      <c r="L635" s="622">
        <v>95.829998497704423</v>
      </c>
      <c r="M635" s="622">
        <v>9</v>
      </c>
      <c r="N635" s="623">
        <v>862.46998647933981</v>
      </c>
    </row>
    <row r="636" spans="1:14" ht="14.4" customHeight="1" x14ac:dyDescent="0.3">
      <c r="A636" s="618" t="s">
        <v>556</v>
      </c>
      <c r="B636" s="619" t="s">
        <v>558</v>
      </c>
      <c r="C636" s="620" t="s">
        <v>576</v>
      </c>
      <c r="D636" s="621" t="s">
        <v>577</v>
      </c>
      <c r="E636" s="620" t="s">
        <v>559</v>
      </c>
      <c r="F636" s="621" t="s">
        <v>560</v>
      </c>
      <c r="G636" s="620" t="s">
        <v>627</v>
      </c>
      <c r="H636" s="620" t="s">
        <v>1403</v>
      </c>
      <c r="I636" s="620" t="s">
        <v>1404</v>
      </c>
      <c r="J636" s="620" t="s">
        <v>1367</v>
      </c>
      <c r="K636" s="620" t="s">
        <v>1405</v>
      </c>
      <c r="L636" s="622">
        <v>107.69988434780602</v>
      </c>
      <c r="M636" s="622">
        <v>6</v>
      </c>
      <c r="N636" s="623">
        <v>646.19930608683615</v>
      </c>
    </row>
    <row r="637" spans="1:14" ht="14.4" customHeight="1" x14ac:dyDescent="0.3">
      <c r="A637" s="618" t="s">
        <v>556</v>
      </c>
      <c r="B637" s="619" t="s">
        <v>558</v>
      </c>
      <c r="C637" s="620" t="s">
        <v>576</v>
      </c>
      <c r="D637" s="621" t="s">
        <v>577</v>
      </c>
      <c r="E637" s="620" t="s">
        <v>559</v>
      </c>
      <c r="F637" s="621" t="s">
        <v>560</v>
      </c>
      <c r="G637" s="620" t="s">
        <v>627</v>
      </c>
      <c r="H637" s="620" t="s">
        <v>2346</v>
      </c>
      <c r="I637" s="620" t="s">
        <v>2347</v>
      </c>
      <c r="J637" s="620" t="s">
        <v>2348</v>
      </c>
      <c r="K637" s="620" t="s">
        <v>2349</v>
      </c>
      <c r="L637" s="622">
        <v>292.08091124242799</v>
      </c>
      <c r="M637" s="622">
        <v>2</v>
      </c>
      <c r="N637" s="623">
        <v>584.16182248485597</v>
      </c>
    </row>
    <row r="638" spans="1:14" ht="14.4" customHeight="1" x14ac:dyDescent="0.3">
      <c r="A638" s="618" t="s">
        <v>556</v>
      </c>
      <c r="B638" s="619" t="s">
        <v>558</v>
      </c>
      <c r="C638" s="620" t="s">
        <v>576</v>
      </c>
      <c r="D638" s="621" t="s">
        <v>577</v>
      </c>
      <c r="E638" s="620" t="s">
        <v>559</v>
      </c>
      <c r="F638" s="621" t="s">
        <v>560</v>
      </c>
      <c r="G638" s="620" t="s">
        <v>627</v>
      </c>
      <c r="H638" s="620" t="s">
        <v>2350</v>
      </c>
      <c r="I638" s="620" t="s">
        <v>2351</v>
      </c>
      <c r="J638" s="620" t="s">
        <v>2352</v>
      </c>
      <c r="K638" s="620" t="s">
        <v>2353</v>
      </c>
      <c r="L638" s="622">
        <v>897.9</v>
      </c>
      <c r="M638" s="622">
        <v>1</v>
      </c>
      <c r="N638" s="623">
        <v>897.9</v>
      </c>
    </row>
    <row r="639" spans="1:14" ht="14.4" customHeight="1" x14ac:dyDescent="0.3">
      <c r="A639" s="618" t="s">
        <v>556</v>
      </c>
      <c r="B639" s="619" t="s">
        <v>558</v>
      </c>
      <c r="C639" s="620" t="s">
        <v>576</v>
      </c>
      <c r="D639" s="621" t="s">
        <v>577</v>
      </c>
      <c r="E639" s="620" t="s">
        <v>559</v>
      </c>
      <c r="F639" s="621" t="s">
        <v>560</v>
      </c>
      <c r="G639" s="620" t="s">
        <v>627</v>
      </c>
      <c r="H639" s="620" t="s">
        <v>2354</v>
      </c>
      <c r="I639" s="620" t="s">
        <v>2355</v>
      </c>
      <c r="J639" s="620" t="s">
        <v>2356</v>
      </c>
      <c r="K639" s="620" t="s">
        <v>2357</v>
      </c>
      <c r="L639" s="622">
        <v>3667.25</v>
      </c>
      <c r="M639" s="622">
        <v>1</v>
      </c>
      <c r="N639" s="623">
        <v>3667.25</v>
      </c>
    </row>
    <row r="640" spans="1:14" ht="14.4" customHeight="1" x14ac:dyDescent="0.3">
      <c r="A640" s="618" t="s">
        <v>556</v>
      </c>
      <c r="B640" s="619" t="s">
        <v>558</v>
      </c>
      <c r="C640" s="620" t="s">
        <v>576</v>
      </c>
      <c r="D640" s="621" t="s">
        <v>577</v>
      </c>
      <c r="E640" s="620" t="s">
        <v>559</v>
      </c>
      <c r="F640" s="621" t="s">
        <v>560</v>
      </c>
      <c r="G640" s="620" t="s">
        <v>627</v>
      </c>
      <c r="H640" s="620" t="s">
        <v>2358</v>
      </c>
      <c r="I640" s="620" t="s">
        <v>2358</v>
      </c>
      <c r="J640" s="620" t="s">
        <v>2359</v>
      </c>
      <c r="K640" s="620" t="s">
        <v>2360</v>
      </c>
      <c r="L640" s="622">
        <v>650.46</v>
      </c>
      <c r="M640" s="622">
        <v>1</v>
      </c>
      <c r="N640" s="623">
        <v>650.46</v>
      </c>
    </row>
    <row r="641" spans="1:14" ht="14.4" customHeight="1" x14ac:dyDescent="0.3">
      <c r="A641" s="618" t="s">
        <v>556</v>
      </c>
      <c r="B641" s="619" t="s">
        <v>558</v>
      </c>
      <c r="C641" s="620" t="s">
        <v>576</v>
      </c>
      <c r="D641" s="621" t="s">
        <v>577</v>
      </c>
      <c r="E641" s="620" t="s">
        <v>559</v>
      </c>
      <c r="F641" s="621" t="s">
        <v>560</v>
      </c>
      <c r="G641" s="620" t="s">
        <v>627</v>
      </c>
      <c r="H641" s="620" t="s">
        <v>2361</v>
      </c>
      <c r="I641" s="620" t="s">
        <v>2362</v>
      </c>
      <c r="J641" s="620" t="s">
        <v>2363</v>
      </c>
      <c r="K641" s="620" t="s">
        <v>2364</v>
      </c>
      <c r="L641" s="622">
        <v>262.05</v>
      </c>
      <c r="M641" s="622">
        <v>1</v>
      </c>
      <c r="N641" s="623">
        <v>262.05</v>
      </c>
    </row>
    <row r="642" spans="1:14" ht="14.4" customHeight="1" x14ac:dyDescent="0.3">
      <c r="A642" s="618" t="s">
        <v>556</v>
      </c>
      <c r="B642" s="619" t="s">
        <v>558</v>
      </c>
      <c r="C642" s="620" t="s">
        <v>576</v>
      </c>
      <c r="D642" s="621" t="s">
        <v>577</v>
      </c>
      <c r="E642" s="620" t="s">
        <v>559</v>
      </c>
      <c r="F642" s="621" t="s">
        <v>560</v>
      </c>
      <c r="G642" s="620" t="s">
        <v>627</v>
      </c>
      <c r="H642" s="620" t="s">
        <v>2365</v>
      </c>
      <c r="I642" s="620" t="s">
        <v>2366</v>
      </c>
      <c r="J642" s="620" t="s">
        <v>2367</v>
      </c>
      <c r="K642" s="620" t="s">
        <v>2368</v>
      </c>
      <c r="L642" s="622">
        <v>70.599999999999994</v>
      </c>
      <c r="M642" s="622">
        <v>1</v>
      </c>
      <c r="N642" s="623">
        <v>70.599999999999994</v>
      </c>
    </row>
    <row r="643" spans="1:14" ht="14.4" customHeight="1" x14ac:dyDescent="0.3">
      <c r="A643" s="618" t="s">
        <v>556</v>
      </c>
      <c r="B643" s="619" t="s">
        <v>558</v>
      </c>
      <c r="C643" s="620" t="s">
        <v>576</v>
      </c>
      <c r="D643" s="621" t="s">
        <v>577</v>
      </c>
      <c r="E643" s="620" t="s">
        <v>559</v>
      </c>
      <c r="F643" s="621" t="s">
        <v>560</v>
      </c>
      <c r="G643" s="620" t="s">
        <v>627</v>
      </c>
      <c r="H643" s="620" t="s">
        <v>2369</v>
      </c>
      <c r="I643" s="620" t="s">
        <v>2370</v>
      </c>
      <c r="J643" s="620" t="s">
        <v>2371</v>
      </c>
      <c r="K643" s="620" t="s">
        <v>2372</v>
      </c>
      <c r="L643" s="622">
        <v>61.348943643783301</v>
      </c>
      <c r="M643" s="622">
        <v>1</v>
      </c>
      <c r="N643" s="623">
        <v>61.348943643783301</v>
      </c>
    </row>
    <row r="644" spans="1:14" ht="14.4" customHeight="1" x14ac:dyDescent="0.3">
      <c r="A644" s="618" t="s">
        <v>556</v>
      </c>
      <c r="B644" s="619" t="s">
        <v>558</v>
      </c>
      <c r="C644" s="620" t="s">
        <v>576</v>
      </c>
      <c r="D644" s="621" t="s">
        <v>577</v>
      </c>
      <c r="E644" s="620" t="s">
        <v>559</v>
      </c>
      <c r="F644" s="621" t="s">
        <v>560</v>
      </c>
      <c r="G644" s="620" t="s">
        <v>627</v>
      </c>
      <c r="H644" s="620" t="s">
        <v>2373</v>
      </c>
      <c r="I644" s="620" t="s">
        <v>2373</v>
      </c>
      <c r="J644" s="620" t="s">
        <v>2374</v>
      </c>
      <c r="K644" s="620" t="s">
        <v>2375</v>
      </c>
      <c r="L644" s="622">
        <v>115.39</v>
      </c>
      <c r="M644" s="622">
        <v>1</v>
      </c>
      <c r="N644" s="623">
        <v>115.39</v>
      </c>
    </row>
    <row r="645" spans="1:14" ht="14.4" customHeight="1" x14ac:dyDescent="0.3">
      <c r="A645" s="618" t="s">
        <v>556</v>
      </c>
      <c r="B645" s="619" t="s">
        <v>558</v>
      </c>
      <c r="C645" s="620" t="s">
        <v>576</v>
      </c>
      <c r="D645" s="621" t="s">
        <v>577</v>
      </c>
      <c r="E645" s="620" t="s">
        <v>559</v>
      </c>
      <c r="F645" s="621" t="s">
        <v>560</v>
      </c>
      <c r="G645" s="620" t="s">
        <v>627</v>
      </c>
      <c r="H645" s="620" t="s">
        <v>2376</v>
      </c>
      <c r="I645" s="620" t="s">
        <v>971</v>
      </c>
      <c r="J645" s="620" t="s">
        <v>2377</v>
      </c>
      <c r="K645" s="620" t="s">
        <v>2378</v>
      </c>
      <c r="L645" s="622">
        <v>33.659727958582799</v>
      </c>
      <c r="M645" s="622">
        <v>1</v>
      </c>
      <c r="N645" s="623">
        <v>33.659727958582799</v>
      </c>
    </row>
    <row r="646" spans="1:14" ht="14.4" customHeight="1" x14ac:dyDescent="0.3">
      <c r="A646" s="618" t="s">
        <v>556</v>
      </c>
      <c r="B646" s="619" t="s">
        <v>558</v>
      </c>
      <c r="C646" s="620" t="s">
        <v>576</v>
      </c>
      <c r="D646" s="621" t="s">
        <v>577</v>
      </c>
      <c r="E646" s="620" t="s">
        <v>559</v>
      </c>
      <c r="F646" s="621" t="s">
        <v>560</v>
      </c>
      <c r="G646" s="620" t="s">
        <v>627</v>
      </c>
      <c r="H646" s="620" t="s">
        <v>2379</v>
      </c>
      <c r="I646" s="620" t="s">
        <v>2380</v>
      </c>
      <c r="J646" s="620" t="s">
        <v>2381</v>
      </c>
      <c r="K646" s="620" t="s">
        <v>1585</v>
      </c>
      <c r="L646" s="622">
        <v>37.19</v>
      </c>
      <c r="M646" s="622">
        <v>1</v>
      </c>
      <c r="N646" s="623">
        <v>37.19</v>
      </c>
    </row>
    <row r="647" spans="1:14" ht="14.4" customHeight="1" x14ac:dyDescent="0.3">
      <c r="A647" s="618" t="s">
        <v>556</v>
      </c>
      <c r="B647" s="619" t="s">
        <v>558</v>
      </c>
      <c r="C647" s="620" t="s">
        <v>576</v>
      </c>
      <c r="D647" s="621" t="s">
        <v>577</v>
      </c>
      <c r="E647" s="620" t="s">
        <v>559</v>
      </c>
      <c r="F647" s="621" t="s">
        <v>560</v>
      </c>
      <c r="G647" s="620" t="s">
        <v>627</v>
      </c>
      <c r="H647" s="620" t="s">
        <v>2382</v>
      </c>
      <c r="I647" s="620" t="s">
        <v>2382</v>
      </c>
      <c r="J647" s="620" t="s">
        <v>2383</v>
      </c>
      <c r="K647" s="620" t="s">
        <v>1141</v>
      </c>
      <c r="L647" s="622">
        <v>112.42</v>
      </c>
      <c r="M647" s="622">
        <v>1</v>
      </c>
      <c r="N647" s="623">
        <v>112.42</v>
      </c>
    </row>
    <row r="648" spans="1:14" ht="14.4" customHeight="1" x14ac:dyDescent="0.3">
      <c r="A648" s="618" t="s">
        <v>556</v>
      </c>
      <c r="B648" s="619" t="s">
        <v>558</v>
      </c>
      <c r="C648" s="620" t="s">
        <v>576</v>
      </c>
      <c r="D648" s="621" t="s">
        <v>577</v>
      </c>
      <c r="E648" s="620" t="s">
        <v>559</v>
      </c>
      <c r="F648" s="621" t="s">
        <v>560</v>
      </c>
      <c r="G648" s="620" t="s">
        <v>627</v>
      </c>
      <c r="H648" s="620" t="s">
        <v>2384</v>
      </c>
      <c r="I648" s="620" t="s">
        <v>2385</v>
      </c>
      <c r="J648" s="620" t="s">
        <v>2386</v>
      </c>
      <c r="K648" s="620" t="s">
        <v>2060</v>
      </c>
      <c r="L648" s="622">
        <v>33.630000000000003</v>
      </c>
      <c r="M648" s="622">
        <v>1</v>
      </c>
      <c r="N648" s="623">
        <v>33.630000000000003</v>
      </c>
    </row>
    <row r="649" spans="1:14" ht="14.4" customHeight="1" x14ac:dyDescent="0.3">
      <c r="A649" s="618" t="s">
        <v>556</v>
      </c>
      <c r="B649" s="619" t="s">
        <v>558</v>
      </c>
      <c r="C649" s="620" t="s">
        <v>576</v>
      </c>
      <c r="D649" s="621" t="s">
        <v>577</v>
      </c>
      <c r="E649" s="620" t="s">
        <v>559</v>
      </c>
      <c r="F649" s="621" t="s">
        <v>560</v>
      </c>
      <c r="G649" s="620" t="s">
        <v>627</v>
      </c>
      <c r="H649" s="620" t="s">
        <v>2387</v>
      </c>
      <c r="I649" s="620" t="s">
        <v>2388</v>
      </c>
      <c r="J649" s="620" t="s">
        <v>1339</v>
      </c>
      <c r="K649" s="620" t="s">
        <v>2052</v>
      </c>
      <c r="L649" s="622">
        <v>63.94</v>
      </c>
      <c r="M649" s="622">
        <v>1</v>
      </c>
      <c r="N649" s="623">
        <v>63.94</v>
      </c>
    </row>
    <row r="650" spans="1:14" ht="14.4" customHeight="1" x14ac:dyDescent="0.3">
      <c r="A650" s="618" t="s">
        <v>556</v>
      </c>
      <c r="B650" s="619" t="s">
        <v>558</v>
      </c>
      <c r="C650" s="620" t="s">
        <v>576</v>
      </c>
      <c r="D650" s="621" t="s">
        <v>577</v>
      </c>
      <c r="E650" s="620" t="s">
        <v>559</v>
      </c>
      <c r="F650" s="621" t="s">
        <v>560</v>
      </c>
      <c r="G650" s="620" t="s">
        <v>627</v>
      </c>
      <c r="H650" s="620" t="s">
        <v>2389</v>
      </c>
      <c r="I650" s="620" t="s">
        <v>2389</v>
      </c>
      <c r="J650" s="620" t="s">
        <v>2390</v>
      </c>
      <c r="K650" s="620" t="s">
        <v>2391</v>
      </c>
      <c r="L650" s="622">
        <v>115.54</v>
      </c>
      <c r="M650" s="622">
        <v>1</v>
      </c>
      <c r="N650" s="623">
        <v>115.54</v>
      </c>
    </row>
    <row r="651" spans="1:14" ht="14.4" customHeight="1" x14ac:dyDescent="0.3">
      <c r="A651" s="618" t="s">
        <v>556</v>
      </c>
      <c r="B651" s="619" t="s">
        <v>558</v>
      </c>
      <c r="C651" s="620" t="s">
        <v>576</v>
      </c>
      <c r="D651" s="621" t="s">
        <v>577</v>
      </c>
      <c r="E651" s="620" t="s">
        <v>559</v>
      </c>
      <c r="F651" s="621" t="s">
        <v>560</v>
      </c>
      <c r="G651" s="620" t="s">
        <v>627</v>
      </c>
      <c r="H651" s="620" t="s">
        <v>2392</v>
      </c>
      <c r="I651" s="620" t="s">
        <v>2392</v>
      </c>
      <c r="J651" s="620" t="s">
        <v>2393</v>
      </c>
      <c r="K651" s="620" t="s">
        <v>2394</v>
      </c>
      <c r="L651" s="622">
        <v>350.00266666666602</v>
      </c>
      <c r="M651" s="622">
        <v>5</v>
      </c>
      <c r="N651" s="623">
        <v>1750.0133333333301</v>
      </c>
    </row>
    <row r="652" spans="1:14" ht="14.4" customHeight="1" x14ac:dyDescent="0.3">
      <c r="A652" s="618" t="s">
        <v>556</v>
      </c>
      <c r="B652" s="619" t="s">
        <v>558</v>
      </c>
      <c r="C652" s="620" t="s">
        <v>576</v>
      </c>
      <c r="D652" s="621" t="s">
        <v>577</v>
      </c>
      <c r="E652" s="620" t="s">
        <v>559</v>
      </c>
      <c r="F652" s="621" t="s">
        <v>560</v>
      </c>
      <c r="G652" s="620" t="s">
        <v>627</v>
      </c>
      <c r="H652" s="620" t="s">
        <v>2395</v>
      </c>
      <c r="I652" s="620" t="s">
        <v>2396</v>
      </c>
      <c r="J652" s="620" t="s">
        <v>2397</v>
      </c>
      <c r="K652" s="620" t="s">
        <v>2398</v>
      </c>
      <c r="L652" s="622">
        <v>102.45</v>
      </c>
      <c r="M652" s="622">
        <v>1</v>
      </c>
      <c r="N652" s="623">
        <v>102.45</v>
      </c>
    </row>
    <row r="653" spans="1:14" ht="14.4" customHeight="1" x14ac:dyDescent="0.3">
      <c r="A653" s="618" t="s">
        <v>556</v>
      </c>
      <c r="B653" s="619" t="s">
        <v>558</v>
      </c>
      <c r="C653" s="620" t="s">
        <v>576</v>
      </c>
      <c r="D653" s="621" t="s">
        <v>577</v>
      </c>
      <c r="E653" s="620" t="s">
        <v>559</v>
      </c>
      <c r="F653" s="621" t="s">
        <v>560</v>
      </c>
      <c r="G653" s="620" t="s">
        <v>627</v>
      </c>
      <c r="H653" s="620" t="s">
        <v>2399</v>
      </c>
      <c r="I653" s="620" t="s">
        <v>2400</v>
      </c>
      <c r="J653" s="620" t="s">
        <v>2401</v>
      </c>
      <c r="K653" s="620" t="s">
        <v>2402</v>
      </c>
      <c r="L653" s="622">
        <v>39.67</v>
      </c>
      <c r="M653" s="622">
        <v>1</v>
      </c>
      <c r="N653" s="623">
        <v>39.67</v>
      </c>
    </row>
    <row r="654" spans="1:14" ht="14.4" customHeight="1" x14ac:dyDescent="0.3">
      <c r="A654" s="618" t="s">
        <v>556</v>
      </c>
      <c r="B654" s="619" t="s">
        <v>558</v>
      </c>
      <c r="C654" s="620" t="s">
        <v>576</v>
      </c>
      <c r="D654" s="621" t="s">
        <v>577</v>
      </c>
      <c r="E654" s="620" t="s">
        <v>559</v>
      </c>
      <c r="F654" s="621" t="s">
        <v>560</v>
      </c>
      <c r="G654" s="620" t="s">
        <v>627</v>
      </c>
      <c r="H654" s="620" t="s">
        <v>2403</v>
      </c>
      <c r="I654" s="620" t="s">
        <v>2404</v>
      </c>
      <c r="J654" s="620" t="s">
        <v>2405</v>
      </c>
      <c r="K654" s="620" t="s">
        <v>2406</v>
      </c>
      <c r="L654" s="622">
        <v>44.470717038326796</v>
      </c>
      <c r="M654" s="622">
        <v>1</v>
      </c>
      <c r="N654" s="623">
        <v>44.470717038326796</v>
      </c>
    </row>
    <row r="655" spans="1:14" ht="14.4" customHeight="1" x14ac:dyDescent="0.3">
      <c r="A655" s="618" t="s">
        <v>556</v>
      </c>
      <c r="B655" s="619" t="s">
        <v>558</v>
      </c>
      <c r="C655" s="620" t="s">
        <v>576</v>
      </c>
      <c r="D655" s="621" t="s">
        <v>577</v>
      </c>
      <c r="E655" s="620" t="s">
        <v>559</v>
      </c>
      <c r="F655" s="621" t="s">
        <v>560</v>
      </c>
      <c r="G655" s="620" t="s">
        <v>627</v>
      </c>
      <c r="H655" s="620" t="s">
        <v>2407</v>
      </c>
      <c r="I655" s="620" t="s">
        <v>2408</v>
      </c>
      <c r="J655" s="620" t="s">
        <v>2409</v>
      </c>
      <c r="K655" s="620" t="s">
        <v>2410</v>
      </c>
      <c r="L655" s="622">
        <v>94.199974143965221</v>
      </c>
      <c r="M655" s="622">
        <v>4</v>
      </c>
      <c r="N655" s="623">
        <v>376.79989657586088</v>
      </c>
    </row>
    <row r="656" spans="1:14" ht="14.4" customHeight="1" x14ac:dyDescent="0.3">
      <c r="A656" s="618" t="s">
        <v>556</v>
      </c>
      <c r="B656" s="619" t="s">
        <v>558</v>
      </c>
      <c r="C656" s="620" t="s">
        <v>576</v>
      </c>
      <c r="D656" s="621" t="s">
        <v>577</v>
      </c>
      <c r="E656" s="620" t="s">
        <v>559</v>
      </c>
      <c r="F656" s="621" t="s">
        <v>560</v>
      </c>
      <c r="G656" s="620" t="s">
        <v>627</v>
      </c>
      <c r="H656" s="620" t="s">
        <v>2411</v>
      </c>
      <c r="I656" s="620" t="s">
        <v>971</v>
      </c>
      <c r="J656" s="620" t="s">
        <v>2412</v>
      </c>
      <c r="K656" s="620"/>
      <c r="L656" s="622">
        <v>56.709995729980136</v>
      </c>
      <c r="M656" s="622">
        <v>3</v>
      </c>
      <c r="N656" s="623">
        <v>170.12998718994041</v>
      </c>
    </row>
    <row r="657" spans="1:14" ht="14.4" customHeight="1" x14ac:dyDescent="0.3">
      <c r="A657" s="618" t="s">
        <v>556</v>
      </c>
      <c r="B657" s="619" t="s">
        <v>558</v>
      </c>
      <c r="C657" s="620" t="s">
        <v>576</v>
      </c>
      <c r="D657" s="621" t="s">
        <v>577</v>
      </c>
      <c r="E657" s="620" t="s">
        <v>559</v>
      </c>
      <c r="F657" s="621" t="s">
        <v>560</v>
      </c>
      <c r="G657" s="620" t="s">
        <v>627</v>
      </c>
      <c r="H657" s="620" t="s">
        <v>2413</v>
      </c>
      <c r="I657" s="620" t="s">
        <v>971</v>
      </c>
      <c r="J657" s="620" t="s">
        <v>2414</v>
      </c>
      <c r="K657" s="620"/>
      <c r="L657" s="622">
        <v>88.940129180501003</v>
      </c>
      <c r="M657" s="622">
        <v>1</v>
      </c>
      <c r="N657" s="623">
        <v>88.940129180501003</v>
      </c>
    </row>
    <row r="658" spans="1:14" ht="14.4" customHeight="1" x14ac:dyDescent="0.3">
      <c r="A658" s="618" t="s">
        <v>556</v>
      </c>
      <c r="B658" s="619" t="s">
        <v>558</v>
      </c>
      <c r="C658" s="620" t="s">
        <v>576</v>
      </c>
      <c r="D658" s="621" t="s">
        <v>577</v>
      </c>
      <c r="E658" s="620" t="s">
        <v>559</v>
      </c>
      <c r="F658" s="621" t="s">
        <v>560</v>
      </c>
      <c r="G658" s="620" t="s">
        <v>627</v>
      </c>
      <c r="H658" s="620" t="s">
        <v>2415</v>
      </c>
      <c r="I658" s="620" t="s">
        <v>971</v>
      </c>
      <c r="J658" s="620" t="s">
        <v>2416</v>
      </c>
      <c r="K658" s="620"/>
      <c r="L658" s="622">
        <v>56.74</v>
      </c>
      <c r="M658" s="622">
        <v>1</v>
      </c>
      <c r="N658" s="623">
        <v>56.74</v>
      </c>
    </row>
    <row r="659" spans="1:14" ht="14.4" customHeight="1" x14ac:dyDescent="0.3">
      <c r="A659" s="618" t="s">
        <v>556</v>
      </c>
      <c r="B659" s="619" t="s">
        <v>558</v>
      </c>
      <c r="C659" s="620" t="s">
        <v>576</v>
      </c>
      <c r="D659" s="621" t="s">
        <v>577</v>
      </c>
      <c r="E659" s="620" t="s">
        <v>559</v>
      </c>
      <c r="F659" s="621" t="s">
        <v>560</v>
      </c>
      <c r="G659" s="620" t="s">
        <v>627</v>
      </c>
      <c r="H659" s="620" t="s">
        <v>2417</v>
      </c>
      <c r="I659" s="620" t="s">
        <v>2418</v>
      </c>
      <c r="J659" s="620" t="s">
        <v>2419</v>
      </c>
      <c r="K659" s="620" t="s">
        <v>2420</v>
      </c>
      <c r="L659" s="622">
        <v>56.329676321957102</v>
      </c>
      <c r="M659" s="622">
        <v>1</v>
      </c>
      <c r="N659" s="623">
        <v>56.329676321957102</v>
      </c>
    </row>
    <row r="660" spans="1:14" ht="14.4" customHeight="1" x14ac:dyDescent="0.3">
      <c r="A660" s="618" t="s">
        <v>556</v>
      </c>
      <c r="B660" s="619" t="s">
        <v>558</v>
      </c>
      <c r="C660" s="620" t="s">
        <v>576</v>
      </c>
      <c r="D660" s="621" t="s">
        <v>577</v>
      </c>
      <c r="E660" s="620" t="s">
        <v>559</v>
      </c>
      <c r="F660" s="621" t="s">
        <v>560</v>
      </c>
      <c r="G660" s="620" t="s">
        <v>627</v>
      </c>
      <c r="H660" s="620" t="s">
        <v>2421</v>
      </c>
      <c r="I660" s="620" t="s">
        <v>2422</v>
      </c>
      <c r="J660" s="620" t="s">
        <v>2423</v>
      </c>
      <c r="K660" s="620" t="s">
        <v>2424</v>
      </c>
      <c r="L660" s="622">
        <v>1063.33</v>
      </c>
      <c r="M660" s="622">
        <v>3</v>
      </c>
      <c r="N660" s="623">
        <v>3189.99</v>
      </c>
    </row>
    <row r="661" spans="1:14" ht="14.4" customHeight="1" x14ac:dyDescent="0.3">
      <c r="A661" s="618" t="s">
        <v>556</v>
      </c>
      <c r="B661" s="619" t="s">
        <v>558</v>
      </c>
      <c r="C661" s="620" t="s">
        <v>576</v>
      </c>
      <c r="D661" s="621" t="s">
        <v>577</v>
      </c>
      <c r="E661" s="620" t="s">
        <v>559</v>
      </c>
      <c r="F661" s="621" t="s">
        <v>560</v>
      </c>
      <c r="G661" s="620" t="s">
        <v>627</v>
      </c>
      <c r="H661" s="620" t="s">
        <v>2425</v>
      </c>
      <c r="I661" s="620" t="s">
        <v>2426</v>
      </c>
      <c r="J661" s="620" t="s">
        <v>2427</v>
      </c>
      <c r="K661" s="620" t="s">
        <v>2428</v>
      </c>
      <c r="L661" s="622">
        <v>968.13</v>
      </c>
      <c r="M661" s="622">
        <v>1</v>
      </c>
      <c r="N661" s="623">
        <v>968.13</v>
      </c>
    </row>
    <row r="662" spans="1:14" ht="14.4" customHeight="1" x14ac:dyDescent="0.3">
      <c r="A662" s="618" t="s">
        <v>556</v>
      </c>
      <c r="B662" s="619" t="s">
        <v>558</v>
      </c>
      <c r="C662" s="620" t="s">
        <v>576</v>
      </c>
      <c r="D662" s="621" t="s">
        <v>577</v>
      </c>
      <c r="E662" s="620" t="s">
        <v>559</v>
      </c>
      <c r="F662" s="621" t="s">
        <v>560</v>
      </c>
      <c r="G662" s="620" t="s">
        <v>627</v>
      </c>
      <c r="H662" s="620" t="s">
        <v>2429</v>
      </c>
      <c r="I662" s="620" t="s">
        <v>971</v>
      </c>
      <c r="J662" s="620" t="s">
        <v>2430</v>
      </c>
      <c r="K662" s="620"/>
      <c r="L662" s="622">
        <v>169.1450745466785</v>
      </c>
      <c r="M662" s="622">
        <v>2</v>
      </c>
      <c r="N662" s="623">
        <v>338.290149093357</v>
      </c>
    </row>
    <row r="663" spans="1:14" ht="14.4" customHeight="1" x14ac:dyDescent="0.3">
      <c r="A663" s="618" t="s">
        <v>556</v>
      </c>
      <c r="B663" s="619" t="s">
        <v>558</v>
      </c>
      <c r="C663" s="620" t="s">
        <v>576</v>
      </c>
      <c r="D663" s="621" t="s">
        <v>577</v>
      </c>
      <c r="E663" s="620" t="s">
        <v>559</v>
      </c>
      <c r="F663" s="621" t="s">
        <v>560</v>
      </c>
      <c r="G663" s="620" t="s">
        <v>627</v>
      </c>
      <c r="H663" s="620" t="s">
        <v>2431</v>
      </c>
      <c r="I663" s="620" t="s">
        <v>971</v>
      </c>
      <c r="J663" s="620" t="s">
        <v>2432</v>
      </c>
      <c r="K663" s="620" t="s">
        <v>2433</v>
      </c>
      <c r="L663" s="622">
        <v>44.509543342540404</v>
      </c>
      <c r="M663" s="622">
        <v>3</v>
      </c>
      <c r="N663" s="623">
        <v>133.5286300276212</v>
      </c>
    </row>
    <row r="664" spans="1:14" ht="14.4" customHeight="1" x14ac:dyDescent="0.3">
      <c r="A664" s="618" t="s">
        <v>556</v>
      </c>
      <c r="B664" s="619" t="s">
        <v>558</v>
      </c>
      <c r="C664" s="620" t="s">
        <v>576</v>
      </c>
      <c r="D664" s="621" t="s">
        <v>577</v>
      </c>
      <c r="E664" s="620" t="s">
        <v>559</v>
      </c>
      <c r="F664" s="621" t="s">
        <v>560</v>
      </c>
      <c r="G664" s="620" t="s">
        <v>627</v>
      </c>
      <c r="H664" s="620" t="s">
        <v>2434</v>
      </c>
      <c r="I664" s="620" t="s">
        <v>971</v>
      </c>
      <c r="J664" s="620" t="s">
        <v>2435</v>
      </c>
      <c r="K664" s="620"/>
      <c r="L664" s="622">
        <v>103.09836750405012</v>
      </c>
      <c r="M664" s="622">
        <v>5</v>
      </c>
      <c r="N664" s="623">
        <v>515.49183752025056</v>
      </c>
    </row>
    <row r="665" spans="1:14" ht="14.4" customHeight="1" x14ac:dyDescent="0.3">
      <c r="A665" s="618" t="s">
        <v>556</v>
      </c>
      <c r="B665" s="619" t="s">
        <v>558</v>
      </c>
      <c r="C665" s="620" t="s">
        <v>576</v>
      </c>
      <c r="D665" s="621" t="s">
        <v>577</v>
      </c>
      <c r="E665" s="620" t="s">
        <v>559</v>
      </c>
      <c r="F665" s="621" t="s">
        <v>560</v>
      </c>
      <c r="G665" s="620" t="s">
        <v>627</v>
      </c>
      <c r="H665" s="620" t="s">
        <v>2436</v>
      </c>
      <c r="I665" s="620" t="s">
        <v>971</v>
      </c>
      <c r="J665" s="620" t="s">
        <v>2437</v>
      </c>
      <c r="K665" s="620"/>
      <c r="L665" s="622">
        <v>195.12419500186499</v>
      </c>
      <c r="M665" s="622">
        <v>1</v>
      </c>
      <c r="N665" s="623">
        <v>195.12419500186499</v>
      </c>
    </row>
    <row r="666" spans="1:14" ht="14.4" customHeight="1" x14ac:dyDescent="0.3">
      <c r="A666" s="618" t="s">
        <v>556</v>
      </c>
      <c r="B666" s="619" t="s">
        <v>558</v>
      </c>
      <c r="C666" s="620" t="s">
        <v>576</v>
      </c>
      <c r="D666" s="621" t="s">
        <v>577</v>
      </c>
      <c r="E666" s="620" t="s">
        <v>559</v>
      </c>
      <c r="F666" s="621" t="s">
        <v>560</v>
      </c>
      <c r="G666" s="620" t="s">
        <v>627</v>
      </c>
      <c r="H666" s="620" t="s">
        <v>2438</v>
      </c>
      <c r="I666" s="620" t="s">
        <v>971</v>
      </c>
      <c r="J666" s="620" t="s">
        <v>2439</v>
      </c>
      <c r="K666" s="620"/>
      <c r="L666" s="622">
        <v>55.773595001865303</v>
      </c>
      <c r="M666" s="622">
        <v>1</v>
      </c>
      <c r="N666" s="623">
        <v>55.773595001865303</v>
      </c>
    </row>
    <row r="667" spans="1:14" ht="14.4" customHeight="1" x14ac:dyDescent="0.3">
      <c r="A667" s="618" t="s">
        <v>556</v>
      </c>
      <c r="B667" s="619" t="s">
        <v>558</v>
      </c>
      <c r="C667" s="620" t="s">
        <v>576</v>
      </c>
      <c r="D667" s="621" t="s">
        <v>577</v>
      </c>
      <c r="E667" s="620" t="s">
        <v>559</v>
      </c>
      <c r="F667" s="621" t="s">
        <v>560</v>
      </c>
      <c r="G667" s="620" t="s">
        <v>627</v>
      </c>
      <c r="H667" s="620" t="s">
        <v>2440</v>
      </c>
      <c r="I667" s="620" t="s">
        <v>971</v>
      </c>
      <c r="J667" s="620" t="s">
        <v>2441</v>
      </c>
      <c r="K667" s="620"/>
      <c r="L667" s="622">
        <v>291.89</v>
      </c>
      <c r="M667" s="622">
        <v>1</v>
      </c>
      <c r="N667" s="623">
        <v>291.89</v>
      </c>
    </row>
    <row r="668" spans="1:14" ht="14.4" customHeight="1" x14ac:dyDescent="0.3">
      <c r="A668" s="618" t="s">
        <v>556</v>
      </c>
      <c r="B668" s="619" t="s">
        <v>558</v>
      </c>
      <c r="C668" s="620" t="s">
        <v>576</v>
      </c>
      <c r="D668" s="621" t="s">
        <v>577</v>
      </c>
      <c r="E668" s="620" t="s">
        <v>559</v>
      </c>
      <c r="F668" s="621" t="s">
        <v>560</v>
      </c>
      <c r="G668" s="620" t="s">
        <v>627</v>
      </c>
      <c r="H668" s="620" t="s">
        <v>2442</v>
      </c>
      <c r="I668" s="620" t="s">
        <v>971</v>
      </c>
      <c r="J668" s="620" t="s">
        <v>2443</v>
      </c>
      <c r="K668" s="620"/>
      <c r="L668" s="622">
        <v>123.11818812117301</v>
      </c>
      <c r="M668" s="622">
        <v>1</v>
      </c>
      <c r="N668" s="623">
        <v>123.11818812117301</v>
      </c>
    </row>
    <row r="669" spans="1:14" ht="14.4" customHeight="1" x14ac:dyDescent="0.3">
      <c r="A669" s="618" t="s">
        <v>556</v>
      </c>
      <c r="B669" s="619" t="s">
        <v>558</v>
      </c>
      <c r="C669" s="620" t="s">
        <v>576</v>
      </c>
      <c r="D669" s="621" t="s">
        <v>577</v>
      </c>
      <c r="E669" s="620" t="s">
        <v>559</v>
      </c>
      <c r="F669" s="621" t="s">
        <v>560</v>
      </c>
      <c r="G669" s="620" t="s">
        <v>627</v>
      </c>
      <c r="H669" s="620" t="s">
        <v>2444</v>
      </c>
      <c r="I669" s="620" t="s">
        <v>971</v>
      </c>
      <c r="J669" s="620" t="s">
        <v>2445</v>
      </c>
      <c r="K669" s="620"/>
      <c r="L669" s="622">
        <v>101.217363829812</v>
      </c>
      <c r="M669" s="622">
        <v>1</v>
      </c>
      <c r="N669" s="623">
        <v>101.217363829812</v>
      </c>
    </row>
    <row r="670" spans="1:14" ht="14.4" customHeight="1" x14ac:dyDescent="0.3">
      <c r="A670" s="618" t="s">
        <v>556</v>
      </c>
      <c r="B670" s="619" t="s">
        <v>558</v>
      </c>
      <c r="C670" s="620" t="s">
        <v>576</v>
      </c>
      <c r="D670" s="621" t="s">
        <v>577</v>
      </c>
      <c r="E670" s="620" t="s">
        <v>559</v>
      </c>
      <c r="F670" s="621" t="s">
        <v>560</v>
      </c>
      <c r="G670" s="620" t="s">
        <v>627</v>
      </c>
      <c r="H670" s="620" t="s">
        <v>2446</v>
      </c>
      <c r="I670" s="620" t="s">
        <v>971</v>
      </c>
      <c r="J670" s="620" t="s">
        <v>2447</v>
      </c>
      <c r="K670" s="620"/>
      <c r="L670" s="622">
        <v>97.124219220461626</v>
      </c>
      <c r="M670" s="622">
        <v>26</v>
      </c>
      <c r="N670" s="623">
        <v>2525.2296997320022</v>
      </c>
    </row>
    <row r="671" spans="1:14" ht="14.4" customHeight="1" x14ac:dyDescent="0.3">
      <c r="A671" s="618" t="s">
        <v>556</v>
      </c>
      <c r="B671" s="619" t="s">
        <v>558</v>
      </c>
      <c r="C671" s="620" t="s">
        <v>576</v>
      </c>
      <c r="D671" s="621" t="s">
        <v>577</v>
      </c>
      <c r="E671" s="620" t="s">
        <v>559</v>
      </c>
      <c r="F671" s="621" t="s">
        <v>560</v>
      </c>
      <c r="G671" s="620" t="s">
        <v>627</v>
      </c>
      <c r="H671" s="620" t="s">
        <v>2448</v>
      </c>
      <c r="I671" s="620" t="s">
        <v>971</v>
      </c>
      <c r="J671" s="620" t="s">
        <v>2449</v>
      </c>
      <c r="K671" s="620"/>
      <c r="L671" s="622">
        <v>30.191672308620269</v>
      </c>
      <c r="M671" s="622">
        <v>3</v>
      </c>
      <c r="N671" s="623">
        <v>90.575016925860808</v>
      </c>
    </row>
    <row r="672" spans="1:14" ht="14.4" customHeight="1" x14ac:dyDescent="0.3">
      <c r="A672" s="618" t="s">
        <v>556</v>
      </c>
      <c r="B672" s="619" t="s">
        <v>558</v>
      </c>
      <c r="C672" s="620" t="s">
        <v>576</v>
      </c>
      <c r="D672" s="621" t="s">
        <v>577</v>
      </c>
      <c r="E672" s="620" t="s">
        <v>559</v>
      </c>
      <c r="F672" s="621" t="s">
        <v>560</v>
      </c>
      <c r="G672" s="620" t="s">
        <v>627</v>
      </c>
      <c r="H672" s="620" t="s">
        <v>2450</v>
      </c>
      <c r="I672" s="620" t="s">
        <v>971</v>
      </c>
      <c r="J672" s="620" t="s">
        <v>2451</v>
      </c>
      <c r="K672" s="620"/>
      <c r="L672" s="622">
        <v>19.899999999999999</v>
      </c>
      <c r="M672" s="622">
        <v>2</v>
      </c>
      <c r="N672" s="623">
        <v>39.799999999999997</v>
      </c>
    </row>
    <row r="673" spans="1:14" ht="14.4" customHeight="1" x14ac:dyDescent="0.3">
      <c r="A673" s="618" t="s">
        <v>556</v>
      </c>
      <c r="B673" s="619" t="s">
        <v>558</v>
      </c>
      <c r="C673" s="620" t="s">
        <v>576</v>
      </c>
      <c r="D673" s="621" t="s">
        <v>577</v>
      </c>
      <c r="E673" s="620" t="s">
        <v>559</v>
      </c>
      <c r="F673" s="621" t="s">
        <v>560</v>
      </c>
      <c r="G673" s="620" t="s">
        <v>627</v>
      </c>
      <c r="H673" s="620" t="s">
        <v>2452</v>
      </c>
      <c r="I673" s="620" t="s">
        <v>971</v>
      </c>
      <c r="J673" s="620" t="s">
        <v>2453</v>
      </c>
      <c r="K673" s="620"/>
      <c r="L673" s="622">
        <v>54.950815083460199</v>
      </c>
      <c r="M673" s="622">
        <v>1</v>
      </c>
      <c r="N673" s="623">
        <v>54.950815083460199</v>
      </c>
    </row>
    <row r="674" spans="1:14" ht="14.4" customHeight="1" x14ac:dyDescent="0.3">
      <c r="A674" s="618" t="s">
        <v>556</v>
      </c>
      <c r="B674" s="619" t="s">
        <v>558</v>
      </c>
      <c r="C674" s="620" t="s">
        <v>576</v>
      </c>
      <c r="D674" s="621" t="s">
        <v>577</v>
      </c>
      <c r="E674" s="620" t="s">
        <v>559</v>
      </c>
      <c r="F674" s="621" t="s">
        <v>560</v>
      </c>
      <c r="G674" s="620" t="s">
        <v>627</v>
      </c>
      <c r="H674" s="620" t="s">
        <v>2454</v>
      </c>
      <c r="I674" s="620" t="s">
        <v>971</v>
      </c>
      <c r="J674" s="620" t="s">
        <v>2455</v>
      </c>
      <c r="K674" s="620"/>
      <c r="L674" s="622">
        <v>725.87731529510495</v>
      </c>
      <c r="M674" s="622">
        <v>1</v>
      </c>
      <c r="N674" s="623">
        <v>725.87731529510495</v>
      </c>
    </row>
    <row r="675" spans="1:14" ht="14.4" customHeight="1" x14ac:dyDescent="0.3">
      <c r="A675" s="618" t="s">
        <v>556</v>
      </c>
      <c r="B675" s="619" t="s">
        <v>558</v>
      </c>
      <c r="C675" s="620" t="s">
        <v>576</v>
      </c>
      <c r="D675" s="621" t="s">
        <v>577</v>
      </c>
      <c r="E675" s="620" t="s">
        <v>559</v>
      </c>
      <c r="F675" s="621" t="s">
        <v>560</v>
      </c>
      <c r="G675" s="620" t="s">
        <v>627</v>
      </c>
      <c r="H675" s="620" t="s">
        <v>2456</v>
      </c>
      <c r="I675" s="620" t="s">
        <v>2457</v>
      </c>
      <c r="J675" s="620" t="s">
        <v>2458</v>
      </c>
      <c r="K675" s="620" t="s">
        <v>2459</v>
      </c>
      <c r="L675" s="622">
        <v>145.950023273911</v>
      </c>
      <c r="M675" s="622">
        <v>1</v>
      </c>
      <c r="N675" s="623">
        <v>145.950023273911</v>
      </c>
    </row>
    <row r="676" spans="1:14" ht="14.4" customHeight="1" x14ac:dyDescent="0.3">
      <c r="A676" s="618" t="s">
        <v>556</v>
      </c>
      <c r="B676" s="619" t="s">
        <v>558</v>
      </c>
      <c r="C676" s="620" t="s">
        <v>576</v>
      </c>
      <c r="D676" s="621" t="s">
        <v>577</v>
      </c>
      <c r="E676" s="620" t="s">
        <v>559</v>
      </c>
      <c r="F676" s="621" t="s">
        <v>560</v>
      </c>
      <c r="G676" s="620" t="s">
        <v>627</v>
      </c>
      <c r="H676" s="620" t="s">
        <v>2460</v>
      </c>
      <c r="I676" s="620" t="s">
        <v>2460</v>
      </c>
      <c r="J676" s="620" t="s">
        <v>2461</v>
      </c>
      <c r="K676" s="620" t="s">
        <v>2462</v>
      </c>
      <c r="L676" s="622">
        <v>554.98739050765005</v>
      </c>
      <c r="M676" s="622">
        <v>1</v>
      </c>
      <c r="N676" s="623">
        <v>554.98739050765005</v>
      </c>
    </row>
    <row r="677" spans="1:14" ht="14.4" customHeight="1" x14ac:dyDescent="0.3">
      <c r="A677" s="618" t="s">
        <v>556</v>
      </c>
      <c r="B677" s="619" t="s">
        <v>558</v>
      </c>
      <c r="C677" s="620" t="s">
        <v>576</v>
      </c>
      <c r="D677" s="621" t="s">
        <v>577</v>
      </c>
      <c r="E677" s="620" t="s">
        <v>559</v>
      </c>
      <c r="F677" s="621" t="s">
        <v>560</v>
      </c>
      <c r="G677" s="620" t="s">
        <v>627</v>
      </c>
      <c r="H677" s="620" t="s">
        <v>2463</v>
      </c>
      <c r="I677" s="620" t="s">
        <v>2464</v>
      </c>
      <c r="J677" s="620" t="s">
        <v>2465</v>
      </c>
      <c r="K677" s="620" t="s">
        <v>1109</v>
      </c>
      <c r="L677" s="622">
        <v>19.829999999999998</v>
      </c>
      <c r="M677" s="622">
        <v>33</v>
      </c>
      <c r="N677" s="623">
        <v>654.39</v>
      </c>
    </row>
    <row r="678" spans="1:14" ht="14.4" customHeight="1" x14ac:dyDescent="0.3">
      <c r="A678" s="618" t="s">
        <v>556</v>
      </c>
      <c r="B678" s="619" t="s">
        <v>558</v>
      </c>
      <c r="C678" s="620" t="s">
        <v>576</v>
      </c>
      <c r="D678" s="621" t="s">
        <v>577</v>
      </c>
      <c r="E678" s="620" t="s">
        <v>559</v>
      </c>
      <c r="F678" s="621" t="s">
        <v>560</v>
      </c>
      <c r="G678" s="620" t="s">
        <v>627</v>
      </c>
      <c r="H678" s="620" t="s">
        <v>2466</v>
      </c>
      <c r="I678" s="620" t="s">
        <v>2467</v>
      </c>
      <c r="J678" s="620" t="s">
        <v>2468</v>
      </c>
      <c r="K678" s="620" t="s">
        <v>2469</v>
      </c>
      <c r="L678" s="622">
        <v>580.06864152510002</v>
      </c>
      <c r="M678" s="622">
        <v>1</v>
      </c>
      <c r="N678" s="623">
        <v>580.06864152510002</v>
      </c>
    </row>
    <row r="679" spans="1:14" ht="14.4" customHeight="1" x14ac:dyDescent="0.3">
      <c r="A679" s="618" t="s">
        <v>556</v>
      </c>
      <c r="B679" s="619" t="s">
        <v>558</v>
      </c>
      <c r="C679" s="620" t="s">
        <v>576</v>
      </c>
      <c r="D679" s="621" t="s">
        <v>577</v>
      </c>
      <c r="E679" s="620" t="s">
        <v>559</v>
      </c>
      <c r="F679" s="621" t="s">
        <v>560</v>
      </c>
      <c r="G679" s="620" t="s">
        <v>627</v>
      </c>
      <c r="H679" s="620" t="s">
        <v>2470</v>
      </c>
      <c r="I679" s="620" t="s">
        <v>2471</v>
      </c>
      <c r="J679" s="620" t="s">
        <v>2472</v>
      </c>
      <c r="K679" s="620" t="s">
        <v>2473</v>
      </c>
      <c r="L679" s="622">
        <v>226.68000309236999</v>
      </c>
      <c r="M679" s="622">
        <v>1</v>
      </c>
      <c r="N679" s="623">
        <v>226.68000309236999</v>
      </c>
    </row>
    <row r="680" spans="1:14" ht="14.4" customHeight="1" x14ac:dyDescent="0.3">
      <c r="A680" s="618" t="s">
        <v>556</v>
      </c>
      <c r="B680" s="619" t="s">
        <v>558</v>
      </c>
      <c r="C680" s="620" t="s">
        <v>576</v>
      </c>
      <c r="D680" s="621" t="s">
        <v>577</v>
      </c>
      <c r="E680" s="620" t="s">
        <v>559</v>
      </c>
      <c r="F680" s="621" t="s">
        <v>560</v>
      </c>
      <c r="G680" s="620" t="s">
        <v>627</v>
      </c>
      <c r="H680" s="620" t="s">
        <v>2474</v>
      </c>
      <c r="I680" s="620" t="s">
        <v>2474</v>
      </c>
      <c r="J680" s="620" t="s">
        <v>2475</v>
      </c>
      <c r="K680" s="620" t="s">
        <v>2476</v>
      </c>
      <c r="L680" s="622">
        <v>27.69</v>
      </c>
      <c r="M680" s="622">
        <v>1</v>
      </c>
      <c r="N680" s="623">
        <v>27.69</v>
      </c>
    </row>
    <row r="681" spans="1:14" ht="14.4" customHeight="1" x14ac:dyDescent="0.3">
      <c r="A681" s="618" t="s">
        <v>556</v>
      </c>
      <c r="B681" s="619" t="s">
        <v>558</v>
      </c>
      <c r="C681" s="620" t="s">
        <v>576</v>
      </c>
      <c r="D681" s="621" t="s">
        <v>577</v>
      </c>
      <c r="E681" s="620" t="s">
        <v>559</v>
      </c>
      <c r="F681" s="621" t="s">
        <v>560</v>
      </c>
      <c r="G681" s="620" t="s">
        <v>627</v>
      </c>
      <c r="H681" s="620" t="s">
        <v>2477</v>
      </c>
      <c r="I681" s="620" t="s">
        <v>2478</v>
      </c>
      <c r="J681" s="620" t="s">
        <v>2479</v>
      </c>
      <c r="K681" s="620" t="s">
        <v>2480</v>
      </c>
      <c r="L681" s="622">
        <v>118.39</v>
      </c>
      <c r="M681" s="622">
        <v>1</v>
      </c>
      <c r="N681" s="623">
        <v>118.39</v>
      </c>
    </row>
    <row r="682" spans="1:14" ht="14.4" customHeight="1" x14ac:dyDescent="0.3">
      <c r="A682" s="618" t="s">
        <v>556</v>
      </c>
      <c r="B682" s="619" t="s">
        <v>558</v>
      </c>
      <c r="C682" s="620" t="s">
        <v>576</v>
      </c>
      <c r="D682" s="621" t="s">
        <v>577</v>
      </c>
      <c r="E682" s="620" t="s">
        <v>559</v>
      </c>
      <c r="F682" s="621" t="s">
        <v>560</v>
      </c>
      <c r="G682" s="620" t="s">
        <v>1439</v>
      </c>
      <c r="H682" s="620" t="s">
        <v>2481</v>
      </c>
      <c r="I682" s="620" t="s">
        <v>2481</v>
      </c>
      <c r="J682" s="620" t="s">
        <v>2482</v>
      </c>
      <c r="K682" s="620" t="s">
        <v>2483</v>
      </c>
      <c r="L682" s="622">
        <v>18.48</v>
      </c>
      <c r="M682" s="622">
        <v>2</v>
      </c>
      <c r="N682" s="623">
        <v>36.96</v>
      </c>
    </row>
    <row r="683" spans="1:14" ht="14.4" customHeight="1" x14ac:dyDescent="0.3">
      <c r="A683" s="618" t="s">
        <v>556</v>
      </c>
      <c r="B683" s="619" t="s">
        <v>558</v>
      </c>
      <c r="C683" s="620" t="s">
        <v>576</v>
      </c>
      <c r="D683" s="621" t="s">
        <v>577</v>
      </c>
      <c r="E683" s="620" t="s">
        <v>559</v>
      </c>
      <c r="F683" s="621" t="s">
        <v>560</v>
      </c>
      <c r="G683" s="620" t="s">
        <v>1439</v>
      </c>
      <c r="H683" s="620" t="s">
        <v>1440</v>
      </c>
      <c r="I683" s="620" t="s">
        <v>1440</v>
      </c>
      <c r="J683" s="620" t="s">
        <v>1441</v>
      </c>
      <c r="K683" s="620" t="s">
        <v>1442</v>
      </c>
      <c r="L683" s="622">
        <v>73.488333333333301</v>
      </c>
      <c r="M683" s="622">
        <v>6</v>
      </c>
      <c r="N683" s="623">
        <v>440.92999999999984</v>
      </c>
    </row>
    <row r="684" spans="1:14" ht="14.4" customHeight="1" x14ac:dyDescent="0.3">
      <c r="A684" s="618" t="s">
        <v>556</v>
      </c>
      <c r="B684" s="619" t="s">
        <v>558</v>
      </c>
      <c r="C684" s="620" t="s">
        <v>576</v>
      </c>
      <c r="D684" s="621" t="s">
        <v>577</v>
      </c>
      <c r="E684" s="620" t="s">
        <v>559</v>
      </c>
      <c r="F684" s="621" t="s">
        <v>560</v>
      </c>
      <c r="G684" s="620" t="s">
        <v>1439</v>
      </c>
      <c r="H684" s="620" t="s">
        <v>1446</v>
      </c>
      <c r="I684" s="620" t="s">
        <v>1447</v>
      </c>
      <c r="J684" s="620" t="s">
        <v>1448</v>
      </c>
      <c r="K684" s="620" t="s">
        <v>1449</v>
      </c>
      <c r="L684" s="622">
        <v>36.325387516506382</v>
      </c>
      <c r="M684" s="622">
        <v>46</v>
      </c>
      <c r="N684" s="623">
        <v>1670.9678257592934</v>
      </c>
    </row>
    <row r="685" spans="1:14" ht="14.4" customHeight="1" x14ac:dyDescent="0.3">
      <c r="A685" s="618" t="s">
        <v>556</v>
      </c>
      <c r="B685" s="619" t="s">
        <v>558</v>
      </c>
      <c r="C685" s="620" t="s">
        <v>576</v>
      </c>
      <c r="D685" s="621" t="s">
        <v>577</v>
      </c>
      <c r="E685" s="620" t="s">
        <v>559</v>
      </c>
      <c r="F685" s="621" t="s">
        <v>560</v>
      </c>
      <c r="G685" s="620" t="s">
        <v>1439</v>
      </c>
      <c r="H685" s="620" t="s">
        <v>2484</v>
      </c>
      <c r="I685" s="620" t="s">
        <v>2485</v>
      </c>
      <c r="J685" s="620" t="s">
        <v>2486</v>
      </c>
      <c r="K685" s="620" t="s">
        <v>2487</v>
      </c>
      <c r="L685" s="622">
        <v>94.959999999999894</v>
      </c>
      <c r="M685" s="622">
        <v>1</v>
      </c>
      <c r="N685" s="623">
        <v>94.959999999999894</v>
      </c>
    </row>
    <row r="686" spans="1:14" ht="14.4" customHeight="1" x14ac:dyDescent="0.3">
      <c r="A686" s="618" t="s">
        <v>556</v>
      </c>
      <c r="B686" s="619" t="s">
        <v>558</v>
      </c>
      <c r="C686" s="620" t="s">
        <v>576</v>
      </c>
      <c r="D686" s="621" t="s">
        <v>577</v>
      </c>
      <c r="E686" s="620" t="s">
        <v>559</v>
      </c>
      <c r="F686" s="621" t="s">
        <v>560</v>
      </c>
      <c r="G686" s="620" t="s">
        <v>1439</v>
      </c>
      <c r="H686" s="620" t="s">
        <v>1450</v>
      </c>
      <c r="I686" s="620" t="s">
        <v>1451</v>
      </c>
      <c r="J686" s="620" t="s">
        <v>1452</v>
      </c>
      <c r="K686" s="620" t="s">
        <v>1453</v>
      </c>
      <c r="L686" s="622">
        <v>133.859658652143</v>
      </c>
      <c r="M686" s="622">
        <v>4</v>
      </c>
      <c r="N686" s="623">
        <v>535.43863460857199</v>
      </c>
    </row>
    <row r="687" spans="1:14" ht="14.4" customHeight="1" x14ac:dyDescent="0.3">
      <c r="A687" s="618" t="s">
        <v>556</v>
      </c>
      <c r="B687" s="619" t="s">
        <v>558</v>
      </c>
      <c r="C687" s="620" t="s">
        <v>576</v>
      </c>
      <c r="D687" s="621" t="s">
        <v>577</v>
      </c>
      <c r="E687" s="620" t="s">
        <v>559</v>
      </c>
      <c r="F687" s="621" t="s">
        <v>560</v>
      </c>
      <c r="G687" s="620" t="s">
        <v>1439</v>
      </c>
      <c r="H687" s="620" t="s">
        <v>1461</v>
      </c>
      <c r="I687" s="620" t="s">
        <v>1462</v>
      </c>
      <c r="J687" s="620" t="s">
        <v>1463</v>
      </c>
      <c r="K687" s="620" t="s">
        <v>1464</v>
      </c>
      <c r="L687" s="622">
        <v>165.88</v>
      </c>
      <c r="M687" s="622">
        <v>2</v>
      </c>
      <c r="N687" s="623">
        <v>331.76</v>
      </c>
    </row>
    <row r="688" spans="1:14" ht="14.4" customHeight="1" x14ac:dyDescent="0.3">
      <c r="A688" s="618" t="s">
        <v>556</v>
      </c>
      <c r="B688" s="619" t="s">
        <v>558</v>
      </c>
      <c r="C688" s="620" t="s">
        <v>576</v>
      </c>
      <c r="D688" s="621" t="s">
        <v>577</v>
      </c>
      <c r="E688" s="620" t="s">
        <v>559</v>
      </c>
      <c r="F688" s="621" t="s">
        <v>560</v>
      </c>
      <c r="G688" s="620" t="s">
        <v>1439</v>
      </c>
      <c r="H688" s="620" t="s">
        <v>1465</v>
      </c>
      <c r="I688" s="620" t="s">
        <v>1466</v>
      </c>
      <c r="J688" s="620" t="s">
        <v>1467</v>
      </c>
      <c r="K688" s="620" t="s">
        <v>1027</v>
      </c>
      <c r="L688" s="622">
        <v>84.349805487561994</v>
      </c>
      <c r="M688" s="622">
        <v>1</v>
      </c>
      <c r="N688" s="623">
        <v>84.349805487561994</v>
      </c>
    </row>
    <row r="689" spans="1:14" ht="14.4" customHeight="1" x14ac:dyDescent="0.3">
      <c r="A689" s="618" t="s">
        <v>556</v>
      </c>
      <c r="B689" s="619" t="s">
        <v>558</v>
      </c>
      <c r="C689" s="620" t="s">
        <v>576</v>
      </c>
      <c r="D689" s="621" t="s">
        <v>577</v>
      </c>
      <c r="E689" s="620" t="s">
        <v>559</v>
      </c>
      <c r="F689" s="621" t="s">
        <v>560</v>
      </c>
      <c r="G689" s="620" t="s">
        <v>1439</v>
      </c>
      <c r="H689" s="620" t="s">
        <v>2488</v>
      </c>
      <c r="I689" s="620" t="s">
        <v>2489</v>
      </c>
      <c r="J689" s="620" t="s">
        <v>2490</v>
      </c>
      <c r="K689" s="620" t="s">
        <v>2487</v>
      </c>
      <c r="L689" s="622">
        <v>135.104597652335</v>
      </c>
      <c r="M689" s="622">
        <v>2</v>
      </c>
      <c r="N689" s="623">
        <v>270.20919530467</v>
      </c>
    </row>
    <row r="690" spans="1:14" ht="14.4" customHeight="1" x14ac:dyDescent="0.3">
      <c r="A690" s="618" t="s">
        <v>556</v>
      </c>
      <c r="B690" s="619" t="s">
        <v>558</v>
      </c>
      <c r="C690" s="620" t="s">
        <v>576</v>
      </c>
      <c r="D690" s="621" t="s">
        <v>577</v>
      </c>
      <c r="E690" s="620" t="s">
        <v>559</v>
      </c>
      <c r="F690" s="621" t="s">
        <v>560</v>
      </c>
      <c r="G690" s="620" t="s">
        <v>1439</v>
      </c>
      <c r="H690" s="620" t="s">
        <v>2491</v>
      </c>
      <c r="I690" s="620" t="s">
        <v>2492</v>
      </c>
      <c r="J690" s="620" t="s">
        <v>2493</v>
      </c>
      <c r="K690" s="620" t="s">
        <v>2494</v>
      </c>
      <c r="L690" s="622">
        <v>331.05</v>
      </c>
      <c r="M690" s="622">
        <v>1</v>
      </c>
      <c r="N690" s="623">
        <v>331.05</v>
      </c>
    </row>
    <row r="691" spans="1:14" ht="14.4" customHeight="1" x14ac:dyDescent="0.3">
      <c r="A691" s="618" t="s">
        <v>556</v>
      </c>
      <c r="B691" s="619" t="s">
        <v>558</v>
      </c>
      <c r="C691" s="620" t="s">
        <v>576</v>
      </c>
      <c r="D691" s="621" t="s">
        <v>577</v>
      </c>
      <c r="E691" s="620" t="s">
        <v>559</v>
      </c>
      <c r="F691" s="621" t="s">
        <v>560</v>
      </c>
      <c r="G691" s="620" t="s">
        <v>1439</v>
      </c>
      <c r="H691" s="620" t="s">
        <v>1468</v>
      </c>
      <c r="I691" s="620" t="s">
        <v>1469</v>
      </c>
      <c r="J691" s="620" t="s">
        <v>1470</v>
      </c>
      <c r="K691" s="620" t="s">
        <v>1471</v>
      </c>
      <c r="L691" s="622">
        <v>130.30021900760801</v>
      </c>
      <c r="M691" s="622">
        <v>1</v>
      </c>
      <c r="N691" s="623">
        <v>130.30021900760801</v>
      </c>
    </row>
    <row r="692" spans="1:14" ht="14.4" customHeight="1" x14ac:dyDescent="0.3">
      <c r="A692" s="618" t="s">
        <v>556</v>
      </c>
      <c r="B692" s="619" t="s">
        <v>558</v>
      </c>
      <c r="C692" s="620" t="s">
        <v>576</v>
      </c>
      <c r="D692" s="621" t="s">
        <v>577</v>
      </c>
      <c r="E692" s="620" t="s">
        <v>559</v>
      </c>
      <c r="F692" s="621" t="s">
        <v>560</v>
      </c>
      <c r="G692" s="620" t="s">
        <v>1439</v>
      </c>
      <c r="H692" s="620" t="s">
        <v>1479</v>
      </c>
      <c r="I692" s="620" t="s">
        <v>1480</v>
      </c>
      <c r="J692" s="620" t="s">
        <v>1481</v>
      </c>
      <c r="K692" s="620" t="s">
        <v>1482</v>
      </c>
      <c r="L692" s="622">
        <v>491.54157153540348</v>
      </c>
      <c r="M692" s="622">
        <v>13</v>
      </c>
      <c r="N692" s="623">
        <v>6390.0404299602451</v>
      </c>
    </row>
    <row r="693" spans="1:14" ht="14.4" customHeight="1" x14ac:dyDescent="0.3">
      <c r="A693" s="618" t="s">
        <v>556</v>
      </c>
      <c r="B693" s="619" t="s">
        <v>558</v>
      </c>
      <c r="C693" s="620" t="s">
        <v>576</v>
      </c>
      <c r="D693" s="621" t="s">
        <v>577</v>
      </c>
      <c r="E693" s="620" t="s">
        <v>559</v>
      </c>
      <c r="F693" s="621" t="s">
        <v>560</v>
      </c>
      <c r="G693" s="620" t="s">
        <v>1439</v>
      </c>
      <c r="H693" s="620" t="s">
        <v>2495</v>
      </c>
      <c r="I693" s="620" t="s">
        <v>2496</v>
      </c>
      <c r="J693" s="620" t="s">
        <v>1481</v>
      </c>
      <c r="K693" s="620" t="s">
        <v>2497</v>
      </c>
      <c r="L693" s="622">
        <v>943.00139639701592</v>
      </c>
      <c r="M693" s="622">
        <v>2</v>
      </c>
      <c r="N693" s="623">
        <v>1886.0027927940318</v>
      </c>
    </row>
    <row r="694" spans="1:14" ht="14.4" customHeight="1" x14ac:dyDescent="0.3">
      <c r="A694" s="618" t="s">
        <v>556</v>
      </c>
      <c r="B694" s="619" t="s">
        <v>558</v>
      </c>
      <c r="C694" s="620" t="s">
        <v>576</v>
      </c>
      <c r="D694" s="621" t="s">
        <v>577</v>
      </c>
      <c r="E694" s="620" t="s">
        <v>559</v>
      </c>
      <c r="F694" s="621" t="s">
        <v>560</v>
      </c>
      <c r="G694" s="620" t="s">
        <v>1439</v>
      </c>
      <c r="H694" s="620" t="s">
        <v>2498</v>
      </c>
      <c r="I694" s="620" t="s">
        <v>2499</v>
      </c>
      <c r="J694" s="620" t="s">
        <v>2500</v>
      </c>
      <c r="K694" s="620" t="s">
        <v>2501</v>
      </c>
      <c r="L694" s="622">
        <v>61.296922048899717</v>
      </c>
      <c r="M694" s="622">
        <v>10</v>
      </c>
      <c r="N694" s="623">
        <v>612.96922048899717</v>
      </c>
    </row>
    <row r="695" spans="1:14" ht="14.4" customHeight="1" x14ac:dyDescent="0.3">
      <c r="A695" s="618" t="s">
        <v>556</v>
      </c>
      <c r="B695" s="619" t="s">
        <v>558</v>
      </c>
      <c r="C695" s="620" t="s">
        <v>576</v>
      </c>
      <c r="D695" s="621" t="s">
        <v>577</v>
      </c>
      <c r="E695" s="620" t="s">
        <v>559</v>
      </c>
      <c r="F695" s="621" t="s">
        <v>560</v>
      </c>
      <c r="G695" s="620" t="s">
        <v>1439</v>
      </c>
      <c r="H695" s="620" t="s">
        <v>2502</v>
      </c>
      <c r="I695" s="620" t="s">
        <v>2503</v>
      </c>
      <c r="J695" s="620" t="s">
        <v>1918</v>
      </c>
      <c r="K695" s="620" t="s">
        <v>1105</v>
      </c>
      <c r="L695" s="622">
        <v>49.844956080368149</v>
      </c>
      <c r="M695" s="622">
        <v>2</v>
      </c>
      <c r="N695" s="623">
        <v>99.689912160736299</v>
      </c>
    </row>
    <row r="696" spans="1:14" ht="14.4" customHeight="1" x14ac:dyDescent="0.3">
      <c r="A696" s="618" t="s">
        <v>556</v>
      </c>
      <c r="B696" s="619" t="s">
        <v>558</v>
      </c>
      <c r="C696" s="620" t="s">
        <v>576</v>
      </c>
      <c r="D696" s="621" t="s">
        <v>577</v>
      </c>
      <c r="E696" s="620" t="s">
        <v>559</v>
      </c>
      <c r="F696" s="621" t="s">
        <v>560</v>
      </c>
      <c r="G696" s="620" t="s">
        <v>1439</v>
      </c>
      <c r="H696" s="620" t="s">
        <v>1494</v>
      </c>
      <c r="I696" s="620" t="s">
        <v>1495</v>
      </c>
      <c r="J696" s="620" t="s">
        <v>1496</v>
      </c>
      <c r="K696" s="620" t="s">
        <v>1079</v>
      </c>
      <c r="L696" s="622">
        <v>43.379824700584152</v>
      </c>
      <c r="M696" s="622">
        <v>2</v>
      </c>
      <c r="N696" s="623">
        <v>86.759649401168303</v>
      </c>
    </row>
    <row r="697" spans="1:14" ht="14.4" customHeight="1" x14ac:dyDescent="0.3">
      <c r="A697" s="618" t="s">
        <v>556</v>
      </c>
      <c r="B697" s="619" t="s">
        <v>558</v>
      </c>
      <c r="C697" s="620" t="s">
        <v>576</v>
      </c>
      <c r="D697" s="621" t="s">
        <v>577</v>
      </c>
      <c r="E697" s="620" t="s">
        <v>559</v>
      </c>
      <c r="F697" s="621" t="s">
        <v>560</v>
      </c>
      <c r="G697" s="620" t="s">
        <v>1439</v>
      </c>
      <c r="H697" s="620" t="s">
        <v>1501</v>
      </c>
      <c r="I697" s="620" t="s">
        <v>1502</v>
      </c>
      <c r="J697" s="620" t="s">
        <v>1503</v>
      </c>
      <c r="K697" s="620" t="s">
        <v>1504</v>
      </c>
      <c r="L697" s="622">
        <v>79.829977429779831</v>
      </c>
      <c r="M697" s="622">
        <v>13</v>
      </c>
      <c r="N697" s="623">
        <v>1037.7897065871377</v>
      </c>
    </row>
    <row r="698" spans="1:14" ht="14.4" customHeight="1" x14ac:dyDescent="0.3">
      <c r="A698" s="618" t="s">
        <v>556</v>
      </c>
      <c r="B698" s="619" t="s">
        <v>558</v>
      </c>
      <c r="C698" s="620" t="s">
        <v>576</v>
      </c>
      <c r="D698" s="621" t="s">
        <v>577</v>
      </c>
      <c r="E698" s="620" t="s">
        <v>559</v>
      </c>
      <c r="F698" s="621" t="s">
        <v>560</v>
      </c>
      <c r="G698" s="620" t="s">
        <v>1439</v>
      </c>
      <c r="H698" s="620" t="s">
        <v>1505</v>
      </c>
      <c r="I698" s="620" t="s">
        <v>1506</v>
      </c>
      <c r="J698" s="620" t="s">
        <v>1507</v>
      </c>
      <c r="K698" s="620" t="s">
        <v>1508</v>
      </c>
      <c r="L698" s="622">
        <v>3449.9984352691172</v>
      </c>
      <c r="M698" s="622">
        <v>26</v>
      </c>
      <c r="N698" s="623">
        <v>89699.959316997047</v>
      </c>
    </row>
    <row r="699" spans="1:14" ht="14.4" customHeight="1" x14ac:dyDescent="0.3">
      <c r="A699" s="618" t="s">
        <v>556</v>
      </c>
      <c r="B699" s="619" t="s">
        <v>558</v>
      </c>
      <c r="C699" s="620" t="s">
        <v>576</v>
      </c>
      <c r="D699" s="621" t="s">
        <v>577</v>
      </c>
      <c r="E699" s="620" t="s">
        <v>559</v>
      </c>
      <c r="F699" s="621" t="s">
        <v>560</v>
      </c>
      <c r="G699" s="620" t="s">
        <v>1439</v>
      </c>
      <c r="H699" s="620" t="s">
        <v>2504</v>
      </c>
      <c r="I699" s="620" t="s">
        <v>2505</v>
      </c>
      <c r="J699" s="620" t="s">
        <v>1474</v>
      </c>
      <c r="K699" s="620" t="s">
        <v>2506</v>
      </c>
      <c r="L699" s="622">
        <v>71.390685256287398</v>
      </c>
      <c r="M699" s="622">
        <v>1</v>
      </c>
      <c r="N699" s="623">
        <v>71.390685256287398</v>
      </c>
    </row>
    <row r="700" spans="1:14" ht="14.4" customHeight="1" x14ac:dyDescent="0.3">
      <c r="A700" s="618" t="s">
        <v>556</v>
      </c>
      <c r="B700" s="619" t="s">
        <v>558</v>
      </c>
      <c r="C700" s="620" t="s">
        <v>576</v>
      </c>
      <c r="D700" s="621" t="s">
        <v>577</v>
      </c>
      <c r="E700" s="620" t="s">
        <v>559</v>
      </c>
      <c r="F700" s="621" t="s">
        <v>560</v>
      </c>
      <c r="G700" s="620" t="s">
        <v>1439</v>
      </c>
      <c r="H700" s="620" t="s">
        <v>1509</v>
      </c>
      <c r="I700" s="620" t="s">
        <v>1510</v>
      </c>
      <c r="J700" s="620" t="s">
        <v>1511</v>
      </c>
      <c r="K700" s="620" t="s">
        <v>1512</v>
      </c>
      <c r="L700" s="622">
        <v>76.490092512319706</v>
      </c>
      <c r="M700" s="622">
        <v>1</v>
      </c>
      <c r="N700" s="623">
        <v>76.490092512319706</v>
      </c>
    </row>
    <row r="701" spans="1:14" ht="14.4" customHeight="1" x14ac:dyDescent="0.3">
      <c r="A701" s="618" t="s">
        <v>556</v>
      </c>
      <c r="B701" s="619" t="s">
        <v>558</v>
      </c>
      <c r="C701" s="620" t="s">
        <v>576</v>
      </c>
      <c r="D701" s="621" t="s">
        <v>577</v>
      </c>
      <c r="E701" s="620" t="s">
        <v>559</v>
      </c>
      <c r="F701" s="621" t="s">
        <v>560</v>
      </c>
      <c r="G701" s="620" t="s">
        <v>1439</v>
      </c>
      <c r="H701" s="620" t="s">
        <v>2507</v>
      </c>
      <c r="I701" s="620" t="s">
        <v>2508</v>
      </c>
      <c r="J701" s="620" t="s">
        <v>2509</v>
      </c>
      <c r="K701" s="620" t="s">
        <v>2510</v>
      </c>
      <c r="L701" s="622">
        <v>143.6</v>
      </c>
      <c r="M701" s="622">
        <v>2</v>
      </c>
      <c r="N701" s="623">
        <v>287.2</v>
      </c>
    </row>
    <row r="702" spans="1:14" ht="14.4" customHeight="1" x14ac:dyDescent="0.3">
      <c r="A702" s="618" t="s">
        <v>556</v>
      </c>
      <c r="B702" s="619" t="s">
        <v>558</v>
      </c>
      <c r="C702" s="620" t="s">
        <v>576</v>
      </c>
      <c r="D702" s="621" t="s">
        <v>577</v>
      </c>
      <c r="E702" s="620" t="s">
        <v>559</v>
      </c>
      <c r="F702" s="621" t="s">
        <v>560</v>
      </c>
      <c r="G702" s="620" t="s">
        <v>1439</v>
      </c>
      <c r="H702" s="620" t="s">
        <v>1516</v>
      </c>
      <c r="I702" s="620" t="s">
        <v>1517</v>
      </c>
      <c r="J702" s="620" t="s">
        <v>1518</v>
      </c>
      <c r="K702" s="620" t="s">
        <v>1519</v>
      </c>
      <c r="L702" s="622">
        <v>85.48</v>
      </c>
      <c r="M702" s="622">
        <v>1</v>
      </c>
      <c r="N702" s="623">
        <v>85.48</v>
      </c>
    </row>
    <row r="703" spans="1:14" ht="14.4" customHeight="1" x14ac:dyDescent="0.3">
      <c r="A703" s="618" t="s">
        <v>556</v>
      </c>
      <c r="B703" s="619" t="s">
        <v>558</v>
      </c>
      <c r="C703" s="620" t="s">
        <v>576</v>
      </c>
      <c r="D703" s="621" t="s">
        <v>577</v>
      </c>
      <c r="E703" s="620" t="s">
        <v>559</v>
      </c>
      <c r="F703" s="621" t="s">
        <v>560</v>
      </c>
      <c r="G703" s="620" t="s">
        <v>1439</v>
      </c>
      <c r="H703" s="620" t="s">
        <v>2511</v>
      </c>
      <c r="I703" s="620" t="s">
        <v>2512</v>
      </c>
      <c r="J703" s="620" t="s">
        <v>1522</v>
      </c>
      <c r="K703" s="620" t="s">
        <v>2513</v>
      </c>
      <c r="L703" s="622">
        <v>34.399832661359298</v>
      </c>
      <c r="M703" s="622">
        <v>4</v>
      </c>
      <c r="N703" s="623">
        <v>137.59933064543719</v>
      </c>
    </row>
    <row r="704" spans="1:14" ht="14.4" customHeight="1" x14ac:dyDescent="0.3">
      <c r="A704" s="618" t="s">
        <v>556</v>
      </c>
      <c r="B704" s="619" t="s">
        <v>558</v>
      </c>
      <c r="C704" s="620" t="s">
        <v>576</v>
      </c>
      <c r="D704" s="621" t="s">
        <v>577</v>
      </c>
      <c r="E704" s="620" t="s">
        <v>559</v>
      </c>
      <c r="F704" s="621" t="s">
        <v>560</v>
      </c>
      <c r="G704" s="620" t="s">
        <v>1439</v>
      </c>
      <c r="H704" s="620" t="s">
        <v>1520</v>
      </c>
      <c r="I704" s="620" t="s">
        <v>1521</v>
      </c>
      <c r="J704" s="620" t="s">
        <v>1522</v>
      </c>
      <c r="K704" s="620" t="s">
        <v>1523</v>
      </c>
      <c r="L704" s="622">
        <v>99.409507835301625</v>
      </c>
      <c r="M704" s="622">
        <v>6</v>
      </c>
      <c r="N704" s="623">
        <v>596.45704701180978</v>
      </c>
    </row>
    <row r="705" spans="1:14" ht="14.4" customHeight="1" x14ac:dyDescent="0.3">
      <c r="A705" s="618" t="s">
        <v>556</v>
      </c>
      <c r="B705" s="619" t="s">
        <v>558</v>
      </c>
      <c r="C705" s="620" t="s">
        <v>576</v>
      </c>
      <c r="D705" s="621" t="s">
        <v>577</v>
      </c>
      <c r="E705" s="620" t="s">
        <v>559</v>
      </c>
      <c r="F705" s="621" t="s">
        <v>560</v>
      </c>
      <c r="G705" s="620" t="s">
        <v>1439</v>
      </c>
      <c r="H705" s="620" t="s">
        <v>1524</v>
      </c>
      <c r="I705" s="620" t="s">
        <v>1525</v>
      </c>
      <c r="J705" s="620" t="s">
        <v>1526</v>
      </c>
      <c r="K705" s="620" t="s">
        <v>1527</v>
      </c>
      <c r="L705" s="622">
        <v>1452.06</v>
      </c>
      <c r="M705" s="622">
        <v>2</v>
      </c>
      <c r="N705" s="623">
        <v>2904.12</v>
      </c>
    </row>
    <row r="706" spans="1:14" ht="14.4" customHeight="1" x14ac:dyDescent="0.3">
      <c r="A706" s="618" t="s">
        <v>556</v>
      </c>
      <c r="B706" s="619" t="s">
        <v>558</v>
      </c>
      <c r="C706" s="620" t="s">
        <v>576</v>
      </c>
      <c r="D706" s="621" t="s">
        <v>577</v>
      </c>
      <c r="E706" s="620" t="s">
        <v>559</v>
      </c>
      <c r="F706" s="621" t="s">
        <v>560</v>
      </c>
      <c r="G706" s="620" t="s">
        <v>1439</v>
      </c>
      <c r="H706" s="620" t="s">
        <v>2514</v>
      </c>
      <c r="I706" s="620" t="s">
        <v>2515</v>
      </c>
      <c r="J706" s="620" t="s">
        <v>1526</v>
      </c>
      <c r="K706" s="620" t="s">
        <v>2516</v>
      </c>
      <c r="L706" s="622">
        <v>1963.9985390178899</v>
      </c>
      <c r="M706" s="622">
        <v>1</v>
      </c>
      <c r="N706" s="623">
        <v>1963.9985390178899</v>
      </c>
    </row>
    <row r="707" spans="1:14" ht="14.4" customHeight="1" x14ac:dyDescent="0.3">
      <c r="A707" s="618" t="s">
        <v>556</v>
      </c>
      <c r="B707" s="619" t="s">
        <v>558</v>
      </c>
      <c r="C707" s="620" t="s">
        <v>576</v>
      </c>
      <c r="D707" s="621" t="s">
        <v>577</v>
      </c>
      <c r="E707" s="620" t="s">
        <v>559</v>
      </c>
      <c r="F707" s="621" t="s">
        <v>560</v>
      </c>
      <c r="G707" s="620" t="s">
        <v>1439</v>
      </c>
      <c r="H707" s="620" t="s">
        <v>2517</v>
      </c>
      <c r="I707" s="620" t="s">
        <v>2518</v>
      </c>
      <c r="J707" s="620" t="s">
        <v>1526</v>
      </c>
      <c r="K707" s="620" t="s">
        <v>2519</v>
      </c>
      <c r="L707" s="622">
        <v>2480.7800000000002</v>
      </c>
      <c r="M707" s="622">
        <v>0.7</v>
      </c>
      <c r="N707" s="623">
        <v>1736.546</v>
      </c>
    </row>
    <row r="708" spans="1:14" ht="14.4" customHeight="1" x14ac:dyDescent="0.3">
      <c r="A708" s="618" t="s">
        <v>556</v>
      </c>
      <c r="B708" s="619" t="s">
        <v>558</v>
      </c>
      <c r="C708" s="620" t="s">
        <v>576</v>
      </c>
      <c r="D708" s="621" t="s">
        <v>577</v>
      </c>
      <c r="E708" s="620" t="s">
        <v>559</v>
      </c>
      <c r="F708" s="621" t="s">
        <v>560</v>
      </c>
      <c r="G708" s="620" t="s">
        <v>1439</v>
      </c>
      <c r="H708" s="620" t="s">
        <v>2520</v>
      </c>
      <c r="I708" s="620" t="s">
        <v>2521</v>
      </c>
      <c r="J708" s="620" t="s">
        <v>1530</v>
      </c>
      <c r="K708" s="620" t="s">
        <v>2522</v>
      </c>
      <c r="L708" s="622">
        <v>57.979871015798352</v>
      </c>
      <c r="M708" s="622">
        <v>4</v>
      </c>
      <c r="N708" s="623">
        <v>231.91948406319341</v>
      </c>
    </row>
    <row r="709" spans="1:14" ht="14.4" customHeight="1" x14ac:dyDescent="0.3">
      <c r="A709" s="618" t="s">
        <v>556</v>
      </c>
      <c r="B709" s="619" t="s">
        <v>558</v>
      </c>
      <c r="C709" s="620" t="s">
        <v>576</v>
      </c>
      <c r="D709" s="621" t="s">
        <v>577</v>
      </c>
      <c r="E709" s="620" t="s">
        <v>559</v>
      </c>
      <c r="F709" s="621" t="s">
        <v>560</v>
      </c>
      <c r="G709" s="620" t="s">
        <v>1439</v>
      </c>
      <c r="H709" s="620" t="s">
        <v>1528</v>
      </c>
      <c r="I709" s="620" t="s">
        <v>1529</v>
      </c>
      <c r="J709" s="620" t="s">
        <v>1530</v>
      </c>
      <c r="K709" s="620" t="s">
        <v>1531</v>
      </c>
      <c r="L709" s="622">
        <v>108.98677554183666</v>
      </c>
      <c r="M709" s="622">
        <v>6</v>
      </c>
      <c r="N709" s="623">
        <v>653.92065325101998</v>
      </c>
    </row>
    <row r="710" spans="1:14" ht="14.4" customHeight="1" x14ac:dyDescent="0.3">
      <c r="A710" s="618" t="s">
        <v>556</v>
      </c>
      <c r="B710" s="619" t="s">
        <v>558</v>
      </c>
      <c r="C710" s="620" t="s">
        <v>576</v>
      </c>
      <c r="D710" s="621" t="s">
        <v>577</v>
      </c>
      <c r="E710" s="620" t="s">
        <v>559</v>
      </c>
      <c r="F710" s="621" t="s">
        <v>560</v>
      </c>
      <c r="G710" s="620" t="s">
        <v>1439</v>
      </c>
      <c r="H710" s="620" t="s">
        <v>2523</v>
      </c>
      <c r="I710" s="620" t="s">
        <v>2523</v>
      </c>
      <c r="J710" s="620" t="s">
        <v>1651</v>
      </c>
      <c r="K710" s="620" t="s">
        <v>2524</v>
      </c>
      <c r="L710" s="622">
        <v>63.669898735666592</v>
      </c>
      <c r="M710" s="622">
        <v>13</v>
      </c>
      <c r="N710" s="623">
        <v>827.70868356366566</v>
      </c>
    </row>
    <row r="711" spans="1:14" ht="14.4" customHeight="1" x14ac:dyDescent="0.3">
      <c r="A711" s="618" t="s">
        <v>556</v>
      </c>
      <c r="B711" s="619" t="s">
        <v>558</v>
      </c>
      <c r="C711" s="620" t="s">
        <v>576</v>
      </c>
      <c r="D711" s="621" t="s">
        <v>577</v>
      </c>
      <c r="E711" s="620" t="s">
        <v>559</v>
      </c>
      <c r="F711" s="621" t="s">
        <v>560</v>
      </c>
      <c r="G711" s="620" t="s">
        <v>1439</v>
      </c>
      <c r="H711" s="620" t="s">
        <v>2525</v>
      </c>
      <c r="I711" s="620" t="s">
        <v>2526</v>
      </c>
      <c r="J711" s="620" t="s">
        <v>2527</v>
      </c>
      <c r="K711" s="620" t="s">
        <v>949</v>
      </c>
      <c r="L711" s="622">
        <v>98.27</v>
      </c>
      <c r="M711" s="622">
        <v>1</v>
      </c>
      <c r="N711" s="623">
        <v>98.27</v>
      </c>
    </row>
    <row r="712" spans="1:14" ht="14.4" customHeight="1" x14ac:dyDescent="0.3">
      <c r="A712" s="618" t="s">
        <v>556</v>
      </c>
      <c r="B712" s="619" t="s">
        <v>558</v>
      </c>
      <c r="C712" s="620" t="s">
        <v>576</v>
      </c>
      <c r="D712" s="621" t="s">
        <v>577</v>
      </c>
      <c r="E712" s="620" t="s">
        <v>559</v>
      </c>
      <c r="F712" s="621" t="s">
        <v>560</v>
      </c>
      <c r="G712" s="620" t="s">
        <v>1439</v>
      </c>
      <c r="H712" s="620" t="s">
        <v>1532</v>
      </c>
      <c r="I712" s="620" t="s">
        <v>1533</v>
      </c>
      <c r="J712" s="620" t="s">
        <v>1534</v>
      </c>
      <c r="K712" s="620" t="s">
        <v>1535</v>
      </c>
      <c r="L712" s="622">
        <v>168.03877517148499</v>
      </c>
      <c r="M712" s="622">
        <v>4</v>
      </c>
      <c r="N712" s="623">
        <v>672.15510068593994</v>
      </c>
    </row>
    <row r="713" spans="1:14" ht="14.4" customHeight="1" x14ac:dyDescent="0.3">
      <c r="A713" s="618" t="s">
        <v>556</v>
      </c>
      <c r="B713" s="619" t="s">
        <v>558</v>
      </c>
      <c r="C713" s="620" t="s">
        <v>576</v>
      </c>
      <c r="D713" s="621" t="s">
        <v>577</v>
      </c>
      <c r="E713" s="620" t="s">
        <v>559</v>
      </c>
      <c r="F713" s="621" t="s">
        <v>560</v>
      </c>
      <c r="G713" s="620" t="s">
        <v>1439</v>
      </c>
      <c r="H713" s="620" t="s">
        <v>1536</v>
      </c>
      <c r="I713" s="620" t="s">
        <v>1536</v>
      </c>
      <c r="J713" s="620" t="s">
        <v>1537</v>
      </c>
      <c r="K713" s="620" t="s">
        <v>1141</v>
      </c>
      <c r="L713" s="622">
        <v>152.01</v>
      </c>
      <c r="M713" s="622">
        <v>1</v>
      </c>
      <c r="N713" s="623">
        <v>152.01</v>
      </c>
    </row>
    <row r="714" spans="1:14" ht="14.4" customHeight="1" x14ac:dyDescent="0.3">
      <c r="A714" s="618" t="s">
        <v>556</v>
      </c>
      <c r="B714" s="619" t="s">
        <v>558</v>
      </c>
      <c r="C714" s="620" t="s">
        <v>576</v>
      </c>
      <c r="D714" s="621" t="s">
        <v>577</v>
      </c>
      <c r="E714" s="620" t="s">
        <v>559</v>
      </c>
      <c r="F714" s="621" t="s">
        <v>560</v>
      </c>
      <c r="G714" s="620" t="s">
        <v>1439</v>
      </c>
      <c r="H714" s="620" t="s">
        <v>1538</v>
      </c>
      <c r="I714" s="620" t="s">
        <v>1539</v>
      </c>
      <c r="J714" s="620" t="s">
        <v>1540</v>
      </c>
      <c r="K714" s="620" t="s">
        <v>716</v>
      </c>
      <c r="L714" s="622">
        <v>43.059934251551802</v>
      </c>
      <c r="M714" s="622">
        <v>3</v>
      </c>
      <c r="N714" s="623">
        <v>129.17980275465541</v>
      </c>
    </row>
    <row r="715" spans="1:14" ht="14.4" customHeight="1" x14ac:dyDescent="0.3">
      <c r="A715" s="618" t="s">
        <v>556</v>
      </c>
      <c r="B715" s="619" t="s">
        <v>558</v>
      </c>
      <c r="C715" s="620" t="s">
        <v>576</v>
      </c>
      <c r="D715" s="621" t="s">
        <v>577</v>
      </c>
      <c r="E715" s="620" t="s">
        <v>559</v>
      </c>
      <c r="F715" s="621" t="s">
        <v>560</v>
      </c>
      <c r="G715" s="620" t="s">
        <v>1439</v>
      </c>
      <c r="H715" s="620" t="s">
        <v>2528</v>
      </c>
      <c r="I715" s="620" t="s">
        <v>2529</v>
      </c>
      <c r="J715" s="620" t="s">
        <v>1551</v>
      </c>
      <c r="K715" s="620" t="s">
        <v>2530</v>
      </c>
      <c r="L715" s="622">
        <v>47.194884142405101</v>
      </c>
      <c r="M715" s="622">
        <v>2</v>
      </c>
      <c r="N715" s="623">
        <v>94.389768284810202</v>
      </c>
    </row>
    <row r="716" spans="1:14" ht="14.4" customHeight="1" x14ac:dyDescent="0.3">
      <c r="A716" s="618" t="s">
        <v>556</v>
      </c>
      <c r="B716" s="619" t="s">
        <v>558</v>
      </c>
      <c r="C716" s="620" t="s">
        <v>576</v>
      </c>
      <c r="D716" s="621" t="s">
        <v>577</v>
      </c>
      <c r="E716" s="620" t="s">
        <v>559</v>
      </c>
      <c r="F716" s="621" t="s">
        <v>560</v>
      </c>
      <c r="G716" s="620" t="s">
        <v>1439</v>
      </c>
      <c r="H716" s="620" t="s">
        <v>2531</v>
      </c>
      <c r="I716" s="620" t="s">
        <v>2531</v>
      </c>
      <c r="J716" s="620" t="s">
        <v>2532</v>
      </c>
      <c r="K716" s="620" t="s">
        <v>2533</v>
      </c>
      <c r="L716" s="622">
        <v>99.83</v>
      </c>
      <c r="M716" s="622">
        <v>1</v>
      </c>
      <c r="N716" s="623">
        <v>99.83</v>
      </c>
    </row>
    <row r="717" spans="1:14" ht="14.4" customHeight="1" x14ac:dyDescent="0.3">
      <c r="A717" s="618" t="s">
        <v>556</v>
      </c>
      <c r="B717" s="619" t="s">
        <v>558</v>
      </c>
      <c r="C717" s="620" t="s">
        <v>576</v>
      </c>
      <c r="D717" s="621" t="s">
        <v>577</v>
      </c>
      <c r="E717" s="620" t="s">
        <v>559</v>
      </c>
      <c r="F717" s="621" t="s">
        <v>560</v>
      </c>
      <c r="G717" s="620" t="s">
        <v>1439</v>
      </c>
      <c r="H717" s="620" t="s">
        <v>2534</v>
      </c>
      <c r="I717" s="620" t="s">
        <v>2535</v>
      </c>
      <c r="J717" s="620" t="s">
        <v>2536</v>
      </c>
      <c r="K717" s="620" t="s">
        <v>1531</v>
      </c>
      <c r="L717" s="622">
        <v>130.96714285714285</v>
      </c>
      <c r="M717" s="622">
        <v>7</v>
      </c>
      <c r="N717" s="623">
        <v>916.77</v>
      </c>
    </row>
    <row r="718" spans="1:14" ht="14.4" customHeight="1" x14ac:dyDescent="0.3">
      <c r="A718" s="618" t="s">
        <v>556</v>
      </c>
      <c r="B718" s="619" t="s">
        <v>558</v>
      </c>
      <c r="C718" s="620" t="s">
        <v>576</v>
      </c>
      <c r="D718" s="621" t="s">
        <v>577</v>
      </c>
      <c r="E718" s="620" t="s">
        <v>559</v>
      </c>
      <c r="F718" s="621" t="s">
        <v>560</v>
      </c>
      <c r="G718" s="620" t="s">
        <v>1439</v>
      </c>
      <c r="H718" s="620" t="s">
        <v>1541</v>
      </c>
      <c r="I718" s="620" t="s">
        <v>1542</v>
      </c>
      <c r="J718" s="620" t="s">
        <v>1543</v>
      </c>
      <c r="K718" s="620" t="s">
        <v>1544</v>
      </c>
      <c r="L718" s="622">
        <v>184.979281912424</v>
      </c>
      <c r="M718" s="622">
        <v>3</v>
      </c>
      <c r="N718" s="623">
        <v>554.93784573727203</v>
      </c>
    </row>
    <row r="719" spans="1:14" ht="14.4" customHeight="1" x14ac:dyDescent="0.3">
      <c r="A719" s="618" t="s">
        <v>556</v>
      </c>
      <c r="B719" s="619" t="s">
        <v>558</v>
      </c>
      <c r="C719" s="620" t="s">
        <v>576</v>
      </c>
      <c r="D719" s="621" t="s">
        <v>577</v>
      </c>
      <c r="E719" s="620" t="s">
        <v>559</v>
      </c>
      <c r="F719" s="621" t="s">
        <v>560</v>
      </c>
      <c r="G719" s="620" t="s">
        <v>1439</v>
      </c>
      <c r="H719" s="620" t="s">
        <v>1549</v>
      </c>
      <c r="I719" s="620" t="s">
        <v>1550</v>
      </c>
      <c r="J719" s="620" t="s">
        <v>1551</v>
      </c>
      <c r="K719" s="620" t="s">
        <v>1552</v>
      </c>
      <c r="L719" s="622">
        <v>74.71719798694879</v>
      </c>
      <c r="M719" s="622">
        <v>19</v>
      </c>
      <c r="N719" s="623">
        <v>1419.6267617520271</v>
      </c>
    </row>
    <row r="720" spans="1:14" ht="14.4" customHeight="1" x14ac:dyDescent="0.3">
      <c r="A720" s="618" t="s">
        <v>556</v>
      </c>
      <c r="B720" s="619" t="s">
        <v>558</v>
      </c>
      <c r="C720" s="620" t="s">
        <v>576</v>
      </c>
      <c r="D720" s="621" t="s">
        <v>577</v>
      </c>
      <c r="E720" s="620" t="s">
        <v>559</v>
      </c>
      <c r="F720" s="621" t="s">
        <v>560</v>
      </c>
      <c r="G720" s="620" t="s">
        <v>1439</v>
      </c>
      <c r="H720" s="620" t="s">
        <v>2537</v>
      </c>
      <c r="I720" s="620" t="s">
        <v>2538</v>
      </c>
      <c r="J720" s="620" t="s">
        <v>1540</v>
      </c>
      <c r="K720" s="620" t="s">
        <v>898</v>
      </c>
      <c r="L720" s="622">
        <v>88.02</v>
      </c>
      <c r="M720" s="622">
        <v>1</v>
      </c>
      <c r="N720" s="623">
        <v>88.02</v>
      </c>
    </row>
    <row r="721" spans="1:14" ht="14.4" customHeight="1" x14ac:dyDescent="0.3">
      <c r="A721" s="618" t="s">
        <v>556</v>
      </c>
      <c r="B721" s="619" t="s">
        <v>558</v>
      </c>
      <c r="C721" s="620" t="s">
        <v>576</v>
      </c>
      <c r="D721" s="621" t="s">
        <v>577</v>
      </c>
      <c r="E721" s="620" t="s">
        <v>559</v>
      </c>
      <c r="F721" s="621" t="s">
        <v>560</v>
      </c>
      <c r="G721" s="620" t="s">
        <v>1439</v>
      </c>
      <c r="H721" s="620" t="s">
        <v>2539</v>
      </c>
      <c r="I721" s="620" t="s">
        <v>2540</v>
      </c>
      <c r="J721" s="620" t="s">
        <v>2541</v>
      </c>
      <c r="K721" s="620" t="s">
        <v>2542</v>
      </c>
      <c r="L721" s="622">
        <v>96.19</v>
      </c>
      <c r="M721" s="622">
        <v>1</v>
      </c>
      <c r="N721" s="623">
        <v>96.19</v>
      </c>
    </row>
    <row r="722" spans="1:14" ht="14.4" customHeight="1" x14ac:dyDescent="0.3">
      <c r="A722" s="618" t="s">
        <v>556</v>
      </c>
      <c r="B722" s="619" t="s">
        <v>558</v>
      </c>
      <c r="C722" s="620" t="s">
        <v>576</v>
      </c>
      <c r="D722" s="621" t="s">
        <v>577</v>
      </c>
      <c r="E722" s="620" t="s">
        <v>559</v>
      </c>
      <c r="F722" s="621" t="s">
        <v>560</v>
      </c>
      <c r="G722" s="620" t="s">
        <v>1439</v>
      </c>
      <c r="H722" s="620" t="s">
        <v>1557</v>
      </c>
      <c r="I722" s="620" t="s">
        <v>1558</v>
      </c>
      <c r="J722" s="620" t="s">
        <v>1559</v>
      </c>
      <c r="K722" s="620" t="s">
        <v>1560</v>
      </c>
      <c r="L722" s="622">
        <v>102.55001013828959</v>
      </c>
      <c r="M722" s="622">
        <v>5</v>
      </c>
      <c r="N722" s="623">
        <v>512.750050691448</v>
      </c>
    </row>
    <row r="723" spans="1:14" ht="14.4" customHeight="1" x14ac:dyDescent="0.3">
      <c r="A723" s="618" t="s">
        <v>556</v>
      </c>
      <c r="B723" s="619" t="s">
        <v>558</v>
      </c>
      <c r="C723" s="620" t="s">
        <v>576</v>
      </c>
      <c r="D723" s="621" t="s">
        <v>577</v>
      </c>
      <c r="E723" s="620" t="s">
        <v>559</v>
      </c>
      <c r="F723" s="621" t="s">
        <v>560</v>
      </c>
      <c r="G723" s="620" t="s">
        <v>1439</v>
      </c>
      <c r="H723" s="620" t="s">
        <v>1561</v>
      </c>
      <c r="I723" s="620" t="s">
        <v>1562</v>
      </c>
      <c r="J723" s="620" t="s">
        <v>1563</v>
      </c>
      <c r="K723" s="620" t="s">
        <v>1141</v>
      </c>
      <c r="L723" s="622">
        <v>83.556671038664334</v>
      </c>
      <c r="M723" s="622">
        <v>3</v>
      </c>
      <c r="N723" s="623">
        <v>250.67001311599302</v>
      </c>
    </row>
    <row r="724" spans="1:14" ht="14.4" customHeight="1" x14ac:dyDescent="0.3">
      <c r="A724" s="618" t="s">
        <v>556</v>
      </c>
      <c r="B724" s="619" t="s">
        <v>558</v>
      </c>
      <c r="C724" s="620" t="s">
        <v>576</v>
      </c>
      <c r="D724" s="621" t="s">
        <v>577</v>
      </c>
      <c r="E724" s="620" t="s">
        <v>559</v>
      </c>
      <c r="F724" s="621" t="s">
        <v>560</v>
      </c>
      <c r="G724" s="620" t="s">
        <v>1439</v>
      </c>
      <c r="H724" s="620" t="s">
        <v>1564</v>
      </c>
      <c r="I724" s="620" t="s">
        <v>1565</v>
      </c>
      <c r="J724" s="620" t="s">
        <v>1566</v>
      </c>
      <c r="K724" s="620" t="s">
        <v>1079</v>
      </c>
      <c r="L724" s="622">
        <v>103.26</v>
      </c>
      <c r="M724" s="622">
        <v>1</v>
      </c>
      <c r="N724" s="623">
        <v>103.26</v>
      </c>
    </row>
    <row r="725" spans="1:14" ht="14.4" customHeight="1" x14ac:dyDescent="0.3">
      <c r="A725" s="618" t="s">
        <v>556</v>
      </c>
      <c r="B725" s="619" t="s">
        <v>558</v>
      </c>
      <c r="C725" s="620" t="s">
        <v>576</v>
      </c>
      <c r="D725" s="621" t="s">
        <v>577</v>
      </c>
      <c r="E725" s="620" t="s">
        <v>559</v>
      </c>
      <c r="F725" s="621" t="s">
        <v>560</v>
      </c>
      <c r="G725" s="620" t="s">
        <v>1439</v>
      </c>
      <c r="H725" s="620" t="s">
        <v>1567</v>
      </c>
      <c r="I725" s="620" t="s">
        <v>1568</v>
      </c>
      <c r="J725" s="620" t="s">
        <v>1569</v>
      </c>
      <c r="K725" s="620" t="s">
        <v>1570</v>
      </c>
      <c r="L725" s="622">
        <v>71.81</v>
      </c>
      <c r="M725" s="622">
        <v>4</v>
      </c>
      <c r="N725" s="623">
        <v>287.24</v>
      </c>
    </row>
    <row r="726" spans="1:14" ht="14.4" customHeight="1" x14ac:dyDescent="0.3">
      <c r="A726" s="618" t="s">
        <v>556</v>
      </c>
      <c r="B726" s="619" t="s">
        <v>558</v>
      </c>
      <c r="C726" s="620" t="s">
        <v>576</v>
      </c>
      <c r="D726" s="621" t="s">
        <v>577</v>
      </c>
      <c r="E726" s="620" t="s">
        <v>559</v>
      </c>
      <c r="F726" s="621" t="s">
        <v>560</v>
      </c>
      <c r="G726" s="620" t="s">
        <v>1439</v>
      </c>
      <c r="H726" s="620" t="s">
        <v>1571</v>
      </c>
      <c r="I726" s="620" t="s">
        <v>1572</v>
      </c>
      <c r="J726" s="620" t="s">
        <v>1573</v>
      </c>
      <c r="K726" s="620" t="s">
        <v>1574</v>
      </c>
      <c r="L726" s="622">
        <v>115.320086134587</v>
      </c>
      <c r="M726" s="622">
        <v>1</v>
      </c>
      <c r="N726" s="623">
        <v>115.320086134587</v>
      </c>
    </row>
    <row r="727" spans="1:14" ht="14.4" customHeight="1" x14ac:dyDescent="0.3">
      <c r="A727" s="618" t="s">
        <v>556</v>
      </c>
      <c r="B727" s="619" t="s">
        <v>558</v>
      </c>
      <c r="C727" s="620" t="s">
        <v>576</v>
      </c>
      <c r="D727" s="621" t="s">
        <v>577</v>
      </c>
      <c r="E727" s="620" t="s">
        <v>559</v>
      </c>
      <c r="F727" s="621" t="s">
        <v>560</v>
      </c>
      <c r="G727" s="620" t="s">
        <v>1439</v>
      </c>
      <c r="H727" s="620" t="s">
        <v>2543</v>
      </c>
      <c r="I727" s="620" t="s">
        <v>2544</v>
      </c>
      <c r="J727" s="620" t="s">
        <v>2545</v>
      </c>
      <c r="K727" s="620" t="s">
        <v>1141</v>
      </c>
      <c r="L727" s="622">
        <v>82.100123099313095</v>
      </c>
      <c r="M727" s="622">
        <v>2</v>
      </c>
      <c r="N727" s="623">
        <v>164.20024619862619</v>
      </c>
    </row>
    <row r="728" spans="1:14" ht="14.4" customHeight="1" x14ac:dyDescent="0.3">
      <c r="A728" s="618" t="s">
        <v>556</v>
      </c>
      <c r="B728" s="619" t="s">
        <v>558</v>
      </c>
      <c r="C728" s="620" t="s">
        <v>576</v>
      </c>
      <c r="D728" s="621" t="s">
        <v>577</v>
      </c>
      <c r="E728" s="620" t="s">
        <v>559</v>
      </c>
      <c r="F728" s="621" t="s">
        <v>560</v>
      </c>
      <c r="G728" s="620" t="s">
        <v>1439</v>
      </c>
      <c r="H728" s="620" t="s">
        <v>2546</v>
      </c>
      <c r="I728" s="620" t="s">
        <v>2547</v>
      </c>
      <c r="J728" s="620" t="s">
        <v>2548</v>
      </c>
      <c r="K728" s="620" t="s">
        <v>1218</v>
      </c>
      <c r="L728" s="622">
        <v>257.049159653858</v>
      </c>
      <c r="M728" s="622">
        <v>1</v>
      </c>
      <c r="N728" s="623">
        <v>257.049159653858</v>
      </c>
    </row>
    <row r="729" spans="1:14" ht="14.4" customHeight="1" x14ac:dyDescent="0.3">
      <c r="A729" s="618" t="s">
        <v>556</v>
      </c>
      <c r="B729" s="619" t="s">
        <v>558</v>
      </c>
      <c r="C729" s="620" t="s">
        <v>576</v>
      </c>
      <c r="D729" s="621" t="s">
        <v>577</v>
      </c>
      <c r="E729" s="620" t="s">
        <v>559</v>
      </c>
      <c r="F729" s="621" t="s">
        <v>560</v>
      </c>
      <c r="G729" s="620" t="s">
        <v>1439</v>
      </c>
      <c r="H729" s="620" t="s">
        <v>2549</v>
      </c>
      <c r="I729" s="620" t="s">
        <v>2550</v>
      </c>
      <c r="J729" s="620" t="s">
        <v>2551</v>
      </c>
      <c r="K729" s="620" t="s">
        <v>2552</v>
      </c>
      <c r="L729" s="622">
        <v>30.65</v>
      </c>
      <c r="M729" s="622">
        <v>2</v>
      </c>
      <c r="N729" s="623">
        <v>61.3</v>
      </c>
    </row>
    <row r="730" spans="1:14" ht="14.4" customHeight="1" x14ac:dyDescent="0.3">
      <c r="A730" s="618" t="s">
        <v>556</v>
      </c>
      <c r="B730" s="619" t="s">
        <v>558</v>
      </c>
      <c r="C730" s="620" t="s">
        <v>576</v>
      </c>
      <c r="D730" s="621" t="s">
        <v>577</v>
      </c>
      <c r="E730" s="620" t="s">
        <v>559</v>
      </c>
      <c r="F730" s="621" t="s">
        <v>560</v>
      </c>
      <c r="G730" s="620" t="s">
        <v>1439</v>
      </c>
      <c r="H730" s="620" t="s">
        <v>2553</v>
      </c>
      <c r="I730" s="620" t="s">
        <v>2554</v>
      </c>
      <c r="J730" s="620" t="s">
        <v>2555</v>
      </c>
      <c r="K730" s="620" t="s">
        <v>2556</v>
      </c>
      <c r="L730" s="622">
        <v>63.799824214714</v>
      </c>
      <c r="M730" s="622">
        <v>1</v>
      </c>
      <c r="N730" s="623">
        <v>63.799824214714</v>
      </c>
    </row>
    <row r="731" spans="1:14" ht="14.4" customHeight="1" x14ac:dyDescent="0.3">
      <c r="A731" s="618" t="s">
        <v>556</v>
      </c>
      <c r="B731" s="619" t="s">
        <v>558</v>
      </c>
      <c r="C731" s="620" t="s">
        <v>576</v>
      </c>
      <c r="D731" s="621" t="s">
        <v>577</v>
      </c>
      <c r="E731" s="620" t="s">
        <v>559</v>
      </c>
      <c r="F731" s="621" t="s">
        <v>560</v>
      </c>
      <c r="G731" s="620" t="s">
        <v>1439</v>
      </c>
      <c r="H731" s="620" t="s">
        <v>2557</v>
      </c>
      <c r="I731" s="620" t="s">
        <v>2558</v>
      </c>
      <c r="J731" s="620" t="s">
        <v>2559</v>
      </c>
      <c r="K731" s="620" t="s">
        <v>2560</v>
      </c>
      <c r="L731" s="622">
        <v>152.22999999999999</v>
      </c>
      <c r="M731" s="622">
        <v>1</v>
      </c>
      <c r="N731" s="623">
        <v>152.22999999999999</v>
      </c>
    </row>
    <row r="732" spans="1:14" ht="14.4" customHeight="1" x14ac:dyDescent="0.3">
      <c r="A732" s="618" t="s">
        <v>556</v>
      </c>
      <c r="B732" s="619" t="s">
        <v>558</v>
      </c>
      <c r="C732" s="620" t="s">
        <v>576</v>
      </c>
      <c r="D732" s="621" t="s">
        <v>577</v>
      </c>
      <c r="E732" s="620" t="s">
        <v>559</v>
      </c>
      <c r="F732" s="621" t="s">
        <v>560</v>
      </c>
      <c r="G732" s="620" t="s">
        <v>1439</v>
      </c>
      <c r="H732" s="620" t="s">
        <v>2561</v>
      </c>
      <c r="I732" s="620" t="s">
        <v>2562</v>
      </c>
      <c r="J732" s="620" t="s">
        <v>2559</v>
      </c>
      <c r="K732" s="620" t="s">
        <v>1864</v>
      </c>
      <c r="L732" s="622">
        <v>46.680222316904924</v>
      </c>
      <c r="M732" s="622">
        <v>11</v>
      </c>
      <c r="N732" s="623">
        <v>513.48244548595414</v>
      </c>
    </row>
    <row r="733" spans="1:14" ht="14.4" customHeight="1" x14ac:dyDescent="0.3">
      <c r="A733" s="618" t="s">
        <v>556</v>
      </c>
      <c r="B733" s="619" t="s">
        <v>558</v>
      </c>
      <c r="C733" s="620" t="s">
        <v>576</v>
      </c>
      <c r="D733" s="621" t="s">
        <v>577</v>
      </c>
      <c r="E733" s="620" t="s">
        <v>559</v>
      </c>
      <c r="F733" s="621" t="s">
        <v>560</v>
      </c>
      <c r="G733" s="620" t="s">
        <v>1439</v>
      </c>
      <c r="H733" s="620" t="s">
        <v>1578</v>
      </c>
      <c r="I733" s="620" t="s">
        <v>1579</v>
      </c>
      <c r="J733" s="620" t="s">
        <v>1580</v>
      </c>
      <c r="K733" s="620" t="s">
        <v>1581</v>
      </c>
      <c r="L733" s="622">
        <v>26.0599721886624</v>
      </c>
      <c r="M733" s="622">
        <v>6</v>
      </c>
      <c r="N733" s="623">
        <v>156.3598331319744</v>
      </c>
    </row>
    <row r="734" spans="1:14" ht="14.4" customHeight="1" x14ac:dyDescent="0.3">
      <c r="A734" s="618" t="s">
        <v>556</v>
      </c>
      <c r="B734" s="619" t="s">
        <v>558</v>
      </c>
      <c r="C734" s="620" t="s">
        <v>576</v>
      </c>
      <c r="D734" s="621" t="s">
        <v>577</v>
      </c>
      <c r="E734" s="620" t="s">
        <v>559</v>
      </c>
      <c r="F734" s="621" t="s">
        <v>560</v>
      </c>
      <c r="G734" s="620" t="s">
        <v>1439</v>
      </c>
      <c r="H734" s="620" t="s">
        <v>1586</v>
      </c>
      <c r="I734" s="620" t="s">
        <v>1587</v>
      </c>
      <c r="J734" s="620" t="s">
        <v>1588</v>
      </c>
      <c r="K734" s="620" t="s">
        <v>1319</v>
      </c>
      <c r="L734" s="622">
        <v>76.477623424294052</v>
      </c>
      <c r="M734" s="622">
        <v>4</v>
      </c>
      <c r="N734" s="623">
        <v>305.91049369717621</v>
      </c>
    </row>
    <row r="735" spans="1:14" ht="14.4" customHeight="1" x14ac:dyDescent="0.3">
      <c r="A735" s="618" t="s">
        <v>556</v>
      </c>
      <c r="B735" s="619" t="s">
        <v>558</v>
      </c>
      <c r="C735" s="620" t="s">
        <v>576</v>
      </c>
      <c r="D735" s="621" t="s">
        <v>577</v>
      </c>
      <c r="E735" s="620" t="s">
        <v>559</v>
      </c>
      <c r="F735" s="621" t="s">
        <v>560</v>
      </c>
      <c r="G735" s="620" t="s">
        <v>1439</v>
      </c>
      <c r="H735" s="620" t="s">
        <v>1589</v>
      </c>
      <c r="I735" s="620" t="s">
        <v>1590</v>
      </c>
      <c r="J735" s="620" t="s">
        <v>1591</v>
      </c>
      <c r="K735" s="620" t="s">
        <v>993</v>
      </c>
      <c r="L735" s="622">
        <v>63.869925369646303</v>
      </c>
      <c r="M735" s="622">
        <v>1</v>
      </c>
      <c r="N735" s="623">
        <v>63.869925369646303</v>
      </c>
    </row>
    <row r="736" spans="1:14" ht="14.4" customHeight="1" x14ac:dyDescent="0.3">
      <c r="A736" s="618" t="s">
        <v>556</v>
      </c>
      <c r="B736" s="619" t="s">
        <v>558</v>
      </c>
      <c r="C736" s="620" t="s">
        <v>576</v>
      </c>
      <c r="D736" s="621" t="s">
        <v>577</v>
      </c>
      <c r="E736" s="620" t="s">
        <v>559</v>
      </c>
      <c r="F736" s="621" t="s">
        <v>560</v>
      </c>
      <c r="G736" s="620" t="s">
        <v>1439</v>
      </c>
      <c r="H736" s="620" t="s">
        <v>2563</v>
      </c>
      <c r="I736" s="620" t="s">
        <v>2564</v>
      </c>
      <c r="J736" s="620" t="s">
        <v>2565</v>
      </c>
      <c r="K736" s="620" t="s">
        <v>2566</v>
      </c>
      <c r="L736" s="622">
        <v>121.54</v>
      </c>
      <c r="M736" s="622">
        <v>2</v>
      </c>
      <c r="N736" s="623">
        <v>243.08</v>
      </c>
    </row>
    <row r="737" spans="1:14" ht="14.4" customHeight="1" x14ac:dyDescent="0.3">
      <c r="A737" s="618" t="s">
        <v>556</v>
      </c>
      <c r="B737" s="619" t="s">
        <v>558</v>
      </c>
      <c r="C737" s="620" t="s">
        <v>576</v>
      </c>
      <c r="D737" s="621" t="s">
        <v>577</v>
      </c>
      <c r="E737" s="620" t="s">
        <v>559</v>
      </c>
      <c r="F737" s="621" t="s">
        <v>560</v>
      </c>
      <c r="G737" s="620" t="s">
        <v>1439</v>
      </c>
      <c r="H737" s="620" t="s">
        <v>1602</v>
      </c>
      <c r="I737" s="620" t="s">
        <v>1603</v>
      </c>
      <c r="J737" s="620" t="s">
        <v>1604</v>
      </c>
      <c r="K737" s="620" t="s">
        <v>1605</v>
      </c>
      <c r="L737" s="622">
        <v>473.4579414020763</v>
      </c>
      <c r="M737" s="622">
        <v>7</v>
      </c>
      <c r="N737" s="623">
        <v>3314.2055898145341</v>
      </c>
    </row>
    <row r="738" spans="1:14" ht="14.4" customHeight="1" x14ac:dyDescent="0.3">
      <c r="A738" s="618" t="s">
        <v>556</v>
      </c>
      <c r="B738" s="619" t="s">
        <v>558</v>
      </c>
      <c r="C738" s="620" t="s">
        <v>576</v>
      </c>
      <c r="D738" s="621" t="s">
        <v>577</v>
      </c>
      <c r="E738" s="620" t="s">
        <v>559</v>
      </c>
      <c r="F738" s="621" t="s">
        <v>560</v>
      </c>
      <c r="G738" s="620" t="s">
        <v>1439</v>
      </c>
      <c r="H738" s="620" t="s">
        <v>2567</v>
      </c>
      <c r="I738" s="620" t="s">
        <v>2568</v>
      </c>
      <c r="J738" s="620" t="s">
        <v>2569</v>
      </c>
      <c r="K738" s="620" t="s">
        <v>2570</v>
      </c>
      <c r="L738" s="622">
        <v>249.628417927995</v>
      </c>
      <c r="M738" s="622">
        <v>1</v>
      </c>
      <c r="N738" s="623">
        <v>249.628417927995</v>
      </c>
    </row>
    <row r="739" spans="1:14" ht="14.4" customHeight="1" x14ac:dyDescent="0.3">
      <c r="A739" s="618" t="s">
        <v>556</v>
      </c>
      <c r="B739" s="619" t="s">
        <v>558</v>
      </c>
      <c r="C739" s="620" t="s">
        <v>576</v>
      </c>
      <c r="D739" s="621" t="s">
        <v>577</v>
      </c>
      <c r="E739" s="620" t="s">
        <v>559</v>
      </c>
      <c r="F739" s="621" t="s">
        <v>560</v>
      </c>
      <c r="G739" s="620" t="s">
        <v>1439</v>
      </c>
      <c r="H739" s="620" t="s">
        <v>1606</v>
      </c>
      <c r="I739" s="620" t="s">
        <v>1607</v>
      </c>
      <c r="J739" s="620" t="s">
        <v>1489</v>
      </c>
      <c r="K739" s="620" t="s">
        <v>1608</v>
      </c>
      <c r="L739" s="622">
        <v>76.891576286247187</v>
      </c>
      <c r="M739" s="622">
        <v>43</v>
      </c>
      <c r="N739" s="623">
        <v>3306.3377803086291</v>
      </c>
    </row>
    <row r="740" spans="1:14" ht="14.4" customHeight="1" x14ac:dyDescent="0.3">
      <c r="A740" s="618" t="s">
        <v>556</v>
      </c>
      <c r="B740" s="619" t="s">
        <v>558</v>
      </c>
      <c r="C740" s="620" t="s">
        <v>576</v>
      </c>
      <c r="D740" s="621" t="s">
        <v>577</v>
      </c>
      <c r="E740" s="620" t="s">
        <v>559</v>
      </c>
      <c r="F740" s="621" t="s">
        <v>560</v>
      </c>
      <c r="G740" s="620" t="s">
        <v>1439</v>
      </c>
      <c r="H740" s="620" t="s">
        <v>2571</v>
      </c>
      <c r="I740" s="620" t="s">
        <v>2572</v>
      </c>
      <c r="J740" s="620" t="s">
        <v>2573</v>
      </c>
      <c r="K740" s="620" t="s">
        <v>1210</v>
      </c>
      <c r="L740" s="622">
        <v>106.05</v>
      </c>
      <c r="M740" s="622">
        <v>1</v>
      </c>
      <c r="N740" s="623">
        <v>106.05</v>
      </c>
    </row>
    <row r="741" spans="1:14" ht="14.4" customHeight="1" x14ac:dyDescent="0.3">
      <c r="A741" s="618" t="s">
        <v>556</v>
      </c>
      <c r="B741" s="619" t="s">
        <v>558</v>
      </c>
      <c r="C741" s="620" t="s">
        <v>576</v>
      </c>
      <c r="D741" s="621" t="s">
        <v>577</v>
      </c>
      <c r="E741" s="620" t="s">
        <v>559</v>
      </c>
      <c r="F741" s="621" t="s">
        <v>560</v>
      </c>
      <c r="G741" s="620" t="s">
        <v>1439</v>
      </c>
      <c r="H741" s="620" t="s">
        <v>1609</v>
      </c>
      <c r="I741" s="620" t="s">
        <v>1610</v>
      </c>
      <c r="J741" s="620" t="s">
        <v>1611</v>
      </c>
      <c r="K741" s="620" t="s">
        <v>1612</v>
      </c>
      <c r="L741" s="622">
        <v>71.040517740653442</v>
      </c>
      <c r="M741" s="622">
        <v>150</v>
      </c>
      <c r="N741" s="623">
        <v>10656.077661098016</v>
      </c>
    </row>
    <row r="742" spans="1:14" ht="14.4" customHeight="1" x14ac:dyDescent="0.3">
      <c r="A742" s="618" t="s">
        <v>556</v>
      </c>
      <c r="B742" s="619" t="s">
        <v>558</v>
      </c>
      <c r="C742" s="620" t="s">
        <v>576</v>
      </c>
      <c r="D742" s="621" t="s">
        <v>577</v>
      </c>
      <c r="E742" s="620" t="s">
        <v>559</v>
      </c>
      <c r="F742" s="621" t="s">
        <v>560</v>
      </c>
      <c r="G742" s="620" t="s">
        <v>1439</v>
      </c>
      <c r="H742" s="620" t="s">
        <v>2574</v>
      </c>
      <c r="I742" s="620" t="s">
        <v>2575</v>
      </c>
      <c r="J742" s="620" t="s">
        <v>2576</v>
      </c>
      <c r="K742" s="620" t="s">
        <v>2577</v>
      </c>
      <c r="L742" s="622">
        <v>266.97000000000003</v>
      </c>
      <c r="M742" s="622">
        <v>1</v>
      </c>
      <c r="N742" s="623">
        <v>266.97000000000003</v>
      </c>
    </row>
    <row r="743" spans="1:14" ht="14.4" customHeight="1" x14ac:dyDescent="0.3">
      <c r="A743" s="618" t="s">
        <v>556</v>
      </c>
      <c r="B743" s="619" t="s">
        <v>558</v>
      </c>
      <c r="C743" s="620" t="s">
        <v>576</v>
      </c>
      <c r="D743" s="621" t="s">
        <v>577</v>
      </c>
      <c r="E743" s="620" t="s">
        <v>559</v>
      </c>
      <c r="F743" s="621" t="s">
        <v>560</v>
      </c>
      <c r="G743" s="620" t="s">
        <v>1439</v>
      </c>
      <c r="H743" s="620" t="s">
        <v>2578</v>
      </c>
      <c r="I743" s="620" t="s">
        <v>2579</v>
      </c>
      <c r="J743" s="620" t="s">
        <v>2580</v>
      </c>
      <c r="K743" s="620" t="s">
        <v>1500</v>
      </c>
      <c r="L743" s="622">
        <v>0</v>
      </c>
      <c r="M743" s="622">
        <v>0</v>
      </c>
      <c r="N743" s="623">
        <v>0</v>
      </c>
    </row>
    <row r="744" spans="1:14" ht="14.4" customHeight="1" x14ac:dyDescent="0.3">
      <c r="A744" s="618" t="s">
        <v>556</v>
      </c>
      <c r="B744" s="619" t="s">
        <v>558</v>
      </c>
      <c r="C744" s="620" t="s">
        <v>576</v>
      </c>
      <c r="D744" s="621" t="s">
        <v>577</v>
      </c>
      <c r="E744" s="620" t="s">
        <v>559</v>
      </c>
      <c r="F744" s="621" t="s">
        <v>560</v>
      </c>
      <c r="G744" s="620" t="s">
        <v>1439</v>
      </c>
      <c r="H744" s="620" t="s">
        <v>2581</v>
      </c>
      <c r="I744" s="620" t="s">
        <v>2582</v>
      </c>
      <c r="J744" s="620" t="s">
        <v>2583</v>
      </c>
      <c r="K744" s="620" t="s">
        <v>2584</v>
      </c>
      <c r="L744" s="622">
        <v>390.05</v>
      </c>
      <c r="M744" s="622">
        <v>2</v>
      </c>
      <c r="N744" s="623">
        <v>780.1</v>
      </c>
    </row>
    <row r="745" spans="1:14" ht="14.4" customHeight="1" x14ac:dyDescent="0.3">
      <c r="A745" s="618" t="s">
        <v>556</v>
      </c>
      <c r="B745" s="619" t="s">
        <v>558</v>
      </c>
      <c r="C745" s="620" t="s">
        <v>576</v>
      </c>
      <c r="D745" s="621" t="s">
        <v>577</v>
      </c>
      <c r="E745" s="620" t="s">
        <v>559</v>
      </c>
      <c r="F745" s="621" t="s">
        <v>560</v>
      </c>
      <c r="G745" s="620" t="s">
        <v>1439</v>
      </c>
      <c r="H745" s="620" t="s">
        <v>2585</v>
      </c>
      <c r="I745" s="620" t="s">
        <v>2586</v>
      </c>
      <c r="J745" s="620" t="s">
        <v>2587</v>
      </c>
      <c r="K745" s="620" t="s">
        <v>2588</v>
      </c>
      <c r="L745" s="622">
        <v>306.31</v>
      </c>
      <c r="M745" s="622">
        <v>4</v>
      </c>
      <c r="N745" s="623">
        <v>1225.24</v>
      </c>
    </row>
    <row r="746" spans="1:14" ht="14.4" customHeight="1" x14ac:dyDescent="0.3">
      <c r="A746" s="618" t="s">
        <v>556</v>
      </c>
      <c r="B746" s="619" t="s">
        <v>558</v>
      </c>
      <c r="C746" s="620" t="s">
        <v>576</v>
      </c>
      <c r="D746" s="621" t="s">
        <v>577</v>
      </c>
      <c r="E746" s="620" t="s">
        <v>559</v>
      </c>
      <c r="F746" s="621" t="s">
        <v>560</v>
      </c>
      <c r="G746" s="620" t="s">
        <v>1439</v>
      </c>
      <c r="H746" s="620" t="s">
        <v>2589</v>
      </c>
      <c r="I746" s="620" t="s">
        <v>2590</v>
      </c>
      <c r="J746" s="620" t="s">
        <v>2591</v>
      </c>
      <c r="K746" s="620" t="s">
        <v>2592</v>
      </c>
      <c r="L746" s="622">
        <v>653.26</v>
      </c>
      <c r="M746" s="622">
        <v>1</v>
      </c>
      <c r="N746" s="623">
        <v>653.26</v>
      </c>
    </row>
    <row r="747" spans="1:14" ht="14.4" customHeight="1" x14ac:dyDescent="0.3">
      <c r="A747" s="618" t="s">
        <v>556</v>
      </c>
      <c r="B747" s="619" t="s">
        <v>558</v>
      </c>
      <c r="C747" s="620" t="s">
        <v>576</v>
      </c>
      <c r="D747" s="621" t="s">
        <v>577</v>
      </c>
      <c r="E747" s="620" t="s">
        <v>559</v>
      </c>
      <c r="F747" s="621" t="s">
        <v>560</v>
      </c>
      <c r="G747" s="620" t="s">
        <v>1439</v>
      </c>
      <c r="H747" s="620" t="s">
        <v>1623</v>
      </c>
      <c r="I747" s="620" t="s">
        <v>1623</v>
      </c>
      <c r="J747" s="620" t="s">
        <v>1624</v>
      </c>
      <c r="K747" s="620" t="s">
        <v>1625</v>
      </c>
      <c r="L747" s="622">
        <v>2138.2580664551201</v>
      </c>
      <c r="M747" s="622">
        <v>7</v>
      </c>
      <c r="N747" s="623">
        <v>14967.80646518584</v>
      </c>
    </row>
    <row r="748" spans="1:14" ht="14.4" customHeight="1" x14ac:dyDescent="0.3">
      <c r="A748" s="618" t="s">
        <v>556</v>
      </c>
      <c r="B748" s="619" t="s">
        <v>558</v>
      </c>
      <c r="C748" s="620" t="s">
        <v>576</v>
      </c>
      <c r="D748" s="621" t="s">
        <v>577</v>
      </c>
      <c r="E748" s="620" t="s">
        <v>559</v>
      </c>
      <c r="F748" s="621" t="s">
        <v>560</v>
      </c>
      <c r="G748" s="620" t="s">
        <v>1439</v>
      </c>
      <c r="H748" s="620" t="s">
        <v>2593</v>
      </c>
      <c r="I748" s="620" t="s">
        <v>2594</v>
      </c>
      <c r="J748" s="620" t="s">
        <v>1481</v>
      </c>
      <c r="K748" s="620" t="s">
        <v>2595</v>
      </c>
      <c r="L748" s="622">
        <v>356.49983112287634</v>
      </c>
      <c r="M748" s="622">
        <v>33</v>
      </c>
      <c r="N748" s="623">
        <v>11764.494427054919</v>
      </c>
    </row>
    <row r="749" spans="1:14" ht="14.4" customHeight="1" x14ac:dyDescent="0.3">
      <c r="A749" s="618" t="s">
        <v>556</v>
      </c>
      <c r="B749" s="619" t="s">
        <v>558</v>
      </c>
      <c r="C749" s="620" t="s">
        <v>576</v>
      </c>
      <c r="D749" s="621" t="s">
        <v>577</v>
      </c>
      <c r="E749" s="620" t="s">
        <v>559</v>
      </c>
      <c r="F749" s="621" t="s">
        <v>560</v>
      </c>
      <c r="G749" s="620" t="s">
        <v>1439</v>
      </c>
      <c r="H749" s="620" t="s">
        <v>1626</v>
      </c>
      <c r="I749" s="620" t="s">
        <v>1627</v>
      </c>
      <c r="J749" s="620" t="s">
        <v>1481</v>
      </c>
      <c r="K749" s="620" t="s">
        <v>1628</v>
      </c>
      <c r="L749" s="622">
        <v>413.88614079383592</v>
      </c>
      <c r="M749" s="622">
        <v>190</v>
      </c>
      <c r="N749" s="623">
        <v>78638.36675082882</v>
      </c>
    </row>
    <row r="750" spans="1:14" ht="14.4" customHeight="1" x14ac:dyDescent="0.3">
      <c r="A750" s="618" t="s">
        <v>556</v>
      </c>
      <c r="B750" s="619" t="s">
        <v>558</v>
      </c>
      <c r="C750" s="620" t="s">
        <v>576</v>
      </c>
      <c r="D750" s="621" t="s">
        <v>577</v>
      </c>
      <c r="E750" s="620" t="s">
        <v>559</v>
      </c>
      <c r="F750" s="621" t="s">
        <v>560</v>
      </c>
      <c r="G750" s="620" t="s">
        <v>1439</v>
      </c>
      <c r="H750" s="620" t="s">
        <v>2596</v>
      </c>
      <c r="I750" s="620" t="s">
        <v>2597</v>
      </c>
      <c r="J750" s="620" t="s">
        <v>2598</v>
      </c>
      <c r="K750" s="620" t="s">
        <v>2599</v>
      </c>
      <c r="L750" s="622">
        <v>97.696782919811369</v>
      </c>
      <c r="M750" s="622">
        <v>6</v>
      </c>
      <c r="N750" s="623">
        <v>586.18069751886821</v>
      </c>
    </row>
    <row r="751" spans="1:14" ht="14.4" customHeight="1" x14ac:dyDescent="0.3">
      <c r="A751" s="618" t="s">
        <v>556</v>
      </c>
      <c r="B751" s="619" t="s">
        <v>558</v>
      </c>
      <c r="C751" s="620" t="s">
        <v>576</v>
      </c>
      <c r="D751" s="621" t="s">
        <v>577</v>
      </c>
      <c r="E751" s="620" t="s">
        <v>559</v>
      </c>
      <c r="F751" s="621" t="s">
        <v>560</v>
      </c>
      <c r="G751" s="620" t="s">
        <v>1439</v>
      </c>
      <c r="H751" s="620" t="s">
        <v>1629</v>
      </c>
      <c r="I751" s="620" t="s">
        <v>1630</v>
      </c>
      <c r="J751" s="620" t="s">
        <v>1631</v>
      </c>
      <c r="K751" s="620" t="s">
        <v>1632</v>
      </c>
      <c r="L751" s="622">
        <v>113.59747785466524</v>
      </c>
      <c r="M751" s="622">
        <v>4</v>
      </c>
      <c r="N751" s="623">
        <v>454.38991141866097</v>
      </c>
    </row>
    <row r="752" spans="1:14" ht="14.4" customHeight="1" x14ac:dyDescent="0.3">
      <c r="A752" s="618" t="s">
        <v>556</v>
      </c>
      <c r="B752" s="619" t="s">
        <v>558</v>
      </c>
      <c r="C752" s="620" t="s">
        <v>576</v>
      </c>
      <c r="D752" s="621" t="s">
        <v>577</v>
      </c>
      <c r="E752" s="620" t="s">
        <v>559</v>
      </c>
      <c r="F752" s="621" t="s">
        <v>560</v>
      </c>
      <c r="G752" s="620" t="s">
        <v>1439</v>
      </c>
      <c r="H752" s="620" t="s">
        <v>2600</v>
      </c>
      <c r="I752" s="620" t="s">
        <v>2601</v>
      </c>
      <c r="J752" s="620" t="s">
        <v>2602</v>
      </c>
      <c r="K752" s="620" t="s">
        <v>2603</v>
      </c>
      <c r="L752" s="622">
        <v>380.89004398695562</v>
      </c>
      <c r="M752" s="622">
        <v>8</v>
      </c>
      <c r="N752" s="623">
        <v>3047.1203518956449</v>
      </c>
    </row>
    <row r="753" spans="1:14" ht="14.4" customHeight="1" x14ac:dyDescent="0.3">
      <c r="A753" s="618" t="s">
        <v>556</v>
      </c>
      <c r="B753" s="619" t="s">
        <v>558</v>
      </c>
      <c r="C753" s="620" t="s">
        <v>576</v>
      </c>
      <c r="D753" s="621" t="s">
        <v>577</v>
      </c>
      <c r="E753" s="620" t="s">
        <v>559</v>
      </c>
      <c r="F753" s="621" t="s">
        <v>560</v>
      </c>
      <c r="G753" s="620" t="s">
        <v>1439</v>
      </c>
      <c r="H753" s="620" t="s">
        <v>2604</v>
      </c>
      <c r="I753" s="620" t="s">
        <v>2605</v>
      </c>
      <c r="J753" s="620" t="s">
        <v>2606</v>
      </c>
      <c r="K753" s="620" t="s">
        <v>2607</v>
      </c>
      <c r="L753" s="622">
        <v>182.21</v>
      </c>
      <c r="M753" s="622">
        <v>1</v>
      </c>
      <c r="N753" s="623">
        <v>182.21</v>
      </c>
    </row>
    <row r="754" spans="1:14" ht="14.4" customHeight="1" x14ac:dyDescent="0.3">
      <c r="A754" s="618" t="s">
        <v>556</v>
      </c>
      <c r="B754" s="619" t="s">
        <v>558</v>
      </c>
      <c r="C754" s="620" t="s">
        <v>576</v>
      </c>
      <c r="D754" s="621" t="s">
        <v>577</v>
      </c>
      <c r="E754" s="620" t="s">
        <v>559</v>
      </c>
      <c r="F754" s="621" t="s">
        <v>560</v>
      </c>
      <c r="G754" s="620" t="s">
        <v>1439</v>
      </c>
      <c r="H754" s="620" t="s">
        <v>2608</v>
      </c>
      <c r="I754" s="620" t="s">
        <v>2609</v>
      </c>
      <c r="J754" s="620" t="s">
        <v>2610</v>
      </c>
      <c r="K754" s="620" t="s">
        <v>2611</v>
      </c>
      <c r="L754" s="622">
        <v>162.03965098490201</v>
      </c>
      <c r="M754" s="622">
        <v>1</v>
      </c>
      <c r="N754" s="623">
        <v>162.03965098490201</v>
      </c>
    </row>
    <row r="755" spans="1:14" ht="14.4" customHeight="1" x14ac:dyDescent="0.3">
      <c r="A755" s="618" t="s">
        <v>556</v>
      </c>
      <c r="B755" s="619" t="s">
        <v>558</v>
      </c>
      <c r="C755" s="620" t="s">
        <v>576</v>
      </c>
      <c r="D755" s="621" t="s">
        <v>577</v>
      </c>
      <c r="E755" s="620" t="s">
        <v>559</v>
      </c>
      <c r="F755" s="621" t="s">
        <v>560</v>
      </c>
      <c r="G755" s="620" t="s">
        <v>1439</v>
      </c>
      <c r="H755" s="620" t="s">
        <v>2612</v>
      </c>
      <c r="I755" s="620" t="s">
        <v>2613</v>
      </c>
      <c r="J755" s="620" t="s">
        <v>2614</v>
      </c>
      <c r="K755" s="620" t="s">
        <v>2615</v>
      </c>
      <c r="L755" s="622">
        <v>81.545000000000002</v>
      </c>
      <c r="M755" s="622">
        <v>2</v>
      </c>
      <c r="N755" s="623">
        <v>163.09</v>
      </c>
    </row>
    <row r="756" spans="1:14" ht="14.4" customHeight="1" x14ac:dyDescent="0.3">
      <c r="A756" s="618" t="s">
        <v>556</v>
      </c>
      <c r="B756" s="619" t="s">
        <v>558</v>
      </c>
      <c r="C756" s="620" t="s">
        <v>576</v>
      </c>
      <c r="D756" s="621" t="s">
        <v>577</v>
      </c>
      <c r="E756" s="620" t="s">
        <v>559</v>
      </c>
      <c r="F756" s="621" t="s">
        <v>560</v>
      </c>
      <c r="G756" s="620" t="s">
        <v>1439</v>
      </c>
      <c r="H756" s="620" t="s">
        <v>2616</v>
      </c>
      <c r="I756" s="620" t="s">
        <v>2617</v>
      </c>
      <c r="J756" s="620" t="s">
        <v>2618</v>
      </c>
      <c r="K756" s="620" t="s">
        <v>2619</v>
      </c>
      <c r="L756" s="622">
        <v>29.33</v>
      </c>
      <c r="M756" s="622">
        <v>2</v>
      </c>
      <c r="N756" s="623">
        <v>58.66</v>
      </c>
    </row>
    <row r="757" spans="1:14" ht="14.4" customHeight="1" x14ac:dyDescent="0.3">
      <c r="A757" s="618" t="s">
        <v>556</v>
      </c>
      <c r="B757" s="619" t="s">
        <v>558</v>
      </c>
      <c r="C757" s="620" t="s">
        <v>576</v>
      </c>
      <c r="D757" s="621" t="s">
        <v>577</v>
      </c>
      <c r="E757" s="620" t="s">
        <v>559</v>
      </c>
      <c r="F757" s="621" t="s">
        <v>560</v>
      </c>
      <c r="G757" s="620" t="s">
        <v>1439</v>
      </c>
      <c r="H757" s="620" t="s">
        <v>1643</v>
      </c>
      <c r="I757" s="620" t="s">
        <v>1644</v>
      </c>
      <c r="J757" s="620" t="s">
        <v>1645</v>
      </c>
      <c r="K757" s="620" t="s">
        <v>1222</v>
      </c>
      <c r="L757" s="622">
        <v>151.25</v>
      </c>
      <c r="M757" s="622">
        <v>1</v>
      </c>
      <c r="N757" s="623">
        <v>151.25</v>
      </c>
    </row>
    <row r="758" spans="1:14" ht="14.4" customHeight="1" x14ac:dyDescent="0.3">
      <c r="A758" s="618" t="s">
        <v>556</v>
      </c>
      <c r="B758" s="619" t="s">
        <v>558</v>
      </c>
      <c r="C758" s="620" t="s">
        <v>576</v>
      </c>
      <c r="D758" s="621" t="s">
        <v>577</v>
      </c>
      <c r="E758" s="620" t="s">
        <v>559</v>
      </c>
      <c r="F758" s="621" t="s">
        <v>560</v>
      </c>
      <c r="G758" s="620" t="s">
        <v>1439</v>
      </c>
      <c r="H758" s="620" t="s">
        <v>2620</v>
      </c>
      <c r="I758" s="620" t="s">
        <v>2621</v>
      </c>
      <c r="J758" s="620" t="s">
        <v>2622</v>
      </c>
      <c r="K758" s="620" t="s">
        <v>2623</v>
      </c>
      <c r="L758" s="622">
        <v>232.1</v>
      </c>
      <c r="M758" s="622">
        <v>1</v>
      </c>
      <c r="N758" s="623">
        <v>232.1</v>
      </c>
    </row>
    <row r="759" spans="1:14" ht="14.4" customHeight="1" x14ac:dyDescent="0.3">
      <c r="A759" s="618" t="s">
        <v>556</v>
      </c>
      <c r="B759" s="619" t="s">
        <v>558</v>
      </c>
      <c r="C759" s="620" t="s">
        <v>576</v>
      </c>
      <c r="D759" s="621" t="s">
        <v>577</v>
      </c>
      <c r="E759" s="620" t="s">
        <v>559</v>
      </c>
      <c r="F759" s="621" t="s">
        <v>560</v>
      </c>
      <c r="G759" s="620" t="s">
        <v>1439</v>
      </c>
      <c r="H759" s="620" t="s">
        <v>2624</v>
      </c>
      <c r="I759" s="620" t="s">
        <v>2625</v>
      </c>
      <c r="J759" s="620" t="s">
        <v>617</v>
      </c>
      <c r="K759" s="620" t="s">
        <v>2626</v>
      </c>
      <c r="L759" s="622">
        <v>0</v>
      </c>
      <c r="M759" s="622">
        <v>0</v>
      </c>
      <c r="N759" s="623">
        <v>0</v>
      </c>
    </row>
    <row r="760" spans="1:14" ht="14.4" customHeight="1" x14ac:dyDescent="0.3">
      <c r="A760" s="618" t="s">
        <v>556</v>
      </c>
      <c r="B760" s="619" t="s">
        <v>558</v>
      </c>
      <c r="C760" s="620" t="s">
        <v>576</v>
      </c>
      <c r="D760" s="621" t="s">
        <v>577</v>
      </c>
      <c r="E760" s="620" t="s">
        <v>559</v>
      </c>
      <c r="F760" s="621" t="s">
        <v>560</v>
      </c>
      <c r="G760" s="620" t="s">
        <v>1439</v>
      </c>
      <c r="H760" s="620" t="s">
        <v>1650</v>
      </c>
      <c r="I760" s="620" t="s">
        <v>1650</v>
      </c>
      <c r="J760" s="620" t="s">
        <v>1651</v>
      </c>
      <c r="K760" s="620" t="s">
        <v>1652</v>
      </c>
      <c r="L760" s="622">
        <v>128.34</v>
      </c>
      <c r="M760" s="622">
        <v>2</v>
      </c>
      <c r="N760" s="623">
        <v>256.68</v>
      </c>
    </row>
    <row r="761" spans="1:14" ht="14.4" customHeight="1" x14ac:dyDescent="0.3">
      <c r="A761" s="618" t="s">
        <v>556</v>
      </c>
      <c r="B761" s="619" t="s">
        <v>558</v>
      </c>
      <c r="C761" s="620" t="s">
        <v>576</v>
      </c>
      <c r="D761" s="621" t="s">
        <v>577</v>
      </c>
      <c r="E761" s="620" t="s">
        <v>559</v>
      </c>
      <c r="F761" s="621" t="s">
        <v>560</v>
      </c>
      <c r="G761" s="620" t="s">
        <v>1439</v>
      </c>
      <c r="H761" s="620" t="s">
        <v>1653</v>
      </c>
      <c r="I761" s="620" t="s">
        <v>1654</v>
      </c>
      <c r="J761" s="620" t="s">
        <v>1655</v>
      </c>
      <c r="K761" s="620" t="s">
        <v>1656</v>
      </c>
      <c r="L761" s="622">
        <v>497.18222125916458</v>
      </c>
      <c r="M761" s="622">
        <v>16</v>
      </c>
      <c r="N761" s="623">
        <v>7954.9155401466332</v>
      </c>
    </row>
    <row r="762" spans="1:14" ht="14.4" customHeight="1" x14ac:dyDescent="0.3">
      <c r="A762" s="618" t="s">
        <v>556</v>
      </c>
      <c r="B762" s="619" t="s">
        <v>558</v>
      </c>
      <c r="C762" s="620" t="s">
        <v>576</v>
      </c>
      <c r="D762" s="621" t="s">
        <v>577</v>
      </c>
      <c r="E762" s="620" t="s">
        <v>559</v>
      </c>
      <c r="F762" s="621" t="s">
        <v>560</v>
      </c>
      <c r="G762" s="620" t="s">
        <v>1439</v>
      </c>
      <c r="H762" s="620" t="s">
        <v>2627</v>
      </c>
      <c r="I762" s="620" t="s">
        <v>2628</v>
      </c>
      <c r="J762" s="620" t="s">
        <v>2629</v>
      </c>
      <c r="K762" s="620" t="s">
        <v>2630</v>
      </c>
      <c r="L762" s="622">
        <v>642</v>
      </c>
      <c r="M762" s="622">
        <v>1</v>
      </c>
      <c r="N762" s="623">
        <v>642</v>
      </c>
    </row>
    <row r="763" spans="1:14" ht="14.4" customHeight="1" x14ac:dyDescent="0.3">
      <c r="A763" s="618" t="s">
        <v>556</v>
      </c>
      <c r="B763" s="619" t="s">
        <v>558</v>
      </c>
      <c r="C763" s="620" t="s">
        <v>576</v>
      </c>
      <c r="D763" s="621" t="s">
        <v>577</v>
      </c>
      <c r="E763" s="620" t="s">
        <v>559</v>
      </c>
      <c r="F763" s="621" t="s">
        <v>560</v>
      </c>
      <c r="G763" s="620" t="s">
        <v>1439</v>
      </c>
      <c r="H763" s="620" t="s">
        <v>2631</v>
      </c>
      <c r="I763" s="620" t="s">
        <v>2632</v>
      </c>
      <c r="J763" s="620" t="s">
        <v>2633</v>
      </c>
      <c r="K763" s="620" t="s">
        <v>993</v>
      </c>
      <c r="L763" s="622">
        <v>257.04957236746202</v>
      </c>
      <c r="M763" s="622">
        <v>1</v>
      </c>
      <c r="N763" s="623">
        <v>257.04957236746202</v>
      </c>
    </row>
    <row r="764" spans="1:14" ht="14.4" customHeight="1" x14ac:dyDescent="0.3">
      <c r="A764" s="618" t="s">
        <v>556</v>
      </c>
      <c r="B764" s="619" t="s">
        <v>558</v>
      </c>
      <c r="C764" s="620" t="s">
        <v>576</v>
      </c>
      <c r="D764" s="621" t="s">
        <v>577</v>
      </c>
      <c r="E764" s="620" t="s">
        <v>559</v>
      </c>
      <c r="F764" s="621" t="s">
        <v>560</v>
      </c>
      <c r="G764" s="620" t="s">
        <v>1439</v>
      </c>
      <c r="H764" s="620" t="s">
        <v>2634</v>
      </c>
      <c r="I764" s="620" t="s">
        <v>2635</v>
      </c>
      <c r="J764" s="620" t="s">
        <v>2636</v>
      </c>
      <c r="K764" s="620" t="s">
        <v>2637</v>
      </c>
      <c r="L764" s="622">
        <v>138.66</v>
      </c>
      <c r="M764" s="622">
        <v>1</v>
      </c>
      <c r="N764" s="623">
        <v>138.66</v>
      </c>
    </row>
    <row r="765" spans="1:14" ht="14.4" customHeight="1" x14ac:dyDescent="0.3">
      <c r="A765" s="618" t="s">
        <v>556</v>
      </c>
      <c r="B765" s="619" t="s">
        <v>558</v>
      </c>
      <c r="C765" s="620" t="s">
        <v>576</v>
      </c>
      <c r="D765" s="621" t="s">
        <v>577</v>
      </c>
      <c r="E765" s="620" t="s">
        <v>559</v>
      </c>
      <c r="F765" s="621" t="s">
        <v>560</v>
      </c>
      <c r="G765" s="620" t="s">
        <v>1439</v>
      </c>
      <c r="H765" s="620" t="s">
        <v>2638</v>
      </c>
      <c r="I765" s="620" t="s">
        <v>2639</v>
      </c>
      <c r="J765" s="620" t="s">
        <v>2640</v>
      </c>
      <c r="K765" s="620" t="s">
        <v>2487</v>
      </c>
      <c r="L765" s="622">
        <v>40.6</v>
      </c>
      <c r="M765" s="622">
        <v>1</v>
      </c>
      <c r="N765" s="623">
        <v>40.6</v>
      </c>
    </row>
    <row r="766" spans="1:14" ht="14.4" customHeight="1" x14ac:dyDescent="0.3">
      <c r="A766" s="618" t="s">
        <v>556</v>
      </c>
      <c r="B766" s="619" t="s">
        <v>558</v>
      </c>
      <c r="C766" s="620" t="s">
        <v>576</v>
      </c>
      <c r="D766" s="621" t="s">
        <v>577</v>
      </c>
      <c r="E766" s="620" t="s">
        <v>559</v>
      </c>
      <c r="F766" s="621" t="s">
        <v>560</v>
      </c>
      <c r="G766" s="620" t="s">
        <v>1439</v>
      </c>
      <c r="H766" s="620" t="s">
        <v>2641</v>
      </c>
      <c r="I766" s="620" t="s">
        <v>2642</v>
      </c>
      <c r="J766" s="620" t="s">
        <v>2643</v>
      </c>
      <c r="K766" s="620" t="s">
        <v>2644</v>
      </c>
      <c r="L766" s="622">
        <v>345.54</v>
      </c>
      <c r="M766" s="622">
        <v>1</v>
      </c>
      <c r="N766" s="623">
        <v>345.54</v>
      </c>
    </row>
    <row r="767" spans="1:14" ht="14.4" customHeight="1" x14ac:dyDescent="0.3">
      <c r="A767" s="618" t="s">
        <v>556</v>
      </c>
      <c r="B767" s="619" t="s">
        <v>558</v>
      </c>
      <c r="C767" s="620" t="s">
        <v>576</v>
      </c>
      <c r="D767" s="621" t="s">
        <v>577</v>
      </c>
      <c r="E767" s="620" t="s">
        <v>561</v>
      </c>
      <c r="F767" s="621" t="s">
        <v>562</v>
      </c>
      <c r="G767" s="620" t="s">
        <v>627</v>
      </c>
      <c r="H767" s="620" t="s">
        <v>1659</v>
      </c>
      <c r="I767" s="620" t="s">
        <v>1660</v>
      </c>
      <c r="J767" s="620" t="s">
        <v>1661</v>
      </c>
      <c r="K767" s="620" t="s">
        <v>1662</v>
      </c>
      <c r="L767" s="622">
        <v>2332.2957616623544</v>
      </c>
      <c r="M767" s="622">
        <v>29</v>
      </c>
      <c r="N767" s="623">
        <v>67636.577088208272</v>
      </c>
    </row>
    <row r="768" spans="1:14" ht="14.4" customHeight="1" x14ac:dyDescent="0.3">
      <c r="A768" s="618" t="s">
        <v>556</v>
      </c>
      <c r="B768" s="619" t="s">
        <v>558</v>
      </c>
      <c r="C768" s="620" t="s">
        <v>576</v>
      </c>
      <c r="D768" s="621" t="s">
        <v>577</v>
      </c>
      <c r="E768" s="620" t="s">
        <v>561</v>
      </c>
      <c r="F768" s="621" t="s">
        <v>562</v>
      </c>
      <c r="G768" s="620" t="s">
        <v>627</v>
      </c>
      <c r="H768" s="620" t="s">
        <v>1663</v>
      </c>
      <c r="I768" s="620" t="s">
        <v>1664</v>
      </c>
      <c r="J768" s="620" t="s">
        <v>1665</v>
      </c>
      <c r="K768" s="620" t="s">
        <v>1662</v>
      </c>
      <c r="L768" s="622">
        <v>2223.339996373888</v>
      </c>
      <c r="M768" s="622">
        <v>20</v>
      </c>
      <c r="N768" s="623">
        <v>44466.799927477761</v>
      </c>
    </row>
    <row r="769" spans="1:14" ht="14.4" customHeight="1" x14ac:dyDescent="0.3">
      <c r="A769" s="618" t="s">
        <v>556</v>
      </c>
      <c r="B769" s="619" t="s">
        <v>558</v>
      </c>
      <c r="C769" s="620" t="s">
        <v>576</v>
      </c>
      <c r="D769" s="621" t="s">
        <v>577</v>
      </c>
      <c r="E769" s="620" t="s">
        <v>561</v>
      </c>
      <c r="F769" s="621" t="s">
        <v>562</v>
      </c>
      <c r="G769" s="620" t="s">
        <v>627</v>
      </c>
      <c r="H769" s="620" t="s">
        <v>2645</v>
      </c>
      <c r="I769" s="620" t="s">
        <v>2646</v>
      </c>
      <c r="J769" s="620" t="s">
        <v>2647</v>
      </c>
      <c r="K769" s="620" t="s">
        <v>1672</v>
      </c>
      <c r="L769" s="622">
        <v>1735.66</v>
      </c>
      <c r="M769" s="622">
        <v>1</v>
      </c>
      <c r="N769" s="623">
        <v>1735.66</v>
      </c>
    </row>
    <row r="770" spans="1:14" ht="14.4" customHeight="1" x14ac:dyDescent="0.3">
      <c r="A770" s="618" t="s">
        <v>556</v>
      </c>
      <c r="B770" s="619" t="s">
        <v>558</v>
      </c>
      <c r="C770" s="620" t="s">
        <v>576</v>
      </c>
      <c r="D770" s="621" t="s">
        <v>577</v>
      </c>
      <c r="E770" s="620" t="s">
        <v>561</v>
      </c>
      <c r="F770" s="621" t="s">
        <v>562</v>
      </c>
      <c r="G770" s="620" t="s">
        <v>627</v>
      </c>
      <c r="H770" s="620" t="s">
        <v>1669</v>
      </c>
      <c r="I770" s="620" t="s">
        <v>1670</v>
      </c>
      <c r="J770" s="620" t="s">
        <v>1671</v>
      </c>
      <c r="K770" s="620" t="s">
        <v>1672</v>
      </c>
      <c r="L770" s="622">
        <v>1389.8645089894001</v>
      </c>
      <c r="M770" s="622">
        <v>1</v>
      </c>
      <c r="N770" s="623">
        <v>1389.8645089894001</v>
      </c>
    </row>
    <row r="771" spans="1:14" ht="14.4" customHeight="1" x14ac:dyDescent="0.3">
      <c r="A771" s="618" t="s">
        <v>556</v>
      </c>
      <c r="B771" s="619" t="s">
        <v>558</v>
      </c>
      <c r="C771" s="620" t="s">
        <v>576</v>
      </c>
      <c r="D771" s="621" t="s">
        <v>577</v>
      </c>
      <c r="E771" s="620" t="s">
        <v>561</v>
      </c>
      <c r="F771" s="621" t="s">
        <v>562</v>
      </c>
      <c r="G771" s="620" t="s">
        <v>627</v>
      </c>
      <c r="H771" s="620" t="s">
        <v>1673</v>
      </c>
      <c r="I771" s="620" t="s">
        <v>1674</v>
      </c>
      <c r="J771" s="620" t="s">
        <v>1675</v>
      </c>
      <c r="K771" s="620" t="s">
        <v>1676</v>
      </c>
      <c r="L771" s="622">
        <v>1735.07</v>
      </c>
      <c r="M771" s="622">
        <v>1</v>
      </c>
      <c r="N771" s="623">
        <v>1735.07</v>
      </c>
    </row>
    <row r="772" spans="1:14" ht="14.4" customHeight="1" x14ac:dyDescent="0.3">
      <c r="A772" s="618" t="s">
        <v>556</v>
      </c>
      <c r="B772" s="619" t="s">
        <v>558</v>
      </c>
      <c r="C772" s="620" t="s">
        <v>576</v>
      </c>
      <c r="D772" s="621" t="s">
        <v>577</v>
      </c>
      <c r="E772" s="620" t="s">
        <v>561</v>
      </c>
      <c r="F772" s="621" t="s">
        <v>562</v>
      </c>
      <c r="G772" s="620" t="s">
        <v>627</v>
      </c>
      <c r="H772" s="620" t="s">
        <v>1677</v>
      </c>
      <c r="I772" s="620" t="s">
        <v>1678</v>
      </c>
      <c r="J772" s="620" t="s">
        <v>1675</v>
      </c>
      <c r="K772" s="620" t="s">
        <v>1679</v>
      </c>
      <c r="L772" s="622">
        <v>2156.25</v>
      </c>
      <c r="M772" s="622">
        <v>1</v>
      </c>
      <c r="N772" s="623">
        <v>2156.25</v>
      </c>
    </row>
    <row r="773" spans="1:14" ht="14.4" customHeight="1" x14ac:dyDescent="0.3">
      <c r="A773" s="618" t="s">
        <v>556</v>
      </c>
      <c r="B773" s="619" t="s">
        <v>558</v>
      </c>
      <c r="C773" s="620" t="s">
        <v>576</v>
      </c>
      <c r="D773" s="621" t="s">
        <v>577</v>
      </c>
      <c r="E773" s="620" t="s">
        <v>561</v>
      </c>
      <c r="F773" s="621" t="s">
        <v>562</v>
      </c>
      <c r="G773" s="620" t="s">
        <v>627</v>
      </c>
      <c r="H773" s="620" t="s">
        <v>1683</v>
      </c>
      <c r="I773" s="620" t="s">
        <v>1684</v>
      </c>
      <c r="J773" s="620" t="s">
        <v>1685</v>
      </c>
      <c r="K773" s="620" t="s">
        <v>1686</v>
      </c>
      <c r="L773" s="622">
        <v>290.26</v>
      </c>
      <c r="M773" s="622">
        <v>10</v>
      </c>
      <c r="N773" s="623">
        <v>2902.6</v>
      </c>
    </row>
    <row r="774" spans="1:14" ht="14.4" customHeight="1" x14ac:dyDescent="0.3">
      <c r="A774" s="618" t="s">
        <v>556</v>
      </c>
      <c r="B774" s="619" t="s">
        <v>558</v>
      </c>
      <c r="C774" s="620" t="s">
        <v>576</v>
      </c>
      <c r="D774" s="621" t="s">
        <v>577</v>
      </c>
      <c r="E774" s="620" t="s">
        <v>561</v>
      </c>
      <c r="F774" s="621" t="s">
        <v>562</v>
      </c>
      <c r="G774" s="620" t="s">
        <v>1439</v>
      </c>
      <c r="H774" s="620" t="s">
        <v>1694</v>
      </c>
      <c r="I774" s="620" t="s">
        <v>1695</v>
      </c>
      <c r="J774" s="620" t="s">
        <v>1696</v>
      </c>
      <c r="K774" s="620" t="s">
        <v>1697</v>
      </c>
      <c r="L774" s="622">
        <v>40.729993144187198</v>
      </c>
      <c r="M774" s="622">
        <v>6</v>
      </c>
      <c r="N774" s="623">
        <v>244.37995886512317</v>
      </c>
    </row>
    <row r="775" spans="1:14" ht="14.4" customHeight="1" x14ac:dyDescent="0.3">
      <c r="A775" s="618" t="s">
        <v>556</v>
      </c>
      <c r="B775" s="619" t="s">
        <v>558</v>
      </c>
      <c r="C775" s="620" t="s">
        <v>576</v>
      </c>
      <c r="D775" s="621" t="s">
        <v>577</v>
      </c>
      <c r="E775" s="620" t="s">
        <v>561</v>
      </c>
      <c r="F775" s="621" t="s">
        <v>562</v>
      </c>
      <c r="G775" s="620" t="s">
        <v>1439</v>
      </c>
      <c r="H775" s="620" t="s">
        <v>2648</v>
      </c>
      <c r="I775" s="620" t="s">
        <v>2649</v>
      </c>
      <c r="J775" s="620" t="s">
        <v>2650</v>
      </c>
      <c r="K775" s="620" t="s">
        <v>1697</v>
      </c>
      <c r="L775" s="622">
        <v>42.6</v>
      </c>
      <c r="M775" s="622">
        <v>3</v>
      </c>
      <c r="N775" s="623">
        <v>127.80000000000001</v>
      </c>
    </row>
    <row r="776" spans="1:14" ht="14.4" customHeight="1" x14ac:dyDescent="0.3">
      <c r="A776" s="618" t="s">
        <v>556</v>
      </c>
      <c r="B776" s="619" t="s">
        <v>558</v>
      </c>
      <c r="C776" s="620" t="s">
        <v>576</v>
      </c>
      <c r="D776" s="621" t="s">
        <v>577</v>
      </c>
      <c r="E776" s="620" t="s">
        <v>561</v>
      </c>
      <c r="F776" s="621" t="s">
        <v>562</v>
      </c>
      <c r="G776" s="620" t="s">
        <v>1439</v>
      </c>
      <c r="H776" s="620" t="s">
        <v>2651</v>
      </c>
      <c r="I776" s="620" t="s">
        <v>2652</v>
      </c>
      <c r="J776" s="620" t="s">
        <v>2653</v>
      </c>
      <c r="K776" s="620" t="s">
        <v>1697</v>
      </c>
      <c r="L776" s="622">
        <v>54.055870662751815</v>
      </c>
      <c r="M776" s="622">
        <v>22</v>
      </c>
      <c r="N776" s="623">
        <v>1189.2291545805399</v>
      </c>
    </row>
    <row r="777" spans="1:14" ht="14.4" customHeight="1" x14ac:dyDescent="0.3">
      <c r="A777" s="618" t="s">
        <v>556</v>
      </c>
      <c r="B777" s="619" t="s">
        <v>558</v>
      </c>
      <c r="C777" s="620" t="s">
        <v>576</v>
      </c>
      <c r="D777" s="621" t="s">
        <v>577</v>
      </c>
      <c r="E777" s="620" t="s">
        <v>561</v>
      </c>
      <c r="F777" s="621" t="s">
        <v>562</v>
      </c>
      <c r="G777" s="620" t="s">
        <v>1439</v>
      </c>
      <c r="H777" s="620" t="s">
        <v>2654</v>
      </c>
      <c r="I777" s="620" t="s">
        <v>2655</v>
      </c>
      <c r="J777" s="620" t="s">
        <v>2656</v>
      </c>
      <c r="K777" s="620" t="s">
        <v>1697</v>
      </c>
      <c r="L777" s="622">
        <v>54.025986568123457</v>
      </c>
      <c r="M777" s="622">
        <v>15</v>
      </c>
      <c r="N777" s="623">
        <v>810.38979852185184</v>
      </c>
    </row>
    <row r="778" spans="1:14" ht="14.4" customHeight="1" x14ac:dyDescent="0.3">
      <c r="A778" s="618" t="s">
        <v>556</v>
      </c>
      <c r="B778" s="619" t="s">
        <v>558</v>
      </c>
      <c r="C778" s="620" t="s">
        <v>576</v>
      </c>
      <c r="D778" s="621" t="s">
        <v>577</v>
      </c>
      <c r="E778" s="620" t="s">
        <v>561</v>
      </c>
      <c r="F778" s="621" t="s">
        <v>562</v>
      </c>
      <c r="G778" s="620" t="s">
        <v>1439</v>
      </c>
      <c r="H778" s="620" t="s">
        <v>2657</v>
      </c>
      <c r="I778" s="620" t="s">
        <v>2658</v>
      </c>
      <c r="J778" s="620" t="s">
        <v>2659</v>
      </c>
      <c r="K778" s="620" t="s">
        <v>1697</v>
      </c>
      <c r="L778" s="622">
        <v>54.12</v>
      </c>
      <c r="M778" s="622">
        <v>6</v>
      </c>
      <c r="N778" s="623">
        <v>324.71999999999997</v>
      </c>
    </row>
    <row r="779" spans="1:14" ht="14.4" customHeight="1" x14ac:dyDescent="0.3">
      <c r="A779" s="618" t="s">
        <v>556</v>
      </c>
      <c r="B779" s="619" t="s">
        <v>558</v>
      </c>
      <c r="C779" s="620" t="s">
        <v>576</v>
      </c>
      <c r="D779" s="621" t="s">
        <v>577</v>
      </c>
      <c r="E779" s="620" t="s">
        <v>561</v>
      </c>
      <c r="F779" s="621" t="s">
        <v>562</v>
      </c>
      <c r="G779" s="620" t="s">
        <v>1439</v>
      </c>
      <c r="H779" s="620" t="s">
        <v>1704</v>
      </c>
      <c r="I779" s="620" t="s">
        <v>1704</v>
      </c>
      <c r="J779" s="620" t="s">
        <v>1705</v>
      </c>
      <c r="K779" s="620" t="s">
        <v>1706</v>
      </c>
      <c r="L779" s="622">
        <v>71.733334921402246</v>
      </c>
      <c r="M779" s="622">
        <v>36</v>
      </c>
      <c r="N779" s="623">
        <v>2582.400057170481</v>
      </c>
    </row>
    <row r="780" spans="1:14" ht="14.4" customHeight="1" x14ac:dyDescent="0.3">
      <c r="A780" s="618" t="s">
        <v>556</v>
      </c>
      <c r="B780" s="619" t="s">
        <v>558</v>
      </c>
      <c r="C780" s="620" t="s">
        <v>576</v>
      </c>
      <c r="D780" s="621" t="s">
        <v>577</v>
      </c>
      <c r="E780" s="620" t="s">
        <v>561</v>
      </c>
      <c r="F780" s="621" t="s">
        <v>562</v>
      </c>
      <c r="G780" s="620" t="s">
        <v>1439</v>
      </c>
      <c r="H780" s="620" t="s">
        <v>2660</v>
      </c>
      <c r="I780" s="620" t="s">
        <v>2660</v>
      </c>
      <c r="J780" s="620" t="s">
        <v>2661</v>
      </c>
      <c r="K780" s="620" t="s">
        <v>1712</v>
      </c>
      <c r="L780" s="622">
        <v>252.97</v>
      </c>
      <c r="M780" s="622">
        <v>8</v>
      </c>
      <c r="N780" s="623">
        <v>2023.76</v>
      </c>
    </row>
    <row r="781" spans="1:14" ht="14.4" customHeight="1" x14ac:dyDescent="0.3">
      <c r="A781" s="618" t="s">
        <v>556</v>
      </c>
      <c r="B781" s="619" t="s">
        <v>558</v>
      </c>
      <c r="C781" s="620" t="s">
        <v>576</v>
      </c>
      <c r="D781" s="621" t="s">
        <v>577</v>
      </c>
      <c r="E781" s="620" t="s">
        <v>561</v>
      </c>
      <c r="F781" s="621" t="s">
        <v>562</v>
      </c>
      <c r="G781" s="620" t="s">
        <v>1439</v>
      </c>
      <c r="H781" s="620" t="s">
        <v>1707</v>
      </c>
      <c r="I781" s="620" t="s">
        <v>1708</v>
      </c>
      <c r="J781" s="620" t="s">
        <v>1709</v>
      </c>
      <c r="K781" s="620" t="s">
        <v>1710</v>
      </c>
      <c r="L781" s="622">
        <v>207</v>
      </c>
      <c r="M781" s="622">
        <v>4</v>
      </c>
      <c r="N781" s="623">
        <v>828</v>
      </c>
    </row>
    <row r="782" spans="1:14" ht="14.4" customHeight="1" x14ac:dyDescent="0.3">
      <c r="A782" s="618" t="s">
        <v>556</v>
      </c>
      <c r="B782" s="619" t="s">
        <v>558</v>
      </c>
      <c r="C782" s="620" t="s">
        <v>576</v>
      </c>
      <c r="D782" s="621" t="s">
        <v>577</v>
      </c>
      <c r="E782" s="620" t="s">
        <v>561</v>
      </c>
      <c r="F782" s="621" t="s">
        <v>562</v>
      </c>
      <c r="G782" s="620" t="s">
        <v>1439</v>
      </c>
      <c r="H782" s="620" t="s">
        <v>2662</v>
      </c>
      <c r="I782" s="620" t="s">
        <v>2663</v>
      </c>
      <c r="J782" s="620" t="s">
        <v>2664</v>
      </c>
      <c r="K782" s="620" t="s">
        <v>2665</v>
      </c>
      <c r="L782" s="622">
        <v>198.26</v>
      </c>
      <c r="M782" s="622">
        <v>1</v>
      </c>
      <c r="N782" s="623">
        <v>198.26</v>
      </c>
    </row>
    <row r="783" spans="1:14" ht="14.4" customHeight="1" x14ac:dyDescent="0.3">
      <c r="A783" s="618" t="s">
        <v>556</v>
      </c>
      <c r="B783" s="619" t="s">
        <v>558</v>
      </c>
      <c r="C783" s="620" t="s">
        <v>576</v>
      </c>
      <c r="D783" s="621" t="s">
        <v>577</v>
      </c>
      <c r="E783" s="620" t="s">
        <v>561</v>
      </c>
      <c r="F783" s="621" t="s">
        <v>562</v>
      </c>
      <c r="G783" s="620" t="s">
        <v>1439</v>
      </c>
      <c r="H783" s="620" t="s">
        <v>1711</v>
      </c>
      <c r="I783" s="620" t="s">
        <v>1711</v>
      </c>
      <c r="J783" s="620" t="s">
        <v>1705</v>
      </c>
      <c r="K783" s="620" t="s">
        <v>1712</v>
      </c>
      <c r="L783" s="622">
        <v>183.36929668444401</v>
      </c>
      <c r="M783" s="622">
        <v>8</v>
      </c>
      <c r="N783" s="623">
        <v>1466.9543734755521</v>
      </c>
    </row>
    <row r="784" spans="1:14" ht="14.4" customHeight="1" x14ac:dyDescent="0.3">
      <c r="A784" s="618" t="s">
        <v>556</v>
      </c>
      <c r="B784" s="619" t="s">
        <v>558</v>
      </c>
      <c r="C784" s="620" t="s">
        <v>576</v>
      </c>
      <c r="D784" s="621" t="s">
        <v>577</v>
      </c>
      <c r="E784" s="620" t="s">
        <v>561</v>
      </c>
      <c r="F784" s="621" t="s">
        <v>562</v>
      </c>
      <c r="G784" s="620" t="s">
        <v>1439</v>
      </c>
      <c r="H784" s="620" t="s">
        <v>2666</v>
      </c>
      <c r="I784" s="620" t="s">
        <v>2667</v>
      </c>
      <c r="J784" s="620" t="s">
        <v>2668</v>
      </c>
      <c r="K784" s="620" t="s">
        <v>1697</v>
      </c>
      <c r="L784" s="622">
        <v>40.569919885131497</v>
      </c>
      <c r="M784" s="622">
        <v>4</v>
      </c>
      <c r="N784" s="623">
        <v>162.27967954052599</v>
      </c>
    </row>
    <row r="785" spans="1:14" ht="14.4" customHeight="1" x14ac:dyDescent="0.3">
      <c r="A785" s="618" t="s">
        <v>556</v>
      </c>
      <c r="B785" s="619" t="s">
        <v>558</v>
      </c>
      <c r="C785" s="620" t="s">
        <v>576</v>
      </c>
      <c r="D785" s="621" t="s">
        <v>577</v>
      </c>
      <c r="E785" s="620" t="s">
        <v>561</v>
      </c>
      <c r="F785" s="621" t="s">
        <v>562</v>
      </c>
      <c r="G785" s="620" t="s">
        <v>1439</v>
      </c>
      <c r="H785" s="620" t="s">
        <v>2669</v>
      </c>
      <c r="I785" s="620" t="s">
        <v>2670</v>
      </c>
      <c r="J785" s="620" t="s">
        <v>2671</v>
      </c>
      <c r="K785" s="620" t="s">
        <v>1697</v>
      </c>
      <c r="L785" s="622">
        <v>40.570048703446972</v>
      </c>
      <c r="M785" s="622">
        <v>9</v>
      </c>
      <c r="N785" s="623">
        <v>365.13043833102273</v>
      </c>
    </row>
    <row r="786" spans="1:14" ht="14.4" customHeight="1" x14ac:dyDescent="0.3">
      <c r="A786" s="618" t="s">
        <v>556</v>
      </c>
      <c r="B786" s="619" t="s">
        <v>558</v>
      </c>
      <c r="C786" s="620" t="s">
        <v>576</v>
      </c>
      <c r="D786" s="621" t="s">
        <v>577</v>
      </c>
      <c r="E786" s="620" t="s">
        <v>561</v>
      </c>
      <c r="F786" s="621" t="s">
        <v>562</v>
      </c>
      <c r="G786" s="620" t="s">
        <v>1439</v>
      </c>
      <c r="H786" s="620" t="s">
        <v>1719</v>
      </c>
      <c r="I786" s="620" t="s">
        <v>1720</v>
      </c>
      <c r="J786" s="620" t="s">
        <v>1721</v>
      </c>
      <c r="K786" s="620"/>
      <c r="L786" s="622">
        <v>40.569919885131497</v>
      </c>
      <c r="M786" s="622">
        <v>6</v>
      </c>
      <c r="N786" s="623">
        <v>243.41951931078898</v>
      </c>
    </row>
    <row r="787" spans="1:14" ht="14.4" customHeight="1" x14ac:dyDescent="0.3">
      <c r="A787" s="618" t="s">
        <v>556</v>
      </c>
      <c r="B787" s="619" t="s">
        <v>558</v>
      </c>
      <c r="C787" s="620" t="s">
        <v>576</v>
      </c>
      <c r="D787" s="621" t="s">
        <v>577</v>
      </c>
      <c r="E787" s="620" t="s">
        <v>567</v>
      </c>
      <c r="F787" s="621" t="s">
        <v>568</v>
      </c>
      <c r="G787" s="620"/>
      <c r="H787" s="620" t="s">
        <v>1722</v>
      </c>
      <c r="I787" s="620" t="s">
        <v>1723</v>
      </c>
      <c r="J787" s="620" t="s">
        <v>1724</v>
      </c>
      <c r="K787" s="620" t="s">
        <v>1725</v>
      </c>
      <c r="L787" s="622">
        <v>32.616641065195033</v>
      </c>
      <c r="M787" s="622">
        <v>60</v>
      </c>
      <c r="N787" s="623">
        <v>1956.9984639117019</v>
      </c>
    </row>
    <row r="788" spans="1:14" ht="14.4" customHeight="1" x14ac:dyDescent="0.3">
      <c r="A788" s="618" t="s">
        <v>556</v>
      </c>
      <c r="B788" s="619" t="s">
        <v>558</v>
      </c>
      <c r="C788" s="620" t="s">
        <v>576</v>
      </c>
      <c r="D788" s="621" t="s">
        <v>577</v>
      </c>
      <c r="E788" s="620" t="s">
        <v>567</v>
      </c>
      <c r="F788" s="621" t="s">
        <v>568</v>
      </c>
      <c r="G788" s="620"/>
      <c r="H788" s="620" t="s">
        <v>1726</v>
      </c>
      <c r="I788" s="620" t="s">
        <v>1727</v>
      </c>
      <c r="J788" s="620" t="s">
        <v>1728</v>
      </c>
      <c r="K788" s="620" t="s">
        <v>1729</v>
      </c>
      <c r="L788" s="622">
        <v>750.81239083426567</v>
      </c>
      <c r="M788" s="622">
        <v>4.5999999999999996</v>
      </c>
      <c r="N788" s="623">
        <v>3453.7369978376219</v>
      </c>
    </row>
    <row r="789" spans="1:14" ht="14.4" customHeight="1" x14ac:dyDescent="0.3">
      <c r="A789" s="618" t="s">
        <v>556</v>
      </c>
      <c r="B789" s="619" t="s">
        <v>558</v>
      </c>
      <c r="C789" s="620" t="s">
        <v>576</v>
      </c>
      <c r="D789" s="621" t="s">
        <v>577</v>
      </c>
      <c r="E789" s="620" t="s">
        <v>567</v>
      </c>
      <c r="F789" s="621" t="s">
        <v>568</v>
      </c>
      <c r="G789" s="620"/>
      <c r="H789" s="620" t="s">
        <v>2672</v>
      </c>
      <c r="I789" s="620" t="s">
        <v>2673</v>
      </c>
      <c r="J789" s="620" t="s">
        <v>2674</v>
      </c>
      <c r="K789" s="620" t="s">
        <v>2675</v>
      </c>
      <c r="L789" s="622">
        <v>64.150000000000006</v>
      </c>
      <c r="M789" s="622">
        <v>4</v>
      </c>
      <c r="N789" s="623">
        <v>256.60000000000002</v>
      </c>
    </row>
    <row r="790" spans="1:14" ht="14.4" customHeight="1" x14ac:dyDescent="0.3">
      <c r="A790" s="618" t="s">
        <v>556</v>
      </c>
      <c r="B790" s="619" t="s">
        <v>558</v>
      </c>
      <c r="C790" s="620" t="s">
        <v>576</v>
      </c>
      <c r="D790" s="621" t="s">
        <v>577</v>
      </c>
      <c r="E790" s="620" t="s">
        <v>567</v>
      </c>
      <c r="F790" s="621" t="s">
        <v>568</v>
      </c>
      <c r="G790" s="620"/>
      <c r="H790" s="620" t="s">
        <v>1730</v>
      </c>
      <c r="I790" s="620" t="s">
        <v>1731</v>
      </c>
      <c r="J790" s="620" t="s">
        <v>1732</v>
      </c>
      <c r="K790" s="620" t="s">
        <v>1733</v>
      </c>
      <c r="L790" s="622">
        <v>276</v>
      </c>
      <c r="M790" s="622">
        <v>0.89999999999999991</v>
      </c>
      <c r="N790" s="623">
        <v>248.39999999999998</v>
      </c>
    </row>
    <row r="791" spans="1:14" ht="14.4" customHeight="1" x14ac:dyDescent="0.3">
      <c r="A791" s="618" t="s">
        <v>556</v>
      </c>
      <c r="B791" s="619" t="s">
        <v>558</v>
      </c>
      <c r="C791" s="620" t="s">
        <v>576</v>
      </c>
      <c r="D791" s="621" t="s">
        <v>577</v>
      </c>
      <c r="E791" s="620" t="s">
        <v>567</v>
      </c>
      <c r="F791" s="621" t="s">
        <v>568</v>
      </c>
      <c r="G791" s="620" t="s">
        <v>627</v>
      </c>
      <c r="H791" s="620" t="s">
        <v>1734</v>
      </c>
      <c r="I791" s="620" t="s">
        <v>1735</v>
      </c>
      <c r="J791" s="620" t="s">
        <v>1736</v>
      </c>
      <c r="K791" s="620" t="s">
        <v>1737</v>
      </c>
      <c r="L791" s="622">
        <v>38.076648030108295</v>
      </c>
      <c r="M791" s="622">
        <v>39</v>
      </c>
      <c r="N791" s="623">
        <v>1484.9892731742236</v>
      </c>
    </row>
    <row r="792" spans="1:14" ht="14.4" customHeight="1" x14ac:dyDescent="0.3">
      <c r="A792" s="618" t="s">
        <v>556</v>
      </c>
      <c r="B792" s="619" t="s">
        <v>558</v>
      </c>
      <c r="C792" s="620" t="s">
        <v>576</v>
      </c>
      <c r="D792" s="621" t="s">
        <v>577</v>
      </c>
      <c r="E792" s="620" t="s">
        <v>567</v>
      </c>
      <c r="F792" s="621" t="s">
        <v>568</v>
      </c>
      <c r="G792" s="620" t="s">
        <v>627</v>
      </c>
      <c r="H792" s="620" t="s">
        <v>2676</v>
      </c>
      <c r="I792" s="620" t="s">
        <v>2677</v>
      </c>
      <c r="J792" s="620" t="s">
        <v>2678</v>
      </c>
      <c r="K792" s="620" t="s">
        <v>1940</v>
      </c>
      <c r="L792" s="622">
        <v>64.307747320336588</v>
      </c>
      <c r="M792" s="622">
        <v>62</v>
      </c>
      <c r="N792" s="623">
        <v>3987.0803338608684</v>
      </c>
    </row>
    <row r="793" spans="1:14" ht="14.4" customHeight="1" x14ac:dyDescent="0.3">
      <c r="A793" s="618" t="s">
        <v>556</v>
      </c>
      <c r="B793" s="619" t="s">
        <v>558</v>
      </c>
      <c r="C793" s="620" t="s">
        <v>576</v>
      </c>
      <c r="D793" s="621" t="s">
        <v>577</v>
      </c>
      <c r="E793" s="620" t="s">
        <v>567</v>
      </c>
      <c r="F793" s="621" t="s">
        <v>568</v>
      </c>
      <c r="G793" s="620" t="s">
        <v>627</v>
      </c>
      <c r="H793" s="620" t="s">
        <v>1738</v>
      </c>
      <c r="I793" s="620" t="s">
        <v>1739</v>
      </c>
      <c r="J793" s="620" t="s">
        <v>1740</v>
      </c>
      <c r="K793" s="620" t="s">
        <v>1741</v>
      </c>
      <c r="L793" s="622">
        <v>26.7998971503145</v>
      </c>
      <c r="M793" s="622">
        <v>4</v>
      </c>
      <c r="N793" s="623">
        <v>107.199588601258</v>
      </c>
    </row>
    <row r="794" spans="1:14" ht="14.4" customHeight="1" x14ac:dyDescent="0.3">
      <c r="A794" s="618" t="s">
        <v>556</v>
      </c>
      <c r="B794" s="619" t="s">
        <v>558</v>
      </c>
      <c r="C794" s="620" t="s">
        <v>576</v>
      </c>
      <c r="D794" s="621" t="s">
        <v>577</v>
      </c>
      <c r="E794" s="620" t="s">
        <v>567</v>
      </c>
      <c r="F794" s="621" t="s">
        <v>568</v>
      </c>
      <c r="G794" s="620" t="s">
        <v>627</v>
      </c>
      <c r="H794" s="620" t="s">
        <v>1742</v>
      </c>
      <c r="I794" s="620" t="s">
        <v>1743</v>
      </c>
      <c r="J794" s="620" t="s">
        <v>1744</v>
      </c>
      <c r="K794" s="620" t="s">
        <v>1745</v>
      </c>
      <c r="L794" s="622">
        <v>33.351727130184813</v>
      </c>
      <c r="M794" s="622">
        <v>20</v>
      </c>
      <c r="N794" s="623">
        <v>667.03454260369631</v>
      </c>
    </row>
    <row r="795" spans="1:14" ht="14.4" customHeight="1" x14ac:dyDescent="0.3">
      <c r="A795" s="618" t="s">
        <v>556</v>
      </c>
      <c r="B795" s="619" t="s">
        <v>558</v>
      </c>
      <c r="C795" s="620" t="s">
        <v>576</v>
      </c>
      <c r="D795" s="621" t="s">
        <v>577</v>
      </c>
      <c r="E795" s="620" t="s">
        <v>567</v>
      </c>
      <c r="F795" s="621" t="s">
        <v>568</v>
      </c>
      <c r="G795" s="620" t="s">
        <v>627</v>
      </c>
      <c r="H795" s="620" t="s">
        <v>1746</v>
      </c>
      <c r="I795" s="620" t="s">
        <v>1747</v>
      </c>
      <c r="J795" s="620" t="s">
        <v>1748</v>
      </c>
      <c r="K795" s="620" t="s">
        <v>1749</v>
      </c>
      <c r="L795" s="622">
        <v>429.69637402656059</v>
      </c>
      <c r="M795" s="622">
        <v>16.700000000000003</v>
      </c>
      <c r="N795" s="623">
        <v>7175.9294462435628</v>
      </c>
    </row>
    <row r="796" spans="1:14" ht="14.4" customHeight="1" x14ac:dyDescent="0.3">
      <c r="A796" s="618" t="s">
        <v>556</v>
      </c>
      <c r="B796" s="619" t="s">
        <v>558</v>
      </c>
      <c r="C796" s="620" t="s">
        <v>576</v>
      </c>
      <c r="D796" s="621" t="s">
        <v>577</v>
      </c>
      <c r="E796" s="620" t="s">
        <v>567</v>
      </c>
      <c r="F796" s="621" t="s">
        <v>568</v>
      </c>
      <c r="G796" s="620" t="s">
        <v>627</v>
      </c>
      <c r="H796" s="620" t="s">
        <v>2679</v>
      </c>
      <c r="I796" s="620" t="s">
        <v>2680</v>
      </c>
      <c r="J796" s="620" t="s">
        <v>1798</v>
      </c>
      <c r="K796" s="620" t="s">
        <v>2681</v>
      </c>
      <c r="L796" s="622">
        <v>182.03333333333333</v>
      </c>
      <c r="M796" s="622">
        <v>3</v>
      </c>
      <c r="N796" s="623">
        <v>546.1</v>
      </c>
    </row>
    <row r="797" spans="1:14" ht="14.4" customHeight="1" x14ac:dyDescent="0.3">
      <c r="A797" s="618" t="s">
        <v>556</v>
      </c>
      <c r="B797" s="619" t="s">
        <v>558</v>
      </c>
      <c r="C797" s="620" t="s">
        <v>576</v>
      </c>
      <c r="D797" s="621" t="s">
        <v>577</v>
      </c>
      <c r="E797" s="620" t="s">
        <v>567</v>
      </c>
      <c r="F797" s="621" t="s">
        <v>568</v>
      </c>
      <c r="G797" s="620" t="s">
        <v>627</v>
      </c>
      <c r="H797" s="620" t="s">
        <v>1750</v>
      </c>
      <c r="I797" s="620" t="s">
        <v>1751</v>
      </c>
      <c r="J797" s="620" t="s">
        <v>1752</v>
      </c>
      <c r="K797" s="620" t="s">
        <v>1753</v>
      </c>
      <c r="L797" s="622">
        <v>641.98981023128465</v>
      </c>
      <c r="M797" s="622">
        <v>3</v>
      </c>
      <c r="N797" s="623">
        <v>1925.9694306938541</v>
      </c>
    </row>
    <row r="798" spans="1:14" ht="14.4" customHeight="1" x14ac:dyDescent="0.3">
      <c r="A798" s="618" t="s">
        <v>556</v>
      </c>
      <c r="B798" s="619" t="s">
        <v>558</v>
      </c>
      <c r="C798" s="620" t="s">
        <v>576</v>
      </c>
      <c r="D798" s="621" t="s">
        <v>577</v>
      </c>
      <c r="E798" s="620" t="s">
        <v>567</v>
      </c>
      <c r="F798" s="621" t="s">
        <v>568</v>
      </c>
      <c r="G798" s="620" t="s">
        <v>627</v>
      </c>
      <c r="H798" s="620" t="s">
        <v>2682</v>
      </c>
      <c r="I798" s="620" t="s">
        <v>2683</v>
      </c>
      <c r="J798" s="620" t="s">
        <v>2684</v>
      </c>
      <c r="K798" s="620" t="s">
        <v>2685</v>
      </c>
      <c r="L798" s="622">
        <v>231.019992753938</v>
      </c>
      <c r="M798" s="622">
        <v>0.6</v>
      </c>
      <c r="N798" s="623">
        <v>138.61199565236279</v>
      </c>
    </row>
    <row r="799" spans="1:14" ht="14.4" customHeight="1" x14ac:dyDescent="0.3">
      <c r="A799" s="618" t="s">
        <v>556</v>
      </c>
      <c r="B799" s="619" t="s">
        <v>558</v>
      </c>
      <c r="C799" s="620" t="s">
        <v>576</v>
      </c>
      <c r="D799" s="621" t="s">
        <v>577</v>
      </c>
      <c r="E799" s="620" t="s">
        <v>567</v>
      </c>
      <c r="F799" s="621" t="s">
        <v>568</v>
      </c>
      <c r="G799" s="620" t="s">
        <v>627</v>
      </c>
      <c r="H799" s="620" t="s">
        <v>1754</v>
      </c>
      <c r="I799" s="620" t="s">
        <v>1755</v>
      </c>
      <c r="J799" s="620" t="s">
        <v>1756</v>
      </c>
      <c r="K799" s="620" t="s">
        <v>1733</v>
      </c>
      <c r="L799" s="622">
        <v>4255.9237889494916</v>
      </c>
      <c r="M799" s="622">
        <v>14.5</v>
      </c>
      <c r="N799" s="623">
        <v>61710.894939767633</v>
      </c>
    </row>
    <row r="800" spans="1:14" ht="14.4" customHeight="1" x14ac:dyDescent="0.3">
      <c r="A800" s="618" t="s">
        <v>556</v>
      </c>
      <c r="B800" s="619" t="s">
        <v>558</v>
      </c>
      <c r="C800" s="620" t="s">
        <v>576</v>
      </c>
      <c r="D800" s="621" t="s">
        <v>577</v>
      </c>
      <c r="E800" s="620" t="s">
        <v>567</v>
      </c>
      <c r="F800" s="621" t="s">
        <v>568</v>
      </c>
      <c r="G800" s="620" t="s">
        <v>627</v>
      </c>
      <c r="H800" s="620" t="s">
        <v>2686</v>
      </c>
      <c r="I800" s="620" t="s">
        <v>2687</v>
      </c>
      <c r="J800" s="620" t="s">
        <v>2688</v>
      </c>
      <c r="K800" s="620" t="s">
        <v>2689</v>
      </c>
      <c r="L800" s="622">
        <v>2738.7392357166063</v>
      </c>
      <c r="M800" s="622">
        <v>3</v>
      </c>
      <c r="N800" s="623">
        <v>8216.217707149819</v>
      </c>
    </row>
    <row r="801" spans="1:14" ht="14.4" customHeight="1" x14ac:dyDescent="0.3">
      <c r="A801" s="618" t="s">
        <v>556</v>
      </c>
      <c r="B801" s="619" t="s">
        <v>558</v>
      </c>
      <c r="C801" s="620" t="s">
        <v>576</v>
      </c>
      <c r="D801" s="621" t="s">
        <v>577</v>
      </c>
      <c r="E801" s="620" t="s">
        <v>567</v>
      </c>
      <c r="F801" s="621" t="s">
        <v>568</v>
      </c>
      <c r="G801" s="620" t="s">
        <v>627</v>
      </c>
      <c r="H801" s="620" t="s">
        <v>1761</v>
      </c>
      <c r="I801" s="620" t="s">
        <v>1762</v>
      </c>
      <c r="J801" s="620" t="s">
        <v>1763</v>
      </c>
      <c r="K801" s="620" t="s">
        <v>1764</v>
      </c>
      <c r="L801" s="622">
        <v>677.96109092326833</v>
      </c>
      <c r="M801" s="622">
        <v>22.299999999999994</v>
      </c>
      <c r="N801" s="623">
        <v>15118.532327588879</v>
      </c>
    </row>
    <row r="802" spans="1:14" ht="14.4" customHeight="1" x14ac:dyDescent="0.3">
      <c r="A802" s="618" t="s">
        <v>556</v>
      </c>
      <c r="B802" s="619" t="s">
        <v>558</v>
      </c>
      <c r="C802" s="620" t="s">
        <v>576</v>
      </c>
      <c r="D802" s="621" t="s">
        <v>577</v>
      </c>
      <c r="E802" s="620" t="s">
        <v>567</v>
      </c>
      <c r="F802" s="621" t="s">
        <v>568</v>
      </c>
      <c r="G802" s="620" t="s">
        <v>627</v>
      </c>
      <c r="H802" s="620" t="s">
        <v>1765</v>
      </c>
      <c r="I802" s="620" t="s">
        <v>1766</v>
      </c>
      <c r="J802" s="620" t="s">
        <v>1767</v>
      </c>
      <c r="K802" s="620" t="s">
        <v>1768</v>
      </c>
      <c r="L802" s="622">
        <v>612.45787468932019</v>
      </c>
      <c r="M802" s="622">
        <v>9.9999999999999982</v>
      </c>
      <c r="N802" s="623">
        <v>6124.5787468932003</v>
      </c>
    </row>
    <row r="803" spans="1:14" ht="14.4" customHeight="1" x14ac:dyDescent="0.3">
      <c r="A803" s="618" t="s">
        <v>556</v>
      </c>
      <c r="B803" s="619" t="s">
        <v>558</v>
      </c>
      <c r="C803" s="620" t="s">
        <v>576</v>
      </c>
      <c r="D803" s="621" t="s">
        <v>577</v>
      </c>
      <c r="E803" s="620" t="s">
        <v>567</v>
      </c>
      <c r="F803" s="621" t="s">
        <v>568</v>
      </c>
      <c r="G803" s="620" t="s">
        <v>627</v>
      </c>
      <c r="H803" s="620" t="s">
        <v>1769</v>
      </c>
      <c r="I803" s="620" t="s">
        <v>1770</v>
      </c>
      <c r="J803" s="620" t="s">
        <v>1771</v>
      </c>
      <c r="K803" s="620" t="s">
        <v>1772</v>
      </c>
      <c r="L803" s="622">
        <v>517.50014343942348</v>
      </c>
      <c r="M803" s="622">
        <v>8</v>
      </c>
      <c r="N803" s="623">
        <v>4140.0011475153879</v>
      </c>
    </row>
    <row r="804" spans="1:14" ht="14.4" customHeight="1" x14ac:dyDescent="0.3">
      <c r="A804" s="618" t="s">
        <v>556</v>
      </c>
      <c r="B804" s="619" t="s">
        <v>558</v>
      </c>
      <c r="C804" s="620" t="s">
        <v>576</v>
      </c>
      <c r="D804" s="621" t="s">
        <v>577</v>
      </c>
      <c r="E804" s="620" t="s">
        <v>567</v>
      </c>
      <c r="F804" s="621" t="s">
        <v>568</v>
      </c>
      <c r="G804" s="620" t="s">
        <v>627</v>
      </c>
      <c r="H804" s="620" t="s">
        <v>2690</v>
      </c>
      <c r="I804" s="620" t="s">
        <v>2691</v>
      </c>
      <c r="J804" s="620" t="s">
        <v>2692</v>
      </c>
      <c r="K804" s="620" t="s">
        <v>2693</v>
      </c>
      <c r="L804" s="622">
        <v>115.31</v>
      </c>
      <c r="M804" s="622">
        <v>1</v>
      </c>
      <c r="N804" s="623">
        <v>115.31</v>
      </c>
    </row>
    <row r="805" spans="1:14" ht="14.4" customHeight="1" x14ac:dyDescent="0.3">
      <c r="A805" s="618" t="s">
        <v>556</v>
      </c>
      <c r="B805" s="619" t="s">
        <v>558</v>
      </c>
      <c r="C805" s="620" t="s">
        <v>576</v>
      </c>
      <c r="D805" s="621" t="s">
        <v>577</v>
      </c>
      <c r="E805" s="620" t="s">
        <v>567</v>
      </c>
      <c r="F805" s="621" t="s">
        <v>568</v>
      </c>
      <c r="G805" s="620" t="s">
        <v>627</v>
      </c>
      <c r="H805" s="620" t="s">
        <v>1773</v>
      </c>
      <c r="I805" s="620" t="s">
        <v>1774</v>
      </c>
      <c r="J805" s="620" t="s">
        <v>1775</v>
      </c>
      <c r="K805" s="620" t="s">
        <v>1776</v>
      </c>
      <c r="L805" s="622">
        <v>238.85983627818501</v>
      </c>
      <c r="M805" s="622">
        <v>2</v>
      </c>
      <c r="N805" s="623">
        <v>477.71967255637003</v>
      </c>
    </row>
    <row r="806" spans="1:14" ht="14.4" customHeight="1" x14ac:dyDescent="0.3">
      <c r="A806" s="618" t="s">
        <v>556</v>
      </c>
      <c r="B806" s="619" t="s">
        <v>558</v>
      </c>
      <c r="C806" s="620" t="s">
        <v>576</v>
      </c>
      <c r="D806" s="621" t="s">
        <v>577</v>
      </c>
      <c r="E806" s="620" t="s">
        <v>567</v>
      </c>
      <c r="F806" s="621" t="s">
        <v>568</v>
      </c>
      <c r="G806" s="620" t="s">
        <v>627</v>
      </c>
      <c r="H806" s="620" t="s">
        <v>1777</v>
      </c>
      <c r="I806" s="620" t="s">
        <v>1778</v>
      </c>
      <c r="J806" s="620" t="s">
        <v>1779</v>
      </c>
      <c r="K806" s="620" t="s">
        <v>1780</v>
      </c>
      <c r="L806" s="622">
        <v>33.302897187819035</v>
      </c>
      <c r="M806" s="622">
        <v>161</v>
      </c>
      <c r="N806" s="623">
        <v>5361.7664472388642</v>
      </c>
    </row>
    <row r="807" spans="1:14" ht="14.4" customHeight="1" x14ac:dyDescent="0.3">
      <c r="A807" s="618" t="s">
        <v>556</v>
      </c>
      <c r="B807" s="619" t="s">
        <v>558</v>
      </c>
      <c r="C807" s="620" t="s">
        <v>576</v>
      </c>
      <c r="D807" s="621" t="s">
        <v>577</v>
      </c>
      <c r="E807" s="620" t="s">
        <v>567</v>
      </c>
      <c r="F807" s="621" t="s">
        <v>568</v>
      </c>
      <c r="G807" s="620" t="s">
        <v>627</v>
      </c>
      <c r="H807" s="620" t="s">
        <v>1781</v>
      </c>
      <c r="I807" s="620" t="s">
        <v>1782</v>
      </c>
      <c r="J807" s="620" t="s">
        <v>1783</v>
      </c>
      <c r="K807" s="620" t="s">
        <v>1784</v>
      </c>
      <c r="L807" s="622">
        <v>107.18699711983854</v>
      </c>
      <c r="M807" s="622">
        <v>23</v>
      </c>
      <c r="N807" s="623">
        <v>2465.3009337562862</v>
      </c>
    </row>
    <row r="808" spans="1:14" ht="14.4" customHeight="1" x14ac:dyDescent="0.3">
      <c r="A808" s="618" t="s">
        <v>556</v>
      </c>
      <c r="B808" s="619" t="s">
        <v>558</v>
      </c>
      <c r="C808" s="620" t="s">
        <v>576</v>
      </c>
      <c r="D808" s="621" t="s">
        <v>577</v>
      </c>
      <c r="E808" s="620" t="s">
        <v>567</v>
      </c>
      <c r="F808" s="621" t="s">
        <v>568</v>
      </c>
      <c r="G808" s="620" t="s">
        <v>627</v>
      </c>
      <c r="H808" s="620" t="s">
        <v>1785</v>
      </c>
      <c r="I808" s="620" t="s">
        <v>1786</v>
      </c>
      <c r="J808" s="620" t="s">
        <v>1783</v>
      </c>
      <c r="K808" s="620" t="s">
        <v>1787</v>
      </c>
      <c r="L808" s="622">
        <v>82.829990504373015</v>
      </c>
      <c r="M808" s="622">
        <v>41</v>
      </c>
      <c r="N808" s="623">
        <v>3396.0296106792935</v>
      </c>
    </row>
    <row r="809" spans="1:14" ht="14.4" customHeight="1" x14ac:dyDescent="0.3">
      <c r="A809" s="618" t="s">
        <v>556</v>
      </c>
      <c r="B809" s="619" t="s">
        <v>558</v>
      </c>
      <c r="C809" s="620" t="s">
        <v>576</v>
      </c>
      <c r="D809" s="621" t="s">
        <v>577</v>
      </c>
      <c r="E809" s="620" t="s">
        <v>567</v>
      </c>
      <c r="F809" s="621" t="s">
        <v>568</v>
      </c>
      <c r="G809" s="620" t="s">
        <v>627</v>
      </c>
      <c r="H809" s="620" t="s">
        <v>1788</v>
      </c>
      <c r="I809" s="620" t="s">
        <v>1789</v>
      </c>
      <c r="J809" s="620" t="s">
        <v>1790</v>
      </c>
      <c r="K809" s="620" t="s">
        <v>1791</v>
      </c>
      <c r="L809" s="622">
        <v>245.85</v>
      </c>
      <c r="M809" s="622">
        <v>3</v>
      </c>
      <c r="N809" s="623">
        <v>737.55</v>
      </c>
    </row>
    <row r="810" spans="1:14" ht="14.4" customHeight="1" x14ac:dyDescent="0.3">
      <c r="A810" s="618" t="s">
        <v>556</v>
      </c>
      <c r="B810" s="619" t="s">
        <v>558</v>
      </c>
      <c r="C810" s="620" t="s">
        <v>576</v>
      </c>
      <c r="D810" s="621" t="s">
        <v>577</v>
      </c>
      <c r="E810" s="620" t="s">
        <v>567</v>
      </c>
      <c r="F810" s="621" t="s">
        <v>568</v>
      </c>
      <c r="G810" s="620" t="s">
        <v>627</v>
      </c>
      <c r="H810" s="620" t="s">
        <v>2694</v>
      </c>
      <c r="I810" s="620" t="s">
        <v>2695</v>
      </c>
      <c r="J810" s="620" t="s">
        <v>2696</v>
      </c>
      <c r="K810" s="620" t="s">
        <v>2697</v>
      </c>
      <c r="L810" s="622">
        <v>93.579999999999899</v>
      </c>
      <c r="M810" s="622">
        <v>1</v>
      </c>
      <c r="N810" s="623">
        <v>93.579999999999899</v>
      </c>
    </row>
    <row r="811" spans="1:14" ht="14.4" customHeight="1" x14ac:dyDescent="0.3">
      <c r="A811" s="618" t="s">
        <v>556</v>
      </c>
      <c r="B811" s="619" t="s">
        <v>558</v>
      </c>
      <c r="C811" s="620" t="s">
        <v>576</v>
      </c>
      <c r="D811" s="621" t="s">
        <v>577</v>
      </c>
      <c r="E811" s="620" t="s">
        <v>567</v>
      </c>
      <c r="F811" s="621" t="s">
        <v>568</v>
      </c>
      <c r="G811" s="620" t="s">
        <v>627</v>
      </c>
      <c r="H811" s="620" t="s">
        <v>2698</v>
      </c>
      <c r="I811" s="620" t="s">
        <v>2699</v>
      </c>
      <c r="J811" s="620" t="s">
        <v>2700</v>
      </c>
      <c r="K811" s="620" t="s">
        <v>2701</v>
      </c>
      <c r="L811" s="622">
        <v>86.124820629549248</v>
      </c>
      <c r="M811" s="622">
        <v>2</v>
      </c>
      <c r="N811" s="623">
        <v>172.2496412590985</v>
      </c>
    </row>
    <row r="812" spans="1:14" ht="14.4" customHeight="1" x14ac:dyDescent="0.3">
      <c r="A812" s="618" t="s">
        <v>556</v>
      </c>
      <c r="B812" s="619" t="s">
        <v>558</v>
      </c>
      <c r="C812" s="620" t="s">
        <v>576</v>
      </c>
      <c r="D812" s="621" t="s">
        <v>577</v>
      </c>
      <c r="E812" s="620" t="s">
        <v>567</v>
      </c>
      <c r="F812" s="621" t="s">
        <v>568</v>
      </c>
      <c r="G812" s="620" t="s">
        <v>627</v>
      </c>
      <c r="H812" s="620" t="s">
        <v>2702</v>
      </c>
      <c r="I812" s="620" t="s">
        <v>2703</v>
      </c>
      <c r="J812" s="620" t="s">
        <v>2700</v>
      </c>
      <c r="K812" s="620" t="s">
        <v>2704</v>
      </c>
      <c r="L812" s="622">
        <v>257.64484865795123</v>
      </c>
      <c r="M812" s="622">
        <v>4</v>
      </c>
      <c r="N812" s="623">
        <v>1030.5793946318049</v>
      </c>
    </row>
    <row r="813" spans="1:14" ht="14.4" customHeight="1" x14ac:dyDescent="0.3">
      <c r="A813" s="618" t="s">
        <v>556</v>
      </c>
      <c r="B813" s="619" t="s">
        <v>558</v>
      </c>
      <c r="C813" s="620" t="s">
        <v>576</v>
      </c>
      <c r="D813" s="621" t="s">
        <v>577</v>
      </c>
      <c r="E813" s="620" t="s">
        <v>567</v>
      </c>
      <c r="F813" s="621" t="s">
        <v>568</v>
      </c>
      <c r="G813" s="620" t="s">
        <v>627</v>
      </c>
      <c r="H813" s="620" t="s">
        <v>2705</v>
      </c>
      <c r="I813" s="620" t="s">
        <v>2706</v>
      </c>
      <c r="J813" s="620" t="s">
        <v>1763</v>
      </c>
      <c r="K813" s="620" t="s">
        <v>2707</v>
      </c>
      <c r="L813" s="622">
        <v>119.90990197168458</v>
      </c>
      <c r="M813" s="622">
        <v>7</v>
      </c>
      <c r="N813" s="623">
        <v>839.36931380179203</v>
      </c>
    </row>
    <row r="814" spans="1:14" ht="14.4" customHeight="1" x14ac:dyDescent="0.3">
      <c r="A814" s="618" t="s">
        <v>556</v>
      </c>
      <c r="B814" s="619" t="s">
        <v>558</v>
      </c>
      <c r="C814" s="620" t="s">
        <v>576</v>
      </c>
      <c r="D814" s="621" t="s">
        <v>577</v>
      </c>
      <c r="E814" s="620" t="s">
        <v>567</v>
      </c>
      <c r="F814" s="621" t="s">
        <v>568</v>
      </c>
      <c r="G814" s="620" t="s">
        <v>627</v>
      </c>
      <c r="H814" s="620" t="s">
        <v>2708</v>
      </c>
      <c r="I814" s="620" t="s">
        <v>2709</v>
      </c>
      <c r="J814" s="620" t="s">
        <v>2710</v>
      </c>
      <c r="K814" s="620" t="s">
        <v>2711</v>
      </c>
      <c r="L814" s="622">
        <v>178.28</v>
      </c>
      <c r="M814" s="622">
        <v>1</v>
      </c>
      <c r="N814" s="623">
        <v>178.28</v>
      </c>
    </row>
    <row r="815" spans="1:14" ht="14.4" customHeight="1" x14ac:dyDescent="0.3">
      <c r="A815" s="618" t="s">
        <v>556</v>
      </c>
      <c r="B815" s="619" t="s">
        <v>558</v>
      </c>
      <c r="C815" s="620" t="s">
        <v>576</v>
      </c>
      <c r="D815" s="621" t="s">
        <v>577</v>
      </c>
      <c r="E815" s="620" t="s">
        <v>567</v>
      </c>
      <c r="F815" s="621" t="s">
        <v>568</v>
      </c>
      <c r="G815" s="620" t="s">
        <v>627</v>
      </c>
      <c r="H815" s="620" t="s">
        <v>2712</v>
      </c>
      <c r="I815" s="620" t="s">
        <v>2713</v>
      </c>
      <c r="J815" s="620" t="s">
        <v>2714</v>
      </c>
      <c r="K815" s="620" t="s">
        <v>2715</v>
      </c>
      <c r="L815" s="622">
        <v>37.86</v>
      </c>
      <c r="M815" s="622">
        <v>1</v>
      </c>
      <c r="N815" s="623">
        <v>37.86</v>
      </c>
    </row>
    <row r="816" spans="1:14" ht="14.4" customHeight="1" x14ac:dyDescent="0.3">
      <c r="A816" s="618" t="s">
        <v>556</v>
      </c>
      <c r="B816" s="619" t="s">
        <v>558</v>
      </c>
      <c r="C816" s="620" t="s">
        <v>576</v>
      </c>
      <c r="D816" s="621" t="s">
        <v>577</v>
      </c>
      <c r="E816" s="620" t="s">
        <v>567</v>
      </c>
      <c r="F816" s="621" t="s">
        <v>568</v>
      </c>
      <c r="G816" s="620" t="s">
        <v>1439</v>
      </c>
      <c r="H816" s="620" t="s">
        <v>1792</v>
      </c>
      <c r="I816" s="620" t="s">
        <v>1793</v>
      </c>
      <c r="J816" s="620" t="s">
        <v>1794</v>
      </c>
      <c r="K816" s="620" t="s">
        <v>1795</v>
      </c>
      <c r="L816" s="622">
        <v>268.32049537362445</v>
      </c>
      <c r="M816" s="622">
        <v>59</v>
      </c>
      <c r="N816" s="623">
        <v>15830.909227043841</v>
      </c>
    </row>
    <row r="817" spans="1:14" ht="14.4" customHeight="1" x14ac:dyDescent="0.3">
      <c r="A817" s="618" t="s">
        <v>556</v>
      </c>
      <c r="B817" s="619" t="s">
        <v>558</v>
      </c>
      <c r="C817" s="620" t="s">
        <v>576</v>
      </c>
      <c r="D817" s="621" t="s">
        <v>577</v>
      </c>
      <c r="E817" s="620" t="s">
        <v>567</v>
      </c>
      <c r="F817" s="621" t="s">
        <v>568</v>
      </c>
      <c r="G817" s="620" t="s">
        <v>1439</v>
      </c>
      <c r="H817" s="620" t="s">
        <v>2716</v>
      </c>
      <c r="I817" s="620" t="s">
        <v>2717</v>
      </c>
      <c r="J817" s="620" t="s">
        <v>2718</v>
      </c>
      <c r="K817" s="620" t="s">
        <v>2719</v>
      </c>
      <c r="L817" s="622">
        <v>88.600165527150139</v>
      </c>
      <c r="M817" s="622">
        <v>110</v>
      </c>
      <c r="N817" s="623">
        <v>9746.0182079865153</v>
      </c>
    </row>
    <row r="818" spans="1:14" ht="14.4" customHeight="1" x14ac:dyDescent="0.3">
      <c r="A818" s="618" t="s">
        <v>556</v>
      </c>
      <c r="B818" s="619" t="s">
        <v>558</v>
      </c>
      <c r="C818" s="620" t="s">
        <v>576</v>
      </c>
      <c r="D818" s="621" t="s">
        <v>577</v>
      </c>
      <c r="E818" s="620" t="s">
        <v>567</v>
      </c>
      <c r="F818" s="621" t="s">
        <v>568</v>
      </c>
      <c r="G818" s="620" t="s">
        <v>1439</v>
      </c>
      <c r="H818" s="620" t="s">
        <v>1796</v>
      </c>
      <c r="I818" s="620" t="s">
        <v>1797</v>
      </c>
      <c r="J818" s="620" t="s">
        <v>1798</v>
      </c>
      <c r="K818" s="620" t="s">
        <v>1799</v>
      </c>
      <c r="L818" s="622">
        <v>51.695998152309713</v>
      </c>
      <c r="M818" s="622">
        <v>537</v>
      </c>
      <c r="N818" s="623">
        <v>27760.751007790317</v>
      </c>
    </row>
    <row r="819" spans="1:14" ht="14.4" customHeight="1" x14ac:dyDescent="0.3">
      <c r="A819" s="618" t="s">
        <v>556</v>
      </c>
      <c r="B819" s="619" t="s">
        <v>558</v>
      </c>
      <c r="C819" s="620" t="s">
        <v>576</v>
      </c>
      <c r="D819" s="621" t="s">
        <v>577</v>
      </c>
      <c r="E819" s="620" t="s">
        <v>567</v>
      </c>
      <c r="F819" s="621" t="s">
        <v>568</v>
      </c>
      <c r="G819" s="620" t="s">
        <v>1439</v>
      </c>
      <c r="H819" s="620" t="s">
        <v>1800</v>
      </c>
      <c r="I819" s="620" t="s">
        <v>1801</v>
      </c>
      <c r="J819" s="620" t="s">
        <v>1802</v>
      </c>
      <c r="K819" s="620" t="s">
        <v>1803</v>
      </c>
      <c r="L819" s="622">
        <v>3800.2039912672376</v>
      </c>
      <c r="M819" s="622">
        <v>29.492666666666658</v>
      </c>
      <c r="N819" s="623">
        <v>112078.14957978085</v>
      </c>
    </row>
    <row r="820" spans="1:14" ht="14.4" customHeight="1" x14ac:dyDescent="0.3">
      <c r="A820" s="618" t="s">
        <v>556</v>
      </c>
      <c r="B820" s="619" t="s">
        <v>558</v>
      </c>
      <c r="C820" s="620" t="s">
        <v>576</v>
      </c>
      <c r="D820" s="621" t="s">
        <v>577</v>
      </c>
      <c r="E820" s="620" t="s">
        <v>567</v>
      </c>
      <c r="F820" s="621" t="s">
        <v>568</v>
      </c>
      <c r="G820" s="620" t="s">
        <v>1439</v>
      </c>
      <c r="H820" s="620" t="s">
        <v>2720</v>
      </c>
      <c r="I820" s="620" t="s">
        <v>2721</v>
      </c>
      <c r="J820" s="620" t="s">
        <v>2722</v>
      </c>
      <c r="K820" s="620" t="s">
        <v>1807</v>
      </c>
      <c r="L820" s="622">
        <v>178.29000000000002</v>
      </c>
      <c r="M820" s="622">
        <v>5</v>
      </c>
      <c r="N820" s="623">
        <v>891.45</v>
      </c>
    </row>
    <row r="821" spans="1:14" ht="14.4" customHeight="1" x14ac:dyDescent="0.3">
      <c r="A821" s="618" t="s">
        <v>556</v>
      </c>
      <c r="B821" s="619" t="s">
        <v>558</v>
      </c>
      <c r="C821" s="620" t="s">
        <v>576</v>
      </c>
      <c r="D821" s="621" t="s">
        <v>577</v>
      </c>
      <c r="E821" s="620" t="s">
        <v>567</v>
      </c>
      <c r="F821" s="621" t="s">
        <v>568</v>
      </c>
      <c r="G821" s="620" t="s">
        <v>1439</v>
      </c>
      <c r="H821" s="620" t="s">
        <v>1804</v>
      </c>
      <c r="I821" s="620" t="s">
        <v>1805</v>
      </c>
      <c r="J821" s="620" t="s">
        <v>1806</v>
      </c>
      <c r="K821" s="620" t="s">
        <v>1807</v>
      </c>
      <c r="L821" s="622">
        <v>57.37</v>
      </c>
      <c r="M821" s="622">
        <v>1</v>
      </c>
      <c r="N821" s="623">
        <v>57.37</v>
      </c>
    </row>
    <row r="822" spans="1:14" ht="14.4" customHeight="1" x14ac:dyDescent="0.3">
      <c r="A822" s="618" t="s">
        <v>556</v>
      </c>
      <c r="B822" s="619" t="s">
        <v>558</v>
      </c>
      <c r="C822" s="620" t="s">
        <v>576</v>
      </c>
      <c r="D822" s="621" t="s">
        <v>577</v>
      </c>
      <c r="E822" s="620" t="s">
        <v>567</v>
      </c>
      <c r="F822" s="621" t="s">
        <v>568</v>
      </c>
      <c r="G822" s="620" t="s">
        <v>1439</v>
      </c>
      <c r="H822" s="620" t="s">
        <v>2723</v>
      </c>
      <c r="I822" s="620" t="s">
        <v>2724</v>
      </c>
      <c r="J822" s="620" t="s">
        <v>2725</v>
      </c>
      <c r="K822" s="620" t="s">
        <v>1842</v>
      </c>
      <c r="L822" s="622">
        <v>96.359965460837969</v>
      </c>
      <c r="M822" s="622">
        <v>32</v>
      </c>
      <c r="N822" s="623">
        <v>3083.518894746815</v>
      </c>
    </row>
    <row r="823" spans="1:14" ht="14.4" customHeight="1" x14ac:dyDescent="0.3">
      <c r="A823" s="618" t="s">
        <v>556</v>
      </c>
      <c r="B823" s="619" t="s">
        <v>558</v>
      </c>
      <c r="C823" s="620" t="s">
        <v>576</v>
      </c>
      <c r="D823" s="621" t="s">
        <v>577</v>
      </c>
      <c r="E823" s="620" t="s">
        <v>567</v>
      </c>
      <c r="F823" s="621" t="s">
        <v>568</v>
      </c>
      <c r="G823" s="620" t="s">
        <v>1439</v>
      </c>
      <c r="H823" s="620" t="s">
        <v>2726</v>
      </c>
      <c r="I823" s="620" t="s">
        <v>2727</v>
      </c>
      <c r="J823" s="620" t="s">
        <v>2728</v>
      </c>
      <c r="K823" s="620" t="s">
        <v>2729</v>
      </c>
      <c r="L823" s="622">
        <v>55.55</v>
      </c>
      <c r="M823" s="622">
        <v>2</v>
      </c>
      <c r="N823" s="623">
        <v>111.1</v>
      </c>
    </row>
    <row r="824" spans="1:14" ht="14.4" customHeight="1" x14ac:dyDescent="0.3">
      <c r="A824" s="618" t="s">
        <v>556</v>
      </c>
      <c r="B824" s="619" t="s">
        <v>558</v>
      </c>
      <c r="C824" s="620" t="s">
        <v>576</v>
      </c>
      <c r="D824" s="621" t="s">
        <v>577</v>
      </c>
      <c r="E824" s="620" t="s">
        <v>567</v>
      </c>
      <c r="F824" s="621" t="s">
        <v>568</v>
      </c>
      <c r="G824" s="620" t="s">
        <v>1439</v>
      </c>
      <c r="H824" s="620" t="s">
        <v>1812</v>
      </c>
      <c r="I824" s="620" t="s">
        <v>1813</v>
      </c>
      <c r="J824" s="620" t="s">
        <v>1814</v>
      </c>
      <c r="K824" s="620" t="s">
        <v>1815</v>
      </c>
      <c r="L824" s="622">
        <v>261.05</v>
      </c>
      <c r="M824" s="622">
        <v>20</v>
      </c>
      <c r="N824" s="623">
        <v>5221</v>
      </c>
    </row>
    <row r="825" spans="1:14" ht="14.4" customHeight="1" x14ac:dyDescent="0.3">
      <c r="A825" s="618" t="s">
        <v>556</v>
      </c>
      <c r="B825" s="619" t="s">
        <v>558</v>
      </c>
      <c r="C825" s="620" t="s">
        <v>576</v>
      </c>
      <c r="D825" s="621" t="s">
        <v>577</v>
      </c>
      <c r="E825" s="620" t="s">
        <v>567</v>
      </c>
      <c r="F825" s="621" t="s">
        <v>568</v>
      </c>
      <c r="G825" s="620" t="s">
        <v>1439</v>
      </c>
      <c r="H825" s="620" t="s">
        <v>1816</v>
      </c>
      <c r="I825" s="620" t="s">
        <v>1817</v>
      </c>
      <c r="J825" s="620" t="s">
        <v>1818</v>
      </c>
      <c r="K825" s="620" t="s">
        <v>1733</v>
      </c>
      <c r="L825" s="622">
        <v>307.35376657509869</v>
      </c>
      <c r="M825" s="622">
        <v>90.799999999999642</v>
      </c>
      <c r="N825" s="623">
        <v>27907.722005018852</v>
      </c>
    </row>
    <row r="826" spans="1:14" ht="14.4" customHeight="1" x14ac:dyDescent="0.3">
      <c r="A826" s="618" t="s">
        <v>556</v>
      </c>
      <c r="B826" s="619" t="s">
        <v>558</v>
      </c>
      <c r="C826" s="620" t="s">
        <v>576</v>
      </c>
      <c r="D826" s="621" t="s">
        <v>577</v>
      </c>
      <c r="E826" s="620" t="s">
        <v>567</v>
      </c>
      <c r="F826" s="621" t="s">
        <v>568</v>
      </c>
      <c r="G826" s="620" t="s">
        <v>1439</v>
      </c>
      <c r="H826" s="620" t="s">
        <v>1819</v>
      </c>
      <c r="I826" s="620" t="s">
        <v>1820</v>
      </c>
      <c r="J826" s="620" t="s">
        <v>1821</v>
      </c>
      <c r="K826" s="620" t="s">
        <v>1822</v>
      </c>
      <c r="L826" s="622">
        <v>226.34655840432364</v>
      </c>
      <c r="M826" s="622">
        <v>517.79999999999984</v>
      </c>
      <c r="N826" s="623">
        <v>117202.24794175875</v>
      </c>
    </row>
    <row r="827" spans="1:14" ht="14.4" customHeight="1" x14ac:dyDescent="0.3">
      <c r="A827" s="618" t="s">
        <v>556</v>
      </c>
      <c r="B827" s="619" t="s">
        <v>558</v>
      </c>
      <c r="C827" s="620" t="s">
        <v>576</v>
      </c>
      <c r="D827" s="621" t="s">
        <v>577</v>
      </c>
      <c r="E827" s="620" t="s">
        <v>567</v>
      </c>
      <c r="F827" s="621" t="s">
        <v>568</v>
      </c>
      <c r="G827" s="620" t="s">
        <v>1439</v>
      </c>
      <c r="H827" s="620" t="s">
        <v>1823</v>
      </c>
      <c r="I827" s="620" t="s">
        <v>1824</v>
      </c>
      <c r="J827" s="620" t="s">
        <v>1825</v>
      </c>
      <c r="K827" s="620" t="s">
        <v>1826</v>
      </c>
      <c r="L827" s="622">
        <v>75.300100065966433</v>
      </c>
      <c r="M827" s="622">
        <v>58</v>
      </c>
      <c r="N827" s="623">
        <v>4367.4058038260528</v>
      </c>
    </row>
    <row r="828" spans="1:14" ht="14.4" customHeight="1" x14ac:dyDescent="0.3">
      <c r="A828" s="618" t="s">
        <v>556</v>
      </c>
      <c r="B828" s="619" t="s">
        <v>558</v>
      </c>
      <c r="C828" s="620" t="s">
        <v>576</v>
      </c>
      <c r="D828" s="621" t="s">
        <v>577</v>
      </c>
      <c r="E828" s="620" t="s">
        <v>567</v>
      </c>
      <c r="F828" s="621" t="s">
        <v>568</v>
      </c>
      <c r="G828" s="620" t="s">
        <v>1439</v>
      </c>
      <c r="H828" s="620" t="s">
        <v>1827</v>
      </c>
      <c r="I828" s="620" t="s">
        <v>1828</v>
      </c>
      <c r="J828" s="620" t="s">
        <v>1829</v>
      </c>
      <c r="K828" s="620" t="s">
        <v>1830</v>
      </c>
      <c r="L828" s="622">
        <v>252.54063333739902</v>
      </c>
      <c r="M828" s="622">
        <v>5</v>
      </c>
      <c r="N828" s="623">
        <v>1262.703166686995</v>
      </c>
    </row>
    <row r="829" spans="1:14" ht="14.4" customHeight="1" x14ac:dyDescent="0.3">
      <c r="A829" s="618" t="s">
        <v>556</v>
      </c>
      <c r="B829" s="619" t="s">
        <v>558</v>
      </c>
      <c r="C829" s="620" t="s">
        <v>576</v>
      </c>
      <c r="D829" s="621" t="s">
        <v>577</v>
      </c>
      <c r="E829" s="620" t="s">
        <v>567</v>
      </c>
      <c r="F829" s="621" t="s">
        <v>568</v>
      </c>
      <c r="G829" s="620" t="s">
        <v>1439</v>
      </c>
      <c r="H829" s="620" t="s">
        <v>1831</v>
      </c>
      <c r="I829" s="620" t="s">
        <v>1832</v>
      </c>
      <c r="J829" s="620" t="s">
        <v>1833</v>
      </c>
      <c r="K829" s="620" t="s">
        <v>1834</v>
      </c>
      <c r="L829" s="622">
        <v>323.86</v>
      </c>
      <c r="M829" s="622">
        <v>16</v>
      </c>
      <c r="N829" s="623">
        <v>5181.76</v>
      </c>
    </row>
    <row r="830" spans="1:14" ht="14.4" customHeight="1" x14ac:dyDescent="0.3">
      <c r="A830" s="618" t="s">
        <v>556</v>
      </c>
      <c r="B830" s="619" t="s">
        <v>558</v>
      </c>
      <c r="C830" s="620" t="s">
        <v>576</v>
      </c>
      <c r="D830" s="621" t="s">
        <v>577</v>
      </c>
      <c r="E830" s="620" t="s">
        <v>567</v>
      </c>
      <c r="F830" s="621" t="s">
        <v>568</v>
      </c>
      <c r="G830" s="620" t="s">
        <v>1439</v>
      </c>
      <c r="H830" s="620" t="s">
        <v>2730</v>
      </c>
      <c r="I830" s="620" t="s">
        <v>2731</v>
      </c>
      <c r="J830" s="620" t="s">
        <v>2732</v>
      </c>
      <c r="K830" s="620" t="s">
        <v>2733</v>
      </c>
      <c r="L830" s="622">
        <v>104.42021587460937</v>
      </c>
      <c r="M830" s="622">
        <v>8</v>
      </c>
      <c r="N830" s="623">
        <v>835.36172699687495</v>
      </c>
    </row>
    <row r="831" spans="1:14" ht="14.4" customHeight="1" x14ac:dyDescent="0.3">
      <c r="A831" s="618" t="s">
        <v>556</v>
      </c>
      <c r="B831" s="619" t="s">
        <v>558</v>
      </c>
      <c r="C831" s="620" t="s">
        <v>576</v>
      </c>
      <c r="D831" s="621" t="s">
        <v>577</v>
      </c>
      <c r="E831" s="620" t="s">
        <v>567</v>
      </c>
      <c r="F831" s="621" t="s">
        <v>568</v>
      </c>
      <c r="G831" s="620" t="s">
        <v>1439</v>
      </c>
      <c r="H831" s="620" t="s">
        <v>1835</v>
      </c>
      <c r="I831" s="620" t="s">
        <v>1836</v>
      </c>
      <c r="J831" s="620" t="s">
        <v>1837</v>
      </c>
      <c r="K831" s="620" t="s">
        <v>1838</v>
      </c>
      <c r="L831" s="622">
        <v>153.89378561937801</v>
      </c>
      <c r="M831" s="622">
        <v>20</v>
      </c>
      <c r="N831" s="623">
        <v>3077.8757123875603</v>
      </c>
    </row>
    <row r="832" spans="1:14" ht="14.4" customHeight="1" x14ac:dyDescent="0.3">
      <c r="A832" s="618" t="s">
        <v>556</v>
      </c>
      <c r="B832" s="619" t="s">
        <v>558</v>
      </c>
      <c r="C832" s="620" t="s">
        <v>576</v>
      </c>
      <c r="D832" s="621" t="s">
        <v>577</v>
      </c>
      <c r="E832" s="620" t="s">
        <v>567</v>
      </c>
      <c r="F832" s="621" t="s">
        <v>568</v>
      </c>
      <c r="G832" s="620" t="s">
        <v>1439</v>
      </c>
      <c r="H832" s="620" t="s">
        <v>1839</v>
      </c>
      <c r="I832" s="620" t="s">
        <v>1840</v>
      </c>
      <c r="J832" s="620" t="s">
        <v>1841</v>
      </c>
      <c r="K832" s="620" t="s">
        <v>1842</v>
      </c>
      <c r="L832" s="622">
        <v>54.429999999999993</v>
      </c>
      <c r="M832" s="622">
        <v>20</v>
      </c>
      <c r="N832" s="623">
        <v>1088.5999999999999</v>
      </c>
    </row>
    <row r="833" spans="1:14" ht="14.4" customHeight="1" x14ac:dyDescent="0.3">
      <c r="A833" s="618" t="s">
        <v>556</v>
      </c>
      <c r="B833" s="619" t="s">
        <v>558</v>
      </c>
      <c r="C833" s="620" t="s">
        <v>576</v>
      </c>
      <c r="D833" s="621" t="s">
        <v>577</v>
      </c>
      <c r="E833" s="620" t="s">
        <v>567</v>
      </c>
      <c r="F833" s="621" t="s">
        <v>568</v>
      </c>
      <c r="G833" s="620" t="s">
        <v>1439</v>
      </c>
      <c r="H833" s="620" t="s">
        <v>2734</v>
      </c>
      <c r="I833" s="620" t="s">
        <v>2735</v>
      </c>
      <c r="J833" s="620" t="s">
        <v>2718</v>
      </c>
      <c r="K833" s="620" t="s">
        <v>2736</v>
      </c>
      <c r="L833" s="622">
        <v>74.000675255611085</v>
      </c>
      <c r="M833" s="622">
        <v>126</v>
      </c>
      <c r="N833" s="623">
        <v>9324.085082206997</v>
      </c>
    </row>
    <row r="834" spans="1:14" ht="14.4" customHeight="1" x14ac:dyDescent="0.3">
      <c r="A834" s="618" t="s">
        <v>556</v>
      </c>
      <c r="B834" s="619" t="s">
        <v>558</v>
      </c>
      <c r="C834" s="620" t="s">
        <v>576</v>
      </c>
      <c r="D834" s="621" t="s">
        <v>577</v>
      </c>
      <c r="E834" s="620" t="s">
        <v>567</v>
      </c>
      <c r="F834" s="621" t="s">
        <v>568</v>
      </c>
      <c r="G834" s="620" t="s">
        <v>1439</v>
      </c>
      <c r="H834" s="620" t="s">
        <v>2737</v>
      </c>
      <c r="I834" s="620" t="s">
        <v>2738</v>
      </c>
      <c r="J834" s="620" t="s">
        <v>2739</v>
      </c>
      <c r="K834" s="620" t="s">
        <v>2740</v>
      </c>
      <c r="L834" s="622">
        <v>217.2901061260572</v>
      </c>
      <c r="M834" s="622">
        <v>20</v>
      </c>
      <c r="N834" s="623">
        <v>4345.8021225211442</v>
      </c>
    </row>
    <row r="835" spans="1:14" ht="14.4" customHeight="1" x14ac:dyDescent="0.3">
      <c r="A835" s="618" t="s">
        <v>556</v>
      </c>
      <c r="B835" s="619" t="s">
        <v>558</v>
      </c>
      <c r="C835" s="620" t="s">
        <v>576</v>
      </c>
      <c r="D835" s="621" t="s">
        <v>577</v>
      </c>
      <c r="E835" s="620" t="s">
        <v>567</v>
      </c>
      <c r="F835" s="621" t="s">
        <v>568</v>
      </c>
      <c r="G835" s="620" t="s">
        <v>1439</v>
      </c>
      <c r="H835" s="620" t="s">
        <v>1843</v>
      </c>
      <c r="I835" s="620" t="s">
        <v>1844</v>
      </c>
      <c r="J835" s="620" t="s">
        <v>1845</v>
      </c>
      <c r="K835" s="620" t="s">
        <v>1846</v>
      </c>
      <c r="L835" s="622">
        <v>12592.49894902025</v>
      </c>
      <c r="M835" s="622">
        <v>4</v>
      </c>
      <c r="N835" s="623">
        <v>50369.995796080999</v>
      </c>
    </row>
    <row r="836" spans="1:14" ht="14.4" customHeight="1" x14ac:dyDescent="0.3">
      <c r="A836" s="618" t="s">
        <v>556</v>
      </c>
      <c r="B836" s="619" t="s">
        <v>558</v>
      </c>
      <c r="C836" s="620" t="s">
        <v>576</v>
      </c>
      <c r="D836" s="621" t="s">
        <v>577</v>
      </c>
      <c r="E836" s="620" t="s">
        <v>569</v>
      </c>
      <c r="F836" s="621" t="s">
        <v>570</v>
      </c>
      <c r="G836" s="620" t="s">
        <v>627</v>
      </c>
      <c r="H836" s="620" t="s">
        <v>2741</v>
      </c>
      <c r="I836" s="620" t="s">
        <v>2742</v>
      </c>
      <c r="J836" s="620" t="s">
        <v>2743</v>
      </c>
      <c r="K836" s="620" t="s">
        <v>2744</v>
      </c>
      <c r="L836" s="622">
        <v>138.93</v>
      </c>
      <c r="M836" s="622">
        <v>1</v>
      </c>
      <c r="N836" s="623">
        <v>138.93</v>
      </c>
    </row>
    <row r="837" spans="1:14" ht="14.4" customHeight="1" x14ac:dyDescent="0.3">
      <c r="A837" s="618" t="s">
        <v>556</v>
      </c>
      <c r="B837" s="619" t="s">
        <v>558</v>
      </c>
      <c r="C837" s="620" t="s">
        <v>576</v>
      </c>
      <c r="D837" s="621" t="s">
        <v>577</v>
      </c>
      <c r="E837" s="620" t="s">
        <v>569</v>
      </c>
      <c r="F837" s="621" t="s">
        <v>570</v>
      </c>
      <c r="G837" s="620" t="s">
        <v>1439</v>
      </c>
      <c r="H837" s="620" t="s">
        <v>1847</v>
      </c>
      <c r="I837" s="620" t="s">
        <v>1848</v>
      </c>
      <c r="J837" s="620" t="s">
        <v>1849</v>
      </c>
      <c r="K837" s="620"/>
      <c r="L837" s="622">
        <v>91.710036355271257</v>
      </c>
      <c r="M837" s="622">
        <v>266</v>
      </c>
      <c r="N837" s="623">
        <v>24394.869670502154</v>
      </c>
    </row>
    <row r="838" spans="1:14" ht="14.4" customHeight="1" x14ac:dyDescent="0.3">
      <c r="A838" s="618" t="s">
        <v>556</v>
      </c>
      <c r="B838" s="619" t="s">
        <v>558</v>
      </c>
      <c r="C838" s="620" t="s">
        <v>576</v>
      </c>
      <c r="D838" s="621" t="s">
        <v>577</v>
      </c>
      <c r="E838" s="620" t="s">
        <v>563</v>
      </c>
      <c r="F838" s="621" t="s">
        <v>564</v>
      </c>
      <c r="G838" s="620"/>
      <c r="H838" s="620"/>
      <c r="I838" s="620" t="s">
        <v>1850</v>
      </c>
      <c r="J838" s="620" t="s">
        <v>1851</v>
      </c>
      <c r="K838" s="620"/>
      <c r="L838" s="622">
        <v>3842.04</v>
      </c>
      <c r="M838" s="622">
        <v>4</v>
      </c>
      <c r="N838" s="623">
        <v>15368.16</v>
      </c>
    </row>
    <row r="839" spans="1:14" ht="14.4" customHeight="1" x14ac:dyDescent="0.3">
      <c r="A839" s="618" t="s">
        <v>556</v>
      </c>
      <c r="B839" s="619" t="s">
        <v>558</v>
      </c>
      <c r="C839" s="620" t="s">
        <v>576</v>
      </c>
      <c r="D839" s="621" t="s">
        <v>577</v>
      </c>
      <c r="E839" s="620" t="s">
        <v>563</v>
      </c>
      <c r="F839" s="621" t="s">
        <v>564</v>
      </c>
      <c r="G839" s="620"/>
      <c r="H839" s="620"/>
      <c r="I839" s="620" t="s">
        <v>1852</v>
      </c>
      <c r="J839" s="620" t="s">
        <v>1853</v>
      </c>
      <c r="K839" s="620"/>
      <c r="L839" s="622">
        <v>1407.54</v>
      </c>
      <c r="M839" s="622">
        <v>1</v>
      </c>
      <c r="N839" s="623">
        <v>1407.54</v>
      </c>
    </row>
    <row r="840" spans="1:14" ht="14.4" customHeight="1" x14ac:dyDescent="0.3">
      <c r="A840" s="618" t="s">
        <v>556</v>
      </c>
      <c r="B840" s="619" t="s">
        <v>558</v>
      </c>
      <c r="C840" s="620" t="s">
        <v>576</v>
      </c>
      <c r="D840" s="621" t="s">
        <v>577</v>
      </c>
      <c r="E840" s="620" t="s">
        <v>563</v>
      </c>
      <c r="F840" s="621" t="s">
        <v>564</v>
      </c>
      <c r="G840" s="620"/>
      <c r="H840" s="620"/>
      <c r="I840" s="620" t="s">
        <v>2745</v>
      </c>
      <c r="J840" s="620" t="s">
        <v>2746</v>
      </c>
      <c r="K840" s="620"/>
      <c r="L840" s="622">
        <v>4427.7</v>
      </c>
      <c r="M840" s="622">
        <v>1</v>
      </c>
      <c r="N840" s="623">
        <v>4427.7</v>
      </c>
    </row>
    <row r="841" spans="1:14" ht="14.4" customHeight="1" x14ac:dyDescent="0.3">
      <c r="A841" s="618" t="s">
        <v>556</v>
      </c>
      <c r="B841" s="619" t="s">
        <v>558</v>
      </c>
      <c r="C841" s="620" t="s">
        <v>576</v>
      </c>
      <c r="D841" s="621" t="s">
        <v>577</v>
      </c>
      <c r="E841" s="620" t="s">
        <v>565</v>
      </c>
      <c r="F841" s="621" t="s">
        <v>566</v>
      </c>
      <c r="G841" s="620"/>
      <c r="H841" s="620"/>
      <c r="I841" s="620" t="s">
        <v>2747</v>
      </c>
      <c r="J841" s="620" t="s">
        <v>2748</v>
      </c>
      <c r="K841" s="620"/>
      <c r="L841" s="622">
        <v>4445.99</v>
      </c>
      <c r="M841" s="622">
        <v>9</v>
      </c>
      <c r="N841" s="623">
        <v>40013.909999999996</v>
      </c>
    </row>
    <row r="842" spans="1:14" ht="14.4" customHeight="1" x14ac:dyDescent="0.3">
      <c r="A842" s="618" t="s">
        <v>556</v>
      </c>
      <c r="B842" s="619" t="s">
        <v>558</v>
      </c>
      <c r="C842" s="620" t="s">
        <v>578</v>
      </c>
      <c r="D842" s="621" t="s">
        <v>579</v>
      </c>
      <c r="E842" s="620" t="s">
        <v>559</v>
      </c>
      <c r="F842" s="621" t="s">
        <v>560</v>
      </c>
      <c r="G842" s="620"/>
      <c r="H842" s="620" t="s">
        <v>588</v>
      </c>
      <c r="I842" s="620" t="s">
        <v>589</v>
      </c>
      <c r="J842" s="620" t="s">
        <v>590</v>
      </c>
      <c r="K842" s="620" t="s">
        <v>591</v>
      </c>
      <c r="L842" s="622">
        <v>61.875350706413599</v>
      </c>
      <c r="M842" s="622">
        <v>4</v>
      </c>
      <c r="N842" s="623">
        <v>247.5014028256544</v>
      </c>
    </row>
    <row r="843" spans="1:14" ht="14.4" customHeight="1" x14ac:dyDescent="0.3">
      <c r="A843" s="618" t="s">
        <v>556</v>
      </c>
      <c r="B843" s="619" t="s">
        <v>558</v>
      </c>
      <c r="C843" s="620" t="s">
        <v>578</v>
      </c>
      <c r="D843" s="621" t="s">
        <v>579</v>
      </c>
      <c r="E843" s="620" t="s">
        <v>559</v>
      </c>
      <c r="F843" s="621" t="s">
        <v>560</v>
      </c>
      <c r="G843" s="620"/>
      <c r="H843" s="620" t="s">
        <v>2749</v>
      </c>
      <c r="I843" s="620" t="s">
        <v>2750</v>
      </c>
      <c r="J843" s="620" t="s">
        <v>2751</v>
      </c>
      <c r="K843" s="620" t="s">
        <v>2752</v>
      </c>
      <c r="L843" s="622">
        <v>70.699875521428197</v>
      </c>
      <c r="M843" s="622">
        <v>3</v>
      </c>
      <c r="N843" s="623">
        <v>212.09962656428459</v>
      </c>
    </row>
    <row r="844" spans="1:14" ht="14.4" customHeight="1" x14ac:dyDescent="0.3">
      <c r="A844" s="618" t="s">
        <v>556</v>
      </c>
      <c r="B844" s="619" t="s">
        <v>558</v>
      </c>
      <c r="C844" s="620" t="s">
        <v>578</v>
      </c>
      <c r="D844" s="621" t="s">
        <v>579</v>
      </c>
      <c r="E844" s="620" t="s">
        <v>559</v>
      </c>
      <c r="F844" s="621" t="s">
        <v>560</v>
      </c>
      <c r="G844" s="620"/>
      <c r="H844" s="620" t="s">
        <v>2753</v>
      </c>
      <c r="I844" s="620" t="s">
        <v>2754</v>
      </c>
      <c r="J844" s="620" t="s">
        <v>2755</v>
      </c>
      <c r="K844" s="620" t="s">
        <v>2756</v>
      </c>
      <c r="L844" s="622">
        <v>89.88</v>
      </c>
      <c r="M844" s="622">
        <v>2</v>
      </c>
      <c r="N844" s="623">
        <v>179.76</v>
      </c>
    </row>
    <row r="845" spans="1:14" ht="14.4" customHeight="1" x14ac:dyDescent="0.3">
      <c r="A845" s="618" t="s">
        <v>556</v>
      </c>
      <c r="B845" s="619" t="s">
        <v>558</v>
      </c>
      <c r="C845" s="620" t="s">
        <v>578</v>
      </c>
      <c r="D845" s="621" t="s">
        <v>579</v>
      </c>
      <c r="E845" s="620" t="s">
        <v>559</v>
      </c>
      <c r="F845" s="621" t="s">
        <v>560</v>
      </c>
      <c r="G845" s="620"/>
      <c r="H845" s="620" t="s">
        <v>592</v>
      </c>
      <c r="I845" s="620" t="s">
        <v>593</v>
      </c>
      <c r="J845" s="620" t="s">
        <v>594</v>
      </c>
      <c r="K845" s="620" t="s">
        <v>595</v>
      </c>
      <c r="L845" s="622">
        <v>194.35300000000052</v>
      </c>
      <c r="M845" s="622">
        <v>2</v>
      </c>
      <c r="N845" s="623">
        <v>388.70600000000104</v>
      </c>
    </row>
    <row r="846" spans="1:14" ht="14.4" customHeight="1" x14ac:dyDescent="0.3">
      <c r="A846" s="618" t="s">
        <v>556</v>
      </c>
      <c r="B846" s="619" t="s">
        <v>558</v>
      </c>
      <c r="C846" s="620" t="s">
        <v>578</v>
      </c>
      <c r="D846" s="621" t="s">
        <v>579</v>
      </c>
      <c r="E846" s="620" t="s">
        <v>559</v>
      </c>
      <c r="F846" s="621" t="s">
        <v>560</v>
      </c>
      <c r="G846" s="620"/>
      <c r="H846" s="620" t="s">
        <v>596</v>
      </c>
      <c r="I846" s="620" t="s">
        <v>597</v>
      </c>
      <c r="J846" s="620" t="s">
        <v>598</v>
      </c>
      <c r="K846" s="620"/>
      <c r="L846" s="622">
        <v>77.377556407924814</v>
      </c>
      <c r="M846" s="622">
        <v>201</v>
      </c>
      <c r="N846" s="623">
        <v>15552.888837992889</v>
      </c>
    </row>
    <row r="847" spans="1:14" ht="14.4" customHeight="1" x14ac:dyDescent="0.3">
      <c r="A847" s="618" t="s">
        <v>556</v>
      </c>
      <c r="B847" s="619" t="s">
        <v>558</v>
      </c>
      <c r="C847" s="620" t="s">
        <v>578</v>
      </c>
      <c r="D847" s="621" t="s">
        <v>579</v>
      </c>
      <c r="E847" s="620" t="s">
        <v>559</v>
      </c>
      <c r="F847" s="621" t="s">
        <v>560</v>
      </c>
      <c r="G847" s="620"/>
      <c r="H847" s="620" t="s">
        <v>1861</v>
      </c>
      <c r="I847" s="620" t="s">
        <v>1862</v>
      </c>
      <c r="J847" s="620" t="s">
        <v>1863</v>
      </c>
      <c r="K847" s="620" t="s">
        <v>1864</v>
      </c>
      <c r="L847" s="622">
        <v>33.94</v>
      </c>
      <c r="M847" s="622">
        <v>1</v>
      </c>
      <c r="N847" s="623">
        <v>33.94</v>
      </c>
    </row>
    <row r="848" spans="1:14" ht="14.4" customHeight="1" x14ac:dyDescent="0.3">
      <c r="A848" s="618" t="s">
        <v>556</v>
      </c>
      <c r="B848" s="619" t="s">
        <v>558</v>
      </c>
      <c r="C848" s="620" t="s">
        <v>578</v>
      </c>
      <c r="D848" s="621" t="s">
        <v>579</v>
      </c>
      <c r="E848" s="620" t="s">
        <v>559</v>
      </c>
      <c r="F848" s="621" t="s">
        <v>560</v>
      </c>
      <c r="G848" s="620"/>
      <c r="H848" s="620" t="s">
        <v>2757</v>
      </c>
      <c r="I848" s="620" t="s">
        <v>2758</v>
      </c>
      <c r="J848" s="620" t="s">
        <v>2759</v>
      </c>
      <c r="K848" s="620" t="s">
        <v>2760</v>
      </c>
      <c r="L848" s="622">
        <v>153.77046112013099</v>
      </c>
      <c r="M848" s="622">
        <v>1</v>
      </c>
      <c r="N848" s="623">
        <v>153.77046112013099</v>
      </c>
    </row>
    <row r="849" spans="1:14" ht="14.4" customHeight="1" x14ac:dyDescent="0.3">
      <c r="A849" s="618" t="s">
        <v>556</v>
      </c>
      <c r="B849" s="619" t="s">
        <v>558</v>
      </c>
      <c r="C849" s="620" t="s">
        <v>578</v>
      </c>
      <c r="D849" s="621" t="s">
        <v>579</v>
      </c>
      <c r="E849" s="620" t="s">
        <v>559</v>
      </c>
      <c r="F849" s="621" t="s">
        <v>560</v>
      </c>
      <c r="G849" s="620"/>
      <c r="H849" s="620" t="s">
        <v>2761</v>
      </c>
      <c r="I849" s="620" t="s">
        <v>2762</v>
      </c>
      <c r="J849" s="620" t="s">
        <v>2759</v>
      </c>
      <c r="K849" s="620" t="s">
        <v>2763</v>
      </c>
      <c r="L849" s="622">
        <v>107.78993891518101</v>
      </c>
      <c r="M849" s="622">
        <v>2</v>
      </c>
      <c r="N849" s="623">
        <v>215.57987783036202</v>
      </c>
    </row>
    <row r="850" spans="1:14" ht="14.4" customHeight="1" x14ac:dyDescent="0.3">
      <c r="A850" s="618" t="s">
        <v>556</v>
      </c>
      <c r="B850" s="619" t="s">
        <v>558</v>
      </c>
      <c r="C850" s="620" t="s">
        <v>578</v>
      </c>
      <c r="D850" s="621" t="s">
        <v>579</v>
      </c>
      <c r="E850" s="620" t="s">
        <v>559</v>
      </c>
      <c r="F850" s="621" t="s">
        <v>560</v>
      </c>
      <c r="G850" s="620"/>
      <c r="H850" s="620" t="s">
        <v>1872</v>
      </c>
      <c r="I850" s="620" t="s">
        <v>1873</v>
      </c>
      <c r="J850" s="620" t="s">
        <v>1874</v>
      </c>
      <c r="K850" s="620" t="s">
        <v>1875</v>
      </c>
      <c r="L850" s="622">
        <v>172.89</v>
      </c>
      <c r="M850" s="622">
        <v>1</v>
      </c>
      <c r="N850" s="623">
        <v>172.89</v>
      </c>
    </row>
    <row r="851" spans="1:14" ht="14.4" customHeight="1" x14ac:dyDescent="0.3">
      <c r="A851" s="618" t="s">
        <v>556</v>
      </c>
      <c r="B851" s="619" t="s">
        <v>558</v>
      </c>
      <c r="C851" s="620" t="s">
        <v>578</v>
      </c>
      <c r="D851" s="621" t="s">
        <v>579</v>
      </c>
      <c r="E851" s="620" t="s">
        <v>559</v>
      </c>
      <c r="F851" s="621" t="s">
        <v>560</v>
      </c>
      <c r="G851" s="620"/>
      <c r="H851" s="620" t="s">
        <v>2764</v>
      </c>
      <c r="I851" s="620" t="s">
        <v>2765</v>
      </c>
      <c r="J851" s="620" t="s">
        <v>2766</v>
      </c>
      <c r="K851" s="620" t="s">
        <v>993</v>
      </c>
      <c r="L851" s="622">
        <v>162.04260365210502</v>
      </c>
      <c r="M851" s="622">
        <v>4</v>
      </c>
      <c r="N851" s="623">
        <v>648.17041460842006</v>
      </c>
    </row>
    <row r="852" spans="1:14" ht="14.4" customHeight="1" x14ac:dyDescent="0.3">
      <c r="A852" s="618" t="s">
        <v>556</v>
      </c>
      <c r="B852" s="619" t="s">
        <v>558</v>
      </c>
      <c r="C852" s="620" t="s">
        <v>578</v>
      </c>
      <c r="D852" s="621" t="s">
        <v>579</v>
      </c>
      <c r="E852" s="620" t="s">
        <v>559</v>
      </c>
      <c r="F852" s="621" t="s">
        <v>560</v>
      </c>
      <c r="G852" s="620"/>
      <c r="H852" s="620" t="s">
        <v>1876</v>
      </c>
      <c r="I852" s="620" t="s">
        <v>1877</v>
      </c>
      <c r="J852" s="620" t="s">
        <v>1878</v>
      </c>
      <c r="K852" s="620" t="s">
        <v>1879</v>
      </c>
      <c r="L852" s="622">
        <v>94.66</v>
      </c>
      <c r="M852" s="622">
        <v>2</v>
      </c>
      <c r="N852" s="623">
        <v>189.32</v>
      </c>
    </row>
    <row r="853" spans="1:14" ht="14.4" customHeight="1" x14ac:dyDescent="0.3">
      <c r="A853" s="618" t="s">
        <v>556</v>
      </c>
      <c r="B853" s="619" t="s">
        <v>558</v>
      </c>
      <c r="C853" s="620" t="s">
        <v>578</v>
      </c>
      <c r="D853" s="621" t="s">
        <v>579</v>
      </c>
      <c r="E853" s="620" t="s">
        <v>559</v>
      </c>
      <c r="F853" s="621" t="s">
        <v>560</v>
      </c>
      <c r="G853" s="620"/>
      <c r="H853" s="620" t="s">
        <v>2767</v>
      </c>
      <c r="I853" s="620" t="s">
        <v>2768</v>
      </c>
      <c r="J853" s="620" t="s">
        <v>2769</v>
      </c>
      <c r="K853" s="620" t="s">
        <v>2487</v>
      </c>
      <c r="L853" s="622">
        <v>45.079596117254802</v>
      </c>
      <c r="M853" s="622">
        <v>1</v>
      </c>
      <c r="N853" s="623">
        <v>45.079596117254802</v>
      </c>
    </row>
    <row r="854" spans="1:14" ht="14.4" customHeight="1" x14ac:dyDescent="0.3">
      <c r="A854" s="618" t="s">
        <v>556</v>
      </c>
      <c r="B854" s="619" t="s">
        <v>558</v>
      </c>
      <c r="C854" s="620" t="s">
        <v>578</v>
      </c>
      <c r="D854" s="621" t="s">
        <v>579</v>
      </c>
      <c r="E854" s="620" t="s">
        <v>559</v>
      </c>
      <c r="F854" s="621" t="s">
        <v>560</v>
      </c>
      <c r="G854" s="620"/>
      <c r="H854" s="620" t="s">
        <v>599</v>
      </c>
      <c r="I854" s="620" t="s">
        <v>600</v>
      </c>
      <c r="J854" s="620" t="s">
        <v>601</v>
      </c>
      <c r="K854" s="620" t="s">
        <v>602</v>
      </c>
      <c r="L854" s="622">
        <v>125.53034193170301</v>
      </c>
      <c r="M854" s="622">
        <v>4</v>
      </c>
      <c r="N854" s="623">
        <v>502.12136772681203</v>
      </c>
    </row>
    <row r="855" spans="1:14" ht="14.4" customHeight="1" x14ac:dyDescent="0.3">
      <c r="A855" s="618" t="s">
        <v>556</v>
      </c>
      <c r="B855" s="619" t="s">
        <v>558</v>
      </c>
      <c r="C855" s="620" t="s">
        <v>578</v>
      </c>
      <c r="D855" s="621" t="s">
        <v>579</v>
      </c>
      <c r="E855" s="620" t="s">
        <v>559</v>
      </c>
      <c r="F855" s="621" t="s">
        <v>560</v>
      </c>
      <c r="G855" s="620"/>
      <c r="H855" s="620" t="s">
        <v>2770</v>
      </c>
      <c r="I855" s="620" t="s">
        <v>2770</v>
      </c>
      <c r="J855" s="620" t="s">
        <v>2771</v>
      </c>
      <c r="K855" s="620" t="s">
        <v>2772</v>
      </c>
      <c r="L855" s="622">
        <v>81.47</v>
      </c>
      <c r="M855" s="622">
        <v>1</v>
      </c>
      <c r="N855" s="623">
        <v>81.47</v>
      </c>
    </row>
    <row r="856" spans="1:14" ht="14.4" customHeight="1" x14ac:dyDescent="0.3">
      <c r="A856" s="618" t="s">
        <v>556</v>
      </c>
      <c r="B856" s="619" t="s">
        <v>558</v>
      </c>
      <c r="C856" s="620" t="s">
        <v>578</v>
      </c>
      <c r="D856" s="621" t="s">
        <v>579</v>
      </c>
      <c r="E856" s="620" t="s">
        <v>559</v>
      </c>
      <c r="F856" s="621" t="s">
        <v>560</v>
      </c>
      <c r="G856" s="620"/>
      <c r="H856" s="620" t="s">
        <v>607</v>
      </c>
      <c r="I856" s="620" t="s">
        <v>608</v>
      </c>
      <c r="J856" s="620" t="s">
        <v>609</v>
      </c>
      <c r="K856" s="620" t="s">
        <v>610</v>
      </c>
      <c r="L856" s="622">
        <v>151.25</v>
      </c>
      <c r="M856" s="622">
        <v>2</v>
      </c>
      <c r="N856" s="623">
        <v>302.5</v>
      </c>
    </row>
    <row r="857" spans="1:14" ht="14.4" customHeight="1" x14ac:dyDescent="0.3">
      <c r="A857" s="618" t="s">
        <v>556</v>
      </c>
      <c r="B857" s="619" t="s">
        <v>558</v>
      </c>
      <c r="C857" s="620" t="s">
        <v>578</v>
      </c>
      <c r="D857" s="621" t="s">
        <v>579</v>
      </c>
      <c r="E857" s="620" t="s">
        <v>559</v>
      </c>
      <c r="F857" s="621" t="s">
        <v>560</v>
      </c>
      <c r="G857" s="620"/>
      <c r="H857" s="620" t="s">
        <v>2773</v>
      </c>
      <c r="I857" s="620" t="s">
        <v>2774</v>
      </c>
      <c r="J857" s="620" t="s">
        <v>2775</v>
      </c>
      <c r="K857" s="620" t="s">
        <v>2776</v>
      </c>
      <c r="L857" s="622">
        <v>25.88</v>
      </c>
      <c r="M857" s="622">
        <v>1</v>
      </c>
      <c r="N857" s="623">
        <v>25.88</v>
      </c>
    </row>
    <row r="858" spans="1:14" ht="14.4" customHeight="1" x14ac:dyDescent="0.3">
      <c r="A858" s="618" t="s">
        <v>556</v>
      </c>
      <c r="B858" s="619" t="s">
        <v>558</v>
      </c>
      <c r="C858" s="620" t="s">
        <v>578</v>
      </c>
      <c r="D858" s="621" t="s">
        <v>579</v>
      </c>
      <c r="E858" s="620" t="s">
        <v>559</v>
      </c>
      <c r="F858" s="621" t="s">
        <v>560</v>
      </c>
      <c r="G858" s="620"/>
      <c r="H858" s="620" t="s">
        <v>2777</v>
      </c>
      <c r="I858" s="620" t="s">
        <v>2778</v>
      </c>
      <c r="J858" s="620" t="s">
        <v>2779</v>
      </c>
      <c r="K858" s="620" t="s">
        <v>2772</v>
      </c>
      <c r="L858" s="622">
        <v>81.47</v>
      </c>
      <c r="M858" s="622">
        <v>1</v>
      </c>
      <c r="N858" s="623">
        <v>81.47</v>
      </c>
    </row>
    <row r="859" spans="1:14" ht="14.4" customHeight="1" x14ac:dyDescent="0.3">
      <c r="A859" s="618" t="s">
        <v>556</v>
      </c>
      <c r="B859" s="619" t="s">
        <v>558</v>
      </c>
      <c r="C859" s="620" t="s">
        <v>578</v>
      </c>
      <c r="D859" s="621" t="s">
        <v>579</v>
      </c>
      <c r="E859" s="620" t="s">
        <v>559</v>
      </c>
      <c r="F859" s="621" t="s">
        <v>560</v>
      </c>
      <c r="G859" s="620" t="s">
        <v>627</v>
      </c>
      <c r="H859" s="620" t="s">
        <v>628</v>
      </c>
      <c r="I859" s="620" t="s">
        <v>628</v>
      </c>
      <c r="J859" s="620" t="s">
        <v>629</v>
      </c>
      <c r="K859" s="620" t="s">
        <v>630</v>
      </c>
      <c r="L859" s="622">
        <v>252.99139074966456</v>
      </c>
      <c r="M859" s="622">
        <v>217</v>
      </c>
      <c r="N859" s="623">
        <v>54899.13179267721</v>
      </c>
    </row>
    <row r="860" spans="1:14" ht="14.4" customHeight="1" x14ac:dyDescent="0.3">
      <c r="A860" s="618" t="s">
        <v>556</v>
      </c>
      <c r="B860" s="619" t="s">
        <v>558</v>
      </c>
      <c r="C860" s="620" t="s">
        <v>578</v>
      </c>
      <c r="D860" s="621" t="s">
        <v>579</v>
      </c>
      <c r="E860" s="620" t="s">
        <v>559</v>
      </c>
      <c r="F860" s="621" t="s">
        <v>560</v>
      </c>
      <c r="G860" s="620" t="s">
        <v>627</v>
      </c>
      <c r="H860" s="620" t="s">
        <v>631</v>
      </c>
      <c r="I860" s="620" t="s">
        <v>631</v>
      </c>
      <c r="J860" s="620" t="s">
        <v>632</v>
      </c>
      <c r="K860" s="620" t="s">
        <v>633</v>
      </c>
      <c r="L860" s="622">
        <v>181.58945210717155</v>
      </c>
      <c r="M860" s="622">
        <v>104</v>
      </c>
      <c r="N860" s="623">
        <v>18885.303019145842</v>
      </c>
    </row>
    <row r="861" spans="1:14" ht="14.4" customHeight="1" x14ac:dyDescent="0.3">
      <c r="A861" s="618" t="s">
        <v>556</v>
      </c>
      <c r="B861" s="619" t="s">
        <v>558</v>
      </c>
      <c r="C861" s="620" t="s">
        <v>578</v>
      </c>
      <c r="D861" s="621" t="s">
        <v>579</v>
      </c>
      <c r="E861" s="620" t="s">
        <v>559</v>
      </c>
      <c r="F861" s="621" t="s">
        <v>560</v>
      </c>
      <c r="G861" s="620" t="s">
        <v>627</v>
      </c>
      <c r="H861" s="620" t="s">
        <v>2780</v>
      </c>
      <c r="I861" s="620" t="s">
        <v>2780</v>
      </c>
      <c r="J861" s="620" t="s">
        <v>635</v>
      </c>
      <c r="K861" s="620" t="s">
        <v>633</v>
      </c>
      <c r="L861" s="622">
        <v>153.86000000000001</v>
      </c>
      <c r="M861" s="622">
        <v>13</v>
      </c>
      <c r="N861" s="623">
        <v>2000.18</v>
      </c>
    </row>
    <row r="862" spans="1:14" ht="14.4" customHeight="1" x14ac:dyDescent="0.3">
      <c r="A862" s="618" t="s">
        <v>556</v>
      </c>
      <c r="B862" s="619" t="s">
        <v>558</v>
      </c>
      <c r="C862" s="620" t="s">
        <v>578</v>
      </c>
      <c r="D862" s="621" t="s">
        <v>579</v>
      </c>
      <c r="E862" s="620" t="s">
        <v>559</v>
      </c>
      <c r="F862" s="621" t="s">
        <v>560</v>
      </c>
      <c r="G862" s="620" t="s">
        <v>627</v>
      </c>
      <c r="H862" s="620" t="s">
        <v>634</v>
      </c>
      <c r="I862" s="620" t="s">
        <v>634</v>
      </c>
      <c r="J862" s="620" t="s">
        <v>635</v>
      </c>
      <c r="K862" s="620" t="s">
        <v>636</v>
      </c>
      <c r="L862" s="622">
        <v>148.22376354776921</v>
      </c>
      <c r="M862" s="622">
        <v>15</v>
      </c>
      <c r="N862" s="623">
        <v>2223.3564532165383</v>
      </c>
    </row>
    <row r="863" spans="1:14" ht="14.4" customHeight="1" x14ac:dyDescent="0.3">
      <c r="A863" s="618" t="s">
        <v>556</v>
      </c>
      <c r="B863" s="619" t="s">
        <v>558</v>
      </c>
      <c r="C863" s="620" t="s">
        <v>578</v>
      </c>
      <c r="D863" s="621" t="s">
        <v>579</v>
      </c>
      <c r="E863" s="620" t="s">
        <v>559</v>
      </c>
      <c r="F863" s="621" t="s">
        <v>560</v>
      </c>
      <c r="G863" s="620" t="s">
        <v>627</v>
      </c>
      <c r="H863" s="620" t="s">
        <v>2781</v>
      </c>
      <c r="I863" s="620" t="s">
        <v>2781</v>
      </c>
      <c r="J863" s="620" t="s">
        <v>635</v>
      </c>
      <c r="K863" s="620" t="s">
        <v>2782</v>
      </c>
      <c r="L863" s="622">
        <v>259.44</v>
      </c>
      <c r="M863" s="622">
        <v>4</v>
      </c>
      <c r="N863" s="623">
        <v>1037.76</v>
      </c>
    </row>
    <row r="864" spans="1:14" ht="14.4" customHeight="1" x14ac:dyDescent="0.3">
      <c r="A864" s="618" t="s">
        <v>556</v>
      </c>
      <c r="B864" s="619" t="s">
        <v>558</v>
      </c>
      <c r="C864" s="620" t="s">
        <v>578</v>
      </c>
      <c r="D864" s="621" t="s">
        <v>579</v>
      </c>
      <c r="E864" s="620" t="s">
        <v>559</v>
      </c>
      <c r="F864" s="621" t="s">
        <v>560</v>
      </c>
      <c r="G864" s="620" t="s">
        <v>627</v>
      </c>
      <c r="H864" s="620" t="s">
        <v>2783</v>
      </c>
      <c r="I864" s="620" t="s">
        <v>2783</v>
      </c>
      <c r="J864" s="620" t="s">
        <v>2784</v>
      </c>
      <c r="K864" s="620" t="s">
        <v>2785</v>
      </c>
      <c r="L864" s="622">
        <v>954.45061505882597</v>
      </c>
      <c r="M864" s="622">
        <v>3</v>
      </c>
      <c r="N864" s="623">
        <v>2863.351845176478</v>
      </c>
    </row>
    <row r="865" spans="1:14" ht="14.4" customHeight="1" x14ac:dyDescent="0.3">
      <c r="A865" s="618" t="s">
        <v>556</v>
      </c>
      <c r="B865" s="619" t="s">
        <v>558</v>
      </c>
      <c r="C865" s="620" t="s">
        <v>578</v>
      </c>
      <c r="D865" s="621" t="s">
        <v>579</v>
      </c>
      <c r="E865" s="620" t="s">
        <v>559</v>
      </c>
      <c r="F865" s="621" t="s">
        <v>560</v>
      </c>
      <c r="G865" s="620" t="s">
        <v>627</v>
      </c>
      <c r="H865" s="620" t="s">
        <v>637</v>
      </c>
      <c r="I865" s="620" t="s">
        <v>637</v>
      </c>
      <c r="J865" s="620" t="s">
        <v>629</v>
      </c>
      <c r="K865" s="620" t="s">
        <v>638</v>
      </c>
      <c r="L865" s="622">
        <v>144.79217950592914</v>
      </c>
      <c r="M865" s="622">
        <v>68</v>
      </c>
      <c r="N865" s="623">
        <v>9845.8682064031818</v>
      </c>
    </row>
    <row r="866" spans="1:14" ht="14.4" customHeight="1" x14ac:dyDescent="0.3">
      <c r="A866" s="618" t="s">
        <v>556</v>
      </c>
      <c r="B866" s="619" t="s">
        <v>558</v>
      </c>
      <c r="C866" s="620" t="s">
        <v>578</v>
      </c>
      <c r="D866" s="621" t="s">
        <v>579</v>
      </c>
      <c r="E866" s="620" t="s">
        <v>559</v>
      </c>
      <c r="F866" s="621" t="s">
        <v>560</v>
      </c>
      <c r="G866" s="620" t="s">
        <v>627</v>
      </c>
      <c r="H866" s="620" t="s">
        <v>639</v>
      </c>
      <c r="I866" s="620" t="s">
        <v>639</v>
      </c>
      <c r="J866" s="620" t="s">
        <v>629</v>
      </c>
      <c r="K866" s="620" t="s">
        <v>640</v>
      </c>
      <c r="L866" s="622">
        <v>152.49</v>
      </c>
      <c r="M866" s="622">
        <v>2</v>
      </c>
      <c r="N866" s="623">
        <v>304.98</v>
      </c>
    </row>
    <row r="867" spans="1:14" ht="14.4" customHeight="1" x14ac:dyDescent="0.3">
      <c r="A867" s="618" t="s">
        <v>556</v>
      </c>
      <c r="B867" s="619" t="s">
        <v>558</v>
      </c>
      <c r="C867" s="620" t="s">
        <v>578</v>
      </c>
      <c r="D867" s="621" t="s">
        <v>579</v>
      </c>
      <c r="E867" s="620" t="s">
        <v>559</v>
      </c>
      <c r="F867" s="621" t="s">
        <v>560</v>
      </c>
      <c r="G867" s="620" t="s">
        <v>627</v>
      </c>
      <c r="H867" s="620" t="s">
        <v>1920</v>
      </c>
      <c r="I867" s="620" t="s">
        <v>1920</v>
      </c>
      <c r="J867" s="620" t="s">
        <v>1921</v>
      </c>
      <c r="K867" s="620" t="s">
        <v>1922</v>
      </c>
      <c r="L867" s="622">
        <v>72.84</v>
      </c>
      <c r="M867" s="622">
        <v>6</v>
      </c>
      <c r="N867" s="623">
        <v>437.04</v>
      </c>
    </row>
    <row r="868" spans="1:14" ht="14.4" customHeight="1" x14ac:dyDescent="0.3">
      <c r="A868" s="618" t="s">
        <v>556</v>
      </c>
      <c r="B868" s="619" t="s">
        <v>558</v>
      </c>
      <c r="C868" s="620" t="s">
        <v>578</v>
      </c>
      <c r="D868" s="621" t="s">
        <v>579</v>
      </c>
      <c r="E868" s="620" t="s">
        <v>559</v>
      </c>
      <c r="F868" s="621" t="s">
        <v>560</v>
      </c>
      <c r="G868" s="620" t="s">
        <v>627</v>
      </c>
      <c r="H868" s="620" t="s">
        <v>641</v>
      </c>
      <c r="I868" s="620" t="s">
        <v>642</v>
      </c>
      <c r="J868" s="620" t="s">
        <v>643</v>
      </c>
      <c r="K868" s="620" t="s">
        <v>644</v>
      </c>
      <c r="L868" s="622">
        <v>53.776666666666671</v>
      </c>
      <c r="M868" s="622">
        <v>6</v>
      </c>
      <c r="N868" s="623">
        <v>322.66000000000003</v>
      </c>
    </row>
    <row r="869" spans="1:14" ht="14.4" customHeight="1" x14ac:dyDescent="0.3">
      <c r="A869" s="618" t="s">
        <v>556</v>
      </c>
      <c r="B869" s="619" t="s">
        <v>558</v>
      </c>
      <c r="C869" s="620" t="s">
        <v>578</v>
      </c>
      <c r="D869" s="621" t="s">
        <v>579</v>
      </c>
      <c r="E869" s="620" t="s">
        <v>559</v>
      </c>
      <c r="F869" s="621" t="s">
        <v>560</v>
      </c>
      <c r="G869" s="620" t="s">
        <v>627</v>
      </c>
      <c r="H869" s="620" t="s">
        <v>645</v>
      </c>
      <c r="I869" s="620" t="s">
        <v>646</v>
      </c>
      <c r="J869" s="620" t="s">
        <v>647</v>
      </c>
      <c r="K869" s="620" t="s">
        <v>648</v>
      </c>
      <c r="L869" s="622">
        <v>84.595929484751963</v>
      </c>
      <c r="M869" s="622">
        <v>20</v>
      </c>
      <c r="N869" s="623">
        <v>1691.9185896950391</v>
      </c>
    </row>
    <row r="870" spans="1:14" ht="14.4" customHeight="1" x14ac:dyDescent="0.3">
      <c r="A870" s="618" t="s">
        <v>556</v>
      </c>
      <c r="B870" s="619" t="s">
        <v>558</v>
      </c>
      <c r="C870" s="620" t="s">
        <v>578</v>
      </c>
      <c r="D870" s="621" t="s">
        <v>579</v>
      </c>
      <c r="E870" s="620" t="s">
        <v>559</v>
      </c>
      <c r="F870" s="621" t="s">
        <v>560</v>
      </c>
      <c r="G870" s="620" t="s">
        <v>627</v>
      </c>
      <c r="H870" s="620" t="s">
        <v>649</v>
      </c>
      <c r="I870" s="620" t="s">
        <v>650</v>
      </c>
      <c r="J870" s="620" t="s">
        <v>651</v>
      </c>
      <c r="K870" s="620" t="s">
        <v>652</v>
      </c>
      <c r="L870" s="622">
        <v>94.14469227831691</v>
      </c>
      <c r="M870" s="622">
        <v>62</v>
      </c>
      <c r="N870" s="623">
        <v>5836.9709212556481</v>
      </c>
    </row>
    <row r="871" spans="1:14" ht="14.4" customHeight="1" x14ac:dyDescent="0.3">
      <c r="A871" s="618" t="s">
        <v>556</v>
      </c>
      <c r="B871" s="619" t="s">
        <v>558</v>
      </c>
      <c r="C871" s="620" t="s">
        <v>578</v>
      </c>
      <c r="D871" s="621" t="s">
        <v>579</v>
      </c>
      <c r="E871" s="620" t="s">
        <v>559</v>
      </c>
      <c r="F871" s="621" t="s">
        <v>560</v>
      </c>
      <c r="G871" s="620" t="s">
        <v>627</v>
      </c>
      <c r="H871" s="620" t="s">
        <v>653</v>
      </c>
      <c r="I871" s="620" t="s">
        <v>654</v>
      </c>
      <c r="J871" s="620" t="s">
        <v>651</v>
      </c>
      <c r="K871" s="620" t="s">
        <v>655</v>
      </c>
      <c r="L871" s="622">
        <v>97.856250000000003</v>
      </c>
      <c r="M871" s="622">
        <v>8</v>
      </c>
      <c r="N871" s="623">
        <v>782.85</v>
      </c>
    </row>
    <row r="872" spans="1:14" ht="14.4" customHeight="1" x14ac:dyDescent="0.3">
      <c r="A872" s="618" t="s">
        <v>556</v>
      </c>
      <c r="B872" s="619" t="s">
        <v>558</v>
      </c>
      <c r="C872" s="620" t="s">
        <v>578</v>
      </c>
      <c r="D872" s="621" t="s">
        <v>579</v>
      </c>
      <c r="E872" s="620" t="s">
        <v>559</v>
      </c>
      <c r="F872" s="621" t="s">
        <v>560</v>
      </c>
      <c r="G872" s="620" t="s">
        <v>627</v>
      </c>
      <c r="H872" s="620" t="s">
        <v>656</v>
      </c>
      <c r="I872" s="620" t="s">
        <v>657</v>
      </c>
      <c r="J872" s="620" t="s">
        <v>658</v>
      </c>
      <c r="K872" s="620" t="s">
        <v>659</v>
      </c>
      <c r="L872" s="622">
        <v>165.87199999999999</v>
      </c>
      <c r="M872" s="622">
        <v>5</v>
      </c>
      <c r="N872" s="623">
        <v>829.3599999999999</v>
      </c>
    </row>
    <row r="873" spans="1:14" ht="14.4" customHeight="1" x14ac:dyDescent="0.3">
      <c r="A873" s="618" t="s">
        <v>556</v>
      </c>
      <c r="B873" s="619" t="s">
        <v>558</v>
      </c>
      <c r="C873" s="620" t="s">
        <v>578</v>
      </c>
      <c r="D873" s="621" t="s">
        <v>579</v>
      </c>
      <c r="E873" s="620" t="s">
        <v>559</v>
      </c>
      <c r="F873" s="621" t="s">
        <v>560</v>
      </c>
      <c r="G873" s="620" t="s">
        <v>627</v>
      </c>
      <c r="H873" s="620" t="s">
        <v>2786</v>
      </c>
      <c r="I873" s="620" t="s">
        <v>2787</v>
      </c>
      <c r="J873" s="620" t="s">
        <v>2788</v>
      </c>
      <c r="K873" s="620" t="s">
        <v>2789</v>
      </c>
      <c r="L873" s="622">
        <v>96.659928497243698</v>
      </c>
      <c r="M873" s="622">
        <v>3</v>
      </c>
      <c r="N873" s="623">
        <v>289.97978549173109</v>
      </c>
    </row>
    <row r="874" spans="1:14" ht="14.4" customHeight="1" x14ac:dyDescent="0.3">
      <c r="A874" s="618" t="s">
        <v>556</v>
      </c>
      <c r="B874" s="619" t="s">
        <v>558</v>
      </c>
      <c r="C874" s="620" t="s">
        <v>578</v>
      </c>
      <c r="D874" s="621" t="s">
        <v>579</v>
      </c>
      <c r="E874" s="620" t="s">
        <v>559</v>
      </c>
      <c r="F874" s="621" t="s">
        <v>560</v>
      </c>
      <c r="G874" s="620" t="s">
        <v>627</v>
      </c>
      <c r="H874" s="620" t="s">
        <v>660</v>
      </c>
      <c r="I874" s="620" t="s">
        <v>661</v>
      </c>
      <c r="J874" s="620" t="s">
        <v>662</v>
      </c>
      <c r="K874" s="620" t="s">
        <v>663</v>
      </c>
      <c r="L874" s="622">
        <v>63.017324403805993</v>
      </c>
      <c r="M874" s="622">
        <v>22</v>
      </c>
      <c r="N874" s="623">
        <v>1386.3811368837319</v>
      </c>
    </row>
    <row r="875" spans="1:14" ht="14.4" customHeight="1" x14ac:dyDescent="0.3">
      <c r="A875" s="618" t="s">
        <v>556</v>
      </c>
      <c r="B875" s="619" t="s">
        <v>558</v>
      </c>
      <c r="C875" s="620" t="s">
        <v>578</v>
      </c>
      <c r="D875" s="621" t="s">
        <v>579</v>
      </c>
      <c r="E875" s="620" t="s">
        <v>559</v>
      </c>
      <c r="F875" s="621" t="s">
        <v>560</v>
      </c>
      <c r="G875" s="620" t="s">
        <v>627</v>
      </c>
      <c r="H875" s="620" t="s">
        <v>664</v>
      </c>
      <c r="I875" s="620" t="s">
        <v>665</v>
      </c>
      <c r="J875" s="620" t="s">
        <v>666</v>
      </c>
      <c r="K875" s="620" t="s">
        <v>667</v>
      </c>
      <c r="L875" s="622">
        <v>42.4</v>
      </c>
      <c r="M875" s="622">
        <v>2</v>
      </c>
      <c r="N875" s="623">
        <v>84.8</v>
      </c>
    </row>
    <row r="876" spans="1:14" ht="14.4" customHeight="1" x14ac:dyDescent="0.3">
      <c r="A876" s="618" t="s">
        <v>556</v>
      </c>
      <c r="B876" s="619" t="s">
        <v>558</v>
      </c>
      <c r="C876" s="620" t="s">
        <v>578</v>
      </c>
      <c r="D876" s="621" t="s">
        <v>579</v>
      </c>
      <c r="E876" s="620" t="s">
        <v>559</v>
      </c>
      <c r="F876" s="621" t="s">
        <v>560</v>
      </c>
      <c r="G876" s="620" t="s">
        <v>627</v>
      </c>
      <c r="H876" s="620" t="s">
        <v>1931</v>
      </c>
      <c r="I876" s="620" t="s">
        <v>1932</v>
      </c>
      <c r="J876" s="620" t="s">
        <v>1933</v>
      </c>
      <c r="K876" s="620" t="s">
        <v>1934</v>
      </c>
      <c r="L876" s="622">
        <v>59.96</v>
      </c>
      <c r="M876" s="622">
        <v>2</v>
      </c>
      <c r="N876" s="623">
        <v>119.92</v>
      </c>
    </row>
    <row r="877" spans="1:14" ht="14.4" customHeight="1" x14ac:dyDescent="0.3">
      <c r="A877" s="618" t="s">
        <v>556</v>
      </c>
      <c r="B877" s="619" t="s">
        <v>558</v>
      </c>
      <c r="C877" s="620" t="s">
        <v>578</v>
      </c>
      <c r="D877" s="621" t="s">
        <v>579</v>
      </c>
      <c r="E877" s="620" t="s">
        <v>559</v>
      </c>
      <c r="F877" s="621" t="s">
        <v>560</v>
      </c>
      <c r="G877" s="620" t="s">
        <v>627</v>
      </c>
      <c r="H877" s="620" t="s">
        <v>672</v>
      </c>
      <c r="I877" s="620" t="s">
        <v>673</v>
      </c>
      <c r="J877" s="620" t="s">
        <v>674</v>
      </c>
      <c r="K877" s="620" t="s">
        <v>675</v>
      </c>
      <c r="L877" s="622">
        <v>55.672928317607123</v>
      </c>
      <c r="M877" s="622">
        <v>80</v>
      </c>
      <c r="N877" s="623">
        <v>4453.83426540857</v>
      </c>
    </row>
    <row r="878" spans="1:14" ht="14.4" customHeight="1" x14ac:dyDescent="0.3">
      <c r="A878" s="618" t="s">
        <v>556</v>
      </c>
      <c r="B878" s="619" t="s">
        <v>558</v>
      </c>
      <c r="C878" s="620" t="s">
        <v>578</v>
      </c>
      <c r="D878" s="621" t="s">
        <v>579</v>
      </c>
      <c r="E878" s="620" t="s">
        <v>559</v>
      </c>
      <c r="F878" s="621" t="s">
        <v>560</v>
      </c>
      <c r="G878" s="620" t="s">
        <v>627</v>
      </c>
      <c r="H878" s="620" t="s">
        <v>1938</v>
      </c>
      <c r="I878" s="620" t="s">
        <v>1939</v>
      </c>
      <c r="J878" s="620" t="s">
        <v>1933</v>
      </c>
      <c r="K878" s="620" t="s">
        <v>1940</v>
      </c>
      <c r="L878" s="622">
        <v>65.23</v>
      </c>
      <c r="M878" s="622">
        <v>1</v>
      </c>
      <c r="N878" s="623">
        <v>65.23</v>
      </c>
    </row>
    <row r="879" spans="1:14" ht="14.4" customHeight="1" x14ac:dyDescent="0.3">
      <c r="A879" s="618" t="s">
        <v>556</v>
      </c>
      <c r="B879" s="619" t="s">
        <v>558</v>
      </c>
      <c r="C879" s="620" t="s">
        <v>578</v>
      </c>
      <c r="D879" s="621" t="s">
        <v>579</v>
      </c>
      <c r="E879" s="620" t="s">
        <v>559</v>
      </c>
      <c r="F879" s="621" t="s">
        <v>560</v>
      </c>
      <c r="G879" s="620" t="s">
        <v>627</v>
      </c>
      <c r="H879" s="620" t="s">
        <v>1941</v>
      </c>
      <c r="I879" s="620" t="s">
        <v>1942</v>
      </c>
      <c r="J879" s="620" t="s">
        <v>1943</v>
      </c>
      <c r="K879" s="620" t="s">
        <v>675</v>
      </c>
      <c r="L879" s="622">
        <v>30.846618638630432</v>
      </c>
      <c r="M879" s="622">
        <v>18</v>
      </c>
      <c r="N879" s="623">
        <v>555.2391354953478</v>
      </c>
    </row>
    <row r="880" spans="1:14" ht="14.4" customHeight="1" x14ac:dyDescent="0.3">
      <c r="A880" s="618" t="s">
        <v>556</v>
      </c>
      <c r="B880" s="619" t="s">
        <v>558</v>
      </c>
      <c r="C880" s="620" t="s">
        <v>578</v>
      </c>
      <c r="D880" s="621" t="s">
        <v>579</v>
      </c>
      <c r="E880" s="620" t="s">
        <v>559</v>
      </c>
      <c r="F880" s="621" t="s">
        <v>560</v>
      </c>
      <c r="G880" s="620" t="s">
        <v>627</v>
      </c>
      <c r="H880" s="620" t="s">
        <v>676</v>
      </c>
      <c r="I880" s="620" t="s">
        <v>677</v>
      </c>
      <c r="J880" s="620" t="s">
        <v>678</v>
      </c>
      <c r="K880" s="620" t="s">
        <v>679</v>
      </c>
      <c r="L880" s="622">
        <v>78.47884737334013</v>
      </c>
      <c r="M880" s="622">
        <v>27</v>
      </c>
      <c r="N880" s="623">
        <v>2118.9288790801834</v>
      </c>
    </row>
    <row r="881" spans="1:14" ht="14.4" customHeight="1" x14ac:dyDescent="0.3">
      <c r="A881" s="618" t="s">
        <v>556</v>
      </c>
      <c r="B881" s="619" t="s">
        <v>558</v>
      </c>
      <c r="C881" s="620" t="s">
        <v>578</v>
      </c>
      <c r="D881" s="621" t="s">
        <v>579</v>
      </c>
      <c r="E881" s="620" t="s">
        <v>559</v>
      </c>
      <c r="F881" s="621" t="s">
        <v>560</v>
      </c>
      <c r="G881" s="620" t="s">
        <v>627</v>
      </c>
      <c r="H881" s="620" t="s">
        <v>684</v>
      </c>
      <c r="I881" s="620" t="s">
        <v>685</v>
      </c>
      <c r="J881" s="620" t="s">
        <v>686</v>
      </c>
      <c r="K881" s="620" t="s">
        <v>687</v>
      </c>
      <c r="L881" s="622">
        <v>27.389370581689679</v>
      </c>
      <c r="M881" s="622">
        <v>58</v>
      </c>
      <c r="N881" s="623">
        <v>1588.5834937380014</v>
      </c>
    </row>
    <row r="882" spans="1:14" ht="14.4" customHeight="1" x14ac:dyDescent="0.3">
      <c r="A882" s="618" t="s">
        <v>556</v>
      </c>
      <c r="B882" s="619" t="s">
        <v>558</v>
      </c>
      <c r="C882" s="620" t="s">
        <v>578</v>
      </c>
      <c r="D882" s="621" t="s">
        <v>579</v>
      </c>
      <c r="E882" s="620" t="s">
        <v>559</v>
      </c>
      <c r="F882" s="621" t="s">
        <v>560</v>
      </c>
      <c r="G882" s="620" t="s">
        <v>627</v>
      </c>
      <c r="H882" s="620" t="s">
        <v>1944</v>
      </c>
      <c r="I882" s="620" t="s">
        <v>1945</v>
      </c>
      <c r="J882" s="620" t="s">
        <v>1946</v>
      </c>
      <c r="K882" s="620" t="s">
        <v>1947</v>
      </c>
      <c r="L882" s="622">
        <v>74.554838325643956</v>
      </c>
      <c r="M882" s="622">
        <v>6</v>
      </c>
      <c r="N882" s="623">
        <v>447.32902995386377</v>
      </c>
    </row>
    <row r="883" spans="1:14" ht="14.4" customHeight="1" x14ac:dyDescent="0.3">
      <c r="A883" s="618" t="s">
        <v>556</v>
      </c>
      <c r="B883" s="619" t="s">
        <v>558</v>
      </c>
      <c r="C883" s="620" t="s">
        <v>578</v>
      </c>
      <c r="D883" s="621" t="s">
        <v>579</v>
      </c>
      <c r="E883" s="620" t="s">
        <v>559</v>
      </c>
      <c r="F883" s="621" t="s">
        <v>560</v>
      </c>
      <c r="G883" s="620" t="s">
        <v>627</v>
      </c>
      <c r="H883" s="620" t="s">
        <v>691</v>
      </c>
      <c r="I883" s="620" t="s">
        <v>692</v>
      </c>
      <c r="J883" s="620" t="s">
        <v>690</v>
      </c>
      <c r="K883" s="620" t="s">
        <v>693</v>
      </c>
      <c r="L883" s="622">
        <v>81.26464751558612</v>
      </c>
      <c r="M883" s="622">
        <v>95</v>
      </c>
      <c r="N883" s="623">
        <v>7720.1415139806813</v>
      </c>
    </row>
    <row r="884" spans="1:14" ht="14.4" customHeight="1" x14ac:dyDescent="0.3">
      <c r="A884" s="618" t="s">
        <v>556</v>
      </c>
      <c r="B884" s="619" t="s">
        <v>558</v>
      </c>
      <c r="C884" s="620" t="s">
        <v>578</v>
      </c>
      <c r="D884" s="621" t="s">
        <v>579</v>
      </c>
      <c r="E884" s="620" t="s">
        <v>559</v>
      </c>
      <c r="F884" s="621" t="s">
        <v>560</v>
      </c>
      <c r="G884" s="620" t="s">
        <v>627</v>
      </c>
      <c r="H884" s="620" t="s">
        <v>694</v>
      </c>
      <c r="I884" s="620" t="s">
        <v>695</v>
      </c>
      <c r="J884" s="620" t="s">
        <v>696</v>
      </c>
      <c r="K884" s="620" t="s">
        <v>697</v>
      </c>
      <c r="L884" s="622">
        <v>60.939891956339849</v>
      </c>
      <c r="M884" s="622">
        <v>2</v>
      </c>
      <c r="N884" s="623">
        <v>121.8797839126797</v>
      </c>
    </row>
    <row r="885" spans="1:14" ht="14.4" customHeight="1" x14ac:dyDescent="0.3">
      <c r="A885" s="618" t="s">
        <v>556</v>
      </c>
      <c r="B885" s="619" t="s">
        <v>558</v>
      </c>
      <c r="C885" s="620" t="s">
        <v>578</v>
      </c>
      <c r="D885" s="621" t="s">
        <v>579</v>
      </c>
      <c r="E885" s="620" t="s">
        <v>559</v>
      </c>
      <c r="F885" s="621" t="s">
        <v>560</v>
      </c>
      <c r="G885" s="620" t="s">
        <v>627</v>
      </c>
      <c r="H885" s="620" t="s">
        <v>698</v>
      </c>
      <c r="I885" s="620" t="s">
        <v>699</v>
      </c>
      <c r="J885" s="620" t="s">
        <v>700</v>
      </c>
      <c r="K885" s="620" t="s">
        <v>701</v>
      </c>
      <c r="L885" s="622">
        <v>121.12432927340926</v>
      </c>
      <c r="M885" s="622">
        <v>159</v>
      </c>
      <c r="N885" s="623">
        <v>19258.768354472071</v>
      </c>
    </row>
    <row r="886" spans="1:14" ht="14.4" customHeight="1" x14ac:dyDescent="0.3">
      <c r="A886" s="618" t="s">
        <v>556</v>
      </c>
      <c r="B886" s="619" t="s">
        <v>558</v>
      </c>
      <c r="C886" s="620" t="s">
        <v>578</v>
      </c>
      <c r="D886" s="621" t="s">
        <v>579</v>
      </c>
      <c r="E886" s="620" t="s">
        <v>559</v>
      </c>
      <c r="F886" s="621" t="s">
        <v>560</v>
      </c>
      <c r="G886" s="620" t="s">
        <v>627</v>
      </c>
      <c r="H886" s="620" t="s">
        <v>706</v>
      </c>
      <c r="I886" s="620" t="s">
        <v>707</v>
      </c>
      <c r="J886" s="620" t="s">
        <v>704</v>
      </c>
      <c r="K886" s="620" t="s">
        <v>708</v>
      </c>
      <c r="L886" s="622">
        <v>55.297547134864153</v>
      </c>
      <c r="M886" s="622">
        <v>4</v>
      </c>
      <c r="N886" s="623">
        <v>221.19018853945661</v>
      </c>
    </row>
    <row r="887" spans="1:14" ht="14.4" customHeight="1" x14ac:dyDescent="0.3">
      <c r="A887" s="618" t="s">
        <v>556</v>
      </c>
      <c r="B887" s="619" t="s">
        <v>558</v>
      </c>
      <c r="C887" s="620" t="s">
        <v>578</v>
      </c>
      <c r="D887" s="621" t="s">
        <v>579</v>
      </c>
      <c r="E887" s="620" t="s">
        <v>559</v>
      </c>
      <c r="F887" s="621" t="s">
        <v>560</v>
      </c>
      <c r="G887" s="620" t="s">
        <v>627</v>
      </c>
      <c r="H887" s="620" t="s">
        <v>709</v>
      </c>
      <c r="I887" s="620" t="s">
        <v>710</v>
      </c>
      <c r="J887" s="620" t="s">
        <v>711</v>
      </c>
      <c r="K887" s="620" t="s">
        <v>712</v>
      </c>
      <c r="L887" s="622">
        <v>176.31</v>
      </c>
      <c r="M887" s="622">
        <v>1</v>
      </c>
      <c r="N887" s="623">
        <v>176.31</v>
      </c>
    </row>
    <row r="888" spans="1:14" ht="14.4" customHeight="1" x14ac:dyDescent="0.3">
      <c r="A888" s="618" t="s">
        <v>556</v>
      </c>
      <c r="B888" s="619" t="s">
        <v>558</v>
      </c>
      <c r="C888" s="620" t="s">
        <v>578</v>
      </c>
      <c r="D888" s="621" t="s">
        <v>579</v>
      </c>
      <c r="E888" s="620" t="s">
        <v>559</v>
      </c>
      <c r="F888" s="621" t="s">
        <v>560</v>
      </c>
      <c r="G888" s="620" t="s">
        <v>627</v>
      </c>
      <c r="H888" s="620" t="s">
        <v>713</v>
      </c>
      <c r="I888" s="620" t="s">
        <v>714</v>
      </c>
      <c r="J888" s="620" t="s">
        <v>715</v>
      </c>
      <c r="K888" s="620" t="s">
        <v>716</v>
      </c>
      <c r="L888" s="622">
        <v>37.26</v>
      </c>
      <c r="M888" s="622">
        <v>2</v>
      </c>
      <c r="N888" s="623">
        <v>74.52</v>
      </c>
    </row>
    <row r="889" spans="1:14" ht="14.4" customHeight="1" x14ac:dyDescent="0.3">
      <c r="A889" s="618" t="s">
        <v>556</v>
      </c>
      <c r="B889" s="619" t="s">
        <v>558</v>
      </c>
      <c r="C889" s="620" t="s">
        <v>578</v>
      </c>
      <c r="D889" s="621" t="s">
        <v>579</v>
      </c>
      <c r="E889" s="620" t="s">
        <v>559</v>
      </c>
      <c r="F889" s="621" t="s">
        <v>560</v>
      </c>
      <c r="G889" s="620" t="s">
        <v>627</v>
      </c>
      <c r="H889" s="620" t="s">
        <v>1952</v>
      </c>
      <c r="I889" s="620" t="s">
        <v>1953</v>
      </c>
      <c r="J889" s="620" t="s">
        <v>780</v>
      </c>
      <c r="K889" s="620" t="s">
        <v>1926</v>
      </c>
      <c r="L889" s="622">
        <v>37.867978088841276</v>
      </c>
      <c r="M889" s="622">
        <v>5</v>
      </c>
      <c r="N889" s="623">
        <v>189.33989044420639</v>
      </c>
    </row>
    <row r="890" spans="1:14" ht="14.4" customHeight="1" x14ac:dyDescent="0.3">
      <c r="A890" s="618" t="s">
        <v>556</v>
      </c>
      <c r="B890" s="619" t="s">
        <v>558</v>
      </c>
      <c r="C890" s="620" t="s">
        <v>578</v>
      </c>
      <c r="D890" s="621" t="s">
        <v>579</v>
      </c>
      <c r="E890" s="620" t="s">
        <v>559</v>
      </c>
      <c r="F890" s="621" t="s">
        <v>560</v>
      </c>
      <c r="G890" s="620" t="s">
        <v>627</v>
      </c>
      <c r="H890" s="620" t="s">
        <v>717</v>
      </c>
      <c r="I890" s="620" t="s">
        <v>718</v>
      </c>
      <c r="J890" s="620" t="s">
        <v>719</v>
      </c>
      <c r="K890" s="620" t="s">
        <v>675</v>
      </c>
      <c r="L890" s="622">
        <v>67.502213090331637</v>
      </c>
      <c r="M890" s="622">
        <v>58</v>
      </c>
      <c r="N890" s="623">
        <v>3915.1283592392351</v>
      </c>
    </row>
    <row r="891" spans="1:14" ht="14.4" customHeight="1" x14ac:dyDescent="0.3">
      <c r="A891" s="618" t="s">
        <v>556</v>
      </c>
      <c r="B891" s="619" t="s">
        <v>558</v>
      </c>
      <c r="C891" s="620" t="s">
        <v>578</v>
      </c>
      <c r="D891" s="621" t="s">
        <v>579</v>
      </c>
      <c r="E891" s="620" t="s">
        <v>559</v>
      </c>
      <c r="F891" s="621" t="s">
        <v>560</v>
      </c>
      <c r="G891" s="620" t="s">
        <v>627</v>
      </c>
      <c r="H891" s="620" t="s">
        <v>720</v>
      </c>
      <c r="I891" s="620" t="s">
        <v>721</v>
      </c>
      <c r="J891" s="620" t="s">
        <v>722</v>
      </c>
      <c r="K891" s="620" t="s">
        <v>723</v>
      </c>
      <c r="L891" s="622">
        <v>59.341715764516181</v>
      </c>
      <c r="M891" s="622">
        <v>22</v>
      </c>
      <c r="N891" s="623">
        <v>1305.517746819356</v>
      </c>
    </row>
    <row r="892" spans="1:14" ht="14.4" customHeight="1" x14ac:dyDescent="0.3">
      <c r="A892" s="618" t="s">
        <v>556</v>
      </c>
      <c r="B892" s="619" t="s">
        <v>558</v>
      </c>
      <c r="C892" s="620" t="s">
        <v>578</v>
      </c>
      <c r="D892" s="621" t="s">
        <v>579</v>
      </c>
      <c r="E892" s="620" t="s">
        <v>559</v>
      </c>
      <c r="F892" s="621" t="s">
        <v>560</v>
      </c>
      <c r="G892" s="620" t="s">
        <v>627</v>
      </c>
      <c r="H892" s="620" t="s">
        <v>724</v>
      </c>
      <c r="I892" s="620" t="s">
        <v>725</v>
      </c>
      <c r="J892" s="620" t="s">
        <v>726</v>
      </c>
      <c r="K892" s="620" t="s">
        <v>727</v>
      </c>
      <c r="L892" s="622">
        <v>112.650010315166</v>
      </c>
      <c r="M892" s="622">
        <v>1</v>
      </c>
      <c r="N892" s="623">
        <v>112.650010315166</v>
      </c>
    </row>
    <row r="893" spans="1:14" ht="14.4" customHeight="1" x14ac:dyDescent="0.3">
      <c r="A893" s="618" t="s">
        <v>556</v>
      </c>
      <c r="B893" s="619" t="s">
        <v>558</v>
      </c>
      <c r="C893" s="620" t="s">
        <v>578</v>
      </c>
      <c r="D893" s="621" t="s">
        <v>579</v>
      </c>
      <c r="E893" s="620" t="s">
        <v>559</v>
      </c>
      <c r="F893" s="621" t="s">
        <v>560</v>
      </c>
      <c r="G893" s="620" t="s">
        <v>627</v>
      </c>
      <c r="H893" s="620" t="s">
        <v>1973</v>
      </c>
      <c r="I893" s="620" t="s">
        <v>1974</v>
      </c>
      <c r="J893" s="620" t="s">
        <v>1975</v>
      </c>
      <c r="K893" s="620" t="s">
        <v>1976</v>
      </c>
      <c r="L893" s="622">
        <v>119.52</v>
      </c>
      <c r="M893" s="622">
        <v>1</v>
      </c>
      <c r="N893" s="623">
        <v>119.52</v>
      </c>
    </row>
    <row r="894" spans="1:14" ht="14.4" customHeight="1" x14ac:dyDescent="0.3">
      <c r="A894" s="618" t="s">
        <v>556</v>
      </c>
      <c r="B894" s="619" t="s">
        <v>558</v>
      </c>
      <c r="C894" s="620" t="s">
        <v>578</v>
      </c>
      <c r="D894" s="621" t="s">
        <v>579</v>
      </c>
      <c r="E894" s="620" t="s">
        <v>559</v>
      </c>
      <c r="F894" s="621" t="s">
        <v>560</v>
      </c>
      <c r="G894" s="620" t="s">
        <v>627</v>
      </c>
      <c r="H894" s="620" t="s">
        <v>728</v>
      </c>
      <c r="I894" s="620" t="s">
        <v>729</v>
      </c>
      <c r="J894" s="620" t="s">
        <v>730</v>
      </c>
      <c r="K894" s="620" t="s">
        <v>731</v>
      </c>
      <c r="L894" s="622">
        <v>42.962857142857146</v>
      </c>
      <c r="M894" s="622">
        <v>7</v>
      </c>
      <c r="N894" s="623">
        <v>300.74</v>
      </c>
    </row>
    <row r="895" spans="1:14" ht="14.4" customHeight="1" x14ac:dyDescent="0.3">
      <c r="A895" s="618" t="s">
        <v>556</v>
      </c>
      <c r="B895" s="619" t="s">
        <v>558</v>
      </c>
      <c r="C895" s="620" t="s">
        <v>578</v>
      </c>
      <c r="D895" s="621" t="s">
        <v>579</v>
      </c>
      <c r="E895" s="620" t="s">
        <v>559</v>
      </c>
      <c r="F895" s="621" t="s">
        <v>560</v>
      </c>
      <c r="G895" s="620" t="s">
        <v>627</v>
      </c>
      <c r="H895" s="620" t="s">
        <v>732</v>
      </c>
      <c r="I895" s="620" t="s">
        <v>733</v>
      </c>
      <c r="J895" s="620" t="s">
        <v>734</v>
      </c>
      <c r="K895" s="620" t="s">
        <v>735</v>
      </c>
      <c r="L895" s="622">
        <v>101.3199531603985</v>
      </c>
      <c r="M895" s="622">
        <v>2</v>
      </c>
      <c r="N895" s="623">
        <v>202.639906320797</v>
      </c>
    </row>
    <row r="896" spans="1:14" ht="14.4" customHeight="1" x14ac:dyDescent="0.3">
      <c r="A896" s="618" t="s">
        <v>556</v>
      </c>
      <c r="B896" s="619" t="s">
        <v>558</v>
      </c>
      <c r="C896" s="620" t="s">
        <v>578</v>
      </c>
      <c r="D896" s="621" t="s">
        <v>579</v>
      </c>
      <c r="E896" s="620" t="s">
        <v>559</v>
      </c>
      <c r="F896" s="621" t="s">
        <v>560</v>
      </c>
      <c r="G896" s="620" t="s">
        <v>627</v>
      </c>
      <c r="H896" s="620" t="s">
        <v>736</v>
      </c>
      <c r="I896" s="620" t="s">
        <v>737</v>
      </c>
      <c r="J896" s="620" t="s">
        <v>738</v>
      </c>
      <c r="K896" s="620" t="s">
        <v>739</v>
      </c>
      <c r="L896" s="622">
        <v>267.40960669703696</v>
      </c>
      <c r="M896" s="622">
        <v>149</v>
      </c>
      <c r="N896" s="623">
        <v>39844.031397858504</v>
      </c>
    </row>
    <row r="897" spans="1:14" ht="14.4" customHeight="1" x14ac:dyDescent="0.3">
      <c r="A897" s="618" t="s">
        <v>556</v>
      </c>
      <c r="B897" s="619" t="s">
        <v>558</v>
      </c>
      <c r="C897" s="620" t="s">
        <v>578</v>
      </c>
      <c r="D897" s="621" t="s">
        <v>579</v>
      </c>
      <c r="E897" s="620" t="s">
        <v>559</v>
      </c>
      <c r="F897" s="621" t="s">
        <v>560</v>
      </c>
      <c r="G897" s="620" t="s">
        <v>627</v>
      </c>
      <c r="H897" s="620" t="s">
        <v>2790</v>
      </c>
      <c r="I897" s="620" t="s">
        <v>2791</v>
      </c>
      <c r="J897" s="620" t="s">
        <v>1452</v>
      </c>
      <c r="K897" s="620" t="s">
        <v>2792</v>
      </c>
      <c r="L897" s="622">
        <v>73</v>
      </c>
      <c r="M897" s="622">
        <v>1</v>
      </c>
      <c r="N897" s="623">
        <v>73</v>
      </c>
    </row>
    <row r="898" spans="1:14" ht="14.4" customHeight="1" x14ac:dyDescent="0.3">
      <c r="A898" s="618" t="s">
        <v>556</v>
      </c>
      <c r="B898" s="619" t="s">
        <v>558</v>
      </c>
      <c r="C898" s="620" t="s">
        <v>578</v>
      </c>
      <c r="D898" s="621" t="s">
        <v>579</v>
      </c>
      <c r="E898" s="620" t="s">
        <v>559</v>
      </c>
      <c r="F898" s="621" t="s">
        <v>560</v>
      </c>
      <c r="G898" s="620" t="s">
        <v>627</v>
      </c>
      <c r="H898" s="620" t="s">
        <v>740</v>
      </c>
      <c r="I898" s="620" t="s">
        <v>741</v>
      </c>
      <c r="J898" s="620" t="s">
        <v>742</v>
      </c>
      <c r="K898" s="620" t="s">
        <v>743</v>
      </c>
      <c r="L898" s="622">
        <v>599.20000000000005</v>
      </c>
      <c r="M898" s="622">
        <v>2</v>
      </c>
      <c r="N898" s="623">
        <v>1198.4000000000001</v>
      </c>
    </row>
    <row r="899" spans="1:14" ht="14.4" customHeight="1" x14ac:dyDescent="0.3">
      <c r="A899" s="618" t="s">
        <v>556</v>
      </c>
      <c r="B899" s="619" t="s">
        <v>558</v>
      </c>
      <c r="C899" s="620" t="s">
        <v>578</v>
      </c>
      <c r="D899" s="621" t="s">
        <v>579</v>
      </c>
      <c r="E899" s="620" t="s">
        <v>559</v>
      </c>
      <c r="F899" s="621" t="s">
        <v>560</v>
      </c>
      <c r="G899" s="620" t="s">
        <v>627</v>
      </c>
      <c r="H899" s="620" t="s">
        <v>1981</v>
      </c>
      <c r="I899" s="620" t="s">
        <v>1982</v>
      </c>
      <c r="J899" s="620" t="s">
        <v>1983</v>
      </c>
      <c r="K899" s="620" t="s">
        <v>1984</v>
      </c>
      <c r="L899" s="622">
        <v>363.76984874182398</v>
      </c>
      <c r="M899" s="622">
        <v>1</v>
      </c>
      <c r="N899" s="623">
        <v>363.76984874182398</v>
      </c>
    </row>
    <row r="900" spans="1:14" ht="14.4" customHeight="1" x14ac:dyDescent="0.3">
      <c r="A900" s="618" t="s">
        <v>556</v>
      </c>
      <c r="B900" s="619" t="s">
        <v>558</v>
      </c>
      <c r="C900" s="620" t="s">
        <v>578</v>
      </c>
      <c r="D900" s="621" t="s">
        <v>579</v>
      </c>
      <c r="E900" s="620" t="s">
        <v>559</v>
      </c>
      <c r="F900" s="621" t="s">
        <v>560</v>
      </c>
      <c r="G900" s="620" t="s">
        <v>627</v>
      </c>
      <c r="H900" s="620" t="s">
        <v>748</v>
      </c>
      <c r="I900" s="620" t="s">
        <v>749</v>
      </c>
      <c r="J900" s="620" t="s">
        <v>750</v>
      </c>
      <c r="K900" s="620" t="s">
        <v>751</v>
      </c>
      <c r="L900" s="622">
        <v>142.33666666666667</v>
      </c>
      <c r="M900" s="622">
        <v>3</v>
      </c>
      <c r="N900" s="623">
        <v>427.01</v>
      </c>
    </row>
    <row r="901" spans="1:14" ht="14.4" customHeight="1" x14ac:dyDescent="0.3">
      <c r="A901" s="618" t="s">
        <v>556</v>
      </c>
      <c r="B901" s="619" t="s">
        <v>558</v>
      </c>
      <c r="C901" s="620" t="s">
        <v>578</v>
      </c>
      <c r="D901" s="621" t="s">
        <v>579</v>
      </c>
      <c r="E901" s="620" t="s">
        <v>559</v>
      </c>
      <c r="F901" s="621" t="s">
        <v>560</v>
      </c>
      <c r="G901" s="620" t="s">
        <v>627</v>
      </c>
      <c r="H901" s="620" t="s">
        <v>2793</v>
      </c>
      <c r="I901" s="620" t="s">
        <v>2794</v>
      </c>
      <c r="J901" s="620" t="s">
        <v>2795</v>
      </c>
      <c r="K901" s="620" t="s">
        <v>2796</v>
      </c>
      <c r="L901" s="622">
        <v>123.69</v>
      </c>
      <c r="M901" s="622">
        <v>2</v>
      </c>
      <c r="N901" s="623">
        <v>247.38</v>
      </c>
    </row>
    <row r="902" spans="1:14" ht="14.4" customHeight="1" x14ac:dyDescent="0.3">
      <c r="A902" s="618" t="s">
        <v>556</v>
      </c>
      <c r="B902" s="619" t="s">
        <v>558</v>
      </c>
      <c r="C902" s="620" t="s">
        <v>578</v>
      </c>
      <c r="D902" s="621" t="s">
        <v>579</v>
      </c>
      <c r="E902" s="620" t="s">
        <v>559</v>
      </c>
      <c r="F902" s="621" t="s">
        <v>560</v>
      </c>
      <c r="G902" s="620" t="s">
        <v>627</v>
      </c>
      <c r="H902" s="620" t="s">
        <v>2797</v>
      </c>
      <c r="I902" s="620" t="s">
        <v>2798</v>
      </c>
      <c r="J902" s="620" t="s">
        <v>2799</v>
      </c>
      <c r="K902" s="620" t="s">
        <v>2800</v>
      </c>
      <c r="L902" s="622">
        <v>467.45</v>
      </c>
      <c r="M902" s="622">
        <v>1</v>
      </c>
      <c r="N902" s="623">
        <v>467.45</v>
      </c>
    </row>
    <row r="903" spans="1:14" ht="14.4" customHeight="1" x14ac:dyDescent="0.3">
      <c r="A903" s="618" t="s">
        <v>556</v>
      </c>
      <c r="B903" s="619" t="s">
        <v>558</v>
      </c>
      <c r="C903" s="620" t="s">
        <v>578</v>
      </c>
      <c r="D903" s="621" t="s">
        <v>579</v>
      </c>
      <c r="E903" s="620" t="s">
        <v>559</v>
      </c>
      <c r="F903" s="621" t="s">
        <v>560</v>
      </c>
      <c r="G903" s="620" t="s">
        <v>627</v>
      </c>
      <c r="H903" s="620" t="s">
        <v>756</v>
      </c>
      <c r="I903" s="620" t="s">
        <v>757</v>
      </c>
      <c r="J903" s="620" t="s">
        <v>758</v>
      </c>
      <c r="K903" s="620" t="s">
        <v>759</v>
      </c>
      <c r="L903" s="622">
        <v>39.332612819260142</v>
      </c>
      <c r="M903" s="622">
        <v>19</v>
      </c>
      <c r="N903" s="623">
        <v>747.31964356594267</v>
      </c>
    </row>
    <row r="904" spans="1:14" ht="14.4" customHeight="1" x14ac:dyDescent="0.3">
      <c r="A904" s="618" t="s">
        <v>556</v>
      </c>
      <c r="B904" s="619" t="s">
        <v>558</v>
      </c>
      <c r="C904" s="620" t="s">
        <v>578</v>
      </c>
      <c r="D904" s="621" t="s">
        <v>579</v>
      </c>
      <c r="E904" s="620" t="s">
        <v>559</v>
      </c>
      <c r="F904" s="621" t="s">
        <v>560</v>
      </c>
      <c r="G904" s="620" t="s">
        <v>627</v>
      </c>
      <c r="H904" s="620" t="s">
        <v>1996</v>
      </c>
      <c r="I904" s="620" t="s">
        <v>1997</v>
      </c>
      <c r="J904" s="620" t="s">
        <v>1998</v>
      </c>
      <c r="K904" s="620" t="s">
        <v>1999</v>
      </c>
      <c r="L904" s="622">
        <v>102.07</v>
      </c>
      <c r="M904" s="622">
        <v>1</v>
      </c>
      <c r="N904" s="623">
        <v>102.07</v>
      </c>
    </row>
    <row r="905" spans="1:14" ht="14.4" customHeight="1" x14ac:dyDescent="0.3">
      <c r="A905" s="618" t="s">
        <v>556</v>
      </c>
      <c r="B905" s="619" t="s">
        <v>558</v>
      </c>
      <c r="C905" s="620" t="s">
        <v>578</v>
      </c>
      <c r="D905" s="621" t="s">
        <v>579</v>
      </c>
      <c r="E905" s="620" t="s">
        <v>559</v>
      </c>
      <c r="F905" s="621" t="s">
        <v>560</v>
      </c>
      <c r="G905" s="620" t="s">
        <v>627</v>
      </c>
      <c r="H905" s="620" t="s">
        <v>2801</v>
      </c>
      <c r="I905" s="620" t="s">
        <v>2802</v>
      </c>
      <c r="J905" s="620" t="s">
        <v>2803</v>
      </c>
      <c r="K905" s="620" t="s">
        <v>2804</v>
      </c>
      <c r="L905" s="622">
        <v>411.94199999999898</v>
      </c>
      <c r="M905" s="622">
        <v>1</v>
      </c>
      <c r="N905" s="623">
        <v>411.94199999999898</v>
      </c>
    </row>
    <row r="906" spans="1:14" ht="14.4" customHeight="1" x14ac:dyDescent="0.3">
      <c r="A906" s="618" t="s">
        <v>556</v>
      </c>
      <c r="B906" s="619" t="s">
        <v>558</v>
      </c>
      <c r="C906" s="620" t="s">
        <v>578</v>
      </c>
      <c r="D906" s="621" t="s">
        <v>579</v>
      </c>
      <c r="E906" s="620" t="s">
        <v>559</v>
      </c>
      <c r="F906" s="621" t="s">
        <v>560</v>
      </c>
      <c r="G906" s="620" t="s">
        <v>627</v>
      </c>
      <c r="H906" s="620" t="s">
        <v>764</v>
      </c>
      <c r="I906" s="620" t="s">
        <v>764</v>
      </c>
      <c r="J906" s="620" t="s">
        <v>765</v>
      </c>
      <c r="K906" s="620" t="s">
        <v>766</v>
      </c>
      <c r="L906" s="622">
        <v>38.094375118624207</v>
      </c>
      <c r="M906" s="622">
        <v>78</v>
      </c>
      <c r="N906" s="623">
        <v>2971.3612592526883</v>
      </c>
    </row>
    <row r="907" spans="1:14" ht="14.4" customHeight="1" x14ac:dyDescent="0.3">
      <c r="A907" s="618" t="s">
        <v>556</v>
      </c>
      <c r="B907" s="619" t="s">
        <v>558</v>
      </c>
      <c r="C907" s="620" t="s">
        <v>578</v>
      </c>
      <c r="D907" s="621" t="s">
        <v>579</v>
      </c>
      <c r="E907" s="620" t="s">
        <v>559</v>
      </c>
      <c r="F907" s="621" t="s">
        <v>560</v>
      </c>
      <c r="G907" s="620" t="s">
        <v>627</v>
      </c>
      <c r="H907" s="620" t="s">
        <v>767</v>
      </c>
      <c r="I907" s="620" t="s">
        <v>768</v>
      </c>
      <c r="J907" s="620" t="s">
        <v>769</v>
      </c>
      <c r="K907" s="620" t="s">
        <v>770</v>
      </c>
      <c r="L907" s="622">
        <v>90.560390045326002</v>
      </c>
      <c r="M907" s="622">
        <v>1</v>
      </c>
      <c r="N907" s="623">
        <v>90.560390045326002</v>
      </c>
    </row>
    <row r="908" spans="1:14" ht="14.4" customHeight="1" x14ac:dyDescent="0.3">
      <c r="A908" s="618" t="s">
        <v>556</v>
      </c>
      <c r="B908" s="619" t="s">
        <v>558</v>
      </c>
      <c r="C908" s="620" t="s">
        <v>578</v>
      </c>
      <c r="D908" s="621" t="s">
        <v>579</v>
      </c>
      <c r="E908" s="620" t="s">
        <v>559</v>
      </c>
      <c r="F908" s="621" t="s">
        <v>560</v>
      </c>
      <c r="G908" s="620" t="s">
        <v>627</v>
      </c>
      <c r="H908" s="620" t="s">
        <v>771</v>
      </c>
      <c r="I908" s="620" t="s">
        <v>772</v>
      </c>
      <c r="J908" s="620" t="s">
        <v>769</v>
      </c>
      <c r="K908" s="620" t="s">
        <v>773</v>
      </c>
      <c r="L908" s="622">
        <v>269.82820203202465</v>
      </c>
      <c r="M908" s="622">
        <v>67</v>
      </c>
      <c r="N908" s="623">
        <v>18078.489536145651</v>
      </c>
    </row>
    <row r="909" spans="1:14" ht="14.4" customHeight="1" x14ac:dyDescent="0.3">
      <c r="A909" s="618" t="s">
        <v>556</v>
      </c>
      <c r="B909" s="619" t="s">
        <v>558</v>
      </c>
      <c r="C909" s="620" t="s">
        <v>578</v>
      </c>
      <c r="D909" s="621" t="s">
        <v>579</v>
      </c>
      <c r="E909" s="620" t="s">
        <v>559</v>
      </c>
      <c r="F909" s="621" t="s">
        <v>560</v>
      </c>
      <c r="G909" s="620" t="s">
        <v>627</v>
      </c>
      <c r="H909" s="620" t="s">
        <v>2805</v>
      </c>
      <c r="I909" s="620" t="s">
        <v>2806</v>
      </c>
      <c r="J909" s="620" t="s">
        <v>2807</v>
      </c>
      <c r="K909" s="620" t="s">
        <v>2010</v>
      </c>
      <c r="L909" s="622">
        <v>184.74</v>
      </c>
      <c r="M909" s="622">
        <v>1</v>
      </c>
      <c r="N909" s="623">
        <v>184.74</v>
      </c>
    </row>
    <row r="910" spans="1:14" ht="14.4" customHeight="1" x14ac:dyDescent="0.3">
      <c r="A910" s="618" t="s">
        <v>556</v>
      </c>
      <c r="B910" s="619" t="s">
        <v>558</v>
      </c>
      <c r="C910" s="620" t="s">
        <v>578</v>
      </c>
      <c r="D910" s="621" t="s">
        <v>579</v>
      </c>
      <c r="E910" s="620" t="s">
        <v>559</v>
      </c>
      <c r="F910" s="621" t="s">
        <v>560</v>
      </c>
      <c r="G910" s="620" t="s">
        <v>627</v>
      </c>
      <c r="H910" s="620" t="s">
        <v>778</v>
      </c>
      <c r="I910" s="620" t="s">
        <v>779</v>
      </c>
      <c r="J910" s="620" t="s">
        <v>780</v>
      </c>
      <c r="K910" s="620" t="s">
        <v>781</v>
      </c>
      <c r="L910" s="622">
        <v>165.199781778361</v>
      </c>
      <c r="M910" s="622">
        <v>1</v>
      </c>
      <c r="N910" s="623">
        <v>165.199781778361</v>
      </c>
    </row>
    <row r="911" spans="1:14" ht="14.4" customHeight="1" x14ac:dyDescent="0.3">
      <c r="A911" s="618" t="s">
        <v>556</v>
      </c>
      <c r="B911" s="619" t="s">
        <v>558</v>
      </c>
      <c r="C911" s="620" t="s">
        <v>578</v>
      </c>
      <c r="D911" s="621" t="s">
        <v>579</v>
      </c>
      <c r="E911" s="620" t="s">
        <v>559</v>
      </c>
      <c r="F911" s="621" t="s">
        <v>560</v>
      </c>
      <c r="G911" s="620" t="s">
        <v>627</v>
      </c>
      <c r="H911" s="620" t="s">
        <v>782</v>
      </c>
      <c r="I911" s="620" t="s">
        <v>782</v>
      </c>
      <c r="J911" s="620" t="s">
        <v>783</v>
      </c>
      <c r="K911" s="620" t="s">
        <v>784</v>
      </c>
      <c r="L911" s="622">
        <v>604.62463843555861</v>
      </c>
      <c r="M911" s="622">
        <v>2</v>
      </c>
      <c r="N911" s="623">
        <v>1209.2492768711172</v>
      </c>
    </row>
    <row r="912" spans="1:14" ht="14.4" customHeight="1" x14ac:dyDescent="0.3">
      <c r="A912" s="618" t="s">
        <v>556</v>
      </c>
      <c r="B912" s="619" t="s">
        <v>558</v>
      </c>
      <c r="C912" s="620" t="s">
        <v>578</v>
      </c>
      <c r="D912" s="621" t="s">
        <v>579</v>
      </c>
      <c r="E912" s="620" t="s">
        <v>559</v>
      </c>
      <c r="F912" s="621" t="s">
        <v>560</v>
      </c>
      <c r="G912" s="620" t="s">
        <v>627</v>
      </c>
      <c r="H912" s="620" t="s">
        <v>785</v>
      </c>
      <c r="I912" s="620" t="s">
        <v>786</v>
      </c>
      <c r="J912" s="620" t="s">
        <v>787</v>
      </c>
      <c r="K912" s="620" t="s">
        <v>788</v>
      </c>
      <c r="L912" s="622">
        <v>77.416502752545469</v>
      </c>
      <c r="M912" s="622">
        <v>3</v>
      </c>
      <c r="N912" s="623">
        <v>232.24950825763642</v>
      </c>
    </row>
    <row r="913" spans="1:14" ht="14.4" customHeight="1" x14ac:dyDescent="0.3">
      <c r="A913" s="618" t="s">
        <v>556</v>
      </c>
      <c r="B913" s="619" t="s">
        <v>558</v>
      </c>
      <c r="C913" s="620" t="s">
        <v>578</v>
      </c>
      <c r="D913" s="621" t="s">
        <v>579</v>
      </c>
      <c r="E913" s="620" t="s">
        <v>559</v>
      </c>
      <c r="F913" s="621" t="s">
        <v>560</v>
      </c>
      <c r="G913" s="620" t="s">
        <v>627</v>
      </c>
      <c r="H913" s="620" t="s">
        <v>789</v>
      </c>
      <c r="I913" s="620" t="s">
        <v>790</v>
      </c>
      <c r="J913" s="620" t="s">
        <v>791</v>
      </c>
      <c r="K913" s="620" t="s">
        <v>792</v>
      </c>
      <c r="L913" s="622">
        <v>853.15</v>
      </c>
      <c r="M913" s="622">
        <v>1</v>
      </c>
      <c r="N913" s="623">
        <v>853.15</v>
      </c>
    </row>
    <row r="914" spans="1:14" ht="14.4" customHeight="1" x14ac:dyDescent="0.3">
      <c r="A914" s="618" t="s">
        <v>556</v>
      </c>
      <c r="B914" s="619" t="s">
        <v>558</v>
      </c>
      <c r="C914" s="620" t="s">
        <v>578</v>
      </c>
      <c r="D914" s="621" t="s">
        <v>579</v>
      </c>
      <c r="E914" s="620" t="s">
        <v>559</v>
      </c>
      <c r="F914" s="621" t="s">
        <v>560</v>
      </c>
      <c r="G914" s="620" t="s">
        <v>627</v>
      </c>
      <c r="H914" s="620" t="s">
        <v>793</v>
      </c>
      <c r="I914" s="620" t="s">
        <v>794</v>
      </c>
      <c r="J914" s="620" t="s">
        <v>795</v>
      </c>
      <c r="K914" s="620" t="s">
        <v>796</v>
      </c>
      <c r="L914" s="622">
        <v>169.6</v>
      </c>
      <c r="M914" s="622">
        <v>1</v>
      </c>
      <c r="N914" s="623">
        <v>169.6</v>
      </c>
    </row>
    <row r="915" spans="1:14" ht="14.4" customHeight="1" x14ac:dyDescent="0.3">
      <c r="A915" s="618" t="s">
        <v>556</v>
      </c>
      <c r="B915" s="619" t="s">
        <v>558</v>
      </c>
      <c r="C915" s="620" t="s">
        <v>578</v>
      </c>
      <c r="D915" s="621" t="s">
        <v>579</v>
      </c>
      <c r="E915" s="620" t="s">
        <v>559</v>
      </c>
      <c r="F915" s="621" t="s">
        <v>560</v>
      </c>
      <c r="G915" s="620" t="s">
        <v>627</v>
      </c>
      <c r="H915" s="620" t="s">
        <v>797</v>
      </c>
      <c r="I915" s="620" t="s">
        <v>798</v>
      </c>
      <c r="J915" s="620" t="s">
        <v>799</v>
      </c>
      <c r="K915" s="620" t="s">
        <v>800</v>
      </c>
      <c r="L915" s="622">
        <v>118.85</v>
      </c>
      <c r="M915" s="622">
        <v>2</v>
      </c>
      <c r="N915" s="623">
        <v>237.7</v>
      </c>
    </row>
    <row r="916" spans="1:14" ht="14.4" customHeight="1" x14ac:dyDescent="0.3">
      <c r="A916" s="618" t="s">
        <v>556</v>
      </c>
      <c r="B916" s="619" t="s">
        <v>558</v>
      </c>
      <c r="C916" s="620" t="s">
        <v>578</v>
      </c>
      <c r="D916" s="621" t="s">
        <v>579</v>
      </c>
      <c r="E916" s="620" t="s">
        <v>559</v>
      </c>
      <c r="F916" s="621" t="s">
        <v>560</v>
      </c>
      <c r="G916" s="620" t="s">
        <v>627</v>
      </c>
      <c r="H916" s="620" t="s">
        <v>801</v>
      </c>
      <c r="I916" s="620" t="s">
        <v>802</v>
      </c>
      <c r="J916" s="620" t="s">
        <v>803</v>
      </c>
      <c r="K916" s="620" t="s">
        <v>766</v>
      </c>
      <c r="L916" s="622">
        <v>38.359951991388499</v>
      </c>
      <c r="M916" s="622">
        <v>40</v>
      </c>
      <c r="N916" s="623">
        <v>1534.39807965554</v>
      </c>
    </row>
    <row r="917" spans="1:14" ht="14.4" customHeight="1" x14ac:dyDescent="0.3">
      <c r="A917" s="618" t="s">
        <v>556</v>
      </c>
      <c r="B917" s="619" t="s">
        <v>558</v>
      </c>
      <c r="C917" s="620" t="s">
        <v>578</v>
      </c>
      <c r="D917" s="621" t="s">
        <v>579</v>
      </c>
      <c r="E917" s="620" t="s">
        <v>559</v>
      </c>
      <c r="F917" s="621" t="s">
        <v>560</v>
      </c>
      <c r="G917" s="620" t="s">
        <v>627</v>
      </c>
      <c r="H917" s="620" t="s">
        <v>808</v>
      </c>
      <c r="I917" s="620" t="s">
        <v>809</v>
      </c>
      <c r="J917" s="620" t="s">
        <v>810</v>
      </c>
      <c r="K917" s="620" t="s">
        <v>811</v>
      </c>
      <c r="L917" s="622">
        <v>85.69</v>
      </c>
      <c r="M917" s="622">
        <v>1</v>
      </c>
      <c r="N917" s="623">
        <v>85.69</v>
      </c>
    </row>
    <row r="918" spans="1:14" ht="14.4" customHeight="1" x14ac:dyDescent="0.3">
      <c r="A918" s="618" t="s">
        <v>556</v>
      </c>
      <c r="B918" s="619" t="s">
        <v>558</v>
      </c>
      <c r="C918" s="620" t="s">
        <v>578</v>
      </c>
      <c r="D918" s="621" t="s">
        <v>579</v>
      </c>
      <c r="E918" s="620" t="s">
        <v>559</v>
      </c>
      <c r="F918" s="621" t="s">
        <v>560</v>
      </c>
      <c r="G918" s="620" t="s">
        <v>627</v>
      </c>
      <c r="H918" s="620" t="s">
        <v>2808</v>
      </c>
      <c r="I918" s="620" t="s">
        <v>2809</v>
      </c>
      <c r="J918" s="620" t="s">
        <v>2810</v>
      </c>
      <c r="K918" s="620" t="s">
        <v>2811</v>
      </c>
      <c r="L918" s="622">
        <v>124.36999628212401</v>
      </c>
      <c r="M918" s="622">
        <v>1</v>
      </c>
      <c r="N918" s="623">
        <v>124.36999628212401</v>
      </c>
    </row>
    <row r="919" spans="1:14" ht="14.4" customHeight="1" x14ac:dyDescent="0.3">
      <c r="A919" s="618" t="s">
        <v>556</v>
      </c>
      <c r="B919" s="619" t="s">
        <v>558</v>
      </c>
      <c r="C919" s="620" t="s">
        <v>578</v>
      </c>
      <c r="D919" s="621" t="s">
        <v>579</v>
      </c>
      <c r="E919" s="620" t="s">
        <v>559</v>
      </c>
      <c r="F919" s="621" t="s">
        <v>560</v>
      </c>
      <c r="G919" s="620" t="s">
        <v>627</v>
      </c>
      <c r="H919" s="620" t="s">
        <v>2015</v>
      </c>
      <c r="I919" s="620" t="s">
        <v>2016</v>
      </c>
      <c r="J919" s="620" t="s">
        <v>2017</v>
      </c>
      <c r="K919" s="620" t="s">
        <v>2018</v>
      </c>
      <c r="L919" s="622">
        <v>44.782436674232649</v>
      </c>
      <c r="M919" s="622">
        <v>4</v>
      </c>
      <c r="N919" s="623">
        <v>179.1297466969306</v>
      </c>
    </row>
    <row r="920" spans="1:14" ht="14.4" customHeight="1" x14ac:dyDescent="0.3">
      <c r="A920" s="618" t="s">
        <v>556</v>
      </c>
      <c r="B920" s="619" t="s">
        <v>558</v>
      </c>
      <c r="C920" s="620" t="s">
        <v>578</v>
      </c>
      <c r="D920" s="621" t="s">
        <v>579</v>
      </c>
      <c r="E920" s="620" t="s">
        <v>559</v>
      </c>
      <c r="F920" s="621" t="s">
        <v>560</v>
      </c>
      <c r="G920" s="620" t="s">
        <v>627</v>
      </c>
      <c r="H920" s="620" t="s">
        <v>2812</v>
      </c>
      <c r="I920" s="620" t="s">
        <v>2813</v>
      </c>
      <c r="J920" s="620" t="s">
        <v>2814</v>
      </c>
      <c r="K920" s="620" t="s">
        <v>2815</v>
      </c>
      <c r="L920" s="622">
        <v>108.69008052136959</v>
      </c>
      <c r="M920" s="622">
        <v>5</v>
      </c>
      <c r="N920" s="623">
        <v>543.450402606848</v>
      </c>
    </row>
    <row r="921" spans="1:14" ht="14.4" customHeight="1" x14ac:dyDescent="0.3">
      <c r="A921" s="618" t="s">
        <v>556</v>
      </c>
      <c r="B921" s="619" t="s">
        <v>558</v>
      </c>
      <c r="C921" s="620" t="s">
        <v>578</v>
      </c>
      <c r="D921" s="621" t="s">
        <v>579</v>
      </c>
      <c r="E921" s="620" t="s">
        <v>559</v>
      </c>
      <c r="F921" s="621" t="s">
        <v>560</v>
      </c>
      <c r="G921" s="620" t="s">
        <v>627</v>
      </c>
      <c r="H921" s="620" t="s">
        <v>812</v>
      </c>
      <c r="I921" s="620" t="s">
        <v>813</v>
      </c>
      <c r="J921" s="620" t="s">
        <v>814</v>
      </c>
      <c r="K921" s="620" t="s">
        <v>815</v>
      </c>
      <c r="L921" s="622">
        <v>342.27244426107495</v>
      </c>
      <c r="M921" s="622">
        <v>4</v>
      </c>
      <c r="N921" s="623">
        <v>1369.0897770442998</v>
      </c>
    </row>
    <row r="922" spans="1:14" ht="14.4" customHeight="1" x14ac:dyDescent="0.3">
      <c r="A922" s="618" t="s">
        <v>556</v>
      </c>
      <c r="B922" s="619" t="s">
        <v>558</v>
      </c>
      <c r="C922" s="620" t="s">
        <v>578</v>
      </c>
      <c r="D922" s="621" t="s">
        <v>579</v>
      </c>
      <c r="E922" s="620" t="s">
        <v>559</v>
      </c>
      <c r="F922" s="621" t="s">
        <v>560</v>
      </c>
      <c r="G922" s="620" t="s">
        <v>627</v>
      </c>
      <c r="H922" s="620" t="s">
        <v>2022</v>
      </c>
      <c r="I922" s="620" t="s">
        <v>2023</v>
      </c>
      <c r="J922" s="620" t="s">
        <v>2024</v>
      </c>
      <c r="K922" s="620" t="s">
        <v>2025</v>
      </c>
      <c r="L922" s="622">
        <v>254.27800000000002</v>
      </c>
      <c r="M922" s="622">
        <v>2</v>
      </c>
      <c r="N922" s="623">
        <v>508.55600000000004</v>
      </c>
    </row>
    <row r="923" spans="1:14" ht="14.4" customHeight="1" x14ac:dyDescent="0.3">
      <c r="A923" s="618" t="s">
        <v>556</v>
      </c>
      <c r="B923" s="619" t="s">
        <v>558</v>
      </c>
      <c r="C923" s="620" t="s">
        <v>578</v>
      </c>
      <c r="D923" s="621" t="s">
        <v>579</v>
      </c>
      <c r="E923" s="620" t="s">
        <v>559</v>
      </c>
      <c r="F923" s="621" t="s">
        <v>560</v>
      </c>
      <c r="G923" s="620" t="s">
        <v>627</v>
      </c>
      <c r="H923" s="620" t="s">
        <v>2026</v>
      </c>
      <c r="I923" s="620" t="s">
        <v>2027</v>
      </c>
      <c r="J923" s="620" t="s">
        <v>2028</v>
      </c>
      <c r="K923" s="620" t="s">
        <v>2029</v>
      </c>
      <c r="L923" s="622">
        <v>331.02749855866125</v>
      </c>
      <c r="M923" s="622">
        <v>5</v>
      </c>
      <c r="N923" s="623">
        <v>1655.1374927933061</v>
      </c>
    </row>
    <row r="924" spans="1:14" ht="14.4" customHeight="1" x14ac:dyDescent="0.3">
      <c r="A924" s="618" t="s">
        <v>556</v>
      </c>
      <c r="B924" s="619" t="s">
        <v>558</v>
      </c>
      <c r="C924" s="620" t="s">
        <v>578</v>
      </c>
      <c r="D924" s="621" t="s">
        <v>579</v>
      </c>
      <c r="E924" s="620" t="s">
        <v>559</v>
      </c>
      <c r="F924" s="621" t="s">
        <v>560</v>
      </c>
      <c r="G924" s="620" t="s">
        <v>627</v>
      </c>
      <c r="H924" s="620" t="s">
        <v>824</v>
      </c>
      <c r="I924" s="620" t="s">
        <v>825</v>
      </c>
      <c r="J924" s="620" t="s">
        <v>826</v>
      </c>
      <c r="K924" s="620" t="s">
        <v>827</v>
      </c>
      <c r="L924" s="622">
        <v>45.566615384615382</v>
      </c>
      <c r="M924" s="622">
        <v>13</v>
      </c>
      <c r="N924" s="623">
        <v>592.36599999999999</v>
      </c>
    </row>
    <row r="925" spans="1:14" ht="14.4" customHeight="1" x14ac:dyDescent="0.3">
      <c r="A925" s="618" t="s">
        <v>556</v>
      </c>
      <c r="B925" s="619" t="s">
        <v>558</v>
      </c>
      <c r="C925" s="620" t="s">
        <v>578</v>
      </c>
      <c r="D925" s="621" t="s">
        <v>579</v>
      </c>
      <c r="E925" s="620" t="s">
        <v>559</v>
      </c>
      <c r="F925" s="621" t="s">
        <v>560</v>
      </c>
      <c r="G925" s="620" t="s">
        <v>627</v>
      </c>
      <c r="H925" s="620" t="s">
        <v>828</v>
      </c>
      <c r="I925" s="620" t="s">
        <v>829</v>
      </c>
      <c r="J925" s="620" t="s">
        <v>830</v>
      </c>
      <c r="K925" s="620" t="s">
        <v>831</v>
      </c>
      <c r="L925" s="622">
        <v>259.44</v>
      </c>
      <c r="M925" s="622">
        <v>10</v>
      </c>
      <c r="N925" s="623">
        <v>2594.4</v>
      </c>
    </row>
    <row r="926" spans="1:14" ht="14.4" customHeight="1" x14ac:dyDescent="0.3">
      <c r="A926" s="618" t="s">
        <v>556</v>
      </c>
      <c r="B926" s="619" t="s">
        <v>558</v>
      </c>
      <c r="C926" s="620" t="s">
        <v>578</v>
      </c>
      <c r="D926" s="621" t="s">
        <v>579</v>
      </c>
      <c r="E926" s="620" t="s">
        <v>559</v>
      </c>
      <c r="F926" s="621" t="s">
        <v>560</v>
      </c>
      <c r="G926" s="620" t="s">
        <v>627</v>
      </c>
      <c r="H926" s="620" t="s">
        <v>2816</v>
      </c>
      <c r="I926" s="620" t="s">
        <v>2817</v>
      </c>
      <c r="J926" s="620" t="s">
        <v>2818</v>
      </c>
      <c r="K926" s="620" t="s">
        <v>2819</v>
      </c>
      <c r="L926" s="622">
        <v>87.06</v>
      </c>
      <c r="M926" s="622">
        <v>1</v>
      </c>
      <c r="N926" s="623">
        <v>87.06</v>
      </c>
    </row>
    <row r="927" spans="1:14" ht="14.4" customHeight="1" x14ac:dyDescent="0.3">
      <c r="A927" s="618" t="s">
        <v>556</v>
      </c>
      <c r="B927" s="619" t="s">
        <v>558</v>
      </c>
      <c r="C927" s="620" t="s">
        <v>578</v>
      </c>
      <c r="D927" s="621" t="s">
        <v>579</v>
      </c>
      <c r="E927" s="620" t="s">
        <v>559</v>
      </c>
      <c r="F927" s="621" t="s">
        <v>560</v>
      </c>
      <c r="G927" s="620" t="s">
        <v>627</v>
      </c>
      <c r="H927" s="620" t="s">
        <v>836</v>
      </c>
      <c r="I927" s="620" t="s">
        <v>837</v>
      </c>
      <c r="J927" s="620" t="s">
        <v>838</v>
      </c>
      <c r="K927" s="620" t="s">
        <v>839</v>
      </c>
      <c r="L927" s="622">
        <v>22.684689652783067</v>
      </c>
      <c r="M927" s="622">
        <v>348</v>
      </c>
      <c r="N927" s="623">
        <v>7894.2719991685071</v>
      </c>
    </row>
    <row r="928" spans="1:14" ht="14.4" customHeight="1" x14ac:dyDescent="0.3">
      <c r="A928" s="618" t="s">
        <v>556</v>
      </c>
      <c r="B928" s="619" t="s">
        <v>558</v>
      </c>
      <c r="C928" s="620" t="s">
        <v>578</v>
      </c>
      <c r="D928" s="621" t="s">
        <v>579</v>
      </c>
      <c r="E928" s="620" t="s">
        <v>559</v>
      </c>
      <c r="F928" s="621" t="s">
        <v>560</v>
      </c>
      <c r="G928" s="620" t="s">
        <v>627</v>
      </c>
      <c r="H928" s="620" t="s">
        <v>2820</v>
      </c>
      <c r="I928" s="620" t="s">
        <v>2821</v>
      </c>
      <c r="J928" s="620" t="s">
        <v>2822</v>
      </c>
      <c r="K928" s="620" t="s">
        <v>2823</v>
      </c>
      <c r="L928" s="622">
        <v>98.34</v>
      </c>
      <c r="M928" s="622">
        <v>1</v>
      </c>
      <c r="N928" s="623">
        <v>98.34</v>
      </c>
    </row>
    <row r="929" spans="1:14" ht="14.4" customHeight="1" x14ac:dyDescent="0.3">
      <c r="A929" s="618" t="s">
        <v>556</v>
      </c>
      <c r="B929" s="619" t="s">
        <v>558</v>
      </c>
      <c r="C929" s="620" t="s">
        <v>578</v>
      </c>
      <c r="D929" s="621" t="s">
        <v>579</v>
      </c>
      <c r="E929" s="620" t="s">
        <v>559</v>
      </c>
      <c r="F929" s="621" t="s">
        <v>560</v>
      </c>
      <c r="G929" s="620" t="s">
        <v>627</v>
      </c>
      <c r="H929" s="620" t="s">
        <v>2034</v>
      </c>
      <c r="I929" s="620" t="s">
        <v>2035</v>
      </c>
      <c r="J929" s="620" t="s">
        <v>2036</v>
      </c>
      <c r="K929" s="620" t="s">
        <v>957</v>
      </c>
      <c r="L929" s="622">
        <v>36.333977270502459</v>
      </c>
      <c r="M929" s="622">
        <v>15</v>
      </c>
      <c r="N929" s="623">
        <v>545.00965905753685</v>
      </c>
    </row>
    <row r="930" spans="1:14" ht="14.4" customHeight="1" x14ac:dyDescent="0.3">
      <c r="A930" s="618" t="s">
        <v>556</v>
      </c>
      <c r="B930" s="619" t="s">
        <v>558</v>
      </c>
      <c r="C930" s="620" t="s">
        <v>578</v>
      </c>
      <c r="D930" s="621" t="s">
        <v>579</v>
      </c>
      <c r="E930" s="620" t="s">
        <v>559</v>
      </c>
      <c r="F930" s="621" t="s">
        <v>560</v>
      </c>
      <c r="G930" s="620" t="s">
        <v>627</v>
      </c>
      <c r="H930" s="620" t="s">
        <v>840</v>
      </c>
      <c r="I930" s="620" t="s">
        <v>841</v>
      </c>
      <c r="J930" s="620" t="s">
        <v>842</v>
      </c>
      <c r="K930" s="620" t="s">
        <v>843</v>
      </c>
      <c r="L930" s="622">
        <v>57.444924676356372</v>
      </c>
      <c r="M930" s="622">
        <v>48</v>
      </c>
      <c r="N930" s="623">
        <v>2757.3563844651057</v>
      </c>
    </row>
    <row r="931" spans="1:14" ht="14.4" customHeight="1" x14ac:dyDescent="0.3">
      <c r="A931" s="618" t="s">
        <v>556</v>
      </c>
      <c r="B931" s="619" t="s">
        <v>558</v>
      </c>
      <c r="C931" s="620" t="s">
        <v>578</v>
      </c>
      <c r="D931" s="621" t="s">
        <v>579</v>
      </c>
      <c r="E931" s="620" t="s">
        <v>559</v>
      </c>
      <c r="F931" s="621" t="s">
        <v>560</v>
      </c>
      <c r="G931" s="620" t="s">
        <v>627</v>
      </c>
      <c r="H931" s="620" t="s">
        <v>2037</v>
      </c>
      <c r="I931" s="620" t="s">
        <v>2038</v>
      </c>
      <c r="J931" s="620" t="s">
        <v>2039</v>
      </c>
      <c r="K931" s="620" t="s">
        <v>2040</v>
      </c>
      <c r="L931" s="622">
        <v>68.016387644718336</v>
      </c>
      <c r="M931" s="622">
        <v>3</v>
      </c>
      <c r="N931" s="623">
        <v>204.04916293415499</v>
      </c>
    </row>
    <row r="932" spans="1:14" ht="14.4" customHeight="1" x14ac:dyDescent="0.3">
      <c r="A932" s="618" t="s">
        <v>556</v>
      </c>
      <c r="B932" s="619" t="s">
        <v>558</v>
      </c>
      <c r="C932" s="620" t="s">
        <v>578</v>
      </c>
      <c r="D932" s="621" t="s">
        <v>579</v>
      </c>
      <c r="E932" s="620" t="s">
        <v>559</v>
      </c>
      <c r="F932" s="621" t="s">
        <v>560</v>
      </c>
      <c r="G932" s="620" t="s">
        <v>627</v>
      </c>
      <c r="H932" s="620" t="s">
        <v>2041</v>
      </c>
      <c r="I932" s="620" t="s">
        <v>2042</v>
      </c>
      <c r="J932" s="620" t="s">
        <v>2043</v>
      </c>
      <c r="K932" s="620" t="s">
        <v>2044</v>
      </c>
      <c r="L932" s="622">
        <v>100.12</v>
      </c>
      <c r="M932" s="622">
        <v>1</v>
      </c>
      <c r="N932" s="623">
        <v>100.12</v>
      </c>
    </row>
    <row r="933" spans="1:14" ht="14.4" customHeight="1" x14ac:dyDescent="0.3">
      <c r="A933" s="618" t="s">
        <v>556</v>
      </c>
      <c r="B933" s="619" t="s">
        <v>558</v>
      </c>
      <c r="C933" s="620" t="s">
        <v>578</v>
      </c>
      <c r="D933" s="621" t="s">
        <v>579</v>
      </c>
      <c r="E933" s="620" t="s">
        <v>559</v>
      </c>
      <c r="F933" s="621" t="s">
        <v>560</v>
      </c>
      <c r="G933" s="620" t="s">
        <v>627</v>
      </c>
      <c r="H933" s="620" t="s">
        <v>2045</v>
      </c>
      <c r="I933" s="620" t="s">
        <v>2046</v>
      </c>
      <c r="J933" s="620" t="s">
        <v>2047</v>
      </c>
      <c r="K933" s="620" t="s">
        <v>2048</v>
      </c>
      <c r="L933" s="622">
        <v>134.49002320365801</v>
      </c>
      <c r="M933" s="622">
        <v>1</v>
      </c>
      <c r="N933" s="623">
        <v>134.49002320365801</v>
      </c>
    </row>
    <row r="934" spans="1:14" ht="14.4" customHeight="1" x14ac:dyDescent="0.3">
      <c r="A934" s="618" t="s">
        <v>556</v>
      </c>
      <c r="B934" s="619" t="s">
        <v>558</v>
      </c>
      <c r="C934" s="620" t="s">
        <v>578</v>
      </c>
      <c r="D934" s="621" t="s">
        <v>579</v>
      </c>
      <c r="E934" s="620" t="s">
        <v>559</v>
      </c>
      <c r="F934" s="621" t="s">
        <v>560</v>
      </c>
      <c r="G934" s="620" t="s">
        <v>627</v>
      </c>
      <c r="H934" s="620" t="s">
        <v>2049</v>
      </c>
      <c r="I934" s="620" t="s">
        <v>2050</v>
      </c>
      <c r="J934" s="620" t="s">
        <v>2051</v>
      </c>
      <c r="K934" s="620" t="s">
        <v>2052</v>
      </c>
      <c r="L934" s="622">
        <v>83.969889079473205</v>
      </c>
      <c r="M934" s="622">
        <v>1</v>
      </c>
      <c r="N934" s="623">
        <v>83.969889079473205</v>
      </c>
    </row>
    <row r="935" spans="1:14" ht="14.4" customHeight="1" x14ac:dyDescent="0.3">
      <c r="A935" s="618" t="s">
        <v>556</v>
      </c>
      <c r="B935" s="619" t="s">
        <v>558</v>
      </c>
      <c r="C935" s="620" t="s">
        <v>578</v>
      </c>
      <c r="D935" s="621" t="s">
        <v>579</v>
      </c>
      <c r="E935" s="620" t="s">
        <v>559</v>
      </c>
      <c r="F935" s="621" t="s">
        <v>560</v>
      </c>
      <c r="G935" s="620" t="s">
        <v>627</v>
      </c>
      <c r="H935" s="620" t="s">
        <v>851</v>
      </c>
      <c r="I935" s="620" t="s">
        <v>852</v>
      </c>
      <c r="J935" s="620" t="s">
        <v>853</v>
      </c>
      <c r="K935" s="620" t="s">
        <v>854</v>
      </c>
      <c r="L935" s="622">
        <v>176.19714022838431</v>
      </c>
      <c r="M935" s="622">
        <v>247</v>
      </c>
      <c r="N935" s="623">
        <v>43520.693636410928</v>
      </c>
    </row>
    <row r="936" spans="1:14" ht="14.4" customHeight="1" x14ac:dyDescent="0.3">
      <c r="A936" s="618" t="s">
        <v>556</v>
      </c>
      <c r="B936" s="619" t="s">
        <v>558</v>
      </c>
      <c r="C936" s="620" t="s">
        <v>578</v>
      </c>
      <c r="D936" s="621" t="s">
        <v>579</v>
      </c>
      <c r="E936" s="620" t="s">
        <v>559</v>
      </c>
      <c r="F936" s="621" t="s">
        <v>560</v>
      </c>
      <c r="G936" s="620" t="s">
        <v>627</v>
      </c>
      <c r="H936" s="620" t="s">
        <v>2824</v>
      </c>
      <c r="I936" s="620" t="s">
        <v>2824</v>
      </c>
      <c r="J936" s="620" t="s">
        <v>2825</v>
      </c>
      <c r="K936" s="620" t="s">
        <v>1500</v>
      </c>
      <c r="L936" s="622">
        <v>100.53942480698601</v>
      </c>
      <c r="M936" s="622">
        <v>1</v>
      </c>
      <c r="N936" s="623">
        <v>100.53942480698601</v>
      </c>
    </row>
    <row r="937" spans="1:14" ht="14.4" customHeight="1" x14ac:dyDescent="0.3">
      <c r="A937" s="618" t="s">
        <v>556</v>
      </c>
      <c r="B937" s="619" t="s">
        <v>558</v>
      </c>
      <c r="C937" s="620" t="s">
        <v>578</v>
      </c>
      <c r="D937" s="621" t="s">
        <v>579</v>
      </c>
      <c r="E937" s="620" t="s">
        <v>559</v>
      </c>
      <c r="F937" s="621" t="s">
        <v>560</v>
      </c>
      <c r="G937" s="620" t="s">
        <v>627</v>
      </c>
      <c r="H937" s="620" t="s">
        <v>871</v>
      </c>
      <c r="I937" s="620" t="s">
        <v>872</v>
      </c>
      <c r="J937" s="620" t="s">
        <v>873</v>
      </c>
      <c r="K937" s="620" t="s">
        <v>874</v>
      </c>
      <c r="L937" s="622">
        <v>69.637499737832471</v>
      </c>
      <c r="M937" s="622">
        <v>8</v>
      </c>
      <c r="N937" s="623">
        <v>557.09999790265977</v>
      </c>
    </row>
    <row r="938" spans="1:14" ht="14.4" customHeight="1" x14ac:dyDescent="0.3">
      <c r="A938" s="618" t="s">
        <v>556</v>
      </c>
      <c r="B938" s="619" t="s">
        <v>558</v>
      </c>
      <c r="C938" s="620" t="s">
        <v>578</v>
      </c>
      <c r="D938" s="621" t="s">
        <v>579</v>
      </c>
      <c r="E938" s="620" t="s">
        <v>559</v>
      </c>
      <c r="F938" s="621" t="s">
        <v>560</v>
      </c>
      <c r="G938" s="620" t="s">
        <v>627</v>
      </c>
      <c r="H938" s="620" t="s">
        <v>2826</v>
      </c>
      <c r="I938" s="620" t="s">
        <v>2826</v>
      </c>
      <c r="J938" s="620" t="s">
        <v>2827</v>
      </c>
      <c r="K938" s="620" t="s">
        <v>2487</v>
      </c>
      <c r="L938" s="622">
        <v>128.72999999999999</v>
      </c>
      <c r="M938" s="622">
        <v>1</v>
      </c>
      <c r="N938" s="623">
        <v>128.72999999999999</v>
      </c>
    </row>
    <row r="939" spans="1:14" ht="14.4" customHeight="1" x14ac:dyDescent="0.3">
      <c r="A939" s="618" t="s">
        <v>556</v>
      </c>
      <c r="B939" s="619" t="s">
        <v>558</v>
      </c>
      <c r="C939" s="620" t="s">
        <v>578</v>
      </c>
      <c r="D939" s="621" t="s">
        <v>579</v>
      </c>
      <c r="E939" s="620" t="s">
        <v>559</v>
      </c>
      <c r="F939" s="621" t="s">
        <v>560</v>
      </c>
      <c r="G939" s="620" t="s">
        <v>627</v>
      </c>
      <c r="H939" s="620" t="s">
        <v>879</v>
      </c>
      <c r="I939" s="620" t="s">
        <v>880</v>
      </c>
      <c r="J939" s="620" t="s">
        <v>881</v>
      </c>
      <c r="K939" s="620" t="s">
        <v>882</v>
      </c>
      <c r="L939" s="622">
        <v>107.13</v>
      </c>
      <c r="M939" s="622">
        <v>1</v>
      </c>
      <c r="N939" s="623">
        <v>107.13</v>
      </c>
    </row>
    <row r="940" spans="1:14" ht="14.4" customHeight="1" x14ac:dyDescent="0.3">
      <c r="A940" s="618" t="s">
        <v>556</v>
      </c>
      <c r="B940" s="619" t="s">
        <v>558</v>
      </c>
      <c r="C940" s="620" t="s">
        <v>578</v>
      </c>
      <c r="D940" s="621" t="s">
        <v>579</v>
      </c>
      <c r="E940" s="620" t="s">
        <v>559</v>
      </c>
      <c r="F940" s="621" t="s">
        <v>560</v>
      </c>
      <c r="G940" s="620" t="s">
        <v>627</v>
      </c>
      <c r="H940" s="620" t="s">
        <v>883</v>
      </c>
      <c r="I940" s="620" t="s">
        <v>884</v>
      </c>
      <c r="J940" s="620" t="s">
        <v>885</v>
      </c>
      <c r="K940" s="620" t="s">
        <v>886</v>
      </c>
      <c r="L940" s="622">
        <v>129.8425</v>
      </c>
      <c r="M940" s="622">
        <v>1</v>
      </c>
      <c r="N940" s="623">
        <v>129.8425</v>
      </c>
    </row>
    <row r="941" spans="1:14" ht="14.4" customHeight="1" x14ac:dyDescent="0.3">
      <c r="A941" s="618" t="s">
        <v>556</v>
      </c>
      <c r="B941" s="619" t="s">
        <v>558</v>
      </c>
      <c r="C941" s="620" t="s">
        <v>578</v>
      </c>
      <c r="D941" s="621" t="s">
        <v>579</v>
      </c>
      <c r="E941" s="620" t="s">
        <v>559</v>
      </c>
      <c r="F941" s="621" t="s">
        <v>560</v>
      </c>
      <c r="G941" s="620" t="s">
        <v>627</v>
      </c>
      <c r="H941" s="620" t="s">
        <v>2061</v>
      </c>
      <c r="I941" s="620" t="s">
        <v>2062</v>
      </c>
      <c r="J941" s="620" t="s">
        <v>2063</v>
      </c>
      <c r="K941" s="620" t="s">
        <v>2064</v>
      </c>
      <c r="L941" s="622">
        <v>184.2498972961115</v>
      </c>
      <c r="M941" s="622">
        <v>4</v>
      </c>
      <c r="N941" s="623">
        <v>736.99958918444599</v>
      </c>
    </row>
    <row r="942" spans="1:14" ht="14.4" customHeight="1" x14ac:dyDescent="0.3">
      <c r="A942" s="618" t="s">
        <v>556</v>
      </c>
      <c r="B942" s="619" t="s">
        <v>558</v>
      </c>
      <c r="C942" s="620" t="s">
        <v>578</v>
      </c>
      <c r="D942" s="621" t="s">
        <v>579</v>
      </c>
      <c r="E942" s="620" t="s">
        <v>559</v>
      </c>
      <c r="F942" s="621" t="s">
        <v>560</v>
      </c>
      <c r="G942" s="620" t="s">
        <v>627</v>
      </c>
      <c r="H942" s="620" t="s">
        <v>887</v>
      </c>
      <c r="I942" s="620" t="s">
        <v>888</v>
      </c>
      <c r="J942" s="620" t="s">
        <v>889</v>
      </c>
      <c r="K942" s="620" t="s">
        <v>890</v>
      </c>
      <c r="L942" s="622">
        <v>22.274999999999999</v>
      </c>
      <c r="M942" s="622">
        <v>2</v>
      </c>
      <c r="N942" s="623">
        <v>44.55</v>
      </c>
    </row>
    <row r="943" spans="1:14" ht="14.4" customHeight="1" x14ac:dyDescent="0.3">
      <c r="A943" s="618" t="s">
        <v>556</v>
      </c>
      <c r="B943" s="619" t="s">
        <v>558</v>
      </c>
      <c r="C943" s="620" t="s">
        <v>578</v>
      </c>
      <c r="D943" s="621" t="s">
        <v>579</v>
      </c>
      <c r="E943" s="620" t="s">
        <v>559</v>
      </c>
      <c r="F943" s="621" t="s">
        <v>560</v>
      </c>
      <c r="G943" s="620" t="s">
        <v>627</v>
      </c>
      <c r="H943" s="620" t="s">
        <v>2065</v>
      </c>
      <c r="I943" s="620" t="s">
        <v>2065</v>
      </c>
      <c r="J943" s="620" t="s">
        <v>2066</v>
      </c>
      <c r="K943" s="620" t="s">
        <v>1141</v>
      </c>
      <c r="L943" s="622">
        <v>165.85</v>
      </c>
      <c r="M943" s="622">
        <v>1</v>
      </c>
      <c r="N943" s="623">
        <v>165.85</v>
      </c>
    </row>
    <row r="944" spans="1:14" ht="14.4" customHeight="1" x14ac:dyDescent="0.3">
      <c r="A944" s="618" t="s">
        <v>556</v>
      </c>
      <c r="B944" s="619" t="s">
        <v>558</v>
      </c>
      <c r="C944" s="620" t="s">
        <v>578</v>
      </c>
      <c r="D944" s="621" t="s">
        <v>579</v>
      </c>
      <c r="E944" s="620" t="s">
        <v>559</v>
      </c>
      <c r="F944" s="621" t="s">
        <v>560</v>
      </c>
      <c r="G944" s="620" t="s">
        <v>627</v>
      </c>
      <c r="H944" s="620" t="s">
        <v>895</v>
      </c>
      <c r="I944" s="620" t="s">
        <v>896</v>
      </c>
      <c r="J944" s="620" t="s">
        <v>897</v>
      </c>
      <c r="K944" s="620" t="s">
        <v>898</v>
      </c>
      <c r="L944" s="622">
        <v>143.78</v>
      </c>
      <c r="M944" s="622">
        <v>1</v>
      </c>
      <c r="N944" s="623">
        <v>143.78</v>
      </c>
    </row>
    <row r="945" spans="1:14" ht="14.4" customHeight="1" x14ac:dyDescent="0.3">
      <c r="A945" s="618" t="s">
        <v>556</v>
      </c>
      <c r="B945" s="619" t="s">
        <v>558</v>
      </c>
      <c r="C945" s="620" t="s">
        <v>578</v>
      </c>
      <c r="D945" s="621" t="s">
        <v>579</v>
      </c>
      <c r="E945" s="620" t="s">
        <v>559</v>
      </c>
      <c r="F945" s="621" t="s">
        <v>560</v>
      </c>
      <c r="G945" s="620" t="s">
        <v>627</v>
      </c>
      <c r="H945" s="620" t="s">
        <v>2828</v>
      </c>
      <c r="I945" s="620" t="s">
        <v>2829</v>
      </c>
      <c r="J945" s="620" t="s">
        <v>2830</v>
      </c>
      <c r="K945" s="620" t="s">
        <v>2831</v>
      </c>
      <c r="L945" s="622">
        <v>15.57</v>
      </c>
      <c r="M945" s="622">
        <v>1</v>
      </c>
      <c r="N945" s="623">
        <v>15.57</v>
      </c>
    </row>
    <row r="946" spans="1:14" ht="14.4" customHeight="1" x14ac:dyDescent="0.3">
      <c r="A946" s="618" t="s">
        <v>556</v>
      </c>
      <c r="B946" s="619" t="s">
        <v>558</v>
      </c>
      <c r="C946" s="620" t="s">
        <v>578</v>
      </c>
      <c r="D946" s="621" t="s">
        <v>579</v>
      </c>
      <c r="E946" s="620" t="s">
        <v>559</v>
      </c>
      <c r="F946" s="621" t="s">
        <v>560</v>
      </c>
      <c r="G946" s="620" t="s">
        <v>627</v>
      </c>
      <c r="H946" s="620" t="s">
        <v>903</v>
      </c>
      <c r="I946" s="620" t="s">
        <v>904</v>
      </c>
      <c r="J946" s="620" t="s">
        <v>905</v>
      </c>
      <c r="K946" s="620" t="s">
        <v>906</v>
      </c>
      <c r="L946" s="622">
        <v>120.66327060732566</v>
      </c>
      <c r="M946" s="622">
        <v>12</v>
      </c>
      <c r="N946" s="623">
        <v>1447.9592472879078</v>
      </c>
    </row>
    <row r="947" spans="1:14" ht="14.4" customHeight="1" x14ac:dyDescent="0.3">
      <c r="A947" s="618" t="s">
        <v>556</v>
      </c>
      <c r="B947" s="619" t="s">
        <v>558</v>
      </c>
      <c r="C947" s="620" t="s">
        <v>578</v>
      </c>
      <c r="D947" s="621" t="s">
        <v>579</v>
      </c>
      <c r="E947" s="620" t="s">
        <v>559</v>
      </c>
      <c r="F947" s="621" t="s">
        <v>560</v>
      </c>
      <c r="G947" s="620" t="s">
        <v>627</v>
      </c>
      <c r="H947" s="620" t="s">
        <v>907</v>
      </c>
      <c r="I947" s="620" t="s">
        <v>908</v>
      </c>
      <c r="J947" s="620" t="s">
        <v>905</v>
      </c>
      <c r="K947" s="620" t="s">
        <v>909</v>
      </c>
      <c r="L947" s="622">
        <v>143.655</v>
      </c>
      <c r="M947" s="622">
        <v>4</v>
      </c>
      <c r="N947" s="623">
        <v>574.62</v>
      </c>
    </row>
    <row r="948" spans="1:14" ht="14.4" customHeight="1" x14ac:dyDescent="0.3">
      <c r="A948" s="618" t="s">
        <v>556</v>
      </c>
      <c r="B948" s="619" t="s">
        <v>558</v>
      </c>
      <c r="C948" s="620" t="s">
        <v>578</v>
      </c>
      <c r="D948" s="621" t="s">
        <v>579</v>
      </c>
      <c r="E948" s="620" t="s">
        <v>559</v>
      </c>
      <c r="F948" s="621" t="s">
        <v>560</v>
      </c>
      <c r="G948" s="620" t="s">
        <v>627</v>
      </c>
      <c r="H948" s="620" t="s">
        <v>914</v>
      </c>
      <c r="I948" s="620" t="s">
        <v>915</v>
      </c>
      <c r="J948" s="620" t="s">
        <v>730</v>
      </c>
      <c r="K948" s="620" t="s">
        <v>916</v>
      </c>
      <c r="L948" s="622">
        <v>46.375294117647059</v>
      </c>
      <c r="M948" s="622">
        <v>34</v>
      </c>
      <c r="N948" s="623">
        <v>1576.76</v>
      </c>
    </row>
    <row r="949" spans="1:14" ht="14.4" customHeight="1" x14ac:dyDescent="0.3">
      <c r="A949" s="618" t="s">
        <v>556</v>
      </c>
      <c r="B949" s="619" t="s">
        <v>558</v>
      </c>
      <c r="C949" s="620" t="s">
        <v>578</v>
      </c>
      <c r="D949" s="621" t="s">
        <v>579</v>
      </c>
      <c r="E949" s="620" t="s">
        <v>559</v>
      </c>
      <c r="F949" s="621" t="s">
        <v>560</v>
      </c>
      <c r="G949" s="620" t="s">
        <v>627</v>
      </c>
      <c r="H949" s="620" t="s">
        <v>2832</v>
      </c>
      <c r="I949" s="620" t="s">
        <v>2833</v>
      </c>
      <c r="J949" s="620" t="s">
        <v>2834</v>
      </c>
      <c r="K949" s="620" t="s">
        <v>2835</v>
      </c>
      <c r="L949" s="622">
        <v>125.79666666666667</v>
      </c>
      <c r="M949" s="622">
        <v>6</v>
      </c>
      <c r="N949" s="623">
        <v>754.78</v>
      </c>
    </row>
    <row r="950" spans="1:14" ht="14.4" customHeight="1" x14ac:dyDescent="0.3">
      <c r="A950" s="618" t="s">
        <v>556</v>
      </c>
      <c r="B950" s="619" t="s">
        <v>558</v>
      </c>
      <c r="C950" s="620" t="s">
        <v>578</v>
      </c>
      <c r="D950" s="621" t="s">
        <v>579</v>
      </c>
      <c r="E950" s="620" t="s">
        <v>559</v>
      </c>
      <c r="F950" s="621" t="s">
        <v>560</v>
      </c>
      <c r="G950" s="620" t="s">
        <v>627</v>
      </c>
      <c r="H950" s="620" t="s">
        <v>2071</v>
      </c>
      <c r="I950" s="620" t="s">
        <v>2072</v>
      </c>
      <c r="J950" s="620" t="s">
        <v>2073</v>
      </c>
      <c r="K950" s="620" t="s">
        <v>2074</v>
      </c>
      <c r="L950" s="622">
        <v>92.48</v>
      </c>
      <c r="M950" s="622">
        <v>2</v>
      </c>
      <c r="N950" s="623">
        <v>184.96</v>
      </c>
    </row>
    <row r="951" spans="1:14" ht="14.4" customHeight="1" x14ac:dyDescent="0.3">
      <c r="A951" s="618" t="s">
        <v>556</v>
      </c>
      <c r="B951" s="619" t="s">
        <v>558</v>
      </c>
      <c r="C951" s="620" t="s">
        <v>578</v>
      </c>
      <c r="D951" s="621" t="s">
        <v>579</v>
      </c>
      <c r="E951" s="620" t="s">
        <v>559</v>
      </c>
      <c r="F951" s="621" t="s">
        <v>560</v>
      </c>
      <c r="G951" s="620" t="s">
        <v>627</v>
      </c>
      <c r="H951" s="620" t="s">
        <v>917</v>
      </c>
      <c r="I951" s="620" t="s">
        <v>918</v>
      </c>
      <c r="J951" s="620" t="s">
        <v>919</v>
      </c>
      <c r="K951" s="620" t="s">
        <v>920</v>
      </c>
      <c r="L951" s="622">
        <v>47.439682713764569</v>
      </c>
      <c r="M951" s="622">
        <v>27</v>
      </c>
      <c r="N951" s="623">
        <v>1280.8714332716434</v>
      </c>
    </row>
    <row r="952" spans="1:14" ht="14.4" customHeight="1" x14ac:dyDescent="0.3">
      <c r="A952" s="618" t="s">
        <v>556</v>
      </c>
      <c r="B952" s="619" t="s">
        <v>558</v>
      </c>
      <c r="C952" s="620" t="s">
        <v>578</v>
      </c>
      <c r="D952" s="621" t="s">
        <v>579</v>
      </c>
      <c r="E952" s="620" t="s">
        <v>559</v>
      </c>
      <c r="F952" s="621" t="s">
        <v>560</v>
      </c>
      <c r="G952" s="620" t="s">
        <v>627</v>
      </c>
      <c r="H952" s="620" t="s">
        <v>921</v>
      </c>
      <c r="I952" s="620" t="s">
        <v>922</v>
      </c>
      <c r="J952" s="620" t="s">
        <v>923</v>
      </c>
      <c r="K952" s="620" t="s">
        <v>924</v>
      </c>
      <c r="L952" s="622">
        <v>41.195945096915864</v>
      </c>
      <c r="M952" s="622">
        <v>98</v>
      </c>
      <c r="N952" s="623">
        <v>4037.2026194977543</v>
      </c>
    </row>
    <row r="953" spans="1:14" ht="14.4" customHeight="1" x14ac:dyDescent="0.3">
      <c r="A953" s="618" t="s">
        <v>556</v>
      </c>
      <c r="B953" s="619" t="s">
        <v>558</v>
      </c>
      <c r="C953" s="620" t="s">
        <v>578</v>
      </c>
      <c r="D953" s="621" t="s">
        <v>579</v>
      </c>
      <c r="E953" s="620" t="s">
        <v>559</v>
      </c>
      <c r="F953" s="621" t="s">
        <v>560</v>
      </c>
      <c r="G953" s="620" t="s">
        <v>627</v>
      </c>
      <c r="H953" s="620" t="s">
        <v>925</v>
      </c>
      <c r="I953" s="620" t="s">
        <v>926</v>
      </c>
      <c r="J953" s="620" t="s">
        <v>923</v>
      </c>
      <c r="K953" s="620" t="s">
        <v>927</v>
      </c>
      <c r="L953" s="622">
        <v>291.39477845772785</v>
      </c>
      <c r="M953" s="622">
        <v>24</v>
      </c>
      <c r="N953" s="623">
        <v>6993.4746829854685</v>
      </c>
    </row>
    <row r="954" spans="1:14" ht="14.4" customHeight="1" x14ac:dyDescent="0.3">
      <c r="A954" s="618" t="s">
        <v>556</v>
      </c>
      <c r="B954" s="619" t="s">
        <v>558</v>
      </c>
      <c r="C954" s="620" t="s">
        <v>578</v>
      </c>
      <c r="D954" s="621" t="s">
        <v>579</v>
      </c>
      <c r="E954" s="620" t="s">
        <v>559</v>
      </c>
      <c r="F954" s="621" t="s">
        <v>560</v>
      </c>
      <c r="G954" s="620" t="s">
        <v>627</v>
      </c>
      <c r="H954" s="620" t="s">
        <v>928</v>
      </c>
      <c r="I954" s="620" t="s">
        <v>929</v>
      </c>
      <c r="J954" s="620" t="s">
        <v>930</v>
      </c>
      <c r="K954" s="620" t="s">
        <v>931</v>
      </c>
      <c r="L954" s="622">
        <v>76.046665907367299</v>
      </c>
      <c r="M954" s="622">
        <v>3</v>
      </c>
      <c r="N954" s="623">
        <v>228.1399977221019</v>
      </c>
    </row>
    <row r="955" spans="1:14" ht="14.4" customHeight="1" x14ac:dyDescent="0.3">
      <c r="A955" s="618" t="s">
        <v>556</v>
      </c>
      <c r="B955" s="619" t="s">
        <v>558</v>
      </c>
      <c r="C955" s="620" t="s">
        <v>578</v>
      </c>
      <c r="D955" s="621" t="s">
        <v>579</v>
      </c>
      <c r="E955" s="620" t="s">
        <v>559</v>
      </c>
      <c r="F955" s="621" t="s">
        <v>560</v>
      </c>
      <c r="G955" s="620" t="s">
        <v>627</v>
      </c>
      <c r="H955" s="620" t="s">
        <v>932</v>
      </c>
      <c r="I955" s="620" t="s">
        <v>933</v>
      </c>
      <c r="J955" s="620" t="s">
        <v>934</v>
      </c>
      <c r="K955" s="620" t="s">
        <v>935</v>
      </c>
      <c r="L955" s="622">
        <v>49.838376844470595</v>
      </c>
      <c r="M955" s="622">
        <v>102</v>
      </c>
      <c r="N955" s="623">
        <v>5083.5144381360005</v>
      </c>
    </row>
    <row r="956" spans="1:14" ht="14.4" customHeight="1" x14ac:dyDescent="0.3">
      <c r="A956" s="618" t="s">
        <v>556</v>
      </c>
      <c r="B956" s="619" t="s">
        <v>558</v>
      </c>
      <c r="C956" s="620" t="s">
        <v>578</v>
      </c>
      <c r="D956" s="621" t="s">
        <v>579</v>
      </c>
      <c r="E956" s="620" t="s">
        <v>559</v>
      </c>
      <c r="F956" s="621" t="s">
        <v>560</v>
      </c>
      <c r="G956" s="620" t="s">
        <v>627</v>
      </c>
      <c r="H956" s="620" t="s">
        <v>936</v>
      </c>
      <c r="I956" s="620" t="s">
        <v>937</v>
      </c>
      <c r="J956" s="620" t="s">
        <v>934</v>
      </c>
      <c r="K956" s="620" t="s">
        <v>938</v>
      </c>
      <c r="L956" s="622">
        <v>91.569940772004884</v>
      </c>
      <c r="M956" s="622">
        <v>14</v>
      </c>
      <c r="N956" s="623">
        <v>1281.9791708080684</v>
      </c>
    </row>
    <row r="957" spans="1:14" ht="14.4" customHeight="1" x14ac:dyDescent="0.3">
      <c r="A957" s="618" t="s">
        <v>556</v>
      </c>
      <c r="B957" s="619" t="s">
        <v>558</v>
      </c>
      <c r="C957" s="620" t="s">
        <v>578</v>
      </c>
      <c r="D957" s="621" t="s">
        <v>579</v>
      </c>
      <c r="E957" s="620" t="s">
        <v>559</v>
      </c>
      <c r="F957" s="621" t="s">
        <v>560</v>
      </c>
      <c r="G957" s="620" t="s">
        <v>627</v>
      </c>
      <c r="H957" s="620" t="s">
        <v>2081</v>
      </c>
      <c r="I957" s="620" t="s">
        <v>2082</v>
      </c>
      <c r="J957" s="620" t="s">
        <v>2083</v>
      </c>
      <c r="K957" s="620" t="s">
        <v>1901</v>
      </c>
      <c r="L957" s="622">
        <v>47.320140143174498</v>
      </c>
      <c r="M957" s="622">
        <v>1</v>
      </c>
      <c r="N957" s="623">
        <v>47.320140143174498</v>
      </c>
    </row>
    <row r="958" spans="1:14" ht="14.4" customHeight="1" x14ac:dyDescent="0.3">
      <c r="A958" s="618" t="s">
        <v>556</v>
      </c>
      <c r="B958" s="619" t="s">
        <v>558</v>
      </c>
      <c r="C958" s="620" t="s">
        <v>578</v>
      </c>
      <c r="D958" s="621" t="s">
        <v>579</v>
      </c>
      <c r="E958" s="620" t="s">
        <v>559</v>
      </c>
      <c r="F958" s="621" t="s">
        <v>560</v>
      </c>
      <c r="G958" s="620" t="s">
        <v>627</v>
      </c>
      <c r="H958" s="620" t="s">
        <v>2084</v>
      </c>
      <c r="I958" s="620" t="s">
        <v>2085</v>
      </c>
      <c r="J958" s="620" t="s">
        <v>2086</v>
      </c>
      <c r="K958" s="620" t="s">
        <v>2087</v>
      </c>
      <c r="L958" s="622">
        <v>104.69762131428449</v>
      </c>
      <c r="M958" s="622">
        <v>59</v>
      </c>
      <c r="N958" s="623">
        <v>6177.1596575427848</v>
      </c>
    </row>
    <row r="959" spans="1:14" ht="14.4" customHeight="1" x14ac:dyDescent="0.3">
      <c r="A959" s="618" t="s">
        <v>556</v>
      </c>
      <c r="B959" s="619" t="s">
        <v>558</v>
      </c>
      <c r="C959" s="620" t="s">
        <v>578</v>
      </c>
      <c r="D959" s="621" t="s">
        <v>579</v>
      </c>
      <c r="E959" s="620" t="s">
        <v>559</v>
      </c>
      <c r="F959" s="621" t="s">
        <v>560</v>
      </c>
      <c r="G959" s="620" t="s">
        <v>627</v>
      </c>
      <c r="H959" s="620" t="s">
        <v>2088</v>
      </c>
      <c r="I959" s="620" t="s">
        <v>2089</v>
      </c>
      <c r="J959" s="620" t="s">
        <v>2090</v>
      </c>
      <c r="K959" s="620" t="s">
        <v>2091</v>
      </c>
      <c r="L959" s="622">
        <v>160.22</v>
      </c>
      <c r="M959" s="622">
        <v>3</v>
      </c>
      <c r="N959" s="623">
        <v>480.65999999999997</v>
      </c>
    </row>
    <row r="960" spans="1:14" ht="14.4" customHeight="1" x14ac:dyDescent="0.3">
      <c r="A960" s="618" t="s">
        <v>556</v>
      </c>
      <c r="B960" s="619" t="s">
        <v>558</v>
      </c>
      <c r="C960" s="620" t="s">
        <v>578</v>
      </c>
      <c r="D960" s="621" t="s">
        <v>579</v>
      </c>
      <c r="E960" s="620" t="s">
        <v>559</v>
      </c>
      <c r="F960" s="621" t="s">
        <v>560</v>
      </c>
      <c r="G960" s="620" t="s">
        <v>627</v>
      </c>
      <c r="H960" s="620" t="s">
        <v>2092</v>
      </c>
      <c r="I960" s="620" t="s">
        <v>2093</v>
      </c>
      <c r="J960" s="620" t="s">
        <v>2094</v>
      </c>
      <c r="K960" s="620" t="s">
        <v>2095</v>
      </c>
      <c r="L960" s="622">
        <v>116.86</v>
      </c>
      <c r="M960" s="622">
        <v>1</v>
      </c>
      <c r="N960" s="623">
        <v>116.86</v>
      </c>
    </row>
    <row r="961" spans="1:14" ht="14.4" customHeight="1" x14ac:dyDescent="0.3">
      <c r="A961" s="618" t="s">
        <v>556</v>
      </c>
      <c r="B961" s="619" t="s">
        <v>558</v>
      </c>
      <c r="C961" s="620" t="s">
        <v>578</v>
      </c>
      <c r="D961" s="621" t="s">
        <v>579</v>
      </c>
      <c r="E961" s="620" t="s">
        <v>559</v>
      </c>
      <c r="F961" s="621" t="s">
        <v>560</v>
      </c>
      <c r="G961" s="620" t="s">
        <v>627</v>
      </c>
      <c r="H961" s="620" t="s">
        <v>947</v>
      </c>
      <c r="I961" s="620" t="s">
        <v>948</v>
      </c>
      <c r="J961" s="620" t="s">
        <v>746</v>
      </c>
      <c r="K961" s="620" t="s">
        <v>949</v>
      </c>
      <c r="L961" s="622">
        <v>166.93332643081797</v>
      </c>
      <c r="M961" s="622">
        <v>3</v>
      </c>
      <c r="N961" s="623">
        <v>500.79997929245394</v>
      </c>
    </row>
    <row r="962" spans="1:14" ht="14.4" customHeight="1" x14ac:dyDescent="0.3">
      <c r="A962" s="618" t="s">
        <v>556</v>
      </c>
      <c r="B962" s="619" t="s">
        <v>558</v>
      </c>
      <c r="C962" s="620" t="s">
        <v>578</v>
      </c>
      <c r="D962" s="621" t="s">
        <v>579</v>
      </c>
      <c r="E962" s="620" t="s">
        <v>559</v>
      </c>
      <c r="F962" s="621" t="s">
        <v>560</v>
      </c>
      <c r="G962" s="620" t="s">
        <v>627</v>
      </c>
      <c r="H962" s="620" t="s">
        <v>950</v>
      </c>
      <c r="I962" s="620" t="s">
        <v>951</v>
      </c>
      <c r="J962" s="620" t="s">
        <v>952</v>
      </c>
      <c r="K962" s="620" t="s">
        <v>953</v>
      </c>
      <c r="L962" s="622">
        <v>14.469016033737949</v>
      </c>
      <c r="M962" s="622">
        <v>60</v>
      </c>
      <c r="N962" s="623">
        <v>868.14096202427697</v>
      </c>
    </row>
    <row r="963" spans="1:14" ht="14.4" customHeight="1" x14ac:dyDescent="0.3">
      <c r="A963" s="618" t="s">
        <v>556</v>
      </c>
      <c r="B963" s="619" t="s">
        <v>558</v>
      </c>
      <c r="C963" s="620" t="s">
        <v>578</v>
      </c>
      <c r="D963" s="621" t="s">
        <v>579</v>
      </c>
      <c r="E963" s="620" t="s">
        <v>559</v>
      </c>
      <c r="F963" s="621" t="s">
        <v>560</v>
      </c>
      <c r="G963" s="620" t="s">
        <v>627</v>
      </c>
      <c r="H963" s="620" t="s">
        <v>954</v>
      </c>
      <c r="I963" s="620" t="s">
        <v>955</v>
      </c>
      <c r="J963" s="620" t="s">
        <v>956</v>
      </c>
      <c r="K963" s="620" t="s">
        <v>957</v>
      </c>
      <c r="L963" s="622">
        <v>57.01</v>
      </c>
      <c r="M963" s="622">
        <v>6</v>
      </c>
      <c r="N963" s="623">
        <v>342.06</v>
      </c>
    </row>
    <row r="964" spans="1:14" ht="14.4" customHeight="1" x14ac:dyDescent="0.3">
      <c r="A964" s="618" t="s">
        <v>556</v>
      </c>
      <c r="B964" s="619" t="s">
        <v>558</v>
      </c>
      <c r="C964" s="620" t="s">
        <v>578</v>
      </c>
      <c r="D964" s="621" t="s">
        <v>579</v>
      </c>
      <c r="E964" s="620" t="s">
        <v>559</v>
      </c>
      <c r="F964" s="621" t="s">
        <v>560</v>
      </c>
      <c r="G964" s="620" t="s">
        <v>627</v>
      </c>
      <c r="H964" s="620" t="s">
        <v>958</v>
      </c>
      <c r="I964" s="620" t="s">
        <v>959</v>
      </c>
      <c r="J964" s="620" t="s">
        <v>960</v>
      </c>
      <c r="K964" s="620" t="s">
        <v>961</v>
      </c>
      <c r="L964" s="622">
        <v>27.494999999999997</v>
      </c>
      <c r="M964" s="622">
        <v>4</v>
      </c>
      <c r="N964" s="623">
        <v>109.97999999999999</v>
      </c>
    </row>
    <row r="965" spans="1:14" ht="14.4" customHeight="1" x14ac:dyDescent="0.3">
      <c r="A965" s="618" t="s">
        <v>556</v>
      </c>
      <c r="B965" s="619" t="s">
        <v>558</v>
      </c>
      <c r="C965" s="620" t="s">
        <v>578</v>
      </c>
      <c r="D965" s="621" t="s">
        <v>579</v>
      </c>
      <c r="E965" s="620" t="s">
        <v>559</v>
      </c>
      <c r="F965" s="621" t="s">
        <v>560</v>
      </c>
      <c r="G965" s="620" t="s">
        <v>627</v>
      </c>
      <c r="H965" s="620" t="s">
        <v>962</v>
      </c>
      <c r="I965" s="620" t="s">
        <v>963</v>
      </c>
      <c r="J965" s="620" t="s">
        <v>964</v>
      </c>
      <c r="K965" s="620" t="s">
        <v>965</v>
      </c>
      <c r="L965" s="622">
        <v>213.24</v>
      </c>
      <c r="M965" s="622">
        <v>2</v>
      </c>
      <c r="N965" s="623">
        <v>426.48</v>
      </c>
    </row>
    <row r="966" spans="1:14" ht="14.4" customHeight="1" x14ac:dyDescent="0.3">
      <c r="A966" s="618" t="s">
        <v>556</v>
      </c>
      <c r="B966" s="619" t="s">
        <v>558</v>
      </c>
      <c r="C966" s="620" t="s">
        <v>578</v>
      </c>
      <c r="D966" s="621" t="s">
        <v>579</v>
      </c>
      <c r="E966" s="620" t="s">
        <v>559</v>
      </c>
      <c r="F966" s="621" t="s">
        <v>560</v>
      </c>
      <c r="G966" s="620" t="s">
        <v>627</v>
      </c>
      <c r="H966" s="620" t="s">
        <v>966</v>
      </c>
      <c r="I966" s="620" t="s">
        <v>967</v>
      </c>
      <c r="J966" s="620" t="s">
        <v>968</v>
      </c>
      <c r="K966" s="620" t="s">
        <v>969</v>
      </c>
      <c r="L966" s="622">
        <v>149.83349462365601</v>
      </c>
      <c r="M966" s="622">
        <v>1</v>
      </c>
      <c r="N966" s="623">
        <v>149.83349462365601</v>
      </c>
    </row>
    <row r="967" spans="1:14" ht="14.4" customHeight="1" x14ac:dyDescent="0.3">
      <c r="A967" s="618" t="s">
        <v>556</v>
      </c>
      <c r="B967" s="619" t="s">
        <v>558</v>
      </c>
      <c r="C967" s="620" t="s">
        <v>578</v>
      </c>
      <c r="D967" s="621" t="s">
        <v>579</v>
      </c>
      <c r="E967" s="620" t="s">
        <v>559</v>
      </c>
      <c r="F967" s="621" t="s">
        <v>560</v>
      </c>
      <c r="G967" s="620" t="s">
        <v>627</v>
      </c>
      <c r="H967" s="620" t="s">
        <v>974</v>
      </c>
      <c r="I967" s="620" t="s">
        <v>971</v>
      </c>
      <c r="J967" s="620" t="s">
        <v>975</v>
      </c>
      <c r="K967" s="620" t="s">
        <v>976</v>
      </c>
      <c r="L967" s="622">
        <v>180.97676967367408</v>
      </c>
      <c r="M967" s="622">
        <v>9</v>
      </c>
      <c r="N967" s="623">
        <v>1628.7909270630669</v>
      </c>
    </row>
    <row r="968" spans="1:14" ht="14.4" customHeight="1" x14ac:dyDescent="0.3">
      <c r="A968" s="618" t="s">
        <v>556</v>
      </c>
      <c r="B968" s="619" t="s">
        <v>558</v>
      </c>
      <c r="C968" s="620" t="s">
        <v>578</v>
      </c>
      <c r="D968" s="621" t="s">
        <v>579</v>
      </c>
      <c r="E968" s="620" t="s">
        <v>559</v>
      </c>
      <c r="F968" s="621" t="s">
        <v>560</v>
      </c>
      <c r="G968" s="620" t="s">
        <v>627</v>
      </c>
      <c r="H968" s="620" t="s">
        <v>977</v>
      </c>
      <c r="I968" s="620" t="s">
        <v>971</v>
      </c>
      <c r="J968" s="620" t="s">
        <v>978</v>
      </c>
      <c r="K968" s="620" t="s">
        <v>979</v>
      </c>
      <c r="L968" s="622">
        <v>276.79992177967745</v>
      </c>
      <c r="M968" s="622">
        <v>10</v>
      </c>
      <c r="N968" s="623">
        <v>2767.9992177967742</v>
      </c>
    </row>
    <row r="969" spans="1:14" ht="14.4" customHeight="1" x14ac:dyDescent="0.3">
      <c r="A969" s="618" t="s">
        <v>556</v>
      </c>
      <c r="B969" s="619" t="s">
        <v>558</v>
      </c>
      <c r="C969" s="620" t="s">
        <v>578</v>
      </c>
      <c r="D969" s="621" t="s">
        <v>579</v>
      </c>
      <c r="E969" s="620" t="s">
        <v>559</v>
      </c>
      <c r="F969" s="621" t="s">
        <v>560</v>
      </c>
      <c r="G969" s="620" t="s">
        <v>627</v>
      </c>
      <c r="H969" s="620" t="s">
        <v>2096</v>
      </c>
      <c r="I969" s="620" t="s">
        <v>971</v>
      </c>
      <c r="J969" s="620" t="s">
        <v>2097</v>
      </c>
      <c r="K969" s="620"/>
      <c r="L969" s="622">
        <v>216.1</v>
      </c>
      <c r="M969" s="622">
        <v>1</v>
      </c>
      <c r="N969" s="623">
        <v>216.1</v>
      </c>
    </row>
    <row r="970" spans="1:14" ht="14.4" customHeight="1" x14ac:dyDescent="0.3">
      <c r="A970" s="618" t="s">
        <v>556</v>
      </c>
      <c r="B970" s="619" t="s">
        <v>558</v>
      </c>
      <c r="C970" s="620" t="s">
        <v>578</v>
      </c>
      <c r="D970" s="621" t="s">
        <v>579</v>
      </c>
      <c r="E970" s="620" t="s">
        <v>559</v>
      </c>
      <c r="F970" s="621" t="s">
        <v>560</v>
      </c>
      <c r="G970" s="620" t="s">
        <v>627</v>
      </c>
      <c r="H970" s="620" t="s">
        <v>982</v>
      </c>
      <c r="I970" s="620" t="s">
        <v>971</v>
      </c>
      <c r="J970" s="620" t="s">
        <v>983</v>
      </c>
      <c r="K970" s="620"/>
      <c r="L970" s="622">
        <v>143.47646632746327</v>
      </c>
      <c r="M970" s="622">
        <v>11</v>
      </c>
      <c r="N970" s="623">
        <v>1578.241129602096</v>
      </c>
    </row>
    <row r="971" spans="1:14" ht="14.4" customHeight="1" x14ac:dyDescent="0.3">
      <c r="A971" s="618" t="s">
        <v>556</v>
      </c>
      <c r="B971" s="619" t="s">
        <v>558</v>
      </c>
      <c r="C971" s="620" t="s">
        <v>578</v>
      </c>
      <c r="D971" s="621" t="s">
        <v>579</v>
      </c>
      <c r="E971" s="620" t="s">
        <v>559</v>
      </c>
      <c r="F971" s="621" t="s">
        <v>560</v>
      </c>
      <c r="G971" s="620" t="s">
        <v>627</v>
      </c>
      <c r="H971" s="620" t="s">
        <v>984</v>
      </c>
      <c r="I971" s="620" t="s">
        <v>971</v>
      </c>
      <c r="J971" s="620" t="s">
        <v>985</v>
      </c>
      <c r="K971" s="620"/>
      <c r="L971" s="622">
        <v>98.001853742853655</v>
      </c>
      <c r="M971" s="622">
        <v>22</v>
      </c>
      <c r="N971" s="623">
        <v>2156.0407823427804</v>
      </c>
    </row>
    <row r="972" spans="1:14" ht="14.4" customHeight="1" x14ac:dyDescent="0.3">
      <c r="A972" s="618" t="s">
        <v>556</v>
      </c>
      <c r="B972" s="619" t="s">
        <v>558</v>
      </c>
      <c r="C972" s="620" t="s">
        <v>578</v>
      </c>
      <c r="D972" s="621" t="s">
        <v>579</v>
      </c>
      <c r="E972" s="620" t="s">
        <v>559</v>
      </c>
      <c r="F972" s="621" t="s">
        <v>560</v>
      </c>
      <c r="G972" s="620" t="s">
        <v>627</v>
      </c>
      <c r="H972" s="620" t="s">
        <v>2102</v>
      </c>
      <c r="I972" s="620" t="s">
        <v>2103</v>
      </c>
      <c r="J972" s="620" t="s">
        <v>2104</v>
      </c>
      <c r="K972" s="620" t="s">
        <v>1079</v>
      </c>
      <c r="L972" s="622">
        <v>108.25995506215401</v>
      </c>
      <c r="M972" s="622">
        <v>2</v>
      </c>
      <c r="N972" s="623">
        <v>216.51991012430801</v>
      </c>
    </row>
    <row r="973" spans="1:14" ht="14.4" customHeight="1" x14ac:dyDescent="0.3">
      <c r="A973" s="618" t="s">
        <v>556</v>
      </c>
      <c r="B973" s="619" t="s">
        <v>558</v>
      </c>
      <c r="C973" s="620" t="s">
        <v>578</v>
      </c>
      <c r="D973" s="621" t="s">
        <v>579</v>
      </c>
      <c r="E973" s="620" t="s">
        <v>559</v>
      </c>
      <c r="F973" s="621" t="s">
        <v>560</v>
      </c>
      <c r="G973" s="620" t="s">
        <v>627</v>
      </c>
      <c r="H973" s="620" t="s">
        <v>2836</v>
      </c>
      <c r="I973" s="620" t="s">
        <v>2837</v>
      </c>
      <c r="J973" s="620" t="s">
        <v>2838</v>
      </c>
      <c r="K973" s="620" t="s">
        <v>1500</v>
      </c>
      <c r="L973" s="622">
        <v>175.31</v>
      </c>
      <c r="M973" s="622">
        <v>1</v>
      </c>
      <c r="N973" s="623">
        <v>175.31</v>
      </c>
    </row>
    <row r="974" spans="1:14" ht="14.4" customHeight="1" x14ac:dyDescent="0.3">
      <c r="A974" s="618" t="s">
        <v>556</v>
      </c>
      <c r="B974" s="619" t="s">
        <v>558</v>
      </c>
      <c r="C974" s="620" t="s">
        <v>578</v>
      </c>
      <c r="D974" s="621" t="s">
        <v>579</v>
      </c>
      <c r="E974" s="620" t="s">
        <v>559</v>
      </c>
      <c r="F974" s="621" t="s">
        <v>560</v>
      </c>
      <c r="G974" s="620" t="s">
        <v>627</v>
      </c>
      <c r="H974" s="620" t="s">
        <v>2105</v>
      </c>
      <c r="I974" s="620" t="s">
        <v>2106</v>
      </c>
      <c r="J974" s="620" t="s">
        <v>960</v>
      </c>
      <c r="K974" s="620" t="s">
        <v>2107</v>
      </c>
      <c r="L974" s="622">
        <v>59.46</v>
      </c>
      <c r="M974" s="622">
        <v>2</v>
      </c>
      <c r="N974" s="623">
        <v>118.92</v>
      </c>
    </row>
    <row r="975" spans="1:14" ht="14.4" customHeight="1" x14ac:dyDescent="0.3">
      <c r="A975" s="618" t="s">
        <v>556</v>
      </c>
      <c r="B975" s="619" t="s">
        <v>558</v>
      </c>
      <c r="C975" s="620" t="s">
        <v>578</v>
      </c>
      <c r="D975" s="621" t="s">
        <v>579</v>
      </c>
      <c r="E975" s="620" t="s">
        <v>559</v>
      </c>
      <c r="F975" s="621" t="s">
        <v>560</v>
      </c>
      <c r="G975" s="620" t="s">
        <v>627</v>
      </c>
      <c r="H975" s="620" t="s">
        <v>990</v>
      </c>
      <c r="I975" s="620" t="s">
        <v>991</v>
      </c>
      <c r="J975" s="620" t="s">
        <v>992</v>
      </c>
      <c r="K975" s="620" t="s">
        <v>993</v>
      </c>
      <c r="L975" s="622">
        <v>63.389827941452864</v>
      </c>
      <c r="M975" s="622">
        <v>3</v>
      </c>
      <c r="N975" s="623">
        <v>190.16948382435859</v>
      </c>
    </row>
    <row r="976" spans="1:14" ht="14.4" customHeight="1" x14ac:dyDescent="0.3">
      <c r="A976" s="618" t="s">
        <v>556</v>
      </c>
      <c r="B976" s="619" t="s">
        <v>558</v>
      </c>
      <c r="C976" s="620" t="s">
        <v>578</v>
      </c>
      <c r="D976" s="621" t="s">
        <v>579</v>
      </c>
      <c r="E976" s="620" t="s">
        <v>559</v>
      </c>
      <c r="F976" s="621" t="s">
        <v>560</v>
      </c>
      <c r="G976" s="620" t="s">
        <v>627</v>
      </c>
      <c r="H976" s="620" t="s">
        <v>998</v>
      </c>
      <c r="I976" s="620" t="s">
        <v>999</v>
      </c>
      <c r="J976" s="620" t="s">
        <v>1000</v>
      </c>
      <c r="K976" s="620" t="s">
        <v>1001</v>
      </c>
      <c r="L976" s="622">
        <v>109.88250738063736</v>
      </c>
      <c r="M976" s="622">
        <v>47</v>
      </c>
      <c r="N976" s="623">
        <v>5164.4778468899558</v>
      </c>
    </row>
    <row r="977" spans="1:14" ht="14.4" customHeight="1" x14ac:dyDescent="0.3">
      <c r="A977" s="618" t="s">
        <v>556</v>
      </c>
      <c r="B977" s="619" t="s">
        <v>558</v>
      </c>
      <c r="C977" s="620" t="s">
        <v>578</v>
      </c>
      <c r="D977" s="621" t="s">
        <v>579</v>
      </c>
      <c r="E977" s="620" t="s">
        <v>559</v>
      </c>
      <c r="F977" s="621" t="s">
        <v>560</v>
      </c>
      <c r="G977" s="620" t="s">
        <v>627</v>
      </c>
      <c r="H977" s="620" t="s">
        <v>2112</v>
      </c>
      <c r="I977" s="620" t="s">
        <v>2113</v>
      </c>
      <c r="J977" s="620" t="s">
        <v>2114</v>
      </c>
      <c r="K977" s="620" t="s">
        <v>2115</v>
      </c>
      <c r="L977" s="622">
        <v>18.190269815616801</v>
      </c>
      <c r="M977" s="622">
        <v>2</v>
      </c>
      <c r="N977" s="623">
        <v>36.380539631233603</v>
      </c>
    </row>
    <row r="978" spans="1:14" ht="14.4" customHeight="1" x14ac:dyDescent="0.3">
      <c r="A978" s="618" t="s">
        <v>556</v>
      </c>
      <c r="B978" s="619" t="s">
        <v>558</v>
      </c>
      <c r="C978" s="620" t="s">
        <v>578</v>
      </c>
      <c r="D978" s="621" t="s">
        <v>579</v>
      </c>
      <c r="E978" s="620" t="s">
        <v>559</v>
      </c>
      <c r="F978" s="621" t="s">
        <v>560</v>
      </c>
      <c r="G978" s="620" t="s">
        <v>627</v>
      </c>
      <c r="H978" s="620" t="s">
        <v>2839</v>
      </c>
      <c r="I978" s="620" t="s">
        <v>2840</v>
      </c>
      <c r="J978" s="620" t="s">
        <v>2841</v>
      </c>
      <c r="K978" s="620" t="s">
        <v>1027</v>
      </c>
      <c r="L978" s="622">
        <v>121.20986990380233</v>
      </c>
      <c r="M978" s="622">
        <v>3</v>
      </c>
      <c r="N978" s="623">
        <v>363.629609711407</v>
      </c>
    </row>
    <row r="979" spans="1:14" ht="14.4" customHeight="1" x14ac:dyDescent="0.3">
      <c r="A979" s="618" t="s">
        <v>556</v>
      </c>
      <c r="B979" s="619" t="s">
        <v>558</v>
      </c>
      <c r="C979" s="620" t="s">
        <v>578</v>
      </c>
      <c r="D979" s="621" t="s">
        <v>579</v>
      </c>
      <c r="E979" s="620" t="s">
        <v>559</v>
      </c>
      <c r="F979" s="621" t="s">
        <v>560</v>
      </c>
      <c r="G979" s="620" t="s">
        <v>627</v>
      </c>
      <c r="H979" s="620" t="s">
        <v>1006</v>
      </c>
      <c r="I979" s="620" t="s">
        <v>1007</v>
      </c>
      <c r="J979" s="620" t="s">
        <v>1008</v>
      </c>
      <c r="K979" s="620" t="s">
        <v>1009</v>
      </c>
      <c r="L979" s="622">
        <v>42.17</v>
      </c>
      <c r="M979" s="622">
        <v>3</v>
      </c>
      <c r="N979" s="623">
        <v>126.51</v>
      </c>
    </row>
    <row r="980" spans="1:14" ht="14.4" customHeight="1" x14ac:dyDescent="0.3">
      <c r="A980" s="618" t="s">
        <v>556</v>
      </c>
      <c r="B980" s="619" t="s">
        <v>558</v>
      </c>
      <c r="C980" s="620" t="s">
        <v>578</v>
      </c>
      <c r="D980" s="621" t="s">
        <v>579</v>
      </c>
      <c r="E980" s="620" t="s">
        <v>559</v>
      </c>
      <c r="F980" s="621" t="s">
        <v>560</v>
      </c>
      <c r="G980" s="620" t="s">
        <v>627</v>
      </c>
      <c r="H980" s="620" t="s">
        <v>1010</v>
      </c>
      <c r="I980" s="620" t="s">
        <v>1011</v>
      </c>
      <c r="J980" s="620" t="s">
        <v>1012</v>
      </c>
      <c r="K980" s="620" t="s">
        <v>1013</v>
      </c>
      <c r="L980" s="622">
        <v>70.373333333333335</v>
      </c>
      <c r="M980" s="622">
        <v>3</v>
      </c>
      <c r="N980" s="623">
        <v>211.12</v>
      </c>
    </row>
    <row r="981" spans="1:14" ht="14.4" customHeight="1" x14ac:dyDescent="0.3">
      <c r="A981" s="618" t="s">
        <v>556</v>
      </c>
      <c r="B981" s="619" t="s">
        <v>558</v>
      </c>
      <c r="C981" s="620" t="s">
        <v>578</v>
      </c>
      <c r="D981" s="621" t="s">
        <v>579</v>
      </c>
      <c r="E981" s="620" t="s">
        <v>559</v>
      </c>
      <c r="F981" s="621" t="s">
        <v>560</v>
      </c>
      <c r="G981" s="620" t="s">
        <v>627</v>
      </c>
      <c r="H981" s="620" t="s">
        <v>1014</v>
      </c>
      <c r="I981" s="620" t="s">
        <v>1015</v>
      </c>
      <c r="J981" s="620" t="s">
        <v>1012</v>
      </c>
      <c r="K981" s="620" t="s">
        <v>1016</v>
      </c>
      <c r="L981" s="622">
        <v>29.9798522320541</v>
      </c>
      <c r="M981" s="622">
        <v>2</v>
      </c>
      <c r="N981" s="623">
        <v>59.959704464108199</v>
      </c>
    </row>
    <row r="982" spans="1:14" ht="14.4" customHeight="1" x14ac:dyDescent="0.3">
      <c r="A982" s="618" t="s">
        <v>556</v>
      </c>
      <c r="B982" s="619" t="s">
        <v>558</v>
      </c>
      <c r="C982" s="620" t="s">
        <v>578</v>
      </c>
      <c r="D982" s="621" t="s">
        <v>579</v>
      </c>
      <c r="E982" s="620" t="s">
        <v>559</v>
      </c>
      <c r="F982" s="621" t="s">
        <v>560</v>
      </c>
      <c r="G982" s="620" t="s">
        <v>627</v>
      </c>
      <c r="H982" s="620" t="s">
        <v>1020</v>
      </c>
      <c r="I982" s="620" t="s">
        <v>1021</v>
      </c>
      <c r="J982" s="620" t="s">
        <v>1022</v>
      </c>
      <c r="K982" s="620" t="s">
        <v>1023</v>
      </c>
      <c r="L982" s="622">
        <v>19.021764418687855</v>
      </c>
      <c r="M982" s="622">
        <v>68</v>
      </c>
      <c r="N982" s="623">
        <v>1293.4799804707741</v>
      </c>
    </row>
    <row r="983" spans="1:14" ht="14.4" customHeight="1" x14ac:dyDescent="0.3">
      <c r="A983" s="618" t="s">
        <v>556</v>
      </c>
      <c r="B983" s="619" t="s">
        <v>558</v>
      </c>
      <c r="C983" s="620" t="s">
        <v>578</v>
      </c>
      <c r="D983" s="621" t="s">
        <v>579</v>
      </c>
      <c r="E983" s="620" t="s">
        <v>559</v>
      </c>
      <c r="F983" s="621" t="s">
        <v>560</v>
      </c>
      <c r="G983" s="620" t="s">
        <v>627</v>
      </c>
      <c r="H983" s="620" t="s">
        <v>1031</v>
      </c>
      <c r="I983" s="620" t="s">
        <v>1032</v>
      </c>
      <c r="J983" s="620" t="s">
        <v>1033</v>
      </c>
      <c r="K983" s="620" t="s">
        <v>1034</v>
      </c>
      <c r="L983" s="622">
        <v>163.52000000000001</v>
      </c>
      <c r="M983" s="622">
        <v>1</v>
      </c>
      <c r="N983" s="623">
        <v>163.52000000000001</v>
      </c>
    </row>
    <row r="984" spans="1:14" ht="14.4" customHeight="1" x14ac:dyDescent="0.3">
      <c r="A984" s="618" t="s">
        <v>556</v>
      </c>
      <c r="B984" s="619" t="s">
        <v>558</v>
      </c>
      <c r="C984" s="620" t="s">
        <v>578</v>
      </c>
      <c r="D984" s="621" t="s">
        <v>579</v>
      </c>
      <c r="E984" s="620" t="s">
        <v>559</v>
      </c>
      <c r="F984" s="621" t="s">
        <v>560</v>
      </c>
      <c r="G984" s="620" t="s">
        <v>627</v>
      </c>
      <c r="H984" s="620" t="s">
        <v>2842</v>
      </c>
      <c r="I984" s="620" t="s">
        <v>2843</v>
      </c>
      <c r="J984" s="620" t="s">
        <v>2844</v>
      </c>
      <c r="K984" s="620" t="s">
        <v>2010</v>
      </c>
      <c r="L984" s="622">
        <v>334.74</v>
      </c>
      <c r="M984" s="622">
        <v>1</v>
      </c>
      <c r="N984" s="623">
        <v>334.74</v>
      </c>
    </row>
    <row r="985" spans="1:14" ht="14.4" customHeight="1" x14ac:dyDescent="0.3">
      <c r="A985" s="618" t="s">
        <v>556</v>
      </c>
      <c r="B985" s="619" t="s">
        <v>558</v>
      </c>
      <c r="C985" s="620" t="s">
        <v>578</v>
      </c>
      <c r="D985" s="621" t="s">
        <v>579</v>
      </c>
      <c r="E985" s="620" t="s">
        <v>559</v>
      </c>
      <c r="F985" s="621" t="s">
        <v>560</v>
      </c>
      <c r="G985" s="620" t="s">
        <v>627</v>
      </c>
      <c r="H985" s="620" t="s">
        <v>1035</v>
      </c>
      <c r="I985" s="620" t="s">
        <v>1036</v>
      </c>
      <c r="J985" s="620" t="s">
        <v>1037</v>
      </c>
      <c r="K985" s="620" t="s">
        <v>1038</v>
      </c>
      <c r="L985" s="622">
        <v>215.10892857142849</v>
      </c>
      <c r="M985" s="622">
        <v>2</v>
      </c>
      <c r="N985" s="623">
        <v>430.21785714285699</v>
      </c>
    </row>
    <row r="986" spans="1:14" ht="14.4" customHeight="1" x14ac:dyDescent="0.3">
      <c r="A986" s="618" t="s">
        <v>556</v>
      </c>
      <c r="B986" s="619" t="s">
        <v>558</v>
      </c>
      <c r="C986" s="620" t="s">
        <v>578</v>
      </c>
      <c r="D986" s="621" t="s">
        <v>579</v>
      </c>
      <c r="E986" s="620" t="s">
        <v>559</v>
      </c>
      <c r="F986" s="621" t="s">
        <v>560</v>
      </c>
      <c r="G986" s="620" t="s">
        <v>627</v>
      </c>
      <c r="H986" s="620" t="s">
        <v>2845</v>
      </c>
      <c r="I986" s="620" t="s">
        <v>2846</v>
      </c>
      <c r="J986" s="620" t="s">
        <v>2847</v>
      </c>
      <c r="K986" s="620" t="s">
        <v>2848</v>
      </c>
      <c r="L986" s="622">
        <v>527.85009744753404</v>
      </c>
      <c r="M986" s="622">
        <v>1</v>
      </c>
      <c r="N986" s="623">
        <v>527.85009744753404</v>
      </c>
    </row>
    <row r="987" spans="1:14" ht="14.4" customHeight="1" x14ac:dyDescent="0.3">
      <c r="A987" s="618" t="s">
        <v>556</v>
      </c>
      <c r="B987" s="619" t="s">
        <v>558</v>
      </c>
      <c r="C987" s="620" t="s">
        <v>578</v>
      </c>
      <c r="D987" s="621" t="s">
        <v>579</v>
      </c>
      <c r="E987" s="620" t="s">
        <v>559</v>
      </c>
      <c r="F987" s="621" t="s">
        <v>560</v>
      </c>
      <c r="G987" s="620" t="s">
        <v>627</v>
      </c>
      <c r="H987" s="620" t="s">
        <v>2849</v>
      </c>
      <c r="I987" s="620" t="s">
        <v>971</v>
      </c>
      <c r="J987" s="620" t="s">
        <v>2850</v>
      </c>
      <c r="K987" s="620"/>
      <c r="L987" s="622">
        <v>79.822037053461699</v>
      </c>
      <c r="M987" s="622">
        <v>1</v>
      </c>
      <c r="N987" s="623">
        <v>79.822037053461699</v>
      </c>
    </row>
    <row r="988" spans="1:14" ht="14.4" customHeight="1" x14ac:dyDescent="0.3">
      <c r="A988" s="618" t="s">
        <v>556</v>
      </c>
      <c r="B988" s="619" t="s">
        <v>558</v>
      </c>
      <c r="C988" s="620" t="s">
        <v>578</v>
      </c>
      <c r="D988" s="621" t="s">
        <v>579</v>
      </c>
      <c r="E988" s="620" t="s">
        <v>559</v>
      </c>
      <c r="F988" s="621" t="s">
        <v>560</v>
      </c>
      <c r="G988" s="620" t="s">
        <v>627</v>
      </c>
      <c r="H988" s="620" t="s">
        <v>1039</v>
      </c>
      <c r="I988" s="620" t="s">
        <v>971</v>
      </c>
      <c r="J988" s="620" t="s">
        <v>1040</v>
      </c>
      <c r="K988" s="620"/>
      <c r="L988" s="622">
        <v>187.31241960705538</v>
      </c>
      <c r="M988" s="622">
        <v>140</v>
      </c>
      <c r="N988" s="623">
        <v>26223.738744987753</v>
      </c>
    </row>
    <row r="989" spans="1:14" ht="14.4" customHeight="1" x14ac:dyDescent="0.3">
      <c r="A989" s="618" t="s">
        <v>556</v>
      </c>
      <c r="B989" s="619" t="s">
        <v>558</v>
      </c>
      <c r="C989" s="620" t="s">
        <v>578</v>
      </c>
      <c r="D989" s="621" t="s">
        <v>579</v>
      </c>
      <c r="E989" s="620" t="s">
        <v>559</v>
      </c>
      <c r="F989" s="621" t="s">
        <v>560</v>
      </c>
      <c r="G989" s="620" t="s">
        <v>627</v>
      </c>
      <c r="H989" s="620" t="s">
        <v>1043</v>
      </c>
      <c r="I989" s="620" t="s">
        <v>971</v>
      </c>
      <c r="J989" s="620" t="s">
        <v>1044</v>
      </c>
      <c r="K989" s="620"/>
      <c r="L989" s="622">
        <v>96.99</v>
      </c>
      <c r="M989" s="622">
        <v>15</v>
      </c>
      <c r="N989" s="623">
        <v>1454.85</v>
      </c>
    </row>
    <row r="990" spans="1:14" ht="14.4" customHeight="1" x14ac:dyDescent="0.3">
      <c r="A990" s="618" t="s">
        <v>556</v>
      </c>
      <c r="B990" s="619" t="s">
        <v>558</v>
      </c>
      <c r="C990" s="620" t="s">
        <v>578</v>
      </c>
      <c r="D990" s="621" t="s">
        <v>579</v>
      </c>
      <c r="E990" s="620" t="s">
        <v>559</v>
      </c>
      <c r="F990" s="621" t="s">
        <v>560</v>
      </c>
      <c r="G990" s="620" t="s">
        <v>627</v>
      </c>
      <c r="H990" s="620" t="s">
        <v>2851</v>
      </c>
      <c r="I990" s="620" t="s">
        <v>2851</v>
      </c>
      <c r="J990" s="620" t="s">
        <v>629</v>
      </c>
      <c r="K990" s="620" t="s">
        <v>2852</v>
      </c>
      <c r="L990" s="622">
        <v>261.49</v>
      </c>
      <c r="M990" s="622">
        <v>3</v>
      </c>
      <c r="N990" s="623">
        <v>784.47</v>
      </c>
    </row>
    <row r="991" spans="1:14" ht="14.4" customHeight="1" x14ac:dyDescent="0.3">
      <c r="A991" s="618" t="s">
        <v>556</v>
      </c>
      <c r="B991" s="619" t="s">
        <v>558</v>
      </c>
      <c r="C991" s="620" t="s">
        <v>578</v>
      </c>
      <c r="D991" s="621" t="s">
        <v>579</v>
      </c>
      <c r="E991" s="620" t="s">
        <v>559</v>
      </c>
      <c r="F991" s="621" t="s">
        <v>560</v>
      </c>
      <c r="G991" s="620" t="s">
        <v>627</v>
      </c>
      <c r="H991" s="620" t="s">
        <v>1045</v>
      </c>
      <c r="I991" s="620" t="s">
        <v>1046</v>
      </c>
      <c r="J991" s="620" t="s">
        <v>670</v>
      </c>
      <c r="K991" s="620" t="s">
        <v>1047</v>
      </c>
      <c r="L991" s="622">
        <v>40.917859629942846</v>
      </c>
      <c r="M991" s="622">
        <v>28</v>
      </c>
      <c r="N991" s="623">
        <v>1145.7000696383998</v>
      </c>
    </row>
    <row r="992" spans="1:14" ht="14.4" customHeight="1" x14ac:dyDescent="0.3">
      <c r="A992" s="618" t="s">
        <v>556</v>
      </c>
      <c r="B992" s="619" t="s">
        <v>558</v>
      </c>
      <c r="C992" s="620" t="s">
        <v>578</v>
      </c>
      <c r="D992" s="621" t="s">
        <v>579</v>
      </c>
      <c r="E992" s="620" t="s">
        <v>559</v>
      </c>
      <c r="F992" s="621" t="s">
        <v>560</v>
      </c>
      <c r="G992" s="620" t="s">
        <v>627</v>
      </c>
      <c r="H992" s="620" t="s">
        <v>2853</v>
      </c>
      <c r="I992" s="620" t="s">
        <v>2854</v>
      </c>
      <c r="J992" s="620" t="s">
        <v>2855</v>
      </c>
      <c r="K992" s="620" t="s">
        <v>648</v>
      </c>
      <c r="L992" s="622">
        <v>118.35</v>
      </c>
      <c r="M992" s="622">
        <v>5</v>
      </c>
      <c r="N992" s="623">
        <v>591.75</v>
      </c>
    </row>
    <row r="993" spans="1:14" ht="14.4" customHeight="1" x14ac:dyDescent="0.3">
      <c r="A993" s="618" t="s">
        <v>556</v>
      </c>
      <c r="B993" s="619" t="s">
        <v>558</v>
      </c>
      <c r="C993" s="620" t="s">
        <v>578</v>
      </c>
      <c r="D993" s="621" t="s">
        <v>579</v>
      </c>
      <c r="E993" s="620" t="s">
        <v>559</v>
      </c>
      <c r="F993" s="621" t="s">
        <v>560</v>
      </c>
      <c r="G993" s="620" t="s">
        <v>627</v>
      </c>
      <c r="H993" s="620" t="s">
        <v>1048</v>
      </c>
      <c r="I993" s="620" t="s">
        <v>1049</v>
      </c>
      <c r="J993" s="620" t="s">
        <v>1050</v>
      </c>
      <c r="K993" s="620" t="s">
        <v>1051</v>
      </c>
      <c r="L993" s="622">
        <v>59.453278344313766</v>
      </c>
      <c r="M993" s="622">
        <v>64</v>
      </c>
      <c r="N993" s="623">
        <v>3805.009814036081</v>
      </c>
    </row>
    <row r="994" spans="1:14" ht="14.4" customHeight="1" x14ac:dyDescent="0.3">
      <c r="A994" s="618" t="s">
        <v>556</v>
      </c>
      <c r="B994" s="619" t="s">
        <v>558</v>
      </c>
      <c r="C994" s="620" t="s">
        <v>578</v>
      </c>
      <c r="D994" s="621" t="s">
        <v>579</v>
      </c>
      <c r="E994" s="620" t="s">
        <v>559</v>
      </c>
      <c r="F994" s="621" t="s">
        <v>560</v>
      </c>
      <c r="G994" s="620" t="s">
        <v>627</v>
      </c>
      <c r="H994" s="620" t="s">
        <v>2856</v>
      </c>
      <c r="I994" s="620" t="s">
        <v>2857</v>
      </c>
      <c r="J994" s="620" t="s">
        <v>2858</v>
      </c>
      <c r="K994" s="620" t="s">
        <v>2368</v>
      </c>
      <c r="L994" s="622">
        <v>76.22</v>
      </c>
      <c r="M994" s="622">
        <v>1</v>
      </c>
      <c r="N994" s="623">
        <v>76.22</v>
      </c>
    </row>
    <row r="995" spans="1:14" ht="14.4" customHeight="1" x14ac:dyDescent="0.3">
      <c r="A995" s="618" t="s">
        <v>556</v>
      </c>
      <c r="B995" s="619" t="s">
        <v>558</v>
      </c>
      <c r="C995" s="620" t="s">
        <v>578</v>
      </c>
      <c r="D995" s="621" t="s">
        <v>579</v>
      </c>
      <c r="E995" s="620" t="s">
        <v>559</v>
      </c>
      <c r="F995" s="621" t="s">
        <v>560</v>
      </c>
      <c r="G995" s="620" t="s">
        <v>627</v>
      </c>
      <c r="H995" s="620" t="s">
        <v>1052</v>
      </c>
      <c r="I995" s="620" t="s">
        <v>1053</v>
      </c>
      <c r="J995" s="620" t="s">
        <v>1054</v>
      </c>
      <c r="K995" s="620" t="s">
        <v>1055</v>
      </c>
      <c r="L995" s="622">
        <v>1665.2</v>
      </c>
      <c r="M995" s="622">
        <v>5</v>
      </c>
      <c r="N995" s="623">
        <v>8326</v>
      </c>
    </row>
    <row r="996" spans="1:14" ht="14.4" customHeight="1" x14ac:dyDescent="0.3">
      <c r="A996" s="618" t="s">
        <v>556</v>
      </c>
      <c r="B996" s="619" t="s">
        <v>558</v>
      </c>
      <c r="C996" s="620" t="s">
        <v>578</v>
      </c>
      <c r="D996" s="621" t="s">
        <v>579</v>
      </c>
      <c r="E996" s="620" t="s">
        <v>559</v>
      </c>
      <c r="F996" s="621" t="s">
        <v>560</v>
      </c>
      <c r="G996" s="620" t="s">
        <v>627</v>
      </c>
      <c r="H996" s="620" t="s">
        <v>2859</v>
      </c>
      <c r="I996" s="620" t="s">
        <v>2860</v>
      </c>
      <c r="J996" s="620" t="s">
        <v>2861</v>
      </c>
      <c r="K996" s="620" t="s">
        <v>2862</v>
      </c>
      <c r="L996" s="622">
        <v>120.08500000000001</v>
      </c>
      <c r="M996" s="622">
        <v>2</v>
      </c>
      <c r="N996" s="623">
        <v>240.17000000000002</v>
      </c>
    </row>
    <row r="997" spans="1:14" ht="14.4" customHeight="1" x14ac:dyDescent="0.3">
      <c r="A997" s="618" t="s">
        <v>556</v>
      </c>
      <c r="B997" s="619" t="s">
        <v>558</v>
      </c>
      <c r="C997" s="620" t="s">
        <v>578</v>
      </c>
      <c r="D997" s="621" t="s">
        <v>579</v>
      </c>
      <c r="E997" s="620" t="s">
        <v>559</v>
      </c>
      <c r="F997" s="621" t="s">
        <v>560</v>
      </c>
      <c r="G997" s="620" t="s">
        <v>627</v>
      </c>
      <c r="H997" s="620" t="s">
        <v>1060</v>
      </c>
      <c r="I997" s="620" t="s">
        <v>1061</v>
      </c>
      <c r="J997" s="620" t="s">
        <v>1062</v>
      </c>
      <c r="K997" s="620" t="s">
        <v>1063</v>
      </c>
      <c r="L997" s="622">
        <v>78.669597525527294</v>
      </c>
      <c r="M997" s="622">
        <v>3</v>
      </c>
      <c r="N997" s="623">
        <v>236.00879257658187</v>
      </c>
    </row>
    <row r="998" spans="1:14" ht="14.4" customHeight="1" x14ac:dyDescent="0.3">
      <c r="A998" s="618" t="s">
        <v>556</v>
      </c>
      <c r="B998" s="619" t="s">
        <v>558</v>
      </c>
      <c r="C998" s="620" t="s">
        <v>578</v>
      </c>
      <c r="D998" s="621" t="s">
        <v>579</v>
      </c>
      <c r="E998" s="620" t="s">
        <v>559</v>
      </c>
      <c r="F998" s="621" t="s">
        <v>560</v>
      </c>
      <c r="G998" s="620" t="s">
        <v>627</v>
      </c>
      <c r="H998" s="620" t="s">
        <v>2152</v>
      </c>
      <c r="I998" s="620" t="s">
        <v>2153</v>
      </c>
      <c r="J998" s="620" t="s">
        <v>2154</v>
      </c>
      <c r="K998" s="620" t="s">
        <v>2155</v>
      </c>
      <c r="L998" s="622">
        <v>115.81</v>
      </c>
      <c r="M998" s="622">
        <v>1</v>
      </c>
      <c r="N998" s="623">
        <v>115.81</v>
      </c>
    </row>
    <row r="999" spans="1:14" ht="14.4" customHeight="1" x14ac:dyDescent="0.3">
      <c r="A999" s="618" t="s">
        <v>556</v>
      </c>
      <c r="B999" s="619" t="s">
        <v>558</v>
      </c>
      <c r="C999" s="620" t="s">
        <v>578</v>
      </c>
      <c r="D999" s="621" t="s">
        <v>579</v>
      </c>
      <c r="E999" s="620" t="s">
        <v>559</v>
      </c>
      <c r="F999" s="621" t="s">
        <v>560</v>
      </c>
      <c r="G999" s="620" t="s">
        <v>627</v>
      </c>
      <c r="H999" s="620" t="s">
        <v>1068</v>
      </c>
      <c r="I999" s="620" t="s">
        <v>1069</v>
      </c>
      <c r="J999" s="620" t="s">
        <v>1070</v>
      </c>
      <c r="K999" s="620" t="s">
        <v>1071</v>
      </c>
      <c r="L999" s="622">
        <v>132.33000000000001</v>
      </c>
      <c r="M999" s="622">
        <v>1</v>
      </c>
      <c r="N999" s="623">
        <v>132.33000000000001</v>
      </c>
    </row>
    <row r="1000" spans="1:14" ht="14.4" customHeight="1" x14ac:dyDescent="0.3">
      <c r="A1000" s="618" t="s">
        <v>556</v>
      </c>
      <c r="B1000" s="619" t="s">
        <v>558</v>
      </c>
      <c r="C1000" s="620" t="s">
        <v>578</v>
      </c>
      <c r="D1000" s="621" t="s">
        <v>579</v>
      </c>
      <c r="E1000" s="620" t="s">
        <v>559</v>
      </c>
      <c r="F1000" s="621" t="s">
        <v>560</v>
      </c>
      <c r="G1000" s="620" t="s">
        <v>627</v>
      </c>
      <c r="H1000" s="620" t="s">
        <v>2173</v>
      </c>
      <c r="I1000" s="620" t="s">
        <v>2174</v>
      </c>
      <c r="J1000" s="620" t="s">
        <v>2175</v>
      </c>
      <c r="K1000" s="620" t="s">
        <v>2176</v>
      </c>
      <c r="L1000" s="622">
        <v>205.3</v>
      </c>
      <c r="M1000" s="622">
        <v>1</v>
      </c>
      <c r="N1000" s="623">
        <v>205.3</v>
      </c>
    </row>
    <row r="1001" spans="1:14" ht="14.4" customHeight="1" x14ac:dyDescent="0.3">
      <c r="A1001" s="618" t="s">
        <v>556</v>
      </c>
      <c r="B1001" s="619" t="s">
        <v>558</v>
      </c>
      <c r="C1001" s="620" t="s">
        <v>578</v>
      </c>
      <c r="D1001" s="621" t="s">
        <v>579</v>
      </c>
      <c r="E1001" s="620" t="s">
        <v>559</v>
      </c>
      <c r="F1001" s="621" t="s">
        <v>560</v>
      </c>
      <c r="G1001" s="620" t="s">
        <v>627</v>
      </c>
      <c r="H1001" s="620" t="s">
        <v>1076</v>
      </c>
      <c r="I1001" s="620" t="s">
        <v>1077</v>
      </c>
      <c r="J1001" s="620" t="s">
        <v>1078</v>
      </c>
      <c r="K1001" s="620" t="s">
        <v>1079</v>
      </c>
      <c r="L1001" s="622">
        <v>142.72249812925065</v>
      </c>
      <c r="M1001" s="622">
        <v>3</v>
      </c>
      <c r="N1001" s="623">
        <v>428.16749438775196</v>
      </c>
    </row>
    <row r="1002" spans="1:14" ht="14.4" customHeight="1" x14ac:dyDescent="0.3">
      <c r="A1002" s="618" t="s">
        <v>556</v>
      </c>
      <c r="B1002" s="619" t="s">
        <v>558</v>
      </c>
      <c r="C1002" s="620" t="s">
        <v>578</v>
      </c>
      <c r="D1002" s="621" t="s">
        <v>579</v>
      </c>
      <c r="E1002" s="620" t="s">
        <v>559</v>
      </c>
      <c r="F1002" s="621" t="s">
        <v>560</v>
      </c>
      <c r="G1002" s="620" t="s">
        <v>627</v>
      </c>
      <c r="H1002" s="620" t="s">
        <v>2863</v>
      </c>
      <c r="I1002" s="620" t="s">
        <v>2864</v>
      </c>
      <c r="J1002" s="620" t="s">
        <v>2865</v>
      </c>
      <c r="K1002" s="620" t="s">
        <v>2866</v>
      </c>
      <c r="L1002" s="622">
        <v>56.719999999999899</v>
      </c>
      <c r="M1002" s="622">
        <v>1</v>
      </c>
      <c r="N1002" s="623">
        <v>56.719999999999899</v>
      </c>
    </row>
    <row r="1003" spans="1:14" ht="14.4" customHeight="1" x14ac:dyDescent="0.3">
      <c r="A1003" s="618" t="s">
        <v>556</v>
      </c>
      <c r="B1003" s="619" t="s">
        <v>558</v>
      </c>
      <c r="C1003" s="620" t="s">
        <v>578</v>
      </c>
      <c r="D1003" s="621" t="s">
        <v>579</v>
      </c>
      <c r="E1003" s="620" t="s">
        <v>559</v>
      </c>
      <c r="F1003" s="621" t="s">
        <v>560</v>
      </c>
      <c r="G1003" s="620" t="s">
        <v>627</v>
      </c>
      <c r="H1003" s="620" t="s">
        <v>1080</v>
      </c>
      <c r="I1003" s="620" t="s">
        <v>1081</v>
      </c>
      <c r="J1003" s="620" t="s">
        <v>1082</v>
      </c>
      <c r="K1003" s="620" t="s">
        <v>1083</v>
      </c>
      <c r="L1003" s="622">
        <v>77.279890983191137</v>
      </c>
      <c r="M1003" s="622">
        <v>6</v>
      </c>
      <c r="N1003" s="623">
        <v>463.67934589914682</v>
      </c>
    </row>
    <row r="1004" spans="1:14" ht="14.4" customHeight="1" x14ac:dyDescent="0.3">
      <c r="A1004" s="618" t="s">
        <v>556</v>
      </c>
      <c r="B1004" s="619" t="s">
        <v>558</v>
      </c>
      <c r="C1004" s="620" t="s">
        <v>578</v>
      </c>
      <c r="D1004" s="621" t="s">
        <v>579</v>
      </c>
      <c r="E1004" s="620" t="s">
        <v>559</v>
      </c>
      <c r="F1004" s="621" t="s">
        <v>560</v>
      </c>
      <c r="G1004" s="620" t="s">
        <v>627</v>
      </c>
      <c r="H1004" s="620" t="s">
        <v>2867</v>
      </c>
      <c r="I1004" s="620" t="s">
        <v>2868</v>
      </c>
      <c r="J1004" s="620" t="s">
        <v>2869</v>
      </c>
      <c r="K1004" s="620" t="s">
        <v>2870</v>
      </c>
      <c r="L1004" s="622">
        <v>1713.5</v>
      </c>
      <c r="M1004" s="622">
        <v>2</v>
      </c>
      <c r="N1004" s="623">
        <v>3427</v>
      </c>
    </row>
    <row r="1005" spans="1:14" ht="14.4" customHeight="1" x14ac:dyDescent="0.3">
      <c r="A1005" s="618" t="s">
        <v>556</v>
      </c>
      <c r="B1005" s="619" t="s">
        <v>558</v>
      </c>
      <c r="C1005" s="620" t="s">
        <v>578</v>
      </c>
      <c r="D1005" s="621" t="s">
        <v>579</v>
      </c>
      <c r="E1005" s="620" t="s">
        <v>559</v>
      </c>
      <c r="F1005" s="621" t="s">
        <v>560</v>
      </c>
      <c r="G1005" s="620" t="s">
        <v>627</v>
      </c>
      <c r="H1005" s="620" t="s">
        <v>1092</v>
      </c>
      <c r="I1005" s="620" t="s">
        <v>1093</v>
      </c>
      <c r="J1005" s="620" t="s">
        <v>1082</v>
      </c>
      <c r="K1005" s="620" t="s">
        <v>1094</v>
      </c>
      <c r="L1005" s="622">
        <v>139.60459806514851</v>
      </c>
      <c r="M1005" s="622">
        <v>2</v>
      </c>
      <c r="N1005" s="623">
        <v>279.20919613029702</v>
      </c>
    </row>
    <row r="1006" spans="1:14" ht="14.4" customHeight="1" x14ac:dyDescent="0.3">
      <c r="A1006" s="618" t="s">
        <v>556</v>
      </c>
      <c r="B1006" s="619" t="s">
        <v>558</v>
      </c>
      <c r="C1006" s="620" t="s">
        <v>578</v>
      </c>
      <c r="D1006" s="621" t="s">
        <v>579</v>
      </c>
      <c r="E1006" s="620" t="s">
        <v>559</v>
      </c>
      <c r="F1006" s="621" t="s">
        <v>560</v>
      </c>
      <c r="G1006" s="620" t="s">
        <v>627</v>
      </c>
      <c r="H1006" s="620" t="s">
        <v>2181</v>
      </c>
      <c r="I1006" s="620" t="s">
        <v>2182</v>
      </c>
      <c r="J1006" s="620" t="s">
        <v>2183</v>
      </c>
      <c r="K1006" s="620" t="s">
        <v>2184</v>
      </c>
      <c r="L1006" s="622">
        <v>138.94999999999999</v>
      </c>
      <c r="M1006" s="622">
        <v>1</v>
      </c>
      <c r="N1006" s="623">
        <v>138.94999999999999</v>
      </c>
    </row>
    <row r="1007" spans="1:14" ht="14.4" customHeight="1" x14ac:dyDescent="0.3">
      <c r="A1007" s="618" t="s">
        <v>556</v>
      </c>
      <c r="B1007" s="619" t="s">
        <v>558</v>
      </c>
      <c r="C1007" s="620" t="s">
        <v>578</v>
      </c>
      <c r="D1007" s="621" t="s">
        <v>579</v>
      </c>
      <c r="E1007" s="620" t="s">
        <v>559</v>
      </c>
      <c r="F1007" s="621" t="s">
        <v>560</v>
      </c>
      <c r="G1007" s="620" t="s">
        <v>627</v>
      </c>
      <c r="H1007" s="620" t="s">
        <v>1095</v>
      </c>
      <c r="I1007" s="620" t="s">
        <v>1096</v>
      </c>
      <c r="J1007" s="620" t="s">
        <v>838</v>
      </c>
      <c r="K1007" s="620" t="s">
        <v>1097</v>
      </c>
      <c r="L1007" s="622">
        <v>60.350054838692884</v>
      </c>
      <c r="M1007" s="622">
        <v>174</v>
      </c>
      <c r="N1007" s="623">
        <v>10500.909541932562</v>
      </c>
    </row>
    <row r="1008" spans="1:14" ht="14.4" customHeight="1" x14ac:dyDescent="0.3">
      <c r="A1008" s="618" t="s">
        <v>556</v>
      </c>
      <c r="B1008" s="619" t="s">
        <v>558</v>
      </c>
      <c r="C1008" s="620" t="s">
        <v>578</v>
      </c>
      <c r="D1008" s="621" t="s">
        <v>579</v>
      </c>
      <c r="E1008" s="620" t="s">
        <v>559</v>
      </c>
      <c r="F1008" s="621" t="s">
        <v>560</v>
      </c>
      <c r="G1008" s="620" t="s">
        <v>627</v>
      </c>
      <c r="H1008" s="620" t="s">
        <v>2871</v>
      </c>
      <c r="I1008" s="620" t="s">
        <v>2872</v>
      </c>
      <c r="J1008" s="620" t="s">
        <v>2873</v>
      </c>
      <c r="K1008" s="620" t="s">
        <v>2874</v>
      </c>
      <c r="L1008" s="622">
        <v>1128.8399999999999</v>
      </c>
      <c r="M1008" s="622">
        <v>1</v>
      </c>
      <c r="N1008" s="623">
        <v>1128.8399999999999</v>
      </c>
    </row>
    <row r="1009" spans="1:14" ht="14.4" customHeight="1" x14ac:dyDescent="0.3">
      <c r="A1009" s="618" t="s">
        <v>556</v>
      </c>
      <c r="B1009" s="619" t="s">
        <v>558</v>
      </c>
      <c r="C1009" s="620" t="s">
        <v>578</v>
      </c>
      <c r="D1009" s="621" t="s">
        <v>579</v>
      </c>
      <c r="E1009" s="620" t="s">
        <v>559</v>
      </c>
      <c r="F1009" s="621" t="s">
        <v>560</v>
      </c>
      <c r="G1009" s="620" t="s">
        <v>627</v>
      </c>
      <c r="H1009" s="620" t="s">
        <v>1098</v>
      </c>
      <c r="I1009" s="620" t="s">
        <v>1099</v>
      </c>
      <c r="J1009" s="620" t="s">
        <v>1100</v>
      </c>
      <c r="K1009" s="620" t="s">
        <v>1101</v>
      </c>
      <c r="L1009" s="622">
        <v>702.40412015872903</v>
      </c>
      <c r="M1009" s="622">
        <v>10</v>
      </c>
      <c r="N1009" s="623">
        <v>7024.0412015872898</v>
      </c>
    </row>
    <row r="1010" spans="1:14" ht="14.4" customHeight="1" x14ac:dyDescent="0.3">
      <c r="A1010" s="618" t="s">
        <v>556</v>
      </c>
      <c r="B1010" s="619" t="s">
        <v>558</v>
      </c>
      <c r="C1010" s="620" t="s">
        <v>578</v>
      </c>
      <c r="D1010" s="621" t="s">
        <v>579</v>
      </c>
      <c r="E1010" s="620" t="s">
        <v>559</v>
      </c>
      <c r="F1010" s="621" t="s">
        <v>560</v>
      </c>
      <c r="G1010" s="620" t="s">
        <v>627</v>
      </c>
      <c r="H1010" s="620" t="s">
        <v>2875</v>
      </c>
      <c r="I1010" s="620" t="s">
        <v>2876</v>
      </c>
      <c r="J1010" s="620" t="s">
        <v>2877</v>
      </c>
      <c r="K1010" s="620" t="s">
        <v>2878</v>
      </c>
      <c r="L1010" s="622">
        <v>790.03857161123108</v>
      </c>
      <c r="M1010" s="622">
        <v>9</v>
      </c>
      <c r="N1010" s="623">
        <v>7110.34714450108</v>
      </c>
    </row>
    <row r="1011" spans="1:14" ht="14.4" customHeight="1" x14ac:dyDescent="0.3">
      <c r="A1011" s="618" t="s">
        <v>556</v>
      </c>
      <c r="B1011" s="619" t="s">
        <v>558</v>
      </c>
      <c r="C1011" s="620" t="s">
        <v>578</v>
      </c>
      <c r="D1011" s="621" t="s">
        <v>579</v>
      </c>
      <c r="E1011" s="620" t="s">
        <v>559</v>
      </c>
      <c r="F1011" s="621" t="s">
        <v>560</v>
      </c>
      <c r="G1011" s="620" t="s">
        <v>627</v>
      </c>
      <c r="H1011" s="620" t="s">
        <v>1102</v>
      </c>
      <c r="I1011" s="620" t="s">
        <v>1103</v>
      </c>
      <c r="J1011" s="620" t="s">
        <v>1104</v>
      </c>
      <c r="K1011" s="620" t="s">
        <v>1105</v>
      </c>
      <c r="L1011" s="622">
        <v>67.705062533934694</v>
      </c>
      <c r="M1011" s="622">
        <v>4</v>
      </c>
      <c r="N1011" s="623">
        <v>270.82025013573877</v>
      </c>
    </row>
    <row r="1012" spans="1:14" ht="14.4" customHeight="1" x14ac:dyDescent="0.3">
      <c r="A1012" s="618" t="s">
        <v>556</v>
      </c>
      <c r="B1012" s="619" t="s">
        <v>558</v>
      </c>
      <c r="C1012" s="620" t="s">
        <v>578</v>
      </c>
      <c r="D1012" s="621" t="s">
        <v>579</v>
      </c>
      <c r="E1012" s="620" t="s">
        <v>559</v>
      </c>
      <c r="F1012" s="621" t="s">
        <v>560</v>
      </c>
      <c r="G1012" s="620" t="s">
        <v>627</v>
      </c>
      <c r="H1012" s="620" t="s">
        <v>2879</v>
      </c>
      <c r="I1012" s="620" t="s">
        <v>2880</v>
      </c>
      <c r="J1012" s="620" t="s">
        <v>2881</v>
      </c>
      <c r="K1012" s="620" t="s">
        <v>2882</v>
      </c>
      <c r="L1012" s="622">
        <v>1565.47</v>
      </c>
      <c r="M1012" s="622">
        <v>1</v>
      </c>
      <c r="N1012" s="623">
        <v>1565.47</v>
      </c>
    </row>
    <row r="1013" spans="1:14" ht="14.4" customHeight="1" x14ac:dyDescent="0.3">
      <c r="A1013" s="618" t="s">
        <v>556</v>
      </c>
      <c r="B1013" s="619" t="s">
        <v>558</v>
      </c>
      <c r="C1013" s="620" t="s">
        <v>578</v>
      </c>
      <c r="D1013" s="621" t="s">
        <v>579</v>
      </c>
      <c r="E1013" s="620" t="s">
        <v>559</v>
      </c>
      <c r="F1013" s="621" t="s">
        <v>560</v>
      </c>
      <c r="G1013" s="620" t="s">
        <v>627</v>
      </c>
      <c r="H1013" s="620" t="s">
        <v>2883</v>
      </c>
      <c r="I1013" s="620" t="s">
        <v>2884</v>
      </c>
      <c r="J1013" s="620" t="s">
        <v>2885</v>
      </c>
      <c r="K1013" s="620" t="s">
        <v>2886</v>
      </c>
      <c r="L1013" s="622">
        <v>49.52</v>
      </c>
      <c r="M1013" s="622">
        <v>2</v>
      </c>
      <c r="N1013" s="623">
        <v>99.04</v>
      </c>
    </row>
    <row r="1014" spans="1:14" ht="14.4" customHeight="1" x14ac:dyDescent="0.3">
      <c r="A1014" s="618" t="s">
        <v>556</v>
      </c>
      <c r="B1014" s="619" t="s">
        <v>558</v>
      </c>
      <c r="C1014" s="620" t="s">
        <v>578</v>
      </c>
      <c r="D1014" s="621" t="s">
        <v>579</v>
      </c>
      <c r="E1014" s="620" t="s">
        <v>559</v>
      </c>
      <c r="F1014" s="621" t="s">
        <v>560</v>
      </c>
      <c r="G1014" s="620" t="s">
        <v>627</v>
      </c>
      <c r="H1014" s="620" t="s">
        <v>2887</v>
      </c>
      <c r="I1014" s="620" t="s">
        <v>2888</v>
      </c>
      <c r="J1014" s="620" t="s">
        <v>2889</v>
      </c>
      <c r="K1014" s="620" t="s">
        <v>2890</v>
      </c>
      <c r="L1014" s="622">
        <v>98.760292488163898</v>
      </c>
      <c r="M1014" s="622">
        <v>1</v>
      </c>
      <c r="N1014" s="623">
        <v>98.760292488163898</v>
      </c>
    </row>
    <row r="1015" spans="1:14" ht="14.4" customHeight="1" x14ac:dyDescent="0.3">
      <c r="A1015" s="618" t="s">
        <v>556</v>
      </c>
      <c r="B1015" s="619" t="s">
        <v>558</v>
      </c>
      <c r="C1015" s="620" t="s">
        <v>578</v>
      </c>
      <c r="D1015" s="621" t="s">
        <v>579</v>
      </c>
      <c r="E1015" s="620" t="s">
        <v>559</v>
      </c>
      <c r="F1015" s="621" t="s">
        <v>560</v>
      </c>
      <c r="G1015" s="620" t="s">
        <v>627</v>
      </c>
      <c r="H1015" s="620" t="s">
        <v>1106</v>
      </c>
      <c r="I1015" s="620" t="s">
        <v>1107</v>
      </c>
      <c r="J1015" s="620" t="s">
        <v>1108</v>
      </c>
      <c r="K1015" s="620" t="s">
        <v>1109</v>
      </c>
      <c r="L1015" s="622">
        <v>21.89724482152095</v>
      </c>
      <c r="M1015" s="622">
        <v>40</v>
      </c>
      <c r="N1015" s="623">
        <v>875.88979286083804</v>
      </c>
    </row>
    <row r="1016" spans="1:14" ht="14.4" customHeight="1" x14ac:dyDescent="0.3">
      <c r="A1016" s="618" t="s">
        <v>556</v>
      </c>
      <c r="B1016" s="619" t="s">
        <v>558</v>
      </c>
      <c r="C1016" s="620" t="s">
        <v>578</v>
      </c>
      <c r="D1016" s="621" t="s">
        <v>579</v>
      </c>
      <c r="E1016" s="620" t="s">
        <v>559</v>
      </c>
      <c r="F1016" s="621" t="s">
        <v>560</v>
      </c>
      <c r="G1016" s="620" t="s">
        <v>627</v>
      </c>
      <c r="H1016" s="620" t="s">
        <v>1110</v>
      </c>
      <c r="I1016" s="620" t="s">
        <v>1111</v>
      </c>
      <c r="J1016" s="620" t="s">
        <v>901</v>
      </c>
      <c r="K1016" s="620" t="s">
        <v>1112</v>
      </c>
      <c r="L1016" s="622">
        <v>73.515961415405243</v>
      </c>
      <c r="M1016" s="622">
        <v>5</v>
      </c>
      <c r="N1016" s="623">
        <v>367.5798070770262</v>
      </c>
    </row>
    <row r="1017" spans="1:14" ht="14.4" customHeight="1" x14ac:dyDescent="0.3">
      <c r="A1017" s="618" t="s">
        <v>556</v>
      </c>
      <c r="B1017" s="619" t="s">
        <v>558</v>
      </c>
      <c r="C1017" s="620" t="s">
        <v>578</v>
      </c>
      <c r="D1017" s="621" t="s">
        <v>579</v>
      </c>
      <c r="E1017" s="620" t="s">
        <v>559</v>
      </c>
      <c r="F1017" s="621" t="s">
        <v>560</v>
      </c>
      <c r="G1017" s="620" t="s">
        <v>627</v>
      </c>
      <c r="H1017" s="620" t="s">
        <v>2188</v>
      </c>
      <c r="I1017" s="620" t="s">
        <v>2189</v>
      </c>
      <c r="J1017" s="620" t="s">
        <v>2190</v>
      </c>
      <c r="K1017" s="620" t="s">
        <v>2191</v>
      </c>
      <c r="L1017" s="622">
        <v>71.971384333246519</v>
      </c>
      <c r="M1017" s="622">
        <v>14</v>
      </c>
      <c r="N1017" s="623">
        <v>1007.5993806654512</v>
      </c>
    </row>
    <row r="1018" spans="1:14" ht="14.4" customHeight="1" x14ac:dyDescent="0.3">
      <c r="A1018" s="618" t="s">
        <v>556</v>
      </c>
      <c r="B1018" s="619" t="s">
        <v>558</v>
      </c>
      <c r="C1018" s="620" t="s">
        <v>578</v>
      </c>
      <c r="D1018" s="621" t="s">
        <v>579</v>
      </c>
      <c r="E1018" s="620" t="s">
        <v>559</v>
      </c>
      <c r="F1018" s="621" t="s">
        <v>560</v>
      </c>
      <c r="G1018" s="620" t="s">
        <v>627</v>
      </c>
      <c r="H1018" s="620" t="s">
        <v>1113</v>
      </c>
      <c r="I1018" s="620" t="s">
        <v>1114</v>
      </c>
      <c r="J1018" s="620" t="s">
        <v>1115</v>
      </c>
      <c r="K1018" s="620" t="s">
        <v>1116</v>
      </c>
      <c r="L1018" s="622">
        <v>41.654816066029305</v>
      </c>
      <c r="M1018" s="622">
        <v>60</v>
      </c>
      <c r="N1018" s="623">
        <v>2499.2889639617583</v>
      </c>
    </row>
    <row r="1019" spans="1:14" ht="14.4" customHeight="1" x14ac:dyDescent="0.3">
      <c r="A1019" s="618" t="s">
        <v>556</v>
      </c>
      <c r="B1019" s="619" t="s">
        <v>558</v>
      </c>
      <c r="C1019" s="620" t="s">
        <v>578</v>
      </c>
      <c r="D1019" s="621" t="s">
        <v>579</v>
      </c>
      <c r="E1019" s="620" t="s">
        <v>559</v>
      </c>
      <c r="F1019" s="621" t="s">
        <v>560</v>
      </c>
      <c r="G1019" s="620" t="s">
        <v>627</v>
      </c>
      <c r="H1019" s="620" t="s">
        <v>1117</v>
      </c>
      <c r="I1019" s="620" t="s">
        <v>1118</v>
      </c>
      <c r="J1019" s="620" t="s">
        <v>1119</v>
      </c>
      <c r="K1019" s="620" t="s">
        <v>1120</v>
      </c>
      <c r="L1019" s="622">
        <v>37.630000000000003</v>
      </c>
      <c r="M1019" s="622">
        <v>2</v>
      </c>
      <c r="N1019" s="623">
        <v>75.260000000000005</v>
      </c>
    </row>
    <row r="1020" spans="1:14" ht="14.4" customHeight="1" x14ac:dyDescent="0.3">
      <c r="A1020" s="618" t="s">
        <v>556</v>
      </c>
      <c r="B1020" s="619" t="s">
        <v>558</v>
      </c>
      <c r="C1020" s="620" t="s">
        <v>578</v>
      </c>
      <c r="D1020" s="621" t="s">
        <v>579</v>
      </c>
      <c r="E1020" s="620" t="s">
        <v>559</v>
      </c>
      <c r="F1020" s="621" t="s">
        <v>560</v>
      </c>
      <c r="G1020" s="620" t="s">
        <v>627</v>
      </c>
      <c r="H1020" s="620" t="s">
        <v>2891</v>
      </c>
      <c r="I1020" s="620" t="s">
        <v>2892</v>
      </c>
      <c r="J1020" s="620" t="s">
        <v>2893</v>
      </c>
      <c r="K1020" s="620" t="s">
        <v>2894</v>
      </c>
      <c r="L1020" s="622">
        <v>162.15</v>
      </c>
      <c r="M1020" s="622">
        <v>4</v>
      </c>
      <c r="N1020" s="623">
        <v>648.6</v>
      </c>
    </row>
    <row r="1021" spans="1:14" ht="14.4" customHeight="1" x14ac:dyDescent="0.3">
      <c r="A1021" s="618" t="s">
        <v>556</v>
      </c>
      <c r="B1021" s="619" t="s">
        <v>558</v>
      </c>
      <c r="C1021" s="620" t="s">
        <v>578</v>
      </c>
      <c r="D1021" s="621" t="s">
        <v>579</v>
      </c>
      <c r="E1021" s="620" t="s">
        <v>559</v>
      </c>
      <c r="F1021" s="621" t="s">
        <v>560</v>
      </c>
      <c r="G1021" s="620" t="s">
        <v>627</v>
      </c>
      <c r="H1021" s="620" t="s">
        <v>1128</v>
      </c>
      <c r="I1021" s="620" t="s">
        <v>1129</v>
      </c>
      <c r="J1021" s="620" t="s">
        <v>1130</v>
      </c>
      <c r="K1021" s="620" t="s">
        <v>1131</v>
      </c>
      <c r="L1021" s="622">
        <v>32.871262902390818</v>
      </c>
      <c r="M1021" s="622">
        <v>44</v>
      </c>
      <c r="N1021" s="623">
        <v>1446.3355677051959</v>
      </c>
    </row>
    <row r="1022" spans="1:14" ht="14.4" customHeight="1" x14ac:dyDescent="0.3">
      <c r="A1022" s="618" t="s">
        <v>556</v>
      </c>
      <c r="B1022" s="619" t="s">
        <v>558</v>
      </c>
      <c r="C1022" s="620" t="s">
        <v>578</v>
      </c>
      <c r="D1022" s="621" t="s">
        <v>579</v>
      </c>
      <c r="E1022" s="620" t="s">
        <v>559</v>
      </c>
      <c r="F1022" s="621" t="s">
        <v>560</v>
      </c>
      <c r="G1022" s="620" t="s">
        <v>627</v>
      </c>
      <c r="H1022" s="620" t="s">
        <v>1132</v>
      </c>
      <c r="I1022" s="620" t="s">
        <v>1133</v>
      </c>
      <c r="J1022" s="620" t="s">
        <v>1134</v>
      </c>
      <c r="K1022" s="620" t="s">
        <v>1135</v>
      </c>
      <c r="L1022" s="622">
        <v>94.51</v>
      </c>
      <c r="M1022" s="622">
        <v>1</v>
      </c>
      <c r="N1022" s="623">
        <v>94.51</v>
      </c>
    </row>
    <row r="1023" spans="1:14" ht="14.4" customHeight="1" x14ac:dyDescent="0.3">
      <c r="A1023" s="618" t="s">
        <v>556</v>
      </c>
      <c r="B1023" s="619" t="s">
        <v>558</v>
      </c>
      <c r="C1023" s="620" t="s">
        <v>578</v>
      </c>
      <c r="D1023" s="621" t="s">
        <v>579</v>
      </c>
      <c r="E1023" s="620" t="s">
        <v>559</v>
      </c>
      <c r="F1023" s="621" t="s">
        <v>560</v>
      </c>
      <c r="G1023" s="620" t="s">
        <v>627</v>
      </c>
      <c r="H1023" s="620" t="s">
        <v>2895</v>
      </c>
      <c r="I1023" s="620" t="s">
        <v>2896</v>
      </c>
      <c r="J1023" s="620" t="s">
        <v>2897</v>
      </c>
      <c r="K1023" s="620" t="s">
        <v>2898</v>
      </c>
      <c r="L1023" s="622">
        <v>70.480029423111702</v>
      </c>
      <c r="M1023" s="622">
        <v>1</v>
      </c>
      <c r="N1023" s="623">
        <v>70.480029423111702</v>
      </c>
    </row>
    <row r="1024" spans="1:14" ht="14.4" customHeight="1" x14ac:dyDescent="0.3">
      <c r="A1024" s="618" t="s">
        <v>556</v>
      </c>
      <c r="B1024" s="619" t="s">
        <v>558</v>
      </c>
      <c r="C1024" s="620" t="s">
        <v>578</v>
      </c>
      <c r="D1024" s="621" t="s">
        <v>579</v>
      </c>
      <c r="E1024" s="620" t="s">
        <v>559</v>
      </c>
      <c r="F1024" s="621" t="s">
        <v>560</v>
      </c>
      <c r="G1024" s="620" t="s">
        <v>627</v>
      </c>
      <c r="H1024" s="620" t="s">
        <v>2899</v>
      </c>
      <c r="I1024" s="620" t="s">
        <v>971</v>
      </c>
      <c r="J1024" s="620" t="s">
        <v>2900</v>
      </c>
      <c r="K1024" s="620"/>
      <c r="L1024" s="622">
        <v>113.34975854772001</v>
      </c>
      <c r="M1024" s="622">
        <v>6</v>
      </c>
      <c r="N1024" s="623">
        <v>680.09855128632012</v>
      </c>
    </row>
    <row r="1025" spans="1:14" ht="14.4" customHeight="1" x14ac:dyDescent="0.3">
      <c r="A1025" s="618" t="s">
        <v>556</v>
      </c>
      <c r="B1025" s="619" t="s">
        <v>558</v>
      </c>
      <c r="C1025" s="620" t="s">
        <v>578</v>
      </c>
      <c r="D1025" s="621" t="s">
        <v>579</v>
      </c>
      <c r="E1025" s="620" t="s">
        <v>559</v>
      </c>
      <c r="F1025" s="621" t="s">
        <v>560</v>
      </c>
      <c r="G1025" s="620" t="s">
        <v>627</v>
      </c>
      <c r="H1025" s="620" t="s">
        <v>1136</v>
      </c>
      <c r="I1025" s="620" t="s">
        <v>971</v>
      </c>
      <c r="J1025" s="620" t="s">
        <v>1137</v>
      </c>
      <c r="K1025" s="620"/>
      <c r="L1025" s="622">
        <v>99.670023380983807</v>
      </c>
      <c r="M1025" s="622">
        <v>3</v>
      </c>
      <c r="N1025" s="623">
        <v>299.01007014295141</v>
      </c>
    </row>
    <row r="1026" spans="1:14" ht="14.4" customHeight="1" x14ac:dyDescent="0.3">
      <c r="A1026" s="618" t="s">
        <v>556</v>
      </c>
      <c r="B1026" s="619" t="s">
        <v>558</v>
      </c>
      <c r="C1026" s="620" t="s">
        <v>578</v>
      </c>
      <c r="D1026" s="621" t="s">
        <v>579</v>
      </c>
      <c r="E1026" s="620" t="s">
        <v>559</v>
      </c>
      <c r="F1026" s="621" t="s">
        <v>560</v>
      </c>
      <c r="G1026" s="620" t="s">
        <v>627</v>
      </c>
      <c r="H1026" s="620" t="s">
        <v>1142</v>
      </c>
      <c r="I1026" s="620" t="s">
        <v>971</v>
      </c>
      <c r="J1026" s="620" t="s">
        <v>1143</v>
      </c>
      <c r="K1026" s="620"/>
      <c r="L1026" s="622">
        <v>199.34923431268803</v>
      </c>
      <c r="M1026" s="622">
        <v>3</v>
      </c>
      <c r="N1026" s="623">
        <v>598.04770293806405</v>
      </c>
    </row>
    <row r="1027" spans="1:14" ht="14.4" customHeight="1" x14ac:dyDescent="0.3">
      <c r="A1027" s="618" t="s">
        <v>556</v>
      </c>
      <c r="B1027" s="619" t="s">
        <v>558</v>
      </c>
      <c r="C1027" s="620" t="s">
        <v>578</v>
      </c>
      <c r="D1027" s="621" t="s">
        <v>579</v>
      </c>
      <c r="E1027" s="620" t="s">
        <v>559</v>
      </c>
      <c r="F1027" s="621" t="s">
        <v>560</v>
      </c>
      <c r="G1027" s="620" t="s">
        <v>627</v>
      </c>
      <c r="H1027" s="620" t="s">
        <v>2901</v>
      </c>
      <c r="I1027" s="620" t="s">
        <v>971</v>
      </c>
      <c r="J1027" s="620" t="s">
        <v>2902</v>
      </c>
      <c r="K1027" s="620"/>
      <c r="L1027" s="622">
        <v>102.600114253573</v>
      </c>
      <c r="M1027" s="622">
        <v>1</v>
      </c>
      <c r="N1027" s="623">
        <v>102.600114253573</v>
      </c>
    </row>
    <row r="1028" spans="1:14" ht="14.4" customHeight="1" x14ac:dyDescent="0.3">
      <c r="A1028" s="618" t="s">
        <v>556</v>
      </c>
      <c r="B1028" s="619" t="s">
        <v>558</v>
      </c>
      <c r="C1028" s="620" t="s">
        <v>578</v>
      </c>
      <c r="D1028" s="621" t="s">
        <v>579</v>
      </c>
      <c r="E1028" s="620" t="s">
        <v>559</v>
      </c>
      <c r="F1028" s="621" t="s">
        <v>560</v>
      </c>
      <c r="G1028" s="620" t="s">
        <v>627</v>
      </c>
      <c r="H1028" s="620" t="s">
        <v>2196</v>
      </c>
      <c r="I1028" s="620" t="s">
        <v>2197</v>
      </c>
      <c r="J1028" s="620" t="s">
        <v>2198</v>
      </c>
      <c r="K1028" s="620" t="s">
        <v>1984</v>
      </c>
      <c r="L1028" s="622">
        <v>164.06</v>
      </c>
      <c r="M1028" s="622">
        <v>1</v>
      </c>
      <c r="N1028" s="623">
        <v>164.06</v>
      </c>
    </row>
    <row r="1029" spans="1:14" ht="14.4" customHeight="1" x14ac:dyDescent="0.3">
      <c r="A1029" s="618" t="s">
        <v>556</v>
      </c>
      <c r="B1029" s="619" t="s">
        <v>558</v>
      </c>
      <c r="C1029" s="620" t="s">
        <v>578</v>
      </c>
      <c r="D1029" s="621" t="s">
        <v>579</v>
      </c>
      <c r="E1029" s="620" t="s">
        <v>559</v>
      </c>
      <c r="F1029" s="621" t="s">
        <v>560</v>
      </c>
      <c r="G1029" s="620" t="s">
        <v>627</v>
      </c>
      <c r="H1029" s="620" t="s">
        <v>2903</v>
      </c>
      <c r="I1029" s="620" t="s">
        <v>2904</v>
      </c>
      <c r="J1029" s="620" t="s">
        <v>2905</v>
      </c>
      <c r="K1029" s="620" t="s">
        <v>1027</v>
      </c>
      <c r="L1029" s="622">
        <v>114.65782756085738</v>
      </c>
      <c r="M1029" s="622">
        <v>5</v>
      </c>
      <c r="N1029" s="623">
        <v>573.28913780428695</v>
      </c>
    </row>
    <row r="1030" spans="1:14" ht="14.4" customHeight="1" x14ac:dyDescent="0.3">
      <c r="A1030" s="618" t="s">
        <v>556</v>
      </c>
      <c r="B1030" s="619" t="s">
        <v>558</v>
      </c>
      <c r="C1030" s="620" t="s">
        <v>578</v>
      </c>
      <c r="D1030" s="621" t="s">
        <v>579</v>
      </c>
      <c r="E1030" s="620" t="s">
        <v>559</v>
      </c>
      <c r="F1030" s="621" t="s">
        <v>560</v>
      </c>
      <c r="G1030" s="620" t="s">
        <v>627</v>
      </c>
      <c r="H1030" s="620" t="s">
        <v>1148</v>
      </c>
      <c r="I1030" s="620" t="s">
        <v>1149</v>
      </c>
      <c r="J1030" s="620" t="s">
        <v>1150</v>
      </c>
      <c r="K1030" s="620" t="s">
        <v>1151</v>
      </c>
      <c r="L1030" s="622">
        <v>177.5</v>
      </c>
      <c r="M1030" s="622">
        <v>1</v>
      </c>
      <c r="N1030" s="623">
        <v>177.5</v>
      </c>
    </row>
    <row r="1031" spans="1:14" ht="14.4" customHeight="1" x14ac:dyDescent="0.3">
      <c r="A1031" s="618" t="s">
        <v>556</v>
      </c>
      <c r="B1031" s="619" t="s">
        <v>558</v>
      </c>
      <c r="C1031" s="620" t="s">
        <v>578</v>
      </c>
      <c r="D1031" s="621" t="s">
        <v>579</v>
      </c>
      <c r="E1031" s="620" t="s">
        <v>559</v>
      </c>
      <c r="F1031" s="621" t="s">
        <v>560</v>
      </c>
      <c r="G1031" s="620" t="s">
        <v>627</v>
      </c>
      <c r="H1031" s="620" t="s">
        <v>2906</v>
      </c>
      <c r="I1031" s="620" t="s">
        <v>971</v>
      </c>
      <c r="J1031" s="620" t="s">
        <v>2907</v>
      </c>
      <c r="K1031" s="620"/>
      <c r="L1031" s="622">
        <v>302.71438541296698</v>
      </c>
      <c r="M1031" s="622">
        <v>3</v>
      </c>
      <c r="N1031" s="623">
        <v>908.14315623890093</v>
      </c>
    </row>
    <row r="1032" spans="1:14" ht="14.4" customHeight="1" x14ac:dyDescent="0.3">
      <c r="A1032" s="618" t="s">
        <v>556</v>
      </c>
      <c r="B1032" s="619" t="s">
        <v>558</v>
      </c>
      <c r="C1032" s="620" t="s">
        <v>578</v>
      </c>
      <c r="D1032" s="621" t="s">
        <v>579</v>
      </c>
      <c r="E1032" s="620" t="s">
        <v>559</v>
      </c>
      <c r="F1032" s="621" t="s">
        <v>560</v>
      </c>
      <c r="G1032" s="620" t="s">
        <v>627</v>
      </c>
      <c r="H1032" s="620" t="s">
        <v>1154</v>
      </c>
      <c r="I1032" s="620" t="s">
        <v>1155</v>
      </c>
      <c r="J1032" s="620" t="s">
        <v>658</v>
      </c>
      <c r="K1032" s="620" t="s">
        <v>1156</v>
      </c>
      <c r="L1032" s="622">
        <v>45.994285839310407</v>
      </c>
      <c r="M1032" s="622">
        <v>42</v>
      </c>
      <c r="N1032" s="623">
        <v>1931.760005251037</v>
      </c>
    </row>
    <row r="1033" spans="1:14" ht="14.4" customHeight="1" x14ac:dyDescent="0.3">
      <c r="A1033" s="618" t="s">
        <v>556</v>
      </c>
      <c r="B1033" s="619" t="s">
        <v>558</v>
      </c>
      <c r="C1033" s="620" t="s">
        <v>578</v>
      </c>
      <c r="D1033" s="621" t="s">
        <v>579</v>
      </c>
      <c r="E1033" s="620" t="s">
        <v>559</v>
      </c>
      <c r="F1033" s="621" t="s">
        <v>560</v>
      </c>
      <c r="G1033" s="620" t="s">
        <v>627</v>
      </c>
      <c r="H1033" s="620" t="s">
        <v>2908</v>
      </c>
      <c r="I1033" s="620" t="s">
        <v>2909</v>
      </c>
      <c r="J1033" s="620" t="s">
        <v>2910</v>
      </c>
      <c r="K1033" s="620" t="s">
        <v>2911</v>
      </c>
      <c r="L1033" s="622">
        <v>2663.2404141156899</v>
      </c>
      <c r="M1033" s="622">
        <v>0.35</v>
      </c>
      <c r="N1033" s="623">
        <v>932.13414494049141</v>
      </c>
    </row>
    <row r="1034" spans="1:14" ht="14.4" customHeight="1" x14ac:dyDescent="0.3">
      <c r="A1034" s="618" t="s">
        <v>556</v>
      </c>
      <c r="B1034" s="619" t="s">
        <v>558</v>
      </c>
      <c r="C1034" s="620" t="s">
        <v>578</v>
      </c>
      <c r="D1034" s="621" t="s">
        <v>579</v>
      </c>
      <c r="E1034" s="620" t="s">
        <v>559</v>
      </c>
      <c r="F1034" s="621" t="s">
        <v>560</v>
      </c>
      <c r="G1034" s="620" t="s">
        <v>627</v>
      </c>
      <c r="H1034" s="620" t="s">
        <v>2912</v>
      </c>
      <c r="I1034" s="620" t="s">
        <v>971</v>
      </c>
      <c r="J1034" s="620" t="s">
        <v>2913</v>
      </c>
      <c r="K1034" s="620" t="s">
        <v>2914</v>
      </c>
      <c r="L1034" s="622">
        <v>39.845599999999997</v>
      </c>
      <c r="M1034" s="622">
        <v>6</v>
      </c>
      <c r="N1034" s="623">
        <v>239.0736</v>
      </c>
    </row>
    <row r="1035" spans="1:14" ht="14.4" customHeight="1" x14ac:dyDescent="0.3">
      <c r="A1035" s="618" t="s">
        <v>556</v>
      </c>
      <c r="B1035" s="619" t="s">
        <v>558</v>
      </c>
      <c r="C1035" s="620" t="s">
        <v>578</v>
      </c>
      <c r="D1035" s="621" t="s">
        <v>579</v>
      </c>
      <c r="E1035" s="620" t="s">
        <v>559</v>
      </c>
      <c r="F1035" s="621" t="s">
        <v>560</v>
      </c>
      <c r="G1035" s="620" t="s">
        <v>627</v>
      </c>
      <c r="H1035" s="620" t="s">
        <v>1165</v>
      </c>
      <c r="I1035" s="620" t="s">
        <v>971</v>
      </c>
      <c r="J1035" s="620" t="s">
        <v>1166</v>
      </c>
      <c r="K1035" s="620"/>
      <c r="L1035" s="622">
        <v>71.386363817900644</v>
      </c>
      <c r="M1035" s="622">
        <v>9</v>
      </c>
      <c r="N1035" s="623">
        <v>642.47727436110574</v>
      </c>
    </row>
    <row r="1036" spans="1:14" ht="14.4" customHeight="1" x14ac:dyDescent="0.3">
      <c r="A1036" s="618" t="s">
        <v>556</v>
      </c>
      <c r="B1036" s="619" t="s">
        <v>558</v>
      </c>
      <c r="C1036" s="620" t="s">
        <v>578</v>
      </c>
      <c r="D1036" s="621" t="s">
        <v>579</v>
      </c>
      <c r="E1036" s="620" t="s">
        <v>559</v>
      </c>
      <c r="F1036" s="621" t="s">
        <v>560</v>
      </c>
      <c r="G1036" s="620" t="s">
        <v>627</v>
      </c>
      <c r="H1036" s="620" t="s">
        <v>1171</v>
      </c>
      <c r="I1036" s="620" t="s">
        <v>1171</v>
      </c>
      <c r="J1036" s="620" t="s">
        <v>1172</v>
      </c>
      <c r="K1036" s="620" t="s">
        <v>1173</v>
      </c>
      <c r="L1036" s="622">
        <v>808.65467343056719</v>
      </c>
      <c r="M1036" s="622">
        <v>4</v>
      </c>
      <c r="N1036" s="623">
        <v>3234.6186937222687</v>
      </c>
    </row>
    <row r="1037" spans="1:14" ht="14.4" customHeight="1" x14ac:dyDescent="0.3">
      <c r="A1037" s="618" t="s">
        <v>556</v>
      </c>
      <c r="B1037" s="619" t="s">
        <v>558</v>
      </c>
      <c r="C1037" s="620" t="s">
        <v>578</v>
      </c>
      <c r="D1037" s="621" t="s">
        <v>579</v>
      </c>
      <c r="E1037" s="620" t="s">
        <v>559</v>
      </c>
      <c r="F1037" s="621" t="s">
        <v>560</v>
      </c>
      <c r="G1037" s="620" t="s">
        <v>627</v>
      </c>
      <c r="H1037" s="620" t="s">
        <v>1182</v>
      </c>
      <c r="I1037" s="620" t="s">
        <v>1183</v>
      </c>
      <c r="J1037" s="620" t="s">
        <v>1115</v>
      </c>
      <c r="K1037" s="620" t="s">
        <v>1184</v>
      </c>
      <c r="L1037" s="622">
        <v>90.048333333333304</v>
      </c>
      <c r="M1037" s="622">
        <v>24</v>
      </c>
      <c r="N1037" s="623">
        <v>2161.1599999999994</v>
      </c>
    </row>
    <row r="1038" spans="1:14" ht="14.4" customHeight="1" x14ac:dyDescent="0.3">
      <c r="A1038" s="618" t="s">
        <v>556</v>
      </c>
      <c r="B1038" s="619" t="s">
        <v>558</v>
      </c>
      <c r="C1038" s="620" t="s">
        <v>578</v>
      </c>
      <c r="D1038" s="621" t="s">
        <v>579</v>
      </c>
      <c r="E1038" s="620" t="s">
        <v>559</v>
      </c>
      <c r="F1038" s="621" t="s">
        <v>560</v>
      </c>
      <c r="G1038" s="620" t="s">
        <v>627</v>
      </c>
      <c r="H1038" s="620" t="s">
        <v>2915</v>
      </c>
      <c r="I1038" s="620" t="s">
        <v>971</v>
      </c>
      <c r="J1038" s="620" t="s">
        <v>2916</v>
      </c>
      <c r="K1038" s="620"/>
      <c r="L1038" s="622">
        <v>73.580229765151302</v>
      </c>
      <c r="M1038" s="622">
        <v>3</v>
      </c>
      <c r="N1038" s="623">
        <v>220.7406892954539</v>
      </c>
    </row>
    <row r="1039" spans="1:14" ht="14.4" customHeight="1" x14ac:dyDescent="0.3">
      <c r="A1039" s="618" t="s">
        <v>556</v>
      </c>
      <c r="B1039" s="619" t="s">
        <v>558</v>
      </c>
      <c r="C1039" s="620" t="s">
        <v>578</v>
      </c>
      <c r="D1039" s="621" t="s">
        <v>579</v>
      </c>
      <c r="E1039" s="620" t="s">
        <v>559</v>
      </c>
      <c r="F1039" s="621" t="s">
        <v>560</v>
      </c>
      <c r="G1039" s="620" t="s">
        <v>627</v>
      </c>
      <c r="H1039" s="620" t="s">
        <v>2917</v>
      </c>
      <c r="I1039" s="620" t="s">
        <v>2918</v>
      </c>
      <c r="J1039" s="620" t="s">
        <v>2256</v>
      </c>
      <c r="K1039" s="620" t="s">
        <v>2919</v>
      </c>
      <c r="L1039" s="622">
        <v>76.180000000000007</v>
      </c>
      <c r="M1039" s="622">
        <v>1</v>
      </c>
      <c r="N1039" s="623">
        <v>76.180000000000007</v>
      </c>
    </row>
    <row r="1040" spans="1:14" ht="14.4" customHeight="1" x14ac:dyDescent="0.3">
      <c r="A1040" s="618" t="s">
        <v>556</v>
      </c>
      <c r="B1040" s="619" t="s">
        <v>558</v>
      </c>
      <c r="C1040" s="620" t="s">
        <v>578</v>
      </c>
      <c r="D1040" s="621" t="s">
        <v>579</v>
      </c>
      <c r="E1040" s="620" t="s">
        <v>559</v>
      </c>
      <c r="F1040" s="621" t="s">
        <v>560</v>
      </c>
      <c r="G1040" s="620" t="s">
        <v>627</v>
      </c>
      <c r="H1040" s="620" t="s">
        <v>1188</v>
      </c>
      <c r="I1040" s="620" t="s">
        <v>1189</v>
      </c>
      <c r="J1040" s="620" t="s">
        <v>1190</v>
      </c>
      <c r="K1040" s="620" t="s">
        <v>1051</v>
      </c>
      <c r="L1040" s="622">
        <v>52.41</v>
      </c>
      <c r="M1040" s="622">
        <v>3</v>
      </c>
      <c r="N1040" s="623">
        <v>157.22999999999999</v>
      </c>
    </row>
    <row r="1041" spans="1:14" ht="14.4" customHeight="1" x14ac:dyDescent="0.3">
      <c r="A1041" s="618" t="s">
        <v>556</v>
      </c>
      <c r="B1041" s="619" t="s">
        <v>558</v>
      </c>
      <c r="C1041" s="620" t="s">
        <v>578</v>
      </c>
      <c r="D1041" s="621" t="s">
        <v>579</v>
      </c>
      <c r="E1041" s="620" t="s">
        <v>559</v>
      </c>
      <c r="F1041" s="621" t="s">
        <v>560</v>
      </c>
      <c r="G1041" s="620" t="s">
        <v>627</v>
      </c>
      <c r="H1041" s="620" t="s">
        <v>2920</v>
      </c>
      <c r="I1041" s="620" t="s">
        <v>2921</v>
      </c>
      <c r="J1041" s="620" t="s">
        <v>2922</v>
      </c>
      <c r="K1041" s="620" t="s">
        <v>2923</v>
      </c>
      <c r="L1041" s="622">
        <v>182.02</v>
      </c>
      <c r="M1041" s="622">
        <v>2</v>
      </c>
      <c r="N1041" s="623">
        <v>364.04</v>
      </c>
    </row>
    <row r="1042" spans="1:14" ht="14.4" customHeight="1" x14ac:dyDescent="0.3">
      <c r="A1042" s="618" t="s">
        <v>556</v>
      </c>
      <c r="B1042" s="619" t="s">
        <v>558</v>
      </c>
      <c r="C1042" s="620" t="s">
        <v>578</v>
      </c>
      <c r="D1042" s="621" t="s">
        <v>579</v>
      </c>
      <c r="E1042" s="620" t="s">
        <v>559</v>
      </c>
      <c r="F1042" s="621" t="s">
        <v>560</v>
      </c>
      <c r="G1042" s="620" t="s">
        <v>627</v>
      </c>
      <c r="H1042" s="620" t="s">
        <v>1191</v>
      </c>
      <c r="I1042" s="620" t="s">
        <v>1192</v>
      </c>
      <c r="J1042" s="620" t="s">
        <v>1193</v>
      </c>
      <c r="K1042" s="620" t="s">
        <v>1194</v>
      </c>
      <c r="L1042" s="622">
        <v>128.53</v>
      </c>
      <c r="M1042" s="622">
        <v>2</v>
      </c>
      <c r="N1042" s="623">
        <v>257.06</v>
      </c>
    </row>
    <row r="1043" spans="1:14" ht="14.4" customHeight="1" x14ac:dyDescent="0.3">
      <c r="A1043" s="618" t="s">
        <v>556</v>
      </c>
      <c r="B1043" s="619" t="s">
        <v>558</v>
      </c>
      <c r="C1043" s="620" t="s">
        <v>578</v>
      </c>
      <c r="D1043" s="621" t="s">
        <v>579</v>
      </c>
      <c r="E1043" s="620" t="s">
        <v>559</v>
      </c>
      <c r="F1043" s="621" t="s">
        <v>560</v>
      </c>
      <c r="G1043" s="620" t="s">
        <v>627</v>
      </c>
      <c r="H1043" s="620" t="s">
        <v>2924</v>
      </c>
      <c r="I1043" s="620" t="s">
        <v>2925</v>
      </c>
      <c r="J1043" s="620" t="s">
        <v>2926</v>
      </c>
      <c r="K1043" s="620" t="s">
        <v>2927</v>
      </c>
      <c r="L1043" s="622">
        <v>554.21249999999998</v>
      </c>
      <c r="M1043" s="622">
        <v>16</v>
      </c>
      <c r="N1043" s="623">
        <v>8867.4</v>
      </c>
    </row>
    <row r="1044" spans="1:14" ht="14.4" customHeight="1" x14ac:dyDescent="0.3">
      <c r="A1044" s="618" t="s">
        <v>556</v>
      </c>
      <c r="B1044" s="619" t="s">
        <v>558</v>
      </c>
      <c r="C1044" s="620" t="s">
        <v>578</v>
      </c>
      <c r="D1044" s="621" t="s">
        <v>579</v>
      </c>
      <c r="E1044" s="620" t="s">
        <v>559</v>
      </c>
      <c r="F1044" s="621" t="s">
        <v>560</v>
      </c>
      <c r="G1044" s="620" t="s">
        <v>627</v>
      </c>
      <c r="H1044" s="620" t="s">
        <v>2222</v>
      </c>
      <c r="I1044" s="620" t="s">
        <v>2223</v>
      </c>
      <c r="J1044" s="620" t="s">
        <v>2224</v>
      </c>
      <c r="K1044" s="620" t="s">
        <v>2225</v>
      </c>
      <c r="L1044" s="622">
        <v>29.095202151441022</v>
      </c>
      <c r="M1044" s="622">
        <v>100</v>
      </c>
      <c r="N1044" s="623">
        <v>2909.5202151441022</v>
      </c>
    </row>
    <row r="1045" spans="1:14" ht="14.4" customHeight="1" x14ac:dyDescent="0.3">
      <c r="A1045" s="618" t="s">
        <v>556</v>
      </c>
      <c r="B1045" s="619" t="s">
        <v>558</v>
      </c>
      <c r="C1045" s="620" t="s">
        <v>578</v>
      </c>
      <c r="D1045" s="621" t="s">
        <v>579</v>
      </c>
      <c r="E1045" s="620" t="s">
        <v>559</v>
      </c>
      <c r="F1045" s="621" t="s">
        <v>560</v>
      </c>
      <c r="G1045" s="620" t="s">
        <v>627</v>
      </c>
      <c r="H1045" s="620" t="s">
        <v>2928</v>
      </c>
      <c r="I1045" s="620" t="s">
        <v>2929</v>
      </c>
      <c r="J1045" s="620" t="s">
        <v>2930</v>
      </c>
      <c r="K1045" s="620" t="s">
        <v>2931</v>
      </c>
      <c r="L1045" s="622">
        <v>76.07994034463816</v>
      </c>
      <c r="M1045" s="622">
        <v>3</v>
      </c>
      <c r="N1045" s="623">
        <v>228.2398210339145</v>
      </c>
    </row>
    <row r="1046" spans="1:14" ht="14.4" customHeight="1" x14ac:dyDescent="0.3">
      <c r="A1046" s="618" t="s">
        <v>556</v>
      </c>
      <c r="B1046" s="619" t="s">
        <v>558</v>
      </c>
      <c r="C1046" s="620" t="s">
        <v>578</v>
      </c>
      <c r="D1046" s="621" t="s">
        <v>579</v>
      </c>
      <c r="E1046" s="620" t="s">
        <v>559</v>
      </c>
      <c r="F1046" s="621" t="s">
        <v>560</v>
      </c>
      <c r="G1046" s="620" t="s">
        <v>627</v>
      </c>
      <c r="H1046" s="620" t="s">
        <v>1211</v>
      </c>
      <c r="I1046" s="620" t="s">
        <v>1212</v>
      </c>
      <c r="J1046" s="620" t="s">
        <v>1213</v>
      </c>
      <c r="K1046" s="620" t="s">
        <v>1214</v>
      </c>
      <c r="L1046" s="622">
        <v>109.36661170597354</v>
      </c>
      <c r="M1046" s="622">
        <v>30</v>
      </c>
      <c r="N1046" s="623">
        <v>3280.9983511792061</v>
      </c>
    </row>
    <row r="1047" spans="1:14" ht="14.4" customHeight="1" x14ac:dyDescent="0.3">
      <c r="A1047" s="618" t="s">
        <v>556</v>
      </c>
      <c r="B1047" s="619" t="s">
        <v>558</v>
      </c>
      <c r="C1047" s="620" t="s">
        <v>578</v>
      </c>
      <c r="D1047" s="621" t="s">
        <v>579</v>
      </c>
      <c r="E1047" s="620" t="s">
        <v>559</v>
      </c>
      <c r="F1047" s="621" t="s">
        <v>560</v>
      </c>
      <c r="G1047" s="620" t="s">
        <v>627</v>
      </c>
      <c r="H1047" s="620" t="s">
        <v>2932</v>
      </c>
      <c r="I1047" s="620" t="s">
        <v>2933</v>
      </c>
      <c r="J1047" s="620" t="s">
        <v>2934</v>
      </c>
      <c r="K1047" s="620" t="s">
        <v>2935</v>
      </c>
      <c r="L1047" s="622">
        <v>3786.7131595547498</v>
      </c>
      <c r="M1047" s="622">
        <v>1</v>
      </c>
      <c r="N1047" s="623">
        <v>3786.7131595547498</v>
      </c>
    </row>
    <row r="1048" spans="1:14" ht="14.4" customHeight="1" x14ac:dyDescent="0.3">
      <c r="A1048" s="618" t="s">
        <v>556</v>
      </c>
      <c r="B1048" s="619" t="s">
        <v>558</v>
      </c>
      <c r="C1048" s="620" t="s">
        <v>578</v>
      </c>
      <c r="D1048" s="621" t="s">
        <v>579</v>
      </c>
      <c r="E1048" s="620" t="s">
        <v>559</v>
      </c>
      <c r="F1048" s="621" t="s">
        <v>560</v>
      </c>
      <c r="G1048" s="620" t="s">
        <v>627</v>
      </c>
      <c r="H1048" s="620" t="s">
        <v>2239</v>
      </c>
      <c r="I1048" s="620" t="s">
        <v>2240</v>
      </c>
      <c r="J1048" s="620" t="s">
        <v>2241</v>
      </c>
      <c r="K1048" s="620" t="s">
        <v>2242</v>
      </c>
      <c r="L1048" s="622">
        <v>1344.82</v>
      </c>
      <c r="M1048" s="622">
        <v>1</v>
      </c>
      <c r="N1048" s="623">
        <v>1344.82</v>
      </c>
    </row>
    <row r="1049" spans="1:14" ht="14.4" customHeight="1" x14ac:dyDescent="0.3">
      <c r="A1049" s="618" t="s">
        <v>556</v>
      </c>
      <c r="B1049" s="619" t="s">
        <v>558</v>
      </c>
      <c r="C1049" s="620" t="s">
        <v>578</v>
      </c>
      <c r="D1049" s="621" t="s">
        <v>579</v>
      </c>
      <c r="E1049" s="620" t="s">
        <v>559</v>
      </c>
      <c r="F1049" s="621" t="s">
        <v>560</v>
      </c>
      <c r="G1049" s="620" t="s">
        <v>627</v>
      </c>
      <c r="H1049" s="620" t="s">
        <v>1219</v>
      </c>
      <c r="I1049" s="620" t="s">
        <v>1220</v>
      </c>
      <c r="J1049" s="620" t="s">
        <v>1221</v>
      </c>
      <c r="K1049" s="620" t="s">
        <v>1222</v>
      </c>
      <c r="L1049" s="622">
        <v>56.3</v>
      </c>
      <c r="M1049" s="622">
        <v>1</v>
      </c>
      <c r="N1049" s="623">
        <v>56.3</v>
      </c>
    </row>
    <row r="1050" spans="1:14" ht="14.4" customHeight="1" x14ac:dyDescent="0.3">
      <c r="A1050" s="618" t="s">
        <v>556</v>
      </c>
      <c r="B1050" s="619" t="s">
        <v>558</v>
      </c>
      <c r="C1050" s="620" t="s">
        <v>578</v>
      </c>
      <c r="D1050" s="621" t="s">
        <v>579</v>
      </c>
      <c r="E1050" s="620" t="s">
        <v>559</v>
      </c>
      <c r="F1050" s="621" t="s">
        <v>560</v>
      </c>
      <c r="G1050" s="620" t="s">
        <v>627</v>
      </c>
      <c r="H1050" s="620" t="s">
        <v>1223</v>
      </c>
      <c r="I1050" s="620" t="s">
        <v>1224</v>
      </c>
      <c r="J1050" s="620" t="s">
        <v>1225</v>
      </c>
      <c r="K1050" s="620" t="s">
        <v>1226</v>
      </c>
      <c r="L1050" s="622">
        <v>53.430550962942164</v>
      </c>
      <c r="M1050" s="622">
        <v>42</v>
      </c>
      <c r="N1050" s="623">
        <v>2244.0831404435708</v>
      </c>
    </row>
    <row r="1051" spans="1:14" ht="14.4" customHeight="1" x14ac:dyDescent="0.3">
      <c r="A1051" s="618" t="s">
        <v>556</v>
      </c>
      <c r="B1051" s="619" t="s">
        <v>558</v>
      </c>
      <c r="C1051" s="620" t="s">
        <v>578</v>
      </c>
      <c r="D1051" s="621" t="s">
        <v>579</v>
      </c>
      <c r="E1051" s="620" t="s">
        <v>559</v>
      </c>
      <c r="F1051" s="621" t="s">
        <v>560</v>
      </c>
      <c r="G1051" s="620" t="s">
        <v>627</v>
      </c>
      <c r="H1051" s="620" t="s">
        <v>1227</v>
      </c>
      <c r="I1051" s="620" t="s">
        <v>1228</v>
      </c>
      <c r="J1051" s="620" t="s">
        <v>1229</v>
      </c>
      <c r="K1051" s="620" t="s">
        <v>1230</v>
      </c>
      <c r="L1051" s="622">
        <v>114.17235975724513</v>
      </c>
      <c r="M1051" s="622">
        <v>168</v>
      </c>
      <c r="N1051" s="623">
        <v>19180.956439217181</v>
      </c>
    </row>
    <row r="1052" spans="1:14" ht="14.4" customHeight="1" x14ac:dyDescent="0.3">
      <c r="A1052" s="618" t="s">
        <v>556</v>
      </c>
      <c r="B1052" s="619" t="s">
        <v>558</v>
      </c>
      <c r="C1052" s="620" t="s">
        <v>578</v>
      </c>
      <c r="D1052" s="621" t="s">
        <v>579</v>
      </c>
      <c r="E1052" s="620" t="s">
        <v>559</v>
      </c>
      <c r="F1052" s="621" t="s">
        <v>560</v>
      </c>
      <c r="G1052" s="620" t="s">
        <v>627</v>
      </c>
      <c r="H1052" s="620" t="s">
        <v>2243</v>
      </c>
      <c r="I1052" s="620" t="s">
        <v>2244</v>
      </c>
      <c r="J1052" s="620" t="s">
        <v>2245</v>
      </c>
      <c r="K1052" s="620" t="s">
        <v>693</v>
      </c>
      <c r="L1052" s="622">
        <v>110.5</v>
      </c>
      <c r="M1052" s="622">
        <v>1</v>
      </c>
      <c r="N1052" s="623">
        <v>110.5</v>
      </c>
    </row>
    <row r="1053" spans="1:14" ht="14.4" customHeight="1" x14ac:dyDescent="0.3">
      <c r="A1053" s="618" t="s">
        <v>556</v>
      </c>
      <c r="B1053" s="619" t="s">
        <v>558</v>
      </c>
      <c r="C1053" s="620" t="s">
        <v>578</v>
      </c>
      <c r="D1053" s="621" t="s">
        <v>579</v>
      </c>
      <c r="E1053" s="620" t="s">
        <v>559</v>
      </c>
      <c r="F1053" s="621" t="s">
        <v>560</v>
      </c>
      <c r="G1053" s="620" t="s">
        <v>627</v>
      </c>
      <c r="H1053" s="620" t="s">
        <v>2936</v>
      </c>
      <c r="I1053" s="620" t="s">
        <v>2937</v>
      </c>
      <c r="J1053" s="620" t="s">
        <v>2938</v>
      </c>
      <c r="K1053" s="620" t="s">
        <v>1649</v>
      </c>
      <c r="L1053" s="622">
        <v>808.97236965101945</v>
      </c>
      <c r="M1053" s="622">
        <v>3</v>
      </c>
      <c r="N1053" s="623">
        <v>2426.9171089530582</v>
      </c>
    </row>
    <row r="1054" spans="1:14" ht="14.4" customHeight="1" x14ac:dyDescent="0.3">
      <c r="A1054" s="618" t="s">
        <v>556</v>
      </c>
      <c r="B1054" s="619" t="s">
        <v>558</v>
      </c>
      <c r="C1054" s="620" t="s">
        <v>578</v>
      </c>
      <c r="D1054" s="621" t="s">
        <v>579</v>
      </c>
      <c r="E1054" s="620" t="s">
        <v>559</v>
      </c>
      <c r="F1054" s="621" t="s">
        <v>560</v>
      </c>
      <c r="G1054" s="620" t="s">
        <v>627</v>
      </c>
      <c r="H1054" s="620" t="s">
        <v>1231</v>
      </c>
      <c r="I1054" s="620" t="s">
        <v>1232</v>
      </c>
      <c r="J1054" s="620" t="s">
        <v>1233</v>
      </c>
      <c r="K1054" s="620" t="s">
        <v>1234</v>
      </c>
      <c r="L1054" s="622">
        <v>723.65899537290625</v>
      </c>
      <c r="M1054" s="622">
        <v>24</v>
      </c>
      <c r="N1054" s="623">
        <v>17367.81588894975</v>
      </c>
    </row>
    <row r="1055" spans="1:14" ht="14.4" customHeight="1" x14ac:dyDescent="0.3">
      <c r="A1055" s="618" t="s">
        <v>556</v>
      </c>
      <c r="B1055" s="619" t="s">
        <v>558</v>
      </c>
      <c r="C1055" s="620" t="s">
        <v>578</v>
      </c>
      <c r="D1055" s="621" t="s">
        <v>579</v>
      </c>
      <c r="E1055" s="620" t="s">
        <v>559</v>
      </c>
      <c r="F1055" s="621" t="s">
        <v>560</v>
      </c>
      <c r="G1055" s="620" t="s">
        <v>627</v>
      </c>
      <c r="H1055" s="620" t="s">
        <v>2939</v>
      </c>
      <c r="I1055" s="620" t="s">
        <v>971</v>
      </c>
      <c r="J1055" s="620" t="s">
        <v>2940</v>
      </c>
      <c r="K1055" s="620"/>
      <c r="L1055" s="622">
        <v>152.13321719931167</v>
      </c>
      <c r="M1055" s="622">
        <v>3</v>
      </c>
      <c r="N1055" s="623">
        <v>456.39965159793502</v>
      </c>
    </row>
    <row r="1056" spans="1:14" ht="14.4" customHeight="1" x14ac:dyDescent="0.3">
      <c r="A1056" s="618" t="s">
        <v>556</v>
      </c>
      <c r="B1056" s="619" t="s">
        <v>558</v>
      </c>
      <c r="C1056" s="620" t="s">
        <v>578</v>
      </c>
      <c r="D1056" s="621" t="s">
        <v>579</v>
      </c>
      <c r="E1056" s="620" t="s">
        <v>559</v>
      </c>
      <c r="F1056" s="621" t="s">
        <v>560</v>
      </c>
      <c r="G1056" s="620" t="s">
        <v>627</v>
      </c>
      <c r="H1056" s="620" t="s">
        <v>2250</v>
      </c>
      <c r="I1056" s="620" t="s">
        <v>971</v>
      </c>
      <c r="J1056" s="620" t="s">
        <v>2251</v>
      </c>
      <c r="K1056" s="620"/>
      <c r="L1056" s="622">
        <v>144.68776559112322</v>
      </c>
      <c r="M1056" s="622">
        <v>9</v>
      </c>
      <c r="N1056" s="623">
        <v>1302.189890320109</v>
      </c>
    </row>
    <row r="1057" spans="1:14" ht="14.4" customHeight="1" x14ac:dyDescent="0.3">
      <c r="A1057" s="618" t="s">
        <v>556</v>
      </c>
      <c r="B1057" s="619" t="s">
        <v>558</v>
      </c>
      <c r="C1057" s="620" t="s">
        <v>578</v>
      </c>
      <c r="D1057" s="621" t="s">
        <v>579</v>
      </c>
      <c r="E1057" s="620" t="s">
        <v>559</v>
      </c>
      <c r="F1057" s="621" t="s">
        <v>560</v>
      </c>
      <c r="G1057" s="620" t="s">
        <v>627</v>
      </c>
      <c r="H1057" s="620" t="s">
        <v>2252</v>
      </c>
      <c r="I1057" s="620" t="s">
        <v>971</v>
      </c>
      <c r="J1057" s="620" t="s">
        <v>2253</v>
      </c>
      <c r="K1057" s="620"/>
      <c r="L1057" s="622">
        <v>73.06</v>
      </c>
      <c r="M1057" s="622">
        <v>3</v>
      </c>
      <c r="N1057" s="623">
        <v>219.18</v>
      </c>
    </row>
    <row r="1058" spans="1:14" ht="14.4" customHeight="1" x14ac:dyDescent="0.3">
      <c r="A1058" s="618" t="s">
        <v>556</v>
      </c>
      <c r="B1058" s="619" t="s">
        <v>558</v>
      </c>
      <c r="C1058" s="620" t="s">
        <v>578</v>
      </c>
      <c r="D1058" s="621" t="s">
        <v>579</v>
      </c>
      <c r="E1058" s="620" t="s">
        <v>559</v>
      </c>
      <c r="F1058" s="621" t="s">
        <v>560</v>
      </c>
      <c r="G1058" s="620" t="s">
        <v>627</v>
      </c>
      <c r="H1058" s="620" t="s">
        <v>1241</v>
      </c>
      <c r="I1058" s="620" t="s">
        <v>971</v>
      </c>
      <c r="J1058" s="620" t="s">
        <v>1242</v>
      </c>
      <c r="K1058" s="620"/>
      <c r="L1058" s="622">
        <v>508.96680738497201</v>
      </c>
      <c r="M1058" s="622">
        <v>1</v>
      </c>
      <c r="N1058" s="623">
        <v>508.96680738497201</v>
      </c>
    </row>
    <row r="1059" spans="1:14" ht="14.4" customHeight="1" x14ac:dyDescent="0.3">
      <c r="A1059" s="618" t="s">
        <v>556</v>
      </c>
      <c r="B1059" s="619" t="s">
        <v>558</v>
      </c>
      <c r="C1059" s="620" t="s">
        <v>578</v>
      </c>
      <c r="D1059" s="621" t="s">
        <v>579</v>
      </c>
      <c r="E1059" s="620" t="s">
        <v>559</v>
      </c>
      <c r="F1059" s="621" t="s">
        <v>560</v>
      </c>
      <c r="G1059" s="620" t="s">
        <v>627</v>
      </c>
      <c r="H1059" s="620" t="s">
        <v>2941</v>
      </c>
      <c r="I1059" s="620" t="s">
        <v>2942</v>
      </c>
      <c r="J1059" s="620" t="s">
        <v>2943</v>
      </c>
      <c r="K1059" s="620" t="s">
        <v>2944</v>
      </c>
      <c r="L1059" s="622">
        <v>226.78001978231401</v>
      </c>
      <c r="M1059" s="622">
        <v>1</v>
      </c>
      <c r="N1059" s="623">
        <v>226.78001978231401</v>
      </c>
    </row>
    <row r="1060" spans="1:14" ht="14.4" customHeight="1" x14ac:dyDescent="0.3">
      <c r="A1060" s="618" t="s">
        <v>556</v>
      </c>
      <c r="B1060" s="619" t="s">
        <v>558</v>
      </c>
      <c r="C1060" s="620" t="s">
        <v>578</v>
      </c>
      <c r="D1060" s="621" t="s">
        <v>579</v>
      </c>
      <c r="E1060" s="620" t="s">
        <v>559</v>
      </c>
      <c r="F1060" s="621" t="s">
        <v>560</v>
      </c>
      <c r="G1060" s="620" t="s">
        <v>627</v>
      </c>
      <c r="H1060" s="620" t="s">
        <v>1250</v>
      </c>
      <c r="I1060" s="620" t="s">
        <v>1251</v>
      </c>
      <c r="J1060" s="620" t="s">
        <v>1252</v>
      </c>
      <c r="K1060" s="620" t="s">
        <v>1253</v>
      </c>
      <c r="L1060" s="622">
        <v>117.69048096645353</v>
      </c>
      <c r="M1060" s="622">
        <v>210</v>
      </c>
      <c r="N1060" s="623">
        <v>24715.001002955243</v>
      </c>
    </row>
    <row r="1061" spans="1:14" ht="14.4" customHeight="1" x14ac:dyDescent="0.3">
      <c r="A1061" s="618" t="s">
        <v>556</v>
      </c>
      <c r="B1061" s="619" t="s">
        <v>558</v>
      </c>
      <c r="C1061" s="620" t="s">
        <v>578</v>
      </c>
      <c r="D1061" s="621" t="s">
        <v>579</v>
      </c>
      <c r="E1061" s="620" t="s">
        <v>559</v>
      </c>
      <c r="F1061" s="621" t="s">
        <v>560</v>
      </c>
      <c r="G1061" s="620" t="s">
        <v>627</v>
      </c>
      <c r="H1061" s="620" t="s">
        <v>2260</v>
      </c>
      <c r="I1061" s="620" t="s">
        <v>2261</v>
      </c>
      <c r="J1061" s="620" t="s">
        <v>1256</v>
      </c>
      <c r="K1061" s="620" t="s">
        <v>2262</v>
      </c>
      <c r="L1061" s="622">
        <v>237.1</v>
      </c>
      <c r="M1061" s="622">
        <v>2</v>
      </c>
      <c r="N1061" s="623">
        <v>474.2</v>
      </c>
    </row>
    <row r="1062" spans="1:14" ht="14.4" customHeight="1" x14ac:dyDescent="0.3">
      <c r="A1062" s="618" t="s">
        <v>556</v>
      </c>
      <c r="B1062" s="619" t="s">
        <v>558</v>
      </c>
      <c r="C1062" s="620" t="s">
        <v>578</v>
      </c>
      <c r="D1062" s="621" t="s">
        <v>579</v>
      </c>
      <c r="E1062" s="620" t="s">
        <v>559</v>
      </c>
      <c r="F1062" s="621" t="s">
        <v>560</v>
      </c>
      <c r="G1062" s="620" t="s">
        <v>627</v>
      </c>
      <c r="H1062" s="620" t="s">
        <v>2945</v>
      </c>
      <c r="I1062" s="620" t="s">
        <v>2946</v>
      </c>
      <c r="J1062" s="620" t="s">
        <v>2947</v>
      </c>
      <c r="K1062" s="620" t="s">
        <v>2948</v>
      </c>
      <c r="L1062" s="622">
        <v>735.12833333333356</v>
      </c>
      <c r="M1062" s="622">
        <v>2</v>
      </c>
      <c r="N1062" s="623">
        <v>1470.2566666666671</v>
      </c>
    </row>
    <row r="1063" spans="1:14" ht="14.4" customHeight="1" x14ac:dyDescent="0.3">
      <c r="A1063" s="618" t="s">
        <v>556</v>
      </c>
      <c r="B1063" s="619" t="s">
        <v>558</v>
      </c>
      <c r="C1063" s="620" t="s">
        <v>578</v>
      </c>
      <c r="D1063" s="621" t="s">
        <v>579</v>
      </c>
      <c r="E1063" s="620" t="s">
        <v>559</v>
      </c>
      <c r="F1063" s="621" t="s">
        <v>560</v>
      </c>
      <c r="G1063" s="620" t="s">
        <v>627</v>
      </c>
      <c r="H1063" s="620" t="s">
        <v>2949</v>
      </c>
      <c r="I1063" s="620" t="s">
        <v>2950</v>
      </c>
      <c r="J1063" s="620" t="s">
        <v>2951</v>
      </c>
      <c r="K1063" s="620" t="s">
        <v>2952</v>
      </c>
      <c r="L1063" s="622">
        <v>78.249927651030205</v>
      </c>
      <c r="M1063" s="622">
        <v>1</v>
      </c>
      <c r="N1063" s="623">
        <v>78.249927651030205</v>
      </c>
    </row>
    <row r="1064" spans="1:14" ht="14.4" customHeight="1" x14ac:dyDescent="0.3">
      <c r="A1064" s="618" t="s">
        <v>556</v>
      </c>
      <c r="B1064" s="619" t="s">
        <v>558</v>
      </c>
      <c r="C1064" s="620" t="s">
        <v>578</v>
      </c>
      <c r="D1064" s="621" t="s">
        <v>579</v>
      </c>
      <c r="E1064" s="620" t="s">
        <v>559</v>
      </c>
      <c r="F1064" s="621" t="s">
        <v>560</v>
      </c>
      <c r="G1064" s="620" t="s">
        <v>627</v>
      </c>
      <c r="H1064" s="620" t="s">
        <v>2953</v>
      </c>
      <c r="I1064" s="620" t="s">
        <v>2953</v>
      </c>
      <c r="J1064" s="620" t="s">
        <v>2954</v>
      </c>
      <c r="K1064" s="620" t="s">
        <v>2955</v>
      </c>
      <c r="L1064" s="622">
        <v>76.959999999999994</v>
      </c>
      <c r="M1064" s="622">
        <v>1</v>
      </c>
      <c r="N1064" s="623">
        <v>76.959999999999994</v>
      </c>
    </row>
    <row r="1065" spans="1:14" ht="14.4" customHeight="1" x14ac:dyDescent="0.3">
      <c r="A1065" s="618" t="s">
        <v>556</v>
      </c>
      <c r="B1065" s="619" t="s">
        <v>558</v>
      </c>
      <c r="C1065" s="620" t="s">
        <v>578</v>
      </c>
      <c r="D1065" s="621" t="s">
        <v>579</v>
      </c>
      <c r="E1065" s="620" t="s">
        <v>559</v>
      </c>
      <c r="F1065" s="621" t="s">
        <v>560</v>
      </c>
      <c r="G1065" s="620" t="s">
        <v>627</v>
      </c>
      <c r="H1065" s="620" t="s">
        <v>2275</v>
      </c>
      <c r="I1065" s="620" t="s">
        <v>2276</v>
      </c>
      <c r="J1065" s="620" t="s">
        <v>2277</v>
      </c>
      <c r="K1065" s="620" t="s">
        <v>2278</v>
      </c>
      <c r="L1065" s="622">
        <v>1004.7809114621168</v>
      </c>
      <c r="M1065" s="622">
        <v>12</v>
      </c>
      <c r="N1065" s="623">
        <v>12057.370937545402</v>
      </c>
    </row>
    <row r="1066" spans="1:14" ht="14.4" customHeight="1" x14ac:dyDescent="0.3">
      <c r="A1066" s="618" t="s">
        <v>556</v>
      </c>
      <c r="B1066" s="619" t="s">
        <v>558</v>
      </c>
      <c r="C1066" s="620" t="s">
        <v>578</v>
      </c>
      <c r="D1066" s="621" t="s">
        <v>579</v>
      </c>
      <c r="E1066" s="620" t="s">
        <v>559</v>
      </c>
      <c r="F1066" s="621" t="s">
        <v>560</v>
      </c>
      <c r="G1066" s="620" t="s">
        <v>627</v>
      </c>
      <c r="H1066" s="620" t="s">
        <v>2956</v>
      </c>
      <c r="I1066" s="620" t="s">
        <v>971</v>
      </c>
      <c r="J1066" s="620" t="s">
        <v>2957</v>
      </c>
      <c r="K1066" s="620"/>
      <c r="L1066" s="622">
        <v>214.60784705882301</v>
      </c>
      <c r="M1066" s="622">
        <v>1</v>
      </c>
      <c r="N1066" s="623">
        <v>214.60784705882301</v>
      </c>
    </row>
    <row r="1067" spans="1:14" ht="14.4" customHeight="1" x14ac:dyDescent="0.3">
      <c r="A1067" s="618" t="s">
        <v>556</v>
      </c>
      <c r="B1067" s="619" t="s">
        <v>558</v>
      </c>
      <c r="C1067" s="620" t="s">
        <v>578</v>
      </c>
      <c r="D1067" s="621" t="s">
        <v>579</v>
      </c>
      <c r="E1067" s="620" t="s">
        <v>559</v>
      </c>
      <c r="F1067" s="621" t="s">
        <v>560</v>
      </c>
      <c r="G1067" s="620" t="s">
        <v>627</v>
      </c>
      <c r="H1067" s="620" t="s">
        <v>1266</v>
      </c>
      <c r="I1067" s="620" t="s">
        <v>1267</v>
      </c>
      <c r="J1067" s="620" t="s">
        <v>1268</v>
      </c>
      <c r="K1067" s="620" t="s">
        <v>1269</v>
      </c>
      <c r="L1067" s="622">
        <v>1036.82</v>
      </c>
      <c r="M1067" s="622">
        <v>17</v>
      </c>
      <c r="N1067" s="623">
        <v>17625.939999999999</v>
      </c>
    </row>
    <row r="1068" spans="1:14" ht="14.4" customHeight="1" x14ac:dyDescent="0.3">
      <c r="A1068" s="618" t="s">
        <v>556</v>
      </c>
      <c r="B1068" s="619" t="s">
        <v>558</v>
      </c>
      <c r="C1068" s="620" t="s">
        <v>578</v>
      </c>
      <c r="D1068" s="621" t="s">
        <v>579</v>
      </c>
      <c r="E1068" s="620" t="s">
        <v>559</v>
      </c>
      <c r="F1068" s="621" t="s">
        <v>560</v>
      </c>
      <c r="G1068" s="620" t="s">
        <v>627</v>
      </c>
      <c r="H1068" s="620" t="s">
        <v>2958</v>
      </c>
      <c r="I1068" s="620" t="s">
        <v>971</v>
      </c>
      <c r="J1068" s="620" t="s">
        <v>2959</v>
      </c>
      <c r="K1068" s="620"/>
      <c r="L1068" s="622">
        <v>89.21366408662476</v>
      </c>
      <c r="M1068" s="622">
        <v>4</v>
      </c>
      <c r="N1068" s="623">
        <v>356.85465634649904</v>
      </c>
    </row>
    <row r="1069" spans="1:14" ht="14.4" customHeight="1" x14ac:dyDescent="0.3">
      <c r="A1069" s="618" t="s">
        <v>556</v>
      </c>
      <c r="B1069" s="619" t="s">
        <v>558</v>
      </c>
      <c r="C1069" s="620" t="s">
        <v>578</v>
      </c>
      <c r="D1069" s="621" t="s">
        <v>579</v>
      </c>
      <c r="E1069" s="620" t="s">
        <v>559</v>
      </c>
      <c r="F1069" s="621" t="s">
        <v>560</v>
      </c>
      <c r="G1069" s="620" t="s">
        <v>627</v>
      </c>
      <c r="H1069" s="620" t="s">
        <v>1274</v>
      </c>
      <c r="I1069" s="620" t="s">
        <v>971</v>
      </c>
      <c r="J1069" s="620" t="s">
        <v>1275</v>
      </c>
      <c r="K1069" s="620"/>
      <c r="L1069" s="622">
        <v>259.99300000000005</v>
      </c>
      <c r="M1069" s="622">
        <v>5</v>
      </c>
      <c r="N1069" s="623">
        <v>1299.9650000000001</v>
      </c>
    </row>
    <row r="1070" spans="1:14" ht="14.4" customHeight="1" x14ac:dyDescent="0.3">
      <c r="A1070" s="618" t="s">
        <v>556</v>
      </c>
      <c r="B1070" s="619" t="s">
        <v>558</v>
      </c>
      <c r="C1070" s="620" t="s">
        <v>578</v>
      </c>
      <c r="D1070" s="621" t="s">
        <v>579</v>
      </c>
      <c r="E1070" s="620" t="s">
        <v>559</v>
      </c>
      <c r="F1070" s="621" t="s">
        <v>560</v>
      </c>
      <c r="G1070" s="620" t="s">
        <v>627</v>
      </c>
      <c r="H1070" s="620" t="s">
        <v>2302</v>
      </c>
      <c r="I1070" s="620" t="s">
        <v>2303</v>
      </c>
      <c r="J1070" s="620" t="s">
        <v>2304</v>
      </c>
      <c r="K1070" s="620" t="s">
        <v>2305</v>
      </c>
      <c r="L1070" s="622">
        <v>35.924999999999997</v>
      </c>
      <c r="M1070" s="622">
        <v>4</v>
      </c>
      <c r="N1070" s="623">
        <v>143.69999999999999</v>
      </c>
    </row>
    <row r="1071" spans="1:14" ht="14.4" customHeight="1" x14ac:dyDescent="0.3">
      <c r="A1071" s="618" t="s">
        <v>556</v>
      </c>
      <c r="B1071" s="619" t="s">
        <v>558</v>
      </c>
      <c r="C1071" s="620" t="s">
        <v>578</v>
      </c>
      <c r="D1071" s="621" t="s">
        <v>579</v>
      </c>
      <c r="E1071" s="620" t="s">
        <v>559</v>
      </c>
      <c r="F1071" s="621" t="s">
        <v>560</v>
      </c>
      <c r="G1071" s="620" t="s">
        <v>627</v>
      </c>
      <c r="H1071" s="620" t="s">
        <v>1280</v>
      </c>
      <c r="I1071" s="620" t="s">
        <v>1281</v>
      </c>
      <c r="J1071" s="620" t="s">
        <v>1282</v>
      </c>
      <c r="K1071" s="620" t="s">
        <v>1283</v>
      </c>
      <c r="L1071" s="622">
        <v>60.601640915444982</v>
      </c>
      <c r="M1071" s="622">
        <v>12</v>
      </c>
      <c r="N1071" s="623">
        <v>727.21969098533975</v>
      </c>
    </row>
    <row r="1072" spans="1:14" ht="14.4" customHeight="1" x14ac:dyDescent="0.3">
      <c r="A1072" s="618" t="s">
        <v>556</v>
      </c>
      <c r="B1072" s="619" t="s">
        <v>558</v>
      </c>
      <c r="C1072" s="620" t="s">
        <v>578</v>
      </c>
      <c r="D1072" s="621" t="s">
        <v>579</v>
      </c>
      <c r="E1072" s="620" t="s">
        <v>559</v>
      </c>
      <c r="F1072" s="621" t="s">
        <v>560</v>
      </c>
      <c r="G1072" s="620" t="s">
        <v>627</v>
      </c>
      <c r="H1072" s="620" t="s">
        <v>2322</v>
      </c>
      <c r="I1072" s="620" t="s">
        <v>2323</v>
      </c>
      <c r="J1072" s="620" t="s">
        <v>1050</v>
      </c>
      <c r="K1072" s="620" t="s">
        <v>2324</v>
      </c>
      <c r="L1072" s="622">
        <v>68.563945477293103</v>
      </c>
      <c r="M1072" s="622">
        <v>38</v>
      </c>
      <c r="N1072" s="623">
        <v>2605.4299281371377</v>
      </c>
    </row>
    <row r="1073" spans="1:14" ht="14.4" customHeight="1" x14ac:dyDescent="0.3">
      <c r="A1073" s="618" t="s">
        <v>556</v>
      </c>
      <c r="B1073" s="619" t="s">
        <v>558</v>
      </c>
      <c r="C1073" s="620" t="s">
        <v>578</v>
      </c>
      <c r="D1073" s="621" t="s">
        <v>579</v>
      </c>
      <c r="E1073" s="620" t="s">
        <v>559</v>
      </c>
      <c r="F1073" s="621" t="s">
        <v>560</v>
      </c>
      <c r="G1073" s="620" t="s">
        <v>627</v>
      </c>
      <c r="H1073" s="620" t="s">
        <v>2960</v>
      </c>
      <c r="I1073" s="620" t="s">
        <v>2961</v>
      </c>
      <c r="J1073" s="620" t="s">
        <v>2962</v>
      </c>
      <c r="K1073" s="620" t="s">
        <v>2963</v>
      </c>
      <c r="L1073" s="622">
        <v>67.55</v>
      </c>
      <c r="M1073" s="622">
        <v>1</v>
      </c>
      <c r="N1073" s="623">
        <v>67.55</v>
      </c>
    </row>
    <row r="1074" spans="1:14" ht="14.4" customHeight="1" x14ac:dyDescent="0.3">
      <c r="A1074" s="618" t="s">
        <v>556</v>
      </c>
      <c r="B1074" s="619" t="s">
        <v>558</v>
      </c>
      <c r="C1074" s="620" t="s">
        <v>578</v>
      </c>
      <c r="D1074" s="621" t="s">
        <v>579</v>
      </c>
      <c r="E1074" s="620" t="s">
        <v>559</v>
      </c>
      <c r="F1074" s="621" t="s">
        <v>560</v>
      </c>
      <c r="G1074" s="620" t="s">
        <v>627</v>
      </c>
      <c r="H1074" s="620" t="s">
        <v>2325</v>
      </c>
      <c r="I1074" s="620" t="s">
        <v>2326</v>
      </c>
      <c r="J1074" s="620" t="s">
        <v>2327</v>
      </c>
      <c r="K1074" s="620" t="s">
        <v>2328</v>
      </c>
      <c r="L1074" s="622">
        <v>25.035</v>
      </c>
      <c r="M1074" s="622">
        <v>2</v>
      </c>
      <c r="N1074" s="623">
        <v>50.07</v>
      </c>
    </row>
    <row r="1075" spans="1:14" ht="14.4" customHeight="1" x14ac:dyDescent="0.3">
      <c r="A1075" s="618" t="s">
        <v>556</v>
      </c>
      <c r="B1075" s="619" t="s">
        <v>558</v>
      </c>
      <c r="C1075" s="620" t="s">
        <v>578</v>
      </c>
      <c r="D1075" s="621" t="s">
        <v>579</v>
      </c>
      <c r="E1075" s="620" t="s">
        <v>559</v>
      </c>
      <c r="F1075" s="621" t="s">
        <v>560</v>
      </c>
      <c r="G1075" s="620" t="s">
        <v>627</v>
      </c>
      <c r="H1075" s="620" t="s">
        <v>1292</v>
      </c>
      <c r="I1075" s="620" t="s">
        <v>1293</v>
      </c>
      <c r="J1075" s="620" t="s">
        <v>1294</v>
      </c>
      <c r="K1075" s="620" t="s">
        <v>1295</v>
      </c>
      <c r="L1075" s="622">
        <v>785.97</v>
      </c>
      <c r="M1075" s="622">
        <v>1</v>
      </c>
      <c r="N1075" s="623">
        <v>785.97</v>
      </c>
    </row>
    <row r="1076" spans="1:14" ht="14.4" customHeight="1" x14ac:dyDescent="0.3">
      <c r="A1076" s="618" t="s">
        <v>556</v>
      </c>
      <c r="B1076" s="619" t="s">
        <v>558</v>
      </c>
      <c r="C1076" s="620" t="s">
        <v>578</v>
      </c>
      <c r="D1076" s="621" t="s">
        <v>579</v>
      </c>
      <c r="E1076" s="620" t="s">
        <v>559</v>
      </c>
      <c r="F1076" s="621" t="s">
        <v>560</v>
      </c>
      <c r="G1076" s="620" t="s">
        <v>627</v>
      </c>
      <c r="H1076" s="620" t="s">
        <v>2964</v>
      </c>
      <c r="I1076" s="620" t="s">
        <v>2965</v>
      </c>
      <c r="J1076" s="620" t="s">
        <v>2966</v>
      </c>
      <c r="K1076" s="620" t="s">
        <v>2967</v>
      </c>
      <c r="L1076" s="622">
        <v>79.419821817051258</v>
      </c>
      <c r="M1076" s="622">
        <v>5</v>
      </c>
      <c r="N1076" s="623">
        <v>397.09910908525626</v>
      </c>
    </row>
    <row r="1077" spans="1:14" ht="14.4" customHeight="1" x14ac:dyDescent="0.3">
      <c r="A1077" s="618" t="s">
        <v>556</v>
      </c>
      <c r="B1077" s="619" t="s">
        <v>558</v>
      </c>
      <c r="C1077" s="620" t="s">
        <v>578</v>
      </c>
      <c r="D1077" s="621" t="s">
        <v>579</v>
      </c>
      <c r="E1077" s="620" t="s">
        <v>559</v>
      </c>
      <c r="F1077" s="621" t="s">
        <v>560</v>
      </c>
      <c r="G1077" s="620" t="s">
        <v>627</v>
      </c>
      <c r="H1077" s="620" t="s">
        <v>1300</v>
      </c>
      <c r="I1077" s="620" t="s">
        <v>1301</v>
      </c>
      <c r="J1077" s="620" t="s">
        <v>1302</v>
      </c>
      <c r="K1077" s="620" t="s">
        <v>1303</v>
      </c>
      <c r="L1077" s="622">
        <v>262.23087883365997</v>
      </c>
      <c r="M1077" s="622">
        <v>1</v>
      </c>
      <c r="N1077" s="623">
        <v>262.23087883365997</v>
      </c>
    </row>
    <row r="1078" spans="1:14" ht="14.4" customHeight="1" x14ac:dyDescent="0.3">
      <c r="A1078" s="618" t="s">
        <v>556</v>
      </c>
      <c r="B1078" s="619" t="s">
        <v>558</v>
      </c>
      <c r="C1078" s="620" t="s">
        <v>578</v>
      </c>
      <c r="D1078" s="621" t="s">
        <v>579</v>
      </c>
      <c r="E1078" s="620" t="s">
        <v>559</v>
      </c>
      <c r="F1078" s="621" t="s">
        <v>560</v>
      </c>
      <c r="G1078" s="620" t="s">
        <v>627</v>
      </c>
      <c r="H1078" s="620" t="s">
        <v>2968</v>
      </c>
      <c r="I1078" s="620" t="s">
        <v>2969</v>
      </c>
      <c r="J1078" s="620" t="s">
        <v>2966</v>
      </c>
      <c r="K1078" s="620" t="s">
        <v>2970</v>
      </c>
      <c r="L1078" s="622">
        <v>145.27000000000001</v>
      </c>
      <c r="M1078" s="622">
        <v>2</v>
      </c>
      <c r="N1078" s="623">
        <v>290.54000000000002</v>
      </c>
    </row>
    <row r="1079" spans="1:14" ht="14.4" customHeight="1" x14ac:dyDescent="0.3">
      <c r="A1079" s="618" t="s">
        <v>556</v>
      </c>
      <c r="B1079" s="619" t="s">
        <v>558</v>
      </c>
      <c r="C1079" s="620" t="s">
        <v>578</v>
      </c>
      <c r="D1079" s="621" t="s">
        <v>579</v>
      </c>
      <c r="E1079" s="620" t="s">
        <v>559</v>
      </c>
      <c r="F1079" s="621" t="s">
        <v>560</v>
      </c>
      <c r="G1079" s="620" t="s">
        <v>627</v>
      </c>
      <c r="H1079" s="620" t="s">
        <v>2971</v>
      </c>
      <c r="I1079" s="620" t="s">
        <v>971</v>
      </c>
      <c r="J1079" s="620" t="s">
        <v>2972</v>
      </c>
      <c r="K1079" s="620" t="s">
        <v>1038</v>
      </c>
      <c r="L1079" s="622">
        <v>81.650000000000006</v>
      </c>
      <c r="M1079" s="622">
        <v>2</v>
      </c>
      <c r="N1079" s="623">
        <v>163.30000000000001</v>
      </c>
    </row>
    <row r="1080" spans="1:14" ht="14.4" customHeight="1" x14ac:dyDescent="0.3">
      <c r="A1080" s="618" t="s">
        <v>556</v>
      </c>
      <c r="B1080" s="619" t="s">
        <v>558</v>
      </c>
      <c r="C1080" s="620" t="s">
        <v>578</v>
      </c>
      <c r="D1080" s="621" t="s">
        <v>579</v>
      </c>
      <c r="E1080" s="620" t="s">
        <v>559</v>
      </c>
      <c r="F1080" s="621" t="s">
        <v>560</v>
      </c>
      <c r="G1080" s="620" t="s">
        <v>627</v>
      </c>
      <c r="H1080" s="620" t="s">
        <v>2973</v>
      </c>
      <c r="I1080" s="620" t="s">
        <v>2974</v>
      </c>
      <c r="J1080" s="620" t="s">
        <v>2975</v>
      </c>
      <c r="K1080" s="620" t="s">
        <v>2976</v>
      </c>
      <c r="L1080" s="622">
        <v>698.67190311019704</v>
      </c>
      <c r="M1080" s="622">
        <v>1</v>
      </c>
      <c r="N1080" s="623">
        <v>698.67190311019704</v>
      </c>
    </row>
    <row r="1081" spans="1:14" ht="14.4" customHeight="1" x14ac:dyDescent="0.3">
      <c r="A1081" s="618" t="s">
        <v>556</v>
      </c>
      <c r="B1081" s="619" t="s">
        <v>558</v>
      </c>
      <c r="C1081" s="620" t="s">
        <v>578</v>
      </c>
      <c r="D1081" s="621" t="s">
        <v>579</v>
      </c>
      <c r="E1081" s="620" t="s">
        <v>559</v>
      </c>
      <c r="F1081" s="621" t="s">
        <v>560</v>
      </c>
      <c r="G1081" s="620" t="s">
        <v>627</v>
      </c>
      <c r="H1081" s="620" t="s">
        <v>2344</v>
      </c>
      <c r="I1081" s="620" t="s">
        <v>971</v>
      </c>
      <c r="J1081" s="620" t="s">
        <v>2345</v>
      </c>
      <c r="K1081" s="620"/>
      <c r="L1081" s="622">
        <v>124.73</v>
      </c>
      <c r="M1081" s="622">
        <v>1</v>
      </c>
      <c r="N1081" s="623">
        <v>124.73</v>
      </c>
    </row>
    <row r="1082" spans="1:14" ht="14.4" customHeight="1" x14ac:dyDescent="0.3">
      <c r="A1082" s="618" t="s">
        <v>556</v>
      </c>
      <c r="B1082" s="619" t="s">
        <v>558</v>
      </c>
      <c r="C1082" s="620" t="s">
        <v>578</v>
      </c>
      <c r="D1082" s="621" t="s">
        <v>579</v>
      </c>
      <c r="E1082" s="620" t="s">
        <v>559</v>
      </c>
      <c r="F1082" s="621" t="s">
        <v>560</v>
      </c>
      <c r="G1082" s="620" t="s">
        <v>627</v>
      </c>
      <c r="H1082" s="620" t="s">
        <v>2977</v>
      </c>
      <c r="I1082" s="620" t="s">
        <v>971</v>
      </c>
      <c r="J1082" s="620" t="s">
        <v>2978</v>
      </c>
      <c r="K1082" s="620" t="s">
        <v>2979</v>
      </c>
      <c r="L1082" s="622">
        <v>82.013823726262771</v>
      </c>
      <c r="M1082" s="622">
        <v>6</v>
      </c>
      <c r="N1082" s="623">
        <v>492.0829423575766</v>
      </c>
    </row>
    <row r="1083" spans="1:14" ht="14.4" customHeight="1" x14ac:dyDescent="0.3">
      <c r="A1083" s="618" t="s">
        <v>556</v>
      </c>
      <c r="B1083" s="619" t="s">
        <v>558</v>
      </c>
      <c r="C1083" s="620" t="s">
        <v>578</v>
      </c>
      <c r="D1083" s="621" t="s">
        <v>579</v>
      </c>
      <c r="E1083" s="620" t="s">
        <v>559</v>
      </c>
      <c r="F1083" s="621" t="s">
        <v>560</v>
      </c>
      <c r="G1083" s="620" t="s">
        <v>627</v>
      </c>
      <c r="H1083" s="620" t="s">
        <v>2980</v>
      </c>
      <c r="I1083" s="620" t="s">
        <v>2981</v>
      </c>
      <c r="J1083" s="620" t="s">
        <v>2982</v>
      </c>
      <c r="K1083" s="620" t="s">
        <v>2983</v>
      </c>
      <c r="L1083" s="622">
        <v>42.61</v>
      </c>
      <c r="M1083" s="622">
        <v>1</v>
      </c>
      <c r="N1083" s="623">
        <v>42.61</v>
      </c>
    </row>
    <row r="1084" spans="1:14" ht="14.4" customHeight="1" x14ac:dyDescent="0.3">
      <c r="A1084" s="618" t="s">
        <v>556</v>
      </c>
      <c r="B1084" s="619" t="s">
        <v>558</v>
      </c>
      <c r="C1084" s="620" t="s">
        <v>578</v>
      </c>
      <c r="D1084" s="621" t="s">
        <v>579</v>
      </c>
      <c r="E1084" s="620" t="s">
        <v>559</v>
      </c>
      <c r="F1084" s="621" t="s">
        <v>560</v>
      </c>
      <c r="G1084" s="620" t="s">
        <v>627</v>
      </c>
      <c r="H1084" s="620" t="s">
        <v>2984</v>
      </c>
      <c r="I1084" s="620" t="s">
        <v>971</v>
      </c>
      <c r="J1084" s="620" t="s">
        <v>2985</v>
      </c>
      <c r="K1084" s="620"/>
      <c r="L1084" s="622">
        <v>203.38062128983199</v>
      </c>
      <c r="M1084" s="622">
        <v>4</v>
      </c>
      <c r="N1084" s="623">
        <v>813.52248515932797</v>
      </c>
    </row>
    <row r="1085" spans="1:14" ht="14.4" customHeight="1" x14ac:dyDescent="0.3">
      <c r="A1085" s="618" t="s">
        <v>556</v>
      </c>
      <c r="B1085" s="619" t="s">
        <v>558</v>
      </c>
      <c r="C1085" s="620" t="s">
        <v>578</v>
      </c>
      <c r="D1085" s="621" t="s">
        <v>579</v>
      </c>
      <c r="E1085" s="620" t="s">
        <v>559</v>
      </c>
      <c r="F1085" s="621" t="s">
        <v>560</v>
      </c>
      <c r="G1085" s="620" t="s">
        <v>627</v>
      </c>
      <c r="H1085" s="620" t="s">
        <v>1341</v>
      </c>
      <c r="I1085" s="620" t="s">
        <v>1342</v>
      </c>
      <c r="J1085" s="620" t="s">
        <v>1343</v>
      </c>
      <c r="K1085" s="620" t="s">
        <v>1116</v>
      </c>
      <c r="L1085" s="622">
        <v>25.32</v>
      </c>
      <c r="M1085" s="622">
        <v>4</v>
      </c>
      <c r="N1085" s="623">
        <v>101.28</v>
      </c>
    </row>
    <row r="1086" spans="1:14" ht="14.4" customHeight="1" x14ac:dyDescent="0.3">
      <c r="A1086" s="618" t="s">
        <v>556</v>
      </c>
      <c r="B1086" s="619" t="s">
        <v>558</v>
      </c>
      <c r="C1086" s="620" t="s">
        <v>578</v>
      </c>
      <c r="D1086" s="621" t="s">
        <v>579</v>
      </c>
      <c r="E1086" s="620" t="s">
        <v>559</v>
      </c>
      <c r="F1086" s="621" t="s">
        <v>560</v>
      </c>
      <c r="G1086" s="620" t="s">
        <v>627</v>
      </c>
      <c r="H1086" s="620" t="s">
        <v>1359</v>
      </c>
      <c r="I1086" s="620" t="s">
        <v>1360</v>
      </c>
      <c r="J1086" s="620" t="s">
        <v>1361</v>
      </c>
      <c r="K1086" s="620" t="s">
        <v>1362</v>
      </c>
      <c r="L1086" s="622">
        <v>86.149612310769896</v>
      </c>
      <c r="M1086" s="622">
        <v>1</v>
      </c>
      <c r="N1086" s="623">
        <v>86.149612310769896</v>
      </c>
    </row>
    <row r="1087" spans="1:14" ht="14.4" customHeight="1" x14ac:dyDescent="0.3">
      <c r="A1087" s="618" t="s">
        <v>556</v>
      </c>
      <c r="B1087" s="619" t="s">
        <v>558</v>
      </c>
      <c r="C1087" s="620" t="s">
        <v>578</v>
      </c>
      <c r="D1087" s="621" t="s">
        <v>579</v>
      </c>
      <c r="E1087" s="620" t="s">
        <v>559</v>
      </c>
      <c r="F1087" s="621" t="s">
        <v>560</v>
      </c>
      <c r="G1087" s="620" t="s">
        <v>627</v>
      </c>
      <c r="H1087" s="620" t="s">
        <v>1377</v>
      </c>
      <c r="I1087" s="620" t="s">
        <v>1378</v>
      </c>
      <c r="J1087" s="620" t="s">
        <v>1379</v>
      </c>
      <c r="K1087" s="620" t="s">
        <v>1380</v>
      </c>
      <c r="L1087" s="622">
        <v>388.0097358626432</v>
      </c>
      <c r="M1087" s="622">
        <v>5</v>
      </c>
      <c r="N1087" s="623">
        <v>1940.0486793132161</v>
      </c>
    </row>
    <row r="1088" spans="1:14" ht="14.4" customHeight="1" x14ac:dyDescent="0.3">
      <c r="A1088" s="618" t="s">
        <v>556</v>
      </c>
      <c r="B1088" s="619" t="s">
        <v>558</v>
      </c>
      <c r="C1088" s="620" t="s">
        <v>578</v>
      </c>
      <c r="D1088" s="621" t="s">
        <v>579</v>
      </c>
      <c r="E1088" s="620" t="s">
        <v>559</v>
      </c>
      <c r="F1088" s="621" t="s">
        <v>560</v>
      </c>
      <c r="G1088" s="620" t="s">
        <v>627</v>
      </c>
      <c r="H1088" s="620" t="s">
        <v>1385</v>
      </c>
      <c r="I1088" s="620" t="s">
        <v>971</v>
      </c>
      <c r="J1088" s="620" t="s">
        <v>1386</v>
      </c>
      <c r="K1088" s="620"/>
      <c r="L1088" s="622">
        <v>266.8</v>
      </c>
      <c r="M1088" s="622">
        <v>3</v>
      </c>
      <c r="N1088" s="623">
        <v>800.40000000000009</v>
      </c>
    </row>
    <row r="1089" spans="1:14" ht="14.4" customHeight="1" x14ac:dyDescent="0.3">
      <c r="A1089" s="618" t="s">
        <v>556</v>
      </c>
      <c r="B1089" s="619" t="s">
        <v>558</v>
      </c>
      <c r="C1089" s="620" t="s">
        <v>578</v>
      </c>
      <c r="D1089" s="621" t="s">
        <v>579</v>
      </c>
      <c r="E1089" s="620" t="s">
        <v>559</v>
      </c>
      <c r="F1089" s="621" t="s">
        <v>560</v>
      </c>
      <c r="G1089" s="620" t="s">
        <v>627</v>
      </c>
      <c r="H1089" s="620" t="s">
        <v>1389</v>
      </c>
      <c r="I1089" s="620" t="s">
        <v>971</v>
      </c>
      <c r="J1089" s="620" t="s">
        <v>1390</v>
      </c>
      <c r="K1089" s="620"/>
      <c r="L1089" s="622">
        <v>145.43957222896756</v>
      </c>
      <c r="M1089" s="622">
        <v>3</v>
      </c>
      <c r="N1089" s="623">
        <v>436.31871668690269</v>
      </c>
    </row>
    <row r="1090" spans="1:14" ht="14.4" customHeight="1" x14ac:dyDescent="0.3">
      <c r="A1090" s="618" t="s">
        <v>556</v>
      </c>
      <c r="B1090" s="619" t="s">
        <v>558</v>
      </c>
      <c r="C1090" s="620" t="s">
        <v>578</v>
      </c>
      <c r="D1090" s="621" t="s">
        <v>579</v>
      </c>
      <c r="E1090" s="620" t="s">
        <v>559</v>
      </c>
      <c r="F1090" s="621" t="s">
        <v>560</v>
      </c>
      <c r="G1090" s="620" t="s">
        <v>627</v>
      </c>
      <c r="H1090" s="620" t="s">
        <v>2358</v>
      </c>
      <c r="I1090" s="620" t="s">
        <v>2358</v>
      </c>
      <c r="J1090" s="620" t="s">
        <v>2359</v>
      </c>
      <c r="K1090" s="620" t="s">
        <v>2360</v>
      </c>
      <c r="L1090" s="622">
        <v>650.46</v>
      </c>
      <c r="M1090" s="622">
        <v>1</v>
      </c>
      <c r="N1090" s="623">
        <v>650.46</v>
      </c>
    </row>
    <row r="1091" spans="1:14" ht="14.4" customHeight="1" x14ac:dyDescent="0.3">
      <c r="A1091" s="618" t="s">
        <v>556</v>
      </c>
      <c r="B1091" s="619" t="s">
        <v>558</v>
      </c>
      <c r="C1091" s="620" t="s">
        <v>578</v>
      </c>
      <c r="D1091" s="621" t="s">
        <v>579</v>
      </c>
      <c r="E1091" s="620" t="s">
        <v>559</v>
      </c>
      <c r="F1091" s="621" t="s">
        <v>560</v>
      </c>
      <c r="G1091" s="620" t="s">
        <v>627</v>
      </c>
      <c r="H1091" s="620" t="s">
        <v>2387</v>
      </c>
      <c r="I1091" s="620" t="s">
        <v>2388</v>
      </c>
      <c r="J1091" s="620" t="s">
        <v>1339</v>
      </c>
      <c r="K1091" s="620" t="s">
        <v>2052</v>
      </c>
      <c r="L1091" s="622">
        <v>63.94</v>
      </c>
      <c r="M1091" s="622">
        <v>1</v>
      </c>
      <c r="N1091" s="623">
        <v>63.94</v>
      </c>
    </row>
    <row r="1092" spans="1:14" ht="14.4" customHeight="1" x14ac:dyDescent="0.3">
      <c r="A1092" s="618" t="s">
        <v>556</v>
      </c>
      <c r="B1092" s="619" t="s">
        <v>558</v>
      </c>
      <c r="C1092" s="620" t="s">
        <v>578</v>
      </c>
      <c r="D1092" s="621" t="s">
        <v>579</v>
      </c>
      <c r="E1092" s="620" t="s">
        <v>559</v>
      </c>
      <c r="F1092" s="621" t="s">
        <v>560</v>
      </c>
      <c r="G1092" s="620" t="s">
        <v>627</v>
      </c>
      <c r="H1092" s="620" t="s">
        <v>2392</v>
      </c>
      <c r="I1092" s="620" t="s">
        <v>2392</v>
      </c>
      <c r="J1092" s="620" t="s">
        <v>2393</v>
      </c>
      <c r="K1092" s="620" t="s">
        <v>2394</v>
      </c>
      <c r="L1092" s="622">
        <v>350.00259290647136</v>
      </c>
      <c r="M1092" s="622">
        <v>3</v>
      </c>
      <c r="N1092" s="623">
        <v>1050.0077787194141</v>
      </c>
    </row>
    <row r="1093" spans="1:14" ht="14.4" customHeight="1" x14ac:dyDescent="0.3">
      <c r="A1093" s="618" t="s">
        <v>556</v>
      </c>
      <c r="B1093" s="619" t="s">
        <v>558</v>
      </c>
      <c r="C1093" s="620" t="s">
        <v>578</v>
      </c>
      <c r="D1093" s="621" t="s">
        <v>579</v>
      </c>
      <c r="E1093" s="620" t="s">
        <v>559</v>
      </c>
      <c r="F1093" s="621" t="s">
        <v>560</v>
      </c>
      <c r="G1093" s="620" t="s">
        <v>627</v>
      </c>
      <c r="H1093" s="620" t="s">
        <v>2407</v>
      </c>
      <c r="I1093" s="620" t="s">
        <v>2408</v>
      </c>
      <c r="J1093" s="620" t="s">
        <v>2409</v>
      </c>
      <c r="K1093" s="620" t="s">
        <v>2410</v>
      </c>
      <c r="L1093" s="622">
        <v>94.199966258721204</v>
      </c>
      <c r="M1093" s="622">
        <v>3</v>
      </c>
      <c r="N1093" s="623">
        <v>282.59989877616363</v>
      </c>
    </row>
    <row r="1094" spans="1:14" ht="14.4" customHeight="1" x14ac:dyDescent="0.3">
      <c r="A1094" s="618" t="s">
        <v>556</v>
      </c>
      <c r="B1094" s="619" t="s">
        <v>558</v>
      </c>
      <c r="C1094" s="620" t="s">
        <v>578</v>
      </c>
      <c r="D1094" s="621" t="s">
        <v>579</v>
      </c>
      <c r="E1094" s="620" t="s">
        <v>559</v>
      </c>
      <c r="F1094" s="621" t="s">
        <v>560</v>
      </c>
      <c r="G1094" s="620" t="s">
        <v>627</v>
      </c>
      <c r="H1094" s="620" t="s">
        <v>2986</v>
      </c>
      <c r="I1094" s="620" t="s">
        <v>2987</v>
      </c>
      <c r="J1094" s="620" t="s">
        <v>2988</v>
      </c>
      <c r="K1094" s="620" t="s">
        <v>961</v>
      </c>
      <c r="L1094" s="622">
        <v>79.53</v>
      </c>
      <c r="M1094" s="622">
        <v>1</v>
      </c>
      <c r="N1094" s="623">
        <v>79.53</v>
      </c>
    </row>
    <row r="1095" spans="1:14" ht="14.4" customHeight="1" x14ac:dyDescent="0.3">
      <c r="A1095" s="618" t="s">
        <v>556</v>
      </c>
      <c r="B1095" s="619" t="s">
        <v>558</v>
      </c>
      <c r="C1095" s="620" t="s">
        <v>578</v>
      </c>
      <c r="D1095" s="621" t="s">
        <v>579</v>
      </c>
      <c r="E1095" s="620" t="s">
        <v>559</v>
      </c>
      <c r="F1095" s="621" t="s">
        <v>560</v>
      </c>
      <c r="G1095" s="620" t="s">
        <v>627</v>
      </c>
      <c r="H1095" s="620" t="s">
        <v>2989</v>
      </c>
      <c r="I1095" s="620" t="s">
        <v>2990</v>
      </c>
      <c r="J1095" s="620" t="s">
        <v>988</v>
      </c>
      <c r="K1095" s="620" t="s">
        <v>2991</v>
      </c>
      <c r="L1095" s="622">
        <v>40.256250000000001</v>
      </c>
      <c r="M1095" s="622">
        <v>8</v>
      </c>
      <c r="N1095" s="623">
        <v>322.05</v>
      </c>
    </row>
    <row r="1096" spans="1:14" ht="14.4" customHeight="1" x14ac:dyDescent="0.3">
      <c r="A1096" s="618" t="s">
        <v>556</v>
      </c>
      <c r="B1096" s="619" t="s">
        <v>558</v>
      </c>
      <c r="C1096" s="620" t="s">
        <v>578</v>
      </c>
      <c r="D1096" s="621" t="s">
        <v>579</v>
      </c>
      <c r="E1096" s="620" t="s">
        <v>559</v>
      </c>
      <c r="F1096" s="621" t="s">
        <v>560</v>
      </c>
      <c r="G1096" s="620" t="s">
        <v>627</v>
      </c>
      <c r="H1096" s="620" t="s">
        <v>2992</v>
      </c>
      <c r="I1096" s="620" t="s">
        <v>2993</v>
      </c>
      <c r="J1096" s="620" t="s">
        <v>2861</v>
      </c>
      <c r="K1096" s="620" t="s">
        <v>2994</v>
      </c>
      <c r="L1096" s="622">
        <v>192.08</v>
      </c>
      <c r="M1096" s="622">
        <v>1</v>
      </c>
      <c r="N1096" s="623">
        <v>192.08</v>
      </c>
    </row>
    <row r="1097" spans="1:14" ht="14.4" customHeight="1" x14ac:dyDescent="0.3">
      <c r="A1097" s="618" t="s">
        <v>556</v>
      </c>
      <c r="B1097" s="619" t="s">
        <v>558</v>
      </c>
      <c r="C1097" s="620" t="s">
        <v>578</v>
      </c>
      <c r="D1097" s="621" t="s">
        <v>579</v>
      </c>
      <c r="E1097" s="620" t="s">
        <v>559</v>
      </c>
      <c r="F1097" s="621" t="s">
        <v>560</v>
      </c>
      <c r="G1097" s="620" t="s">
        <v>627</v>
      </c>
      <c r="H1097" s="620" t="s">
        <v>2995</v>
      </c>
      <c r="I1097" s="620" t="s">
        <v>2996</v>
      </c>
      <c r="J1097" s="620" t="s">
        <v>2997</v>
      </c>
      <c r="K1097" s="620" t="s">
        <v>2998</v>
      </c>
      <c r="L1097" s="622">
        <v>145.94913074322099</v>
      </c>
      <c r="M1097" s="622">
        <v>1</v>
      </c>
      <c r="N1097" s="623">
        <v>145.94913074322099</v>
      </c>
    </row>
    <row r="1098" spans="1:14" ht="14.4" customHeight="1" x14ac:dyDescent="0.3">
      <c r="A1098" s="618" t="s">
        <v>556</v>
      </c>
      <c r="B1098" s="619" t="s">
        <v>558</v>
      </c>
      <c r="C1098" s="620" t="s">
        <v>578</v>
      </c>
      <c r="D1098" s="621" t="s">
        <v>579</v>
      </c>
      <c r="E1098" s="620" t="s">
        <v>559</v>
      </c>
      <c r="F1098" s="621" t="s">
        <v>560</v>
      </c>
      <c r="G1098" s="620" t="s">
        <v>627</v>
      </c>
      <c r="H1098" s="620" t="s">
        <v>2999</v>
      </c>
      <c r="I1098" s="620" t="s">
        <v>3000</v>
      </c>
      <c r="J1098" s="620" t="s">
        <v>3001</v>
      </c>
      <c r="K1098" s="620" t="s">
        <v>3002</v>
      </c>
      <c r="L1098" s="622">
        <v>93.28</v>
      </c>
      <c r="M1098" s="622">
        <v>1</v>
      </c>
      <c r="N1098" s="623">
        <v>93.28</v>
      </c>
    </row>
    <row r="1099" spans="1:14" ht="14.4" customHeight="1" x14ac:dyDescent="0.3">
      <c r="A1099" s="618" t="s">
        <v>556</v>
      </c>
      <c r="B1099" s="619" t="s">
        <v>558</v>
      </c>
      <c r="C1099" s="620" t="s">
        <v>578</v>
      </c>
      <c r="D1099" s="621" t="s">
        <v>579</v>
      </c>
      <c r="E1099" s="620" t="s">
        <v>559</v>
      </c>
      <c r="F1099" s="621" t="s">
        <v>560</v>
      </c>
      <c r="G1099" s="620" t="s">
        <v>627</v>
      </c>
      <c r="H1099" s="620" t="s">
        <v>3003</v>
      </c>
      <c r="I1099" s="620" t="s">
        <v>3004</v>
      </c>
      <c r="J1099" s="620" t="s">
        <v>3005</v>
      </c>
      <c r="K1099" s="620"/>
      <c r="L1099" s="622">
        <v>143.405100946971</v>
      </c>
      <c r="M1099" s="622">
        <v>2</v>
      </c>
      <c r="N1099" s="623">
        <v>286.81020189394201</v>
      </c>
    </row>
    <row r="1100" spans="1:14" ht="14.4" customHeight="1" x14ac:dyDescent="0.3">
      <c r="A1100" s="618" t="s">
        <v>556</v>
      </c>
      <c r="B1100" s="619" t="s">
        <v>558</v>
      </c>
      <c r="C1100" s="620" t="s">
        <v>578</v>
      </c>
      <c r="D1100" s="621" t="s">
        <v>579</v>
      </c>
      <c r="E1100" s="620" t="s">
        <v>559</v>
      </c>
      <c r="F1100" s="621" t="s">
        <v>560</v>
      </c>
      <c r="G1100" s="620" t="s">
        <v>627</v>
      </c>
      <c r="H1100" s="620" t="s">
        <v>3006</v>
      </c>
      <c r="I1100" s="620" t="s">
        <v>3007</v>
      </c>
      <c r="J1100" s="620" t="s">
        <v>3008</v>
      </c>
      <c r="K1100" s="620" t="s">
        <v>3009</v>
      </c>
      <c r="L1100" s="622">
        <v>268.08</v>
      </c>
      <c r="M1100" s="622">
        <v>1</v>
      </c>
      <c r="N1100" s="623">
        <v>268.08</v>
      </c>
    </row>
    <row r="1101" spans="1:14" ht="14.4" customHeight="1" x14ac:dyDescent="0.3">
      <c r="A1101" s="618" t="s">
        <v>556</v>
      </c>
      <c r="B1101" s="619" t="s">
        <v>558</v>
      </c>
      <c r="C1101" s="620" t="s">
        <v>578</v>
      </c>
      <c r="D1101" s="621" t="s">
        <v>579</v>
      </c>
      <c r="E1101" s="620" t="s">
        <v>559</v>
      </c>
      <c r="F1101" s="621" t="s">
        <v>560</v>
      </c>
      <c r="G1101" s="620" t="s">
        <v>627</v>
      </c>
      <c r="H1101" s="620" t="s">
        <v>3010</v>
      </c>
      <c r="I1101" s="620" t="s">
        <v>3011</v>
      </c>
      <c r="J1101" s="620" t="s">
        <v>3012</v>
      </c>
      <c r="K1101" s="620" t="s">
        <v>1605</v>
      </c>
      <c r="L1101" s="622">
        <v>1782.96</v>
      </c>
      <c r="M1101" s="622">
        <v>1</v>
      </c>
      <c r="N1101" s="623">
        <v>1782.96</v>
      </c>
    </row>
    <row r="1102" spans="1:14" ht="14.4" customHeight="1" x14ac:dyDescent="0.3">
      <c r="A1102" s="618" t="s">
        <v>556</v>
      </c>
      <c r="B1102" s="619" t="s">
        <v>558</v>
      </c>
      <c r="C1102" s="620" t="s">
        <v>578</v>
      </c>
      <c r="D1102" s="621" t="s">
        <v>579</v>
      </c>
      <c r="E1102" s="620" t="s">
        <v>559</v>
      </c>
      <c r="F1102" s="621" t="s">
        <v>560</v>
      </c>
      <c r="G1102" s="620" t="s">
        <v>627</v>
      </c>
      <c r="H1102" s="620" t="s">
        <v>3013</v>
      </c>
      <c r="I1102" s="620" t="s">
        <v>3014</v>
      </c>
      <c r="J1102" s="620" t="s">
        <v>3015</v>
      </c>
      <c r="K1102" s="620" t="s">
        <v>1552</v>
      </c>
      <c r="L1102" s="622">
        <v>1091.5550000000001</v>
      </c>
      <c r="M1102" s="622">
        <v>1</v>
      </c>
      <c r="N1102" s="623">
        <v>1091.5550000000001</v>
      </c>
    </row>
    <row r="1103" spans="1:14" ht="14.4" customHeight="1" x14ac:dyDescent="0.3">
      <c r="A1103" s="618" t="s">
        <v>556</v>
      </c>
      <c r="B1103" s="619" t="s">
        <v>558</v>
      </c>
      <c r="C1103" s="620" t="s">
        <v>578</v>
      </c>
      <c r="D1103" s="621" t="s">
        <v>579</v>
      </c>
      <c r="E1103" s="620" t="s">
        <v>559</v>
      </c>
      <c r="F1103" s="621" t="s">
        <v>560</v>
      </c>
      <c r="G1103" s="620" t="s">
        <v>627</v>
      </c>
      <c r="H1103" s="620" t="s">
        <v>3016</v>
      </c>
      <c r="I1103" s="620" t="s">
        <v>3017</v>
      </c>
      <c r="J1103" s="620" t="s">
        <v>3018</v>
      </c>
      <c r="K1103" s="620" t="s">
        <v>3019</v>
      </c>
      <c r="L1103" s="622">
        <v>2184.6112654733101</v>
      </c>
      <c r="M1103" s="622">
        <v>1</v>
      </c>
      <c r="N1103" s="623">
        <v>2184.6112654733101</v>
      </c>
    </row>
    <row r="1104" spans="1:14" ht="14.4" customHeight="1" x14ac:dyDescent="0.3">
      <c r="A1104" s="618" t="s">
        <v>556</v>
      </c>
      <c r="B1104" s="619" t="s">
        <v>558</v>
      </c>
      <c r="C1104" s="620" t="s">
        <v>578</v>
      </c>
      <c r="D1104" s="621" t="s">
        <v>579</v>
      </c>
      <c r="E1104" s="620" t="s">
        <v>559</v>
      </c>
      <c r="F1104" s="621" t="s">
        <v>560</v>
      </c>
      <c r="G1104" s="620" t="s">
        <v>627</v>
      </c>
      <c r="H1104" s="620" t="s">
        <v>3020</v>
      </c>
      <c r="I1104" s="620" t="s">
        <v>3020</v>
      </c>
      <c r="J1104" s="620" t="s">
        <v>3021</v>
      </c>
      <c r="K1104" s="620" t="s">
        <v>3022</v>
      </c>
      <c r="L1104" s="622">
        <v>580.12004708476695</v>
      </c>
      <c r="M1104" s="622">
        <v>1</v>
      </c>
      <c r="N1104" s="623">
        <v>580.12004708476695</v>
      </c>
    </row>
    <row r="1105" spans="1:14" ht="14.4" customHeight="1" x14ac:dyDescent="0.3">
      <c r="A1105" s="618" t="s">
        <v>556</v>
      </c>
      <c r="B1105" s="619" t="s">
        <v>558</v>
      </c>
      <c r="C1105" s="620" t="s">
        <v>578</v>
      </c>
      <c r="D1105" s="621" t="s">
        <v>579</v>
      </c>
      <c r="E1105" s="620" t="s">
        <v>559</v>
      </c>
      <c r="F1105" s="621" t="s">
        <v>560</v>
      </c>
      <c r="G1105" s="620" t="s">
        <v>627</v>
      </c>
      <c r="H1105" s="620" t="s">
        <v>3023</v>
      </c>
      <c r="I1105" s="620" t="s">
        <v>3023</v>
      </c>
      <c r="J1105" s="620" t="s">
        <v>3024</v>
      </c>
      <c r="K1105" s="620" t="s">
        <v>3025</v>
      </c>
      <c r="L1105" s="622">
        <v>48.28</v>
      </c>
      <c r="M1105" s="622">
        <v>1</v>
      </c>
      <c r="N1105" s="623">
        <v>48.28</v>
      </c>
    </row>
    <row r="1106" spans="1:14" ht="14.4" customHeight="1" x14ac:dyDescent="0.3">
      <c r="A1106" s="618" t="s">
        <v>556</v>
      </c>
      <c r="B1106" s="619" t="s">
        <v>558</v>
      </c>
      <c r="C1106" s="620" t="s">
        <v>578</v>
      </c>
      <c r="D1106" s="621" t="s">
        <v>579</v>
      </c>
      <c r="E1106" s="620" t="s">
        <v>559</v>
      </c>
      <c r="F1106" s="621" t="s">
        <v>560</v>
      </c>
      <c r="G1106" s="620" t="s">
        <v>627</v>
      </c>
      <c r="H1106" s="620" t="s">
        <v>3026</v>
      </c>
      <c r="I1106" s="620" t="s">
        <v>3026</v>
      </c>
      <c r="J1106" s="620" t="s">
        <v>3027</v>
      </c>
      <c r="K1106" s="620" t="s">
        <v>751</v>
      </c>
      <c r="L1106" s="622">
        <v>90.319985508586996</v>
      </c>
      <c r="M1106" s="622">
        <v>1</v>
      </c>
      <c r="N1106" s="623">
        <v>90.319985508586996</v>
      </c>
    </row>
    <row r="1107" spans="1:14" ht="14.4" customHeight="1" x14ac:dyDescent="0.3">
      <c r="A1107" s="618" t="s">
        <v>556</v>
      </c>
      <c r="B1107" s="619" t="s">
        <v>558</v>
      </c>
      <c r="C1107" s="620" t="s">
        <v>578</v>
      </c>
      <c r="D1107" s="621" t="s">
        <v>579</v>
      </c>
      <c r="E1107" s="620" t="s">
        <v>559</v>
      </c>
      <c r="F1107" s="621" t="s">
        <v>560</v>
      </c>
      <c r="G1107" s="620" t="s">
        <v>627</v>
      </c>
      <c r="H1107" s="620" t="s">
        <v>3028</v>
      </c>
      <c r="I1107" s="620" t="s">
        <v>3029</v>
      </c>
      <c r="J1107" s="620" t="s">
        <v>3030</v>
      </c>
      <c r="K1107" s="620" t="s">
        <v>1340</v>
      </c>
      <c r="L1107" s="622">
        <v>113.95000001</v>
      </c>
      <c r="M1107" s="622">
        <v>1</v>
      </c>
      <c r="N1107" s="623">
        <v>113.95000001</v>
      </c>
    </row>
    <row r="1108" spans="1:14" ht="14.4" customHeight="1" x14ac:dyDescent="0.3">
      <c r="A1108" s="618" t="s">
        <v>556</v>
      </c>
      <c r="B1108" s="619" t="s">
        <v>558</v>
      </c>
      <c r="C1108" s="620" t="s">
        <v>578</v>
      </c>
      <c r="D1108" s="621" t="s">
        <v>579</v>
      </c>
      <c r="E1108" s="620" t="s">
        <v>559</v>
      </c>
      <c r="F1108" s="621" t="s">
        <v>560</v>
      </c>
      <c r="G1108" s="620" t="s">
        <v>627</v>
      </c>
      <c r="H1108" s="620" t="s">
        <v>3031</v>
      </c>
      <c r="I1108" s="620" t="s">
        <v>3032</v>
      </c>
      <c r="J1108" s="620" t="s">
        <v>3033</v>
      </c>
      <c r="K1108" s="620" t="s">
        <v>1291</v>
      </c>
      <c r="L1108" s="622">
        <v>56.430909061619303</v>
      </c>
      <c r="M1108" s="622">
        <v>1</v>
      </c>
      <c r="N1108" s="623">
        <v>56.430909061619303</v>
      </c>
    </row>
    <row r="1109" spans="1:14" ht="14.4" customHeight="1" x14ac:dyDescent="0.3">
      <c r="A1109" s="618" t="s">
        <v>556</v>
      </c>
      <c r="B1109" s="619" t="s">
        <v>558</v>
      </c>
      <c r="C1109" s="620" t="s">
        <v>578</v>
      </c>
      <c r="D1109" s="621" t="s">
        <v>579</v>
      </c>
      <c r="E1109" s="620" t="s">
        <v>559</v>
      </c>
      <c r="F1109" s="621" t="s">
        <v>560</v>
      </c>
      <c r="G1109" s="620" t="s">
        <v>627</v>
      </c>
      <c r="H1109" s="620" t="s">
        <v>3034</v>
      </c>
      <c r="I1109" s="620" t="s">
        <v>3034</v>
      </c>
      <c r="J1109" s="620" t="s">
        <v>3035</v>
      </c>
      <c r="K1109" s="620" t="s">
        <v>3036</v>
      </c>
      <c r="L1109" s="622">
        <v>89.65</v>
      </c>
      <c r="M1109" s="622">
        <v>1</v>
      </c>
      <c r="N1109" s="623">
        <v>89.65</v>
      </c>
    </row>
    <row r="1110" spans="1:14" ht="14.4" customHeight="1" x14ac:dyDescent="0.3">
      <c r="A1110" s="618" t="s">
        <v>556</v>
      </c>
      <c r="B1110" s="619" t="s">
        <v>558</v>
      </c>
      <c r="C1110" s="620" t="s">
        <v>578</v>
      </c>
      <c r="D1110" s="621" t="s">
        <v>579</v>
      </c>
      <c r="E1110" s="620" t="s">
        <v>559</v>
      </c>
      <c r="F1110" s="621" t="s">
        <v>560</v>
      </c>
      <c r="G1110" s="620" t="s">
        <v>627</v>
      </c>
      <c r="H1110" s="620" t="s">
        <v>3037</v>
      </c>
      <c r="I1110" s="620" t="s">
        <v>3038</v>
      </c>
      <c r="J1110" s="620" t="s">
        <v>3039</v>
      </c>
      <c r="K1110" s="620" t="s">
        <v>3040</v>
      </c>
      <c r="L1110" s="622">
        <v>106.25390539069531</v>
      </c>
      <c r="M1110" s="622">
        <v>20</v>
      </c>
      <c r="N1110" s="623">
        <v>2125.0781078139062</v>
      </c>
    </row>
    <row r="1111" spans="1:14" ht="14.4" customHeight="1" x14ac:dyDescent="0.3">
      <c r="A1111" s="618" t="s">
        <v>556</v>
      </c>
      <c r="B1111" s="619" t="s">
        <v>558</v>
      </c>
      <c r="C1111" s="620" t="s">
        <v>578</v>
      </c>
      <c r="D1111" s="621" t="s">
        <v>579</v>
      </c>
      <c r="E1111" s="620" t="s">
        <v>559</v>
      </c>
      <c r="F1111" s="621" t="s">
        <v>560</v>
      </c>
      <c r="G1111" s="620" t="s">
        <v>627</v>
      </c>
      <c r="H1111" s="620" t="s">
        <v>3041</v>
      </c>
      <c r="I1111" s="620" t="s">
        <v>971</v>
      </c>
      <c r="J1111" s="620" t="s">
        <v>2293</v>
      </c>
      <c r="K1111" s="620" t="s">
        <v>3042</v>
      </c>
      <c r="L1111" s="622">
        <v>887.45916478903996</v>
      </c>
      <c r="M1111" s="622">
        <v>2</v>
      </c>
      <c r="N1111" s="623">
        <v>1774.9183295780799</v>
      </c>
    </row>
    <row r="1112" spans="1:14" ht="14.4" customHeight="1" x14ac:dyDescent="0.3">
      <c r="A1112" s="618" t="s">
        <v>556</v>
      </c>
      <c r="B1112" s="619" t="s">
        <v>558</v>
      </c>
      <c r="C1112" s="620" t="s">
        <v>578</v>
      </c>
      <c r="D1112" s="621" t="s">
        <v>579</v>
      </c>
      <c r="E1112" s="620" t="s">
        <v>559</v>
      </c>
      <c r="F1112" s="621" t="s">
        <v>560</v>
      </c>
      <c r="G1112" s="620" t="s">
        <v>627</v>
      </c>
      <c r="H1112" s="620" t="s">
        <v>3043</v>
      </c>
      <c r="I1112" s="620" t="s">
        <v>971</v>
      </c>
      <c r="J1112" s="620" t="s">
        <v>3044</v>
      </c>
      <c r="K1112" s="620" t="s">
        <v>976</v>
      </c>
      <c r="L1112" s="622">
        <v>181.05875255547835</v>
      </c>
      <c r="M1112" s="622">
        <v>6</v>
      </c>
      <c r="N1112" s="623">
        <v>1086.3525153328701</v>
      </c>
    </row>
    <row r="1113" spans="1:14" ht="14.4" customHeight="1" x14ac:dyDescent="0.3">
      <c r="A1113" s="618" t="s">
        <v>556</v>
      </c>
      <c r="B1113" s="619" t="s">
        <v>558</v>
      </c>
      <c r="C1113" s="620" t="s">
        <v>578</v>
      </c>
      <c r="D1113" s="621" t="s">
        <v>579</v>
      </c>
      <c r="E1113" s="620" t="s">
        <v>559</v>
      </c>
      <c r="F1113" s="621" t="s">
        <v>560</v>
      </c>
      <c r="G1113" s="620" t="s">
        <v>627</v>
      </c>
      <c r="H1113" s="620" t="s">
        <v>3045</v>
      </c>
      <c r="I1113" s="620" t="s">
        <v>971</v>
      </c>
      <c r="J1113" s="620" t="s">
        <v>3046</v>
      </c>
      <c r="K1113" s="620"/>
      <c r="L1113" s="622">
        <v>57.899436199749999</v>
      </c>
      <c r="M1113" s="622">
        <v>1</v>
      </c>
      <c r="N1113" s="623">
        <v>57.899436199749999</v>
      </c>
    </row>
    <row r="1114" spans="1:14" ht="14.4" customHeight="1" x14ac:dyDescent="0.3">
      <c r="A1114" s="618" t="s">
        <v>556</v>
      </c>
      <c r="B1114" s="619" t="s">
        <v>558</v>
      </c>
      <c r="C1114" s="620" t="s">
        <v>578</v>
      </c>
      <c r="D1114" s="621" t="s">
        <v>579</v>
      </c>
      <c r="E1114" s="620" t="s">
        <v>559</v>
      </c>
      <c r="F1114" s="621" t="s">
        <v>560</v>
      </c>
      <c r="G1114" s="620" t="s">
        <v>627</v>
      </c>
      <c r="H1114" s="620" t="s">
        <v>3047</v>
      </c>
      <c r="I1114" s="620" t="s">
        <v>971</v>
      </c>
      <c r="J1114" s="620" t="s">
        <v>3048</v>
      </c>
      <c r="K1114" s="620"/>
      <c r="L1114" s="622">
        <v>46.1971842562223</v>
      </c>
      <c r="M1114" s="622">
        <v>1</v>
      </c>
      <c r="N1114" s="623">
        <v>46.1971842562223</v>
      </c>
    </row>
    <row r="1115" spans="1:14" ht="14.4" customHeight="1" x14ac:dyDescent="0.3">
      <c r="A1115" s="618" t="s">
        <v>556</v>
      </c>
      <c r="B1115" s="619" t="s">
        <v>558</v>
      </c>
      <c r="C1115" s="620" t="s">
        <v>578</v>
      </c>
      <c r="D1115" s="621" t="s">
        <v>579</v>
      </c>
      <c r="E1115" s="620" t="s">
        <v>559</v>
      </c>
      <c r="F1115" s="621" t="s">
        <v>560</v>
      </c>
      <c r="G1115" s="620" t="s">
        <v>627</v>
      </c>
      <c r="H1115" s="620" t="s">
        <v>3049</v>
      </c>
      <c r="I1115" s="620" t="s">
        <v>3050</v>
      </c>
      <c r="J1115" s="620" t="s">
        <v>3051</v>
      </c>
      <c r="K1115" s="620" t="s">
        <v>3052</v>
      </c>
      <c r="L1115" s="622">
        <v>60.75</v>
      </c>
      <c r="M1115" s="622">
        <v>1</v>
      </c>
      <c r="N1115" s="623">
        <v>60.75</v>
      </c>
    </row>
    <row r="1116" spans="1:14" ht="14.4" customHeight="1" x14ac:dyDescent="0.3">
      <c r="A1116" s="618" t="s">
        <v>556</v>
      </c>
      <c r="B1116" s="619" t="s">
        <v>558</v>
      </c>
      <c r="C1116" s="620" t="s">
        <v>578</v>
      </c>
      <c r="D1116" s="621" t="s">
        <v>579</v>
      </c>
      <c r="E1116" s="620" t="s">
        <v>559</v>
      </c>
      <c r="F1116" s="621" t="s">
        <v>560</v>
      </c>
      <c r="G1116" s="620" t="s">
        <v>627</v>
      </c>
      <c r="H1116" s="620" t="s">
        <v>3053</v>
      </c>
      <c r="I1116" s="620" t="s">
        <v>3054</v>
      </c>
      <c r="J1116" s="620" t="s">
        <v>3055</v>
      </c>
      <c r="K1116" s="620" t="s">
        <v>3056</v>
      </c>
      <c r="L1116" s="622">
        <v>116.96</v>
      </c>
      <c r="M1116" s="622">
        <v>1</v>
      </c>
      <c r="N1116" s="623">
        <v>116.96</v>
      </c>
    </row>
    <row r="1117" spans="1:14" ht="14.4" customHeight="1" x14ac:dyDescent="0.3">
      <c r="A1117" s="618" t="s">
        <v>556</v>
      </c>
      <c r="B1117" s="619" t="s">
        <v>558</v>
      </c>
      <c r="C1117" s="620" t="s">
        <v>578</v>
      </c>
      <c r="D1117" s="621" t="s">
        <v>579</v>
      </c>
      <c r="E1117" s="620" t="s">
        <v>559</v>
      </c>
      <c r="F1117" s="621" t="s">
        <v>560</v>
      </c>
      <c r="G1117" s="620" t="s">
        <v>627</v>
      </c>
      <c r="H1117" s="620" t="s">
        <v>3057</v>
      </c>
      <c r="I1117" s="620" t="s">
        <v>3058</v>
      </c>
      <c r="J1117" s="620" t="s">
        <v>3059</v>
      </c>
      <c r="K1117" s="620" t="s">
        <v>3060</v>
      </c>
      <c r="L1117" s="622">
        <v>357.81</v>
      </c>
      <c r="M1117" s="622">
        <v>1</v>
      </c>
      <c r="N1117" s="623">
        <v>357.81</v>
      </c>
    </row>
    <row r="1118" spans="1:14" ht="14.4" customHeight="1" x14ac:dyDescent="0.3">
      <c r="A1118" s="618" t="s">
        <v>556</v>
      </c>
      <c r="B1118" s="619" t="s">
        <v>558</v>
      </c>
      <c r="C1118" s="620" t="s">
        <v>578</v>
      </c>
      <c r="D1118" s="621" t="s">
        <v>579</v>
      </c>
      <c r="E1118" s="620" t="s">
        <v>559</v>
      </c>
      <c r="F1118" s="621" t="s">
        <v>560</v>
      </c>
      <c r="G1118" s="620" t="s">
        <v>627</v>
      </c>
      <c r="H1118" s="620" t="s">
        <v>3061</v>
      </c>
      <c r="I1118" s="620" t="s">
        <v>971</v>
      </c>
      <c r="J1118" s="620" t="s">
        <v>3062</v>
      </c>
      <c r="K1118" s="620"/>
      <c r="L1118" s="622">
        <v>501.9319533939838</v>
      </c>
      <c r="M1118" s="622">
        <v>4</v>
      </c>
      <c r="N1118" s="623">
        <v>2007.7278135759352</v>
      </c>
    </row>
    <row r="1119" spans="1:14" ht="14.4" customHeight="1" x14ac:dyDescent="0.3">
      <c r="A1119" s="618" t="s">
        <v>556</v>
      </c>
      <c r="B1119" s="619" t="s">
        <v>558</v>
      </c>
      <c r="C1119" s="620" t="s">
        <v>578</v>
      </c>
      <c r="D1119" s="621" t="s">
        <v>579</v>
      </c>
      <c r="E1119" s="620" t="s">
        <v>559</v>
      </c>
      <c r="F1119" s="621" t="s">
        <v>560</v>
      </c>
      <c r="G1119" s="620" t="s">
        <v>627</v>
      </c>
      <c r="H1119" s="620" t="s">
        <v>2454</v>
      </c>
      <c r="I1119" s="620" t="s">
        <v>971</v>
      </c>
      <c r="J1119" s="620" t="s">
        <v>2455</v>
      </c>
      <c r="K1119" s="620"/>
      <c r="L1119" s="622">
        <v>737.68600770086402</v>
      </c>
      <c r="M1119" s="622">
        <v>1</v>
      </c>
      <c r="N1119" s="623">
        <v>737.68600770086402</v>
      </c>
    </row>
    <row r="1120" spans="1:14" ht="14.4" customHeight="1" x14ac:dyDescent="0.3">
      <c r="A1120" s="618" t="s">
        <v>556</v>
      </c>
      <c r="B1120" s="619" t="s">
        <v>558</v>
      </c>
      <c r="C1120" s="620" t="s">
        <v>578</v>
      </c>
      <c r="D1120" s="621" t="s">
        <v>579</v>
      </c>
      <c r="E1120" s="620" t="s">
        <v>559</v>
      </c>
      <c r="F1120" s="621" t="s">
        <v>560</v>
      </c>
      <c r="G1120" s="620" t="s">
        <v>627</v>
      </c>
      <c r="H1120" s="620" t="s">
        <v>3063</v>
      </c>
      <c r="I1120" s="620" t="s">
        <v>971</v>
      </c>
      <c r="J1120" s="620" t="s">
        <v>3064</v>
      </c>
      <c r="K1120" s="620"/>
      <c r="L1120" s="622">
        <v>76.680640570193589</v>
      </c>
      <c r="M1120" s="622">
        <v>32</v>
      </c>
      <c r="N1120" s="623">
        <v>2453.7804982461948</v>
      </c>
    </row>
    <row r="1121" spans="1:14" ht="14.4" customHeight="1" x14ac:dyDescent="0.3">
      <c r="A1121" s="618" t="s">
        <v>556</v>
      </c>
      <c r="B1121" s="619" t="s">
        <v>558</v>
      </c>
      <c r="C1121" s="620" t="s">
        <v>578</v>
      </c>
      <c r="D1121" s="621" t="s">
        <v>579</v>
      </c>
      <c r="E1121" s="620" t="s">
        <v>559</v>
      </c>
      <c r="F1121" s="621" t="s">
        <v>560</v>
      </c>
      <c r="G1121" s="620" t="s">
        <v>627</v>
      </c>
      <c r="H1121" s="620" t="s">
        <v>3065</v>
      </c>
      <c r="I1121" s="620" t="s">
        <v>971</v>
      </c>
      <c r="J1121" s="620" t="s">
        <v>3066</v>
      </c>
      <c r="K1121" s="620"/>
      <c r="L1121" s="622">
        <v>95.58835120027031</v>
      </c>
      <c r="M1121" s="622">
        <v>3</v>
      </c>
      <c r="N1121" s="623">
        <v>286.76505360081092</v>
      </c>
    </row>
    <row r="1122" spans="1:14" ht="14.4" customHeight="1" x14ac:dyDescent="0.3">
      <c r="A1122" s="618" t="s">
        <v>556</v>
      </c>
      <c r="B1122" s="619" t="s">
        <v>558</v>
      </c>
      <c r="C1122" s="620" t="s">
        <v>578</v>
      </c>
      <c r="D1122" s="621" t="s">
        <v>579</v>
      </c>
      <c r="E1122" s="620" t="s">
        <v>559</v>
      </c>
      <c r="F1122" s="621" t="s">
        <v>560</v>
      </c>
      <c r="G1122" s="620" t="s">
        <v>627</v>
      </c>
      <c r="H1122" s="620" t="s">
        <v>3067</v>
      </c>
      <c r="I1122" s="620" t="s">
        <v>971</v>
      </c>
      <c r="J1122" s="620" t="s">
        <v>2293</v>
      </c>
      <c r="K1122" s="620" t="s">
        <v>3068</v>
      </c>
      <c r="L1122" s="622">
        <v>479.19755531693733</v>
      </c>
      <c r="M1122" s="622">
        <v>3</v>
      </c>
      <c r="N1122" s="623">
        <v>1437.592665950812</v>
      </c>
    </row>
    <row r="1123" spans="1:14" ht="14.4" customHeight="1" x14ac:dyDescent="0.3">
      <c r="A1123" s="618" t="s">
        <v>556</v>
      </c>
      <c r="B1123" s="619" t="s">
        <v>558</v>
      </c>
      <c r="C1123" s="620" t="s">
        <v>578</v>
      </c>
      <c r="D1123" s="621" t="s">
        <v>579</v>
      </c>
      <c r="E1123" s="620" t="s">
        <v>559</v>
      </c>
      <c r="F1123" s="621" t="s">
        <v>560</v>
      </c>
      <c r="G1123" s="620" t="s">
        <v>627</v>
      </c>
      <c r="H1123" s="620" t="s">
        <v>3069</v>
      </c>
      <c r="I1123" s="620" t="s">
        <v>2206</v>
      </c>
      <c r="J1123" s="620" t="s">
        <v>3070</v>
      </c>
      <c r="K1123" s="620"/>
      <c r="L1123" s="622">
        <v>92.937184197426404</v>
      </c>
      <c r="M1123" s="622">
        <v>1</v>
      </c>
      <c r="N1123" s="623">
        <v>92.937184197426404</v>
      </c>
    </row>
    <row r="1124" spans="1:14" ht="14.4" customHeight="1" x14ac:dyDescent="0.3">
      <c r="A1124" s="618" t="s">
        <v>556</v>
      </c>
      <c r="B1124" s="619" t="s">
        <v>558</v>
      </c>
      <c r="C1124" s="620" t="s">
        <v>578</v>
      </c>
      <c r="D1124" s="621" t="s">
        <v>579</v>
      </c>
      <c r="E1124" s="620" t="s">
        <v>559</v>
      </c>
      <c r="F1124" s="621" t="s">
        <v>560</v>
      </c>
      <c r="G1124" s="620" t="s">
        <v>627</v>
      </c>
      <c r="H1124" s="620" t="s">
        <v>3071</v>
      </c>
      <c r="I1124" s="620" t="s">
        <v>3072</v>
      </c>
      <c r="J1124" s="620" t="s">
        <v>3073</v>
      </c>
      <c r="K1124" s="620" t="s">
        <v>882</v>
      </c>
      <c r="L1124" s="622">
        <v>103.759761202326</v>
      </c>
      <c r="M1124" s="622">
        <v>1</v>
      </c>
      <c r="N1124" s="623">
        <v>103.759761202326</v>
      </c>
    </row>
    <row r="1125" spans="1:14" ht="14.4" customHeight="1" x14ac:dyDescent="0.3">
      <c r="A1125" s="618" t="s">
        <v>556</v>
      </c>
      <c r="B1125" s="619" t="s">
        <v>558</v>
      </c>
      <c r="C1125" s="620" t="s">
        <v>578</v>
      </c>
      <c r="D1125" s="621" t="s">
        <v>579</v>
      </c>
      <c r="E1125" s="620" t="s">
        <v>559</v>
      </c>
      <c r="F1125" s="621" t="s">
        <v>560</v>
      </c>
      <c r="G1125" s="620" t="s">
        <v>627</v>
      </c>
      <c r="H1125" s="620" t="s">
        <v>3074</v>
      </c>
      <c r="I1125" s="620" t="s">
        <v>3075</v>
      </c>
      <c r="J1125" s="620" t="s">
        <v>861</v>
      </c>
      <c r="K1125" s="620" t="s">
        <v>3076</v>
      </c>
      <c r="L1125" s="622">
        <v>120.88</v>
      </c>
      <c r="M1125" s="622">
        <v>1</v>
      </c>
      <c r="N1125" s="623">
        <v>120.88</v>
      </c>
    </row>
    <row r="1126" spans="1:14" ht="14.4" customHeight="1" x14ac:dyDescent="0.3">
      <c r="A1126" s="618" t="s">
        <v>556</v>
      </c>
      <c r="B1126" s="619" t="s">
        <v>558</v>
      </c>
      <c r="C1126" s="620" t="s">
        <v>578</v>
      </c>
      <c r="D1126" s="621" t="s">
        <v>579</v>
      </c>
      <c r="E1126" s="620" t="s">
        <v>559</v>
      </c>
      <c r="F1126" s="621" t="s">
        <v>560</v>
      </c>
      <c r="G1126" s="620" t="s">
        <v>627</v>
      </c>
      <c r="H1126" s="620" t="s">
        <v>3077</v>
      </c>
      <c r="I1126" s="620" t="s">
        <v>3078</v>
      </c>
      <c r="J1126" s="620" t="s">
        <v>1452</v>
      </c>
      <c r="K1126" s="620" t="s">
        <v>3079</v>
      </c>
      <c r="L1126" s="622">
        <v>135.82938488916901</v>
      </c>
      <c r="M1126" s="622">
        <v>1</v>
      </c>
      <c r="N1126" s="623">
        <v>135.82938488916901</v>
      </c>
    </row>
    <row r="1127" spans="1:14" ht="14.4" customHeight="1" x14ac:dyDescent="0.3">
      <c r="A1127" s="618" t="s">
        <v>556</v>
      </c>
      <c r="B1127" s="619" t="s">
        <v>558</v>
      </c>
      <c r="C1127" s="620" t="s">
        <v>578</v>
      </c>
      <c r="D1127" s="621" t="s">
        <v>579</v>
      </c>
      <c r="E1127" s="620" t="s">
        <v>559</v>
      </c>
      <c r="F1127" s="621" t="s">
        <v>560</v>
      </c>
      <c r="G1127" s="620" t="s">
        <v>627</v>
      </c>
      <c r="H1127" s="620" t="s">
        <v>3080</v>
      </c>
      <c r="I1127" s="620" t="s">
        <v>3081</v>
      </c>
      <c r="J1127" s="620" t="s">
        <v>3082</v>
      </c>
      <c r="K1127" s="620" t="s">
        <v>3083</v>
      </c>
      <c r="L1127" s="622">
        <v>69.61</v>
      </c>
      <c r="M1127" s="622">
        <v>1</v>
      </c>
      <c r="N1127" s="623">
        <v>69.61</v>
      </c>
    </row>
    <row r="1128" spans="1:14" ht="14.4" customHeight="1" x14ac:dyDescent="0.3">
      <c r="A1128" s="618" t="s">
        <v>556</v>
      </c>
      <c r="B1128" s="619" t="s">
        <v>558</v>
      </c>
      <c r="C1128" s="620" t="s">
        <v>578</v>
      </c>
      <c r="D1128" s="621" t="s">
        <v>579</v>
      </c>
      <c r="E1128" s="620" t="s">
        <v>559</v>
      </c>
      <c r="F1128" s="621" t="s">
        <v>560</v>
      </c>
      <c r="G1128" s="620" t="s">
        <v>627</v>
      </c>
      <c r="H1128" s="620" t="s">
        <v>3084</v>
      </c>
      <c r="I1128" s="620" t="s">
        <v>3085</v>
      </c>
      <c r="J1128" s="620" t="s">
        <v>3086</v>
      </c>
      <c r="K1128" s="620" t="s">
        <v>3087</v>
      </c>
      <c r="L1128" s="622">
        <v>31</v>
      </c>
      <c r="M1128" s="622">
        <v>2</v>
      </c>
      <c r="N1128" s="623">
        <v>62</v>
      </c>
    </row>
    <row r="1129" spans="1:14" ht="14.4" customHeight="1" x14ac:dyDescent="0.3">
      <c r="A1129" s="618" t="s">
        <v>556</v>
      </c>
      <c r="B1129" s="619" t="s">
        <v>558</v>
      </c>
      <c r="C1129" s="620" t="s">
        <v>578</v>
      </c>
      <c r="D1129" s="621" t="s">
        <v>579</v>
      </c>
      <c r="E1129" s="620" t="s">
        <v>559</v>
      </c>
      <c r="F1129" s="621" t="s">
        <v>560</v>
      </c>
      <c r="G1129" s="620" t="s">
        <v>627</v>
      </c>
      <c r="H1129" s="620" t="s">
        <v>3088</v>
      </c>
      <c r="I1129" s="620" t="s">
        <v>3088</v>
      </c>
      <c r="J1129" s="620" t="s">
        <v>3089</v>
      </c>
      <c r="K1129" s="620" t="s">
        <v>3090</v>
      </c>
      <c r="L1129" s="622">
        <v>258.74958372090299</v>
      </c>
      <c r="M1129" s="622">
        <v>2</v>
      </c>
      <c r="N1129" s="623">
        <v>517.49916744180598</v>
      </c>
    </row>
    <row r="1130" spans="1:14" ht="14.4" customHeight="1" x14ac:dyDescent="0.3">
      <c r="A1130" s="618" t="s">
        <v>556</v>
      </c>
      <c r="B1130" s="619" t="s">
        <v>558</v>
      </c>
      <c r="C1130" s="620" t="s">
        <v>578</v>
      </c>
      <c r="D1130" s="621" t="s">
        <v>579</v>
      </c>
      <c r="E1130" s="620" t="s">
        <v>559</v>
      </c>
      <c r="F1130" s="621" t="s">
        <v>560</v>
      </c>
      <c r="G1130" s="620" t="s">
        <v>627</v>
      </c>
      <c r="H1130" s="620" t="s">
        <v>3091</v>
      </c>
      <c r="I1130" s="620" t="s">
        <v>3092</v>
      </c>
      <c r="J1130" s="620" t="s">
        <v>3093</v>
      </c>
      <c r="K1130" s="620" t="s">
        <v>3094</v>
      </c>
      <c r="L1130" s="622">
        <v>499.68</v>
      </c>
      <c r="M1130" s="622">
        <v>1</v>
      </c>
      <c r="N1130" s="623">
        <v>499.68</v>
      </c>
    </row>
    <row r="1131" spans="1:14" ht="14.4" customHeight="1" x14ac:dyDescent="0.3">
      <c r="A1131" s="618" t="s">
        <v>556</v>
      </c>
      <c r="B1131" s="619" t="s">
        <v>558</v>
      </c>
      <c r="C1131" s="620" t="s">
        <v>578</v>
      </c>
      <c r="D1131" s="621" t="s">
        <v>579</v>
      </c>
      <c r="E1131" s="620" t="s">
        <v>559</v>
      </c>
      <c r="F1131" s="621" t="s">
        <v>560</v>
      </c>
      <c r="G1131" s="620" t="s">
        <v>1439</v>
      </c>
      <c r="H1131" s="620" t="s">
        <v>1440</v>
      </c>
      <c r="I1131" s="620" t="s">
        <v>1440</v>
      </c>
      <c r="J1131" s="620" t="s">
        <v>1441</v>
      </c>
      <c r="K1131" s="620" t="s">
        <v>1442</v>
      </c>
      <c r="L1131" s="622">
        <v>83.46</v>
      </c>
      <c r="M1131" s="622">
        <v>1</v>
      </c>
      <c r="N1131" s="623">
        <v>83.46</v>
      </c>
    </row>
    <row r="1132" spans="1:14" ht="14.4" customHeight="1" x14ac:dyDescent="0.3">
      <c r="A1132" s="618" t="s">
        <v>556</v>
      </c>
      <c r="B1132" s="619" t="s">
        <v>558</v>
      </c>
      <c r="C1132" s="620" t="s">
        <v>578</v>
      </c>
      <c r="D1132" s="621" t="s">
        <v>579</v>
      </c>
      <c r="E1132" s="620" t="s">
        <v>559</v>
      </c>
      <c r="F1132" s="621" t="s">
        <v>560</v>
      </c>
      <c r="G1132" s="620" t="s">
        <v>1439</v>
      </c>
      <c r="H1132" s="620" t="s">
        <v>1443</v>
      </c>
      <c r="I1132" s="620" t="s">
        <v>1444</v>
      </c>
      <c r="J1132" s="620" t="s">
        <v>1445</v>
      </c>
      <c r="K1132" s="620" t="s">
        <v>1303</v>
      </c>
      <c r="L1132" s="622">
        <v>106.52</v>
      </c>
      <c r="M1132" s="622">
        <v>1</v>
      </c>
      <c r="N1132" s="623">
        <v>106.52</v>
      </c>
    </row>
    <row r="1133" spans="1:14" ht="14.4" customHeight="1" x14ac:dyDescent="0.3">
      <c r="A1133" s="618" t="s">
        <v>556</v>
      </c>
      <c r="B1133" s="619" t="s">
        <v>558</v>
      </c>
      <c r="C1133" s="620" t="s">
        <v>578</v>
      </c>
      <c r="D1133" s="621" t="s">
        <v>579</v>
      </c>
      <c r="E1133" s="620" t="s">
        <v>559</v>
      </c>
      <c r="F1133" s="621" t="s">
        <v>560</v>
      </c>
      <c r="G1133" s="620" t="s">
        <v>1439</v>
      </c>
      <c r="H1133" s="620" t="s">
        <v>1446</v>
      </c>
      <c r="I1133" s="620" t="s">
        <v>1447</v>
      </c>
      <c r="J1133" s="620" t="s">
        <v>1448</v>
      </c>
      <c r="K1133" s="620" t="s">
        <v>1449</v>
      </c>
      <c r="L1133" s="622">
        <v>36.329965988710242</v>
      </c>
      <c r="M1133" s="622">
        <v>21</v>
      </c>
      <c r="N1133" s="623">
        <v>762.92928576291501</v>
      </c>
    </row>
    <row r="1134" spans="1:14" ht="14.4" customHeight="1" x14ac:dyDescent="0.3">
      <c r="A1134" s="618" t="s">
        <v>556</v>
      </c>
      <c r="B1134" s="619" t="s">
        <v>558</v>
      </c>
      <c r="C1134" s="620" t="s">
        <v>578</v>
      </c>
      <c r="D1134" s="621" t="s">
        <v>579</v>
      </c>
      <c r="E1134" s="620" t="s">
        <v>559</v>
      </c>
      <c r="F1134" s="621" t="s">
        <v>560</v>
      </c>
      <c r="G1134" s="620" t="s">
        <v>1439</v>
      </c>
      <c r="H1134" s="620" t="s">
        <v>2484</v>
      </c>
      <c r="I1134" s="620" t="s">
        <v>2485</v>
      </c>
      <c r="J1134" s="620" t="s">
        <v>2486</v>
      </c>
      <c r="K1134" s="620" t="s">
        <v>2487</v>
      </c>
      <c r="L1134" s="622">
        <v>94.96</v>
      </c>
      <c r="M1134" s="622">
        <v>1</v>
      </c>
      <c r="N1134" s="623">
        <v>94.96</v>
      </c>
    </row>
    <row r="1135" spans="1:14" ht="14.4" customHeight="1" x14ac:dyDescent="0.3">
      <c r="A1135" s="618" t="s">
        <v>556</v>
      </c>
      <c r="B1135" s="619" t="s">
        <v>558</v>
      </c>
      <c r="C1135" s="620" t="s">
        <v>578</v>
      </c>
      <c r="D1135" s="621" t="s">
        <v>579</v>
      </c>
      <c r="E1135" s="620" t="s">
        <v>559</v>
      </c>
      <c r="F1135" s="621" t="s">
        <v>560</v>
      </c>
      <c r="G1135" s="620" t="s">
        <v>1439</v>
      </c>
      <c r="H1135" s="620" t="s">
        <v>1461</v>
      </c>
      <c r="I1135" s="620" t="s">
        <v>1462</v>
      </c>
      <c r="J1135" s="620" t="s">
        <v>1463</v>
      </c>
      <c r="K1135" s="620" t="s">
        <v>1464</v>
      </c>
      <c r="L1135" s="622">
        <v>165.76</v>
      </c>
      <c r="M1135" s="622">
        <v>2</v>
      </c>
      <c r="N1135" s="623">
        <v>331.52</v>
      </c>
    </row>
    <row r="1136" spans="1:14" ht="14.4" customHeight="1" x14ac:dyDescent="0.3">
      <c r="A1136" s="618" t="s">
        <v>556</v>
      </c>
      <c r="B1136" s="619" t="s">
        <v>558</v>
      </c>
      <c r="C1136" s="620" t="s">
        <v>578</v>
      </c>
      <c r="D1136" s="621" t="s">
        <v>579</v>
      </c>
      <c r="E1136" s="620" t="s">
        <v>559</v>
      </c>
      <c r="F1136" s="621" t="s">
        <v>560</v>
      </c>
      <c r="G1136" s="620" t="s">
        <v>1439</v>
      </c>
      <c r="H1136" s="620" t="s">
        <v>1465</v>
      </c>
      <c r="I1136" s="620" t="s">
        <v>1466</v>
      </c>
      <c r="J1136" s="620" t="s">
        <v>1467</v>
      </c>
      <c r="K1136" s="620" t="s">
        <v>1027</v>
      </c>
      <c r="L1136" s="622">
        <v>84.350032650797345</v>
      </c>
      <c r="M1136" s="622">
        <v>2</v>
      </c>
      <c r="N1136" s="623">
        <v>168.70006530159469</v>
      </c>
    </row>
    <row r="1137" spans="1:14" ht="14.4" customHeight="1" x14ac:dyDescent="0.3">
      <c r="A1137" s="618" t="s">
        <v>556</v>
      </c>
      <c r="B1137" s="619" t="s">
        <v>558</v>
      </c>
      <c r="C1137" s="620" t="s">
        <v>578</v>
      </c>
      <c r="D1137" s="621" t="s">
        <v>579</v>
      </c>
      <c r="E1137" s="620" t="s">
        <v>559</v>
      </c>
      <c r="F1137" s="621" t="s">
        <v>560</v>
      </c>
      <c r="G1137" s="620" t="s">
        <v>1439</v>
      </c>
      <c r="H1137" s="620" t="s">
        <v>1476</v>
      </c>
      <c r="I1137" s="620" t="s">
        <v>1477</v>
      </c>
      <c r="J1137" s="620" t="s">
        <v>1478</v>
      </c>
      <c r="K1137" s="620" t="s">
        <v>1027</v>
      </c>
      <c r="L1137" s="622">
        <v>209.28</v>
      </c>
      <c r="M1137" s="622">
        <v>1</v>
      </c>
      <c r="N1137" s="623">
        <v>209.28</v>
      </c>
    </row>
    <row r="1138" spans="1:14" ht="14.4" customHeight="1" x14ac:dyDescent="0.3">
      <c r="A1138" s="618" t="s">
        <v>556</v>
      </c>
      <c r="B1138" s="619" t="s">
        <v>558</v>
      </c>
      <c r="C1138" s="620" t="s">
        <v>578</v>
      </c>
      <c r="D1138" s="621" t="s">
        <v>579</v>
      </c>
      <c r="E1138" s="620" t="s">
        <v>559</v>
      </c>
      <c r="F1138" s="621" t="s">
        <v>560</v>
      </c>
      <c r="G1138" s="620" t="s">
        <v>1439</v>
      </c>
      <c r="H1138" s="620" t="s">
        <v>3095</v>
      </c>
      <c r="I1138" s="620" t="s">
        <v>3096</v>
      </c>
      <c r="J1138" s="620" t="s">
        <v>3097</v>
      </c>
      <c r="K1138" s="620" t="s">
        <v>3098</v>
      </c>
      <c r="L1138" s="622">
        <v>48.940007804215099</v>
      </c>
      <c r="M1138" s="622">
        <v>1</v>
      </c>
      <c r="N1138" s="623">
        <v>48.940007804215099</v>
      </c>
    </row>
    <row r="1139" spans="1:14" ht="14.4" customHeight="1" x14ac:dyDescent="0.3">
      <c r="A1139" s="618" t="s">
        <v>556</v>
      </c>
      <c r="B1139" s="619" t="s">
        <v>558</v>
      </c>
      <c r="C1139" s="620" t="s">
        <v>578</v>
      </c>
      <c r="D1139" s="621" t="s">
        <v>579</v>
      </c>
      <c r="E1139" s="620" t="s">
        <v>559</v>
      </c>
      <c r="F1139" s="621" t="s">
        <v>560</v>
      </c>
      <c r="G1139" s="620" t="s">
        <v>1439</v>
      </c>
      <c r="H1139" s="620" t="s">
        <v>3099</v>
      </c>
      <c r="I1139" s="620" t="s">
        <v>3100</v>
      </c>
      <c r="J1139" s="620" t="s">
        <v>3101</v>
      </c>
      <c r="K1139" s="620" t="s">
        <v>3102</v>
      </c>
      <c r="L1139" s="622">
        <v>218.09979834747199</v>
      </c>
      <c r="M1139" s="622">
        <v>1</v>
      </c>
      <c r="N1139" s="623">
        <v>218.09979834747199</v>
      </c>
    </row>
    <row r="1140" spans="1:14" ht="14.4" customHeight="1" x14ac:dyDescent="0.3">
      <c r="A1140" s="618" t="s">
        <v>556</v>
      </c>
      <c r="B1140" s="619" t="s">
        <v>558</v>
      </c>
      <c r="C1140" s="620" t="s">
        <v>578</v>
      </c>
      <c r="D1140" s="621" t="s">
        <v>579</v>
      </c>
      <c r="E1140" s="620" t="s">
        <v>559</v>
      </c>
      <c r="F1140" s="621" t="s">
        <v>560</v>
      </c>
      <c r="G1140" s="620" t="s">
        <v>1439</v>
      </c>
      <c r="H1140" s="620" t="s">
        <v>1487</v>
      </c>
      <c r="I1140" s="620" t="s">
        <v>1488</v>
      </c>
      <c r="J1140" s="620" t="s">
        <v>1489</v>
      </c>
      <c r="K1140" s="620" t="s">
        <v>1490</v>
      </c>
      <c r="L1140" s="622">
        <v>124.68598206634749</v>
      </c>
      <c r="M1140" s="622">
        <v>23</v>
      </c>
      <c r="N1140" s="623">
        <v>2867.7775875259922</v>
      </c>
    </row>
    <row r="1141" spans="1:14" ht="14.4" customHeight="1" x14ac:dyDescent="0.3">
      <c r="A1141" s="618" t="s">
        <v>556</v>
      </c>
      <c r="B1141" s="619" t="s">
        <v>558</v>
      </c>
      <c r="C1141" s="620" t="s">
        <v>578</v>
      </c>
      <c r="D1141" s="621" t="s">
        <v>579</v>
      </c>
      <c r="E1141" s="620" t="s">
        <v>559</v>
      </c>
      <c r="F1141" s="621" t="s">
        <v>560</v>
      </c>
      <c r="G1141" s="620" t="s">
        <v>1439</v>
      </c>
      <c r="H1141" s="620" t="s">
        <v>1494</v>
      </c>
      <c r="I1141" s="620" t="s">
        <v>1495</v>
      </c>
      <c r="J1141" s="620" t="s">
        <v>1496</v>
      </c>
      <c r="K1141" s="620" t="s">
        <v>1079</v>
      </c>
      <c r="L1141" s="622">
        <v>44.118309648027754</v>
      </c>
      <c r="M1141" s="622">
        <v>6</v>
      </c>
      <c r="N1141" s="623">
        <v>264.70985788816654</v>
      </c>
    </row>
    <row r="1142" spans="1:14" ht="14.4" customHeight="1" x14ac:dyDescent="0.3">
      <c r="A1142" s="618" t="s">
        <v>556</v>
      </c>
      <c r="B1142" s="619" t="s">
        <v>558</v>
      </c>
      <c r="C1142" s="620" t="s">
        <v>578</v>
      </c>
      <c r="D1142" s="621" t="s">
        <v>579</v>
      </c>
      <c r="E1142" s="620" t="s">
        <v>559</v>
      </c>
      <c r="F1142" s="621" t="s">
        <v>560</v>
      </c>
      <c r="G1142" s="620" t="s">
        <v>1439</v>
      </c>
      <c r="H1142" s="620" t="s">
        <v>1501</v>
      </c>
      <c r="I1142" s="620" t="s">
        <v>1502</v>
      </c>
      <c r="J1142" s="620" t="s">
        <v>1503</v>
      </c>
      <c r="K1142" s="620" t="s">
        <v>1504</v>
      </c>
      <c r="L1142" s="622">
        <v>79.830053634782445</v>
      </c>
      <c r="M1142" s="622">
        <v>5</v>
      </c>
      <c r="N1142" s="623">
        <v>399.1502681739122</v>
      </c>
    </row>
    <row r="1143" spans="1:14" ht="14.4" customHeight="1" x14ac:dyDescent="0.3">
      <c r="A1143" s="618" t="s">
        <v>556</v>
      </c>
      <c r="B1143" s="619" t="s">
        <v>558</v>
      </c>
      <c r="C1143" s="620" t="s">
        <v>578</v>
      </c>
      <c r="D1143" s="621" t="s">
        <v>579</v>
      </c>
      <c r="E1143" s="620" t="s">
        <v>559</v>
      </c>
      <c r="F1143" s="621" t="s">
        <v>560</v>
      </c>
      <c r="G1143" s="620" t="s">
        <v>1439</v>
      </c>
      <c r="H1143" s="620" t="s">
        <v>1505</v>
      </c>
      <c r="I1143" s="620" t="s">
        <v>1506</v>
      </c>
      <c r="J1143" s="620" t="s">
        <v>1507</v>
      </c>
      <c r="K1143" s="620" t="s">
        <v>1508</v>
      </c>
      <c r="L1143" s="622">
        <v>3448.6029104886261</v>
      </c>
      <c r="M1143" s="622">
        <v>43</v>
      </c>
      <c r="N1143" s="623">
        <v>148289.92515101092</v>
      </c>
    </row>
    <row r="1144" spans="1:14" ht="14.4" customHeight="1" x14ac:dyDescent="0.3">
      <c r="A1144" s="618" t="s">
        <v>556</v>
      </c>
      <c r="B1144" s="619" t="s">
        <v>558</v>
      </c>
      <c r="C1144" s="620" t="s">
        <v>578</v>
      </c>
      <c r="D1144" s="621" t="s">
        <v>579</v>
      </c>
      <c r="E1144" s="620" t="s">
        <v>559</v>
      </c>
      <c r="F1144" s="621" t="s">
        <v>560</v>
      </c>
      <c r="G1144" s="620" t="s">
        <v>1439</v>
      </c>
      <c r="H1144" s="620" t="s">
        <v>1509</v>
      </c>
      <c r="I1144" s="620" t="s">
        <v>1510</v>
      </c>
      <c r="J1144" s="620" t="s">
        <v>1511</v>
      </c>
      <c r="K1144" s="620" t="s">
        <v>1512</v>
      </c>
      <c r="L1144" s="622">
        <v>76.490115954403194</v>
      </c>
      <c r="M1144" s="622">
        <v>2</v>
      </c>
      <c r="N1144" s="623">
        <v>152.98023190880639</v>
      </c>
    </row>
    <row r="1145" spans="1:14" ht="14.4" customHeight="1" x14ac:dyDescent="0.3">
      <c r="A1145" s="618" t="s">
        <v>556</v>
      </c>
      <c r="B1145" s="619" t="s">
        <v>558</v>
      </c>
      <c r="C1145" s="620" t="s">
        <v>578</v>
      </c>
      <c r="D1145" s="621" t="s">
        <v>579</v>
      </c>
      <c r="E1145" s="620" t="s">
        <v>559</v>
      </c>
      <c r="F1145" s="621" t="s">
        <v>560</v>
      </c>
      <c r="G1145" s="620" t="s">
        <v>1439</v>
      </c>
      <c r="H1145" s="620" t="s">
        <v>1513</v>
      </c>
      <c r="I1145" s="620" t="s">
        <v>1514</v>
      </c>
      <c r="J1145" s="620" t="s">
        <v>1515</v>
      </c>
      <c r="K1145" s="620" t="s">
        <v>1336</v>
      </c>
      <c r="L1145" s="622">
        <v>110.079934011126</v>
      </c>
      <c r="M1145" s="622">
        <v>1</v>
      </c>
      <c r="N1145" s="623">
        <v>110.079934011126</v>
      </c>
    </row>
    <row r="1146" spans="1:14" ht="14.4" customHeight="1" x14ac:dyDescent="0.3">
      <c r="A1146" s="618" t="s">
        <v>556</v>
      </c>
      <c r="B1146" s="619" t="s">
        <v>558</v>
      </c>
      <c r="C1146" s="620" t="s">
        <v>578</v>
      </c>
      <c r="D1146" s="621" t="s">
        <v>579</v>
      </c>
      <c r="E1146" s="620" t="s">
        <v>559</v>
      </c>
      <c r="F1146" s="621" t="s">
        <v>560</v>
      </c>
      <c r="G1146" s="620" t="s">
        <v>1439</v>
      </c>
      <c r="H1146" s="620" t="s">
        <v>2507</v>
      </c>
      <c r="I1146" s="620" t="s">
        <v>2508</v>
      </c>
      <c r="J1146" s="620" t="s">
        <v>2509</v>
      </c>
      <c r="K1146" s="620" t="s">
        <v>2510</v>
      </c>
      <c r="L1146" s="622">
        <v>143.6</v>
      </c>
      <c r="M1146" s="622">
        <v>1</v>
      </c>
      <c r="N1146" s="623">
        <v>143.6</v>
      </c>
    </row>
    <row r="1147" spans="1:14" ht="14.4" customHeight="1" x14ac:dyDescent="0.3">
      <c r="A1147" s="618" t="s">
        <v>556</v>
      </c>
      <c r="B1147" s="619" t="s">
        <v>558</v>
      </c>
      <c r="C1147" s="620" t="s">
        <v>578</v>
      </c>
      <c r="D1147" s="621" t="s">
        <v>579</v>
      </c>
      <c r="E1147" s="620" t="s">
        <v>559</v>
      </c>
      <c r="F1147" s="621" t="s">
        <v>560</v>
      </c>
      <c r="G1147" s="620" t="s">
        <v>1439</v>
      </c>
      <c r="H1147" s="620" t="s">
        <v>2520</v>
      </c>
      <c r="I1147" s="620" t="s">
        <v>2521</v>
      </c>
      <c r="J1147" s="620" t="s">
        <v>1530</v>
      </c>
      <c r="K1147" s="620" t="s">
        <v>2522</v>
      </c>
      <c r="L1147" s="622">
        <v>57.98</v>
      </c>
      <c r="M1147" s="622">
        <v>2</v>
      </c>
      <c r="N1147" s="623">
        <v>115.96</v>
      </c>
    </row>
    <row r="1148" spans="1:14" ht="14.4" customHeight="1" x14ac:dyDescent="0.3">
      <c r="A1148" s="618" t="s">
        <v>556</v>
      </c>
      <c r="B1148" s="619" t="s">
        <v>558</v>
      </c>
      <c r="C1148" s="620" t="s">
        <v>578</v>
      </c>
      <c r="D1148" s="621" t="s">
        <v>579</v>
      </c>
      <c r="E1148" s="620" t="s">
        <v>559</v>
      </c>
      <c r="F1148" s="621" t="s">
        <v>560</v>
      </c>
      <c r="G1148" s="620" t="s">
        <v>1439</v>
      </c>
      <c r="H1148" s="620" t="s">
        <v>2523</v>
      </c>
      <c r="I1148" s="620" t="s">
        <v>2523</v>
      </c>
      <c r="J1148" s="620" t="s">
        <v>1651</v>
      </c>
      <c r="K1148" s="620" t="s">
        <v>2524</v>
      </c>
      <c r="L1148" s="622">
        <v>65.23</v>
      </c>
      <c r="M1148" s="622">
        <v>1</v>
      </c>
      <c r="N1148" s="623">
        <v>65.23</v>
      </c>
    </row>
    <row r="1149" spans="1:14" ht="14.4" customHeight="1" x14ac:dyDescent="0.3">
      <c r="A1149" s="618" t="s">
        <v>556</v>
      </c>
      <c r="B1149" s="619" t="s">
        <v>558</v>
      </c>
      <c r="C1149" s="620" t="s">
        <v>578</v>
      </c>
      <c r="D1149" s="621" t="s">
        <v>579</v>
      </c>
      <c r="E1149" s="620" t="s">
        <v>559</v>
      </c>
      <c r="F1149" s="621" t="s">
        <v>560</v>
      </c>
      <c r="G1149" s="620" t="s">
        <v>1439</v>
      </c>
      <c r="H1149" s="620" t="s">
        <v>1532</v>
      </c>
      <c r="I1149" s="620" t="s">
        <v>1533</v>
      </c>
      <c r="J1149" s="620" t="s">
        <v>1534</v>
      </c>
      <c r="K1149" s="620" t="s">
        <v>1535</v>
      </c>
      <c r="L1149" s="622">
        <v>167.4784376300357</v>
      </c>
      <c r="M1149" s="622">
        <v>14</v>
      </c>
      <c r="N1149" s="623">
        <v>2344.6981268205</v>
      </c>
    </row>
    <row r="1150" spans="1:14" ht="14.4" customHeight="1" x14ac:dyDescent="0.3">
      <c r="A1150" s="618" t="s">
        <v>556</v>
      </c>
      <c r="B1150" s="619" t="s">
        <v>558</v>
      </c>
      <c r="C1150" s="620" t="s">
        <v>578</v>
      </c>
      <c r="D1150" s="621" t="s">
        <v>579</v>
      </c>
      <c r="E1150" s="620" t="s">
        <v>559</v>
      </c>
      <c r="F1150" s="621" t="s">
        <v>560</v>
      </c>
      <c r="G1150" s="620" t="s">
        <v>1439</v>
      </c>
      <c r="H1150" s="620" t="s">
        <v>3103</v>
      </c>
      <c r="I1150" s="620" t="s">
        <v>3104</v>
      </c>
      <c r="J1150" s="620" t="s">
        <v>3105</v>
      </c>
      <c r="K1150" s="620" t="s">
        <v>3106</v>
      </c>
      <c r="L1150" s="622">
        <v>337.8</v>
      </c>
      <c r="M1150" s="622">
        <v>1</v>
      </c>
      <c r="N1150" s="623">
        <v>337.8</v>
      </c>
    </row>
    <row r="1151" spans="1:14" ht="14.4" customHeight="1" x14ac:dyDescent="0.3">
      <c r="A1151" s="618" t="s">
        <v>556</v>
      </c>
      <c r="B1151" s="619" t="s">
        <v>558</v>
      </c>
      <c r="C1151" s="620" t="s">
        <v>578</v>
      </c>
      <c r="D1151" s="621" t="s">
        <v>579</v>
      </c>
      <c r="E1151" s="620" t="s">
        <v>559</v>
      </c>
      <c r="F1151" s="621" t="s">
        <v>560</v>
      </c>
      <c r="G1151" s="620" t="s">
        <v>1439</v>
      </c>
      <c r="H1151" s="620" t="s">
        <v>1538</v>
      </c>
      <c r="I1151" s="620" t="s">
        <v>1539</v>
      </c>
      <c r="J1151" s="620" t="s">
        <v>1540</v>
      </c>
      <c r="K1151" s="620" t="s">
        <v>716</v>
      </c>
      <c r="L1151" s="622">
        <v>43.207999999999998</v>
      </c>
      <c r="M1151" s="622">
        <v>5</v>
      </c>
      <c r="N1151" s="623">
        <v>216.04</v>
      </c>
    </row>
    <row r="1152" spans="1:14" ht="14.4" customHeight="1" x14ac:dyDescent="0.3">
      <c r="A1152" s="618" t="s">
        <v>556</v>
      </c>
      <c r="B1152" s="619" t="s">
        <v>558</v>
      </c>
      <c r="C1152" s="620" t="s">
        <v>578</v>
      </c>
      <c r="D1152" s="621" t="s">
        <v>579</v>
      </c>
      <c r="E1152" s="620" t="s">
        <v>559</v>
      </c>
      <c r="F1152" s="621" t="s">
        <v>560</v>
      </c>
      <c r="G1152" s="620" t="s">
        <v>1439</v>
      </c>
      <c r="H1152" s="620" t="s">
        <v>2534</v>
      </c>
      <c r="I1152" s="620" t="s">
        <v>2535</v>
      </c>
      <c r="J1152" s="620" t="s">
        <v>2536</v>
      </c>
      <c r="K1152" s="620" t="s">
        <v>1531</v>
      </c>
      <c r="L1152" s="622">
        <v>98.22</v>
      </c>
      <c r="M1152" s="622">
        <v>2</v>
      </c>
      <c r="N1152" s="623">
        <v>196.44</v>
      </c>
    </row>
    <row r="1153" spans="1:14" ht="14.4" customHeight="1" x14ac:dyDescent="0.3">
      <c r="A1153" s="618" t="s">
        <v>556</v>
      </c>
      <c r="B1153" s="619" t="s">
        <v>558</v>
      </c>
      <c r="C1153" s="620" t="s">
        <v>578</v>
      </c>
      <c r="D1153" s="621" t="s">
        <v>579</v>
      </c>
      <c r="E1153" s="620" t="s">
        <v>559</v>
      </c>
      <c r="F1153" s="621" t="s">
        <v>560</v>
      </c>
      <c r="G1153" s="620" t="s">
        <v>1439</v>
      </c>
      <c r="H1153" s="620" t="s">
        <v>1541</v>
      </c>
      <c r="I1153" s="620" t="s">
        <v>1542</v>
      </c>
      <c r="J1153" s="620" t="s">
        <v>1543</v>
      </c>
      <c r="K1153" s="620" t="s">
        <v>1544</v>
      </c>
      <c r="L1153" s="622">
        <v>179.42125349142998</v>
      </c>
      <c r="M1153" s="622">
        <v>2</v>
      </c>
      <c r="N1153" s="623">
        <v>358.84250698285996</v>
      </c>
    </row>
    <row r="1154" spans="1:14" ht="14.4" customHeight="1" x14ac:dyDescent="0.3">
      <c r="A1154" s="618" t="s">
        <v>556</v>
      </c>
      <c r="B1154" s="619" t="s">
        <v>558</v>
      </c>
      <c r="C1154" s="620" t="s">
        <v>578</v>
      </c>
      <c r="D1154" s="621" t="s">
        <v>579</v>
      </c>
      <c r="E1154" s="620" t="s">
        <v>559</v>
      </c>
      <c r="F1154" s="621" t="s">
        <v>560</v>
      </c>
      <c r="G1154" s="620" t="s">
        <v>1439</v>
      </c>
      <c r="H1154" s="620" t="s">
        <v>1545</v>
      </c>
      <c r="I1154" s="620" t="s">
        <v>1546</v>
      </c>
      <c r="J1154" s="620" t="s">
        <v>1547</v>
      </c>
      <c r="K1154" s="620" t="s">
        <v>1548</v>
      </c>
      <c r="L1154" s="622">
        <v>696.42</v>
      </c>
      <c r="M1154" s="622">
        <v>1</v>
      </c>
      <c r="N1154" s="623">
        <v>696.42</v>
      </c>
    </row>
    <row r="1155" spans="1:14" ht="14.4" customHeight="1" x14ac:dyDescent="0.3">
      <c r="A1155" s="618" t="s">
        <v>556</v>
      </c>
      <c r="B1155" s="619" t="s">
        <v>558</v>
      </c>
      <c r="C1155" s="620" t="s">
        <v>578</v>
      </c>
      <c r="D1155" s="621" t="s">
        <v>579</v>
      </c>
      <c r="E1155" s="620" t="s">
        <v>559</v>
      </c>
      <c r="F1155" s="621" t="s">
        <v>560</v>
      </c>
      <c r="G1155" s="620" t="s">
        <v>1439</v>
      </c>
      <c r="H1155" s="620" t="s">
        <v>1549</v>
      </c>
      <c r="I1155" s="620" t="s">
        <v>1550</v>
      </c>
      <c r="J1155" s="620" t="s">
        <v>1551</v>
      </c>
      <c r="K1155" s="620" t="s">
        <v>1552</v>
      </c>
      <c r="L1155" s="622">
        <v>71.158448291491354</v>
      </c>
      <c r="M1155" s="622">
        <v>32</v>
      </c>
      <c r="N1155" s="623">
        <v>2277.0703453277233</v>
      </c>
    </row>
    <row r="1156" spans="1:14" ht="14.4" customHeight="1" x14ac:dyDescent="0.3">
      <c r="A1156" s="618" t="s">
        <v>556</v>
      </c>
      <c r="B1156" s="619" t="s">
        <v>558</v>
      </c>
      <c r="C1156" s="620" t="s">
        <v>578</v>
      </c>
      <c r="D1156" s="621" t="s">
        <v>579</v>
      </c>
      <c r="E1156" s="620" t="s">
        <v>559</v>
      </c>
      <c r="F1156" s="621" t="s">
        <v>560</v>
      </c>
      <c r="G1156" s="620" t="s">
        <v>1439</v>
      </c>
      <c r="H1156" s="620" t="s">
        <v>1553</v>
      </c>
      <c r="I1156" s="620" t="s">
        <v>1554</v>
      </c>
      <c r="J1156" s="620" t="s">
        <v>1555</v>
      </c>
      <c r="K1156" s="620" t="s">
        <v>1556</v>
      </c>
      <c r="L1156" s="622">
        <v>146.03999563432799</v>
      </c>
      <c r="M1156" s="622">
        <v>1</v>
      </c>
      <c r="N1156" s="623">
        <v>146.03999563432799</v>
      </c>
    </row>
    <row r="1157" spans="1:14" ht="14.4" customHeight="1" x14ac:dyDescent="0.3">
      <c r="A1157" s="618" t="s">
        <v>556</v>
      </c>
      <c r="B1157" s="619" t="s">
        <v>558</v>
      </c>
      <c r="C1157" s="620" t="s">
        <v>578</v>
      </c>
      <c r="D1157" s="621" t="s">
        <v>579</v>
      </c>
      <c r="E1157" s="620" t="s">
        <v>559</v>
      </c>
      <c r="F1157" s="621" t="s">
        <v>560</v>
      </c>
      <c r="G1157" s="620" t="s">
        <v>1439</v>
      </c>
      <c r="H1157" s="620" t="s">
        <v>2537</v>
      </c>
      <c r="I1157" s="620" t="s">
        <v>2538</v>
      </c>
      <c r="J1157" s="620" t="s">
        <v>1540</v>
      </c>
      <c r="K1157" s="620" t="s">
        <v>898</v>
      </c>
      <c r="L1157" s="622">
        <v>87.85</v>
      </c>
      <c r="M1157" s="622">
        <v>1</v>
      </c>
      <c r="N1157" s="623">
        <v>87.85</v>
      </c>
    </row>
    <row r="1158" spans="1:14" ht="14.4" customHeight="1" x14ac:dyDescent="0.3">
      <c r="A1158" s="618" t="s">
        <v>556</v>
      </c>
      <c r="B1158" s="619" t="s">
        <v>558</v>
      </c>
      <c r="C1158" s="620" t="s">
        <v>578</v>
      </c>
      <c r="D1158" s="621" t="s">
        <v>579</v>
      </c>
      <c r="E1158" s="620" t="s">
        <v>559</v>
      </c>
      <c r="F1158" s="621" t="s">
        <v>560</v>
      </c>
      <c r="G1158" s="620" t="s">
        <v>1439</v>
      </c>
      <c r="H1158" s="620" t="s">
        <v>1557</v>
      </c>
      <c r="I1158" s="620" t="s">
        <v>1558</v>
      </c>
      <c r="J1158" s="620" t="s">
        <v>1559</v>
      </c>
      <c r="K1158" s="620" t="s">
        <v>1560</v>
      </c>
      <c r="L1158" s="622">
        <v>102.61666666666667</v>
      </c>
      <c r="M1158" s="622">
        <v>3</v>
      </c>
      <c r="N1158" s="623">
        <v>307.85000000000002</v>
      </c>
    </row>
    <row r="1159" spans="1:14" ht="14.4" customHeight="1" x14ac:dyDescent="0.3">
      <c r="A1159" s="618" t="s">
        <v>556</v>
      </c>
      <c r="B1159" s="619" t="s">
        <v>558</v>
      </c>
      <c r="C1159" s="620" t="s">
        <v>578</v>
      </c>
      <c r="D1159" s="621" t="s">
        <v>579</v>
      </c>
      <c r="E1159" s="620" t="s">
        <v>559</v>
      </c>
      <c r="F1159" s="621" t="s">
        <v>560</v>
      </c>
      <c r="G1159" s="620" t="s">
        <v>1439</v>
      </c>
      <c r="H1159" s="620" t="s">
        <v>1561</v>
      </c>
      <c r="I1159" s="620" t="s">
        <v>1562</v>
      </c>
      <c r="J1159" s="620" t="s">
        <v>1563</v>
      </c>
      <c r="K1159" s="620" t="s">
        <v>1141</v>
      </c>
      <c r="L1159" s="622">
        <v>84.63</v>
      </c>
      <c r="M1159" s="622">
        <v>1</v>
      </c>
      <c r="N1159" s="623">
        <v>84.63</v>
      </c>
    </row>
    <row r="1160" spans="1:14" ht="14.4" customHeight="1" x14ac:dyDescent="0.3">
      <c r="A1160" s="618" t="s">
        <v>556</v>
      </c>
      <c r="B1160" s="619" t="s">
        <v>558</v>
      </c>
      <c r="C1160" s="620" t="s">
        <v>578</v>
      </c>
      <c r="D1160" s="621" t="s">
        <v>579</v>
      </c>
      <c r="E1160" s="620" t="s">
        <v>559</v>
      </c>
      <c r="F1160" s="621" t="s">
        <v>560</v>
      </c>
      <c r="G1160" s="620" t="s">
        <v>1439</v>
      </c>
      <c r="H1160" s="620" t="s">
        <v>1564</v>
      </c>
      <c r="I1160" s="620" t="s">
        <v>1565</v>
      </c>
      <c r="J1160" s="620" t="s">
        <v>1566</v>
      </c>
      <c r="K1160" s="620" t="s">
        <v>1079</v>
      </c>
      <c r="L1160" s="622">
        <v>101.55</v>
      </c>
      <c r="M1160" s="622">
        <v>1</v>
      </c>
      <c r="N1160" s="623">
        <v>101.55</v>
      </c>
    </row>
    <row r="1161" spans="1:14" ht="14.4" customHeight="1" x14ac:dyDescent="0.3">
      <c r="A1161" s="618" t="s">
        <v>556</v>
      </c>
      <c r="B1161" s="619" t="s">
        <v>558</v>
      </c>
      <c r="C1161" s="620" t="s">
        <v>578</v>
      </c>
      <c r="D1161" s="621" t="s">
        <v>579</v>
      </c>
      <c r="E1161" s="620" t="s">
        <v>559</v>
      </c>
      <c r="F1161" s="621" t="s">
        <v>560</v>
      </c>
      <c r="G1161" s="620" t="s">
        <v>1439</v>
      </c>
      <c r="H1161" s="620" t="s">
        <v>1567</v>
      </c>
      <c r="I1161" s="620" t="s">
        <v>1568</v>
      </c>
      <c r="J1161" s="620" t="s">
        <v>1569</v>
      </c>
      <c r="K1161" s="620" t="s">
        <v>1570</v>
      </c>
      <c r="L1161" s="622">
        <v>71.81</v>
      </c>
      <c r="M1161" s="622">
        <v>1</v>
      </c>
      <c r="N1161" s="623">
        <v>71.81</v>
      </c>
    </row>
    <row r="1162" spans="1:14" ht="14.4" customHeight="1" x14ac:dyDescent="0.3">
      <c r="A1162" s="618" t="s">
        <v>556</v>
      </c>
      <c r="B1162" s="619" t="s">
        <v>558</v>
      </c>
      <c r="C1162" s="620" t="s">
        <v>578</v>
      </c>
      <c r="D1162" s="621" t="s">
        <v>579</v>
      </c>
      <c r="E1162" s="620" t="s">
        <v>559</v>
      </c>
      <c r="F1162" s="621" t="s">
        <v>560</v>
      </c>
      <c r="G1162" s="620" t="s">
        <v>1439</v>
      </c>
      <c r="H1162" s="620" t="s">
        <v>2546</v>
      </c>
      <c r="I1162" s="620" t="s">
        <v>2547</v>
      </c>
      <c r="J1162" s="620" t="s">
        <v>2548</v>
      </c>
      <c r="K1162" s="620" t="s">
        <v>1218</v>
      </c>
      <c r="L1162" s="622">
        <v>255.05</v>
      </c>
      <c r="M1162" s="622">
        <v>1</v>
      </c>
      <c r="N1162" s="623">
        <v>255.05</v>
      </c>
    </row>
    <row r="1163" spans="1:14" ht="14.4" customHeight="1" x14ac:dyDescent="0.3">
      <c r="A1163" s="618" t="s">
        <v>556</v>
      </c>
      <c r="B1163" s="619" t="s">
        <v>558</v>
      </c>
      <c r="C1163" s="620" t="s">
        <v>578</v>
      </c>
      <c r="D1163" s="621" t="s">
        <v>579</v>
      </c>
      <c r="E1163" s="620" t="s">
        <v>559</v>
      </c>
      <c r="F1163" s="621" t="s">
        <v>560</v>
      </c>
      <c r="G1163" s="620" t="s">
        <v>1439</v>
      </c>
      <c r="H1163" s="620" t="s">
        <v>2561</v>
      </c>
      <c r="I1163" s="620" t="s">
        <v>2562</v>
      </c>
      <c r="J1163" s="620" t="s">
        <v>2559</v>
      </c>
      <c r="K1163" s="620" t="s">
        <v>1864</v>
      </c>
      <c r="L1163" s="622">
        <v>45.805181891918679</v>
      </c>
      <c r="M1163" s="622">
        <v>4</v>
      </c>
      <c r="N1163" s="623">
        <v>183.22072756767471</v>
      </c>
    </row>
    <row r="1164" spans="1:14" ht="14.4" customHeight="1" x14ac:dyDescent="0.3">
      <c r="A1164" s="618" t="s">
        <v>556</v>
      </c>
      <c r="B1164" s="619" t="s">
        <v>558</v>
      </c>
      <c r="C1164" s="620" t="s">
        <v>578</v>
      </c>
      <c r="D1164" s="621" t="s">
        <v>579</v>
      </c>
      <c r="E1164" s="620" t="s">
        <v>559</v>
      </c>
      <c r="F1164" s="621" t="s">
        <v>560</v>
      </c>
      <c r="G1164" s="620" t="s">
        <v>1439</v>
      </c>
      <c r="H1164" s="620" t="s">
        <v>3107</v>
      </c>
      <c r="I1164" s="620" t="s">
        <v>3108</v>
      </c>
      <c r="J1164" s="620" t="s">
        <v>3109</v>
      </c>
      <c r="K1164" s="620" t="s">
        <v>2487</v>
      </c>
      <c r="L1164" s="622">
        <v>64.650000000000006</v>
      </c>
      <c r="M1164" s="622">
        <v>2</v>
      </c>
      <c r="N1164" s="623">
        <v>129.30000000000001</v>
      </c>
    </row>
    <row r="1165" spans="1:14" ht="14.4" customHeight="1" x14ac:dyDescent="0.3">
      <c r="A1165" s="618" t="s">
        <v>556</v>
      </c>
      <c r="B1165" s="619" t="s">
        <v>558</v>
      </c>
      <c r="C1165" s="620" t="s">
        <v>578</v>
      </c>
      <c r="D1165" s="621" t="s">
        <v>579</v>
      </c>
      <c r="E1165" s="620" t="s">
        <v>559</v>
      </c>
      <c r="F1165" s="621" t="s">
        <v>560</v>
      </c>
      <c r="G1165" s="620" t="s">
        <v>1439</v>
      </c>
      <c r="H1165" s="620" t="s">
        <v>3110</v>
      </c>
      <c r="I1165" s="620" t="s">
        <v>3111</v>
      </c>
      <c r="J1165" s="620" t="s">
        <v>3112</v>
      </c>
      <c r="K1165" s="620" t="s">
        <v>3113</v>
      </c>
      <c r="L1165" s="622">
        <v>315.94001537113235</v>
      </c>
      <c r="M1165" s="622">
        <v>5</v>
      </c>
      <c r="N1165" s="623">
        <v>1579.7000768556618</v>
      </c>
    </row>
    <row r="1166" spans="1:14" ht="14.4" customHeight="1" x14ac:dyDescent="0.3">
      <c r="A1166" s="618" t="s">
        <v>556</v>
      </c>
      <c r="B1166" s="619" t="s">
        <v>558</v>
      </c>
      <c r="C1166" s="620" t="s">
        <v>578</v>
      </c>
      <c r="D1166" s="621" t="s">
        <v>579</v>
      </c>
      <c r="E1166" s="620" t="s">
        <v>559</v>
      </c>
      <c r="F1166" s="621" t="s">
        <v>560</v>
      </c>
      <c r="G1166" s="620" t="s">
        <v>1439</v>
      </c>
      <c r="H1166" s="620" t="s">
        <v>1582</v>
      </c>
      <c r="I1166" s="620" t="s">
        <v>1583</v>
      </c>
      <c r="J1166" s="620" t="s">
        <v>1584</v>
      </c>
      <c r="K1166" s="620" t="s">
        <v>1585</v>
      </c>
      <c r="L1166" s="622">
        <v>46.129897008757801</v>
      </c>
      <c r="M1166" s="622">
        <v>1</v>
      </c>
      <c r="N1166" s="623">
        <v>46.129897008757801</v>
      </c>
    </row>
    <row r="1167" spans="1:14" ht="14.4" customHeight="1" x14ac:dyDescent="0.3">
      <c r="A1167" s="618" t="s">
        <v>556</v>
      </c>
      <c r="B1167" s="619" t="s">
        <v>558</v>
      </c>
      <c r="C1167" s="620" t="s">
        <v>578</v>
      </c>
      <c r="D1167" s="621" t="s">
        <v>579</v>
      </c>
      <c r="E1167" s="620" t="s">
        <v>559</v>
      </c>
      <c r="F1167" s="621" t="s">
        <v>560</v>
      </c>
      <c r="G1167" s="620" t="s">
        <v>1439</v>
      </c>
      <c r="H1167" s="620" t="s">
        <v>1586</v>
      </c>
      <c r="I1167" s="620" t="s">
        <v>1587</v>
      </c>
      <c r="J1167" s="620" t="s">
        <v>1588</v>
      </c>
      <c r="K1167" s="620" t="s">
        <v>1319</v>
      </c>
      <c r="L1167" s="622">
        <v>80.159646980231301</v>
      </c>
      <c r="M1167" s="622">
        <v>2</v>
      </c>
      <c r="N1167" s="623">
        <v>160.3192939604626</v>
      </c>
    </row>
    <row r="1168" spans="1:14" ht="14.4" customHeight="1" x14ac:dyDescent="0.3">
      <c r="A1168" s="618" t="s">
        <v>556</v>
      </c>
      <c r="B1168" s="619" t="s">
        <v>558</v>
      </c>
      <c r="C1168" s="620" t="s">
        <v>578</v>
      </c>
      <c r="D1168" s="621" t="s">
        <v>579</v>
      </c>
      <c r="E1168" s="620" t="s">
        <v>559</v>
      </c>
      <c r="F1168" s="621" t="s">
        <v>560</v>
      </c>
      <c r="G1168" s="620" t="s">
        <v>1439</v>
      </c>
      <c r="H1168" s="620" t="s">
        <v>3114</v>
      </c>
      <c r="I1168" s="620" t="s">
        <v>3114</v>
      </c>
      <c r="J1168" s="620" t="s">
        <v>3115</v>
      </c>
      <c r="K1168" s="620" t="s">
        <v>3116</v>
      </c>
      <c r="L1168" s="622">
        <v>0.37615384615384601</v>
      </c>
      <c r="M1168" s="622">
        <v>1</v>
      </c>
      <c r="N1168" s="623">
        <v>0.37615384615384601</v>
      </c>
    </row>
    <row r="1169" spans="1:14" ht="14.4" customHeight="1" x14ac:dyDescent="0.3">
      <c r="A1169" s="618" t="s">
        <v>556</v>
      </c>
      <c r="B1169" s="619" t="s">
        <v>558</v>
      </c>
      <c r="C1169" s="620" t="s">
        <v>578</v>
      </c>
      <c r="D1169" s="621" t="s">
        <v>579</v>
      </c>
      <c r="E1169" s="620" t="s">
        <v>559</v>
      </c>
      <c r="F1169" s="621" t="s">
        <v>560</v>
      </c>
      <c r="G1169" s="620" t="s">
        <v>1439</v>
      </c>
      <c r="H1169" s="620" t="s">
        <v>1592</v>
      </c>
      <c r="I1169" s="620" t="s">
        <v>1593</v>
      </c>
      <c r="J1169" s="620" t="s">
        <v>1452</v>
      </c>
      <c r="K1169" s="620" t="s">
        <v>1594</v>
      </c>
      <c r="L1169" s="622">
        <v>71.724999999999994</v>
      </c>
      <c r="M1169" s="622">
        <v>2</v>
      </c>
      <c r="N1169" s="623">
        <v>143.44999999999999</v>
      </c>
    </row>
    <row r="1170" spans="1:14" ht="14.4" customHeight="1" x14ac:dyDescent="0.3">
      <c r="A1170" s="618" t="s">
        <v>556</v>
      </c>
      <c r="B1170" s="619" t="s">
        <v>558</v>
      </c>
      <c r="C1170" s="620" t="s">
        <v>578</v>
      </c>
      <c r="D1170" s="621" t="s">
        <v>579</v>
      </c>
      <c r="E1170" s="620" t="s">
        <v>559</v>
      </c>
      <c r="F1170" s="621" t="s">
        <v>560</v>
      </c>
      <c r="G1170" s="620" t="s">
        <v>1439</v>
      </c>
      <c r="H1170" s="620" t="s">
        <v>1599</v>
      </c>
      <c r="I1170" s="620" t="s">
        <v>1599</v>
      </c>
      <c r="J1170" s="620" t="s">
        <v>1600</v>
      </c>
      <c r="K1170" s="620" t="s">
        <v>1601</v>
      </c>
      <c r="L1170" s="622">
        <v>105.61976928243899</v>
      </c>
      <c r="M1170" s="622">
        <v>1</v>
      </c>
      <c r="N1170" s="623">
        <v>105.61976928243899</v>
      </c>
    </row>
    <row r="1171" spans="1:14" ht="14.4" customHeight="1" x14ac:dyDescent="0.3">
      <c r="A1171" s="618" t="s">
        <v>556</v>
      </c>
      <c r="B1171" s="619" t="s">
        <v>558</v>
      </c>
      <c r="C1171" s="620" t="s">
        <v>578</v>
      </c>
      <c r="D1171" s="621" t="s">
        <v>579</v>
      </c>
      <c r="E1171" s="620" t="s">
        <v>559</v>
      </c>
      <c r="F1171" s="621" t="s">
        <v>560</v>
      </c>
      <c r="G1171" s="620" t="s">
        <v>1439</v>
      </c>
      <c r="H1171" s="620" t="s">
        <v>1602</v>
      </c>
      <c r="I1171" s="620" t="s">
        <v>1603</v>
      </c>
      <c r="J1171" s="620" t="s">
        <v>1604</v>
      </c>
      <c r="K1171" s="620" t="s">
        <v>1605</v>
      </c>
      <c r="L1171" s="622">
        <v>472.11170035969133</v>
      </c>
      <c r="M1171" s="622">
        <v>10</v>
      </c>
      <c r="N1171" s="623">
        <v>4721.1170035969135</v>
      </c>
    </row>
    <row r="1172" spans="1:14" ht="14.4" customHeight="1" x14ac:dyDescent="0.3">
      <c r="A1172" s="618" t="s">
        <v>556</v>
      </c>
      <c r="B1172" s="619" t="s">
        <v>558</v>
      </c>
      <c r="C1172" s="620" t="s">
        <v>578</v>
      </c>
      <c r="D1172" s="621" t="s">
        <v>579</v>
      </c>
      <c r="E1172" s="620" t="s">
        <v>559</v>
      </c>
      <c r="F1172" s="621" t="s">
        <v>560</v>
      </c>
      <c r="G1172" s="620" t="s">
        <v>1439</v>
      </c>
      <c r="H1172" s="620" t="s">
        <v>3117</v>
      </c>
      <c r="I1172" s="620" t="s">
        <v>3118</v>
      </c>
      <c r="J1172" s="620" t="s">
        <v>3119</v>
      </c>
      <c r="K1172" s="620" t="s">
        <v>3120</v>
      </c>
      <c r="L1172" s="622">
        <v>714.45000000000016</v>
      </c>
      <c r="M1172" s="622">
        <v>3</v>
      </c>
      <c r="N1172" s="623">
        <v>2143.3500000000004</v>
      </c>
    </row>
    <row r="1173" spans="1:14" ht="14.4" customHeight="1" x14ac:dyDescent="0.3">
      <c r="A1173" s="618" t="s">
        <v>556</v>
      </c>
      <c r="B1173" s="619" t="s">
        <v>558</v>
      </c>
      <c r="C1173" s="620" t="s">
        <v>578</v>
      </c>
      <c r="D1173" s="621" t="s">
        <v>579</v>
      </c>
      <c r="E1173" s="620" t="s">
        <v>559</v>
      </c>
      <c r="F1173" s="621" t="s">
        <v>560</v>
      </c>
      <c r="G1173" s="620" t="s">
        <v>1439</v>
      </c>
      <c r="H1173" s="620" t="s">
        <v>1609</v>
      </c>
      <c r="I1173" s="620" t="s">
        <v>1610</v>
      </c>
      <c r="J1173" s="620" t="s">
        <v>1611</v>
      </c>
      <c r="K1173" s="620" t="s">
        <v>1612</v>
      </c>
      <c r="L1173" s="622">
        <v>71.035197978975717</v>
      </c>
      <c r="M1173" s="622">
        <v>228</v>
      </c>
      <c r="N1173" s="623">
        <v>16196.025139206462</v>
      </c>
    </row>
    <row r="1174" spans="1:14" ht="14.4" customHeight="1" x14ac:dyDescent="0.3">
      <c r="A1174" s="618" t="s">
        <v>556</v>
      </c>
      <c r="B1174" s="619" t="s">
        <v>558</v>
      </c>
      <c r="C1174" s="620" t="s">
        <v>578</v>
      </c>
      <c r="D1174" s="621" t="s">
        <v>579</v>
      </c>
      <c r="E1174" s="620" t="s">
        <v>559</v>
      </c>
      <c r="F1174" s="621" t="s">
        <v>560</v>
      </c>
      <c r="G1174" s="620" t="s">
        <v>1439</v>
      </c>
      <c r="H1174" s="620" t="s">
        <v>3121</v>
      </c>
      <c r="I1174" s="620" t="s">
        <v>1154</v>
      </c>
      <c r="J1174" s="620" t="s">
        <v>3122</v>
      </c>
      <c r="K1174" s="620" t="s">
        <v>606</v>
      </c>
      <c r="L1174" s="622">
        <v>103.35</v>
      </c>
      <c r="M1174" s="622">
        <v>1</v>
      </c>
      <c r="N1174" s="623">
        <v>103.35</v>
      </c>
    </row>
    <row r="1175" spans="1:14" ht="14.4" customHeight="1" x14ac:dyDescent="0.3">
      <c r="A1175" s="618" t="s">
        <v>556</v>
      </c>
      <c r="B1175" s="619" t="s">
        <v>558</v>
      </c>
      <c r="C1175" s="620" t="s">
        <v>578</v>
      </c>
      <c r="D1175" s="621" t="s">
        <v>579</v>
      </c>
      <c r="E1175" s="620" t="s">
        <v>559</v>
      </c>
      <c r="F1175" s="621" t="s">
        <v>560</v>
      </c>
      <c r="G1175" s="620" t="s">
        <v>1439</v>
      </c>
      <c r="H1175" s="620" t="s">
        <v>3123</v>
      </c>
      <c r="I1175" s="620" t="s">
        <v>3124</v>
      </c>
      <c r="J1175" s="620" t="s">
        <v>3125</v>
      </c>
      <c r="K1175" s="620" t="s">
        <v>3126</v>
      </c>
      <c r="L1175" s="622">
        <v>67.42</v>
      </c>
      <c r="M1175" s="622">
        <v>1</v>
      </c>
      <c r="N1175" s="623">
        <v>67.42</v>
      </c>
    </row>
    <row r="1176" spans="1:14" ht="14.4" customHeight="1" x14ac:dyDescent="0.3">
      <c r="A1176" s="618" t="s">
        <v>556</v>
      </c>
      <c r="B1176" s="619" t="s">
        <v>558</v>
      </c>
      <c r="C1176" s="620" t="s">
        <v>578</v>
      </c>
      <c r="D1176" s="621" t="s">
        <v>579</v>
      </c>
      <c r="E1176" s="620" t="s">
        <v>559</v>
      </c>
      <c r="F1176" s="621" t="s">
        <v>560</v>
      </c>
      <c r="G1176" s="620" t="s">
        <v>1439</v>
      </c>
      <c r="H1176" s="620" t="s">
        <v>1620</v>
      </c>
      <c r="I1176" s="620" t="s">
        <v>1621</v>
      </c>
      <c r="J1176" s="620" t="s">
        <v>1622</v>
      </c>
      <c r="K1176" s="620" t="s">
        <v>1500</v>
      </c>
      <c r="L1176" s="622">
        <v>174.24</v>
      </c>
      <c r="M1176" s="622">
        <v>1</v>
      </c>
      <c r="N1176" s="623">
        <v>174.24</v>
      </c>
    </row>
    <row r="1177" spans="1:14" ht="14.4" customHeight="1" x14ac:dyDescent="0.3">
      <c r="A1177" s="618" t="s">
        <v>556</v>
      </c>
      <c r="B1177" s="619" t="s">
        <v>558</v>
      </c>
      <c r="C1177" s="620" t="s">
        <v>578</v>
      </c>
      <c r="D1177" s="621" t="s">
        <v>579</v>
      </c>
      <c r="E1177" s="620" t="s">
        <v>559</v>
      </c>
      <c r="F1177" s="621" t="s">
        <v>560</v>
      </c>
      <c r="G1177" s="620" t="s">
        <v>1439</v>
      </c>
      <c r="H1177" s="620" t="s">
        <v>2581</v>
      </c>
      <c r="I1177" s="620" t="s">
        <v>2582</v>
      </c>
      <c r="J1177" s="620" t="s">
        <v>2583</v>
      </c>
      <c r="K1177" s="620" t="s">
        <v>2584</v>
      </c>
      <c r="L1177" s="622">
        <v>390.05</v>
      </c>
      <c r="M1177" s="622">
        <v>4</v>
      </c>
      <c r="N1177" s="623">
        <v>1560.2</v>
      </c>
    </row>
    <row r="1178" spans="1:14" ht="14.4" customHeight="1" x14ac:dyDescent="0.3">
      <c r="A1178" s="618" t="s">
        <v>556</v>
      </c>
      <c r="B1178" s="619" t="s">
        <v>558</v>
      </c>
      <c r="C1178" s="620" t="s">
        <v>578</v>
      </c>
      <c r="D1178" s="621" t="s">
        <v>579</v>
      </c>
      <c r="E1178" s="620" t="s">
        <v>559</v>
      </c>
      <c r="F1178" s="621" t="s">
        <v>560</v>
      </c>
      <c r="G1178" s="620" t="s">
        <v>1439</v>
      </c>
      <c r="H1178" s="620" t="s">
        <v>3127</v>
      </c>
      <c r="I1178" s="620" t="s">
        <v>3128</v>
      </c>
      <c r="J1178" s="620" t="s">
        <v>3129</v>
      </c>
      <c r="K1178" s="620" t="s">
        <v>3130</v>
      </c>
      <c r="L1178" s="622">
        <v>386.41068529554525</v>
      </c>
      <c r="M1178" s="622">
        <v>8</v>
      </c>
      <c r="N1178" s="623">
        <v>3091.285482364362</v>
      </c>
    </row>
    <row r="1179" spans="1:14" ht="14.4" customHeight="1" x14ac:dyDescent="0.3">
      <c r="A1179" s="618" t="s">
        <v>556</v>
      </c>
      <c r="B1179" s="619" t="s">
        <v>558</v>
      </c>
      <c r="C1179" s="620" t="s">
        <v>578</v>
      </c>
      <c r="D1179" s="621" t="s">
        <v>579</v>
      </c>
      <c r="E1179" s="620" t="s">
        <v>559</v>
      </c>
      <c r="F1179" s="621" t="s">
        <v>560</v>
      </c>
      <c r="G1179" s="620" t="s">
        <v>1439</v>
      </c>
      <c r="H1179" s="620" t="s">
        <v>2585</v>
      </c>
      <c r="I1179" s="620" t="s">
        <v>2586</v>
      </c>
      <c r="J1179" s="620" t="s">
        <v>2587</v>
      </c>
      <c r="K1179" s="620" t="s">
        <v>2588</v>
      </c>
      <c r="L1179" s="622">
        <v>306.31020875274601</v>
      </c>
      <c r="M1179" s="622">
        <v>1</v>
      </c>
      <c r="N1179" s="623">
        <v>306.31020875274601</v>
      </c>
    </row>
    <row r="1180" spans="1:14" ht="14.4" customHeight="1" x14ac:dyDescent="0.3">
      <c r="A1180" s="618" t="s">
        <v>556</v>
      </c>
      <c r="B1180" s="619" t="s">
        <v>558</v>
      </c>
      <c r="C1180" s="620" t="s">
        <v>578</v>
      </c>
      <c r="D1180" s="621" t="s">
        <v>579</v>
      </c>
      <c r="E1180" s="620" t="s">
        <v>559</v>
      </c>
      <c r="F1180" s="621" t="s">
        <v>560</v>
      </c>
      <c r="G1180" s="620" t="s">
        <v>1439</v>
      </c>
      <c r="H1180" s="620" t="s">
        <v>3131</v>
      </c>
      <c r="I1180" s="620" t="s">
        <v>3132</v>
      </c>
      <c r="J1180" s="620" t="s">
        <v>3133</v>
      </c>
      <c r="K1180" s="620" t="s">
        <v>3134</v>
      </c>
      <c r="L1180" s="622">
        <v>665.72</v>
      </c>
      <c r="M1180" s="622">
        <v>1</v>
      </c>
      <c r="N1180" s="623">
        <v>665.72</v>
      </c>
    </row>
    <row r="1181" spans="1:14" ht="14.4" customHeight="1" x14ac:dyDescent="0.3">
      <c r="A1181" s="618" t="s">
        <v>556</v>
      </c>
      <c r="B1181" s="619" t="s">
        <v>558</v>
      </c>
      <c r="C1181" s="620" t="s">
        <v>578</v>
      </c>
      <c r="D1181" s="621" t="s">
        <v>579</v>
      </c>
      <c r="E1181" s="620" t="s">
        <v>559</v>
      </c>
      <c r="F1181" s="621" t="s">
        <v>560</v>
      </c>
      <c r="G1181" s="620" t="s">
        <v>1439</v>
      </c>
      <c r="H1181" s="620" t="s">
        <v>1623</v>
      </c>
      <c r="I1181" s="620" t="s">
        <v>1623</v>
      </c>
      <c r="J1181" s="620" t="s">
        <v>1624</v>
      </c>
      <c r="K1181" s="620" t="s">
        <v>1625</v>
      </c>
      <c r="L1181" s="622">
        <v>2144.3014906194499</v>
      </c>
      <c r="M1181" s="622">
        <v>12.5</v>
      </c>
      <c r="N1181" s="623">
        <v>26803.768632743122</v>
      </c>
    </row>
    <row r="1182" spans="1:14" ht="14.4" customHeight="1" x14ac:dyDescent="0.3">
      <c r="A1182" s="618" t="s">
        <v>556</v>
      </c>
      <c r="B1182" s="619" t="s">
        <v>558</v>
      </c>
      <c r="C1182" s="620" t="s">
        <v>578</v>
      </c>
      <c r="D1182" s="621" t="s">
        <v>579</v>
      </c>
      <c r="E1182" s="620" t="s">
        <v>559</v>
      </c>
      <c r="F1182" s="621" t="s">
        <v>560</v>
      </c>
      <c r="G1182" s="620" t="s">
        <v>1439</v>
      </c>
      <c r="H1182" s="620" t="s">
        <v>1626</v>
      </c>
      <c r="I1182" s="620" t="s">
        <v>1627</v>
      </c>
      <c r="J1182" s="620" t="s">
        <v>1481</v>
      </c>
      <c r="K1182" s="620" t="s">
        <v>1628</v>
      </c>
      <c r="L1182" s="622">
        <v>413.99906259337399</v>
      </c>
      <c r="M1182" s="622">
        <v>2</v>
      </c>
      <c r="N1182" s="623">
        <v>827.99812518674798</v>
      </c>
    </row>
    <row r="1183" spans="1:14" ht="14.4" customHeight="1" x14ac:dyDescent="0.3">
      <c r="A1183" s="618" t="s">
        <v>556</v>
      </c>
      <c r="B1183" s="619" t="s">
        <v>558</v>
      </c>
      <c r="C1183" s="620" t="s">
        <v>578</v>
      </c>
      <c r="D1183" s="621" t="s">
        <v>579</v>
      </c>
      <c r="E1183" s="620" t="s">
        <v>559</v>
      </c>
      <c r="F1183" s="621" t="s">
        <v>560</v>
      </c>
      <c r="G1183" s="620" t="s">
        <v>1439</v>
      </c>
      <c r="H1183" s="620" t="s">
        <v>1629</v>
      </c>
      <c r="I1183" s="620" t="s">
        <v>1630</v>
      </c>
      <c r="J1183" s="620" t="s">
        <v>1631</v>
      </c>
      <c r="K1183" s="620" t="s">
        <v>1632</v>
      </c>
      <c r="L1183" s="622">
        <v>119.08</v>
      </c>
      <c r="M1183" s="622">
        <v>1</v>
      </c>
      <c r="N1183" s="623">
        <v>119.08</v>
      </c>
    </row>
    <row r="1184" spans="1:14" ht="14.4" customHeight="1" x14ac:dyDescent="0.3">
      <c r="A1184" s="618" t="s">
        <v>556</v>
      </c>
      <c r="B1184" s="619" t="s">
        <v>558</v>
      </c>
      <c r="C1184" s="620" t="s">
        <v>578</v>
      </c>
      <c r="D1184" s="621" t="s">
        <v>579</v>
      </c>
      <c r="E1184" s="620" t="s">
        <v>559</v>
      </c>
      <c r="F1184" s="621" t="s">
        <v>560</v>
      </c>
      <c r="G1184" s="620" t="s">
        <v>1439</v>
      </c>
      <c r="H1184" s="620" t="s">
        <v>3135</v>
      </c>
      <c r="I1184" s="620" t="s">
        <v>3136</v>
      </c>
      <c r="J1184" s="620" t="s">
        <v>3137</v>
      </c>
      <c r="K1184" s="620" t="s">
        <v>3138</v>
      </c>
      <c r="L1184" s="622">
        <v>1172.72</v>
      </c>
      <c r="M1184" s="622">
        <v>1</v>
      </c>
      <c r="N1184" s="623">
        <v>1172.72</v>
      </c>
    </row>
    <row r="1185" spans="1:14" ht="14.4" customHeight="1" x14ac:dyDescent="0.3">
      <c r="A1185" s="618" t="s">
        <v>556</v>
      </c>
      <c r="B1185" s="619" t="s">
        <v>558</v>
      </c>
      <c r="C1185" s="620" t="s">
        <v>578</v>
      </c>
      <c r="D1185" s="621" t="s">
        <v>579</v>
      </c>
      <c r="E1185" s="620" t="s">
        <v>559</v>
      </c>
      <c r="F1185" s="621" t="s">
        <v>560</v>
      </c>
      <c r="G1185" s="620" t="s">
        <v>1439</v>
      </c>
      <c r="H1185" s="620" t="s">
        <v>1636</v>
      </c>
      <c r="I1185" s="620" t="s">
        <v>1637</v>
      </c>
      <c r="J1185" s="620" t="s">
        <v>1540</v>
      </c>
      <c r="K1185" s="620" t="s">
        <v>1638</v>
      </c>
      <c r="L1185" s="622">
        <v>56.61</v>
      </c>
      <c r="M1185" s="622">
        <v>2</v>
      </c>
      <c r="N1185" s="623">
        <v>113.22</v>
      </c>
    </row>
    <row r="1186" spans="1:14" ht="14.4" customHeight="1" x14ac:dyDescent="0.3">
      <c r="A1186" s="618" t="s">
        <v>556</v>
      </c>
      <c r="B1186" s="619" t="s">
        <v>558</v>
      </c>
      <c r="C1186" s="620" t="s">
        <v>578</v>
      </c>
      <c r="D1186" s="621" t="s">
        <v>579</v>
      </c>
      <c r="E1186" s="620" t="s">
        <v>559</v>
      </c>
      <c r="F1186" s="621" t="s">
        <v>560</v>
      </c>
      <c r="G1186" s="620" t="s">
        <v>1439</v>
      </c>
      <c r="H1186" s="620" t="s">
        <v>3139</v>
      </c>
      <c r="I1186" s="620" t="s">
        <v>3140</v>
      </c>
      <c r="J1186" s="620" t="s">
        <v>3141</v>
      </c>
      <c r="K1186" s="620" t="s">
        <v>3142</v>
      </c>
      <c r="L1186" s="622">
        <v>136.54</v>
      </c>
      <c r="M1186" s="622">
        <v>1</v>
      </c>
      <c r="N1186" s="623">
        <v>136.54</v>
      </c>
    </row>
    <row r="1187" spans="1:14" ht="14.4" customHeight="1" x14ac:dyDescent="0.3">
      <c r="A1187" s="618" t="s">
        <v>556</v>
      </c>
      <c r="B1187" s="619" t="s">
        <v>558</v>
      </c>
      <c r="C1187" s="620" t="s">
        <v>578</v>
      </c>
      <c r="D1187" s="621" t="s">
        <v>579</v>
      </c>
      <c r="E1187" s="620" t="s">
        <v>559</v>
      </c>
      <c r="F1187" s="621" t="s">
        <v>560</v>
      </c>
      <c r="G1187" s="620" t="s">
        <v>1439</v>
      </c>
      <c r="H1187" s="620" t="s">
        <v>2608</v>
      </c>
      <c r="I1187" s="620" t="s">
        <v>2609</v>
      </c>
      <c r="J1187" s="620" t="s">
        <v>2610</v>
      </c>
      <c r="K1187" s="620" t="s">
        <v>2611</v>
      </c>
      <c r="L1187" s="622">
        <v>162.03965098490201</v>
      </c>
      <c r="M1187" s="622">
        <v>1</v>
      </c>
      <c r="N1187" s="623">
        <v>162.03965098490201</v>
      </c>
    </row>
    <row r="1188" spans="1:14" ht="14.4" customHeight="1" x14ac:dyDescent="0.3">
      <c r="A1188" s="618" t="s">
        <v>556</v>
      </c>
      <c r="B1188" s="619" t="s">
        <v>558</v>
      </c>
      <c r="C1188" s="620" t="s">
        <v>578</v>
      </c>
      <c r="D1188" s="621" t="s">
        <v>579</v>
      </c>
      <c r="E1188" s="620" t="s">
        <v>559</v>
      </c>
      <c r="F1188" s="621" t="s">
        <v>560</v>
      </c>
      <c r="G1188" s="620" t="s">
        <v>1439</v>
      </c>
      <c r="H1188" s="620" t="s">
        <v>3143</v>
      </c>
      <c r="I1188" s="620" t="s">
        <v>3144</v>
      </c>
      <c r="J1188" s="620" t="s">
        <v>3145</v>
      </c>
      <c r="K1188" s="620" t="s">
        <v>3146</v>
      </c>
      <c r="L1188" s="622">
        <v>111.379504440829</v>
      </c>
      <c r="M1188" s="622">
        <v>1</v>
      </c>
      <c r="N1188" s="623">
        <v>111.379504440829</v>
      </c>
    </row>
    <row r="1189" spans="1:14" ht="14.4" customHeight="1" x14ac:dyDescent="0.3">
      <c r="A1189" s="618" t="s">
        <v>556</v>
      </c>
      <c r="B1189" s="619" t="s">
        <v>558</v>
      </c>
      <c r="C1189" s="620" t="s">
        <v>578</v>
      </c>
      <c r="D1189" s="621" t="s">
        <v>579</v>
      </c>
      <c r="E1189" s="620" t="s">
        <v>559</v>
      </c>
      <c r="F1189" s="621" t="s">
        <v>560</v>
      </c>
      <c r="G1189" s="620" t="s">
        <v>1439</v>
      </c>
      <c r="H1189" s="620" t="s">
        <v>1650</v>
      </c>
      <c r="I1189" s="620" t="s">
        <v>1650</v>
      </c>
      <c r="J1189" s="620" t="s">
        <v>1651</v>
      </c>
      <c r="K1189" s="620" t="s">
        <v>1652</v>
      </c>
      <c r="L1189" s="622">
        <v>128.210112482401</v>
      </c>
      <c r="M1189" s="622">
        <v>1</v>
      </c>
      <c r="N1189" s="623">
        <v>128.210112482401</v>
      </c>
    </row>
    <row r="1190" spans="1:14" ht="14.4" customHeight="1" x14ac:dyDescent="0.3">
      <c r="A1190" s="618" t="s">
        <v>556</v>
      </c>
      <c r="B1190" s="619" t="s">
        <v>558</v>
      </c>
      <c r="C1190" s="620" t="s">
        <v>578</v>
      </c>
      <c r="D1190" s="621" t="s">
        <v>579</v>
      </c>
      <c r="E1190" s="620" t="s">
        <v>559</v>
      </c>
      <c r="F1190" s="621" t="s">
        <v>560</v>
      </c>
      <c r="G1190" s="620" t="s">
        <v>1439</v>
      </c>
      <c r="H1190" s="620" t="s">
        <v>3147</v>
      </c>
      <c r="I1190" s="620" t="s">
        <v>3148</v>
      </c>
      <c r="J1190" s="620" t="s">
        <v>3149</v>
      </c>
      <c r="K1190" s="620" t="s">
        <v>3150</v>
      </c>
      <c r="L1190" s="622">
        <v>530.27</v>
      </c>
      <c r="M1190" s="622">
        <v>1</v>
      </c>
      <c r="N1190" s="623">
        <v>530.27</v>
      </c>
    </row>
    <row r="1191" spans="1:14" ht="14.4" customHeight="1" x14ac:dyDescent="0.3">
      <c r="A1191" s="618" t="s">
        <v>556</v>
      </c>
      <c r="B1191" s="619" t="s">
        <v>558</v>
      </c>
      <c r="C1191" s="620" t="s">
        <v>578</v>
      </c>
      <c r="D1191" s="621" t="s">
        <v>579</v>
      </c>
      <c r="E1191" s="620" t="s">
        <v>559</v>
      </c>
      <c r="F1191" s="621" t="s">
        <v>560</v>
      </c>
      <c r="G1191" s="620" t="s">
        <v>1439</v>
      </c>
      <c r="H1191" s="620" t="s">
        <v>2631</v>
      </c>
      <c r="I1191" s="620" t="s">
        <v>2632</v>
      </c>
      <c r="J1191" s="620" t="s">
        <v>2633</v>
      </c>
      <c r="K1191" s="620" t="s">
        <v>993</v>
      </c>
      <c r="L1191" s="622">
        <v>257.04957236746202</v>
      </c>
      <c r="M1191" s="622">
        <v>1</v>
      </c>
      <c r="N1191" s="623">
        <v>257.04957236746202</v>
      </c>
    </row>
    <row r="1192" spans="1:14" ht="14.4" customHeight="1" x14ac:dyDescent="0.3">
      <c r="A1192" s="618" t="s">
        <v>556</v>
      </c>
      <c r="B1192" s="619" t="s">
        <v>558</v>
      </c>
      <c r="C1192" s="620" t="s">
        <v>578</v>
      </c>
      <c r="D1192" s="621" t="s">
        <v>579</v>
      </c>
      <c r="E1192" s="620" t="s">
        <v>559</v>
      </c>
      <c r="F1192" s="621" t="s">
        <v>560</v>
      </c>
      <c r="G1192" s="620" t="s">
        <v>1439</v>
      </c>
      <c r="H1192" s="620" t="s">
        <v>2638</v>
      </c>
      <c r="I1192" s="620" t="s">
        <v>2639</v>
      </c>
      <c r="J1192" s="620" t="s">
        <v>2640</v>
      </c>
      <c r="K1192" s="620" t="s">
        <v>2487</v>
      </c>
      <c r="L1192" s="622">
        <v>40.25</v>
      </c>
      <c r="M1192" s="622">
        <v>2</v>
      </c>
      <c r="N1192" s="623">
        <v>80.5</v>
      </c>
    </row>
    <row r="1193" spans="1:14" ht="14.4" customHeight="1" x14ac:dyDescent="0.3">
      <c r="A1193" s="618" t="s">
        <v>556</v>
      </c>
      <c r="B1193" s="619" t="s">
        <v>558</v>
      </c>
      <c r="C1193" s="620" t="s">
        <v>578</v>
      </c>
      <c r="D1193" s="621" t="s">
        <v>579</v>
      </c>
      <c r="E1193" s="620" t="s">
        <v>559</v>
      </c>
      <c r="F1193" s="621" t="s">
        <v>560</v>
      </c>
      <c r="G1193" s="620" t="s">
        <v>1439</v>
      </c>
      <c r="H1193" s="620" t="s">
        <v>3151</v>
      </c>
      <c r="I1193" s="620" t="s">
        <v>3152</v>
      </c>
      <c r="J1193" s="620" t="s">
        <v>3153</v>
      </c>
      <c r="K1193" s="620" t="s">
        <v>614</v>
      </c>
      <c r="L1193" s="622">
        <v>136.699133640816</v>
      </c>
      <c r="M1193" s="622">
        <v>1</v>
      </c>
      <c r="N1193" s="623">
        <v>136.699133640816</v>
      </c>
    </row>
    <row r="1194" spans="1:14" ht="14.4" customHeight="1" x14ac:dyDescent="0.3">
      <c r="A1194" s="618" t="s">
        <v>556</v>
      </c>
      <c r="B1194" s="619" t="s">
        <v>558</v>
      </c>
      <c r="C1194" s="620" t="s">
        <v>578</v>
      </c>
      <c r="D1194" s="621" t="s">
        <v>579</v>
      </c>
      <c r="E1194" s="620" t="s">
        <v>559</v>
      </c>
      <c r="F1194" s="621" t="s">
        <v>560</v>
      </c>
      <c r="G1194" s="620" t="s">
        <v>1439</v>
      </c>
      <c r="H1194" s="620" t="s">
        <v>2641</v>
      </c>
      <c r="I1194" s="620" t="s">
        <v>2642</v>
      </c>
      <c r="J1194" s="620" t="s">
        <v>2643</v>
      </c>
      <c r="K1194" s="620" t="s">
        <v>2644</v>
      </c>
      <c r="L1194" s="622">
        <v>345.08608738573503</v>
      </c>
      <c r="M1194" s="622">
        <v>3</v>
      </c>
      <c r="N1194" s="623">
        <v>1035.2582621572051</v>
      </c>
    </row>
    <row r="1195" spans="1:14" ht="14.4" customHeight="1" x14ac:dyDescent="0.3">
      <c r="A1195" s="618" t="s">
        <v>556</v>
      </c>
      <c r="B1195" s="619" t="s">
        <v>558</v>
      </c>
      <c r="C1195" s="620" t="s">
        <v>578</v>
      </c>
      <c r="D1195" s="621" t="s">
        <v>579</v>
      </c>
      <c r="E1195" s="620" t="s">
        <v>559</v>
      </c>
      <c r="F1195" s="621" t="s">
        <v>560</v>
      </c>
      <c r="G1195" s="620" t="s">
        <v>1439</v>
      </c>
      <c r="H1195" s="620" t="s">
        <v>3154</v>
      </c>
      <c r="I1195" s="620" t="s">
        <v>3154</v>
      </c>
      <c r="J1195" s="620" t="s">
        <v>1658</v>
      </c>
      <c r="K1195" s="620" t="s">
        <v>3155</v>
      </c>
      <c r="L1195" s="622">
        <v>438.94</v>
      </c>
      <c r="M1195" s="622">
        <v>1</v>
      </c>
      <c r="N1195" s="623">
        <v>438.94</v>
      </c>
    </row>
    <row r="1196" spans="1:14" ht="14.4" customHeight="1" x14ac:dyDescent="0.3">
      <c r="A1196" s="618" t="s">
        <v>556</v>
      </c>
      <c r="B1196" s="619" t="s">
        <v>558</v>
      </c>
      <c r="C1196" s="620" t="s">
        <v>578</v>
      </c>
      <c r="D1196" s="621" t="s">
        <v>579</v>
      </c>
      <c r="E1196" s="620" t="s">
        <v>559</v>
      </c>
      <c r="F1196" s="621" t="s">
        <v>560</v>
      </c>
      <c r="G1196" s="620" t="s">
        <v>1439</v>
      </c>
      <c r="H1196" s="620" t="s">
        <v>3156</v>
      </c>
      <c r="I1196" s="620" t="s">
        <v>3157</v>
      </c>
      <c r="J1196" s="620" t="s">
        <v>3158</v>
      </c>
      <c r="K1196" s="620" t="s">
        <v>1500</v>
      </c>
      <c r="L1196" s="622">
        <v>82.81</v>
      </c>
      <c r="M1196" s="622">
        <v>2</v>
      </c>
      <c r="N1196" s="623">
        <v>165.62</v>
      </c>
    </row>
    <row r="1197" spans="1:14" ht="14.4" customHeight="1" x14ac:dyDescent="0.3">
      <c r="A1197" s="618" t="s">
        <v>556</v>
      </c>
      <c r="B1197" s="619" t="s">
        <v>558</v>
      </c>
      <c r="C1197" s="620" t="s">
        <v>578</v>
      </c>
      <c r="D1197" s="621" t="s">
        <v>579</v>
      </c>
      <c r="E1197" s="620" t="s">
        <v>561</v>
      </c>
      <c r="F1197" s="621" t="s">
        <v>562</v>
      </c>
      <c r="G1197" s="620" t="s">
        <v>627</v>
      </c>
      <c r="H1197" s="620" t="s">
        <v>1659</v>
      </c>
      <c r="I1197" s="620" t="s">
        <v>1660</v>
      </c>
      <c r="J1197" s="620" t="s">
        <v>1661</v>
      </c>
      <c r="K1197" s="620" t="s">
        <v>1662</v>
      </c>
      <c r="L1197" s="622">
        <v>2332.2948137069829</v>
      </c>
      <c r="M1197" s="622">
        <v>22</v>
      </c>
      <c r="N1197" s="623">
        <v>51310.485901553628</v>
      </c>
    </row>
    <row r="1198" spans="1:14" ht="14.4" customHeight="1" x14ac:dyDescent="0.3">
      <c r="A1198" s="618" t="s">
        <v>556</v>
      </c>
      <c r="B1198" s="619" t="s">
        <v>558</v>
      </c>
      <c r="C1198" s="620" t="s">
        <v>578</v>
      </c>
      <c r="D1198" s="621" t="s">
        <v>579</v>
      </c>
      <c r="E1198" s="620" t="s">
        <v>561</v>
      </c>
      <c r="F1198" s="621" t="s">
        <v>562</v>
      </c>
      <c r="G1198" s="620" t="s">
        <v>627</v>
      </c>
      <c r="H1198" s="620" t="s">
        <v>1663</v>
      </c>
      <c r="I1198" s="620" t="s">
        <v>1664</v>
      </c>
      <c r="J1198" s="620" t="s">
        <v>1665</v>
      </c>
      <c r="K1198" s="620" t="s">
        <v>1662</v>
      </c>
      <c r="L1198" s="622">
        <v>2223.34</v>
      </c>
      <c r="M1198" s="622">
        <v>16</v>
      </c>
      <c r="N1198" s="623">
        <v>35573.440000000002</v>
      </c>
    </row>
    <row r="1199" spans="1:14" ht="14.4" customHeight="1" x14ac:dyDescent="0.3">
      <c r="A1199" s="618" t="s">
        <v>556</v>
      </c>
      <c r="B1199" s="619" t="s">
        <v>558</v>
      </c>
      <c r="C1199" s="620" t="s">
        <v>578</v>
      </c>
      <c r="D1199" s="621" t="s">
        <v>579</v>
      </c>
      <c r="E1199" s="620" t="s">
        <v>561</v>
      </c>
      <c r="F1199" s="621" t="s">
        <v>562</v>
      </c>
      <c r="G1199" s="620" t="s">
        <v>627</v>
      </c>
      <c r="H1199" s="620" t="s">
        <v>1666</v>
      </c>
      <c r="I1199" s="620" t="s">
        <v>1667</v>
      </c>
      <c r="J1199" s="620" t="s">
        <v>1668</v>
      </c>
      <c r="K1199" s="620" t="s">
        <v>1662</v>
      </c>
      <c r="L1199" s="622">
        <v>2416.0100000000002</v>
      </c>
      <c r="M1199" s="622">
        <v>8</v>
      </c>
      <c r="N1199" s="623">
        <v>19328.080000000002</v>
      </c>
    </row>
    <row r="1200" spans="1:14" ht="14.4" customHeight="1" x14ac:dyDescent="0.3">
      <c r="A1200" s="618" t="s">
        <v>556</v>
      </c>
      <c r="B1200" s="619" t="s">
        <v>558</v>
      </c>
      <c r="C1200" s="620" t="s">
        <v>578</v>
      </c>
      <c r="D1200" s="621" t="s">
        <v>579</v>
      </c>
      <c r="E1200" s="620" t="s">
        <v>561</v>
      </c>
      <c r="F1200" s="621" t="s">
        <v>562</v>
      </c>
      <c r="G1200" s="620" t="s">
        <v>627</v>
      </c>
      <c r="H1200" s="620" t="s">
        <v>2645</v>
      </c>
      <c r="I1200" s="620" t="s">
        <v>2646</v>
      </c>
      <c r="J1200" s="620" t="s">
        <v>2647</v>
      </c>
      <c r="K1200" s="620" t="s">
        <v>1672</v>
      </c>
      <c r="L1200" s="622">
        <v>1735.66</v>
      </c>
      <c r="M1200" s="622">
        <v>2</v>
      </c>
      <c r="N1200" s="623">
        <v>3471.32</v>
      </c>
    </row>
    <row r="1201" spans="1:14" ht="14.4" customHeight="1" x14ac:dyDescent="0.3">
      <c r="A1201" s="618" t="s">
        <v>556</v>
      </c>
      <c r="B1201" s="619" t="s">
        <v>558</v>
      </c>
      <c r="C1201" s="620" t="s">
        <v>578</v>
      </c>
      <c r="D1201" s="621" t="s">
        <v>579</v>
      </c>
      <c r="E1201" s="620" t="s">
        <v>561</v>
      </c>
      <c r="F1201" s="621" t="s">
        <v>562</v>
      </c>
      <c r="G1201" s="620" t="s">
        <v>627</v>
      </c>
      <c r="H1201" s="620" t="s">
        <v>1669</v>
      </c>
      <c r="I1201" s="620" t="s">
        <v>1670</v>
      </c>
      <c r="J1201" s="620" t="s">
        <v>1671</v>
      </c>
      <c r="K1201" s="620" t="s">
        <v>1672</v>
      </c>
      <c r="L1201" s="622">
        <v>1389.89</v>
      </c>
      <c r="M1201" s="622">
        <v>1</v>
      </c>
      <c r="N1201" s="623">
        <v>1389.89</v>
      </c>
    </row>
    <row r="1202" spans="1:14" ht="14.4" customHeight="1" x14ac:dyDescent="0.3">
      <c r="A1202" s="618" t="s">
        <v>556</v>
      </c>
      <c r="B1202" s="619" t="s">
        <v>558</v>
      </c>
      <c r="C1202" s="620" t="s">
        <v>578</v>
      </c>
      <c r="D1202" s="621" t="s">
        <v>579</v>
      </c>
      <c r="E1202" s="620" t="s">
        <v>561</v>
      </c>
      <c r="F1202" s="621" t="s">
        <v>562</v>
      </c>
      <c r="G1202" s="620" t="s">
        <v>627</v>
      </c>
      <c r="H1202" s="620" t="s">
        <v>1677</v>
      </c>
      <c r="I1202" s="620" t="s">
        <v>1678</v>
      </c>
      <c r="J1202" s="620" t="s">
        <v>1675</v>
      </c>
      <c r="K1202" s="620" t="s">
        <v>1679</v>
      </c>
      <c r="L1202" s="622">
        <v>2156.25</v>
      </c>
      <c r="M1202" s="622">
        <v>1.7</v>
      </c>
      <c r="N1202" s="623">
        <v>3665.625</v>
      </c>
    </row>
    <row r="1203" spans="1:14" ht="14.4" customHeight="1" x14ac:dyDescent="0.3">
      <c r="A1203" s="618" t="s">
        <v>556</v>
      </c>
      <c r="B1203" s="619" t="s">
        <v>558</v>
      </c>
      <c r="C1203" s="620" t="s">
        <v>578</v>
      </c>
      <c r="D1203" s="621" t="s">
        <v>579</v>
      </c>
      <c r="E1203" s="620" t="s">
        <v>561</v>
      </c>
      <c r="F1203" s="621" t="s">
        <v>562</v>
      </c>
      <c r="G1203" s="620" t="s">
        <v>627</v>
      </c>
      <c r="H1203" s="620" t="s">
        <v>1683</v>
      </c>
      <c r="I1203" s="620" t="s">
        <v>1684</v>
      </c>
      <c r="J1203" s="620" t="s">
        <v>1685</v>
      </c>
      <c r="K1203" s="620" t="s">
        <v>1686</v>
      </c>
      <c r="L1203" s="622">
        <v>290.26</v>
      </c>
      <c r="M1203" s="622">
        <v>15</v>
      </c>
      <c r="N1203" s="623">
        <v>4353.8999999999996</v>
      </c>
    </row>
    <row r="1204" spans="1:14" ht="14.4" customHeight="1" x14ac:dyDescent="0.3">
      <c r="A1204" s="618" t="s">
        <v>556</v>
      </c>
      <c r="B1204" s="619" t="s">
        <v>558</v>
      </c>
      <c r="C1204" s="620" t="s">
        <v>578</v>
      </c>
      <c r="D1204" s="621" t="s">
        <v>579</v>
      </c>
      <c r="E1204" s="620" t="s">
        <v>561</v>
      </c>
      <c r="F1204" s="621" t="s">
        <v>562</v>
      </c>
      <c r="G1204" s="620" t="s">
        <v>627</v>
      </c>
      <c r="H1204" s="620" t="s">
        <v>1687</v>
      </c>
      <c r="I1204" s="620" t="s">
        <v>1688</v>
      </c>
      <c r="J1204" s="620" t="s">
        <v>1689</v>
      </c>
      <c r="K1204" s="620" t="s">
        <v>1690</v>
      </c>
      <c r="L1204" s="622">
        <v>2247.375</v>
      </c>
      <c r="M1204" s="622">
        <v>2</v>
      </c>
      <c r="N1204" s="623">
        <v>4494.75</v>
      </c>
    </row>
    <row r="1205" spans="1:14" ht="14.4" customHeight="1" x14ac:dyDescent="0.3">
      <c r="A1205" s="618" t="s">
        <v>556</v>
      </c>
      <c r="B1205" s="619" t="s">
        <v>558</v>
      </c>
      <c r="C1205" s="620" t="s">
        <v>578</v>
      </c>
      <c r="D1205" s="621" t="s">
        <v>579</v>
      </c>
      <c r="E1205" s="620" t="s">
        <v>561</v>
      </c>
      <c r="F1205" s="621" t="s">
        <v>562</v>
      </c>
      <c r="G1205" s="620" t="s">
        <v>1439</v>
      </c>
      <c r="H1205" s="620" t="s">
        <v>1694</v>
      </c>
      <c r="I1205" s="620" t="s">
        <v>1695</v>
      </c>
      <c r="J1205" s="620" t="s">
        <v>1696</v>
      </c>
      <c r="K1205" s="620" t="s">
        <v>1697</v>
      </c>
      <c r="L1205" s="622">
        <v>40.729999999999997</v>
      </c>
      <c r="M1205" s="622">
        <v>6</v>
      </c>
      <c r="N1205" s="623">
        <v>244.38</v>
      </c>
    </row>
    <row r="1206" spans="1:14" ht="14.4" customHeight="1" x14ac:dyDescent="0.3">
      <c r="A1206" s="618" t="s">
        <v>556</v>
      </c>
      <c r="B1206" s="619" t="s">
        <v>558</v>
      </c>
      <c r="C1206" s="620" t="s">
        <v>578</v>
      </c>
      <c r="D1206" s="621" t="s">
        <v>579</v>
      </c>
      <c r="E1206" s="620" t="s">
        <v>561</v>
      </c>
      <c r="F1206" s="621" t="s">
        <v>562</v>
      </c>
      <c r="G1206" s="620" t="s">
        <v>1439</v>
      </c>
      <c r="H1206" s="620" t="s">
        <v>3159</v>
      </c>
      <c r="I1206" s="620" t="s">
        <v>3160</v>
      </c>
      <c r="J1206" s="620" t="s">
        <v>3161</v>
      </c>
      <c r="K1206" s="620" t="s">
        <v>3162</v>
      </c>
      <c r="L1206" s="622">
        <v>202.859106616888</v>
      </c>
      <c r="M1206" s="622">
        <v>1</v>
      </c>
      <c r="N1206" s="623">
        <v>202.859106616888</v>
      </c>
    </row>
    <row r="1207" spans="1:14" ht="14.4" customHeight="1" x14ac:dyDescent="0.3">
      <c r="A1207" s="618" t="s">
        <v>556</v>
      </c>
      <c r="B1207" s="619" t="s">
        <v>558</v>
      </c>
      <c r="C1207" s="620" t="s">
        <v>578</v>
      </c>
      <c r="D1207" s="621" t="s">
        <v>579</v>
      </c>
      <c r="E1207" s="620" t="s">
        <v>561</v>
      </c>
      <c r="F1207" s="621" t="s">
        <v>562</v>
      </c>
      <c r="G1207" s="620" t="s">
        <v>1439</v>
      </c>
      <c r="H1207" s="620" t="s">
        <v>1711</v>
      </c>
      <c r="I1207" s="620" t="s">
        <v>1711</v>
      </c>
      <c r="J1207" s="620" t="s">
        <v>1705</v>
      </c>
      <c r="K1207" s="620" t="s">
        <v>1712</v>
      </c>
      <c r="L1207" s="622">
        <v>183.36999748954702</v>
      </c>
      <c r="M1207" s="622">
        <v>8</v>
      </c>
      <c r="N1207" s="623">
        <v>1466.9599799163761</v>
      </c>
    </row>
    <row r="1208" spans="1:14" ht="14.4" customHeight="1" x14ac:dyDescent="0.3">
      <c r="A1208" s="618" t="s">
        <v>556</v>
      </c>
      <c r="B1208" s="619" t="s">
        <v>558</v>
      </c>
      <c r="C1208" s="620" t="s">
        <v>578</v>
      </c>
      <c r="D1208" s="621" t="s">
        <v>579</v>
      </c>
      <c r="E1208" s="620" t="s">
        <v>567</v>
      </c>
      <c r="F1208" s="621" t="s">
        <v>568</v>
      </c>
      <c r="G1208" s="620"/>
      <c r="H1208" s="620" t="s">
        <v>1722</v>
      </c>
      <c r="I1208" s="620" t="s">
        <v>1723</v>
      </c>
      <c r="J1208" s="620" t="s">
        <v>1724</v>
      </c>
      <c r="K1208" s="620" t="s">
        <v>1725</v>
      </c>
      <c r="L1208" s="622">
        <v>33.20683488374307</v>
      </c>
      <c r="M1208" s="622">
        <v>60</v>
      </c>
      <c r="N1208" s="623">
        <v>1992.4100930245841</v>
      </c>
    </row>
    <row r="1209" spans="1:14" ht="14.4" customHeight="1" x14ac:dyDescent="0.3">
      <c r="A1209" s="618" t="s">
        <v>556</v>
      </c>
      <c r="B1209" s="619" t="s">
        <v>558</v>
      </c>
      <c r="C1209" s="620" t="s">
        <v>578</v>
      </c>
      <c r="D1209" s="621" t="s">
        <v>579</v>
      </c>
      <c r="E1209" s="620" t="s">
        <v>567</v>
      </c>
      <c r="F1209" s="621" t="s">
        <v>568</v>
      </c>
      <c r="G1209" s="620"/>
      <c r="H1209" s="620" t="s">
        <v>1726</v>
      </c>
      <c r="I1209" s="620" t="s">
        <v>1727</v>
      </c>
      <c r="J1209" s="620" t="s">
        <v>1728</v>
      </c>
      <c r="K1209" s="620" t="s">
        <v>1729</v>
      </c>
      <c r="L1209" s="622">
        <v>752.18364526270318</v>
      </c>
      <c r="M1209" s="622">
        <v>0.88</v>
      </c>
      <c r="N1209" s="623">
        <v>661.92160783117879</v>
      </c>
    </row>
    <row r="1210" spans="1:14" ht="14.4" customHeight="1" x14ac:dyDescent="0.3">
      <c r="A1210" s="618" t="s">
        <v>556</v>
      </c>
      <c r="B1210" s="619" t="s">
        <v>558</v>
      </c>
      <c r="C1210" s="620" t="s">
        <v>578</v>
      </c>
      <c r="D1210" s="621" t="s">
        <v>579</v>
      </c>
      <c r="E1210" s="620" t="s">
        <v>567</v>
      </c>
      <c r="F1210" s="621" t="s">
        <v>568</v>
      </c>
      <c r="G1210" s="620"/>
      <c r="H1210" s="620" t="s">
        <v>3163</v>
      </c>
      <c r="I1210" s="620" t="s">
        <v>3164</v>
      </c>
      <c r="J1210" s="620" t="s">
        <v>3165</v>
      </c>
      <c r="K1210" s="620" t="s">
        <v>3166</v>
      </c>
      <c r="L1210" s="622">
        <v>27.440711507545402</v>
      </c>
      <c r="M1210" s="622">
        <v>1</v>
      </c>
      <c r="N1210" s="623">
        <v>27.440711507545402</v>
      </c>
    </row>
    <row r="1211" spans="1:14" ht="14.4" customHeight="1" x14ac:dyDescent="0.3">
      <c r="A1211" s="618" t="s">
        <v>556</v>
      </c>
      <c r="B1211" s="619" t="s">
        <v>558</v>
      </c>
      <c r="C1211" s="620" t="s">
        <v>578</v>
      </c>
      <c r="D1211" s="621" t="s">
        <v>579</v>
      </c>
      <c r="E1211" s="620" t="s">
        <v>567</v>
      </c>
      <c r="F1211" s="621" t="s">
        <v>568</v>
      </c>
      <c r="G1211" s="620"/>
      <c r="H1211" s="620" t="s">
        <v>1730</v>
      </c>
      <c r="I1211" s="620" t="s">
        <v>1731</v>
      </c>
      <c r="J1211" s="620" t="s">
        <v>1732</v>
      </c>
      <c r="K1211" s="620" t="s">
        <v>1733</v>
      </c>
      <c r="L1211" s="622">
        <v>276</v>
      </c>
      <c r="M1211" s="622">
        <v>0.6</v>
      </c>
      <c r="N1211" s="623">
        <v>165.6</v>
      </c>
    </row>
    <row r="1212" spans="1:14" ht="14.4" customHeight="1" x14ac:dyDescent="0.3">
      <c r="A1212" s="618" t="s">
        <v>556</v>
      </c>
      <c r="B1212" s="619" t="s">
        <v>558</v>
      </c>
      <c r="C1212" s="620" t="s">
        <v>578</v>
      </c>
      <c r="D1212" s="621" t="s">
        <v>579</v>
      </c>
      <c r="E1212" s="620" t="s">
        <v>567</v>
      </c>
      <c r="F1212" s="621" t="s">
        <v>568</v>
      </c>
      <c r="G1212" s="620" t="s">
        <v>627</v>
      </c>
      <c r="H1212" s="620" t="s">
        <v>1734</v>
      </c>
      <c r="I1212" s="620" t="s">
        <v>1735</v>
      </c>
      <c r="J1212" s="620" t="s">
        <v>1736</v>
      </c>
      <c r="K1212" s="620" t="s">
        <v>1737</v>
      </c>
      <c r="L1212" s="622">
        <v>37.690051457992752</v>
      </c>
      <c r="M1212" s="622">
        <v>4</v>
      </c>
      <c r="N1212" s="623">
        <v>150.76020583197101</v>
      </c>
    </row>
    <row r="1213" spans="1:14" ht="14.4" customHeight="1" x14ac:dyDescent="0.3">
      <c r="A1213" s="618" t="s">
        <v>556</v>
      </c>
      <c r="B1213" s="619" t="s">
        <v>558</v>
      </c>
      <c r="C1213" s="620" t="s">
        <v>578</v>
      </c>
      <c r="D1213" s="621" t="s">
        <v>579</v>
      </c>
      <c r="E1213" s="620" t="s">
        <v>567</v>
      </c>
      <c r="F1213" s="621" t="s">
        <v>568</v>
      </c>
      <c r="G1213" s="620" t="s">
        <v>627</v>
      </c>
      <c r="H1213" s="620" t="s">
        <v>2676</v>
      </c>
      <c r="I1213" s="620" t="s">
        <v>2677</v>
      </c>
      <c r="J1213" s="620" t="s">
        <v>2678</v>
      </c>
      <c r="K1213" s="620" t="s">
        <v>1940</v>
      </c>
      <c r="L1213" s="622">
        <v>64.129688059740744</v>
      </c>
      <c r="M1213" s="622">
        <v>2</v>
      </c>
      <c r="N1213" s="623">
        <v>128.25937611948149</v>
      </c>
    </row>
    <row r="1214" spans="1:14" ht="14.4" customHeight="1" x14ac:dyDescent="0.3">
      <c r="A1214" s="618" t="s">
        <v>556</v>
      </c>
      <c r="B1214" s="619" t="s">
        <v>558</v>
      </c>
      <c r="C1214" s="620" t="s">
        <v>578</v>
      </c>
      <c r="D1214" s="621" t="s">
        <v>579</v>
      </c>
      <c r="E1214" s="620" t="s">
        <v>567</v>
      </c>
      <c r="F1214" s="621" t="s">
        <v>568</v>
      </c>
      <c r="G1214" s="620" t="s">
        <v>627</v>
      </c>
      <c r="H1214" s="620" t="s">
        <v>1738</v>
      </c>
      <c r="I1214" s="620" t="s">
        <v>1739</v>
      </c>
      <c r="J1214" s="620" t="s">
        <v>1740</v>
      </c>
      <c r="K1214" s="620" t="s">
        <v>1741</v>
      </c>
      <c r="L1214" s="622">
        <v>26.850000000000005</v>
      </c>
      <c r="M1214" s="622">
        <v>3</v>
      </c>
      <c r="N1214" s="623">
        <v>80.550000000000011</v>
      </c>
    </row>
    <row r="1215" spans="1:14" ht="14.4" customHeight="1" x14ac:dyDescent="0.3">
      <c r="A1215" s="618" t="s">
        <v>556</v>
      </c>
      <c r="B1215" s="619" t="s">
        <v>558</v>
      </c>
      <c r="C1215" s="620" t="s">
        <v>578</v>
      </c>
      <c r="D1215" s="621" t="s">
        <v>579</v>
      </c>
      <c r="E1215" s="620" t="s">
        <v>567</v>
      </c>
      <c r="F1215" s="621" t="s">
        <v>568</v>
      </c>
      <c r="G1215" s="620" t="s">
        <v>627</v>
      </c>
      <c r="H1215" s="620" t="s">
        <v>3167</v>
      </c>
      <c r="I1215" s="620" t="s">
        <v>3168</v>
      </c>
      <c r="J1215" s="620" t="s">
        <v>1790</v>
      </c>
      <c r="K1215" s="620" t="s">
        <v>1745</v>
      </c>
      <c r="L1215" s="622">
        <v>25.39</v>
      </c>
      <c r="M1215" s="622">
        <v>6</v>
      </c>
      <c r="N1215" s="623">
        <v>152.34</v>
      </c>
    </row>
    <row r="1216" spans="1:14" ht="14.4" customHeight="1" x14ac:dyDescent="0.3">
      <c r="A1216" s="618" t="s">
        <v>556</v>
      </c>
      <c r="B1216" s="619" t="s">
        <v>558</v>
      </c>
      <c r="C1216" s="620" t="s">
        <v>578</v>
      </c>
      <c r="D1216" s="621" t="s">
        <v>579</v>
      </c>
      <c r="E1216" s="620" t="s">
        <v>567</v>
      </c>
      <c r="F1216" s="621" t="s">
        <v>568</v>
      </c>
      <c r="G1216" s="620" t="s">
        <v>627</v>
      </c>
      <c r="H1216" s="620" t="s">
        <v>1742</v>
      </c>
      <c r="I1216" s="620" t="s">
        <v>1743</v>
      </c>
      <c r="J1216" s="620" t="s">
        <v>1744</v>
      </c>
      <c r="K1216" s="620" t="s">
        <v>1745</v>
      </c>
      <c r="L1216" s="622">
        <v>33.266919042094422</v>
      </c>
      <c r="M1216" s="622">
        <v>26</v>
      </c>
      <c r="N1216" s="623">
        <v>864.93989509445498</v>
      </c>
    </row>
    <row r="1217" spans="1:14" ht="14.4" customHeight="1" x14ac:dyDescent="0.3">
      <c r="A1217" s="618" t="s">
        <v>556</v>
      </c>
      <c r="B1217" s="619" t="s">
        <v>558</v>
      </c>
      <c r="C1217" s="620" t="s">
        <v>578</v>
      </c>
      <c r="D1217" s="621" t="s">
        <v>579</v>
      </c>
      <c r="E1217" s="620" t="s">
        <v>567</v>
      </c>
      <c r="F1217" s="621" t="s">
        <v>568</v>
      </c>
      <c r="G1217" s="620" t="s">
        <v>627</v>
      </c>
      <c r="H1217" s="620" t="s">
        <v>1746</v>
      </c>
      <c r="I1217" s="620" t="s">
        <v>1747</v>
      </c>
      <c r="J1217" s="620" t="s">
        <v>1748</v>
      </c>
      <c r="K1217" s="620" t="s">
        <v>1749</v>
      </c>
      <c r="L1217" s="622">
        <v>428.60573867556269</v>
      </c>
      <c r="M1217" s="622">
        <v>29.700000000000003</v>
      </c>
      <c r="N1217" s="623">
        <v>12729.590438664212</v>
      </c>
    </row>
    <row r="1218" spans="1:14" ht="14.4" customHeight="1" x14ac:dyDescent="0.3">
      <c r="A1218" s="618" t="s">
        <v>556</v>
      </c>
      <c r="B1218" s="619" t="s">
        <v>558</v>
      </c>
      <c r="C1218" s="620" t="s">
        <v>578</v>
      </c>
      <c r="D1218" s="621" t="s">
        <v>579</v>
      </c>
      <c r="E1218" s="620" t="s">
        <v>567</v>
      </c>
      <c r="F1218" s="621" t="s">
        <v>568</v>
      </c>
      <c r="G1218" s="620" t="s">
        <v>627</v>
      </c>
      <c r="H1218" s="620" t="s">
        <v>1750</v>
      </c>
      <c r="I1218" s="620" t="s">
        <v>1751</v>
      </c>
      <c r="J1218" s="620" t="s">
        <v>1752</v>
      </c>
      <c r="K1218" s="620" t="s">
        <v>1753</v>
      </c>
      <c r="L1218" s="622">
        <v>641.99</v>
      </c>
      <c r="M1218" s="622">
        <v>4</v>
      </c>
      <c r="N1218" s="623">
        <v>2567.96</v>
      </c>
    </row>
    <row r="1219" spans="1:14" ht="14.4" customHeight="1" x14ac:dyDescent="0.3">
      <c r="A1219" s="618" t="s">
        <v>556</v>
      </c>
      <c r="B1219" s="619" t="s">
        <v>558</v>
      </c>
      <c r="C1219" s="620" t="s">
        <v>578</v>
      </c>
      <c r="D1219" s="621" t="s">
        <v>579</v>
      </c>
      <c r="E1219" s="620" t="s">
        <v>567</v>
      </c>
      <c r="F1219" s="621" t="s">
        <v>568</v>
      </c>
      <c r="G1219" s="620" t="s">
        <v>627</v>
      </c>
      <c r="H1219" s="620" t="s">
        <v>1754</v>
      </c>
      <c r="I1219" s="620" t="s">
        <v>1755</v>
      </c>
      <c r="J1219" s="620" t="s">
        <v>1756</v>
      </c>
      <c r="K1219" s="620" t="s">
        <v>1733</v>
      </c>
      <c r="L1219" s="622">
        <v>4255.9207520788741</v>
      </c>
      <c r="M1219" s="622">
        <v>9.5</v>
      </c>
      <c r="N1219" s="623">
        <v>40431.247144749301</v>
      </c>
    </row>
    <row r="1220" spans="1:14" ht="14.4" customHeight="1" x14ac:dyDescent="0.3">
      <c r="A1220" s="618" t="s">
        <v>556</v>
      </c>
      <c r="B1220" s="619" t="s">
        <v>558</v>
      </c>
      <c r="C1220" s="620" t="s">
        <v>578</v>
      </c>
      <c r="D1220" s="621" t="s">
        <v>579</v>
      </c>
      <c r="E1220" s="620" t="s">
        <v>567</v>
      </c>
      <c r="F1220" s="621" t="s">
        <v>568</v>
      </c>
      <c r="G1220" s="620" t="s">
        <v>627</v>
      </c>
      <c r="H1220" s="620" t="s">
        <v>2686</v>
      </c>
      <c r="I1220" s="620" t="s">
        <v>2687</v>
      </c>
      <c r="J1220" s="620" t="s">
        <v>2688</v>
      </c>
      <c r="K1220" s="620" t="s">
        <v>2689</v>
      </c>
      <c r="L1220" s="622">
        <v>2738.74</v>
      </c>
      <c r="M1220" s="622">
        <v>1</v>
      </c>
      <c r="N1220" s="623">
        <v>2738.74</v>
      </c>
    </row>
    <row r="1221" spans="1:14" ht="14.4" customHeight="1" x14ac:dyDescent="0.3">
      <c r="A1221" s="618" t="s">
        <v>556</v>
      </c>
      <c r="B1221" s="619" t="s">
        <v>558</v>
      </c>
      <c r="C1221" s="620" t="s">
        <v>578</v>
      </c>
      <c r="D1221" s="621" t="s">
        <v>579</v>
      </c>
      <c r="E1221" s="620" t="s">
        <v>567</v>
      </c>
      <c r="F1221" s="621" t="s">
        <v>568</v>
      </c>
      <c r="G1221" s="620" t="s">
        <v>627</v>
      </c>
      <c r="H1221" s="620" t="s">
        <v>1761</v>
      </c>
      <c r="I1221" s="620" t="s">
        <v>1762</v>
      </c>
      <c r="J1221" s="620" t="s">
        <v>1763</v>
      </c>
      <c r="K1221" s="620" t="s">
        <v>1764</v>
      </c>
      <c r="L1221" s="622">
        <v>677.78675701332531</v>
      </c>
      <c r="M1221" s="622">
        <v>17.700000000000003</v>
      </c>
      <c r="N1221" s="623">
        <v>11996.82559913586</v>
      </c>
    </row>
    <row r="1222" spans="1:14" ht="14.4" customHeight="1" x14ac:dyDescent="0.3">
      <c r="A1222" s="618" t="s">
        <v>556</v>
      </c>
      <c r="B1222" s="619" t="s">
        <v>558</v>
      </c>
      <c r="C1222" s="620" t="s">
        <v>578</v>
      </c>
      <c r="D1222" s="621" t="s">
        <v>579</v>
      </c>
      <c r="E1222" s="620" t="s">
        <v>567</v>
      </c>
      <c r="F1222" s="621" t="s">
        <v>568</v>
      </c>
      <c r="G1222" s="620" t="s">
        <v>627</v>
      </c>
      <c r="H1222" s="620" t="s">
        <v>1765</v>
      </c>
      <c r="I1222" s="620" t="s">
        <v>1766</v>
      </c>
      <c r="J1222" s="620" t="s">
        <v>1767</v>
      </c>
      <c r="K1222" s="620" t="s">
        <v>1768</v>
      </c>
      <c r="L1222" s="622">
        <v>627.58933367363079</v>
      </c>
      <c r="M1222" s="622">
        <v>16.650000000000002</v>
      </c>
      <c r="N1222" s="623">
        <v>10449.362405665954</v>
      </c>
    </row>
    <row r="1223" spans="1:14" ht="14.4" customHeight="1" x14ac:dyDescent="0.3">
      <c r="A1223" s="618" t="s">
        <v>556</v>
      </c>
      <c r="B1223" s="619" t="s">
        <v>558</v>
      </c>
      <c r="C1223" s="620" t="s">
        <v>578</v>
      </c>
      <c r="D1223" s="621" t="s">
        <v>579</v>
      </c>
      <c r="E1223" s="620" t="s">
        <v>567</v>
      </c>
      <c r="F1223" s="621" t="s">
        <v>568</v>
      </c>
      <c r="G1223" s="620" t="s">
        <v>627</v>
      </c>
      <c r="H1223" s="620" t="s">
        <v>1769</v>
      </c>
      <c r="I1223" s="620" t="s">
        <v>1770</v>
      </c>
      <c r="J1223" s="620" t="s">
        <v>1771</v>
      </c>
      <c r="K1223" s="620" t="s">
        <v>1772</v>
      </c>
      <c r="L1223" s="622">
        <v>517.50062923276118</v>
      </c>
      <c r="M1223" s="622">
        <v>5.6</v>
      </c>
      <c r="N1223" s="623">
        <v>2898.0035237034622</v>
      </c>
    </row>
    <row r="1224" spans="1:14" ht="14.4" customHeight="1" x14ac:dyDescent="0.3">
      <c r="A1224" s="618" t="s">
        <v>556</v>
      </c>
      <c r="B1224" s="619" t="s">
        <v>558</v>
      </c>
      <c r="C1224" s="620" t="s">
        <v>578</v>
      </c>
      <c r="D1224" s="621" t="s">
        <v>579</v>
      </c>
      <c r="E1224" s="620" t="s">
        <v>567</v>
      </c>
      <c r="F1224" s="621" t="s">
        <v>568</v>
      </c>
      <c r="G1224" s="620" t="s">
        <v>627</v>
      </c>
      <c r="H1224" s="620" t="s">
        <v>1773</v>
      </c>
      <c r="I1224" s="620" t="s">
        <v>1774</v>
      </c>
      <c r="J1224" s="620" t="s">
        <v>1775</v>
      </c>
      <c r="K1224" s="620" t="s">
        <v>1776</v>
      </c>
      <c r="L1224" s="622">
        <v>153.92250000000001</v>
      </c>
      <c r="M1224" s="622">
        <v>8</v>
      </c>
      <c r="N1224" s="623">
        <v>1231.3800000000001</v>
      </c>
    </row>
    <row r="1225" spans="1:14" ht="14.4" customHeight="1" x14ac:dyDescent="0.3">
      <c r="A1225" s="618" t="s">
        <v>556</v>
      </c>
      <c r="B1225" s="619" t="s">
        <v>558</v>
      </c>
      <c r="C1225" s="620" t="s">
        <v>578</v>
      </c>
      <c r="D1225" s="621" t="s">
        <v>579</v>
      </c>
      <c r="E1225" s="620" t="s">
        <v>567</v>
      </c>
      <c r="F1225" s="621" t="s">
        <v>568</v>
      </c>
      <c r="G1225" s="620" t="s">
        <v>627</v>
      </c>
      <c r="H1225" s="620" t="s">
        <v>1777</v>
      </c>
      <c r="I1225" s="620" t="s">
        <v>1778</v>
      </c>
      <c r="J1225" s="620" t="s">
        <v>1779</v>
      </c>
      <c r="K1225" s="620" t="s">
        <v>1780</v>
      </c>
      <c r="L1225" s="622">
        <v>32.351019629148311</v>
      </c>
      <c r="M1225" s="622">
        <v>193</v>
      </c>
      <c r="N1225" s="623">
        <v>6243.7467884256239</v>
      </c>
    </row>
    <row r="1226" spans="1:14" ht="14.4" customHeight="1" x14ac:dyDescent="0.3">
      <c r="A1226" s="618" t="s">
        <v>556</v>
      </c>
      <c r="B1226" s="619" t="s">
        <v>558</v>
      </c>
      <c r="C1226" s="620" t="s">
        <v>578</v>
      </c>
      <c r="D1226" s="621" t="s">
        <v>579</v>
      </c>
      <c r="E1226" s="620" t="s">
        <v>567</v>
      </c>
      <c r="F1226" s="621" t="s">
        <v>568</v>
      </c>
      <c r="G1226" s="620" t="s">
        <v>627</v>
      </c>
      <c r="H1226" s="620" t="s">
        <v>3169</v>
      </c>
      <c r="I1226" s="620" t="s">
        <v>3170</v>
      </c>
      <c r="J1226" s="620" t="s">
        <v>1736</v>
      </c>
      <c r="K1226" s="620" t="s">
        <v>3171</v>
      </c>
      <c r="L1226" s="622">
        <v>46.54</v>
      </c>
      <c r="M1226" s="622">
        <v>1</v>
      </c>
      <c r="N1226" s="623">
        <v>46.54</v>
      </c>
    </row>
    <row r="1227" spans="1:14" ht="14.4" customHeight="1" x14ac:dyDescent="0.3">
      <c r="A1227" s="618" t="s">
        <v>556</v>
      </c>
      <c r="B1227" s="619" t="s">
        <v>558</v>
      </c>
      <c r="C1227" s="620" t="s">
        <v>578</v>
      </c>
      <c r="D1227" s="621" t="s">
        <v>579</v>
      </c>
      <c r="E1227" s="620" t="s">
        <v>567</v>
      </c>
      <c r="F1227" s="621" t="s">
        <v>568</v>
      </c>
      <c r="G1227" s="620" t="s">
        <v>627</v>
      </c>
      <c r="H1227" s="620" t="s">
        <v>1781</v>
      </c>
      <c r="I1227" s="620" t="s">
        <v>1782</v>
      </c>
      <c r="J1227" s="620" t="s">
        <v>1783</v>
      </c>
      <c r="K1227" s="620" t="s">
        <v>1784</v>
      </c>
      <c r="L1227" s="622">
        <v>63.16</v>
      </c>
      <c r="M1227" s="622">
        <v>11</v>
      </c>
      <c r="N1227" s="623">
        <v>694.76</v>
      </c>
    </row>
    <row r="1228" spans="1:14" ht="14.4" customHeight="1" x14ac:dyDescent="0.3">
      <c r="A1228" s="618" t="s">
        <v>556</v>
      </c>
      <c r="B1228" s="619" t="s">
        <v>558</v>
      </c>
      <c r="C1228" s="620" t="s">
        <v>578</v>
      </c>
      <c r="D1228" s="621" t="s">
        <v>579</v>
      </c>
      <c r="E1228" s="620" t="s">
        <v>567</v>
      </c>
      <c r="F1228" s="621" t="s">
        <v>568</v>
      </c>
      <c r="G1228" s="620" t="s">
        <v>627</v>
      </c>
      <c r="H1228" s="620" t="s">
        <v>1785</v>
      </c>
      <c r="I1228" s="620" t="s">
        <v>1786</v>
      </c>
      <c r="J1228" s="620" t="s">
        <v>1783</v>
      </c>
      <c r="K1228" s="620" t="s">
        <v>1787</v>
      </c>
      <c r="L1228" s="622">
        <v>82.829999999999984</v>
      </c>
      <c r="M1228" s="622">
        <v>30</v>
      </c>
      <c r="N1228" s="623">
        <v>2484.8999999999996</v>
      </c>
    </row>
    <row r="1229" spans="1:14" ht="14.4" customHeight="1" x14ac:dyDescent="0.3">
      <c r="A1229" s="618" t="s">
        <v>556</v>
      </c>
      <c r="B1229" s="619" t="s">
        <v>558</v>
      </c>
      <c r="C1229" s="620" t="s">
        <v>578</v>
      </c>
      <c r="D1229" s="621" t="s">
        <v>579</v>
      </c>
      <c r="E1229" s="620" t="s">
        <v>567</v>
      </c>
      <c r="F1229" s="621" t="s">
        <v>568</v>
      </c>
      <c r="G1229" s="620" t="s">
        <v>627</v>
      </c>
      <c r="H1229" s="620" t="s">
        <v>1788</v>
      </c>
      <c r="I1229" s="620" t="s">
        <v>1789</v>
      </c>
      <c r="J1229" s="620" t="s">
        <v>1790</v>
      </c>
      <c r="K1229" s="620" t="s">
        <v>1791</v>
      </c>
      <c r="L1229" s="622">
        <v>253.92782857101761</v>
      </c>
      <c r="M1229" s="622">
        <v>5</v>
      </c>
      <c r="N1229" s="623">
        <v>1269.639142855088</v>
      </c>
    </row>
    <row r="1230" spans="1:14" ht="14.4" customHeight="1" x14ac:dyDescent="0.3">
      <c r="A1230" s="618" t="s">
        <v>556</v>
      </c>
      <c r="B1230" s="619" t="s">
        <v>558</v>
      </c>
      <c r="C1230" s="620" t="s">
        <v>578</v>
      </c>
      <c r="D1230" s="621" t="s">
        <v>579</v>
      </c>
      <c r="E1230" s="620" t="s">
        <v>567</v>
      </c>
      <c r="F1230" s="621" t="s">
        <v>568</v>
      </c>
      <c r="G1230" s="620" t="s">
        <v>627</v>
      </c>
      <c r="H1230" s="620" t="s">
        <v>2694</v>
      </c>
      <c r="I1230" s="620" t="s">
        <v>2695</v>
      </c>
      <c r="J1230" s="620" t="s">
        <v>2696</v>
      </c>
      <c r="K1230" s="620" t="s">
        <v>2697</v>
      </c>
      <c r="L1230" s="622">
        <v>93.579999999999899</v>
      </c>
      <c r="M1230" s="622">
        <v>1</v>
      </c>
      <c r="N1230" s="623">
        <v>93.579999999999899</v>
      </c>
    </row>
    <row r="1231" spans="1:14" ht="14.4" customHeight="1" x14ac:dyDescent="0.3">
      <c r="A1231" s="618" t="s">
        <v>556</v>
      </c>
      <c r="B1231" s="619" t="s">
        <v>558</v>
      </c>
      <c r="C1231" s="620" t="s">
        <v>578</v>
      </c>
      <c r="D1231" s="621" t="s">
        <v>579</v>
      </c>
      <c r="E1231" s="620" t="s">
        <v>567</v>
      </c>
      <c r="F1231" s="621" t="s">
        <v>568</v>
      </c>
      <c r="G1231" s="620" t="s">
        <v>627</v>
      </c>
      <c r="H1231" s="620" t="s">
        <v>3172</v>
      </c>
      <c r="I1231" s="620" t="s">
        <v>3173</v>
      </c>
      <c r="J1231" s="620" t="s">
        <v>3174</v>
      </c>
      <c r="K1231" s="620" t="s">
        <v>3175</v>
      </c>
      <c r="L1231" s="622">
        <v>118.735096725079</v>
      </c>
      <c r="M1231" s="622">
        <v>2</v>
      </c>
      <c r="N1231" s="623">
        <v>237.47019345015801</v>
      </c>
    </row>
    <row r="1232" spans="1:14" ht="14.4" customHeight="1" x14ac:dyDescent="0.3">
      <c r="A1232" s="618" t="s">
        <v>556</v>
      </c>
      <c r="B1232" s="619" t="s">
        <v>558</v>
      </c>
      <c r="C1232" s="620" t="s">
        <v>578</v>
      </c>
      <c r="D1232" s="621" t="s">
        <v>579</v>
      </c>
      <c r="E1232" s="620" t="s">
        <v>567</v>
      </c>
      <c r="F1232" s="621" t="s">
        <v>568</v>
      </c>
      <c r="G1232" s="620" t="s">
        <v>627</v>
      </c>
      <c r="H1232" s="620" t="s">
        <v>2698</v>
      </c>
      <c r="I1232" s="620" t="s">
        <v>2699</v>
      </c>
      <c r="J1232" s="620" t="s">
        <v>2700</v>
      </c>
      <c r="K1232" s="620" t="s">
        <v>2701</v>
      </c>
      <c r="L1232" s="622">
        <v>85.75</v>
      </c>
      <c r="M1232" s="622">
        <v>1</v>
      </c>
      <c r="N1232" s="623">
        <v>85.75</v>
      </c>
    </row>
    <row r="1233" spans="1:14" ht="14.4" customHeight="1" x14ac:dyDescent="0.3">
      <c r="A1233" s="618" t="s">
        <v>556</v>
      </c>
      <c r="B1233" s="619" t="s">
        <v>558</v>
      </c>
      <c r="C1233" s="620" t="s">
        <v>578</v>
      </c>
      <c r="D1233" s="621" t="s">
        <v>579</v>
      </c>
      <c r="E1233" s="620" t="s">
        <v>567</v>
      </c>
      <c r="F1233" s="621" t="s">
        <v>568</v>
      </c>
      <c r="G1233" s="620" t="s">
        <v>1439</v>
      </c>
      <c r="H1233" s="620" t="s">
        <v>1792</v>
      </c>
      <c r="I1233" s="620" t="s">
        <v>1793</v>
      </c>
      <c r="J1233" s="620" t="s">
        <v>1794</v>
      </c>
      <c r="K1233" s="620" t="s">
        <v>1795</v>
      </c>
      <c r="L1233" s="622">
        <v>268.80911700645851</v>
      </c>
      <c r="M1233" s="622">
        <v>20</v>
      </c>
      <c r="N1233" s="623">
        <v>5376.1823401291704</v>
      </c>
    </row>
    <row r="1234" spans="1:14" ht="14.4" customHeight="1" x14ac:dyDescent="0.3">
      <c r="A1234" s="618" t="s">
        <v>556</v>
      </c>
      <c r="B1234" s="619" t="s">
        <v>558</v>
      </c>
      <c r="C1234" s="620" t="s">
        <v>578</v>
      </c>
      <c r="D1234" s="621" t="s">
        <v>579</v>
      </c>
      <c r="E1234" s="620" t="s">
        <v>567</v>
      </c>
      <c r="F1234" s="621" t="s">
        <v>568</v>
      </c>
      <c r="G1234" s="620" t="s">
        <v>1439</v>
      </c>
      <c r="H1234" s="620" t="s">
        <v>2716</v>
      </c>
      <c r="I1234" s="620" t="s">
        <v>2717</v>
      </c>
      <c r="J1234" s="620" t="s">
        <v>2718</v>
      </c>
      <c r="K1234" s="620" t="s">
        <v>2719</v>
      </c>
      <c r="L1234" s="622">
        <v>88.600054233707198</v>
      </c>
      <c r="M1234" s="622">
        <v>50</v>
      </c>
      <c r="N1234" s="623">
        <v>4430.0027116853598</v>
      </c>
    </row>
    <row r="1235" spans="1:14" ht="14.4" customHeight="1" x14ac:dyDescent="0.3">
      <c r="A1235" s="618" t="s">
        <v>556</v>
      </c>
      <c r="B1235" s="619" t="s">
        <v>558</v>
      </c>
      <c r="C1235" s="620" t="s">
        <v>578</v>
      </c>
      <c r="D1235" s="621" t="s">
        <v>579</v>
      </c>
      <c r="E1235" s="620" t="s">
        <v>567</v>
      </c>
      <c r="F1235" s="621" t="s">
        <v>568</v>
      </c>
      <c r="G1235" s="620" t="s">
        <v>1439</v>
      </c>
      <c r="H1235" s="620" t="s">
        <v>1796</v>
      </c>
      <c r="I1235" s="620" t="s">
        <v>1797</v>
      </c>
      <c r="J1235" s="620" t="s">
        <v>1798</v>
      </c>
      <c r="K1235" s="620" t="s">
        <v>1799</v>
      </c>
      <c r="L1235" s="622">
        <v>52.458775357051806</v>
      </c>
      <c r="M1235" s="622">
        <v>960</v>
      </c>
      <c r="N1235" s="623">
        <v>50360.424342769737</v>
      </c>
    </row>
    <row r="1236" spans="1:14" ht="14.4" customHeight="1" x14ac:dyDescent="0.3">
      <c r="A1236" s="618" t="s">
        <v>556</v>
      </c>
      <c r="B1236" s="619" t="s">
        <v>558</v>
      </c>
      <c r="C1236" s="620" t="s">
        <v>578</v>
      </c>
      <c r="D1236" s="621" t="s">
        <v>579</v>
      </c>
      <c r="E1236" s="620" t="s">
        <v>567</v>
      </c>
      <c r="F1236" s="621" t="s">
        <v>568</v>
      </c>
      <c r="G1236" s="620" t="s">
        <v>1439</v>
      </c>
      <c r="H1236" s="620" t="s">
        <v>1800</v>
      </c>
      <c r="I1236" s="620" t="s">
        <v>1801</v>
      </c>
      <c r="J1236" s="620" t="s">
        <v>1802</v>
      </c>
      <c r="K1236" s="620" t="s">
        <v>1803</v>
      </c>
      <c r="L1236" s="622">
        <v>3788.0956987487198</v>
      </c>
      <c r="M1236" s="622">
        <v>44.504999999999988</v>
      </c>
      <c r="N1236" s="623">
        <v>168589.19907281172</v>
      </c>
    </row>
    <row r="1237" spans="1:14" ht="14.4" customHeight="1" x14ac:dyDescent="0.3">
      <c r="A1237" s="618" t="s">
        <v>556</v>
      </c>
      <c r="B1237" s="619" t="s">
        <v>558</v>
      </c>
      <c r="C1237" s="620" t="s">
        <v>578</v>
      </c>
      <c r="D1237" s="621" t="s">
        <v>579</v>
      </c>
      <c r="E1237" s="620" t="s">
        <v>567</v>
      </c>
      <c r="F1237" s="621" t="s">
        <v>568</v>
      </c>
      <c r="G1237" s="620" t="s">
        <v>1439</v>
      </c>
      <c r="H1237" s="620" t="s">
        <v>2720</v>
      </c>
      <c r="I1237" s="620" t="s">
        <v>2721</v>
      </c>
      <c r="J1237" s="620" t="s">
        <v>2722</v>
      </c>
      <c r="K1237" s="620" t="s">
        <v>1807</v>
      </c>
      <c r="L1237" s="622">
        <v>138.36000000000001</v>
      </c>
      <c r="M1237" s="622">
        <v>3</v>
      </c>
      <c r="N1237" s="623">
        <v>415.08000000000004</v>
      </c>
    </row>
    <row r="1238" spans="1:14" ht="14.4" customHeight="1" x14ac:dyDescent="0.3">
      <c r="A1238" s="618" t="s">
        <v>556</v>
      </c>
      <c r="B1238" s="619" t="s">
        <v>558</v>
      </c>
      <c r="C1238" s="620" t="s">
        <v>578</v>
      </c>
      <c r="D1238" s="621" t="s">
        <v>579</v>
      </c>
      <c r="E1238" s="620" t="s">
        <v>567</v>
      </c>
      <c r="F1238" s="621" t="s">
        <v>568</v>
      </c>
      <c r="G1238" s="620" t="s">
        <v>1439</v>
      </c>
      <c r="H1238" s="620" t="s">
        <v>1804</v>
      </c>
      <c r="I1238" s="620" t="s">
        <v>1805</v>
      </c>
      <c r="J1238" s="620" t="s">
        <v>1806</v>
      </c>
      <c r="K1238" s="620" t="s">
        <v>1807</v>
      </c>
      <c r="L1238" s="622">
        <v>57.37</v>
      </c>
      <c r="M1238" s="622">
        <v>2</v>
      </c>
      <c r="N1238" s="623">
        <v>114.74</v>
      </c>
    </row>
    <row r="1239" spans="1:14" ht="14.4" customHeight="1" x14ac:dyDescent="0.3">
      <c r="A1239" s="618" t="s">
        <v>556</v>
      </c>
      <c r="B1239" s="619" t="s">
        <v>558</v>
      </c>
      <c r="C1239" s="620" t="s">
        <v>578</v>
      </c>
      <c r="D1239" s="621" t="s">
        <v>579</v>
      </c>
      <c r="E1239" s="620" t="s">
        <v>567</v>
      </c>
      <c r="F1239" s="621" t="s">
        <v>568</v>
      </c>
      <c r="G1239" s="620" t="s">
        <v>1439</v>
      </c>
      <c r="H1239" s="620" t="s">
        <v>1808</v>
      </c>
      <c r="I1239" s="620" t="s">
        <v>1809</v>
      </c>
      <c r="J1239" s="620" t="s">
        <v>1810</v>
      </c>
      <c r="K1239" s="620" t="s">
        <v>1811</v>
      </c>
      <c r="L1239" s="622">
        <v>153.59</v>
      </c>
      <c r="M1239" s="622">
        <v>1</v>
      </c>
      <c r="N1239" s="623">
        <v>153.59</v>
      </c>
    </row>
    <row r="1240" spans="1:14" ht="14.4" customHeight="1" x14ac:dyDescent="0.3">
      <c r="A1240" s="618" t="s">
        <v>556</v>
      </c>
      <c r="B1240" s="619" t="s">
        <v>558</v>
      </c>
      <c r="C1240" s="620" t="s">
        <v>578</v>
      </c>
      <c r="D1240" s="621" t="s">
        <v>579</v>
      </c>
      <c r="E1240" s="620" t="s">
        <v>567</v>
      </c>
      <c r="F1240" s="621" t="s">
        <v>568</v>
      </c>
      <c r="G1240" s="620" t="s">
        <v>1439</v>
      </c>
      <c r="H1240" s="620" t="s">
        <v>1816</v>
      </c>
      <c r="I1240" s="620" t="s">
        <v>1817</v>
      </c>
      <c r="J1240" s="620" t="s">
        <v>1818</v>
      </c>
      <c r="K1240" s="620" t="s">
        <v>1733</v>
      </c>
      <c r="L1240" s="622">
        <v>307.38098204167665</v>
      </c>
      <c r="M1240" s="622">
        <v>9.4000000000000021</v>
      </c>
      <c r="N1240" s="623">
        <v>2889.3812311917613</v>
      </c>
    </row>
    <row r="1241" spans="1:14" ht="14.4" customHeight="1" x14ac:dyDescent="0.3">
      <c r="A1241" s="618" t="s">
        <v>556</v>
      </c>
      <c r="B1241" s="619" t="s">
        <v>558</v>
      </c>
      <c r="C1241" s="620" t="s">
        <v>578</v>
      </c>
      <c r="D1241" s="621" t="s">
        <v>579</v>
      </c>
      <c r="E1241" s="620" t="s">
        <v>567</v>
      </c>
      <c r="F1241" s="621" t="s">
        <v>568</v>
      </c>
      <c r="G1241" s="620" t="s">
        <v>1439</v>
      </c>
      <c r="H1241" s="620" t="s">
        <v>1819</v>
      </c>
      <c r="I1241" s="620" t="s">
        <v>1820</v>
      </c>
      <c r="J1241" s="620" t="s">
        <v>1821</v>
      </c>
      <c r="K1241" s="620" t="s">
        <v>1822</v>
      </c>
      <c r="L1241" s="622">
        <v>226.90618394882</v>
      </c>
      <c r="M1241" s="622">
        <v>326.60000000000002</v>
      </c>
      <c r="N1241" s="623">
        <v>74107.559677684621</v>
      </c>
    </row>
    <row r="1242" spans="1:14" ht="14.4" customHeight="1" x14ac:dyDescent="0.3">
      <c r="A1242" s="618" t="s">
        <v>556</v>
      </c>
      <c r="B1242" s="619" t="s">
        <v>558</v>
      </c>
      <c r="C1242" s="620" t="s">
        <v>578</v>
      </c>
      <c r="D1242" s="621" t="s">
        <v>579</v>
      </c>
      <c r="E1242" s="620" t="s">
        <v>567</v>
      </c>
      <c r="F1242" s="621" t="s">
        <v>568</v>
      </c>
      <c r="G1242" s="620" t="s">
        <v>1439</v>
      </c>
      <c r="H1242" s="620" t="s">
        <v>1823</v>
      </c>
      <c r="I1242" s="620" t="s">
        <v>1824</v>
      </c>
      <c r="J1242" s="620" t="s">
        <v>1825</v>
      </c>
      <c r="K1242" s="620" t="s">
        <v>1826</v>
      </c>
      <c r="L1242" s="622">
        <v>75.300072791280115</v>
      </c>
      <c r="M1242" s="622">
        <v>55</v>
      </c>
      <c r="N1242" s="623">
        <v>4141.5040035204065</v>
      </c>
    </row>
    <row r="1243" spans="1:14" ht="14.4" customHeight="1" x14ac:dyDescent="0.3">
      <c r="A1243" s="618" t="s">
        <v>556</v>
      </c>
      <c r="B1243" s="619" t="s">
        <v>558</v>
      </c>
      <c r="C1243" s="620" t="s">
        <v>578</v>
      </c>
      <c r="D1243" s="621" t="s">
        <v>579</v>
      </c>
      <c r="E1243" s="620" t="s">
        <v>567</v>
      </c>
      <c r="F1243" s="621" t="s">
        <v>568</v>
      </c>
      <c r="G1243" s="620" t="s">
        <v>1439</v>
      </c>
      <c r="H1243" s="620" t="s">
        <v>1827</v>
      </c>
      <c r="I1243" s="620" t="s">
        <v>1828</v>
      </c>
      <c r="J1243" s="620" t="s">
        <v>1829</v>
      </c>
      <c r="K1243" s="620" t="s">
        <v>1830</v>
      </c>
      <c r="L1243" s="622">
        <v>272.83860296268966</v>
      </c>
      <c r="M1243" s="622">
        <v>16</v>
      </c>
      <c r="N1243" s="623">
        <v>4365.4176474030346</v>
      </c>
    </row>
    <row r="1244" spans="1:14" ht="14.4" customHeight="1" x14ac:dyDescent="0.3">
      <c r="A1244" s="618" t="s">
        <v>556</v>
      </c>
      <c r="B1244" s="619" t="s">
        <v>558</v>
      </c>
      <c r="C1244" s="620" t="s">
        <v>578</v>
      </c>
      <c r="D1244" s="621" t="s">
        <v>579</v>
      </c>
      <c r="E1244" s="620" t="s">
        <v>567</v>
      </c>
      <c r="F1244" s="621" t="s">
        <v>568</v>
      </c>
      <c r="G1244" s="620" t="s">
        <v>1439</v>
      </c>
      <c r="H1244" s="620" t="s">
        <v>3176</v>
      </c>
      <c r="I1244" s="620" t="s">
        <v>3177</v>
      </c>
      <c r="J1244" s="620" t="s">
        <v>3178</v>
      </c>
      <c r="K1244" s="620" t="s">
        <v>3179</v>
      </c>
      <c r="L1244" s="622">
        <v>161.919363788455</v>
      </c>
      <c r="M1244" s="622">
        <v>10</v>
      </c>
      <c r="N1244" s="623">
        <v>1619.1936378845501</v>
      </c>
    </row>
    <row r="1245" spans="1:14" ht="14.4" customHeight="1" x14ac:dyDescent="0.3">
      <c r="A1245" s="618" t="s">
        <v>556</v>
      </c>
      <c r="B1245" s="619" t="s">
        <v>558</v>
      </c>
      <c r="C1245" s="620" t="s">
        <v>578</v>
      </c>
      <c r="D1245" s="621" t="s">
        <v>579</v>
      </c>
      <c r="E1245" s="620" t="s">
        <v>567</v>
      </c>
      <c r="F1245" s="621" t="s">
        <v>568</v>
      </c>
      <c r="G1245" s="620" t="s">
        <v>1439</v>
      </c>
      <c r="H1245" s="620" t="s">
        <v>1831</v>
      </c>
      <c r="I1245" s="620" t="s">
        <v>1832</v>
      </c>
      <c r="J1245" s="620" t="s">
        <v>1833</v>
      </c>
      <c r="K1245" s="620" t="s">
        <v>1834</v>
      </c>
      <c r="L1245" s="622">
        <v>323.86035253177727</v>
      </c>
      <c r="M1245" s="622">
        <v>44</v>
      </c>
      <c r="N1245" s="623">
        <v>14249.8555113982</v>
      </c>
    </row>
    <row r="1246" spans="1:14" ht="14.4" customHeight="1" x14ac:dyDescent="0.3">
      <c r="A1246" s="618" t="s">
        <v>556</v>
      </c>
      <c r="B1246" s="619" t="s">
        <v>558</v>
      </c>
      <c r="C1246" s="620" t="s">
        <v>578</v>
      </c>
      <c r="D1246" s="621" t="s">
        <v>579</v>
      </c>
      <c r="E1246" s="620" t="s">
        <v>567</v>
      </c>
      <c r="F1246" s="621" t="s">
        <v>568</v>
      </c>
      <c r="G1246" s="620" t="s">
        <v>1439</v>
      </c>
      <c r="H1246" s="620" t="s">
        <v>1835</v>
      </c>
      <c r="I1246" s="620" t="s">
        <v>1836</v>
      </c>
      <c r="J1246" s="620" t="s">
        <v>1837</v>
      </c>
      <c r="K1246" s="620" t="s">
        <v>1838</v>
      </c>
      <c r="L1246" s="622">
        <v>154.050132399571</v>
      </c>
      <c r="M1246" s="622">
        <v>6</v>
      </c>
      <c r="N1246" s="623">
        <v>924.30079439742599</v>
      </c>
    </row>
    <row r="1247" spans="1:14" ht="14.4" customHeight="1" x14ac:dyDescent="0.3">
      <c r="A1247" s="618" t="s">
        <v>556</v>
      </c>
      <c r="B1247" s="619" t="s">
        <v>558</v>
      </c>
      <c r="C1247" s="620" t="s">
        <v>578</v>
      </c>
      <c r="D1247" s="621" t="s">
        <v>579</v>
      </c>
      <c r="E1247" s="620" t="s">
        <v>567</v>
      </c>
      <c r="F1247" s="621" t="s">
        <v>568</v>
      </c>
      <c r="G1247" s="620" t="s">
        <v>1439</v>
      </c>
      <c r="H1247" s="620" t="s">
        <v>1839</v>
      </c>
      <c r="I1247" s="620" t="s">
        <v>1840</v>
      </c>
      <c r="J1247" s="620" t="s">
        <v>1841</v>
      </c>
      <c r="K1247" s="620" t="s">
        <v>1842</v>
      </c>
      <c r="L1247" s="622">
        <v>54.143928454503246</v>
      </c>
      <c r="M1247" s="622">
        <v>46</v>
      </c>
      <c r="N1247" s="623">
        <v>2490.6207089071495</v>
      </c>
    </row>
    <row r="1248" spans="1:14" ht="14.4" customHeight="1" x14ac:dyDescent="0.3">
      <c r="A1248" s="618" t="s">
        <v>556</v>
      </c>
      <c r="B1248" s="619" t="s">
        <v>558</v>
      </c>
      <c r="C1248" s="620" t="s">
        <v>578</v>
      </c>
      <c r="D1248" s="621" t="s">
        <v>579</v>
      </c>
      <c r="E1248" s="620" t="s">
        <v>567</v>
      </c>
      <c r="F1248" s="621" t="s">
        <v>568</v>
      </c>
      <c r="G1248" s="620" t="s">
        <v>1439</v>
      </c>
      <c r="H1248" s="620" t="s">
        <v>3180</v>
      </c>
      <c r="I1248" s="620" t="s">
        <v>3181</v>
      </c>
      <c r="J1248" s="620" t="s">
        <v>3182</v>
      </c>
      <c r="K1248" s="620" t="s">
        <v>3183</v>
      </c>
      <c r="L1248" s="622">
        <v>166.60964114166001</v>
      </c>
      <c r="M1248" s="622">
        <v>1</v>
      </c>
      <c r="N1248" s="623">
        <v>166.60964114166001</v>
      </c>
    </row>
    <row r="1249" spans="1:14" ht="14.4" customHeight="1" x14ac:dyDescent="0.3">
      <c r="A1249" s="618" t="s">
        <v>556</v>
      </c>
      <c r="B1249" s="619" t="s">
        <v>558</v>
      </c>
      <c r="C1249" s="620" t="s">
        <v>578</v>
      </c>
      <c r="D1249" s="621" t="s">
        <v>579</v>
      </c>
      <c r="E1249" s="620" t="s">
        <v>567</v>
      </c>
      <c r="F1249" s="621" t="s">
        <v>568</v>
      </c>
      <c r="G1249" s="620" t="s">
        <v>1439</v>
      </c>
      <c r="H1249" s="620" t="s">
        <v>2737</v>
      </c>
      <c r="I1249" s="620" t="s">
        <v>2738</v>
      </c>
      <c r="J1249" s="620" t="s">
        <v>2739</v>
      </c>
      <c r="K1249" s="620" t="s">
        <v>2740</v>
      </c>
      <c r="L1249" s="622">
        <v>212.25</v>
      </c>
      <c r="M1249" s="622">
        <v>-6</v>
      </c>
      <c r="N1249" s="623">
        <v>-1273.5</v>
      </c>
    </row>
    <row r="1250" spans="1:14" ht="14.4" customHeight="1" x14ac:dyDescent="0.3">
      <c r="A1250" s="618" t="s">
        <v>556</v>
      </c>
      <c r="B1250" s="619" t="s">
        <v>558</v>
      </c>
      <c r="C1250" s="620" t="s">
        <v>578</v>
      </c>
      <c r="D1250" s="621" t="s">
        <v>579</v>
      </c>
      <c r="E1250" s="620" t="s">
        <v>567</v>
      </c>
      <c r="F1250" s="621" t="s">
        <v>568</v>
      </c>
      <c r="G1250" s="620" t="s">
        <v>1439</v>
      </c>
      <c r="H1250" s="620" t="s">
        <v>1843</v>
      </c>
      <c r="I1250" s="620" t="s">
        <v>1844</v>
      </c>
      <c r="J1250" s="620" t="s">
        <v>1845</v>
      </c>
      <c r="K1250" s="620" t="s">
        <v>1846</v>
      </c>
      <c r="L1250" s="622">
        <v>12576.383742510163</v>
      </c>
      <c r="M1250" s="622">
        <v>6.8</v>
      </c>
      <c r="N1250" s="623">
        <v>85519.409449069106</v>
      </c>
    </row>
    <row r="1251" spans="1:14" ht="14.4" customHeight="1" x14ac:dyDescent="0.3">
      <c r="A1251" s="618" t="s">
        <v>556</v>
      </c>
      <c r="B1251" s="619" t="s">
        <v>558</v>
      </c>
      <c r="C1251" s="620" t="s">
        <v>578</v>
      </c>
      <c r="D1251" s="621" t="s">
        <v>579</v>
      </c>
      <c r="E1251" s="620" t="s">
        <v>567</v>
      </c>
      <c r="F1251" s="621" t="s">
        <v>568</v>
      </c>
      <c r="G1251" s="620" t="s">
        <v>1439</v>
      </c>
      <c r="H1251" s="620" t="s">
        <v>3184</v>
      </c>
      <c r="I1251" s="620" t="s">
        <v>3185</v>
      </c>
      <c r="J1251" s="620" t="s">
        <v>3186</v>
      </c>
      <c r="K1251" s="620" t="s">
        <v>3187</v>
      </c>
      <c r="L1251" s="622">
        <v>152.56</v>
      </c>
      <c r="M1251" s="622">
        <v>1</v>
      </c>
      <c r="N1251" s="623">
        <v>152.56</v>
      </c>
    </row>
    <row r="1252" spans="1:14" ht="14.4" customHeight="1" x14ac:dyDescent="0.3">
      <c r="A1252" s="618" t="s">
        <v>556</v>
      </c>
      <c r="B1252" s="619" t="s">
        <v>558</v>
      </c>
      <c r="C1252" s="620" t="s">
        <v>578</v>
      </c>
      <c r="D1252" s="621" t="s">
        <v>579</v>
      </c>
      <c r="E1252" s="620" t="s">
        <v>567</v>
      </c>
      <c r="F1252" s="621" t="s">
        <v>568</v>
      </c>
      <c r="G1252" s="620" t="s">
        <v>1439</v>
      </c>
      <c r="H1252" s="620" t="s">
        <v>3188</v>
      </c>
      <c r="I1252" s="620" t="s">
        <v>3189</v>
      </c>
      <c r="J1252" s="620" t="s">
        <v>3190</v>
      </c>
      <c r="K1252" s="620" t="s">
        <v>3191</v>
      </c>
      <c r="L1252" s="622">
        <v>198.49</v>
      </c>
      <c r="M1252" s="622">
        <v>24</v>
      </c>
      <c r="N1252" s="623">
        <v>4763.76</v>
      </c>
    </row>
    <row r="1253" spans="1:14" ht="14.4" customHeight="1" x14ac:dyDescent="0.3">
      <c r="A1253" s="618" t="s">
        <v>556</v>
      </c>
      <c r="B1253" s="619" t="s">
        <v>558</v>
      </c>
      <c r="C1253" s="620" t="s">
        <v>578</v>
      </c>
      <c r="D1253" s="621" t="s">
        <v>579</v>
      </c>
      <c r="E1253" s="620" t="s">
        <v>569</v>
      </c>
      <c r="F1253" s="621" t="s">
        <v>570</v>
      </c>
      <c r="G1253" s="620" t="s">
        <v>627</v>
      </c>
      <c r="H1253" s="620" t="s">
        <v>3192</v>
      </c>
      <c r="I1253" s="620" t="s">
        <v>3193</v>
      </c>
      <c r="J1253" s="620" t="s">
        <v>3194</v>
      </c>
      <c r="K1253" s="620" t="s">
        <v>675</v>
      </c>
      <c r="L1253" s="622">
        <v>76.400000000000006</v>
      </c>
      <c r="M1253" s="622">
        <v>2</v>
      </c>
      <c r="N1253" s="623">
        <v>152.80000000000001</v>
      </c>
    </row>
    <row r="1254" spans="1:14" ht="14.4" customHeight="1" x14ac:dyDescent="0.3">
      <c r="A1254" s="618" t="s">
        <v>556</v>
      </c>
      <c r="B1254" s="619" t="s">
        <v>558</v>
      </c>
      <c r="C1254" s="620" t="s">
        <v>578</v>
      </c>
      <c r="D1254" s="621" t="s">
        <v>579</v>
      </c>
      <c r="E1254" s="620" t="s">
        <v>569</v>
      </c>
      <c r="F1254" s="621" t="s">
        <v>570</v>
      </c>
      <c r="G1254" s="620" t="s">
        <v>1439</v>
      </c>
      <c r="H1254" s="620" t="s">
        <v>1847</v>
      </c>
      <c r="I1254" s="620" t="s">
        <v>1848</v>
      </c>
      <c r="J1254" s="620" t="s">
        <v>1849</v>
      </c>
      <c r="K1254" s="620"/>
      <c r="L1254" s="622">
        <v>91.710201962635622</v>
      </c>
      <c r="M1254" s="622">
        <v>144</v>
      </c>
      <c r="N1254" s="623">
        <v>13206.26908261953</v>
      </c>
    </row>
    <row r="1255" spans="1:14" ht="14.4" customHeight="1" x14ac:dyDescent="0.3">
      <c r="A1255" s="618" t="s">
        <v>556</v>
      </c>
      <c r="B1255" s="619" t="s">
        <v>558</v>
      </c>
      <c r="C1255" s="620" t="s">
        <v>578</v>
      </c>
      <c r="D1255" s="621" t="s">
        <v>579</v>
      </c>
      <c r="E1255" s="620" t="s">
        <v>569</v>
      </c>
      <c r="F1255" s="621" t="s">
        <v>570</v>
      </c>
      <c r="G1255" s="620" t="s">
        <v>1439</v>
      </c>
      <c r="H1255" s="620" t="s">
        <v>3195</v>
      </c>
      <c r="I1255" s="620" t="s">
        <v>3196</v>
      </c>
      <c r="J1255" s="620" t="s">
        <v>3197</v>
      </c>
      <c r="K1255" s="620" t="s">
        <v>3198</v>
      </c>
      <c r="L1255" s="622">
        <v>7840.91</v>
      </c>
      <c r="M1255" s="622">
        <v>3</v>
      </c>
      <c r="N1255" s="623">
        <v>23522.73</v>
      </c>
    </row>
    <row r="1256" spans="1:14" ht="14.4" customHeight="1" x14ac:dyDescent="0.3">
      <c r="A1256" s="618" t="s">
        <v>556</v>
      </c>
      <c r="B1256" s="619" t="s">
        <v>558</v>
      </c>
      <c r="C1256" s="620" t="s">
        <v>578</v>
      </c>
      <c r="D1256" s="621" t="s">
        <v>579</v>
      </c>
      <c r="E1256" s="620" t="s">
        <v>563</v>
      </c>
      <c r="F1256" s="621" t="s">
        <v>564</v>
      </c>
      <c r="G1256" s="620"/>
      <c r="H1256" s="620"/>
      <c r="I1256" s="620" t="s">
        <v>1850</v>
      </c>
      <c r="J1256" s="620" t="s">
        <v>1851</v>
      </c>
      <c r="K1256" s="620"/>
      <c r="L1256" s="622">
        <v>3842.04</v>
      </c>
      <c r="M1256" s="622">
        <v>4</v>
      </c>
      <c r="N1256" s="623">
        <v>15368.16</v>
      </c>
    </row>
    <row r="1257" spans="1:14" ht="14.4" customHeight="1" x14ac:dyDescent="0.3">
      <c r="A1257" s="618" t="s">
        <v>556</v>
      </c>
      <c r="B1257" s="619" t="s">
        <v>558</v>
      </c>
      <c r="C1257" s="620" t="s">
        <v>578</v>
      </c>
      <c r="D1257" s="621" t="s">
        <v>579</v>
      </c>
      <c r="E1257" s="620" t="s">
        <v>563</v>
      </c>
      <c r="F1257" s="621" t="s">
        <v>564</v>
      </c>
      <c r="G1257" s="620"/>
      <c r="H1257" s="620"/>
      <c r="I1257" s="620" t="s">
        <v>1852</v>
      </c>
      <c r="J1257" s="620" t="s">
        <v>1853</v>
      </c>
      <c r="K1257" s="620"/>
      <c r="L1257" s="622">
        <v>1407.54</v>
      </c>
      <c r="M1257" s="622">
        <v>3</v>
      </c>
      <c r="N1257" s="623">
        <v>4222.62</v>
      </c>
    </row>
    <row r="1258" spans="1:14" ht="14.4" customHeight="1" x14ac:dyDescent="0.3">
      <c r="A1258" s="618" t="s">
        <v>556</v>
      </c>
      <c r="B1258" s="619" t="s">
        <v>558</v>
      </c>
      <c r="C1258" s="620" t="s">
        <v>580</v>
      </c>
      <c r="D1258" s="621" t="s">
        <v>581</v>
      </c>
      <c r="E1258" s="620" t="s">
        <v>559</v>
      </c>
      <c r="F1258" s="621" t="s">
        <v>560</v>
      </c>
      <c r="G1258" s="620" t="s">
        <v>627</v>
      </c>
      <c r="H1258" s="620" t="s">
        <v>645</v>
      </c>
      <c r="I1258" s="620" t="s">
        <v>646</v>
      </c>
      <c r="J1258" s="620" t="s">
        <v>647</v>
      </c>
      <c r="K1258" s="620" t="s">
        <v>648</v>
      </c>
      <c r="L1258" s="622">
        <v>84.570001646938195</v>
      </c>
      <c r="M1258" s="622">
        <v>1</v>
      </c>
      <c r="N1258" s="623">
        <v>84.570001646938195</v>
      </c>
    </row>
    <row r="1259" spans="1:14" ht="14.4" customHeight="1" x14ac:dyDescent="0.3">
      <c r="A1259" s="618" t="s">
        <v>556</v>
      </c>
      <c r="B1259" s="619" t="s">
        <v>558</v>
      </c>
      <c r="C1259" s="620" t="s">
        <v>580</v>
      </c>
      <c r="D1259" s="621" t="s">
        <v>581</v>
      </c>
      <c r="E1259" s="620" t="s">
        <v>559</v>
      </c>
      <c r="F1259" s="621" t="s">
        <v>560</v>
      </c>
      <c r="G1259" s="620" t="s">
        <v>627</v>
      </c>
      <c r="H1259" s="620" t="s">
        <v>649</v>
      </c>
      <c r="I1259" s="620" t="s">
        <v>650</v>
      </c>
      <c r="J1259" s="620" t="s">
        <v>651</v>
      </c>
      <c r="K1259" s="620" t="s">
        <v>652</v>
      </c>
      <c r="L1259" s="622">
        <v>94.801397570213652</v>
      </c>
      <c r="M1259" s="622">
        <v>7</v>
      </c>
      <c r="N1259" s="623">
        <v>663.60978299149554</v>
      </c>
    </row>
    <row r="1260" spans="1:14" ht="14.4" customHeight="1" x14ac:dyDescent="0.3">
      <c r="A1260" s="618" t="s">
        <v>556</v>
      </c>
      <c r="B1260" s="619" t="s">
        <v>558</v>
      </c>
      <c r="C1260" s="620" t="s">
        <v>580</v>
      </c>
      <c r="D1260" s="621" t="s">
        <v>581</v>
      </c>
      <c r="E1260" s="620" t="s">
        <v>559</v>
      </c>
      <c r="F1260" s="621" t="s">
        <v>560</v>
      </c>
      <c r="G1260" s="620" t="s">
        <v>627</v>
      </c>
      <c r="H1260" s="620" t="s">
        <v>653</v>
      </c>
      <c r="I1260" s="620" t="s">
        <v>654</v>
      </c>
      <c r="J1260" s="620" t="s">
        <v>651</v>
      </c>
      <c r="K1260" s="620" t="s">
        <v>655</v>
      </c>
      <c r="L1260" s="622">
        <v>97.7</v>
      </c>
      <c r="M1260" s="622">
        <v>2</v>
      </c>
      <c r="N1260" s="623">
        <v>195.4</v>
      </c>
    </row>
    <row r="1261" spans="1:14" ht="14.4" customHeight="1" x14ac:dyDescent="0.3">
      <c r="A1261" s="618" t="s">
        <v>556</v>
      </c>
      <c r="B1261" s="619" t="s">
        <v>558</v>
      </c>
      <c r="C1261" s="620" t="s">
        <v>580</v>
      </c>
      <c r="D1261" s="621" t="s">
        <v>581</v>
      </c>
      <c r="E1261" s="620" t="s">
        <v>559</v>
      </c>
      <c r="F1261" s="621" t="s">
        <v>560</v>
      </c>
      <c r="G1261" s="620" t="s">
        <v>627</v>
      </c>
      <c r="H1261" s="620" t="s">
        <v>656</v>
      </c>
      <c r="I1261" s="620" t="s">
        <v>657</v>
      </c>
      <c r="J1261" s="620" t="s">
        <v>658</v>
      </c>
      <c r="K1261" s="620" t="s">
        <v>659</v>
      </c>
      <c r="L1261" s="622">
        <v>165.6265064978104</v>
      </c>
      <c r="M1261" s="622">
        <v>42</v>
      </c>
      <c r="N1261" s="623">
        <v>6956.3132729080371</v>
      </c>
    </row>
    <row r="1262" spans="1:14" ht="14.4" customHeight="1" x14ac:dyDescent="0.3">
      <c r="A1262" s="618" t="s">
        <v>556</v>
      </c>
      <c r="B1262" s="619" t="s">
        <v>558</v>
      </c>
      <c r="C1262" s="620" t="s">
        <v>580</v>
      </c>
      <c r="D1262" s="621" t="s">
        <v>581</v>
      </c>
      <c r="E1262" s="620" t="s">
        <v>559</v>
      </c>
      <c r="F1262" s="621" t="s">
        <v>560</v>
      </c>
      <c r="G1262" s="620" t="s">
        <v>627</v>
      </c>
      <c r="H1262" s="620" t="s">
        <v>1931</v>
      </c>
      <c r="I1262" s="620" t="s">
        <v>1932</v>
      </c>
      <c r="J1262" s="620" t="s">
        <v>1933</v>
      </c>
      <c r="K1262" s="620" t="s">
        <v>1934</v>
      </c>
      <c r="L1262" s="622">
        <v>60.919724673225602</v>
      </c>
      <c r="M1262" s="622">
        <v>2</v>
      </c>
      <c r="N1262" s="623">
        <v>121.8394493464512</v>
      </c>
    </row>
    <row r="1263" spans="1:14" ht="14.4" customHeight="1" x14ac:dyDescent="0.3">
      <c r="A1263" s="618" t="s">
        <v>556</v>
      </c>
      <c r="B1263" s="619" t="s">
        <v>558</v>
      </c>
      <c r="C1263" s="620" t="s">
        <v>580</v>
      </c>
      <c r="D1263" s="621" t="s">
        <v>581</v>
      </c>
      <c r="E1263" s="620" t="s">
        <v>559</v>
      </c>
      <c r="F1263" s="621" t="s">
        <v>560</v>
      </c>
      <c r="G1263" s="620" t="s">
        <v>627</v>
      </c>
      <c r="H1263" s="620" t="s">
        <v>672</v>
      </c>
      <c r="I1263" s="620" t="s">
        <v>673</v>
      </c>
      <c r="J1263" s="620" t="s">
        <v>674</v>
      </c>
      <c r="K1263" s="620" t="s">
        <v>675</v>
      </c>
      <c r="L1263" s="622">
        <v>55.640000000000008</v>
      </c>
      <c r="M1263" s="622">
        <v>3</v>
      </c>
      <c r="N1263" s="623">
        <v>166.92000000000002</v>
      </c>
    </row>
    <row r="1264" spans="1:14" ht="14.4" customHeight="1" x14ac:dyDescent="0.3">
      <c r="A1264" s="618" t="s">
        <v>556</v>
      </c>
      <c r="B1264" s="619" t="s">
        <v>558</v>
      </c>
      <c r="C1264" s="620" t="s">
        <v>580</v>
      </c>
      <c r="D1264" s="621" t="s">
        <v>581</v>
      </c>
      <c r="E1264" s="620" t="s">
        <v>559</v>
      </c>
      <c r="F1264" s="621" t="s">
        <v>560</v>
      </c>
      <c r="G1264" s="620" t="s">
        <v>627</v>
      </c>
      <c r="H1264" s="620" t="s">
        <v>2793</v>
      </c>
      <c r="I1264" s="620" t="s">
        <v>2794</v>
      </c>
      <c r="J1264" s="620" t="s">
        <v>2795</v>
      </c>
      <c r="K1264" s="620" t="s">
        <v>2796</v>
      </c>
      <c r="L1264" s="622">
        <v>125.26008759915899</v>
      </c>
      <c r="M1264" s="622">
        <v>1</v>
      </c>
      <c r="N1264" s="623">
        <v>125.26008759915899</v>
      </c>
    </row>
    <row r="1265" spans="1:14" ht="14.4" customHeight="1" x14ac:dyDescent="0.3">
      <c r="A1265" s="618" t="s">
        <v>556</v>
      </c>
      <c r="B1265" s="619" t="s">
        <v>558</v>
      </c>
      <c r="C1265" s="620" t="s">
        <v>580</v>
      </c>
      <c r="D1265" s="621" t="s">
        <v>581</v>
      </c>
      <c r="E1265" s="620" t="s">
        <v>559</v>
      </c>
      <c r="F1265" s="621" t="s">
        <v>560</v>
      </c>
      <c r="G1265" s="620" t="s">
        <v>627</v>
      </c>
      <c r="H1265" s="620" t="s">
        <v>764</v>
      </c>
      <c r="I1265" s="620" t="s">
        <v>764</v>
      </c>
      <c r="J1265" s="620" t="s">
        <v>765</v>
      </c>
      <c r="K1265" s="620" t="s">
        <v>766</v>
      </c>
      <c r="L1265" s="622">
        <v>38.190050640166298</v>
      </c>
      <c r="M1265" s="622">
        <v>4</v>
      </c>
      <c r="N1265" s="623">
        <v>152.76020256066519</v>
      </c>
    </row>
    <row r="1266" spans="1:14" ht="14.4" customHeight="1" x14ac:dyDescent="0.3">
      <c r="A1266" s="618" t="s">
        <v>556</v>
      </c>
      <c r="B1266" s="619" t="s">
        <v>558</v>
      </c>
      <c r="C1266" s="620" t="s">
        <v>580</v>
      </c>
      <c r="D1266" s="621" t="s">
        <v>581</v>
      </c>
      <c r="E1266" s="620" t="s">
        <v>559</v>
      </c>
      <c r="F1266" s="621" t="s">
        <v>560</v>
      </c>
      <c r="G1266" s="620" t="s">
        <v>627</v>
      </c>
      <c r="H1266" s="620" t="s">
        <v>767</v>
      </c>
      <c r="I1266" s="620" t="s">
        <v>768</v>
      </c>
      <c r="J1266" s="620" t="s">
        <v>769</v>
      </c>
      <c r="K1266" s="620" t="s">
        <v>770</v>
      </c>
      <c r="L1266" s="622">
        <v>90.56</v>
      </c>
      <c r="M1266" s="622">
        <v>1</v>
      </c>
      <c r="N1266" s="623">
        <v>90.56</v>
      </c>
    </row>
    <row r="1267" spans="1:14" ht="14.4" customHeight="1" x14ac:dyDescent="0.3">
      <c r="A1267" s="618" t="s">
        <v>556</v>
      </c>
      <c r="B1267" s="619" t="s">
        <v>558</v>
      </c>
      <c r="C1267" s="620" t="s">
        <v>580</v>
      </c>
      <c r="D1267" s="621" t="s">
        <v>581</v>
      </c>
      <c r="E1267" s="620" t="s">
        <v>559</v>
      </c>
      <c r="F1267" s="621" t="s">
        <v>560</v>
      </c>
      <c r="G1267" s="620" t="s">
        <v>627</v>
      </c>
      <c r="H1267" s="620" t="s">
        <v>824</v>
      </c>
      <c r="I1267" s="620" t="s">
        <v>825</v>
      </c>
      <c r="J1267" s="620" t="s">
        <v>826</v>
      </c>
      <c r="K1267" s="620" t="s">
        <v>827</v>
      </c>
      <c r="L1267" s="622">
        <v>46.045000000000002</v>
      </c>
      <c r="M1267" s="622">
        <v>4</v>
      </c>
      <c r="N1267" s="623">
        <v>184.18</v>
      </c>
    </row>
    <row r="1268" spans="1:14" ht="14.4" customHeight="1" x14ac:dyDescent="0.3">
      <c r="A1268" s="618" t="s">
        <v>556</v>
      </c>
      <c r="B1268" s="619" t="s">
        <v>558</v>
      </c>
      <c r="C1268" s="620" t="s">
        <v>580</v>
      </c>
      <c r="D1268" s="621" t="s">
        <v>581</v>
      </c>
      <c r="E1268" s="620" t="s">
        <v>559</v>
      </c>
      <c r="F1268" s="621" t="s">
        <v>560</v>
      </c>
      <c r="G1268" s="620" t="s">
        <v>627</v>
      </c>
      <c r="H1268" s="620" t="s">
        <v>3199</v>
      </c>
      <c r="I1268" s="620" t="s">
        <v>3200</v>
      </c>
      <c r="J1268" s="620" t="s">
        <v>3201</v>
      </c>
      <c r="K1268" s="620"/>
      <c r="L1268" s="622">
        <v>102.88912099782</v>
      </c>
      <c r="M1268" s="622">
        <v>1</v>
      </c>
      <c r="N1268" s="623">
        <v>102.88912099782</v>
      </c>
    </row>
    <row r="1269" spans="1:14" ht="14.4" customHeight="1" x14ac:dyDescent="0.3">
      <c r="A1269" s="618" t="s">
        <v>556</v>
      </c>
      <c r="B1269" s="619" t="s">
        <v>558</v>
      </c>
      <c r="C1269" s="620" t="s">
        <v>580</v>
      </c>
      <c r="D1269" s="621" t="s">
        <v>581</v>
      </c>
      <c r="E1269" s="620" t="s">
        <v>559</v>
      </c>
      <c r="F1269" s="621" t="s">
        <v>560</v>
      </c>
      <c r="G1269" s="620" t="s">
        <v>627</v>
      </c>
      <c r="H1269" s="620" t="s">
        <v>982</v>
      </c>
      <c r="I1269" s="620" t="s">
        <v>971</v>
      </c>
      <c r="J1269" s="620" t="s">
        <v>983</v>
      </c>
      <c r="K1269" s="620"/>
      <c r="L1269" s="622">
        <v>147.37</v>
      </c>
      <c r="M1269" s="622">
        <v>1</v>
      </c>
      <c r="N1269" s="623">
        <v>147.37</v>
      </c>
    </row>
    <row r="1270" spans="1:14" ht="14.4" customHeight="1" x14ac:dyDescent="0.3">
      <c r="A1270" s="618" t="s">
        <v>556</v>
      </c>
      <c r="B1270" s="619" t="s">
        <v>558</v>
      </c>
      <c r="C1270" s="620" t="s">
        <v>580</v>
      </c>
      <c r="D1270" s="621" t="s">
        <v>581</v>
      </c>
      <c r="E1270" s="620" t="s">
        <v>559</v>
      </c>
      <c r="F1270" s="621" t="s">
        <v>560</v>
      </c>
      <c r="G1270" s="620" t="s">
        <v>627</v>
      </c>
      <c r="H1270" s="620" t="s">
        <v>3202</v>
      </c>
      <c r="I1270" s="620" t="s">
        <v>971</v>
      </c>
      <c r="J1270" s="620" t="s">
        <v>3203</v>
      </c>
      <c r="K1270" s="620"/>
      <c r="L1270" s="622">
        <v>39.72</v>
      </c>
      <c r="M1270" s="622">
        <v>1</v>
      </c>
      <c r="N1270" s="623">
        <v>39.72</v>
      </c>
    </row>
    <row r="1271" spans="1:14" ht="14.4" customHeight="1" x14ac:dyDescent="0.3">
      <c r="A1271" s="618" t="s">
        <v>556</v>
      </c>
      <c r="B1271" s="619" t="s">
        <v>558</v>
      </c>
      <c r="C1271" s="620" t="s">
        <v>580</v>
      </c>
      <c r="D1271" s="621" t="s">
        <v>581</v>
      </c>
      <c r="E1271" s="620" t="s">
        <v>559</v>
      </c>
      <c r="F1271" s="621" t="s">
        <v>560</v>
      </c>
      <c r="G1271" s="620" t="s">
        <v>627</v>
      </c>
      <c r="H1271" s="620" t="s">
        <v>998</v>
      </c>
      <c r="I1271" s="620" t="s">
        <v>999</v>
      </c>
      <c r="J1271" s="620" t="s">
        <v>1000</v>
      </c>
      <c r="K1271" s="620" t="s">
        <v>1001</v>
      </c>
      <c r="L1271" s="622">
        <v>109.88789312643701</v>
      </c>
      <c r="M1271" s="622">
        <v>4</v>
      </c>
      <c r="N1271" s="623">
        <v>439.55157250574803</v>
      </c>
    </row>
    <row r="1272" spans="1:14" ht="14.4" customHeight="1" x14ac:dyDescent="0.3">
      <c r="A1272" s="618" t="s">
        <v>556</v>
      </c>
      <c r="B1272" s="619" t="s">
        <v>558</v>
      </c>
      <c r="C1272" s="620" t="s">
        <v>580</v>
      </c>
      <c r="D1272" s="621" t="s">
        <v>581</v>
      </c>
      <c r="E1272" s="620" t="s">
        <v>559</v>
      </c>
      <c r="F1272" s="621" t="s">
        <v>560</v>
      </c>
      <c r="G1272" s="620" t="s">
        <v>627</v>
      </c>
      <c r="H1272" s="620" t="s">
        <v>2849</v>
      </c>
      <c r="I1272" s="620" t="s">
        <v>971</v>
      </c>
      <c r="J1272" s="620" t="s">
        <v>2850</v>
      </c>
      <c r="K1272" s="620"/>
      <c r="L1272" s="622">
        <v>72.660775000000598</v>
      </c>
      <c r="M1272" s="622">
        <v>1</v>
      </c>
      <c r="N1272" s="623">
        <v>72.660775000000598</v>
      </c>
    </row>
    <row r="1273" spans="1:14" ht="14.4" customHeight="1" x14ac:dyDescent="0.3">
      <c r="A1273" s="618" t="s">
        <v>556</v>
      </c>
      <c r="B1273" s="619" t="s">
        <v>558</v>
      </c>
      <c r="C1273" s="620" t="s">
        <v>580</v>
      </c>
      <c r="D1273" s="621" t="s">
        <v>581</v>
      </c>
      <c r="E1273" s="620" t="s">
        <v>559</v>
      </c>
      <c r="F1273" s="621" t="s">
        <v>560</v>
      </c>
      <c r="G1273" s="620" t="s">
        <v>627</v>
      </c>
      <c r="H1273" s="620" t="s">
        <v>1039</v>
      </c>
      <c r="I1273" s="620" t="s">
        <v>971</v>
      </c>
      <c r="J1273" s="620" t="s">
        <v>1040</v>
      </c>
      <c r="K1273" s="620"/>
      <c r="L1273" s="622">
        <v>186.60704072942147</v>
      </c>
      <c r="M1273" s="622">
        <v>32</v>
      </c>
      <c r="N1273" s="623">
        <v>5971.4253033414871</v>
      </c>
    </row>
    <row r="1274" spans="1:14" ht="14.4" customHeight="1" x14ac:dyDescent="0.3">
      <c r="A1274" s="618" t="s">
        <v>556</v>
      </c>
      <c r="B1274" s="619" t="s">
        <v>558</v>
      </c>
      <c r="C1274" s="620" t="s">
        <v>580</v>
      </c>
      <c r="D1274" s="621" t="s">
        <v>581</v>
      </c>
      <c r="E1274" s="620" t="s">
        <v>559</v>
      </c>
      <c r="F1274" s="621" t="s">
        <v>560</v>
      </c>
      <c r="G1274" s="620" t="s">
        <v>627</v>
      </c>
      <c r="H1274" s="620" t="s">
        <v>1043</v>
      </c>
      <c r="I1274" s="620" t="s">
        <v>971</v>
      </c>
      <c r="J1274" s="620" t="s">
        <v>1044</v>
      </c>
      <c r="K1274" s="620"/>
      <c r="L1274" s="622">
        <v>99.74</v>
      </c>
      <c r="M1274" s="622">
        <v>1</v>
      </c>
      <c r="N1274" s="623">
        <v>99.74</v>
      </c>
    </row>
    <row r="1275" spans="1:14" ht="14.4" customHeight="1" x14ac:dyDescent="0.3">
      <c r="A1275" s="618" t="s">
        <v>556</v>
      </c>
      <c r="B1275" s="619" t="s">
        <v>558</v>
      </c>
      <c r="C1275" s="620" t="s">
        <v>580</v>
      </c>
      <c r="D1275" s="621" t="s">
        <v>581</v>
      </c>
      <c r="E1275" s="620" t="s">
        <v>559</v>
      </c>
      <c r="F1275" s="621" t="s">
        <v>560</v>
      </c>
      <c r="G1275" s="620" t="s">
        <v>627</v>
      </c>
      <c r="H1275" s="620" t="s">
        <v>3204</v>
      </c>
      <c r="I1275" s="620" t="s">
        <v>917</v>
      </c>
      <c r="J1275" s="620" t="s">
        <v>3205</v>
      </c>
      <c r="K1275" s="620" t="s">
        <v>3206</v>
      </c>
      <c r="L1275" s="622">
        <v>59.950889249380197</v>
      </c>
      <c r="M1275" s="622">
        <v>1</v>
      </c>
      <c r="N1275" s="623">
        <v>59.950889249380197</v>
      </c>
    </row>
    <row r="1276" spans="1:14" ht="14.4" customHeight="1" x14ac:dyDescent="0.3">
      <c r="A1276" s="618" t="s">
        <v>556</v>
      </c>
      <c r="B1276" s="619" t="s">
        <v>558</v>
      </c>
      <c r="C1276" s="620" t="s">
        <v>580</v>
      </c>
      <c r="D1276" s="621" t="s">
        <v>581</v>
      </c>
      <c r="E1276" s="620" t="s">
        <v>559</v>
      </c>
      <c r="F1276" s="621" t="s">
        <v>560</v>
      </c>
      <c r="G1276" s="620" t="s">
        <v>627</v>
      </c>
      <c r="H1276" s="620" t="s">
        <v>2169</v>
      </c>
      <c r="I1276" s="620" t="s">
        <v>2170</v>
      </c>
      <c r="J1276" s="620" t="s">
        <v>2171</v>
      </c>
      <c r="K1276" s="620" t="s">
        <v>2172</v>
      </c>
      <c r="L1276" s="622">
        <v>104.86000082255549</v>
      </c>
      <c r="M1276" s="622">
        <v>2</v>
      </c>
      <c r="N1276" s="623">
        <v>209.72000164511098</v>
      </c>
    </row>
    <row r="1277" spans="1:14" ht="14.4" customHeight="1" x14ac:dyDescent="0.3">
      <c r="A1277" s="618" t="s">
        <v>556</v>
      </c>
      <c r="B1277" s="619" t="s">
        <v>558</v>
      </c>
      <c r="C1277" s="620" t="s">
        <v>580</v>
      </c>
      <c r="D1277" s="621" t="s">
        <v>581</v>
      </c>
      <c r="E1277" s="620" t="s">
        <v>559</v>
      </c>
      <c r="F1277" s="621" t="s">
        <v>560</v>
      </c>
      <c r="G1277" s="620" t="s">
        <v>627</v>
      </c>
      <c r="H1277" s="620" t="s">
        <v>1095</v>
      </c>
      <c r="I1277" s="620" t="s">
        <v>1096</v>
      </c>
      <c r="J1277" s="620" t="s">
        <v>838</v>
      </c>
      <c r="K1277" s="620" t="s">
        <v>1097</v>
      </c>
      <c r="L1277" s="622">
        <v>60.35</v>
      </c>
      <c r="M1277" s="622">
        <v>1</v>
      </c>
      <c r="N1277" s="623">
        <v>60.35</v>
      </c>
    </row>
    <row r="1278" spans="1:14" ht="14.4" customHeight="1" x14ac:dyDescent="0.3">
      <c r="A1278" s="618" t="s">
        <v>556</v>
      </c>
      <c r="B1278" s="619" t="s">
        <v>558</v>
      </c>
      <c r="C1278" s="620" t="s">
        <v>580</v>
      </c>
      <c r="D1278" s="621" t="s">
        <v>581</v>
      </c>
      <c r="E1278" s="620" t="s">
        <v>559</v>
      </c>
      <c r="F1278" s="621" t="s">
        <v>560</v>
      </c>
      <c r="G1278" s="620" t="s">
        <v>627</v>
      </c>
      <c r="H1278" s="620" t="s">
        <v>1124</v>
      </c>
      <c r="I1278" s="620" t="s">
        <v>1125</v>
      </c>
      <c r="J1278" s="620" t="s">
        <v>1126</v>
      </c>
      <c r="K1278" s="620" t="s">
        <v>1127</v>
      </c>
      <c r="L1278" s="622">
        <v>53.64</v>
      </c>
      <c r="M1278" s="622">
        <v>1</v>
      </c>
      <c r="N1278" s="623">
        <v>53.64</v>
      </c>
    </row>
    <row r="1279" spans="1:14" ht="14.4" customHeight="1" x14ac:dyDescent="0.3">
      <c r="A1279" s="618" t="s">
        <v>556</v>
      </c>
      <c r="B1279" s="619" t="s">
        <v>558</v>
      </c>
      <c r="C1279" s="620" t="s">
        <v>580</v>
      </c>
      <c r="D1279" s="621" t="s">
        <v>581</v>
      </c>
      <c r="E1279" s="620" t="s">
        <v>559</v>
      </c>
      <c r="F1279" s="621" t="s">
        <v>560</v>
      </c>
      <c r="G1279" s="620" t="s">
        <v>627</v>
      </c>
      <c r="H1279" s="620" t="s">
        <v>3207</v>
      </c>
      <c r="I1279" s="620" t="s">
        <v>971</v>
      </c>
      <c r="J1279" s="620" t="s">
        <v>3208</v>
      </c>
      <c r="K1279" s="620"/>
      <c r="L1279" s="622">
        <v>127.903040814775</v>
      </c>
      <c r="M1279" s="622">
        <v>1</v>
      </c>
      <c r="N1279" s="623">
        <v>127.903040814775</v>
      </c>
    </row>
    <row r="1280" spans="1:14" ht="14.4" customHeight="1" x14ac:dyDescent="0.3">
      <c r="A1280" s="618" t="s">
        <v>556</v>
      </c>
      <c r="B1280" s="619" t="s">
        <v>558</v>
      </c>
      <c r="C1280" s="620" t="s">
        <v>580</v>
      </c>
      <c r="D1280" s="621" t="s">
        <v>581</v>
      </c>
      <c r="E1280" s="620" t="s">
        <v>559</v>
      </c>
      <c r="F1280" s="621" t="s">
        <v>560</v>
      </c>
      <c r="G1280" s="620" t="s">
        <v>627</v>
      </c>
      <c r="H1280" s="620" t="s">
        <v>1154</v>
      </c>
      <c r="I1280" s="620" t="s">
        <v>1155</v>
      </c>
      <c r="J1280" s="620" t="s">
        <v>658</v>
      </c>
      <c r="K1280" s="620" t="s">
        <v>1156</v>
      </c>
      <c r="L1280" s="622">
        <v>49.5199500628732</v>
      </c>
      <c r="M1280" s="622">
        <v>1</v>
      </c>
      <c r="N1280" s="623">
        <v>49.5199500628732</v>
      </c>
    </row>
    <row r="1281" spans="1:14" ht="14.4" customHeight="1" x14ac:dyDescent="0.3">
      <c r="A1281" s="618" t="s">
        <v>556</v>
      </c>
      <c r="B1281" s="619" t="s">
        <v>558</v>
      </c>
      <c r="C1281" s="620" t="s">
        <v>580</v>
      </c>
      <c r="D1281" s="621" t="s">
        <v>581</v>
      </c>
      <c r="E1281" s="620" t="s">
        <v>559</v>
      </c>
      <c r="F1281" s="621" t="s">
        <v>560</v>
      </c>
      <c r="G1281" s="620" t="s">
        <v>627</v>
      </c>
      <c r="H1281" s="620" t="s">
        <v>3209</v>
      </c>
      <c r="I1281" s="620" t="s">
        <v>971</v>
      </c>
      <c r="J1281" s="620" t="s">
        <v>3210</v>
      </c>
      <c r="K1281" s="620"/>
      <c r="L1281" s="622">
        <v>50.9713636363634</v>
      </c>
      <c r="M1281" s="622">
        <v>1</v>
      </c>
      <c r="N1281" s="623">
        <v>50.9713636363634</v>
      </c>
    </row>
    <row r="1282" spans="1:14" ht="14.4" customHeight="1" x14ac:dyDescent="0.3">
      <c r="A1282" s="618" t="s">
        <v>556</v>
      </c>
      <c r="B1282" s="619" t="s">
        <v>558</v>
      </c>
      <c r="C1282" s="620" t="s">
        <v>580</v>
      </c>
      <c r="D1282" s="621" t="s">
        <v>581</v>
      </c>
      <c r="E1282" s="620" t="s">
        <v>559</v>
      </c>
      <c r="F1282" s="621" t="s">
        <v>560</v>
      </c>
      <c r="G1282" s="620" t="s">
        <v>627</v>
      </c>
      <c r="H1282" s="620" t="s">
        <v>3211</v>
      </c>
      <c r="I1282" s="620" t="s">
        <v>971</v>
      </c>
      <c r="J1282" s="620" t="s">
        <v>3212</v>
      </c>
      <c r="K1282" s="620"/>
      <c r="L1282" s="622">
        <v>112.0005885672109</v>
      </c>
      <c r="M1282" s="622">
        <v>17</v>
      </c>
      <c r="N1282" s="623">
        <v>1904.0100056425852</v>
      </c>
    </row>
    <row r="1283" spans="1:14" ht="14.4" customHeight="1" x14ac:dyDescent="0.3">
      <c r="A1283" s="618" t="s">
        <v>556</v>
      </c>
      <c r="B1283" s="619" t="s">
        <v>558</v>
      </c>
      <c r="C1283" s="620" t="s">
        <v>580</v>
      </c>
      <c r="D1283" s="621" t="s">
        <v>581</v>
      </c>
      <c r="E1283" s="620" t="s">
        <v>559</v>
      </c>
      <c r="F1283" s="621" t="s">
        <v>560</v>
      </c>
      <c r="G1283" s="620" t="s">
        <v>627</v>
      </c>
      <c r="H1283" s="620" t="s">
        <v>3213</v>
      </c>
      <c r="I1283" s="620" t="s">
        <v>971</v>
      </c>
      <c r="J1283" s="620" t="s">
        <v>3214</v>
      </c>
      <c r="K1283" s="620"/>
      <c r="L1283" s="622">
        <v>45.86</v>
      </c>
      <c r="M1283" s="622">
        <v>1</v>
      </c>
      <c r="N1283" s="623">
        <v>45.86</v>
      </c>
    </row>
    <row r="1284" spans="1:14" ht="14.4" customHeight="1" x14ac:dyDescent="0.3">
      <c r="A1284" s="618" t="s">
        <v>556</v>
      </c>
      <c r="B1284" s="619" t="s">
        <v>558</v>
      </c>
      <c r="C1284" s="620" t="s">
        <v>580</v>
      </c>
      <c r="D1284" s="621" t="s">
        <v>581</v>
      </c>
      <c r="E1284" s="620" t="s">
        <v>559</v>
      </c>
      <c r="F1284" s="621" t="s">
        <v>560</v>
      </c>
      <c r="G1284" s="620" t="s">
        <v>627</v>
      </c>
      <c r="H1284" s="620" t="s">
        <v>2220</v>
      </c>
      <c r="I1284" s="620" t="s">
        <v>971</v>
      </c>
      <c r="J1284" s="620" t="s">
        <v>2221</v>
      </c>
      <c r="K1284" s="620"/>
      <c r="L1284" s="622">
        <v>213.99611139241</v>
      </c>
      <c r="M1284" s="622">
        <v>1</v>
      </c>
      <c r="N1284" s="623">
        <v>213.99611139241</v>
      </c>
    </row>
    <row r="1285" spans="1:14" ht="14.4" customHeight="1" x14ac:dyDescent="0.3">
      <c r="A1285" s="618" t="s">
        <v>556</v>
      </c>
      <c r="B1285" s="619" t="s">
        <v>558</v>
      </c>
      <c r="C1285" s="620" t="s">
        <v>580</v>
      </c>
      <c r="D1285" s="621" t="s">
        <v>581</v>
      </c>
      <c r="E1285" s="620" t="s">
        <v>559</v>
      </c>
      <c r="F1285" s="621" t="s">
        <v>560</v>
      </c>
      <c r="G1285" s="620" t="s">
        <v>627</v>
      </c>
      <c r="H1285" s="620" t="s">
        <v>3215</v>
      </c>
      <c r="I1285" s="620" t="s">
        <v>971</v>
      </c>
      <c r="J1285" s="620" t="s">
        <v>3216</v>
      </c>
      <c r="K1285" s="620"/>
      <c r="L1285" s="622">
        <v>74.14</v>
      </c>
      <c r="M1285" s="622">
        <v>2</v>
      </c>
      <c r="N1285" s="623">
        <v>148.28</v>
      </c>
    </row>
    <row r="1286" spans="1:14" ht="14.4" customHeight="1" x14ac:dyDescent="0.3">
      <c r="A1286" s="618" t="s">
        <v>556</v>
      </c>
      <c r="B1286" s="619" t="s">
        <v>558</v>
      </c>
      <c r="C1286" s="620" t="s">
        <v>580</v>
      </c>
      <c r="D1286" s="621" t="s">
        <v>581</v>
      </c>
      <c r="E1286" s="620" t="s">
        <v>559</v>
      </c>
      <c r="F1286" s="621" t="s">
        <v>560</v>
      </c>
      <c r="G1286" s="620" t="s">
        <v>627</v>
      </c>
      <c r="H1286" s="620" t="s">
        <v>3217</v>
      </c>
      <c r="I1286" s="620" t="s">
        <v>3217</v>
      </c>
      <c r="J1286" s="620" t="s">
        <v>1256</v>
      </c>
      <c r="K1286" s="620" t="s">
        <v>2262</v>
      </c>
      <c r="L1286" s="622">
        <v>231.76</v>
      </c>
      <c r="M1286" s="622">
        <v>1</v>
      </c>
      <c r="N1286" s="623">
        <v>231.76</v>
      </c>
    </row>
    <row r="1287" spans="1:14" ht="14.4" customHeight="1" x14ac:dyDescent="0.3">
      <c r="A1287" s="618" t="s">
        <v>556</v>
      </c>
      <c r="B1287" s="619" t="s">
        <v>558</v>
      </c>
      <c r="C1287" s="620" t="s">
        <v>580</v>
      </c>
      <c r="D1287" s="621" t="s">
        <v>581</v>
      </c>
      <c r="E1287" s="620" t="s">
        <v>559</v>
      </c>
      <c r="F1287" s="621" t="s">
        <v>560</v>
      </c>
      <c r="G1287" s="620" t="s">
        <v>627</v>
      </c>
      <c r="H1287" s="620" t="s">
        <v>2260</v>
      </c>
      <c r="I1287" s="620" t="s">
        <v>2261</v>
      </c>
      <c r="J1287" s="620" t="s">
        <v>1256</v>
      </c>
      <c r="K1287" s="620" t="s">
        <v>2262</v>
      </c>
      <c r="L1287" s="622">
        <v>237.1</v>
      </c>
      <c r="M1287" s="622">
        <v>1</v>
      </c>
      <c r="N1287" s="623">
        <v>237.1</v>
      </c>
    </row>
    <row r="1288" spans="1:14" ht="14.4" customHeight="1" x14ac:dyDescent="0.3">
      <c r="A1288" s="618" t="s">
        <v>556</v>
      </c>
      <c r="B1288" s="619" t="s">
        <v>558</v>
      </c>
      <c r="C1288" s="620" t="s">
        <v>580</v>
      </c>
      <c r="D1288" s="621" t="s">
        <v>581</v>
      </c>
      <c r="E1288" s="620" t="s">
        <v>559</v>
      </c>
      <c r="F1288" s="621" t="s">
        <v>560</v>
      </c>
      <c r="G1288" s="620" t="s">
        <v>627</v>
      </c>
      <c r="H1288" s="620" t="s">
        <v>3218</v>
      </c>
      <c r="I1288" s="620" t="s">
        <v>971</v>
      </c>
      <c r="J1288" s="620" t="s">
        <v>3219</v>
      </c>
      <c r="K1288" s="620"/>
      <c r="L1288" s="622">
        <v>61.7109011218988</v>
      </c>
      <c r="M1288" s="622">
        <v>1</v>
      </c>
      <c r="N1288" s="623">
        <v>61.7109011218988</v>
      </c>
    </row>
    <row r="1289" spans="1:14" ht="14.4" customHeight="1" x14ac:dyDescent="0.3">
      <c r="A1289" s="618" t="s">
        <v>556</v>
      </c>
      <c r="B1289" s="619" t="s">
        <v>558</v>
      </c>
      <c r="C1289" s="620" t="s">
        <v>580</v>
      </c>
      <c r="D1289" s="621" t="s">
        <v>581</v>
      </c>
      <c r="E1289" s="620" t="s">
        <v>559</v>
      </c>
      <c r="F1289" s="621" t="s">
        <v>560</v>
      </c>
      <c r="G1289" s="620" t="s">
        <v>627</v>
      </c>
      <c r="H1289" s="620" t="s">
        <v>3220</v>
      </c>
      <c r="I1289" s="620" t="s">
        <v>3221</v>
      </c>
      <c r="J1289" s="620" t="s">
        <v>3222</v>
      </c>
      <c r="K1289" s="620" t="s">
        <v>3223</v>
      </c>
      <c r="L1289" s="622">
        <v>215.34800000000001</v>
      </c>
      <c r="M1289" s="622">
        <v>5</v>
      </c>
      <c r="N1289" s="623">
        <v>1076.74</v>
      </c>
    </row>
    <row r="1290" spans="1:14" ht="14.4" customHeight="1" x14ac:dyDescent="0.3">
      <c r="A1290" s="618" t="s">
        <v>556</v>
      </c>
      <c r="B1290" s="619" t="s">
        <v>558</v>
      </c>
      <c r="C1290" s="620" t="s">
        <v>580</v>
      </c>
      <c r="D1290" s="621" t="s">
        <v>581</v>
      </c>
      <c r="E1290" s="620" t="s">
        <v>559</v>
      </c>
      <c r="F1290" s="621" t="s">
        <v>560</v>
      </c>
      <c r="G1290" s="620" t="s">
        <v>627</v>
      </c>
      <c r="H1290" s="620" t="s">
        <v>1298</v>
      </c>
      <c r="I1290" s="620" t="s">
        <v>971</v>
      </c>
      <c r="J1290" s="620" t="s">
        <v>1299</v>
      </c>
      <c r="K1290" s="620"/>
      <c r="L1290" s="622">
        <v>115.96096740548182</v>
      </c>
      <c r="M1290" s="622">
        <v>30</v>
      </c>
      <c r="N1290" s="623">
        <v>3478.8290221644547</v>
      </c>
    </row>
    <row r="1291" spans="1:14" ht="14.4" customHeight="1" x14ac:dyDescent="0.3">
      <c r="A1291" s="618" t="s">
        <v>556</v>
      </c>
      <c r="B1291" s="619" t="s">
        <v>558</v>
      </c>
      <c r="C1291" s="620" t="s">
        <v>580</v>
      </c>
      <c r="D1291" s="621" t="s">
        <v>581</v>
      </c>
      <c r="E1291" s="620" t="s">
        <v>559</v>
      </c>
      <c r="F1291" s="621" t="s">
        <v>560</v>
      </c>
      <c r="G1291" s="620" t="s">
        <v>627</v>
      </c>
      <c r="H1291" s="620" t="s">
        <v>3224</v>
      </c>
      <c r="I1291" s="620" t="s">
        <v>971</v>
      </c>
      <c r="J1291" s="620" t="s">
        <v>3225</v>
      </c>
      <c r="K1291" s="620"/>
      <c r="L1291" s="622">
        <v>289.55060384826015</v>
      </c>
      <c r="M1291" s="622">
        <v>9</v>
      </c>
      <c r="N1291" s="623">
        <v>2605.9554346343411</v>
      </c>
    </row>
    <row r="1292" spans="1:14" ht="14.4" customHeight="1" x14ac:dyDescent="0.3">
      <c r="A1292" s="618" t="s">
        <v>556</v>
      </c>
      <c r="B1292" s="619" t="s">
        <v>558</v>
      </c>
      <c r="C1292" s="620" t="s">
        <v>580</v>
      </c>
      <c r="D1292" s="621" t="s">
        <v>581</v>
      </c>
      <c r="E1292" s="620" t="s">
        <v>559</v>
      </c>
      <c r="F1292" s="621" t="s">
        <v>560</v>
      </c>
      <c r="G1292" s="620" t="s">
        <v>627</v>
      </c>
      <c r="H1292" s="620" t="s">
        <v>1383</v>
      </c>
      <c r="I1292" s="620" t="s">
        <v>971</v>
      </c>
      <c r="J1292" s="620" t="s">
        <v>1384</v>
      </c>
      <c r="K1292" s="620"/>
      <c r="L1292" s="622">
        <v>50.761426538042294</v>
      </c>
      <c r="M1292" s="622">
        <v>3</v>
      </c>
      <c r="N1292" s="623">
        <v>152.28427961412689</v>
      </c>
    </row>
    <row r="1293" spans="1:14" ht="14.4" customHeight="1" x14ac:dyDescent="0.3">
      <c r="A1293" s="618" t="s">
        <v>556</v>
      </c>
      <c r="B1293" s="619" t="s">
        <v>558</v>
      </c>
      <c r="C1293" s="620" t="s">
        <v>580</v>
      </c>
      <c r="D1293" s="621" t="s">
        <v>581</v>
      </c>
      <c r="E1293" s="620" t="s">
        <v>559</v>
      </c>
      <c r="F1293" s="621" t="s">
        <v>560</v>
      </c>
      <c r="G1293" s="620" t="s">
        <v>627</v>
      </c>
      <c r="H1293" s="620" t="s">
        <v>1385</v>
      </c>
      <c r="I1293" s="620" t="s">
        <v>971</v>
      </c>
      <c r="J1293" s="620" t="s">
        <v>1386</v>
      </c>
      <c r="K1293" s="620"/>
      <c r="L1293" s="622">
        <v>264.47696064260703</v>
      </c>
      <c r="M1293" s="622">
        <v>2</v>
      </c>
      <c r="N1293" s="623">
        <v>528.95392128521405</v>
      </c>
    </row>
    <row r="1294" spans="1:14" ht="14.4" customHeight="1" x14ac:dyDescent="0.3">
      <c r="A1294" s="618" t="s">
        <v>556</v>
      </c>
      <c r="B1294" s="619" t="s">
        <v>558</v>
      </c>
      <c r="C1294" s="620" t="s">
        <v>580</v>
      </c>
      <c r="D1294" s="621" t="s">
        <v>581</v>
      </c>
      <c r="E1294" s="620" t="s">
        <v>559</v>
      </c>
      <c r="F1294" s="621" t="s">
        <v>560</v>
      </c>
      <c r="G1294" s="620" t="s">
        <v>627</v>
      </c>
      <c r="H1294" s="620" t="s">
        <v>2346</v>
      </c>
      <c r="I1294" s="620" t="s">
        <v>2347</v>
      </c>
      <c r="J1294" s="620" t="s">
        <v>2348</v>
      </c>
      <c r="K1294" s="620" t="s">
        <v>2349</v>
      </c>
      <c r="L1294" s="622">
        <v>291.62399999999997</v>
      </c>
      <c r="M1294" s="622">
        <v>5</v>
      </c>
      <c r="N1294" s="623">
        <v>1458.12</v>
      </c>
    </row>
    <row r="1295" spans="1:14" ht="14.4" customHeight="1" x14ac:dyDescent="0.3">
      <c r="A1295" s="618" t="s">
        <v>556</v>
      </c>
      <c r="B1295" s="619" t="s">
        <v>558</v>
      </c>
      <c r="C1295" s="620" t="s">
        <v>580</v>
      </c>
      <c r="D1295" s="621" t="s">
        <v>581</v>
      </c>
      <c r="E1295" s="620" t="s">
        <v>559</v>
      </c>
      <c r="F1295" s="621" t="s">
        <v>560</v>
      </c>
      <c r="G1295" s="620" t="s">
        <v>627</v>
      </c>
      <c r="H1295" s="620" t="s">
        <v>2376</v>
      </c>
      <c r="I1295" s="620" t="s">
        <v>971</v>
      </c>
      <c r="J1295" s="620" t="s">
        <v>2377</v>
      </c>
      <c r="K1295" s="620" t="s">
        <v>2378</v>
      </c>
      <c r="L1295" s="622">
        <v>34.819195294214751</v>
      </c>
      <c r="M1295" s="622">
        <v>11</v>
      </c>
      <c r="N1295" s="623">
        <v>383.01114823636226</v>
      </c>
    </row>
    <row r="1296" spans="1:14" ht="14.4" customHeight="1" x14ac:dyDescent="0.3">
      <c r="A1296" s="618" t="s">
        <v>556</v>
      </c>
      <c r="B1296" s="619" t="s">
        <v>558</v>
      </c>
      <c r="C1296" s="620" t="s">
        <v>580</v>
      </c>
      <c r="D1296" s="621" t="s">
        <v>581</v>
      </c>
      <c r="E1296" s="620" t="s">
        <v>559</v>
      </c>
      <c r="F1296" s="621" t="s">
        <v>560</v>
      </c>
      <c r="G1296" s="620" t="s">
        <v>627</v>
      </c>
      <c r="H1296" s="620" t="s">
        <v>3003</v>
      </c>
      <c r="I1296" s="620" t="s">
        <v>3004</v>
      </c>
      <c r="J1296" s="620" t="s">
        <v>3005</v>
      </c>
      <c r="K1296" s="620"/>
      <c r="L1296" s="622">
        <v>142.78149999999999</v>
      </c>
      <c r="M1296" s="622">
        <v>4</v>
      </c>
      <c r="N1296" s="623">
        <v>571.12599999999998</v>
      </c>
    </row>
    <row r="1297" spans="1:14" ht="14.4" customHeight="1" x14ac:dyDescent="0.3">
      <c r="A1297" s="618" t="s">
        <v>556</v>
      </c>
      <c r="B1297" s="619" t="s">
        <v>558</v>
      </c>
      <c r="C1297" s="620" t="s">
        <v>580</v>
      </c>
      <c r="D1297" s="621" t="s">
        <v>581</v>
      </c>
      <c r="E1297" s="620" t="s">
        <v>559</v>
      </c>
      <c r="F1297" s="621" t="s">
        <v>560</v>
      </c>
      <c r="G1297" s="620" t="s">
        <v>627</v>
      </c>
      <c r="H1297" s="620" t="s">
        <v>3043</v>
      </c>
      <c r="I1297" s="620" t="s">
        <v>971</v>
      </c>
      <c r="J1297" s="620" t="s">
        <v>3044</v>
      </c>
      <c r="K1297" s="620" t="s">
        <v>976</v>
      </c>
      <c r="L1297" s="622">
        <v>180.87818973246601</v>
      </c>
      <c r="M1297" s="622">
        <v>4</v>
      </c>
      <c r="N1297" s="623">
        <v>723.51275892986405</v>
      </c>
    </row>
    <row r="1298" spans="1:14" ht="14.4" customHeight="1" x14ac:dyDescent="0.3">
      <c r="A1298" s="618" t="s">
        <v>556</v>
      </c>
      <c r="B1298" s="619" t="s">
        <v>558</v>
      </c>
      <c r="C1298" s="620" t="s">
        <v>580</v>
      </c>
      <c r="D1298" s="621" t="s">
        <v>581</v>
      </c>
      <c r="E1298" s="620" t="s">
        <v>559</v>
      </c>
      <c r="F1298" s="621" t="s">
        <v>560</v>
      </c>
      <c r="G1298" s="620" t="s">
        <v>627</v>
      </c>
      <c r="H1298" s="620" t="s">
        <v>3065</v>
      </c>
      <c r="I1298" s="620" t="s">
        <v>971</v>
      </c>
      <c r="J1298" s="620" t="s">
        <v>3066</v>
      </c>
      <c r="K1298" s="620"/>
      <c r="L1298" s="622">
        <v>109.529376300194</v>
      </c>
      <c r="M1298" s="622">
        <v>4</v>
      </c>
      <c r="N1298" s="623">
        <v>438.11750520077601</v>
      </c>
    </row>
    <row r="1299" spans="1:14" ht="14.4" customHeight="1" x14ac:dyDescent="0.3">
      <c r="A1299" s="618" t="s">
        <v>556</v>
      </c>
      <c r="B1299" s="619" t="s">
        <v>558</v>
      </c>
      <c r="C1299" s="620" t="s">
        <v>580</v>
      </c>
      <c r="D1299" s="621" t="s">
        <v>581</v>
      </c>
      <c r="E1299" s="620" t="s">
        <v>559</v>
      </c>
      <c r="F1299" s="621" t="s">
        <v>560</v>
      </c>
      <c r="G1299" s="620" t="s">
        <v>627</v>
      </c>
      <c r="H1299" s="620" t="s">
        <v>3226</v>
      </c>
      <c r="I1299" s="620" t="s">
        <v>3227</v>
      </c>
      <c r="J1299" s="620" t="s">
        <v>1078</v>
      </c>
      <c r="K1299" s="620" t="s">
        <v>3228</v>
      </c>
      <c r="L1299" s="622">
        <v>97.87</v>
      </c>
      <c r="M1299" s="622">
        <v>1</v>
      </c>
      <c r="N1299" s="623">
        <v>97.87</v>
      </c>
    </row>
    <row r="1300" spans="1:14" ht="14.4" customHeight="1" x14ac:dyDescent="0.3">
      <c r="A1300" s="618" t="s">
        <v>556</v>
      </c>
      <c r="B1300" s="619" t="s">
        <v>558</v>
      </c>
      <c r="C1300" s="620" t="s">
        <v>580</v>
      </c>
      <c r="D1300" s="621" t="s">
        <v>581</v>
      </c>
      <c r="E1300" s="620" t="s">
        <v>559</v>
      </c>
      <c r="F1300" s="621" t="s">
        <v>560</v>
      </c>
      <c r="G1300" s="620" t="s">
        <v>627</v>
      </c>
      <c r="H1300" s="620" t="s">
        <v>3229</v>
      </c>
      <c r="I1300" s="620" t="s">
        <v>971</v>
      </c>
      <c r="J1300" s="620" t="s">
        <v>3230</v>
      </c>
      <c r="K1300" s="620"/>
      <c r="L1300" s="622">
        <v>91.629817154874999</v>
      </c>
      <c r="M1300" s="622">
        <v>4</v>
      </c>
      <c r="N1300" s="623">
        <v>366.5192686195</v>
      </c>
    </row>
    <row r="1301" spans="1:14" ht="14.4" customHeight="1" x14ac:dyDescent="0.3">
      <c r="A1301" s="618" t="s">
        <v>556</v>
      </c>
      <c r="B1301" s="619" t="s">
        <v>558</v>
      </c>
      <c r="C1301" s="620" t="s">
        <v>580</v>
      </c>
      <c r="D1301" s="621" t="s">
        <v>581</v>
      </c>
      <c r="E1301" s="620" t="s">
        <v>559</v>
      </c>
      <c r="F1301" s="621" t="s">
        <v>560</v>
      </c>
      <c r="G1301" s="620" t="s">
        <v>627</v>
      </c>
      <c r="H1301" s="620" t="s">
        <v>3231</v>
      </c>
      <c r="I1301" s="620" t="s">
        <v>971</v>
      </c>
      <c r="J1301" s="620" t="s">
        <v>3232</v>
      </c>
      <c r="K1301" s="620"/>
      <c r="L1301" s="622">
        <v>74.559735141893398</v>
      </c>
      <c r="M1301" s="622">
        <v>1</v>
      </c>
      <c r="N1301" s="623">
        <v>74.559735141893398</v>
      </c>
    </row>
    <row r="1302" spans="1:14" ht="14.4" customHeight="1" x14ac:dyDescent="0.3">
      <c r="A1302" s="618" t="s">
        <v>556</v>
      </c>
      <c r="B1302" s="619" t="s">
        <v>558</v>
      </c>
      <c r="C1302" s="620" t="s">
        <v>580</v>
      </c>
      <c r="D1302" s="621" t="s">
        <v>581</v>
      </c>
      <c r="E1302" s="620" t="s">
        <v>559</v>
      </c>
      <c r="F1302" s="621" t="s">
        <v>560</v>
      </c>
      <c r="G1302" s="620" t="s">
        <v>627</v>
      </c>
      <c r="H1302" s="620" t="s">
        <v>3233</v>
      </c>
      <c r="I1302" s="620" t="s">
        <v>971</v>
      </c>
      <c r="J1302" s="620" t="s">
        <v>3234</v>
      </c>
      <c r="K1302" s="620"/>
      <c r="L1302" s="622">
        <v>111.234333503333</v>
      </c>
      <c r="M1302" s="622">
        <v>1</v>
      </c>
      <c r="N1302" s="623">
        <v>111.234333503333</v>
      </c>
    </row>
    <row r="1303" spans="1:14" ht="14.4" customHeight="1" x14ac:dyDescent="0.3">
      <c r="A1303" s="618" t="s">
        <v>556</v>
      </c>
      <c r="B1303" s="619" t="s">
        <v>558</v>
      </c>
      <c r="C1303" s="620" t="s">
        <v>580</v>
      </c>
      <c r="D1303" s="621" t="s">
        <v>581</v>
      </c>
      <c r="E1303" s="620" t="s">
        <v>559</v>
      </c>
      <c r="F1303" s="621" t="s">
        <v>560</v>
      </c>
      <c r="G1303" s="620" t="s">
        <v>627</v>
      </c>
      <c r="H1303" s="620" t="s">
        <v>3235</v>
      </c>
      <c r="I1303" s="620" t="s">
        <v>971</v>
      </c>
      <c r="J1303" s="620" t="s">
        <v>3236</v>
      </c>
      <c r="K1303" s="620"/>
      <c r="L1303" s="622">
        <v>97.035538158105837</v>
      </c>
      <c r="M1303" s="622">
        <v>9</v>
      </c>
      <c r="N1303" s="623">
        <v>873.31984342295254</v>
      </c>
    </row>
    <row r="1304" spans="1:14" ht="14.4" customHeight="1" x14ac:dyDescent="0.3">
      <c r="A1304" s="618" t="s">
        <v>556</v>
      </c>
      <c r="B1304" s="619" t="s">
        <v>558</v>
      </c>
      <c r="C1304" s="620" t="s">
        <v>580</v>
      </c>
      <c r="D1304" s="621" t="s">
        <v>581</v>
      </c>
      <c r="E1304" s="620" t="s">
        <v>559</v>
      </c>
      <c r="F1304" s="621" t="s">
        <v>560</v>
      </c>
      <c r="G1304" s="620" t="s">
        <v>627</v>
      </c>
      <c r="H1304" s="620" t="s">
        <v>3237</v>
      </c>
      <c r="I1304" s="620" t="s">
        <v>971</v>
      </c>
      <c r="J1304" s="620" t="s">
        <v>3238</v>
      </c>
      <c r="K1304" s="620"/>
      <c r="L1304" s="622">
        <v>166.89293914060201</v>
      </c>
      <c r="M1304" s="622">
        <v>1</v>
      </c>
      <c r="N1304" s="623">
        <v>166.89293914060201</v>
      </c>
    </row>
    <row r="1305" spans="1:14" ht="14.4" customHeight="1" x14ac:dyDescent="0.3">
      <c r="A1305" s="618" t="s">
        <v>556</v>
      </c>
      <c r="B1305" s="619" t="s">
        <v>558</v>
      </c>
      <c r="C1305" s="620" t="s">
        <v>580</v>
      </c>
      <c r="D1305" s="621" t="s">
        <v>581</v>
      </c>
      <c r="E1305" s="620" t="s">
        <v>559</v>
      </c>
      <c r="F1305" s="621" t="s">
        <v>560</v>
      </c>
      <c r="G1305" s="620" t="s">
        <v>627</v>
      </c>
      <c r="H1305" s="620" t="s">
        <v>3239</v>
      </c>
      <c r="I1305" s="620" t="s">
        <v>971</v>
      </c>
      <c r="J1305" s="620" t="s">
        <v>3240</v>
      </c>
      <c r="K1305" s="620" t="s">
        <v>3241</v>
      </c>
      <c r="L1305" s="622">
        <v>351.83459548414186</v>
      </c>
      <c r="M1305" s="622">
        <v>8</v>
      </c>
      <c r="N1305" s="623">
        <v>2814.6767638731349</v>
      </c>
    </row>
    <row r="1306" spans="1:14" ht="14.4" customHeight="1" x14ac:dyDescent="0.3">
      <c r="A1306" s="618" t="s">
        <v>556</v>
      </c>
      <c r="B1306" s="619" t="s">
        <v>558</v>
      </c>
      <c r="C1306" s="620" t="s">
        <v>580</v>
      </c>
      <c r="D1306" s="621" t="s">
        <v>581</v>
      </c>
      <c r="E1306" s="620" t="s">
        <v>559</v>
      </c>
      <c r="F1306" s="621" t="s">
        <v>560</v>
      </c>
      <c r="G1306" s="620" t="s">
        <v>627</v>
      </c>
      <c r="H1306" s="620" t="s">
        <v>3242</v>
      </c>
      <c r="I1306" s="620" t="s">
        <v>971</v>
      </c>
      <c r="J1306" s="620" t="s">
        <v>3243</v>
      </c>
      <c r="K1306" s="620"/>
      <c r="L1306" s="622">
        <v>305.4762310026415</v>
      </c>
      <c r="M1306" s="622">
        <v>4</v>
      </c>
      <c r="N1306" s="623">
        <v>1221.904924010566</v>
      </c>
    </row>
    <row r="1307" spans="1:14" ht="14.4" customHeight="1" x14ac:dyDescent="0.3">
      <c r="A1307" s="618" t="s">
        <v>556</v>
      </c>
      <c r="B1307" s="619" t="s">
        <v>558</v>
      </c>
      <c r="C1307" s="620" t="s">
        <v>580</v>
      </c>
      <c r="D1307" s="621" t="s">
        <v>581</v>
      </c>
      <c r="E1307" s="620" t="s">
        <v>559</v>
      </c>
      <c r="F1307" s="621" t="s">
        <v>560</v>
      </c>
      <c r="G1307" s="620" t="s">
        <v>627</v>
      </c>
      <c r="H1307" s="620" t="s">
        <v>3244</v>
      </c>
      <c r="I1307" s="620" t="s">
        <v>971</v>
      </c>
      <c r="J1307" s="620" t="s">
        <v>3245</v>
      </c>
      <c r="K1307" s="620"/>
      <c r="L1307" s="622">
        <v>233.28212103503401</v>
      </c>
      <c r="M1307" s="622">
        <v>3</v>
      </c>
      <c r="N1307" s="623">
        <v>699.846363105102</v>
      </c>
    </row>
    <row r="1308" spans="1:14" ht="14.4" customHeight="1" x14ac:dyDescent="0.3">
      <c r="A1308" s="618" t="s">
        <v>556</v>
      </c>
      <c r="B1308" s="619" t="s">
        <v>558</v>
      </c>
      <c r="C1308" s="620" t="s">
        <v>580</v>
      </c>
      <c r="D1308" s="621" t="s">
        <v>581</v>
      </c>
      <c r="E1308" s="620" t="s">
        <v>559</v>
      </c>
      <c r="F1308" s="621" t="s">
        <v>560</v>
      </c>
      <c r="G1308" s="620" t="s">
        <v>627</v>
      </c>
      <c r="H1308" s="620" t="s">
        <v>3246</v>
      </c>
      <c r="I1308" s="620" t="s">
        <v>971</v>
      </c>
      <c r="J1308" s="620" t="s">
        <v>3247</v>
      </c>
      <c r="K1308" s="620"/>
      <c r="L1308" s="622">
        <v>274.09124894376998</v>
      </c>
      <c r="M1308" s="622">
        <v>1</v>
      </c>
      <c r="N1308" s="623">
        <v>274.09124894376998</v>
      </c>
    </row>
    <row r="1309" spans="1:14" ht="14.4" customHeight="1" x14ac:dyDescent="0.3">
      <c r="A1309" s="618" t="s">
        <v>556</v>
      </c>
      <c r="B1309" s="619" t="s">
        <v>558</v>
      </c>
      <c r="C1309" s="620" t="s">
        <v>580</v>
      </c>
      <c r="D1309" s="621" t="s">
        <v>581</v>
      </c>
      <c r="E1309" s="620" t="s">
        <v>559</v>
      </c>
      <c r="F1309" s="621" t="s">
        <v>560</v>
      </c>
      <c r="G1309" s="620" t="s">
        <v>627</v>
      </c>
      <c r="H1309" s="620" t="s">
        <v>3248</v>
      </c>
      <c r="I1309" s="620" t="s">
        <v>971</v>
      </c>
      <c r="J1309" s="620" t="s">
        <v>3249</v>
      </c>
      <c r="K1309" s="620"/>
      <c r="L1309" s="622">
        <v>96.660765211012901</v>
      </c>
      <c r="M1309" s="622">
        <v>1</v>
      </c>
      <c r="N1309" s="623">
        <v>96.660765211012901</v>
      </c>
    </row>
    <row r="1310" spans="1:14" ht="14.4" customHeight="1" x14ac:dyDescent="0.3">
      <c r="A1310" s="618" t="s">
        <v>556</v>
      </c>
      <c r="B1310" s="619" t="s">
        <v>558</v>
      </c>
      <c r="C1310" s="620" t="s">
        <v>580</v>
      </c>
      <c r="D1310" s="621" t="s">
        <v>581</v>
      </c>
      <c r="E1310" s="620" t="s">
        <v>559</v>
      </c>
      <c r="F1310" s="621" t="s">
        <v>560</v>
      </c>
      <c r="G1310" s="620" t="s">
        <v>627</v>
      </c>
      <c r="H1310" s="620" t="s">
        <v>3250</v>
      </c>
      <c r="I1310" s="620" t="s">
        <v>971</v>
      </c>
      <c r="J1310" s="620" t="s">
        <v>3251</v>
      </c>
      <c r="K1310" s="620"/>
      <c r="L1310" s="622">
        <v>260.50509030909654</v>
      </c>
      <c r="M1310" s="622">
        <v>2</v>
      </c>
      <c r="N1310" s="623">
        <v>521.01018061819309</v>
      </c>
    </row>
    <row r="1311" spans="1:14" ht="14.4" customHeight="1" x14ac:dyDescent="0.3">
      <c r="A1311" s="618" t="s">
        <v>556</v>
      </c>
      <c r="B1311" s="619" t="s">
        <v>558</v>
      </c>
      <c r="C1311" s="620" t="s">
        <v>580</v>
      </c>
      <c r="D1311" s="621" t="s">
        <v>581</v>
      </c>
      <c r="E1311" s="620" t="s">
        <v>559</v>
      </c>
      <c r="F1311" s="621" t="s">
        <v>560</v>
      </c>
      <c r="G1311" s="620" t="s">
        <v>627</v>
      </c>
      <c r="H1311" s="620" t="s">
        <v>3252</v>
      </c>
      <c r="I1311" s="620" t="s">
        <v>971</v>
      </c>
      <c r="J1311" s="620" t="s">
        <v>3253</v>
      </c>
      <c r="K1311" s="620"/>
      <c r="L1311" s="622">
        <v>106.111446378133</v>
      </c>
      <c r="M1311" s="622">
        <v>1</v>
      </c>
      <c r="N1311" s="623">
        <v>106.111446378133</v>
      </c>
    </row>
    <row r="1312" spans="1:14" ht="14.4" customHeight="1" x14ac:dyDescent="0.3">
      <c r="A1312" s="618" t="s">
        <v>556</v>
      </c>
      <c r="B1312" s="619" t="s">
        <v>558</v>
      </c>
      <c r="C1312" s="620" t="s">
        <v>580</v>
      </c>
      <c r="D1312" s="621" t="s">
        <v>581</v>
      </c>
      <c r="E1312" s="620" t="s">
        <v>559</v>
      </c>
      <c r="F1312" s="621" t="s">
        <v>560</v>
      </c>
      <c r="G1312" s="620" t="s">
        <v>1439</v>
      </c>
      <c r="H1312" s="620" t="s">
        <v>1446</v>
      </c>
      <c r="I1312" s="620" t="s">
        <v>1447</v>
      </c>
      <c r="J1312" s="620" t="s">
        <v>1448</v>
      </c>
      <c r="K1312" s="620" t="s">
        <v>1449</v>
      </c>
      <c r="L1312" s="622">
        <v>36.33</v>
      </c>
      <c r="M1312" s="622">
        <v>2</v>
      </c>
      <c r="N1312" s="623">
        <v>72.66</v>
      </c>
    </row>
    <row r="1313" spans="1:14" ht="14.4" customHeight="1" x14ac:dyDescent="0.3">
      <c r="A1313" s="618" t="s">
        <v>556</v>
      </c>
      <c r="B1313" s="619" t="s">
        <v>558</v>
      </c>
      <c r="C1313" s="620" t="s">
        <v>580</v>
      </c>
      <c r="D1313" s="621" t="s">
        <v>581</v>
      </c>
      <c r="E1313" s="620" t="s">
        <v>559</v>
      </c>
      <c r="F1313" s="621" t="s">
        <v>560</v>
      </c>
      <c r="G1313" s="620" t="s">
        <v>1439</v>
      </c>
      <c r="H1313" s="620" t="s">
        <v>3254</v>
      </c>
      <c r="I1313" s="620" t="s">
        <v>3255</v>
      </c>
      <c r="J1313" s="620" t="s">
        <v>3256</v>
      </c>
      <c r="K1313" s="620" t="s">
        <v>3257</v>
      </c>
      <c r="L1313" s="622">
        <v>40.565383908731441</v>
      </c>
      <c r="M1313" s="622">
        <v>5</v>
      </c>
      <c r="N1313" s="623">
        <v>202.8269195436572</v>
      </c>
    </row>
    <row r="1314" spans="1:14" ht="14.4" customHeight="1" x14ac:dyDescent="0.3">
      <c r="A1314" s="618" t="s">
        <v>556</v>
      </c>
      <c r="B1314" s="619" t="s">
        <v>558</v>
      </c>
      <c r="C1314" s="620" t="s">
        <v>580</v>
      </c>
      <c r="D1314" s="621" t="s">
        <v>581</v>
      </c>
      <c r="E1314" s="620" t="s">
        <v>567</v>
      </c>
      <c r="F1314" s="621" t="s">
        <v>568</v>
      </c>
      <c r="G1314" s="620" t="s">
        <v>627</v>
      </c>
      <c r="H1314" s="620" t="s">
        <v>1734</v>
      </c>
      <c r="I1314" s="620" t="s">
        <v>1735</v>
      </c>
      <c r="J1314" s="620" t="s">
        <v>1736</v>
      </c>
      <c r="K1314" s="620" t="s">
        <v>1737</v>
      </c>
      <c r="L1314" s="622">
        <v>38.214293076042978</v>
      </c>
      <c r="M1314" s="622">
        <v>7</v>
      </c>
      <c r="N1314" s="623">
        <v>267.50005153230086</v>
      </c>
    </row>
    <row r="1315" spans="1:14" ht="14.4" customHeight="1" x14ac:dyDescent="0.3">
      <c r="A1315" s="618" t="s">
        <v>556</v>
      </c>
      <c r="B1315" s="619" t="s">
        <v>558</v>
      </c>
      <c r="C1315" s="620" t="s">
        <v>580</v>
      </c>
      <c r="D1315" s="621" t="s">
        <v>581</v>
      </c>
      <c r="E1315" s="620" t="s">
        <v>567</v>
      </c>
      <c r="F1315" s="621" t="s">
        <v>568</v>
      </c>
      <c r="G1315" s="620" t="s">
        <v>627</v>
      </c>
      <c r="H1315" s="620" t="s">
        <v>3169</v>
      </c>
      <c r="I1315" s="620" t="s">
        <v>3170</v>
      </c>
      <c r="J1315" s="620" t="s">
        <v>1736</v>
      </c>
      <c r="K1315" s="620" t="s">
        <v>3171</v>
      </c>
      <c r="L1315" s="622">
        <v>46.54</v>
      </c>
      <c r="M1315" s="622">
        <v>1</v>
      </c>
      <c r="N1315" s="623">
        <v>46.54</v>
      </c>
    </row>
    <row r="1316" spans="1:14" ht="14.4" customHeight="1" x14ac:dyDescent="0.3">
      <c r="A1316" s="618" t="s">
        <v>556</v>
      </c>
      <c r="B1316" s="619" t="s">
        <v>558</v>
      </c>
      <c r="C1316" s="620" t="s">
        <v>580</v>
      </c>
      <c r="D1316" s="621" t="s">
        <v>581</v>
      </c>
      <c r="E1316" s="620" t="s">
        <v>567</v>
      </c>
      <c r="F1316" s="621" t="s">
        <v>568</v>
      </c>
      <c r="G1316" s="620" t="s">
        <v>627</v>
      </c>
      <c r="H1316" s="620" t="s">
        <v>3258</v>
      </c>
      <c r="I1316" s="620" t="s">
        <v>3259</v>
      </c>
      <c r="J1316" s="620" t="s">
        <v>1736</v>
      </c>
      <c r="K1316" s="620" t="s">
        <v>3260</v>
      </c>
      <c r="L1316" s="622">
        <v>36.769988902249302</v>
      </c>
      <c r="M1316" s="622">
        <v>1</v>
      </c>
      <c r="N1316" s="623">
        <v>36.769988902249302</v>
      </c>
    </row>
    <row r="1317" spans="1:14" ht="14.4" customHeight="1" x14ac:dyDescent="0.3">
      <c r="A1317" s="618" t="s">
        <v>556</v>
      </c>
      <c r="B1317" s="619" t="s">
        <v>558</v>
      </c>
      <c r="C1317" s="620" t="s">
        <v>582</v>
      </c>
      <c r="D1317" s="621" t="s">
        <v>583</v>
      </c>
      <c r="E1317" s="620" t="s">
        <v>559</v>
      </c>
      <c r="F1317" s="621" t="s">
        <v>560</v>
      </c>
      <c r="G1317" s="620"/>
      <c r="H1317" s="620" t="s">
        <v>588</v>
      </c>
      <c r="I1317" s="620" t="s">
        <v>589</v>
      </c>
      <c r="J1317" s="620" t="s">
        <v>590</v>
      </c>
      <c r="K1317" s="620" t="s">
        <v>591</v>
      </c>
      <c r="L1317" s="622">
        <v>62.076399388675576</v>
      </c>
      <c r="M1317" s="622">
        <v>3</v>
      </c>
      <c r="N1317" s="623">
        <v>186.22919816602672</v>
      </c>
    </row>
    <row r="1318" spans="1:14" ht="14.4" customHeight="1" x14ac:dyDescent="0.3">
      <c r="A1318" s="618" t="s">
        <v>556</v>
      </c>
      <c r="B1318" s="619" t="s">
        <v>558</v>
      </c>
      <c r="C1318" s="620" t="s">
        <v>582</v>
      </c>
      <c r="D1318" s="621" t="s">
        <v>583</v>
      </c>
      <c r="E1318" s="620" t="s">
        <v>559</v>
      </c>
      <c r="F1318" s="621" t="s">
        <v>560</v>
      </c>
      <c r="G1318" s="620"/>
      <c r="H1318" s="620" t="s">
        <v>3261</v>
      </c>
      <c r="I1318" s="620" t="s">
        <v>3262</v>
      </c>
      <c r="J1318" s="620" t="s">
        <v>3263</v>
      </c>
      <c r="K1318" s="620" t="s">
        <v>3264</v>
      </c>
      <c r="L1318" s="622">
        <v>152.55999723827699</v>
      </c>
      <c r="M1318" s="622">
        <v>1</v>
      </c>
      <c r="N1318" s="623">
        <v>152.55999723827699</v>
      </c>
    </row>
    <row r="1319" spans="1:14" ht="14.4" customHeight="1" x14ac:dyDescent="0.3">
      <c r="A1319" s="618" t="s">
        <v>556</v>
      </c>
      <c r="B1319" s="619" t="s">
        <v>558</v>
      </c>
      <c r="C1319" s="620" t="s">
        <v>582</v>
      </c>
      <c r="D1319" s="621" t="s">
        <v>583</v>
      </c>
      <c r="E1319" s="620" t="s">
        <v>559</v>
      </c>
      <c r="F1319" s="621" t="s">
        <v>560</v>
      </c>
      <c r="G1319" s="620"/>
      <c r="H1319" s="620" t="s">
        <v>596</v>
      </c>
      <c r="I1319" s="620" t="s">
        <v>597</v>
      </c>
      <c r="J1319" s="620" t="s">
        <v>598</v>
      </c>
      <c r="K1319" s="620"/>
      <c r="L1319" s="622">
        <v>78.048869642353495</v>
      </c>
      <c r="M1319" s="622">
        <v>170</v>
      </c>
      <c r="N1319" s="623">
        <v>13268.307839200093</v>
      </c>
    </row>
    <row r="1320" spans="1:14" ht="14.4" customHeight="1" x14ac:dyDescent="0.3">
      <c r="A1320" s="618" t="s">
        <v>556</v>
      </c>
      <c r="B1320" s="619" t="s">
        <v>558</v>
      </c>
      <c r="C1320" s="620" t="s">
        <v>582</v>
      </c>
      <c r="D1320" s="621" t="s">
        <v>583</v>
      </c>
      <c r="E1320" s="620" t="s">
        <v>559</v>
      </c>
      <c r="F1320" s="621" t="s">
        <v>560</v>
      </c>
      <c r="G1320" s="620"/>
      <c r="H1320" s="620" t="s">
        <v>2761</v>
      </c>
      <c r="I1320" s="620" t="s">
        <v>2762</v>
      </c>
      <c r="J1320" s="620" t="s">
        <v>2759</v>
      </c>
      <c r="K1320" s="620" t="s">
        <v>2763</v>
      </c>
      <c r="L1320" s="622">
        <v>108.63</v>
      </c>
      <c r="M1320" s="622">
        <v>1</v>
      </c>
      <c r="N1320" s="623">
        <v>108.63</v>
      </c>
    </row>
    <row r="1321" spans="1:14" ht="14.4" customHeight="1" x14ac:dyDescent="0.3">
      <c r="A1321" s="618" t="s">
        <v>556</v>
      </c>
      <c r="B1321" s="619" t="s">
        <v>558</v>
      </c>
      <c r="C1321" s="620" t="s">
        <v>582</v>
      </c>
      <c r="D1321" s="621" t="s">
        <v>583</v>
      </c>
      <c r="E1321" s="620" t="s">
        <v>559</v>
      </c>
      <c r="F1321" s="621" t="s">
        <v>560</v>
      </c>
      <c r="G1321" s="620"/>
      <c r="H1321" s="620" t="s">
        <v>1868</v>
      </c>
      <c r="I1321" s="620" t="s">
        <v>1869</v>
      </c>
      <c r="J1321" s="620" t="s">
        <v>1870</v>
      </c>
      <c r="K1321" s="620" t="s">
        <v>1871</v>
      </c>
      <c r="L1321" s="622">
        <v>39.236062214322807</v>
      </c>
      <c r="M1321" s="622">
        <v>31</v>
      </c>
      <c r="N1321" s="623">
        <v>1216.317928644007</v>
      </c>
    </row>
    <row r="1322" spans="1:14" ht="14.4" customHeight="1" x14ac:dyDescent="0.3">
      <c r="A1322" s="618" t="s">
        <v>556</v>
      </c>
      <c r="B1322" s="619" t="s">
        <v>558</v>
      </c>
      <c r="C1322" s="620" t="s">
        <v>582</v>
      </c>
      <c r="D1322" s="621" t="s">
        <v>583</v>
      </c>
      <c r="E1322" s="620" t="s">
        <v>559</v>
      </c>
      <c r="F1322" s="621" t="s">
        <v>560</v>
      </c>
      <c r="G1322" s="620"/>
      <c r="H1322" s="620" t="s">
        <v>1880</v>
      </c>
      <c r="I1322" s="620" t="s">
        <v>1881</v>
      </c>
      <c r="J1322" s="620" t="s">
        <v>601</v>
      </c>
      <c r="K1322" s="620" t="s">
        <v>1882</v>
      </c>
      <c r="L1322" s="622">
        <v>90.389906013579477</v>
      </c>
      <c r="M1322" s="622">
        <v>3</v>
      </c>
      <c r="N1322" s="623">
        <v>271.16971804073842</v>
      </c>
    </row>
    <row r="1323" spans="1:14" ht="14.4" customHeight="1" x14ac:dyDescent="0.3">
      <c r="A1323" s="618" t="s">
        <v>556</v>
      </c>
      <c r="B1323" s="619" t="s">
        <v>558</v>
      </c>
      <c r="C1323" s="620" t="s">
        <v>582</v>
      </c>
      <c r="D1323" s="621" t="s">
        <v>583</v>
      </c>
      <c r="E1323" s="620" t="s">
        <v>559</v>
      </c>
      <c r="F1323" s="621" t="s">
        <v>560</v>
      </c>
      <c r="G1323" s="620"/>
      <c r="H1323" s="620" t="s">
        <v>3265</v>
      </c>
      <c r="I1323" s="620" t="s">
        <v>3266</v>
      </c>
      <c r="J1323" s="620" t="s">
        <v>3267</v>
      </c>
      <c r="K1323" s="620" t="s">
        <v>3268</v>
      </c>
      <c r="L1323" s="622">
        <v>260.72871652620802</v>
      </c>
      <c r="M1323" s="622">
        <v>6</v>
      </c>
      <c r="N1323" s="623">
        <v>1564.3722991572481</v>
      </c>
    </row>
    <row r="1324" spans="1:14" ht="14.4" customHeight="1" x14ac:dyDescent="0.3">
      <c r="A1324" s="618" t="s">
        <v>556</v>
      </c>
      <c r="B1324" s="619" t="s">
        <v>558</v>
      </c>
      <c r="C1324" s="620" t="s">
        <v>582</v>
      </c>
      <c r="D1324" s="621" t="s">
        <v>583</v>
      </c>
      <c r="E1324" s="620" t="s">
        <v>559</v>
      </c>
      <c r="F1324" s="621" t="s">
        <v>560</v>
      </c>
      <c r="G1324" s="620"/>
      <c r="H1324" s="620" t="s">
        <v>3269</v>
      </c>
      <c r="I1324" s="620" t="s">
        <v>3270</v>
      </c>
      <c r="J1324" s="620" t="s">
        <v>3271</v>
      </c>
      <c r="K1324" s="620" t="s">
        <v>3272</v>
      </c>
      <c r="L1324" s="622">
        <v>52.669797237461701</v>
      </c>
      <c r="M1324" s="622">
        <v>4</v>
      </c>
      <c r="N1324" s="623">
        <v>210.6791889498468</v>
      </c>
    </row>
    <row r="1325" spans="1:14" ht="14.4" customHeight="1" x14ac:dyDescent="0.3">
      <c r="A1325" s="618" t="s">
        <v>556</v>
      </c>
      <c r="B1325" s="619" t="s">
        <v>558</v>
      </c>
      <c r="C1325" s="620" t="s">
        <v>582</v>
      </c>
      <c r="D1325" s="621" t="s">
        <v>583</v>
      </c>
      <c r="E1325" s="620" t="s">
        <v>559</v>
      </c>
      <c r="F1325" s="621" t="s">
        <v>560</v>
      </c>
      <c r="G1325" s="620"/>
      <c r="H1325" s="620" t="s">
        <v>3273</v>
      </c>
      <c r="I1325" s="620" t="s">
        <v>3274</v>
      </c>
      <c r="J1325" s="620" t="s">
        <v>3275</v>
      </c>
      <c r="K1325" s="620" t="s">
        <v>3276</v>
      </c>
      <c r="L1325" s="622">
        <v>101.33000183007699</v>
      </c>
      <c r="M1325" s="622">
        <v>1</v>
      </c>
      <c r="N1325" s="623">
        <v>101.33000183007699</v>
      </c>
    </row>
    <row r="1326" spans="1:14" ht="14.4" customHeight="1" x14ac:dyDescent="0.3">
      <c r="A1326" s="618" t="s">
        <v>556</v>
      </c>
      <c r="B1326" s="619" t="s">
        <v>558</v>
      </c>
      <c r="C1326" s="620" t="s">
        <v>582</v>
      </c>
      <c r="D1326" s="621" t="s">
        <v>583</v>
      </c>
      <c r="E1326" s="620" t="s">
        <v>559</v>
      </c>
      <c r="F1326" s="621" t="s">
        <v>560</v>
      </c>
      <c r="G1326" s="620"/>
      <c r="H1326" s="620" t="s">
        <v>3277</v>
      </c>
      <c r="I1326" s="620" t="s">
        <v>3278</v>
      </c>
      <c r="J1326" s="620" t="s">
        <v>3279</v>
      </c>
      <c r="K1326" s="620" t="s">
        <v>3280</v>
      </c>
      <c r="L1326" s="622">
        <v>130.28</v>
      </c>
      <c r="M1326" s="622">
        <v>3</v>
      </c>
      <c r="N1326" s="623">
        <v>390.84000000000003</v>
      </c>
    </row>
    <row r="1327" spans="1:14" ht="14.4" customHeight="1" x14ac:dyDescent="0.3">
      <c r="A1327" s="618" t="s">
        <v>556</v>
      </c>
      <c r="B1327" s="619" t="s">
        <v>558</v>
      </c>
      <c r="C1327" s="620" t="s">
        <v>582</v>
      </c>
      <c r="D1327" s="621" t="s">
        <v>583</v>
      </c>
      <c r="E1327" s="620" t="s">
        <v>559</v>
      </c>
      <c r="F1327" s="621" t="s">
        <v>560</v>
      </c>
      <c r="G1327" s="620"/>
      <c r="H1327" s="620" t="s">
        <v>3281</v>
      </c>
      <c r="I1327" s="620" t="s">
        <v>3282</v>
      </c>
      <c r="J1327" s="620" t="s">
        <v>3283</v>
      </c>
      <c r="K1327" s="620" t="s">
        <v>1071</v>
      </c>
      <c r="L1327" s="622">
        <v>105.44</v>
      </c>
      <c r="M1327" s="622">
        <v>1</v>
      </c>
      <c r="N1327" s="623">
        <v>105.44</v>
      </c>
    </row>
    <row r="1328" spans="1:14" ht="14.4" customHeight="1" x14ac:dyDescent="0.3">
      <c r="A1328" s="618" t="s">
        <v>556</v>
      </c>
      <c r="B1328" s="619" t="s">
        <v>558</v>
      </c>
      <c r="C1328" s="620" t="s">
        <v>582</v>
      </c>
      <c r="D1328" s="621" t="s">
        <v>583</v>
      </c>
      <c r="E1328" s="620" t="s">
        <v>559</v>
      </c>
      <c r="F1328" s="621" t="s">
        <v>560</v>
      </c>
      <c r="G1328" s="620" t="s">
        <v>627</v>
      </c>
      <c r="H1328" s="620" t="s">
        <v>628</v>
      </c>
      <c r="I1328" s="620" t="s">
        <v>628</v>
      </c>
      <c r="J1328" s="620" t="s">
        <v>629</v>
      </c>
      <c r="K1328" s="620" t="s">
        <v>630</v>
      </c>
      <c r="L1328" s="622">
        <v>253.53035803242656</v>
      </c>
      <c r="M1328" s="622">
        <v>566</v>
      </c>
      <c r="N1328" s="623">
        <v>143498.18264635344</v>
      </c>
    </row>
    <row r="1329" spans="1:14" ht="14.4" customHeight="1" x14ac:dyDescent="0.3">
      <c r="A1329" s="618" t="s">
        <v>556</v>
      </c>
      <c r="B1329" s="619" t="s">
        <v>558</v>
      </c>
      <c r="C1329" s="620" t="s">
        <v>582</v>
      </c>
      <c r="D1329" s="621" t="s">
        <v>583</v>
      </c>
      <c r="E1329" s="620" t="s">
        <v>559</v>
      </c>
      <c r="F1329" s="621" t="s">
        <v>560</v>
      </c>
      <c r="G1329" s="620" t="s">
        <v>627</v>
      </c>
      <c r="H1329" s="620" t="s">
        <v>631</v>
      </c>
      <c r="I1329" s="620" t="s">
        <v>631</v>
      </c>
      <c r="J1329" s="620" t="s">
        <v>632</v>
      </c>
      <c r="K1329" s="620" t="s">
        <v>633</v>
      </c>
      <c r="L1329" s="622">
        <v>181.589834760933</v>
      </c>
      <c r="M1329" s="622">
        <v>49</v>
      </c>
      <c r="N1329" s="623">
        <v>8897.9019032857177</v>
      </c>
    </row>
    <row r="1330" spans="1:14" ht="14.4" customHeight="1" x14ac:dyDescent="0.3">
      <c r="A1330" s="618" t="s">
        <v>556</v>
      </c>
      <c r="B1330" s="619" t="s">
        <v>558</v>
      </c>
      <c r="C1330" s="620" t="s">
        <v>582</v>
      </c>
      <c r="D1330" s="621" t="s">
        <v>583</v>
      </c>
      <c r="E1330" s="620" t="s">
        <v>559</v>
      </c>
      <c r="F1330" s="621" t="s">
        <v>560</v>
      </c>
      <c r="G1330" s="620" t="s">
        <v>627</v>
      </c>
      <c r="H1330" s="620" t="s">
        <v>2780</v>
      </c>
      <c r="I1330" s="620" t="s">
        <v>2780</v>
      </c>
      <c r="J1330" s="620" t="s">
        <v>635</v>
      </c>
      <c r="K1330" s="620" t="s">
        <v>633</v>
      </c>
      <c r="L1330" s="622">
        <v>160.76833333333332</v>
      </c>
      <c r="M1330" s="622">
        <v>6</v>
      </c>
      <c r="N1330" s="623">
        <v>964.6099999999999</v>
      </c>
    </row>
    <row r="1331" spans="1:14" ht="14.4" customHeight="1" x14ac:dyDescent="0.3">
      <c r="A1331" s="618" t="s">
        <v>556</v>
      </c>
      <c r="B1331" s="619" t="s">
        <v>558</v>
      </c>
      <c r="C1331" s="620" t="s">
        <v>582</v>
      </c>
      <c r="D1331" s="621" t="s">
        <v>583</v>
      </c>
      <c r="E1331" s="620" t="s">
        <v>559</v>
      </c>
      <c r="F1331" s="621" t="s">
        <v>560</v>
      </c>
      <c r="G1331" s="620" t="s">
        <v>627</v>
      </c>
      <c r="H1331" s="620" t="s">
        <v>634</v>
      </c>
      <c r="I1331" s="620" t="s">
        <v>634</v>
      </c>
      <c r="J1331" s="620" t="s">
        <v>635</v>
      </c>
      <c r="K1331" s="620" t="s">
        <v>636</v>
      </c>
      <c r="L1331" s="622">
        <v>152.76882278621954</v>
      </c>
      <c r="M1331" s="622">
        <v>19</v>
      </c>
      <c r="N1331" s="623">
        <v>2902.6076329381713</v>
      </c>
    </row>
    <row r="1332" spans="1:14" ht="14.4" customHeight="1" x14ac:dyDescent="0.3">
      <c r="A1332" s="618" t="s">
        <v>556</v>
      </c>
      <c r="B1332" s="619" t="s">
        <v>558</v>
      </c>
      <c r="C1332" s="620" t="s">
        <v>582</v>
      </c>
      <c r="D1332" s="621" t="s">
        <v>583</v>
      </c>
      <c r="E1332" s="620" t="s">
        <v>559</v>
      </c>
      <c r="F1332" s="621" t="s">
        <v>560</v>
      </c>
      <c r="G1332" s="620" t="s">
        <v>627</v>
      </c>
      <c r="H1332" s="620" t="s">
        <v>2781</v>
      </c>
      <c r="I1332" s="620" t="s">
        <v>2781</v>
      </c>
      <c r="J1332" s="620" t="s">
        <v>635</v>
      </c>
      <c r="K1332" s="620" t="s">
        <v>2782</v>
      </c>
      <c r="L1332" s="622">
        <v>255.95255008862557</v>
      </c>
      <c r="M1332" s="622">
        <v>11</v>
      </c>
      <c r="N1332" s="623">
        <v>2815.4780509748812</v>
      </c>
    </row>
    <row r="1333" spans="1:14" ht="14.4" customHeight="1" x14ac:dyDescent="0.3">
      <c r="A1333" s="618" t="s">
        <v>556</v>
      </c>
      <c r="B1333" s="619" t="s">
        <v>558</v>
      </c>
      <c r="C1333" s="620" t="s">
        <v>582</v>
      </c>
      <c r="D1333" s="621" t="s">
        <v>583</v>
      </c>
      <c r="E1333" s="620" t="s">
        <v>559</v>
      </c>
      <c r="F1333" s="621" t="s">
        <v>560</v>
      </c>
      <c r="G1333" s="620" t="s">
        <v>627</v>
      </c>
      <c r="H1333" s="620" t="s">
        <v>637</v>
      </c>
      <c r="I1333" s="620" t="s">
        <v>637</v>
      </c>
      <c r="J1333" s="620" t="s">
        <v>629</v>
      </c>
      <c r="K1333" s="620" t="s">
        <v>638</v>
      </c>
      <c r="L1333" s="622">
        <v>145.93885353949699</v>
      </c>
      <c r="M1333" s="622">
        <v>40</v>
      </c>
      <c r="N1333" s="623">
        <v>5837.5541415798798</v>
      </c>
    </row>
    <row r="1334" spans="1:14" ht="14.4" customHeight="1" x14ac:dyDescent="0.3">
      <c r="A1334" s="618" t="s">
        <v>556</v>
      </c>
      <c r="B1334" s="619" t="s">
        <v>558</v>
      </c>
      <c r="C1334" s="620" t="s">
        <v>582</v>
      </c>
      <c r="D1334" s="621" t="s">
        <v>583</v>
      </c>
      <c r="E1334" s="620" t="s">
        <v>559</v>
      </c>
      <c r="F1334" s="621" t="s">
        <v>560</v>
      </c>
      <c r="G1334" s="620" t="s">
        <v>627</v>
      </c>
      <c r="H1334" s="620" t="s">
        <v>639</v>
      </c>
      <c r="I1334" s="620" t="s">
        <v>639</v>
      </c>
      <c r="J1334" s="620" t="s">
        <v>629</v>
      </c>
      <c r="K1334" s="620" t="s">
        <v>640</v>
      </c>
      <c r="L1334" s="622">
        <v>151.02336397901513</v>
      </c>
      <c r="M1334" s="622">
        <v>16</v>
      </c>
      <c r="N1334" s="623">
        <v>2416.3738236642421</v>
      </c>
    </row>
    <row r="1335" spans="1:14" ht="14.4" customHeight="1" x14ac:dyDescent="0.3">
      <c r="A1335" s="618" t="s">
        <v>556</v>
      </c>
      <c r="B1335" s="619" t="s">
        <v>558</v>
      </c>
      <c r="C1335" s="620" t="s">
        <v>582</v>
      </c>
      <c r="D1335" s="621" t="s">
        <v>583</v>
      </c>
      <c r="E1335" s="620" t="s">
        <v>559</v>
      </c>
      <c r="F1335" s="621" t="s">
        <v>560</v>
      </c>
      <c r="G1335" s="620" t="s">
        <v>627</v>
      </c>
      <c r="H1335" s="620" t="s">
        <v>1920</v>
      </c>
      <c r="I1335" s="620" t="s">
        <v>1920</v>
      </c>
      <c r="J1335" s="620" t="s">
        <v>1921</v>
      </c>
      <c r="K1335" s="620" t="s">
        <v>1922</v>
      </c>
      <c r="L1335" s="622">
        <v>72.75581156957621</v>
      </c>
      <c r="M1335" s="622">
        <v>7.5</v>
      </c>
      <c r="N1335" s="623">
        <v>545.66858677182154</v>
      </c>
    </row>
    <row r="1336" spans="1:14" ht="14.4" customHeight="1" x14ac:dyDescent="0.3">
      <c r="A1336" s="618" t="s">
        <v>556</v>
      </c>
      <c r="B1336" s="619" t="s">
        <v>558</v>
      </c>
      <c r="C1336" s="620" t="s">
        <v>582</v>
      </c>
      <c r="D1336" s="621" t="s">
        <v>583</v>
      </c>
      <c r="E1336" s="620" t="s">
        <v>559</v>
      </c>
      <c r="F1336" s="621" t="s">
        <v>560</v>
      </c>
      <c r="G1336" s="620" t="s">
        <v>627</v>
      </c>
      <c r="H1336" s="620" t="s">
        <v>1923</v>
      </c>
      <c r="I1336" s="620" t="s">
        <v>1924</v>
      </c>
      <c r="J1336" s="620" t="s">
        <v>1925</v>
      </c>
      <c r="K1336" s="620" t="s">
        <v>1926</v>
      </c>
      <c r="L1336" s="622">
        <v>40.14</v>
      </c>
      <c r="M1336" s="622">
        <v>1</v>
      </c>
      <c r="N1336" s="623">
        <v>40.14</v>
      </c>
    </row>
    <row r="1337" spans="1:14" ht="14.4" customHeight="1" x14ac:dyDescent="0.3">
      <c r="A1337" s="618" t="s">
        <v>556</v>
      </c>
      <c r="B1337" s="619" t="s">
        <v>558</v>
      </c>
      <c r="C1337" s="620" t="s">
        <v>582</v>
      </c>
      <c r="D1337" s="621" t="s">
        <v>583</v>
      </c>
      <c r="E1337" s="620" t="s">
        <v>559</v>
      </c>
      <c r="F1337" s="621" t="s">
        <v>560</v>
      </c>
      <c r="G1337" s="620" t="s">
        <v>627</v>
      </c>
      <c r="H1337" s="620" t="s">
        <v>641</v>
      </c>
      <c r="I1337" s="620" t="s">
        <v>642</v>
      </c>
      <c r="J1337" s="620" t="s">
        <v>643</v>
      </c>
      <c r="K1337" s="620" t="s">
        <v>644</v>
      </c>
      <c r="L1337" s="622">
        <v>53.65</v>
      </c>
      <c r="M1337" s="622">
        <v>2</v>
      </c>
      <c r="N1337" s="623">
        <v>107.3</v>
      </c>
    </row>
    <row r="1338" spans="1:14" ht="14.4" customHeight="1" x14ac:dyDescent="0.3">
      <c r="A1338" s="618" t="s">
        <v>556</v>
      </c>
      <c r="B1338" s="619" t="s">
        <v>558</v>
      </c>
      <c r="C1338" s="620" t="s">
        <v>582</v>
      </c>
      <c r="D1338" s="621" t="s">
        <v>583</v>
      </c>
      <c r="E1338" s="620" t="s">
        <v>559</v>
      </c>
      <c r="F1338" s="621" t="s">
        <v>560</v>
      </c>
      <c r="G1338" s="620" t="s">
        <v>627</v>
      </c>
      <c r="H1338" s="620" t="s">
        <v>645</v>
      </c>
      <c r="I1338" s="620" t="s">
        <v>646</v>
      </c>
      <c r="J1338" s="620" t="s">
        <v>647</v>
      </c>
      <c r="K1338" s="620" t="s">
        <v>648</v>
      </c>
      <c r="L1338" s="622">
        <v>84.511499999999913</v>
      </c>
      <c r="M1338" s="622">
        <v>8</v>
      </c>
      <c r="N1338" s="623">
        <v>676.0919999999993</v>
      </c>
    </row>
    <row r="1339" spans="1:14" ht="14.4" customHeight="1" x14ac:dyDescent="0.3">
      <c r="A1339" s="618" t="s">
        <v>556</v>
      </c>
      <c r="B1339" s="619" t="s">
        <v>558</v>
      </c>
      <c r="C1339" s="620" t="s">
        <v>582</v>
      </c>
      <c r="D1339" s="621" t="s">
        <v>583</v>
      </c>
      <c r="E1339" s="620" t="s">
        <v>559</v>
      </c>
      <c r="F1339" s="621" t="s">
        <v>560</v>
      </c>
      <c r="G1339" s="620" t="s">
        <v>627</v>
      </c>
      <c r="H1339" s="620" t="s">
        <v>649</v>
      </c>
      <c r="I1339" s="620" t="s">
        <v>650</v>
      </c>
      <c r="J1339" s="620" t="s">
        <v>651</v>
      </c>
      <c r="K1339" s="620" t="s">
        <v>652</v>
      </c>
      <c r="L1339" s="622">
        <v>94.64135916274023</v>
      </c>
      <c r="M1339" s="622">
        <v>136</v>
      </c>
      <c r="N1339" s="623">
        <v>12871.224846132671</v>
      </c>
    </row>
    <row r="1340" spans="1:14" ht="14.4" customHeight="1" x14ac:dyDescent="0.3">
      <c r="A1340" s="618" t="s">
        <v>556</v>
      </c>
      <c r="B1340" s="619" t="s">
        <v>558</v>
      </c>
      <c r="C1340" s="620" t="s">
        <v>582</v>
      </c>
      <c r="D1340" s="621" t="s">
        <v>583</v>
      </c>
      <c r="E1340" s="620" t="s">
        <v>559</v>
      </c>
      <c r="F1340" s="621" t="s">
        <v>560</v>
      </c>
      <c r="G1340" s="620" t="s">
        <v>627</v>
      </c>
      <c r="H1340" s="620" t="s">
        <v>653</v>
      </c>
      <c r="I1340" s="620" t="s">
        <v>654</v>
      </c>
      <c r="J1340" s="620" t="s">
        <v>651</v>
      </c>
      <c r="K1340" s="620" t="s">
        <v>655</v>
      </c>
      <c r="L1340" s="622">
        <v>98.532539459789334</v>
      </c>
      <c r="M1340" s="622">
        <v>314</v>
      </c>
      <c r="N1340" s="623">
        <v>30939.217390373851</v>
      </c>
    </row>
    <row r="1341" spans="1:14" ht="14.4" customHeight="1" x14ac:dyDescent="0.3">
      <c r="A1341" s="618" t="s">
        <v>556</v>
      </c>
      <c r="B1341" s="619" t="s">
        <v>558</v>
      </c>
      <c r="C1341" s="620" t="s">
        <v>582</v>
      </c>
      <c r="D1341" s="621" t="s">
        <v>583</v>
      </c>
      <c r="E1341" s="620" t="s">
        <v>559</v>
      </c>
      <c r="F1341" s="621" t="s">
        <v>560</v>
      </c>
      <c r="G1341" s="620" t="s">
        <v>627</v>
      </c>
      <c r="H1341" s="620" t="s">
        <v>656</v>
      </c>
      <c r="I1341" s="620" t="s">
        <v>657</v>
      </c>
      <c r="J1341" s="620" t="s">
        <v>658</v>
      </c>
      <c r="K1341" s="620" t="s">
        <v>659</v>
      </c>
      <c r="L1341" s="622">
        <v>163.88525533082122</v>
      </c>
      <c r="M1341" s="622">
        <v>8</v>
      </c>
      <c r="N1341" s="623">
        <v>1311.0820426465698</v>
      </c>
    </row>
    <row r="1342" spans="1:14" ht="14.4" customHeight="1" x14ac:dyDescent="0.3">
      <c r="A1342" s="618" t="s">
        <v>556</v>
      </c>
      <c r="B1342" s="619" t="s">
        <v>558</v>
      </c>
      <c r="C1342" s="620" t="s">
        <v>582</v>
      </c>
      <c r="D1342" s="621" t="s">
        <v>583</v>
      </c>
      <c r="E1342" s="620" t="s">
        <v>559</v>
      </c>
      <c r="F1342" s="621" t="s">
        <v>560</v>
      </c>
      <c r="G1342" s="620" t="s">
        <v>627</v>
      </c>
      <c r="H1342" s="620" t="s">
        <v>660</v>
      </c>
      <c r="I1342" s="620" t="s">
        <v>661</v>
      </c>
      <c r="J1342" s="620" t="s">
        <v>662</v>
      </c>
      <c r="K1342" s="620" t="s">
        <v>663</v>
      </c>
      <c r="L1342" s="622">
        <v>63.124652867768852</v>
      </c>
      <c r="M1342" s="622">
        <v>105</v>
      </c>
      <c r="N1342" s="623">
        <v>6628.0885511157294</v>
      </c>
    </row>
    <row r="1343" spans="1:14" ht="14.4" customHeight="1" x14ac:dyDescent="0.3">
      <c r="A1343" s="618" t="s">
        <v>556</v>
      </c>
      <c r="B1343" s="619" t="s">
        <v>558</v>
      </c>
      <c r="C1343" s="620" t="s">
        <v>582</v>
      </c>
      <c r="D1343" s="621" t="s">
        <v>583</v>
      </c>
      <c r="E1343" s="620" t="s">
        <v>559</v>
      </c>
      <c r="F1343" s="621" t="s">
        <v>560</v>
      </c>
      <c r="G1343" s="620" t="s">
        <v>627</v>
      </c>
      <c r="H1343" s="620" t="s">
        <v>672</v>
      </c>
      <c r="I1343" s="620" t="s">
        <v>673</v>
      </c>
      <c r="J1343" s="620" t="s">
        <v>674</v>
      </c>
      <c r="K1343" s="620" t="s">
        <v>675</v>
      </c>
      <c r="L1343" s="622">
        <v>55.610396848128516</v>
      </c>
      <c r="M1343" s="622">
        <v>80</v>
      </c>
      <c r="N1343" s="623">
        <v>4448.8317478502813</v>
      </c>
    </row>
    <row r="1344" spans="1:14" ht="14.4" customHeight="1" x14ac:dyDescent="0.3">
      <c r="A1344" s="618" t="s">
        <v>556</v>
      </c>
      <c r="B1344" s="619" t="s">
        <v>558</v>
      </c>
      <c r="C1344" s="620" t="s">
        <v>582</v>
      </c>
      <c r="D1344" s="621" t="s">
        <v>583</v>
      </c>
      <c r="E1344" s="620" t="s">
        <v>559</v>
      </c>
      <c r="F1344" s="621" t="s">
        <v>560</v>
      </c>
      <c r="G1344" s="620" t="s">
        <v>627</v>
      </c>
      <c r="H1344" s="620" t="s">
        <v>1941</v>
      </c>
      <c r="I1344" s="620" t="s">
        <v>1942</v>
      </c>
      <c r="J1344" s="620" t="s">
        <v>1943</v>
      </c>
      <c r="K1344" s="620" t="s">
        <v>675</v>
      </c>
      <c r="L1344" s="622">
        <v>30.754972709198245</v>
      </c>
      <c r="M1344" s="622">
        <v>6</v>
      </c>
      <c r="N1344" s="623">
        <v>184.52983625518948</v>
      </c>
    </row>
    <row r="1345" spans="1:14" ht="14.4" customHeight="1" x14ac:dyDescent="0.3">
      <c r="A1345" s="618" t="s">
        <v>556</v>
      </c>
      <c r="B1345" s="619" t="s">
        <v>558</v>
      </c>
      <c r="C1345" s="620" t="s">
        <v>582</v>
      </c>
      <c r="D1345" s="621" t="s">
        <v>583</v>
      </c>
      <c r="E1345" s="620" t="s">
        <v>559</v>
      </c>
      <c r="F1345" s="621" t="s">
        <v>560</v>
      </c>
      <c r="G1345" s="620" t="s">
        <v>627</v>
      </c>
      <c r="H1345" s="620" t="s">
        <v>676</v>
      </c>
      <c r="I1345" s="620" t="s">
        <v>677</v>
      </c>
      <c r="J1345" s="620" t="s">
        <v>678</v>
      </c>
      <c r="K1345" s="620" t="s">
        <v>679</v>
      </c>
      <c r="L1345" s="622">
        <v>78.525647413978575</v>
      </c>
      <c r="M1345" s="622">
        <v>88</v>
      </c>
      <c r="N1345" s="623">
        <v>6910.2569724301147</v>
      </c>
    </row>
    <row r="1346" spans="1:14" ht="14.4" customHeight="1" x14ac:dyDescent="0.3">
      <c r="A1346" s="618" t="s">
        <v>556</v>
      </c>
      <c r="B1346" s="619" t="s">
        <v>558</v>
      </c>
      <c r="C1346" s="620" t="s">
        <v>582</v>
      </c>
      <c r="D1346" s="621" t="s">
        <v>583</v>
      </c>
      <c r="E1346" s="620" t="s">
        <v>559</v>
      </c>
      <c r="F1346" s="621" t="s">
        <v>560</v>
      </c>
      <c r="G1346" s="620" t="s">
        <v>627</v>
      </c>
      <c r="H1346" s="620" t="s">
        <v>680</v>
      </c>
      <c r="I1346" s="620" t="s">
        <v>681</v>
      </c>
      <c r="J1346" s="620" t="s">
        <v>682</v>
      </c>
      <c r="K1346" s="620" t="s">
        <v>683</v>
      </c>
      <c r="L1346" s="622">
        <v>137.22999999999999</v>
      </c>
      <c r="M1346" s="622">
        <v>1</v>
      </c>
      <c r="N1346" s="623">
        <v>137.22999999999999</v>
      </c>
    </row>
    <row r="1347" spans="1:14" ht="14.4" customHeight="1" x14ac:dyDescent="0.3">
      <c r="A1347" s="618" t="s">
        <v>556</v>
      </c>
      <c r="B1347" s="619" t="s">
        <v>558</v>
      </c>
      <c r="C1347" s="620" t="s">
        <v>582</v>
      </c>
      <c r="D1347" s="621" t="s">
        <v>583</v>
      </c>
      <c r="E1347" s="620" t="s">
        <v>559</v>
      </c>
      <c r="F1347" s="621" t="s">
        <v>560</v>
      </c>
      <c r="G1347" s="620" t="s">
        <v>627</v>
      </c>
      <c r="H1347" s="620" t="s">
        <v>684</v>
      </c>
      <c r="I1347" s="620" t="s">
        <v>685</v>
      </c>
      <c r="J1347" s="620" t="s">
        <v>686</v>
      </c>
      <c r="K1347" s="620" t="s">
        <v>687</v>
      </c>
      <c r="L1347" s="622">
        <v>27.386816440685887</v>
      </c>
      <c r="M1347" s="622">
        <v>344</v>
      </c>
      <c r="N1347" s="623">
        <v>9421.0648555959451</v>
      </c>
    </row>
    <row r="1348" spans="1:14" ht="14.4" customHeight="1" x14ac:dyDescent="0.3">
      <c r="A1348" s="618" t="s">
        <v>556</v>
      </c>
      <c r="B1348" s="619" t="s">
        <v>558</v>
      </c>
      <c r="C1348" s="620" t="s">
        <v>582</v>
      </c>
      <c r="D1348" s="621" t="s">
        <v>583</v>
      </c>
      <c r="E1348" s="620" t="s">
        <v>559</v>
      </c>
      <c r="F1348" s="621" t="s">
        <v>560</v>
      </c>
      <c r="G1348" s="620" t="s">
        <v>627</v>
      </c>
      <c r="H1348" s="620" t="s">
        <v>1944</v>
      </c>
      <c r="I1348" s="620" t="s">
        <v>1945</v>
      </c>
      <c r="J1348" s="620" t="s">
        <v>1946</v>
      </c>
      <c r="K1348" s="620" t="s">
        <v>1947</v>
      </c>
      <c r="L1348" s="622">
        <v>75.049371858009707</v>
      </c>
      <c r="M1348" s="622">
        <v>1</v>
      </c>
      <c r="N1348" s="623">
        <v>75.049371858009707</v>
      </c>
    </row>
    <row r="1349" spans="1:14" ht="14.4" customHeight="1" x14ac:dyDescent="0.3">
      <c r="A1349" s="618" t="s">
        <v>556</v>
      </c>
      <c r="B1349" s="619" t="s">
        <v>558</v>
      </c>
      <c r="C1349" s="620" t="s">
        <v>582</v>
      </c>
      <c r="D1349" s="621" t="s">
        <v>583</v>
      </c>
      <c r="E1349" s="620" t="s">
        <v>559</v>
      </c>
      <c r="F1349" s="621" t="s">
        <v>560</v>
      </c>
      <c r="G1349" s="620" t="s">
        <v>627</v>
      </c>
      <c r="H1349" s="620" t="s">
        <v>688</v>
      </c>
      <c r="I1349" s="620" t="s">
        <v>689</v>
      </c>
      <c r="J1349" s="620" t="s">
        <v>690</v>
      </c>
      <c r="K1349" s="620" t="s">
        <v>644</v>
      </c>
      <c r="L1349" s="622">
        <v>42</v>
      </c>
      <c r="M1349" s="622">
        <v>4</v>
      </c>
      <c r="N1349" s="623">
        <v>168</v>
      </c>
    </row>
    <row r="1350" spans="1:14" ht="14.4" customHeight="1" x14ac:dyDescent="0.3">
      <c r="A1350" s="618" t="s">
        <v>556</v>
      </c>
      <c r="B1350" s="619" t="s">
        <v>558</v>
      </c>
      <c r="C1350" s="620" t="s">
        <v>582</v>
      </c>
      <c r="D1350" s="621" t="s">
        <v>583</v>
      </c>
      <c r="E1350" s="620" t="s">
        <v>559</v>
      </c>
      <c r="F1350" s="621" t="s">
        <v>560</v>
      </c>
      <c r="G1350" s="620" t="s">
        <v>627</v>
      </c>
      <c r="H1350" s="620" t="s">
        <v>691</v>
      </c>
      <c r="I1350" s="620" t="s">
        <v>692</v>
      </c>
      <c r="J1350" s="620" t="s">
        <v>690</v>
      </c>
      <c r="K1350" s="620" t="s">
        <v>693</v>
      </c>
      <c r="L1350" s="622">
        <v>81.183333333333337</v>
      </c>
      <c r="M1350" s="622">
        <v>6</v>
      </c>
      <c r="N1350" s="623">
        <v>487.1</v>
      </c>
    </row>
    <row r="1351" spans="1:14" ht="14.4" customHeight="1" x14ac:dyDescent="0.3">
      <c r="A1351" s="618" t="s">
        <v>556</v>
      </c>
      <c r="B1351" s="619" t="s">
        <v>558</v>
      </c>
      <c r="C1351" s="620" t="s">
        <v>582</v>
      </c>
      <c r="D1351" s="621" t="s">
        <v>583</v>
      </c>
      <c r="E1351" s="620" t="s">
        <v>559</v>
      </c>
      <c r="F1351" s="621" t="s">
        <v>560</v>
      </c>
      <c r="G1351" s="620" t="s">
        <v>627</v>
      </c>
      <c r="H1351" s="620" t="s">
        <v>694</v>
      </c>
      <c r="I1351" s="620" t="s">
        <v>695</v>
      </c>
      <c r="J1351" s="620" t="s">
        <v>696</v>
      </c>
      <c r="K1351" s="620" t="s">
        <v>697</v>
      </c>
      <c r="L1351" s="622">
        <v>61.479996219765653</v>
      </c>
      <c r="M1351" s="622">
        <v>2</v>
      </c>
      <c r="N1351" s="623">
        <v>122.95999243953131</v>
      </c>
    </row>
    <row r="1352" spans="1:14" ht="14.4" customHeight="1" x14ac:dyDescent="0.3">
      <c r="A1352" s="618" t="s">
        <v>556</v>
      </c>
      <c r="B1352" s="619" t="s">
        <v>558</v>
      </c>
      <c r="C1352" s="620" t="s">
        <v>582</v>
      </c>
      <c r="D1352" s="621" t="s">
        <v>583</v>
      </c>
      <c r="E1352" s="620" t="s">
        <v>559</v>
      </c>
      <c r="F1352" s="621" t="s">
        <v>560</v>
      </c>
      <c r="G1352" s="620" t="s">
        <v>627</v>
      </c>
      <c r="H1352" s="620" t="s">
        <v>706</v>
      </c>
      <c r="I1352" s="620" t="s">
        <v>707</v>
      </c>
      <c r="J1352" s="620" t="s">
        <v>704</v>
      </c>
      <c r="K1352" s="620" t="s">
        <v>708</v>
      </c>
      <c r="L1352" s="622">
        <v>55.580576531252369</v>
      </c>
      <c r="M1352" s="622">
        <v>30</v>
      </c>
      <c r="N1352" s="623">
        <v>1667.417295937571</v>
      </c>
    </row>
    <row r="1353" spans="1:14" ht="14.4" customHeight="1" x14ac:dyDescent="0.3">
      <c r="A1353" s="618" t="s">
        <v>556</v>
      </c>
      <c r="B1353" s="619" t="s">
        <v>558</v>
      </c>
      <c r="C1353" s="620" t="s">
        <v>582</v>
      </c>
      <c r="D1353" s="621" t="s">
        <v>583</v>
      </c>
      <c r="E1353" s="620" t="s">
        <v>559</v>
      </c>
      <c r="F1353" s="621" t="s">
        <v>560</v>
      </c>
      <c r="G1353" s="620" t="s">
        <v>627</v>
      </c>
      <c r="H1353" s="620" t="s">
        <v>709</v>
      </c>
      <c r="I1353" s="620" t="s">
        <v>710</v>
      </c>
      <c r="J1353" s="620" t="s">
        <v>711</v>
      </c>
      <c r="K1353" s="620" t="s">
        <v>712</v>
      </c>
      <c r="L1353" s="622">
        <v>176.31</v>
      </c>
      <c r="M1353" s="622">
        <v>1</v>
      </c>
      <c r="N1353" s="623">
        <v>176.31</v>
      </c>
    </row>
    <row r="1354" spans="1:14" ht="14.4" customHeight="1" x14ac:dyDescent="0.3">
      <c r="A1354" s="618" t="s">
        <v>556</v>
      </c>
      <c r="B1354" s="619" t="s">
        <v>558</v>
      </c>
      <c r="C1354" s="620" t="s">
        <v>582</v>
      </c>
      <c r="D1354" s="621" t="s">
        <v>583</v>
      </c>
      <c r="E1354" s="620" t="s">
        <v>559</v>
      </c>
      <c r="F1354" s="621" t="s">
        <v>560</v>
      </c>
      <c r="G1354" s="620" t="s">
        <v>627</v>
      </c>
      <c r="H1354" s="620" t="s">
        <v>717</v>
      </c>
      <c r="I1354" s="620" t="s">
        <v>718</v>
      </c>
      <c r="J1354" s="620" t="s">
        <v>719</v>
      </c>
      <c r="K1354" s="620" t="s">
        <v>675</v>
      </c>
      <c r="L1354" s="622">
        <v>67.37580118665997</v>
      </c>
      <c r="M1354" s="622">
        <v>103</v>
      </c>
      <c r="N1354" s="623">
        <v>6939.7075222259764</v>
      </c>
    </row>
    <row r="1355" spans="1:14" ht="14.4" customHeight="1" x14ac:dyDescent="0.3">
      <c r="A1355" s="618" t="s">
        <v>556</v>
      </c>
      <c r="B1355" s="619" t="s">
        <v>558</v>
      </c>
      <c r="C1355" s="620" t="s">
        <v>582</v>
      </c>
      <c r="D1355" s="621" t="s">
        <v>583</v>
      </c>
      <c r="E1355" s="620" t="s">
        <v>559</v>
      </c>
      <c r="F1355" s="621" t="s">
        <v>560</v>
      </c>
      <c r="G1355" s="620" t="s">
        <v>627</v>
      </c>
      <c r="H1355" s="620" t="s">
        <v>720</v>
      </c>
      <c r="I1355" s="620" t="s">
        <v>721</v>
      </c>
      <c r="J1355" s="620" t="s">
        <v>722</v>
      </c>
      <c r="K1355" s="620" t="s">
        <v>723</v>
      </c>
      <c r="L1355" s="622">
        <v>59.199853742730397</v>
      </c>
      <c r="M1355" s="622">
        <v>8</v>
      </c>
      <c r="N1355" s="623">
        <v>473.59882994184318</v>
      </c>
    </row>
    <row r="1356" spans="1:14" ht="14.4" customHeight="1" x14ac:dyDescent="0.3">
      <c r="A1356" s="618" t="s">
        <v>556</v>
      </c>
      <c r="B1356" s="619" t="s">
        <v>558</v>
      </c>
      <c r="C1356" s="620" t="s">
        <v>582</v>
      </c>
      <c r="D1356" s="621" t="s">
        <v>583</v>
      </c>
      <c r="E1356" s="620" t="s">
        <v>559</v>
      </c>
      <c r="F1356" s="621" t="s">
        <v>560</v>
      </c>
      <c r="G1356" s="620" t="s">
        <v>627</v>
      </c>
      <c r="H1356" s="620" t="s">
        <v>1962</v>
      </c>
      <c r="I1356" s="620" t="s">
        <v>1963</v>
      </c>
      <c r="J1356" s="620" t="s">
        <v>1964</v>
      </c>
      <c r="K1356" s="620" t="s">
        <v>1965</v>
      </c>
      <c r="L1356" s="622">
        <v>29.889964380665702</v>
      </c>
      <c r="M1356" s="622">
        <v>2</v>
      </c>
      <c r="N1356" s="623">
        <v>59.779928761331405</v>
      </c>
    </row>
    <row r="1357" spans="1:14" ht="14.4" customHeight="1" x14ac:dyDescent="0.3">
      <c r="A1357" s="618" t="s">
        <v>556</v>
      </c>
      <c r="B1357" s="619" t="s">
        <v>558</v>
      </c>
      <c r="C1357" s="620" t="s">
        <v>582</v>
      </c>
      <c r="D1357" s="621" t="s">
        <v>583</v>
      </c>
      <c r="E1357" s="620" t="s">
        <v>559</v>
      </c>
      <c r="F1357" s="621" t="s">
        <v>560</v>
      </c>
      <c r="G1357" s="620" t="s">
        <v>627</v>
      </c>
      <c r="H1357" s="620" t="s">
        <v>1970</v>
      </c>
      <c r="I1357" s="620" t="s">
        <v>1971</v>
      </c>
      <c r="J1357" s="620" t="s">
        <v>838</v>
      </c>
      <c r="K1357" s="620" t="s">
        <v>1972</v>
      </c>
      <c r="L1357" s="622">
        <v>60.34993373544976</v>
      </c>
      <c r="M1357" s="622">
        <v>7</v>
      </c>
      <c r="N1357" s="623">
        <v>422.4495361481483</v>
      </c>
    </row>
    <row r="1358" spans="1:14" ht="14.4" customHeight="1" x14ac:dyDescent="0.3">
      <c r="A1358" s="618" t="s">
        <v>556</v>
      </c>
      <c r="B1358" s="619" t="s">
        <v>558</v>
      </c>
      <c r="C1358" s="620" t="s">
        <v>582</v>
      </c>
      <c r="D1358" s="621" t="s">
        <v>583</v>
      </c>
      <c r="E1358" s="620" t="s">
        <v>559</v>
      </c>
      <c r="F1358" s="621" t="s">
        <v>560</v>
      </c>
      <c r="G1358" s="620" t="s">
        <v>627</v>
      </c>
      <c r="H1358" s="620" t="s">
        <v>724</v>
      </c>
      <c r="I1358" s="620" t="s">
        <v>725</v>
      </c>
      <c r="J1358" s="620" t="s">
        <v>726</v>
      </c>
      <c r="K1358" s="620" t="s">
        <v>727</v>
      </c>
      <c r="L1358" s="622">
        <v>113.0992360120528</v>
      </c>
      <c r="M1358" s="622">
        <v>5</v>
      </c>
      <c r="N1358" s="623">
        <v>565.49618006026401</v>
      </c>
    </row>
    <row r="1359" spans="1:14" ht="14.4" customHeight="1" x14ac:dyDescent="0.3">
      <c r="A1359" s="618" t="s">
        <v>556</v>
      </c>
      <c r="B1359" s="619" t="s">
        <v>558</v>
      </c>
      <c r="C1359" s="620" t="s">
        <v>582</v>
      </c>
      <c r="D1359" s="621" t="s">
        <v>583</v>
      </c>
      <c r="E1359" s="620" t="s">
        <v>559</v>
      </c>
      <c r="F1359" s="621" t="s">
        <v>560</v>
      </c>
      <c r="G1359" s="620" t="s">
        <v>627</v>
      </c>
      <c r="H1359" s="620" t="s">
        <v>728</v>
      </c>
      <c r="I1359" s="620" t="s">
        <v>729</v>
      </c>
      <c r="J1359" s="620" t="s">
        <v>730</v>
      </c>
      <c r="K1359" s="620" t="s">
        <v>731</v>
      </c>
      <c r="L1359" s="622">
        <v>44.017999246459638</v>
      </c>
      <c r="M1359" s="622">
        <v>5</v>
      </c>
      <c r="N1359" s="623">
        <v>220.08999623229818</v>
      </c>
    </row>
    <row r="1360" spans="1:14" ht="14.4" customHeight="1" x14ac:dyDescent="0.3">
      <c r="A1360" s="618" t="s">
        <v>556</v>
      </c>
      <c r="B1360" s="619" t="s">
        <v>558</v>
      </c>
      <c r="C1360" s="620" t="s">
        <v>582</v>
      </c>
      <c r="D1360" s="621" t="s">
        <v>583</v>
      </c>
      <c r="E1360" s="620" t="s">
        <v>559</v>
      </c>
      <c r="F1360" s="621" t="s">
        <v>560</v>
      </c>
      <c r="G1360" s="620" t="s">
        <v>627</v>
      </c>
      <c r="H1360" s="620" t="s">
        <v>1977</v>
      </c>
      <c r="I1360" s="620" t="s">
        <v>1978</v>
      </c>
      <c r="J1360" s="620" t="s">
        <v>1979</v>
      </c>
      <c r="K1360" s="620" t="s">
        <v>1980</v>
      </c>
      <c r="L1360" s="622">
        <v>64.400000000000006</v>
      </c>
      <c r="M1360" s="622">
        <v>3</v>
      </c>
      <c r="N1360" s="623">
        <v>193.20000000000002</v>
      </c>
    </row>
    <row r="1361" spans="1:14" ht="14.4" customHeight="1" x14ac:dyDescent="0.3">
      <c r="A1361" s="618" t="s">
        <v>556</v>
      </c>
      <c r="B1361" s="619" t="s">
        <v>558</v>
      </c>
      <c r="C1361" s="620" t="s">
        <v>582</v>
      </c>
      <c r="D1361" s="621" t="s">
        <v>583</v>
      </c>
      <c r="E1361" s="620" t="s">
        <v>559</v>
      </c>
      <c r="F1361" s="621" t="s">
        <v>560</v>
      </c>
      <c r="G1361" s="620" t="s">
        <v>627</v>
      </c>
      <c r="H1361" s="620" t="s">
        <v>736</v>
      </c>
      <c r="I1361" s="620" t="s">
        <v>737</v>
      </c>
      <c r="J1361" s="620" t="s">
        <v>738</v>
      </c>
      <c r="K1361" s="620" t="s">
        <v>739</v>
      </c>
      <c r="L1361" s="622">
        <v>333.59710148904003</v>
      </c>
      <c r="M1361" s="622">
        <v>17</v>
      </c>
      <c r="N1361" s="623">
        <v>5671.1507253136806</v>
      </c>
    </row>
    <row r="1362" spans="1:14" ht="14.4" customHeight="1" x14ac:dyDescent="0.3">
      <c r="A1362" s="618" t="s">
        <v>556</v>
      </c>
      <c r="B1362" s="619" t="s">
        <v>558</v>
      </c>
      <c r="C1362" s="620" t="s">
        <v>582</v>
      </c>
      <c r="D1362" s="621" t="s">
        <v>583</v>
      </c>
      <c r="E1362" s="620" t="s">
        <v>559</v>
      </c>
      <c r="F1362" s="621" t="s">
        <v>560</v>
      </c>
      <c r="G1362" s="620" t="s">
        <v>627</v>
      </c>
      <c r="H1362" s="620" t="s">
        <v>3284</v>
      </c>
      <c r="I1362" s="620" t="s">
        <v>3285</v>
      </c>
      <c r="J1362" s="620" t="s">
        <v>3286</v>
      </c>
      <c r="K1362" s="620" t="s">
        <v>739</v>
      </c>
      <c r="L1362" s="622">
        <v>344.38985017792663</v>
      </c>
      <c r="M1362" s="622">
        <v>85</v>
      </c>
      <c r="N1362" s="623">
        <v>29273.137265123762</v>
      </c>
    </row>
    <row r="1363" spans="1:14" ht="14.4" customHeight="1" x14ac:dyDescent="0.3">
      <c r="A1363" s="618" t="s">
        <v>556</v>
      </c>
      <c r="B1363" s="619" t="s">
        <v>558</v>
      </c>
      <c r="C1363" s="620" t="s">
        <v>582</v>
      </c>
      <c r="D1363" s="621" t="s">
        <v>583</v>
      </c>
      <c r="E1363" s="620" t="s">
        <v>559</v>
      </c>
      <c r="F1363" s="621" t="s">
        <v>560</v>
      </c>
      <c r="G1363" s="620" t="s">
        <v>627</v>
      </c>
      <c r="H1363" s="620" t="s">
        <v>740</v>
      </c>
      <c r="I1363" s="620" t="s">
        <v>741</v>
      </c>
      <c r="J1363" s="620" t="s">
        <v>742</v>
      </c>
      <c r="K1363" s="620" t="s">
        <v>743</v>
      </c>
      <c r="L1363" s="622">
        <v>599.78</v>
      </c>
      <c r="M1363" s="622">
        <v>1</v>
      </c>
      <c r="N1363" s="623">
        <v>599.78</v>
      </c>
    </row>
    <row r="1364" spans="1:14" ht="14.4" customHeight="1" x14ac:dyDescent="0.3">
      <c r="A1364" s="618" t="s">
        <v>556</v>
      </c>
      <c r="B1364" s="619" t="s">
        <v>558</v>
      </c>
      <c r="C1364" s="620" t="s">
        <v>582</v>
      </c>
      <c r="D1364" s="621" t="s">
        <v>583</v>
      </c>
      <c r="E1364" s="620" t="s">
        <v>559</v>
      </c>
      <c r="F1364" s="621" t="s">
        <v>560</v>
      </c>
      <c r="G1364" s="620" t="s">
        <v>627</v>
      </c>
      <c r="H1364" s="620" t="s">
        <v>3287</v>
      </c>
      <c r="I1364" s="620" t="s">
        <v>3288</v>
      </c>
      <c r="J1364" s="620" t="s">
        <v>3289</v>
      </c>
      <c r="K1364" s="620" t="s">
        <v>3290</v>
      </c>
      <c r="L1364" s="622">
        <v>430.10020833333328</v>
      </c>
      <c r="M1364" s="622">
        <v>4</v>
      </c>
      <c r="N1364" s="623">
        <v>1720.4008333333331</v>
      </c>
    </row>
    <row r="1365" spans="1:14" ht="14.4" customHeight="1" x14ac:dyDescent="0.3">
      <c r="A1365" s="618" t="s">
        <v>556</v>
      </c>
      <c r="B1365" s="619" t="s">
        <v>558</v>
      </c>
      <c r="C1365" s="620" t="s">
        <v>582</v>
      </c>
      <c r="D1365" s="621" t="s">
        <v>583</v>
      </c>
      <c r="E1365" s="620" t="s">
        <v>559</v>
      </c>
      <c r="F1365" s="621" t="s">
        <v>560</v>
      </c>
      <c r="G1365" s="620" t="s">
        <v>627</v>
      </c>
      <c r="H1365" s="620" t="s">
        <v>752</v>
      </c>
      <c r="I1365" s="620" t="s">
        <v>753</v>
      </c>
      <c r="J1365" s="620" t="s">
        <v>754</v>
      </c>
      <c r="K1365" s="620" t="s">
        <v>755</v>
      </c>
      <c r="L1365" s="622">
        <v>42.27</v>
      </c>
      <c r="M1365" s="622">
        <v>1</v>
      </c>
      <c r="N1365" s="623">
        <v>42.27</v>
      </c>
    </row>
    <row r="1366" spans="1:14" ht="14.4" customHeight="1" x14ac:dyDescent="0.3">
      <c r="A1366" s="618" t="s">
        <v>556</v>
      </c>
      <c r="B1366" s="619" t="s">
        <v>558</v>
      </c>
      <c r="C1366" s="620" t="s">
        <v>582</v>
      </c>
      <c r="D1366" s="621" t="s">
        <v>583</v>
      </c>
      <c r="E1366" s="620" t="s">
        <v>559</v>
      </c>
      <c r="F1366" s="621" t="s">
        <v>560</v>
      </c>
      <c r="G1366" s="620" t="s">
        <v>627</v>
      </c>
      <c r="H1366" s="620" t="s">
        <v>756</v>
      </c>
      <c r="I1366" s="620" t="s">
        <v>757</v>
      </c>
      <c r="J1366" s="620" t="s">
        <v>758</v>
      </c>
      <c r="K1366" s="620" t="s">
        <v>759</v>
      </c>
      <c r="L1366" s="622">
        <v>38.843251903610259</v>
      </c>
      <c r="M1366" s="622">
        <v>3</v>
      </c>
      <c r="N1366" s="623">
        <v>116.52975571083078</v>
      </c>
    </row>
    <row r="1367" spans="1:14" ht="14.4" customHeight="1" x14ac:dyDescent="0.3">
      <c r="A1367" s="618" t="s">
        <v>556</v>
      </c>
      <c r="B1367" s="619" t="s">
        <v>558</v>
      </c>
      <c r="C1367" s="620" t="s">
        <v>582</v>
      </c>
      <c r="D1367" s="621" t="s">
        <v>583</v>
      </c>
      <c r="E1367" s="620" t="s">
        <v>559</v>
      </c>
      <c r="F1367" s="621" t="s">
        <v>560</v>
      </c>
      <c r="G1367" s="620" t="s">
        <v>627</v>
      </c>
      <c r="H1367" s="620" t="s">
        <v>760</v>
      </c>
      <c r="I1367" s="620" t="s">
        <v>761</v>
      </c>
      <c r="J1367" s="620" t="s">
        <v>762</v>
      </c>
      <c r="K1367" s="620" t="s">
        <v>763</v>
      </c>
      <c r="L1367" s="622">
        <v>70.38</v>
      </c>
      <c r="M1367" s="622">
        <v>1</v>
      </c>
      <c r="N1367" s="623">
        <v>70.38</v>
      </c>
    </row>
    <row r="1368" spans="1:14" ht="14.4" customHeight="1" x14ac:dyDescent="0.3">
      <c r="A1368" s="618" t="s">
        <v>556</v>
      </c>
      <c r="B1368" s="619" t="s">
        <v>558</v>
      </c>
      <c r="C1368" s="620" t="s">
        <v>582</v>
      </c>
      <c r="D1368" s="621" t="s">
        <v>583</v>
      </c>
      <c r="E1368" s="620" t="s">
        <v>559</v>
      </c>
      <c r="F1368" s="621" t="s">
        <v>560</v>
      </c>
      <c r="G1368" s="620" t="s">
        <v>627</v>
      </c>
      <c r="H1368" s="620" t="s">
        <v>764</v>
      </c>
      <c r="I1368" s="620" t="s">
        <v>764</v>
      </c>
      <c r="J1368" s="620" t="s">
        <v>765</v>
      </c>
      <c r="K1368" s="620" t="s">
        <v>766</v>
      </c>
      <c r="L1368" s="622">
        <v>38.098103638230853</v>
      </c>
      <c r="M1368" s="622">
        <v>111</v>
      </c>
      <c r="N1368" s="623">
        <v>4228.8895038436249</v>
      </c>
    </row>
    <row r="1369" spans="1:14" ht="14.4" customHeight="1" x14ac:dyDescent="0.3">
      <c r="A1369" s="618" t="s">
        <v>556</v>
      </c>
      <c r="B1369" s="619" t="s">
        <v>558</v>
      </c>
      <c r="C1369" s="620" t="s">
        <v>582</v>
      </c>
      <c r="D1369" s="621" t="s">
        <v>583</v>
      </c>
      <c r="E1369" s="620" t="s">
        <v>559</v>
      </c>
      <c r="F1369" s="621" t="s">
        <v>560</v>
      </c>
      <c r="G1369" s="620" t="s">
        <v>627</v>
      </c>
      <c r="H1369" s="620" t="s">
        <v>767</v>
      </c>
      <c r="I1369" s="620" t="s">
        <v>768</v>
      </c>
      <c r="J1369" s="620" t="s">
        <v>769</v>
      </c>
      <c r="K1369" s="620" t="s">
        <v>770</v>
      </c>
      <c r="L1369" s="622">
        <v>105.29487611278992</v>
      </c>
      <c r="M1369" s="622">
        <v>33</v>
      </c>
      <c r="N1369" s="623">
        <v>3474.7309117220675</v>
      </c>
    </row>
    <row r="1370" spans="1:14" ht="14.4" customHeight="1" x14ac:dyDescent="0.3">
      <c r="A1370" s="618" t="s">
        <v>556</v>
      </c>
      <c r="B1370" s="619" t="s">
        <v>558</v>
      </c>
      <c r="C1370" s="620" t="s">
        <v>582</v>
      </c>
      <c r="D1370" s="621" t="s">
        <v>583</v>
      </c>
      <c r="E1370" s="620" t="s">
        <v>559</v>
      </c>
      <c r="F1370" s="621" t="s">
        <v>560</v>
      </c>
      <c r="G1370" s="620" t="s">
        <v>627</v>
      </c>
      <c r="H1370" s="620" t="s">
        <v>3291</v>
      </c>
      <c r="I1370" s="620" t="s">
        <v>3292</v>
      </c>
      <c r="J1370" s="620" t="s">
        <v>3293</v>
      </c>
      <c r="K1370" s="620" t="s">
        <v>3294</v>
      </c>
      <c r="L1370" s="622">
        <v>1072.82</v>
      </c>
      <c r="M1370" s="622">
        <v>1</v>
      </c>
      <c r="N1370" s="623">
        <v>1072.82</v>
      </c>
    </row>
    <row r="1371" spans="1:14" ht="14.4" customHeight="1" x14ac:dyDescent="0.3">
      <c r="A1371" s="618" t="s">
        <v>556</v>
      </c>
      <c r="B1371" s="619" t="s">
        <v>558</v>
      </c>
      <c r="C1371" s="620" t="s">
        <v>582</v>
      </c>
      <c r="D1371" s="621" t="s">
        <v>583</v>
      </c>
      <c r="E1371" s="620" t="s">
        <v>559</v>
      </c>
      <c r="F1371" s="621" t="s">
        <v>560</v>
      </c>
      <c r="G1371" s="620" t="s">
        <v>627</v>
      </c>
      <c r="H1371" s="620" t="s">
        <v>2805</v>
      </c>
      <c r="I1371" s="620" t="s">
        <v>2806</v>
      </c>
      <c r="J1371" s="620" t="s">
        <v>2807</v>
      </c>
      <c r="K1371" s="620" t="s">
        <v>2010</v>
      </c>
      <c r="L1371" s="622">
        <v>184.73666666666699</v>
      </c>
      <c r="M1371" s="622">
        <v>1</v>
      </c>
      <c r="N1371" s="623">
        <v>184.73666666666699</v>
      </c>
    </row>
    <row r="1372" spans="1:14" ht="14.4" customHeight="1" x14ac:dyDescent="0.3">
      <c r="A1372" s="618" t="s">
        <v>556</v>
      </c>
      <c r="B1372" s="619" t="s">
        <v>558</v>
      </c>
      <c r="C1372" s="620" t="s">
        <v>582</v>
      </c>
      <c r="D1372" s="621" t="s">
        <v>583</v>
      </c>
      <c r="E1372" s="620" t="s">
        <v>559</v>
      </c>
      <c r="F1372" s="621" t="s">
        <v>560</v>
      </c>
      <c r="G1372" s="620" t="s">
        <v>627</v>
      </c>
      <c r="H1372" s="620" t="s">
        <v>3295</v>
      </c>
      <c r="I1372" s="620" t="s">
        <v>3296</v>
      </c>
      <c r="J1372" s="620" t="s">
        <v>3297</v>
      </c>
      <c r="K1372" s="620" t="s">
        <v>3298</v>
      </c>
      <c r="L1372" s="622">
        <v>53.84</v>
      </c>
      <c r="M1372" s="622">
        <v>3</v>
      </c>
      <c r="N1372" s="623">
        <v>161.52000000000001</v>
      </c>
    </row>
    <row r="1373" spans="1:14" ht="14.4" customHeight="1" x14ac:dyDescent="0.3">
      <c r="A1373" s="618" t="s">
        <v>556</v>
      </c>
      <c r="B1373" s="619" t="s">
        <v>558</v>
      </c>
      <c r="C1373" s="620" t="s">
        <v>582</v>
      </c>
      <c r="D1373" s="621" t="s">
        <v>583</v>
      </c>
      <c r="E1373" s="620" t="s">
        <v>559</v>
      </c>
      <c r="F1373" s="621" t="s">
        <v>560</v>
      </c>
      <c r="G1373" s="620" t="s">
        <v>627</v>
      </c>
      <c r="H1373" s="620" t="s">
        <v>782</v>
      </c>
      <c r="I1373" s="620" t="s">
        <v>782</v>
      </c>
      <c r="J1373" s="620" t="s">
        <v>783</v>
      </c>
      <c r="K1373" s="620" t="s">
        <v>784</v>
      </c>
      <c r="L1373" s="622">
        <v>604.62030714577895</v>
      </c>
      <c r="M1373" s="622">
        <v>3</v>
      </c>
      <c r="N1373" s="623">
        <v>1813.8609214373369</v>
      </c>
    </row>
    <row r="1374" spans="1:14" ht="14.4" customHeight="1" x14ac:dyDescent="0.3">
      <c r="A1374" s="618" t="s">
        <v>556</v>
      </c>
      <c r="B1374" s="619" t="s">
        <v>558</v>
      </c>
      <c r="C1374" s="620" t="s">
        <v>582</v>
      </c>
      <c r="D1374" s="621" t="s">
        <v>583</v>
      </c>
      <c r="E1374" s="620" t="s">
        <v>559</v>
      </c>
      <c r="F1374" s="621" t="s">
        <v>560</v>
      </c>
      <c r="G1374" s="620" t="s">
        <v>627</v>
      </c>
      <c r="H1374" s="620" t="s">
        <v>793</v>
      </c>
      <c r="I1374" s="620" t="s">
        <v>794</v>
      </c>
      <c r="J1374" s="620" t="s">
        <v>795</v>
      </c>
      <c r="K1374" s="620" t="s">
        <v>796</v>
      </c>
      <c r="L1374" s="622">
        <v>183.95999999999998</v>
      </c>
      <c r="M1374" s="622">
        <v>2</v>
      </c>
      <c r="N1374" s="623">
        <v>367.91999999999996</v>
      </c>
    </row>
    <row r="1375" spans="1:14" ht="14.4" customHeight="1" x14ac:dyDescent="0.3">
      <c r="A1375" s="618" t="s">
        <v>556</v>
      </c>
      <c r="B1375" s="619" t="s">
        <v>558</v>
      </c>
      <c r="C1375" s="620" t="s">
        <v>582</v>
      </c>
      <c r="D1375" s="621" t="s">
        <v>583</v>
      </c>
      <c r="E1375" s="620" t="s">
        <v>559</v>
      </c>
      <c r="F1375" s="621" t="s">
        <v>560</v>
      </c>
      <c r="G1375" s="620" t="s">
        <v>627</v>
      </c>
      <c r="H1375" s="620" t="s">
        <v>801</v>
      </c>
      <c r="I1375" s="620" t="s">
        <v>802</v>
      </c>
      <c r="J1375" s="620" t="s">
        <v>803</v>
      </c>
      <c r="K1375" s="620" t="s">
        <v>766</v>
      </c>
      <c r="L1375" s="622">
        <v>37.190797306071602</v>
      </c>
      <c r="M1375" s="622">
        <v>10</v>
      </c>
      <c r="N1375" s="623">
        <v>371.90797306071602</v>
      </c>
    </row>
    <row r="1376" spans="1:14" ht="14.4" customHeight="1" x14ac:dyDescent="0.3">
      <c r="A1376" s="618" t="s">
        <v>556</v>
      </c>
      <c r="B1376" s="619" t="s">
        <v>558</v>
      </c>
      <c r="C1376" s="620" t="s">
        <v>582</v>
      </c>
      <c r="D1376" s="621" t="s">
        <v>583</v>
      </c>
      <c r="E1376" s="620" t="s">
        <v>559</v>
      </c>
      <c r="F1376" s="621" t="s">
        <v>560</v>
      </c>
      <c r="G1376" s="620" t="s">
        <v>627</v>
      </c>
      <c r="H1376" s="620" t="s">
        <v>812</v>
      </c>
      <c r="I1376" s="620" t="s">
        <v>813</v>
      </c>
      <c r="J1376" s="620" t="s">
        <v>814</v>
      </c>
      <c r="K1376" s="620" t="s">
        <v>815</v>
      </c>
      <c r="L1376" s="622">
        <v>340.1436310382216</v>
      </c>
      <c r="M1376" s="622">
        <v>21</v>
      </c>
      <c r="N1376" s="623">
        <v>7143.0162518026536</v>
      </c>
    </row>
    <row r="1377" spans="1:14" ht="14.4" customHeight="1" x14ac:dyDescent="0.3">
      <c r="A1377" s="618" t="s">
        <v>556</v>
      </c>
      <c r="B1377" s="619" t="s">
        <v>558</v>
      </c>
      <c r="C1377" s="620" t="s">
        <v>582</v>
      </c>
      <c r="D1377" s="621" t="s">
        <v>583</v>
      </c>
      <c r="E1377" s="620" t="s">
        <v>559</v>
      </c>
      <c r="F1377" s="621" t="s">
        <v>560</v>
      </c>
      <c r="G1377" s="620" t="s">
        <v>627</v>
      </c>
      <c r="H1377" s="620" t="s">
        <v>816</v>
      </c>
      <c r="I1377" s="620" t="s">
        <v>817</v>
      </c>
      <c r="J1377" s="620" t="s">
        <v>818</v>
      </c>
      <c r="K1377" s="620" t="s">
        <v>819</v>
      </c>
      <c r="L1377" s="622">
        <v>76.919966890313447</v>
      </c>
      <c r="M1377" s="622">
        <v>2</v>
      </c>
      <c r="N1377" s="623">
        <v>153.83993378062689</v>
      </c>
    </row>
    <row r="1378" spans="1:14" ht="14.4" customHeight="1" x14ac:dyDescent="0.3">
      <c r="A1378" s="618" t="s">
        <v>556</v>
      </c>
      <c r="B1378" s="619" t="s">
        <v>558</v>
      </c>
      <c r="C1378" s="620" t="s">
        <v>582</v>
      </c>
      <c r="D1378" s="621" t="s">
        <v>583</v>
      </c>
      <c r="E1378" s="620" t="s">
        <v>559</v>
      </c>
      <c r="F1378" s="621" t="s">
        <v>560</v>
      </c>
      <c r="G1378" s="620" t="s">
        <v>627</v>
      </c>
      <c r="H1378" s="620" t="s">
        <v>820</v>
      </c>
      <c r="I1378" s="620" t="s">
        <v>821</v>
      </c>
      <c r="J1378" s="620" t="s">
        <v>822</v>
      </c>
      <c r="K1378" s="620" t="s">
        <v>823</v>
      </c>
      <c r="L1378" s="622">
        <v>21.5499366025781</v>
      </c>
      <c r="M1378" s="622">
        <v>1</v>
      </c>
      <c r="N1378" s="623">
        <v>21.5499366025781</v>
      </c>
    </row>
    <row r="1379" spans="1:14" ht="14.4" customHeight="1" x14ac:dyDescent="0.3">
      <c r="A1379" s="618" t="s">
        <v>556</v>
      </c>
      <c r="B1379" s="619" t="s">
        <v>558</v>
      </c>
      <c r="C1379" s="620" t="s">
        <v>582</v>
      </c>
      <c r="D1379" s="621" t="s">
        <v>583</v>
      </c>
      <c r="E1379" s="620" t="s">
        <v>559</v>
      </c>
      <c r="F1379" s="621" t="s">
        <v>560</v>
      </c>
      <c r="G1379" s="620" t="s">
        <v>627</v>
      </c>
      <c r="H1379" s="620" t="s">
        <v>2026</v>
      </c>
      <c r="I1379" s="620" t="s">
        <v>2027</v>
      </c>
      <c r="J1379" s="620" t="s">
        <v>2028</v>
      </c>
      <c r="K1379" s="620" t="s">
        <v>2029</v>
      </c>
      <c r="L1379" s="622">
        <v>331.02768791118734</v>
      </c>
      <c r="M1379" s="622">
        <v>3</v>
      </c>
      <c r="N1379" s="623">
        <v>993.08306373356208</v>
      </c>
    </row>
    <row r="1380" spans="1:14" ht="14.4" customHeight="1" x14ac:dyDescent="0.3">
      <c r="A1380" s="618" t="s">
        <v>556</v>
      </c>
      <c r="B1380" s="619" t="s">
        <v>558</v>
      </c>
      <c r="C1380" s="620" t="s">
        <v>582</v>
      </c>
      <c r="D1380" s="621" t="s">
        <v>583</v>
      </c>
      <c r="E1380" s="620" t="s">
        <v>559</v>
      </c>
      <c r="F1380" s="621" t="s">
        <v>560</v>
      </c>
      <c r="G1380" s="620" t="s">
        <v>627</v>
      </c>
      <c r="H1380" s="620" t="s">
        <v>828</v>
      </c>
      <c r="I1380" s="620" t="s">
        <v>829</v>
      </c>
      <c r="J1380" s="620" t="s">
        <v>830</v>
      </c>
      <c r="K1380" s="620" t="s">
        <v>831</v>
      </c>
      <c r="L1380" s="622">
        <v>259.44</v>
      </c>
      <c r="M1380" s="622">
        <v>60</v>
      </c>
      <c r="N1380" s="623">
        <v>15566.400000000001</v>
      </c>
    </row>
    <row r="1381" spans="1:14" ht="14.4" customHeight="1" x14ac:dyDescent="0.3">
      <c r="A1381" s="618" t="s">
        <v>556</v>
      </c>
      <c r="B1381" s="619" t="s">
        <v>558</v>
      </c>
      <c r="C1381" s="620" t="s">
        <v>582</v>
      </c>
      <c r="D1381" s="621" t="s">
        <v>583</v>
      </c>
      <c r="E1381" s="620" t="s">
        <v>559</v>
      </c>
      <c r="F1381" s="621" t="s">
        <v>560</v>
      </c>
      <c r="G1381" s="620" t="s">
        <v>627</v>
      </c>
      <c r="H1381" s="620" t="s">
        <v>3299</v>
      </c>
      <c r="I1381" s="620" t="s">
        <v>3300</v>
      </c>
      <c r="J1381" s="620" t="s">
        <v>3301</v>
      </c>
      <c r="K1381" s="620" t="s">
        <v>1957</v>
      </c>
      <c r="L1381" s="622">
        <v>39.164229523591899</v>
      </c>
      <c r="M1381" s="622">
        <v>52</v>
      </c>
      <c r="N1381" s="623">
        <v>2036.5399352267789</v>
      </c>
    </row>
    <row r="1382" spans="1:14" ht="14.4" customHeight="1" x14ac:dyDescent="0.3">
      <c r="A1382" s="618" t="s">
        <v>556</v>
      </c>
      <c r="B1382" s="619" t="s">
        <v>558</v>
      </c>
      <c r="C1382" s="620" t="s">
        <v>582</v>
      </c>
      <c r="D1382" s="621" t="s">
        <v>583</v>
      </c>
      <c r="E1382" s="620" t="s">
        <v>559</v>
      </c>
      <c r="F1382" s="621" t="s">
        <v>560</v>
      </c>
      <c r="G1382" s="620" t="s">
        <v>627</v>
      </c>
      <c r="H1382" s="620" t="s">
        <v>836</v>
      </c>
      <c r="I1382" s="620" t="s">
        <v>837</v>
      </c>
      <c r="J1382" s="620" t="s">
        <v>838</v>
      </c>
      <c r="K1382" s="620" t="s">
        <v>839</v>
      </c>
      <c r="L1382" s="622">
        <v>22.654</v>
      </c>
      <c r="M1382" s="622">
        <v>5</v>
      </c>
      <c r="N1382" s="623">
        <v>113.27</v>
      </c>
    </row>
    <row r="1383" spans="1:14" ht="14.4" customHeight="1" x14ac:dyDescent="0.3">
      <c r="A1383" s="618" t="s">
        <v>556</v>
      </c>
      <c r="B1383" s="619" t="s">
        <v>558</v>
      </c>
      <c r="C1383" s="620" t="s">
        <v>582</v>
      </c>
      <c r="D1383" s="621" t="s">
        <v>583</v>
      </c>
      <c r="E1383" s="620" t="s">
        <v>559</v>
      </c>
      <c r="F1383" s="621" t="s">
        <v>560</v>
      </c>
      <c r="G1383" s="620" t="s">
        <v>627</v>
      </c>
      <c r="H1383" s="620" t="s">
        <v>3199</v>
      </c>
      <c r="I1383" s="620" t="s">
        <v>3200</v>
      </c>
      <c r="J1383" s="620" t="s">
        <v>3201</v>
      </c>
      <c r="K1383" s="620"/>
      <c r="L1383" s="622">
        <v>102.88957328495501</v>
      </c>
      <c r="M1383" s="622">
        <v>1</v>
      </c>
      <c r="N1383" s="623">
        <v>102.88957328495501</v>
      </c>
    </row>
    <row r="1384" spans="1:14" ht="14.4" customHeight="1" x14ac:dyDescent="0.3">
      <c r="A1384" s="618" t="s">
        <v>556</v>
      </c>
      <c r="B1384" s="619" t="s">
        <v>558</v>
      </c>
      <c r="C1384" s="620" t="s">
        <v>582</v>
      </c>
      <c r="D1384" s="621" t="s">
        <v>583</v>
      </c>
      <c r="E1384" s="620" t="s">
        <v>559</v>
      </c>
      <c r="F1384" s="621" t="s">
        <v>560</v>
      </c>
      <c r="G1384" s="620" t="s">
        <v>627</v>
      </c>
      <c r="H1384" s="620" t="s">
        <v>844</v>
      </c>
      <c r="I1384" s="620" t="s">
        <v>845</v>
      </c>
      <c r="J1384" s="620" t="s">
        <v>846</v>
      </c>
      <c r="K1384" s="620" t="s">
        <v>847</v>
      </c>
      <c r="L1384" s="622">
        <v>57.9900253285196</v>
      </c>
      <c r="M1384" s="622">
        <v>1</v>
      </c>
      <c r="N1384" s="623">
        <v>57.9900253285196</v>
      </c>
    </row>
    <row r="1385" spans="1:14" ht="14.4" customHeight="1" x14ac:dyDescent="0.3">
      <c r="A1385" s="618" t="s">
        <v>556</v>
      </c>
      <c r="B1385" s="619" t="s">
        <v>558</v>
      </c>
      <c r="C1385" s="620" t="s">
        <v>582</v>
      </c>
      <c r="D1385" s="621" t="s">
        <v>583</v>
      </c>
      <c r="E1385" s="620" t="s">
        <v>559</v>
      </c>
      <c r="F1385" s="621" t="s">
        <v>560</v>
      </c>
      <c r="G1385" s="620" t="s">
        <v>627</v>
      </c>
      <c r="H1385" s="620" t="s">
        <v>2045</v>
      </c>
      <c r="I1385" s="620" t="s">
        <v>2046</v>
      </c>
      <c r="J1385" s="620" t="s">
        <v>2047</v>
      </c>
      <c r="K1385" s="620" t="s">
        <v>2048</v>
      </c>
      <c r="L1385" s="622">
        <v>134.22999999999999</v>
      </c>
      <c r="M1385" s="622">
        <v>1</v>
      </c>
      <c r="N1385" s="623">
        <v>134.22999999999999</v>
      </c>
    </row>
    <row r="1386" spans="1:14" ht="14.4" customHeight="1" x14ac:dyDescent="0.3">
      <c r="A1386" s="618" t="s">
        <v>556</v>
      </c>
      <c r="B1386" s="619" t="s">
        <v>558</v>
      </c>
      <c r="C1386" s="620" t="s">
        <v>582</v>
      </c>
      <c r="D1386" s="621" t="s">
        <v>583</v>
      </c>
      <c r="E1386" s="620" t="s">
        <v>559</v>
      </c>
      <c r="F1386" s="621" t="s">
        <v>560</v>
      </c>
      <c r="G1386" s="620" t="s">
        <v>627</v>
      </c>
      <c r="H1386" s="620" t="s">
        <v>859</v>
      </c>
      <c r="I1386" s="620" t="s">
        <v>860</v>
      </c>
      <c r="J1386" s="620" t="s">
        <v>861</v>
      </c>
      <c r="K1386" s="620" t="s">
        <v>862</v>
      </c>
      <c r="L1386" s="622">
        <v>75.240000679438253</v>
      </c>
      <c r="M1386" s="622">
        <v>4</v>
      </c>
      <c r="N1386" s="623">
        <v>300.96000271775301</v>
      </c>
    </row>
    <row r="1387" spans="1:14" ht="14.4" customHeight="1" x14ac:dyDescent="0.3">
      <c r="A1387" s="618" t="s">
        <v>556</v>
      </c>
      <c r="B1387" s="619" t="s">
        <v>558</v>
      </c>
      <c r="C1387" s="620" t="s">
        <v>582</v>
      </c>
      <c r="D1387" s="621" t="s">
        <v>583</v>
      </c>
      <c r="E1387" s="620" t="s">
        <v>559</v>
      </c>
      <c r="F1387" s="621" t="s">
        <v>560</v>
      </c>
      <c r="G1387" s="620" t="s">
        <v>627</v>
      </c>
      <c r="H1387" s="620" t="s">
        <v>863</v>
      </c>
      <c r="I1387" s="620" t="s">
        <v>864</v>
      </c>
      <c r="J1387" s="620" t="s">
        <v>865</v>
      </c>
      <c r="K1387" s="620" t="s">
        <v>866</v>
      </c>
      <c r="L1387" s="622">
        <v>78.37</v>
      </c>
      <c r="M1387" s="622">
        <v>1</v>
      </c>
      <c r="N1387" s="623">
        <v>78.37</v>
      </c>
    </row>
    <row r="1388" spans="1:14" ht="14.4" customHeight="1" x14ac:dyDescent="0.3">
      <c r="A1388" s="618" t="s">
        <v>556</v>
      </c>
      <c r="B1388" s="619" t="s">
        <v>558</v>
      </c>
      <c r="C1388" s="620" t="s">
        <v>582</v>
      </c>
      <c r="D1388" s="621" t="s">
        <v>583</v>
      </c>
      <c r="E1388" s="620" t="s">
        <v>559</v>
      </c>
      <c r="F1388" s="621" t="s">
        <v>560</v>
      </c>
      <c r="G1388" s="620" t="s">
        <v>627</v>
      </c>
      <c r="H1388" s="620" t="s">
        <v>871</v>
      </c>
      <c r="I1388" s="620" t="s">
        <v>872</v>
      </c>
      <c r="J1388" s="620" t="s">
        <v>873</v>
      </c>
      <c r="K1388" s="620" t="s">
        <v>874</v>
      </c>
      <c r="L1388" s="622">
        <v>69.560006067809198</v>
      </c>
      <c r="M1388" s="622">
        <v>1</v>
      </c>
      <c r="N1388" s="623">
        <v>69.560006067809198</v>
      </c>
    </row>
    <row r="1389" spans="1:14" ht="14.4" customHeight="1" x14ac:dyDescent="0.3">
      <c r="A1389" s="618" t="s">
        <v>556</v>
      </c>
      <c r="B1389" s="619" t="s">
        <v>558</v>
      </c>
      <c r="C1389" s="620" t="s">
        <v>582</v>
      </c>
      <c r="D1389" s="621" t="s">
        <v>583</v>
      </c>
      <c r="E1389" s="620" t="s">
        <v>559</v>
      </c>
      <c r="F1389" s="621" t="s">
        <v>560</v>
      </c>
      <c r="G1389" s="620" t="s">
        <v>627</v>
      </c>
      <c r="H1389" s="620" t="s">
        <v>875</v>
      </c>
      <c r="I1389" s="620" t="s">
        <v>876</v>
      </c>
      <c r="J1389" s="620" t="s">
        <v>877</v>
      </c>
      <c r="K1389" s="620" t="s">
        <v>878</v>
      </c>
      <c r="L1389" s="622">
        <v>100.71095328388201</v>
      </c>
      <c r="M1389" s="622">
        <v>2</v>
      </c>
      <c r="N1389" s="623">
        <v>201.42190656776401</v>
      </c>
    </row>
    <row r="1390" spans="1:14" ht="14.4" customHeight="1" x14ac:dyDescent="0.3">
      <c r="A1390" s="618" t="s">
        <v>556</v>
      </c>
      <c r="B1390" s="619" t="s">
        <v>558</v>
      </c>
      <c r="C1390" s="620" t="s">
        <v>582</v>
      </c>
      <c r="D1390" s="621" t="s">
        <v>583</v>
      </c>
      <c r="E1390" s="620" t="s">
        <v>559</v>
      </c>
      <c r="F1390" s="621" t="s">
        <v>560</v>
      </c>
      <c r="G1390" s="620" t="s">
        <v>627</v>
      </c>
      <c r="H1390" s="620" t="s">
        <v>879</v>
      </c>
      <c r="I1390" s="620" t="s">
        <v>880</v>
      </c>
      <c r="J1390" s="620" t="s">
        <v>881</v>
      </c>
      <c r="K1390" s="620" t="s">
        <v>882</v>
      </c>
      <c r="L1390" s="622">
        <v>108.61</v>
      </c>
      <c r="M1390" s="622">
        <v>1</v>
      </c>
      <c r="N1390" s="623">
        <v>108.61</v>
      </c>
    </row>
    <row r="1391" spans="1:14" ht="14.4" customHeight="1" x14ac:dyDescent="0.3">
      <c r="A1391" s="618" t="s">
        <v>556</v>
      </c>
      <c r="B1391" s="619" t="s">
        <v>558</v>
      </c>
      <c r="C1391" s="620" t="s">
        <v>582</v>
      </c>
      <c r="D1391" s="621" t="s">
        <v>583</v>
      </c>
      <c r="E1391" s="620" t="s">
        <v>559</v>
      </c>
      <c r="F1391" s="621" t="s">
        <v>560</v>
      </c>
      <c r="G1391" s="620" t="s">
        <v>627</v>
      </c>
      <c r="H1391" s="620" t="s">
        <v>883</v>
      </c>
      <c r="I1391" s="620" t="s">
        <v>884</v>
      </c>
      <c r="J1391" s="620" t="s">
        <v>885</v>
      </c>
      <c r="K1391" s="620" t="s">
        <v>886</v>
      </c>
      <c r="L1391" s="622">
        <v>129.850215923283</v>
      </c>
      <c r="M1391" s="622">
        <v>1</v>
      </c>
      <c r="N1391" s="623">
        <v>129.850215923283</v>
      </c>
    </row>
    <row r="1392" spans="1:14" ht="14.4" customHeight="1" x14ac:dyDescent="0.3">
      <c r="A1392" s="618" t="s">
        <v>556</v>
      </c>
      <c r="B1392" s="619" t="s">
        <v>558</v>
      </c>
      <c r="C1392" s="620" t="s">
        <v>582</v>
      </c>
      <c r="D1392" s="621" t="s">
        <v>583</v>
      </c>
      <c r="E1392" s="620" t="s">
        <v>559</v>
      </c>
      <c r="F1392" s="621" t="s">
        <v>560</v>
      </c>
      <c r="G1392" s="620" t="s">
        <v>627</v>
      </c>
      <c r="H1392" s="620" t="s">
        <v>887</v>
      </c>
      <c r="I1392" s="620" t="s">
        <v>888</v>
      </c>
      <c r="J1392" s="620" t="s">
        <v>889</v>
      </c>
      <c r="K1392" s="620" t="s">
        <v>890</v>
      </c>
      <c r="L1392" s="622">
        <v>22.2752390417504</v>
      </c>
      <c r="M1392" s="622">
        <v>2</v>
      </c>
      <c r="N1392" s="623">
        <v>44.550478083500799</v>
      </c>
    </row>
    <row r="1393" spans="1:14" ht="14.4" customHeight="1" x14ac:dyDescent="0.3">
      <c r="A1393" s="618" t="s">
        <v>556</v>
      </c>
      <c r="B1393" s="619" t="s">
        <v>558</v>
      </c>
      <c r="C1393" s="620" t="s">
        <v>582</v>
      </c>
      <c r="D1393" s="621" t="s">
        <v>583</v>
      </c>
      <c r="E1393" s="620" t="s">
        <v>559</v>
      </c>
      <c r="F1393" s="621" t="s">
        <v>560</v>
      </c>
      <c r="G1393" s="620" t="s">
        <v>627</v>
      </c>
      <c r="H1393" s="620" t="s">
        <v>3302</v>
      </c>
      <c r="I1393" s="620" t="s">
        <v>3303</v>
      </c>
      <c r="J1393" s="620" t="s">
        <v>3304</v>
      </c>
      <c r="K1393" s="620" t="s">
        <v>3305</v>
      </c>
      <c r="L1393" s="622">
        <v>379.28</v>
      </c>
      <c r="M1393" s="622">
        <v>1</v>
      </c>
      <c r="N1393" s="623">
        <v>379.28</v>
      </c>
    </row>
    <row r="1394" spans="1:14" ht="14.4" customHeight="1" x14ac:dyDescent="0.3">
      <c r="A1394" s="618" t="s">
        <v>556</v>
      </c>
      <c r="B1394" s="619" t="s">
        <v>558</v>
      </c>
      <c r="C1394" s="620" t="s">
        <v>582</v>
      </c>
      <c r="D1394" s="621" t="s">
        <v>583</v>
      </c>
      <c r="E1394" s="620" t="s">
        <v>559</v>
      </c>
      <c r="F1394" s="621" t="s">
        <v>560</v>
      </c>
      <c r="G1394" s="620" t="s">
        <v>627</v>
      </c>
      <c r="H1394" s="620" t="s">
        <v>903</v>
      </c>
      <c r="I1394" s="620" t="s">
        <v>904</v>
      </c>
      <c r="J1394" s="620" t="s">
        <v>905</v>
      </c>
      <c r="K1394" s="620" t="s">
        <v>906</v>
      </c>
      <c r="L1394" s="622">
        <v>118.10269921659001</v>
      </c>
      <c r="M1394" s="622">
        <v>3</v>
      </c>
      <c r="N1394" s="623">
        <v>354.30809764977005</v>
      </c>
    </row>
    <row r="1395" spans="1:14" ht="14.4" customHeight="1" x14ac:dyDescent="0.3">
      <c r="A1395" s="618" t="s">
        <v>556</v>
      </c>
      <c r="B1395" s="619" t="s">
        <v>558</v>
      </c>
      <c r="C1395" s="620" t="s">
        <v>582</v>
      </c>
      <c r="D1395" s="621" t="s">
        <v>583</v>
      </c>
      <c r="E1395" s="620" t="s">
        <v>559</v>
      </c>
      <c r="F1395" s="621" t="s">
        <v>560</v>
      </c>
      <c r="G1395" s="620" t="s">
        <v>627</v>
      </c>
      <c r="H1395" s="620" t="s">
        <v>907</v>
      </c>
      <c r="I1395" s="620" t="s">
        <v>908</v>
      </c>
      <c r="J1395" s="620" t="s">
        <v>905</v>
      </c>
      <c r="K1395" s="620" t="s">
        <v>909</v>
      </c>
      <c r="L1395" s="622">
        <v>134.75261845008467</v>
      </c>
      <c r="M1395" s="622">
        <v>3</v>
      </c>
      <c r="N1395" s="623">
        <v>404.25785535025398</v>
      </c>
    </row>
    <row r="1396" spans="1:14" ht="14.4" customHeight="1" x14ac:dyDescent="0.3">
      <c r="A1396" s="618" t="s">
        <v>556</v>
      </c>
      <c r="B1396" s="619" t="s">
        <v>558</v>
      </c>
      <c r="C1396" s="620" t="s">
        <v>582</v>
      </c>
      <c r="D1396" s="621" t="s">
        <v>583</v>
      </c>
      <c r="E1396" s="620" t="s">
        <v>559</v>
      </c>
      <c r="F1396" s="621" t="s">
        <v>560</v>
      </c>
      <c r="G1396" s="620" t="s">
        <v>627</v>
      </c>
      <c r="H1396" s="620" t="s">
        <v>3306</v>
      </c>
      <c r="I1396" s="620" t="s">
        <v>3307</v>
      </c>
      <c r="J1396" s="620" t="s">
        <v>3308</v>
      </c>
      <c r="K1396" s="620" t="s">
        <v>3309</v>
      </c>
      <c r="L1396" s="622">
        <v>81.08</v>
      </c>
      <c r="M1396" s="622">
        <v>1</v>
      </c>
      <c r="N1396" s="623">
        <v>81.08</v>
      </c>
    </row>
    <row r="1397" spans="1:14" ht="14.4" customHeight="1" x14ac:dyDescent="0.3">
      <c r="A1397" s="618" t="s">
        <v>556</v>
      </c>
      <c r="B1397" s="619" t="s">
        <v>558</v>
      </c>
      <c r="C1397" s="620" t="s">
        <v>582</v>
      </c>
      <c r="D1397" s="621" t="s">
        <v>583</v>
      </c>
      <c r="E1397" s="620" t="s">
        <v>559</v>
      </c>
      <c r="F1397" s="621" t="s">
        <v>560</v>
      </c>
      <c r="G1397" s="620" t="s">
        <v>627</v>
      </c>
      <c r="H1397" s="620" t="s">
        <v>910</v>
      </c>
      <c r="I1397" s="620" t="s">
        <v>911</v>
      </c>
      <c r="J1397" s="620" t="s">
        <v>912</v>
      </c>
      <c r="K1397" s="620" t="s">
        <v>913</v>
      </c>
      <c r="L1397" s="622">
        <v>73.738514009343419</v>
      </c>
      <c r="M1397" s="622">
        <v>13</v>
      </c>
      <c r="N1397" s="623">
        <v>958.6006821214645</v>
      </c>
    </row>
    <row r="1398" spans="1:14" ht="14.4" customHeight="1" x14ac:dyDescent="0.3">
      <c r="A1398" s="618" t="s">
        <v>556</v>
      </c>
      <c r="B1398" s="619" t="s">
        <v>558</v>
      </c>
      <c r="C1398" s="620" t="s">
        <v>582</v>
      </c>
      <c r="D1398" s="621" t="s">
        <v>583</v>
      </c>
      <c r="E1398" s="620" t="s">
        <v>559</v>
      </c>
      <c r="F1398" s="621" t="s">
        <v>560</v>
      </c>
      <c r="G1398" s="620" t="s">
        <v>627</v>
      </c>
      <c r="H1398" s="620" t="s">
        <v>914</v>
      </c>
      <c r="I1398" s="620" t="s">
        <v>915</v>
      </c>
      <c r="J1398" s="620" t="s">
        <v>730</v>
      </c>
      <c r="K1398" s="620" t="s">
        <v>916</v>
      </c>
      <c r="L1398" s="622">
        <v>46.587458961477012</v>
      </c>
      <c r="M1398" s="622">
        <v>63</v>
      </c>
      <c r="N1398" s="623">
        <v>2935.0099145730519</v>
      </c>
    </row>
    <row r="1399" spans="1:14" ht="14.4" customHeight="1" x14ac:dyDescent="0.3">
      <c r="A1399" s="618" t="s">
        <v>556</v>
      </c>
      <c r="B1399" s="619" t="s">
        <v>558</v>
      </c>
      <c r="C1399" s="620" t="s">
        <v>582</v>
      </c>
      <c r="D1399" s="621" t="s">
        <v>583</v>
      </c>
      <c r="E1399" s="620" t="s">
        <v>559</v>
      </c>
      <c r="F1399" s="621" t="s">
        <v>560</v>
      </c>
      <c r="G1399" s="620" t="s">
        <v>627</v>
      </c>
      <c r="H1399" s="620" t="s">
        <v>917</v>
      </c>
      <c r="I1399" s="620" t="s">
        <v>918</v>
      </c>
      <c r="J1399" s="620" t="s">
        <v>919</v>
      </c>
      <c r="K1399" s="620" t="s">
        <v>920</v>
      </c>
      <c r="L1399" s="622">
        <v>47.561068838919084</v>
      </c>
      <c r="M1399" s="622">
        <v>456</v>
      </c>
      <c r="N1399" s="623">
        <v>21687.847390547104</v>
      </c>
    </row>
    <row r="1400" spans="1:14" ht="14.4" customHeight="1" x14ac:dyDescent="0.3">
      <c r="A1400" s="618" t="s">
        <v>556</v>
      </c>
      <c r="B1400" s="619" t="s">
        <v>558</v>
      </c>
      <c r="C1400" s="620" t="s">
        <v>582</v>
      </c>
      <c r="D1400" s="621" t="s">
        <v>583</v>
      </c>
      <c r="E1400" s="620" t="s">
        <v>559</v>
      </c>
      <c r="F1400" s="621" t="s">
        <v>560</v>
      </c>
      <c r="G1400" s="620" t="s">
        <v>627</v>
      </c>
      <c r="H1400" s="620" t="s">
        <v>921</v>
      </c>
      <c r="I1400" s="620" t="s">
        <v>922</v>
      </c>
      <c r="J1400" s="620" t="s">
        <v>923</v>
      </c>
      <c r="K1400" s="620" t="s">
        <v>924</v>
      </c>
      <c r="L1400" s="622">
        <v>41.62</v>
      </c>
      <c r="M1400" s="622">
        <v>1</v>
      </c>
      <c r="N1400" s="623">
        <v>41.62</v>
      </c>
    </row>
    <row r="1401" spans="1:14" ht="14.4" customHeight="1" x14ac:dyDescent="0.3">
      <c r="A1401" s="618" t="s">
        <v>556</v>
      </c>
      <c r="B1401" s="619" t="s">
        <v>558</v>
      </c>
      <c r="C1401" s="620" t="s">
        <v>582</v>
      </c>
      <c r="D1401" s="621" t="s">
        <v>583</v>
      </c>
      <c r="E1401" s="620" t="s">
        <v>559</v>
      </c>
      <c r="F1401" s="621" t="s">
        <v>560</v>
      </c>
      <c r="G1401" s="620" t="s">
        <v>627</v>
      </c>
      <c r="H1401" s="620" t="s">
        <v>925</v>
      </c>
      <c r="I1401" s="620" t="s">
        <v>926</v>
      </c>
      <c r="J1401" s="620" t="s">
        <v>923</v>
      </c>
      <c r="K1401" s="620" t="s">
        <v>927</v>
      </c>
      <c r="L1401" s="622">
        <v>292.36447453305345</v>
      </c>
      <c r="M1401" s="622">
        <v>76</v>
      </c>
      <c r="N1401" s="623">
        <v>22219.700064512061</v>
      </c>
    </row>
    <row r="1402" spans="1:14" ht="14.4" customHeight="1" x14ac:dyDescent="0.3">
      <c r="A1402" s="618" t="s">
        <v>556</v>
      </c>
      <c r="B1402" s="619" t="s">
        <v>558</v>
      </c>
      <c r="C1402" s="620" t="s">
        <v>582</v>
      </c>
      <c r="D1402" s="621" t="s">
        <v>583</v>
      </c>
      <c r="E1402" s="620" t="s">
        <v>559</v>
      </c>
      <c r="F1402" s="621" t="s">
        <v>560</v>
      </c>
      <c r="G1402" s="620" t="s">
        <v>627</v>
      </c>
      <c r="H1402" s="620" t="s">
        <v>2077</v>
      </c>
      <c r="I1402" s="620" t="s">
        <v>2078</v>
      </c>
      <c r="J1402" s="620" t="s">
        <v>2079</v>
      </c>
      <c r="K1402" s="620" t="s">
        <v>2080</v>
      </c>
      <c r="L1402" s="622">
        <v>383.42668121425299</v>
      </c>
      <c r="M1402" s="622">
        <v>6</v>
      </c>
      <c r="N1402" s="623">
        <v>2300.560087285518</v>
      </c>
    </row>
    <row r="1403" spans="1:14" ht="14.4" customHeight="1" x14ac:dyDescent="0.3">
      <c r="A1403" s="618" t="s">
        <v>556</v>
      </c>
      <c r="B1403" s="619" t="s">
        <v>558</v>
      </c>
      <c r="C1403" s="620" t="s">
        <v>582</v>
      </c>
      <c r="D1403" s="621" t="s">
        <v>583</v>
      </c>
      <c r="E1403" s="620" t="s">
        <v>559</v>
      </c>
      <c r="F1403" s="621" t="s">
        <v>560</v>
      </c>
      <c r="G1403" s="620" t="s">
        <v>627</v>
      </c>
      <c r="H1403" s="620" t="s">
        <v>932</v>
      </c>
      <c r="I1403" s="620" t="s">
        <v>933</v>
      </c>
      <c r="J1403" s="620" t="s">
        <v>934</v>
      </c>
      <c r="K1403" s="620" t="s">
        <v>935</v>
      </c>
      <c r="L1403" s="622">
        <v>49.700350756101997</v>
      </c>
      <c r="M1403" s="622">
        <v>2</v>
      </c>
      <c r="N1403" s="623">
        <v>99.400701512203995</v>
      </c>
    </row>
    <row r="1404" spans="1:14" ht="14.4" customHeight="1" x14ac:dyDescent="0.3">
      <c r="A1404" s="618" t="s">
        <v>556</v>
      </c>
      <c r="B1404" s="619" t="s">
        <v>558</v>
      </c>
      <c r="C1404" s="620" t="s">
        <v>582</v>
      </c>
      <c r="D1404" s="621" t="s">
        <v>583</v>
      </c>
      <c r="E1404" s="620" t="s">
        <v>559</v>
      </c>
      <c r="F1404" s="621" t="s">
        <v>560</v>
      </c>
      <c r="G1404" s="620" t="s">
        <v>627</v>
      </c>
      <c r="H1404" s="620" t="s">
        <v>936</v>
      </c>
      <c r="I1404" s="620" t="s">
        <v>937</v>
      </c>
      <c r="J1404" s="620" t="s">
        <v>934</v>
      </c>
      <c r="K1404" s="620" t="s">
        <v>938</v>
      </c>
      <c r="L1404" s="622">
        <v>91.57</v>
      </c>
      <c r="M1404" s="622">
        <v>3</v>
      </c>
      <c r="N1404" s="623">
        <v>274.70999999999998</v>
      </c>
    </row>
    <row r="1405" spans="1:14" ht="14.4" customHeight="1" x14ac:dyDescent="0.3">
      <c r="A1405" s="618" t="s">
        <v>556</v>
      </c>
      <c r="B1405" s="619" t="s">
        <v>558</v>
      </c>
      <c r="C1405" s="620" t="s">
        <v>582</v>
      </c>
      <c r="D1405" s="621" t="s">
        <v>583</v>
      </c>
      <c r="E1405" s="620" t="s">
        <v>559</v>
      </c>
      <c r="F1405" s="621" t="s">
        <v>560</v>
      </c>
      <c r="G1405" s="620" t="s">
        <v>627</v>
      </c>
      <c r="H1405" s="620" t="s">
        <v>943</v>
      </c>
      <c r="I1405" s="620" t="s">
        <v>944</v>
      </c>
      <c r="J1405" s="620" t="s">
        <v>945</v>
      </c>
      <c r="K1405" s="620" t="s">
        <v>946</v>
      </c>
      <c r="L1405" s="622">
        <v>38.03</v>
      </c>
      <c r="M1405" s="622">
        <v>1</v>
      </c>
      <c r="N1405" s="623">
        <v>38.03</v>
      </c>
    </row>
    <row r="1406" spans="1:14" ht="14.4" customHeight="1" x14ac:dyDescent="0.3">
      <c r="A1406" s="618" t="s">
        <v>556</v>
      </c>
      <c r="B1406" s="619" t="s">
        <v>558</v>
      </c>
      <c r="C1406" s="620" t="s">
        <v>582</v>
      </c>
      <c r="D1406" s="621" t="s">
        <v>583</v>
      </c>
      <c r="E1406" s="620" t="s">
        <v>559</v>
      </c>
      <c r="F1406" s="621" t="s">
        <v>560</v>
      </c>
      <c r="G1406" s="620" t="s">
        <v>627</v>
      </c>
      <c r="H1406" s="620" t="s">
        <v>962</v>
      </c>
      <c r="I1406" s="620" t="s">
        <v>963</v>
      </c>
      <c r="J1406" s="620" t="s">
        <v>964</v>
      </c>
      <c r="K1406" s="620" t="s">
        <v>965</v>
      </c>
      <c r="L1406" s="622">
        <v>213.8125827632895</v>
      </c>
      <c r="M1406" s="622">
        <v>19</v>
      </c>
      <c r="N1406" s="623">
        <v>4062.4390725025005</v>
      </c>
    </row>
    <row r="1407" spans="1:14" ht="14.4" customHeight="1" x14ac:dyDescent="0.3">
      <c r="A1407" s="618" t="s">
        <v>556</v>
      </c>
      <c r="B1407" s="619" t="s">
        <v>558</v>
      </c>
      <c r="C1407" s="620" t="s">
        <v>582</v>
      </c>
      <c r="D1407" s="621" t="s">
        <v>583</v>
      </c>
      <c r="E1407" s="620" t="s">
        <v>559</v>
      </c>
      <c r="F1407" s="621" t="s">
        <v>560</v>
      </c>
      <c r="G1407" s="620" t="s">
        <v>627</v>
      </c>
      <c r="H1407" s="620" t="s">
        <v>966</v>
      </c>
      <c r="I1407" s="620" t="s">
        <v>967</v>
      </c>
      <c r="J1407" s="620" t="s">
        <v>968</v>
      </c>
      <c r="K1407" s="620" t="s">
        <v>969</v>
      </c>
      <c r="L1407" s="622">
        <v>150.66430475409049</v>
      </c>
      <c r="M1407" s="622">
        <v>20</v>
      </c>
      <c r="N1407" s="623">
        <v>3013.2860950818099</v>
      </c>
    </row>
    <row r="1408" spans="1:14" ht="14.4" customHeight="1" x14ac:dyDescent="0.3">
      <c r="A1408" s="618" t="s">
        <v>556</v>
      </c>
      <c r="B1408" s="619" t="s">
        <v>558</v>
      </c>
      <c r="C1408" s="620" t="s">
        <v>582</v>
      </c>
      <c r="D1408" s="621" t="s">
        <v>583</v>
      </c>
      <c r="E1408" s="620" t="s">
        <v>559</v>
      </c>
      <c r="F1408" s="621" t="s">
        <v>560</v>
      </c>
      <c r="G1408" s="620" t="s">
        <v>627</v>
      </c>
      <c r="H1408" s="620" t="s">
        <v>3310</v>
      </c>
      <c r="I1408" s="620" t="s">
        <v>971</v>
      </c>
      <c r="J1408" s="620" t="s">
        <v>3311</v>
      </c>
      <c r="K1408" s="620"/>
      <c r="L1408" s="622">
        <v>97.692808700963184</v>
      </c>
      <c r="M1408" s="622">
        <v>74</v>
      </c>
      <c r="N1408" s="623">
        <v>7229.2678438712755</v>
      </c>
    </row>
    <row r="1409" spans="1:14" ht="14.4" customHeight="1" x14ac:dyDescent="0.3">
      <c r="A1409" s="618" t="s">
        <v>556</v>
      </c>
      <c r="B1409" s="619" t="s">
        <v>558</v>
      </c>
      <c r="C1409" s="620" t="s">
        <v>582</v>
      </c>
      <c r="D1409" s="621" t="s">
        <v>583</v>
      </c>
      <c r="E1409" s="620" t="s">
        <v>559</v>
      </c>
      <c r="F1409" s="621" t="s">
        <v>560</v>
      </c>
      <c r="G1409" s="620" t="s">
        <v>627</v>
      </c>
      <c r="H1409" s="620" t="s">
        <v>970</v>
      </c>
      <c r="I1409" s="620" t="s">
        <v>971</v>
      </c>
      <c r="J1409" s="620" t="s">
        <v>972</v>
      </c>
      <c r="K1409" s="620" t="s">
        <v>973</v>
      </c>
      <c r="L1409" s="622">
        <v>175.89129275078901</v>
      </c>
      <c r="M1409" s="622">
        <v>2</v>
      </c>
      <c r="N1409" s="623">
        <v>351.78258550157801</v>
      </c>
    </row>
    <row r="1410" spans="1:14" ht="14.4" customHeight="1" x14ac:dyDescent="0.3">
      <c r="A1410" s="618" t="s">
        <v>556</v>
      </c>
      <c r="B1410" s="619" t="s">
        <v>558</v>
      </c>
      <c r="C1410" s="620" t="s">
        <v>582</v>
      </c>
      <c r="D1410" s="621" t="s">
        <v>583</v>
      </c>
      <c r="E1410" s="620" t="s">
        <v>559</v>
      </c>
      <c r="F1410" s="621" t="s">
        <v>560</v>
      </c>
      <c r="G1410" s="620" t="s">
        <v>627</v>
      </c>
      <c r="H1410" s="620" t="s">
        <v>2096</v>
      </c>
      <c r="I1410" s="620" t="s">
        <v>971</v>
      </c>
      <c r="J1410" s="620" t="s">
        <v>2097</v>
      </c>
      <c r="K1410" s="620"/>
      <c r="L1410" s="622">
        <v>216.14</v>
      </c>
      <c r="M1410" s="622">
        <v>1</v>
      </c>
      <c r="N1410" s="623">
        <v>216.14</v>
      </c>
    </row>
    <row r="1411" spans="1:14" ht="14.4" customHeight="1" x14ac:dyDescent="0.3">
      <c r="A1411" s="618" t="s">
        <v>556</v>
      </c>
      <c r="B1411" s="619" t="s">
        <v>558</v>
      </c>
      <c r="C1411" s="620" t="s">
        <v>582</v>
      </c>
      <c r="D1411" s="621" t="s">
        <v>583</v>
      </c>
      <c r="E1411" s="620" t="s">
        <v>559</v>
      </c>
      <c r="F1411" s="621" t="s">
        <v>560</v>
      </c>
      <c r="G1411" s="620" t="s">
        <v>627</v>
      </c>
      <c r="H1411" s="620" t="s">
        <v>982</v>
      </c>
      <c r="I1411" s="620" t="s">
        <v>971</v>
      </c>
      <c r="J1411" s="620" t="s">
        <v>983</v>
      </c>
      <c r="K1411" s="620"/>
      <c r="L1411" s="622">
        <v>145.02553400934821</v>
      </c>
      <c r="M1411" s="622">
        <v>23</v>
      </c>
      <c r="N1411" s="623">
        <v>3335.5872822150086</v>
      </c>
    </row>
    <row r="1412" spans="1:14" ht="14.4" customHeight="1" x14ac:dyDescent="0.3">
      <c r="A1412" s="618" t="s">
        <v>556</v>
      </c>
      <c r="B1412" s="619" t="s">
        <v>558</v>
      </c>
      <c r="C1412" s="620" t="s">
        <v>582</v>
      </c>
      <c r="D1412" s="621" t="s">
        <v>583</v>
      </c>
      <c r="E1412" s="620" t="s">
        <v>559</v>
      </c>
      <c r="F1412" s="621" t="s">
        <v>560</v>
      </c>
      <c r="G1412" s="620" t="s">
        <v>627</v>
      </c>
      <c r="H1412" s="620" t="s">
        <v>984</v>
      </c>
      <c r="I1412" s="620" t="s">
        <v>971</v>
      </c>
      <c r="J1412" s="620" t="s">
        <v>985</v>
      </c>
      <c r="K1412" s="620"/>
      <c r="L1412" s="622">
        <v>94.631219769830551</v>
      </c>
      <c r="M1412" s="622">
        <v>9</v>
      </c>
      <c r="N1412" s="623">
        <v>851.68097792847493</v>
      </c>
    </row>
    <row r="1413" spans="1:14" ht="14.4" customHeight="1" x14ac:dyDescent="0.3">
      <c r="A1413" s="618" t="s">
        <v>556</v>
      </c>
      <c r="B1413" s="619" t="s">
        <v>558</v>
      </c>
      <c r="C1413" s="620" t="s">
        <v>582</v>
      </c>
      <c r="D1413" s="621" t="s">
        <v>583</v>
      </c>
      <c r="E1413" s="620" t="s">
        <v>559</v>
      </c>
      <c r="F1413" s="621" t="s">
        <v>560</v>
      </c>
      <c r="G1413" s="620" t="s">
        <v>627</v>
      </c>
      <c r="H1413" s="620" t="s">
        <v>2102</v>
      </c>
      <c r="I1413" s="620" t="s">
        <v>2103</v>
      </c>
      <c r="J1413" s="620" t="s">
        <v>2104</v>
      </c>
      <c r="K1413" s="620" t="s">
        <v>1079</v>
      </c>
      <c r="L1413" s="622">
        <v>95.51</v>
      </c>
      <c r="M1413" s="622">
        <v>1</v>
      </c>
      <c r="N1413" s="623">
        <v>95.51</v>
      </c>
    </row>
    <row r="1414" spans="1:14" ht="14.4" customHeight="1" x14ac:dyDescent="0.3">
      <c r="A1414" s="618" t="s">
        <v>556</v>
      </c>
      <c r="B1414" s="619" t="s">
        <v>558</v>
      </c>
      <c r="C1414" s="620" t="s">
        <v>582</v>
      </c>
      <c r="D1414" s="621" t="s">
        <v>583</v>
      </c>
      <c r="E1414" s="620" t="s">
        <v>559</v>
      </c>
      <c r="F1414" s="621" t="s">
        <v>560</v>
      </c>
      <c r="G1414" s="620" t="s">
        <v>627</v>
      </c>
      <c r="H1414" s="620" t="s">
        <v>3312</v>
      </c>
      <c r="I1414" s="620" t="s">
        <v>971</v>
      </c>
      <c r="J1414" s="620" t="s">
        <v>3313</v>
      </c>
      <c r="K1414" s="620" t="s">
        <v>3314</v>
      </c>
      <c r="L1414" s="622">
        <v>1440.12</v>
      </c>
      <c r="M1414" s="622">
        <v>1</v>
      </c>
      <c r="N1414" s="623">
        <v>1440.12</v>
      </c>
    </row>
    <row r="1415" spans="1:14" ht="14.4" customHeight="1" x14ac:dyDescent="0.3">
      <c r="A1415" s="618" t="s">
        <v>556</v>
      </c>
      <c r="B1415" s="619" t="s">
        <v>558</v>
      </c>
      <c r="C1415" s="620" t="s">
        <v>582</v>
      </c>
      <c r="D1415" s="621" t="s">
        <v>583</v>
      </c>
      <c r="E1415" s="620" t="s">
        <v>559</v>
      </c>
      <c r="F1415" s="621" t="s">
        <v>560</v>
      </c>
      <c r="G1415" s="620" t="s">
        <v>627</v>
      </c>
      <c r="H1415" s="620" t="s">
        <v>990</v>
      </c>
      <c r="I1415" s="620" t="s">
        <v>991</v>
      </c>
      <c r="J1415" s="620" t="s">
        <v>992</v>
      </c>
      <c r="K1415" s="620" t="s">
        <v>993</v>
      </c>
      <c r="L1415" s="622">
        <v>63.81</v>
      </c>
      <c r="M1415" s="622">
        <v>1</v>
      </c>
      <c r="N1415" s="623">
        <v>63.81</v>
      </c>
    </row>
    <row r="1416" spans="1:14" ht="14.4" customHeight="1" x14ac:dyDescent="0.3">
      <c r="A1416" s="618" t="s">
        <v>556</v>
      </c>
      <c r="B1416" s="619" t="s">
        <v>558</v>
      </c>
      <c r="C1416" s="620" t="s">
        <v>582</v>
      </c>
      <c r="D1416" s="621" t="s">
        <v>583</v>
      </c>
      <c r="E1416" s="620" t="s">
        <v>559</v>
      </c>
      <c r="F1416" s="621" t="s">
        <v>560</v>
      </c>
      <c r="G1416" s="620" t="s">
        <v>627</v>
      </c>
      <c r="H1416" s="620" t="s">
        <v>998</v>
      </c>
      <c r="I1416" s="620" t="s">
        <v>999</v>
      </c>
      <c r="J1416" s="620" t="s">
        <v>1000</v>
      </c>
      <c r="K1416" s="620" t="s">
        <v>1001</v>
      </c>
      <c r="L1416" s="622">
        <v>110.00286973324701</v>
      </c>
      <c r="M1416" s="622">
        <v>3</v>
      </c>
      <c r="N1416" s="623">
        <v>330.00860919974104</v>
      </c>
    </row>
    <row r="1417" spans="1:14" ht="14.4" customHeight="1" x14ac:dyDescent="0.3">
      <c r="A1417" s="618" t="s">
        <v>556</v>
      </c>
      <c r="B1417" s="619" t="s">
        <v>558</v>
      </c>
      <c r="C1417" s="620" t="s">
        <v>582</v>
      </c>
      <c r="D1417" s="621" t="s">
        <v>583</v>
      </c>
      <c r="E1417" s="620" t="s">
        <v>559</v>
      </c>
      <c r="F1417" s="621" t="s">
        <v>560</v>
      </c>
      <c r="G1417" s="620" t="s">
        <v>627</v>
      </c>
      <c r="H1417" s="620" t="s">
        <v>2120</v>
      </c>
      <c r="I1417" s="620" t="s">
        <v>2121</v>
      </c>
      <c r="J1417" s="620" t="s">
        <v>2122</v>
      </c>
      <c r="K1417" s="620" t="s">
        <v>2123</v>
      </c>
      <c r="L1417" s="622">
        <v>37.595094724245001</v>
      </c>
      <c r="M1417" s="622">
        <v>2</v>
      </c>
      <c r="N1417" s="623">
        <v>75.190189448490003</v>
      </c>
    </row>
    <row r="1418" spans="1:14" ht="14.4" customHeight="1" x14ac:dyDescent="0.3">
      <c r="A1418" s="618" t="s">
        <v>556</v>
      </c>
      <c r="B1418" s="619" t="s">
        <v>558</v>
      </c>
      <c r="C1418" s="620" t="s">
        <v>582</v>
      </c>
      <c r="D1418" s="621" t="s">
        <v>583</v>
      </c>
      <c r="E1418" s="620" t="s">
        <v>559</v>
      </c>
      <c r="F1418" s="621" t="s">
        <v>560</v>
      </c>
      <c r="G1418" s="620" t="s">
        <v>627</v>
      </c>
      <c r="H1418" s="620" t="s">
        <v>1006</v>
      </c>
      <c r="I1418" s="620" t="s">
        <v>1007</v>
      </c>
      <c r="J1418" s="620" t="s">
        <v>1008</v>
      </c>
      <c r="K1418" s="620" t="s">
        <v>1009</v>
      </c>
      <c r="L1418" s="622">
        <v>42.404363565121393</v>
      </c>
      <c r="M1418" s="622">
        <v>476</v>
      </c>
      <c r="N1418" s="623">
        <v>20184.477056997785</v>
      </c>
    </row>
    <row r="1419" spans="1:14" ht="14.4" customHeight="1" x14ac:dyDescent="0.3">
      <c r="A1419" s="618" t="s">
        <v>556</v>
      </c>
      <c r="B1419" s="619" t="s">
        <v>558</v>
      </c>
      <c r="C1419" s="620" t="s">
        <v>582</v>
      </c>
      <c r="D1419" s="621" t="s">
        <v>583</v>
      </c>
      <c r="E1419" s="620" t="s">
        <v>559</v>
      </c>
      <c r="F1419" s="621" t="s">
        <v>560</v>
      </c>
      <c r="G1419" s="620" t="s">
        <v>627</v>
      </c>
      <c r="H1419" s="620" t="s">
        <v>1017</v>
      </c>
      <c r="I1419" s="620" t="s">
        <v>1018</v>
      </c>
      <c r="J1419" s="620" t="s">
        <v>818</v>
      </c>
      <c r="K1419" s="620" t="s">
        <v>1019</v>
      </c>
      <c r="L1419" s="622">
        <v>61.379858984706829</v>
      </c>
      <c r="M1419" s="622">
        <v>42</v>
      </c>
      <c r="N1419" s="623">
        <v>2577.9540773576869</v>
      </c>
    </row>
    <row r="1420" spans="1:14" ht="14.4" customHeight="1" x14ac:dyDescent="0.3">
      <c r="A1420" s="618" t="s">
        <v>556</v>
      </c>
      <c r="B1420" s="619" t="s">
        <v>558</v>
      </c>
      <c r="C1420" s="620" t="s">
        <v>582</v>
      </c>
      <c r="D1420" s="621" t="s">
        <v>583</v>
      </c>
      <c r="E1420" s="620" t="s">
        <v>559</v>
      </c>
      <c r="F1420" s="621" t="s">
        <v>560</v>
      </c>
      <c r="G1420" s="620" t="s">
        <v>627</v>
      </c>
      <c r="H1420" s="620" t="s">
        <v>1020</v>
      </c>
      <c r="I1420" s="620" t="s">
        <v>1021</v>
      </c>
      <c r="J1420" s="620" t="s">
        <v>1022</v>
      </c>
      <c r="K1420" s="620" t="s">
        <v>1023</v>
      </c>
      <c r="L1420" s="622">
        <v>18.909965656548046</v>
      </c>
      <c r="M1420" s="622">
        <v>10</v>
      </c>
      <c r="N1420" s="623">
        <v>189.09965656548047</v>
      </c>
    </row>
    <row r="1421" spans="1:14" ht="14.4" customHeight="1" x14ac:dyDescent="0.3">
      <c r="A1421" s="618" t="s">
        <v>556</v>
      </c>
      <c r="B1421" s="619" t="s">
        <v>558</v>
      </c>
      <c r="C1421" s="620" t="s">
        <v>582</v>
      </c>
      <c r="D1421" s="621" t="s">
        <v>583</v>
      </c>
      <c r="E1421" s="620" t="s">
        <v>559</v>
      </c>
      <c r="F1421" s="621" t="s">
        <v>560</v>
      </c>
      <c r="G1421" s="620" t="s">
        <v>627</v>
      </c>
      <c r="H1421" s="620" t="s">
        <v>1031</v>
      </c>
      <c r="I1421" s="620" t="s">
        <v>1032</v>
      </c>
      <c r="J1421" s="620" t="s">
        <v>1033</v>
      </c>
      <c r="K1421" s="620" t="s">
        <v>1034</v>
      </c>
      <c r="L1421" s="622">
        <v>163.52027834933199</v>
      </c>
      <c r="M1421" s="622">
        <v>1</v>
      </c>
      <c r="N1421" s="623">
        <v>163.52027834933199</v>
      </c>
    </row>
    <row r="1422" spans="1:14" ht="14.4" customHeight="1" x14ac:dyDescent="0.3">
      <c r="A1422" s="618" t="s">
        <v>556</v>
      </c>
      <c r="B1422" s="619" t="s">
        <v>558</v>
      </c>
      <c r="C1422" s="620" t="s">
        <v>582</v>
      </c>
      <c r="D1422" s="621" t="s">
        <v>583</v>
      </c>
      <c r="E1422" s="620" t="s">
        <v>559</v>
      </c>
      <c r="F1422" s="621" t="s">
        <v>560</v>
      </c>
      <c r="G1422" s="620" t="s">
        <v>627</v>
      </c>
      <c r="H1422" s="620" t="s">
        <v>1035</v>
      </c>
      <c r="I1422" s="620" t="s">
        <v>1036</v>
      </c>
      <c r="J1422" s="620" t="s">
        <v>1037</v>
      </c>
      <c r="K1422" s="620" t="s">
        <v>1038</v>
      </c>
      <c r="L1422" s="622">
        <v>218.17799388157974</v>
      </c>
      <c r="M1422" s="622">
        <v>4</v>
      </c>
      <c r="N1422" s="623">
        <v>872.71197552631895</v>
      </c>
    </row>
    <row r="1423" spans="1:14" ht="14.4" customHeight="1" x14ac:dyDescent="0.3">
      <c r="A1423" s="618" t="s">
        <v>556</v>
      </c>
      <c r="B1423" s="619" t="s">
        <v>558</v>
      </c>
      <c r="C1423" s="620" t="s">
        <v>582</v>
      </c>
      <c r="D1423" s="621" t="s">
        <v>583</v>
      </c>
      <c r="E1423" s="620" t="s">
        <v>559</v>
      </c>
      <c r="F1423" s="621" t="s">
        <v>560</v>
      </c>
      <c r="G1423" s="620" t="s">
        <v>627</v>
      </c>
      <c r="H1423" s="620" t="s">
        <v>3315</v>
      </c>
      <c r="I1423" s="620" t="s">
        <v>971</v>
      </c>
      <c r="J1423" s="620" t="s">
        <v>3316</v>
      </c>
      <c r="K1423" s="620"/>
      <c r="L1423" s="622">
        <v>277.04328268738698</v>
      </c>
      <c r="M1423" s="622">
        <v>1</v>
      </c>
      <c r="N1423" s="623">
        <v>277.04328268738698</v>
      </c>
    </row>
    <row r="1424" spans="1:14" ht="14.4" customHeight="1" x14ac:dyDescent="0.3">
      <c r="A1424" s="618" t="s">
        <v>556</v>
      </c>
      <c r="B1424" s="619" t="s">
        <v>558</v>
      </c>
      <c r="C1424" s="620" t="s">
        <v>582</v>
      </c>
      <c r="D1424" s="621" t="s">
        <v>583</v>
      </c>
      <c r="E1424" s="620" t="s">
        <v>559</v>
      </c>
      <c r="F1424" s="621" t="s">
        <v>560</v>
      </c>
      <c r="G1424" s="620" t="s">
        <v>627</v>
      </c>
      <c r="H1424" s="620" t="s">
        <v>1039</v>
      </c>
      <c r="I1424" s="620" t="s">
        <v>971</v>
      </c>
      <c r="J1424" s="620" t="s">
        <v>1040</v>
      </c>
      <c r="K1424" s="620"/>
      <c r="L1424" s="622">
        <v>186.60645925657695</v>
      </c>
      <c r="M1424" s="622">
        <v>16</v>
      </c>
      <c r="N1424" s="623">
        <v>2985.7033481052313</v>
      </c>
    </row>
    <row r="1425" spans="1:14" ht="14.4" customHeight="1" x14ac:dyDescent="0.3">
      <c r="A1425" s="618" t="s">
        <v>556</v>
      </c>
      <c r="B1425" s="619" t="s">
        <v>558</v>
      </c>
      <c r="C1425" s="620" t="s">
        <v>582</v>
      </c>
      <c r="D1425" s="621" t="s">
        <v>583</v>
      </c>
      <c r="E1425" s="620" t="s">
        <v>559</v>
      </c>
      <c r="F1425" s="621" t="s">
        <v>560</v>
      </c>
      <c r="G1425" s="620" t="s">
        <v>627</v>
      </c>
      <c r="H1425" s="620" t="s">
        <v>1041</v>
      </c>
      <c r="I1425" s="620" t="s">
        <v>971</v>
      </c>
      <c r="J1425" s="620" t="s">
        <v>1042</v>
      </c>
      <c r="K1425" s="620"/>
      <c r="L1425" s="622">
        <v>163.71</v>
      </c>
      <c r="M1425" s="622">
        <v>3</v>
      </c>
      <c r="N1425" s="623">
        <v>491.13</v>
      </c>
    </row>
    <row r="1426" spans="1:14" ht="14.4" customHeight="1" x14ac:dyDescent="0.3">
      <c r="A1426" s="618" t="s">
        <v>556</v>
      </c>
      <c r="B1426" s="619" t="s">
        <v>558</v>
      </c>
      <c r="C1426" s="620" t="s">
        <v>582</v>
      </c>
      <c r="D1426" s="621" t="s">
        <v>583</v>
      </c>
      <c r="E1426" s="620" t="s">
        <v>559</v>
      </c>
      <c r="F1426" s="621" t="s">
        <v>560</v>
      </c>
      <c r="G1426" s="620" t="s">
        <v>627</v>
      </c>
      <c r="H1426" s="620" t="s">
        <v>1043</v>
      </c>
      <c r="I1426" s="620" t="s">
        <v>971</v>
      </c>
      <c r="J1426" s="620" t="s">
        <v>1044</v>
      </c>
      <c r="K1426" s="620"/>
      <c r="L1426" s="622">
        <v>96.931357823040059</v>
      </c>
      <c r="M1426" s="622">
        <v>41</v>
      </c>
      <c r="N1426" s="623">
        <v>3974.1856707446423</v>
      </c>
    </row>
    <row r="1427" spans="1:14" ht="14.4" customHeight="1" x14ac:dyDescent="0.3">
      <c r="A1427" s="618" t="s">
        <v>556</v>
      </c>
      <c r="B1427" s="619" t="s">
        <v>558</v>
      </c>
      <c r="C1427" s="620" t="s">
        <v>582</v>
      </c>
      <c r="D1427" s="621" t="s">
        <v>583</v>
      </c>
      <c r="E1427" s="620" t="s">
        <v>559</v>
      </c>
      <c r="F1427" s="621" t="s">
        <v>560</v>
      </c>
      <c r="G1427" s="620" t="s">
        <v>627</v>
      </c>
      <c r="H1427" s="620" t="s">
        <v>2851</v>
      </c>
      <c r="I1427" s="620" t="s">
        <v>2851</v>
      </c>
      <c r="J1427" s="620" t="s">
        <v>629</v>
      </c>
      <c r="K1427" s="620" t="s">
        <v>2852</v>
      </c>
      <c r="L1427" s="622">
        <v>273.29833333333335</v>
      </c>
      <c r="M1427" s="622">
        <v>6</v>
      </c>
      <c r="N1427" s="623">
        <v>1639.7900000000002</v>
      </c>
    </row>
    <row r="1428" spans="1:14" ht="14.4" customHeight="1" x14ac:dyDescent="0.3">
      <c r="A1428" s="618" t="s">
        <v>556</v>
      </c>
      <c r="B1428" s="619" t="s">
        <v>558</v>
      </c>
      <c r="C1428" s="620" t="s">
        <v>582</v>
      </c>
      <c r="D1428" s="621" t="s">
        <v>583</v>
      </c>
      <c r="E1428" s="620" t="s">
        <v>559</v>
      </c>
      <c r="F1428" s="621" t="s">
        <v>560</v>
      </c>
      <c r="G1428" s="620" t="s">
        <v>627</v>
      </c>
      <c r="H1428" s="620" t="s">
        <v>1045</v>
      </c>
      <c r="I1428" s="620" t="s">
        <v>1046</v>
      </c>
      <c r="J1428" s="620" t="s">
        <v>670</v>
      </c>
      <c r="K1428" s="620" t="s">
        <v>1047</v>
      </c>
      <c r="L1428" s="622">
        <v>42.161288062642413</v>
      </c>
      <c r="M1428" s="622">
        <v>70</v>
      </c>
      <c r="N1428" s="623">
        <v>2951.2901643849691</v>
      </c>
    </row>
    <row r="1429" spans="1:14" ht="14.4" customHeight="1" x14ac:dyDescent="0.3">
      <c r="A1429" s="618" t="s">
        <v>556</v>
      </c>
      <c r="B1429" s="619" t="s">
        <v>558</v>
      </c>
      <c r="C1429" s="620" t="s">
        <v>582</v>
      </c>
      <c r="D1429" s="621" t="s">
        <v>583</v>
      </c>
      <c r="E1429" s="620" t="s">
        <v>559</v>
      </c>
      <c r="F1429" s="621" t="s">
        <v>560</v>
      </c>
      <c r="G1429" s="620" t="s">
        <v>627</v>
      </c>
      <c r="H1429" s="620" t="s">
        <v>3317</v>
      </c>
      <c r="I1429" s="620" t="s">
        <v>3318</v>
      </c>
      <c r="J1429" s="620" t="s">
        <v>3319</v>
      </c>
      <c r="K1429" s="620" t="s">
        <v>652</v>
      </c>
      <c r="L1429" s="622">
        <v>56.015413338976032</v>
      </c>
      <c r="M1429" s="622">
        <v>29</v>
      </c>
      <c r="N1429" s="623">
        <v>1624.4469868303049</v>
      </c>
    </row>
    <row r="1430" spans="1:14" ht="14.4" customHeight="1" x14ac:dyDescent="0.3">
      <c r="A1430" s="618" t="s">
        <v>556</v>
      </c>
      <c r="B1430" s="619" t="s">
        <v>558</v>
      </c>
      <c r="C1430" s="620" t="s">
        <v>582</v>
      </c>
      <c r="D1430" s="621" t="s">
        <v>583</v>
      </c>
      <c r="E1430" s="620" t="s">
        <v>559</v>
      </c>
      <c r="F1430" s="621" t="s">
        <v>560</v>
      </c>
      <c r="G1430" s="620" t="s">
        <v>627</v>
      </c>
      <c r="H1430" s="620" t="s">
        <v>2853</v>
      </c>
      <c r="I1430" s="620" t="s">
        <v>2854</v>
      </c>
      <c r="J1430" s="620" t="s">
        <v>2855</v>
      </c>
      <c r="K1430" s="620" t="s">
        <v>648</v>
      </c>
      <c r="L1430" s="622">
        <v>118.2614489337145</v>
      </c>
      <c r="M1430" s="622">
        <v>396</v>
      </c>
      <c r="N1430" s="623">
        <v>46831.533777750941</v>
      </c>
    </row>
    <row r="1431" spans="1:14" ht="14.4" customHeight="1" x14ac:dyDescent="0.3">
      <c r="A1431" s="618" t="s">
        <v>556</v>
      </c>
      <c r="B1431" s="619" t="s">
        <v>558</v>
      </c>
      <c r="C1431" s="620" t="s">
        <v>582</v>
      </c>
      <c r="D1431" s="621" t="s">
        <v>583</v>
      </c>
      <c r="E1431" s="620" t="s">
        <v>559</v>
      </c>
      <c r="F1431" s="621" t="s">
        <v>560</v>
      </c>
      <c r="G1431" s="620" t="s">
        <v>627</v>
      </c>
      <c r="H1431" s="620" t="s">
        <v>1048</v>
      </c>
      <c r="I1431" s="620" t="s">
        <v>1049</v>
      </c>
      <c r="J1431" s="620" t="s">
        <v>1050</v>
      </c>
      <c r="K1431" s="620" t="s">
        <v>1051</v>
      </c>
      <c r="L1431" s="622">
        <v>59.513298859194812</v>
      </c>
      <c r="M1431" s="622">
        <v>190</v>
      </c>
      <c r="N1431" s="623">
        <v>11307.526783247014</v>
      </c>
    </row>
    <row r="1432" spans="1:14" ht="14.4" customHeight="1" x14ac:dyDescent="0.3">
      <c r="A1432" s="618" t="s">
        <v>556</v>
      </c>
      <c r="B1432" s="619" t="s">
        <v>558</v>
      </c>
      <c r="C1432" s="620" t="s">
        <v>582</v>
      </c>
      <c r="D1432" s="621" t="s">
        <v>583</v>
      </c>
      <c r="E1432" s="620" t="s">
        <v>559</v>
      </c>
      <c r="F1432" s="621" t="s">
        <v>560</v>
      </c>
      <c r="G1432" s="620" t="s">
        <v>627</v>
      </c>
      <c r="H1432" s="620" t="s">
        <v>1052</v>
      </c>
      <c r="I1432" s="620" t="s">
        <v>1053</v>
      </c>
      <c r="J1432" s="620" t="s">
        <v>1054</v>
      </c>
      <c r="K1432" s="620" t="s">
        <v>1055</v>
      </c>
      <c r="L1432" s="622">
        <v>1665.1999874807839</v>
      </c>
      <c r="M1432" s="622">
        <v>5</v>
      </c>
      <c r="N1432" s="623">
        <v>8325.9999374039198</v>
      </c>
    </row>
    <row r="1433" spans="1:14" ht="14.4" customHeight="1" x14ac:dyDescent="0.3">
      <c r="A1433" s="618" t="s">
        <v>556</v>
      </c>
      <c r="B1433" s="619" t="s">
        <v>558</v>
      </c>
      <c r="C1433" s="620" t="s">
        <v>582</v>
      </c>
      <c r="D1433" s="621" t="s">
        <v>583</v>
      </c>
      <c r="E1433" s="620" t="s">
        <v>559</v>
      </c>
      <c r="F1433" s="621" t="s">
        <v>560</v>
      </c>
      <c r="G1433" s="620" t="s">
        <v>627</v>
      </c>
      <c r="H1433" s="620" t="s">
        <v>2859</v>
      </c>
      <c r="I1433" s="620" t="s">
        <v>2860</v>
      </c>
      <c r="J1433" s="620" t="s">
        <v>2861</v>
      </c>
      <c r="K1433" s="620" t="s">
        <v>2862</v>
      </c>
      <c r="L1433" s="622">
        <v>119.389852256251</v>
      </c>
      <c r="M1433" s="622">
        <v>1</v>
      </c>
      <c r="N1433" s="623">
        <v>119.389852256251</v>
      </c>
    </row>
    <row r="1434" spans="1:14" ht="14.4" customHeight="1" x14ac:dyDescent="0.3">
      <c r="A1434" s="618" t="s">
        <v>556</v>
      </c>
      <c r="B1434" s="619" t="s">
        <v>558</v>
      </c>
      <c r="C1434" s="620" t="s">
        <v>582</v>
      </c>
      <c r="D1434" s="621" t="s">
        <v>583</v>
      </c>
      <c r="E1434" s="620" t="s">
        <v>559</v>
      </c>
      <c r="F1434" s="621" t="s">
        <v>560</v>
      </c>
      <c r="G1434" s="620" t="s">
        <v>627</v>
      </c>
      <c r="H1434" s="620" t="s">
        <v>1060</v>
      </c>
      <c r="I1434" s="620" t="s">
        <v>1061</v>
      </c>
      <c r="J1434" s="620" t="s">
        <v>1062</v>
      </c>
      <c r="K1434" s="620" t="s">
        <v>1063</v>
      </c>
      <c r="L1434" s="622">
        <v>79.415470409914406</v>
      </c>
      <c r="M1434" s="622">
        <v>53</v>
      </c>
      <c r="N1434" s="623">
        <v>4209.0199317254637</v>
      </c>
    </row>
    <row r="1435" spans="1:14" ht="14.4" customHeight="1" x14ac:dyDescent="0.3">
      <c r="A1435" s="618" t="s">
        <v>556</v>
      </c>
      <c r="B1435" s="619" t="s">
        <v>558</v>
      </c>
      <c r="C1435" s="620" t="s">
        <v>582</v>
      </c>
      <c r="D1435" s="621" t="s">
        <v>583</v>
      </c>
      <c r="E1435" s="620" t="s">
        <v>559</v>
      </c>
      <c r="F1435" s="621" t="s">
        <v>560</v>
      </c>
      <c r="G1435" s="620" t="s">
        <v>627</v>
      </c>
      <c r="H1435" s="620" t="s">
        <v>1064</v>
      </c>
      <c r="I1435" s="620" t="s">
        <v>1065</v>
      </c>
      <c r="J1435" s="620" t="s">
        <v>1066</v>
      </c>
      <c r="K1435" s="620" t="s">
        <v>1067</v>
      </c>
      <c r="L1435" s="622">
        <v>65.460033455168897</v>
      </c>
      <c r="M1435" s="622">
        <v>2</v>
      </c>
      <c r="N1435" s="623">
        <v>130.92006691033779</v>
      </c>
    </row>
    <row r="1436" spans="1:14" ht="14.4" customHeight="1" x14ac:dyDescent="0.3">
      <c r="A1436" s="618" t="s">
        <v>556</v>
      </c>
      <c r="B1436" s="619" t="s">
        <v>558</v>
      </c>
      <c r="C1436" s="620" t="s">
        <v>582</v>
      </c>
      <c r="D1436" s="621" t="s">
        <v>583</v>
      </c>
      <c r="E1436" s="620" t="s">
        <v>559</v>
      </c>
      <c r="F1436" s="621" t="s">
        <v>560</v>
      </c>
      <c r="G1436" s="620" t="s">
        <v>627</v>
      </c>
      <c r="H1436" s="620" t="s">
        <v>2156</v>
      </c>
      <c r="I1436" s="620" t="s">
        <v>2157</v>
      </c>
      <c r="J1436" s="620" t="s">
        <v>1994</v>
      </c>
      <c r="K1436" s="620" t="s">
        <v>2158</v>
      </c>
      <c r="L1436" s="622">
        <v>267.45837851054745</v>
      </c>
      <c r="M1436" s="622">
        <v>175</v>
      </c>
      <c r="N1436" s="623">
        <v>46805.216239345806</v>
      </c>
    </row>
    <row r="1437" spans="1:14" ht="14.4" customHeight="1" x14ac:dyDescent="0.3">
      <c r="A1437" s="618" t="s">
        <v>556</v>
      </c>
      <c r="B1437" s="619" t="s">
        <v>558</v>
      </c>
      <c r="C1437" s="620" t="s">
        <v>582</v>
      </c>
      <c r="D1437" s="621" t="s">
        <v>583</v>
      </c>
      <c r="E1437" s="620" t="s">
        <v>559</v>
      </c>
      <c r="F1437" s="621" t="s">
        <v>560</v>
      </c>
      <c r="G1437" s="620" t="s">
        <v>627</v>
      </c>
      <c r="H1437" s="620" t="s">
        <v>2867</v>
      </c>
      <c r="I1437" s="620" t="s">
        <v>2868</v>
      </c>
      <c r="J1437" s="620" t="s">
        <v>2869</v>
      </c>
      <c r="K1437" s="620" t="s">
        <v>2870</v>
      </c>
      <c r="L1437" s="622">
        <v>1737.4783333333332</v>
      </c>
      <c r="M1437" s="622">
        <v>6</v>
      </c>
      <c r="N1437" s="623">
        <v>10424.869999999999</v>
      </c>
    </row>
    <row r="1438" spans="1:14" ht="14.4" customHeight="1" x14ac:dyDescent="0.3">
      <c r="A1438" s="618" t="s">
        <v>556</v>
      </c>
      <c r="B1438" s="619" t="s">
        <v>558</v>
      </c>
      <c r="C1438" s="620" t="s">
        <v>582</v>
      </c>
      <c r="D1438" s="621" t="s">
        <v>583</v>
      </c>
      <c r="E1438" s="620" t="s">
        <v>559</v>
      </c>
      <c r="F1438" s="621" t="s">
        <v>560</v>
      </c>
      <c r="G1438" s="620" t="s">
        <v>627</v>
      </c>
      <c r="H1438" s="620" t="s">
        <v>1092</v>
      </c>
      <c r="I1438" s="620" t="s">
        <v>1093</v>
      </c>
      <c r="J1438" s="620" t="s">
        <v>1082</v>
      </c>
      <c r="K1438" s="620" t="s">
        <v>1094</v>
      </c>
      <c r="L1438" s="622">
        <v>138.93919613029701</v>
      </c>
      <c r="M1438" s="622">
        <v>2</v>
      </c>
      <c r="N1438" s="623">
        <v>277.87839226059401</v>
      </c>
    </row>
    <row r="1439" spans="1:14" ht="14.4" customHeight="1" x14ac:dyDescent="0.3">
      <c r="A1439" s="618" t="s">
        <v>556</v>
      </c>
      <c r="B1439" s="619" t="s">
        <v>558</v>
      </c>
      <c r="C1439" s="620" t="s">
        <v>582</v>
      </c>
      <c r="D1439" s="621" t="s">
        <v>583</v>
      </c>
      <c r="E1439" s="620" t="s">
        <v>559</v>
      </c>
      <c r="F1439" s="621" t="s">
        <v>560</v>
      </c>
      <c r="G1439" s="620" t="s">
        <v>627</v>
      </c>
      <c r="H1439" s="620" t="s">
        <v>1095</v>
      </c>
      <c r="I1439" s="620" t="s">
        <v>1096</v>
      </c>
      <c r="J1439" s="620" t="s">
        <v>838</v>
      </c>
      <c r="K1439" s="620" t="s">
        <v>1097</v>
      </c>
      <c r="L1439" s="622">
        <v>60.350048740002848</v>
      </c>
      <c r="M1439" s="622">
        <v>48</v>
      </c>
      <c r="N1439" s="623">
        <v>2896.8023395201367</v>
      </c>
    </row>
    <row r="1440" spans="1:14" ht="14.4" customHeight="1" x14ac:dyDescent="0.3">
      <c r="A1440" s="618" t="s">
        <v>556</v>
      </c>
      <c r="B1440" s="619" t="s">
        <v>558</v>
      </c>
      <c r="C1440" s="620" t="s">
        <v>582</v>
      </c>
      <c r="D1440" s="621" t="s">
        <v>583</v>
      </c>
      <c r="E1440" s="620" t="s">
        <v>559</v>
      </c>
      <c r="F1440" s="621" t="s">
        <v>560</v>
      </c>
      <c r="G1440" s="620" t="s">
        <v>627</v>
      </c>
      <c r="H1440" s="620" t="s">
        <v>2871</v>
      </c>
      <c r="I1440" s="620" t="s">
        <v>2872</v>
      </c>
      <c r="J1440" s="620" t="s">
        <v>2873</v>
      </c>
      <c r="K1440" s="620" t="s">
        <v>2874</v>
      </c>
      <c r="L1440" s="622">
        <v>1121.31</v>
      </c>
      <c r="M1440" s="622">
        <v>1</v>
      </c>
      <c r="N1440" s="623">
        <v>1121.31</v>
      </c>
    </row>
    <row r="1441" spans="1:14" ht="14.4" customHeight="1" x14ac:dyDescent="0.3">
      <c r="A1441" s="618" t="s">
        <v>556</v>
      </c>
      <c r="B1441" s="619" t="s">
        <v>558</v>
      </c>
      <c r="C1441" s="620" t="s">
        <v>582</v>
      </c>
      <c r="D1441" s="621" t="s">
        <v>583</v>
      </c>
      <c r="E1441" s="620" t="s">
        <v>559</v>
      </c>
      <c r="F1441" s="621" t="s">
        <v>560</v>
      </c>
      <c r="G1441" s="620" t="s">
        <v>627</v>
      </c>
      <c r="H1441" s="620" t="s">
        <v>3320</v>
      </c>
      <c r="I1441" s="620" t="s">
        <v>3321</v>
      </c>
      <c r="J1441" s="620" t="s">
        <v>3322</v>
      </c>
      <c r="K1441" s="620" t="s">
        <v>3323</v>
      </c>
      <c r="L1441" s="622">
        <v>109.05</v>
      </c>
      <c r="M1441" s="622">
        <v>1</v>
      </c>
      <c r="N1441" s="623">
        <v>109.05</v>
      </c>
    </row>
    <row r="1442" spans="1:14" ht="14.4" customHeight="1" x14ac:dyDescent="0.3">
      <c r="A1442" s="618" t="s">
        <v>556</v>
      </c>
      <c r="B1442" s="619" t="s">
        <v>558</v>
      </c>
      <c r="C1442" s="620" t="s">
        <v>582</v>
      </c>
      <c r="D1442" s="621" t="s">
        <v>583</v>
      </c>
      <c r="E1442" s="620" t="s">
        <v>559</v>
      </c>
      <c r="F1442" s="621" t="s">
        <v>560</v>
      </c>
      <c r="G1442" s="620" t="s">
        <v>627</v>
      </c>
      <c r="H1442" s="620" t="s">
        <v>2185</v>
      </c>
      <c r="I1442" s="620" t="s">
        <v>2186</v>
      </c>
      <c r="J1442" s="620" t="s">
        <v>609</v>
      </c>
      <c r="K1442" s="620" t="s">
        <v>2187</v>
      </c>
      <c r="L1442" s="622">
        <v>343.03761382544252</v>
      </c>
      <c r="M1442" s="622">
        <v>6</v>
      </c>
      <c r="N1442" s="623">
        <v>2058.225682952655</v>
      </c>
    </row>
    <row r="1443" spans="1:14" ht="14.4" customHeight="1" x14ac:dyDescent="0.3">
      <c r="A1443" s="618" t="s">
        <v>556</v>
      </c>
      <c r="B1443" s="619" t="s">
        <v>558</v>
      </c>
      <c r="C1443" s="620" t="s">
        <v>582</v>
      </c>
      <c r="D1443" s="621" t="s">
        <v>583</v>
      </c>
      <c r="E1443" s="620" t="s">
        <v>559</v>
      </c>
      <c r="F1443" s="621" t="s">
        <v>560</v>
      </c>
      <c r="G1443" s="620" t="s">
        <v>627</v>
      </c>
      <c r="H1443" s="620" t="s">
        <v>3324</v>
      </c>
      <c r="I1443" s="620" t="s">
        <v>3325</v>
      </c>
      <c r="J1443" s="620" t="s">
        <v>3326</v>
      </c>
      <c r="K1443" s="620" t="s">
        <v>3327</v>
      </c>
      <c r="L1443" s="622">
        <v>588.19000000000005</v>
      </c>
      <c r="M1443" s="622">
        <v>1</v>
      </c>
      <c r="N1443" s="623">
        <v>588.19000000000005</v>
      </c>
    </row>
    <row r="1444" spans="1:14" ht="14.4" customHeight="1" x14ac:dyDescent="0.3">
      <c r="A1444" s="618" t="s">
        <v>556</v>
      </c>
      <c r="B1444" s="619" t="s">
        <v>558</v>
      </c>
      <c r="C1444" s="620" t="s">
        <v>582</v>
      </c>
      <c r="D1444" s="621" t="s">
        <v>583</v>
      </c>
      <c r="E1444" s="620" t="s">
        <v>559</v>
      </c>
      <c r="F1444" s="621" t="s">
        <v>560</v>
      </c>
      <c r="G1444" s="620" t="s">
        <v>627</v>
      </c>
      <c r="H1444" s="620" t="s">
        <v>1106</v>
      </c>
      <c r="I1444" s="620" t="s">
        <v>1107</v>
      </c>
      <c r="J1444" s="620" t="s">
        <v>1108</v>
      </c>
      <c r="K1444" s="620" t="s">
        <v>1109</v>
      </c>
      <c r="L1444" s="622">
        <v>24.251892403049901</v>
      </c>
      <c r="M1444" s="622">
        <v>20</v>
      </c>
      <c r="N1444" s="623">
        <v>485.03784806099804</v>
      </c>
    </row>
    <row r="1445" spans="1:14" ht="14.4" customHeight="1" x14ac:dyDescent="0.3">
      <c r="A1445" s="618" t="s">
        <v>556</v>
      </c>
      <c r="B1445" s="619" t="s">
        <v>558</v>
      </c>
      <c r="C1445" s="620" t="s">
        <v>582</v>
      </c>
      <c r="D1445" s="621" t="s">
        <v>583</v>
      </c>
      <c r="E1445" s="620" t="s">
        <v>559</v>
      </c>
      <c r="F1445" s="621" t="s">
        <v>560</v>
      </c>
      <c r="G1445" s="620" t="s">
        <v>627</v>
      </c>
      <c r="H1445" s="620" t="s">
        <v>1117</v>
      </c>
      <c r="I1445" s="620" t="s">
        <v>1118</v>
      </c>
      <c r="J1445" s="620" t="s">
        <v>1119</v>
      </c>
      <c r="K1445" s="620" t="s">
        <v>1120</v>
      </c>
      <c r="L1445" s="622">
        <v>35.77305504091651</v>
      </c>
      <c r="M1445" s="622">
        <v>132</v>
      </c>
      <c r="N1445" s="623">
        <v>4722.0432654009792</v>
      </c>
    </row>
    <row r="1446" spans="1:14" ht="14.4" customHeight="1" x14ac:dyDescent="0.3">
      <c r="A1446" s="618" t="s">
        <v>556</v>
      </c>
      <c r="B1446" s="619" t="s">
        <v>558</v>
      </c>
      <c r="C1446" s="620" t="s">
        <v>582</v>
      </c>
      <c r="D1446" s="621" t="s">
        <v>583</v>
      </c>
      <c r="E1446" s="620" t="s">
        <v>559</v>
      </c>
      <c r="F1446" s="621" t="s">
        <v>560</v>
      </c>
      <c r="G1446" s="620" t="s">
        <v>627</v>
      </c>
      <c r="H1446" s="620" t="s">
        <v>1124</v>
      </c>
      <c r="I1446" s="620" t="s">
        <v>1125</v>
      </c>
      <c r="J1446" s="620" t="s">
        <v>1126</v>
      </c>
      <c r="K1446" s="620" t="s">
        <v>1127</v>
      </c>
      <c r="L1446" s="622">
        <v>54.391535829314797</v>
      </c>
      <c r="M1446" s="622">
        <v>21</v>
      </c>
      <c r="N1446" s="623">
        <v>1142.2222524156107</v>
      </c>
    </row>
    <row r="1447" spans="1:14" ht="14.4" customHeight="1" x14ac:dyDescent="0.3">
      <c r="A1447" s="618" t="s">
        <v>556</v>
      </c>
      <c r="B1447" s="619" t="s">
        <v>558</v>
      </c>
      <c r="C1447" s="620" t="s">
        <v>582</v>
      </c>
      <c r="D1447" s="621" t="s">
        <v>583</v>
      </c>
      <c r="E1447" s="620" t="s">
        <v>559</v>
      </c>
      <c r="F1447" s="621" t="s">
        <v>560</v>
      </c>
      <c r="G1447" s="620" t="s">
        <v>627</v>
      </c>
      <c r="H1447" s="620" t="s">
        <v>1128</v>
      </c>
      <c r="I1447" s="620" t="s">
        <v>1129</v>
      </c>
      <c r="J1447" s="620" t="s">
        <v>1130</v>
      </c>
      <c r="K1447" s="620" t="s">
        <v>1131</v>
      </c>
      <c r="L1447" s="622">
        <v>181.59</v>
      </c>
      <c r="M1447" s="622">
        <v>4</v>
      </c>
      <c r="N1447" s="623">
        <v>726.36</v>
      </c>
    </row>
    <row r="1448" spans="1:14" ht="14.4" customHeight="1" x14ac:dyDescent="0.3">
      <c r="A1448" s="618" t="s">
        <v>556</v>
      </c>
      <c r="B1448" s="619" t="s">
        <v>558</v>
      </c>
      <c r="C1448" s="620" t="s">
        <v>582</v>
      </c>
      <c r="D1448" s="621" t="s">
        <v>583</v>
      </c>
      <c r="E1448" s="620" t="s">
        <v>559</v>
      </c>
      <c r="F1448" s="621" t="s">
        <v>560</v>
      </c>
      <c r="G1448" s="620" t="s">
        <v>627</v>
      </c>
      <c r="H1448" s="620" t="s">
        <v>3328</v>
      </c>
      <c r="I1448" s="620" t="s">
        <v>3329</v>
      </c>
      <c r="J1448" s="620" t="s">
        <v>3330</v>
      </c>
      <c r="K1448" s="620" t="s">
        <v>3331</v>
      </c>
      <c r="L1448" s="622">
        <v>152.49</v>
      </c>
      <c r="M1448" s="622">
        <v>1</v>
      </c>
      <c r="N1448" s="623">
        <v>152.49</v>
      </c>
    </row>
    <row r="1449" spans="1:14" ht="14.4" customHeight="1" x14ac:dyDescent="0.3">
      <c r="A1449" s="618" t="s">
        <v>556</v>
      </c>
      <c r="B1449" s="619" t="s">
        <v>558</v>
      </c>
      <c r="C1449" s="620" t="s">
        <v>582</v>
      </c>
      <c r="D1449" s="621" t="s">
        <v>583</v>
      </c>
      <c r="E1449" s="620" t="s">
        <v>559</v>
      </c>
      <c r="F1449" s="621" t="s">
        <v>560</v>
      </c>
      <c r="G1449" s="620" t="s">
        <v>627</v>
      </c>
      <c r="H1449" s="620" t="s">
        <v>1132</v>
      </c>
      <c r="I1449" s="620" t="s">
        <v>1133</v>
      </c>
      <c r="J1449" s="620" t="s">
        <v>1134</v>
      </c>
      <c r="K1449" s="620" t="s">
        <v>1135</v>
      </c>
      <c r="L1449" s="622">
        <v>94.69</v>
      </c>
      <c r="M1449" s="622">
        <v>1</v>
      </c>
      <c r="N1449" s="623">
        <v>94.69</v>
      </c>
    </row>
    <row r="1450" spans="1:14" ht="14.4" customHeight="1" x14ac:dyDescent="0.3">
      <c r="A1450" s="618" t="s">
        <v>556</v>
      </c>
      <c r="B1450" s="619" t="s">
        <v>558</v>
      </c>
      <c r="C1450" s="620" t="s">
        <v>582</v>
      </c>
      <c r="D1450" s="621" t="s">
        <v>583</v>
      </c>
      <c r="E1450" s="620" t="s">
        <v>559</v>
      </c>
      <c r="F1450" s="621" t="s">
        <v>560</v>
      </c>
      <c r="G1450" s="620" t="s">
        <v>627</v>
      </c>
      <c r="H1450" s="620" t="s">
        <v>2899</v>
      </c>
      <c r="I1450" s="620" t="s">
        <v>971</v>
      </c>
      <c r="J1450" s="620" t="s">
        <v>2900</v>
      </c>
      <c r="K1450" s="620"/>
      <c r="L1450" s="622">
        <v>114.57535120778783</v>
      </c>
      <c r="M1450" s="622">
        <v>24</v>
      </c>
      <c r="N1450" s="623">
        <v>2749.808428986908</v>
      </c>
    </row>
    <row r="1451" spans="1:14" ht="14.4" customHeight="1" x14ac:dyDescent="0.3">
      <c r="A1451" s="618" t="s">
        <v>556</v>
      </c>
      <c r="B1451" s="619" t="s">
        <v>558</v>
      </c>
      <c r="C1451" s="620" t="s">
        <v>582</v>
      </c>
      <c r="D1451" s="621" t="s">
        <v>583</v>
      </c>
      <c r="E1451" s="620" t="s">
        <v>559</v>
      </c>
      <c r="F1451" s="621" t="s">
        <v>560</v>
      </c>
      <c r="G1451" s="620" t="s">
        <v>627</v>
      </c>
      <c r="H1451" s="620" t="s">
        <v>1136</v>
      </c>
      <c r="I1451" s="620" t="s">
        <v>971</v>
      </c>
      <c r="J1451" s="620" t="s">
        <v>1137</v>
      </c>
      <c r="K1451" s="620"/>
      <c r="L1451" s="622">
        <v>99.670276791469334</v>
      </c>
      <c r="M1451" s="622">
        <v>3</v>
      </c>
      <c r="N1451" s="623">
        <v>299.01083037440799</v>
      </c>
    </row>
    <row r="1452" spans="1:14" ht="14.4" customHeight="1" x14ac:dyDescent="0.3">
      <c r="A1452" s="618" t="s">
        <v>556</v>
      </c>
      <c r="B1452" s="619" t="s">
        <v>558</v>
      </c>
      <c r="C1452" s="620" t="s">
        <v>582</v>
      </c>
      <c r="D1452" s="621" t="s">
        <v>583</v>
      </c>
      <c r="E1452" s="620" t="s">
        <v>559</v>
      </c>
      <c r="F1452" s="621" t="s">
        <v>560</v>
      </c>
      <c r="G1452" s="620" t="s">
        <v>627</v>
      </c>
      <c r="H1452" s="620" t="s">
        <v>1142</v>
      </c>
      <c r="I1452" s="620" t="s">
        <v>971</v>
      </c>
      <c r="J1452" s="620" t="s">
        <v>1143</v>
      </c>
      <c r="K1452" s="620"/>
      <c r="L1452" s="622">
        <v>199.35</v>
      </c>
      <c r="M1452" s="622">
        <v>1</v>
      </c>
      <c r="N1452" s="623">
        <v>199.35</v>
      </c>
    </row>
    <row r="1453" spans="1:14" ht="14.4" customHeight="1" x14ac:dyDescent="0.3">
      <c r="A1453" s="618" t="s">
        <v>556</v>
      </c>
      <c r="B1453" s="619" t="s">
        <v>558</v>
      </c>
      <c r="C1453" s="620" t="s">
        <v>582</v>
      </c>
      <c r="D1453" s="621" t="s">
        <v>583</v>
      </c>
      <c r="E1453" s="620" t="s">
        <v>559</v>
      </c>
      <c r="F1453" s="621" t="s">
        <v>560</v>
      </c>
      <c r="G1453" s="620" t="s">
        <v>627</v>
      </c>
      <c r="H1453" s="620" t="s">
        <v>2196</v>
      </c>
      <c r="I1453" s="620" t="s">
        <v>2197</v>
      </c>
      <c r="J1453" s="620" t="s">
        <v>2198</v>
      </c>
      <c r="K1453" s="620" t="s">
        <v>1984</v>
      </c>
      <c r="L1453" s="622">
        <v>163.41999511477499</v>
      </c>
      <c r="M1453" s="622">
        <v>2</v>
      </c>
      <c r="N1453" s="623">
        <v>326.83999022954998</v>
      </c>
    </row>
    <row r="1454" spans="1:14" ht="14.4" customHeight="1" x14ac:dyDescent="0.3">
      <c r="A1454" s="618" t="s">
        <v>556</v>
      </c>
      <c r="B1454" s="619" t="s">
        <v>558</v>
      </c>
      <c r="C1454" s="620" t="s">
        <v>582</v>
      </c>
      <c r="D1454" s="621" t="s">
        <v>583</v>
      </c>
      <c r="E1454" s="620" t="s">
        <v>559</v>
      </c>
      <c r="F1454" s="621" t="s">
        <v>560</v>
      </c>
      <c r="G1454" s="620" t="s">
        <v>627</v>
      </c>
      <c r="H1454" s="620" t="s">
        <v>2201</v>
      </c>
      <c r="I1454" s="620" t="s">
        <v>2202</v>
      </c>
      <c r="J1454" s="620" t="s">
        <v>2203</v>
      </c>
      <c r="K1454" s="620" t="s">
        <v>2204</v>
      </c>
      <c r="L1454" s="622">
        <v>50.5</v>
      </c>
      <c r="M1454" s="622">
        <v>1</v>
      </c>
      <c r="N1454" s="623">
        <v>50.5</v>
      </c>
    </row>
    <row r="1455" spans="1:14" ht="14.4" customHeight="1" x14ac:dyDescent="0.3">
      <c r="A1455" s="618" t="s">
        <v>556</v>
      </c>
      <c r="B1455" s="619" t="s">
        <v>558</v>
      </c>
      <c r="C1455" s="620" t="s">
        <v>582</v>
      </c>
      <c r="D1455" s="621" t="s">
        <v>583</v>
      </c>
      <c r="E1455" s="620" t="s">
        <v>559</v>
      </c>
      <c r="F1455" s="621" t="s">
        <v>560</v>
      </c>
      <c r="G1455" s="620" t="s">
        <v>627</v>
      </c>
      <c r="H1455" s="620" t="s">
        <v>1152</v>
      </c>
      <c r="I1455" s="620" t="s">
        <v>971</v>
      </c>
      <c r="J1455" s="620" t="s">
        <v>1153</v>
      </c>
      <c r="K1455" s="620"/>
      <c r="L1455" s="622">
        <v>71.435700751511021</v>
      </c>
      <c r="M1455" s="622">
        <v>8</v>
      </c>
      <c r="N1455" s="623">
        <v>571.48560601208817</v>
      </c>
    </row>
    <row r="1456" spans="1:14" ht="14.4" customHeight="1" x14ac:dyDescent="0.3">
      <c r="A1456" s="618" t="s">
        <v>556</v>
      </c>
      <c r="B1456" s="619" t="s">
        <v>558</v>
      </c>
      <c r="C1456" s="620" t="s">
        <v>582</v>
      </c>
      <c r="D1456" s="621" t="s">
        <v>583</v>
      </c>
      <c r="E1456" s="620" t="s">
        <v>559</v>
      </c>
      <c r="F1456" s="621" t="s">
        <v>560</v>
      </c>
      <c r="G1456" s="620" t="s">
        <v>627</v>
      </c>
      <c r="H1456" s="620" t="s">
        <v>1154</v>
      </c>
      <c r="I1456" s="620" t="s">
        <v>1155</v>
      </c>
      <c r="J1456" s="620" t="s">
        <v>658</v>
      </c>
      <c r="K1456" s="620" t="s">
        <v>1156</v>
      </c>
      <c r="L1456" s="622">
        <v>46.369224505088233</v>
      </c>
      <c r="M1456" s="622">
        <v>23</v>
      </c>
      <c r="N1456" s="623">
        <v>1066.4921636170293</v>
      </c>
    </row>
    <row r="1457" spans="1:14" ht="14.4" customHeight="1" x14ac:dyDescent="0.3">
      <c r="A1457" s="618" t="s">
        <v>556</v>
      </c>
      <c r="B1457" s="619" t="s">
        <v>558</v>
      </c>
      <c r="C1457" s="620" t="s">
        <v>582</v>
      </c>
      <c r="D1457" s="621" t="s">
        <v>583</v>
      </c>
      <c r="E1457" s="620" t="s">
        <v>559</v>
      </c>
      <c r="F1457" s="621" t="s">
        <v>560</v>
      </c>
      <c r="G1457" s="620" t="s">
        <v>627</v>
      </c>
      <c r="H1457" s="620" t="s">
        <v>2208</v>
      </c>
      <c r="I1457" s="620" t="s">
        <v>2209</v>
      </c>
      <c r="J1457" s="620" t="s">
        <v>696</v>
      </c>
      <c r="K1457" s="620" t="s">
        <v>2210</v>
      </c>
      <c r="L1457" s="622">
        <v>147.91999999999999</v>
      </c>
      <c r="M1457" s="622">
        <v>1</v>
      </c>
      <c r="N1457" s="623">
        <v>147.91999999999999</v>
      </c>
    </row>
    <row r="1458" spans="1:14" ht="14.4" customHeight="1" x14ac:dyDescent="0.3">
      <c r="A1458" s="618" t="s">
        <v>556</v>
      </c>
      <c r="B1458" s="619" t="s">
        <v>558</v>
      </c>
      <c r="C1458" s="620" t="s">
        <v>582</v>
      </c>
      <c r="D1458" s="621" t="s">
        <v>583</v>
      </c>
      <c r="E1458" s="620" t="s">
        <v>559</v>
      </c>
      <c r="F1458" s="621" t="s">
        <v>560</v>
      </c>
      <c r="G1458" s="620" t="s">
        <v>627</v>
      </c>
      <c r="H1458" s="620" t="s">
        <v>1157</v>
      </c>
      <c r="I1458" s="620" t="s">
        <v>1158</v>
      </c>
      <c r="J1458" s="620" t="s">
        <v>1159</v>
      </c>
      <c r="K1458" s="620" t="s">
        <v>1160</v>
      </c>
      <c r="L1458" s="622">
        <v>63.288455852491872</v>
      </c>
      <c r="M1458" s="622">
        <v>226</v>
      </c>
      <c r="N1458" s="623">
        <v>14303.191022663163</v>
      </c>
    </row>
    <row r="1459" spans="1:14" ht="14.4" customHeight="1" x14ac:dyDescent="0.3">
      <c r="A1459" s="618" t="s">
        <v>556</v>
      </c>
      <c r="B1459" s="619" t="s">
        <v>558</v>
      </c>
      <c r="C1459" s="620" t="s">
        <v>582</v>
      </c>
      <c r="D1459" s="621" t="s">
        <v>583</v>
      </c>
      <c r="E1459" s="620" t="s">
        <v>559</v>
      </c>
      <c r="F1459" s="621" t="s">
        <v>560</v>
      </c>
      <c r="G1459" s="620" t="s">
        <v>627</v>
      </c>
      <c r="H1459" s="620" t="s">
        <v>2912</v>
      </c>
      <c r="I1459" s="620" t="s">
        <v>971</v>
      </c>
      <c r="J1459" s="620" t="s">
        <v>2913</v>
      </c>
      <c r="K1459" s="620" t="s">
        <v>2914</v>
      </c>
      <c r="L1459" s="622">
        <v>40.86</v>
      </c>
      <c r="M1459" s="622">
        <v>2</v>
      </c>
      <c r="N1459" s="623">
        <v>81.72</v>
      </c>
    </row>
    <row r="1460" spans="1:14" ht="14.4" customHeight="1" x14ac:dyDescent="0.3">
      <c r="A1460" s="618" t="s">
        <v>556</v>
      </c>
      <c r="B1460" s="619" t="s">
        <v>558</v>
      </c>
      <c r="C1460" s="620" t="s">
        <v>582</v>
      </c>
      <c r="D1460" s="621" t="s">
        <v>583</v>
      </c>
      <c r="E1460" s="620" t="s">
        <v>559</v>
      </c>
      <c r="F1460" s="621" t="s">
        <v>560</v>
      </c>
      <c r="G1460" s="620" t="s">
        <v>627</v>
      </c>
      <c r="H1460" s="620" t="s">
        <v>3332</v>
      </c>
      <c r="I1460" s="620" t="s">
        <v>3333</v>
      </c>
      <c r="J1460" s="620" t="s">
        <v>3334</v>
      </c>
      <c r="K1460" s="620" t="s">
        <v>652</v>
      </c>
      <c r="L1460" s="622">
        <v>70.05</v>
      </c>
      <c r="M1460" s="622">
        <v>2</v>
      </c>
      <c r="N1460" s="623">
        <v>140.1</v>
      </c>
    </row>
    <row r="1461" spans="1:14" ht="14.4" customHeight="1" x14ac:dyDescent="0.3">
      <c r="A1461" s="618" t="s">
        <v>556</v>
      </c>
      <c r="B1461" s="619" t="s">
        <v>558</v>
      </c>
      <c r="C1461" s="620" t="s">
        <v>582</v>
      </c>
      <c r="D1461" s="621" t="s">
        <v>583</v>
      </c>
      <c r="E1461" s="620" t="s">
        <v>559</v>
      </c>
      <c r="F1461" s="621" t="s">
        <v>560</v>
      </c>
      <c r="G1461" s="620" t="s">
        <v>627</v>
      </c>
      <c r="H1461" s="620" t="s">
        <v>1167</v>
      </c>
      <c r="I1461" s="620" t="s">
        <v>1168</v>
      </c>
      <c r="J1461" s="620" t="s">
        <v>1169</v>
      </c>
      <c r="K1461" s="620" t="s">
        <v>1170</v>
      </c>
      <c r="L1461" s="622">
        <v>274.97000000000003</v>
      </c>
      <c r="M1461" s="622">
        <v>2</v>
      </c>
      <c r="N1461" s="623">
        <v>549.94000000000005</v>
      </c>
    </row>
    <row r="1462" spans="1:14" ht="14.4" customHeight="1" x14ac:dyDescent="0.3">
      <c r="A1462" s="618" t="s">
        <v>556</v>
      </c>
      <c r="B1462" s="619" t="s">
        <v>558</v>
      </c>
      <c r="C1462" s="620" t="s">
        <v>582</v>
      </c>
      <c r="D1462" s="621" t="s">
        <v>583</v>
      </c>
      <c r="E1462" s="620" t="s">
        <v>559</v>
      </c>
      <c r="F1462" s="621" t="s">
        <v>560</v>
      </c>
      <c r="G1462" s="620" t="s">
        <v>627</v>
      </c>
      <c r="H1462" s="620" t="s">
        <v>1171</v>
      </c>
      <c r="I1462" s="620" t="s">
        <v>1171</v>
      </c>
      <c r="J1462" s="620" t="s">
        <v>1172</v>
      </c>
      <c r="K1462" s="620" t="s">
        <v>1173</v>
      </c>
      <c r="L1462" s="622">
        <v>811.11020635718523</v>
      </c>
      <c r="M1462" s="622">
        <v>4.5</v>
      </c>
      <c r="N1462" s="623">
        <v>3649.9959286073336</v>
      </c>
    </row>
    <row r="1463" spans="1:14" ht="14.4" customHeight="1" x14ac:dyDescent="0.3">
      <c r="A1463" s="618" t="s">
        <v>556</v>
      </c>
      <c r="B1463" s="619" t="s">
        <v>558</v>
      </c>
      <c r="C1463" s="620" t="s">
        <v>582</v>
      </c>
      <c r="D1463" s="621" t="s">
        <v>583</v>
      </c>
      <c r="E1463" s="620" t="s">
        <v>559</v>
      </c>
      <c r="F1463" s="621" t="s">
        <v>560</v>
      </c>
      <c r="G1463" s="620" t="s">
        <v>627</v>
      </c>
      <c r="H1463" s="620" t="s">
        <v>1174</v>
      </c>
      <c r="I1463" s="620" t="s">
        <v>1175</v>
      </c>
      <c r="J1463" s="620" t="s">
        <v>1176</v>
      </c>
      <c r="K1463" s="620" t="s">
        <v>1177</v>
      </c>
      <c r="L1463" s="622">
        <v>1006.96</v>
      </c>
      <c r="M1463" s="622">
        <v>1</v>
      </c>
      <c r="N1463" s="623">
        <v>1006.96</v>
      </c>
    </row>
    <row r="1464" spans="1:14" ht="14.4" customHeight="1" x14ac:dyDescent="0.3">
      <c r="A1464" s="618" t="s">
        <v>556</v>
      </c>
      <c r="B1464" s="619" t="s">
        <v>558</v>
      </c>
      <c r="C1464" s="620" t="s">
        <v>582</v>
      </c>
      <c r="D1464" s="621" t="s">
        <v>583</v>
      </c>
      <c r="E1464" s="620" t="s">
        <v>559</v>
      </c>
      <c r="F1464" s="621" t="s">
        <v>560</v>
      </c>
      <c r="G1464" s="620" t="s">
        <v>627</v>
      </c>
      <c r="H1464" s="620" t="s">
        <v>1178</v>
      </c>
      <c r="I1464" s="620" t="s">
        <v>1179</v>
      </c>
      <c r="J1464" s="620" t="s">
        <v>1180</v>
      </c>
      <c r="K1464" s="620" t="s">
        <v>1181</v>
      </c>
      <c r="L1464" s="622">
        <v>1078.5597241489199</v>
      </c>
      <c r="M1464" s="622">
        <v>2</v>
      </c>
      <c r="N1464" s="623">
        <v>2157.1194482978399</v>
      </c>
    </row>
    <row r="1465" spans="1:14" ht="14.4" customHeight="1" x14ac:dyDescent="0.3">
      <c r="A1465" s="618" t="s">
        <v>556</v>
      </c>
      <c r="B1465" s="619" t="s">
        <v>558</v>
      </c>
      <c r="C1465" s="620" t="s">
        <v>582</v>
      </c>
      <c r="D1465" s="621" t="s">
        <v>583</v>
      </c>
      <c r="E1465" s="620" t="s">
        <v>559</v>
      </c>
      <c r="F1465" s="621" t="s">
        <v>560</v>
      </c>
      <c r="G1465" s="620" t="s">
        <v>627</v>
      </c>
      <c r="H1465" s="620" t="s">
        <v>1182</v>
      </c>
      <c r="I1465" s="620" t="s">
        <v>1183</v>
      </c>
      <c r="J1465" s="620" t="s">
        <v>1115</v>
      </c>
      <c r="K1465" s="620" t="s">
        <v>1184</v>
      </c>
      <c r="L1465" s="622">
        <v>90.29</v>
      </c>
      <c r="M1465" s="622">
        <v>-22</v>
      </c>
      <c r="N1465" s="623">
        <v>-1986.38</v>
      </c>
    </row>
    <row r="1466" spans="1:14" ht="14.4" customHeight="1" x14ac:dyDescent="0.3">
      <c r="A1466" s="618" t="s">
        <v>556</v>
      </c>
      <c r="B1466" s="619" t="s">
        <v>558</v>
      </c>
      <c r="C1466" s="620" t="s">
        <v>582</v>
      </c>
      <c r="D1466" s="621" t="s">
        <v>583</v>
      </c>
      <c r="E1466" s="620" t="s">
        <v>559</v>
      </c>
      <c r="F1466" s="621" t="s">
        <v>560</v>
      </c>
      <c r="G1466" s="620" t="s">
        <v>627</v>
      </c>
      <c r="H1466" s="620" t="s">
        <v>1185</v>
      </c>
      <c r="I1466" s="620" t="s">
        <v>1186</v>
      </c>
      <c r="J1466" s="620" t="s">
        <v>1115</v>
      </c>
      <c r="K1466" s="620" t="s">
        <v>1187</v>
      </c>
      <c r="L1466" s="622">
        <v>63.828458374898922</v>
      </c>
      <c r="M1466" s="622">
        <v>94</v>
      </c>
      <c r="N1466" s="623">
        <v>5999.8750872404989</v>
      </c>
    </row>
    <row r="1467" spans="1:14" ht="14.4" customHeight="1" x14ac:dyDescent="0.3">
      <c r="A1467" s="618" t="s">
        <v>556</v>
      </c>
      <c r="B1467" s="619" t="s">
        <v>558</v>
      </c>
      <c r="C1467" s="620" t="s">
        <v>582</v>
      </c>
      <c r="D1467" s="621" t="s">
        <v>583</v>
      </c>
      <c r="E1467" s="620" t="s">
        <v>559</v>
      </c>
      <c r="F1467" s="621" t="s">
        <v>560</v>
      </c>
      <c r="G1467" s="620" t="s">
        <v>627</v>
      </c>
      <c r="H1467" s="620" t="s">
        <v>3335</v>
      </c>
      <c r="I1467" s="620" t="s">
        <v>3336</v>
      </c>
      <c r="J1467" s="620" t="s">
        <v>3337</v>
      </c>
      <c r="K1467" s="620" t="s">
        <v>3338</v>
      </c>
      <c r="L1467" s="622">
        <v>27.328286532038998</v>
      </c>
      <c r="M1467" s="622">
        <v>10</v>
      </c>
      <c r="N1467" s="623">
        <v>273.28286532038999</v>
      </c>
    </row>
    <row r="1468" spans="1:14" ht="14.4" customHeight="1" x14ac:dyDescent="0.3">
      <c r="A1468" s="618" t="s">
        <v>556</v>
      </c>
      <c r="B1468" s="619" t="s">
        <v>558</v>
      </c>
      <c r="C1468" s="620" t="s">
        <v>582</v>
      </c>
      <c r="D1468" s="621" t="s">
        <v>583</v>
      </c>
      <c r="E1468" s="620" t="s">
        <v>559</v>
      </c>
      <c r="F1468" s="621" t="s">
        <v>560</v>
      </c>
      <c r="G1468" s="620" t="s">
        <v>627</v>
      </c>
      <c r="H1468" s="620" t="s">
        <v>3209</v>
      </c>
      <c r="I1468" s="620" t="s">
        <v>971</v>
      </c>
      <c r="J1468" s="620" t="s">
        <v>3210</v>
      </c>
      <c r="K1468" s="620"/>
      <c r="L1468" s="622">
        <v>53.674125466334488</v>
      </c>
      <c r="M1468" s="622">
        <v>187</v>
      </c>
      <c r="N1468" s="623">
        <v>10037.061462204549</v>
      </c>
    </row>
    <row r="1469" spans="1:14" ht="14.4" customHeight="1" x14ac:dyDescent="0.3">
      <c r="A1469" s="618" t="s">
        <v>556</v>
      </c>
      <c r="B1469" s="619" t="s">
        <v>558</v>
      </c>
      <c r="C1469" s="620" t="s">
        <v>582</v>
      </c>
      <c r="D1469" s="621" t="s">
        <v>583</v>
      </c>
      <c r="E1469" s="620" t="s">
        <v>559</v>
      </c>
      <c r="F1469" s="621" t="s">
        <v>560</v>
      </c>
      <c r="G1469" s="620" t="s">
        <v>627</v>
      </c>
      <c r="H1469" s="620" t="s">
        <v>3339</v>
      </c>
      <c r="I1469" s="620" t="s">
        <v>971</v>
      </c>
      <c r="J1469" s="620" t="s">
        <v>3340</v>
      </c>
      <c r="K1469" s="620"/>
      <c r="L1469" s="622">
        <v>23.344953319435948</v>
      </c>
      <c r="M1469" s="622">
        <v>4</v>
      </c>
      <c r="N1469" s="623">
        <v>93.379813277743793</v>
      </c>
    </row>
    <row r="1470" spans="1:14" ht="14.4" customHeight="1" x14ac:dyDescent="0.3">
      <c r="A1470" s="618" t="s">
        <v>556</v>
      </c>
      <c r="B1470" s="619" t="s">
        <v>558</v>
      </c>
      <c r="C1470" s="620" t="s">
        <v>582</v>
      </c>
      <c r="D1470" s="621" t="s">
        <v>583</v>
      </c>
      <c r="E1470" s="620" t="s">
        <v>559</v>
      </c>
      <c r="F1470" s="621" t="s">
        <v>560</v>
      </c>
      <c r="G1470" s="620" t="s">
        <v>627</v>
      </c>
      <c r="H1470" s="620" t="s">
        <v>1188</v>
      </c>
      <c r="I1470" s="620" t="s">
        <v>1189</v>
      </c>
      <c r="J1470" s="620" t="s">
        <v>1190</v>
      </c>
      <c r="K1470" s="620" t="s">
        <v>1051</v>
      </c>
      <c r="L1470" s="622">
        <v>52.349966094215837</v>
      </c>
      <c r="M1470" s="622">
        <v>7</v>
      </c>
      <c r="N1470" s="623">
        <v>366.44976265951084</v>
      </c>
    </row>
    <row r="1471" spans="1:14" ht="14.4" customHeight="1" x14ac:dyDescent="0.3">
      <c r="A1471" s="618" t="s">
        <v>556</v>
      </c>
      <c r="B1471" s="619" t="s">
        <v>558</v>
      </c>
      <c r="C1471" s="620" t="s">
        <v>582</v>
      </c>
      <c r="D1471" s="621" t="s">
        <v>583</v>
      </c>
      <c r="E1471" s="620" t="s">
        <v>559</v>
      </c>
      <c r="F1471" s="621" t="s">
        <v>560</v>
      </c>
      <c r="G1471" s="620" t="s">
        <v>627</v>
      </c>
      <c r="H1471" s="620" t="s">
        <v>2222</v>
      </c>
      <c r="I1471" s="620" t="s">
        <v>2223</v>
      </c>
      <c r="J1471" s="620" t="s">
        <v>2224</v>
      </c>
      <c r="K1471" s="620" t="s">
        <v>2225</v>
      </c>
      <c r="L1471" s="622">
        <v>29</v>
      </c>
      <c r="M1471" s="622">
        <v>3</v>
      </c>
      <c r="N1471" s="623">
        <v>87</v>
      </c>
    </row>
    <row r="1472" spans="1:14" ht="14.4" customHeight="1" x14ac:dyDescent="0.3">
      <c r="A1472" s="618" t="s">
        <v>556</v>
      </c>
      <c r="B1472" s="619" t="s">
        <v>558</v>
      </c>
      <c r="C1472" s="620" t="s">
        <v>582</v>
      </c>
      <c r="D1472" s="621" t="s">
        <v>583</v>
      </c>
      <c r="E1472" s="620" t="s">
        <v>559</v>
      </c>
      <c r="F1472" s="621" t="s">
        <v>560</v>
      </c>
      <c r="G1472" s="620" t="s">
        <v>627</v>
      </c>
      <c r="H1472" s="620" t="s">
        <v>1211</v>
      </c>
      <c r="I1472" s="620" t="s">
        <v>1212</v>
      </c>
      <c r="J1472" s="620" t="s">
        <v>1213</v>
      </c>
      <c r="K1472" s="620" t="s">
        <v>1214</v>
      </c>
      <c r="L1472" s="622">
        <v>108.25456825068066</v>
      </c>
      <c r="M1472" s="622">
        <v>140</v>
      </c>
      <c r="N1472" s="623">
        <v>15155.639555095293</v>
      </c>
    </row>
    <row r="1473" spans="1:14" ht="14.4" customHeight="1" x14ac:dyDescent="0.3">
      <c r="A1473" s="618" t="s">
        <v>556</v>
      </c>
      <c r="B1473" s="619" t="s">
        <v>558</v>
      </c>
      <c r="C1473" s="620" t="s">
        <v>582</v>
      </c>
      <c r="D1473" s="621" t="s">
        <v>583</v>
      </c>
      <c r="E1473" s="620" t="s">
        <v>559</v>
      </c>
      <c r="F1473" s="621" t="s">
        <v>560</v>
      </c>
      <c r="G1473" s="620" t="s">
        <v>627</v>
      </c>
      <c r="H1473" s="620" t="s">
        <v>2932</v>
      </c>
      <c r="I1473" s="620" t="s">
        <v>2933</v>
      </c>
      <c r="J1473" s="620" t="s">
        <v>2934</v>
      </c>
      <c r="K1473" s="620" t="s">
        <v>2935</v>
      </c>
      <c r="L1473" s="622">
        <v>3779.36</v>
      </c>
      <c r="M1473" s="622">
        <v>6</v>
      </c>
      <c r="N1473" s="623">
        <v>22676.16</v>
      </c>
    </row>
    <row r="1474" spans="1:14" ht="14.4" customHeight="1" x14ac:dyDescent="0.3">
      <c r="A1474" s="618" t="s">
        <v>556</v>
      </c>
      <c r="B1474" s="619" t="s">
        <v>558</v>
      </c>
      <c r="C1474" s="620" t="s">
        <v>582</v>
      </c>
      <c r="D1474" s="621" t="s">
        <v>583</v>
      </c>
      <c r="E1474" s="620" t="s">
        <v>559</v>
      </c>
      <c r="F1474" s="621" t="s">
        <v>560</v>
      </c>
      <c r="G1474" s="620" t="s">
        <v>627</v>
      </c>
      <c r="H1474" s="620" t="s">
        <v>3341</v>
      </c>
      <c r="I1474" s="620" t="s">
        <v>3342</v>
      </c>
      <c r="J1474" s="620" t="s">
        <v>3343</v>
      </c>
      <c r="K1474" s="620" t="s">
        <v>3344</v>
      </c>
      <c r="L1474" s="622">
        <v>36.24</v>
      </c>
      <c r="M1474" s="622">
        <v>2</v>
      </c>
      <c r="N1474" s="623">
        <v>72.48</v>
      </c>
    </row>
    <row r="1475" spans="1:14" ht="14.4" customHeight="1" x14ac:dyDescent="0.3">
      <c r="A1475" s="618" t="s">
        <v>556</v>
      </c>
      <c r="B1475" s="619" t="s">
        <v>558</v>
      </c>
      <c r="C1475" s="620" t="s">
        <v>582</v>
      </c>
      <c r="D1475" s="621" t="s">
        <v>583</v>
      </c>
      <c r="E1475" s="620" t="s">
        <v>559</v>
      </c>
      <c r="F1475" s="621" t="s">
        <v>560</v>
      </c>
      <c r="G1475" s="620" t="s">
        <v>627</v>
      </c>
      <c r="H1475" s="620" t="s">
        <v>1223</v>
      </c>
      <c r="I1475" s="620" t="s">
        <v>1224</v>
      </c>
      <c r="J1475" s="620" t="s">
        <v>1225</v>
      </c>
      <c r="K1475" s="620" t="s">
        <v>1226</v>
      </c>
      <c r="L1475" s="622">
        <v>50.032965086579367</v>
      </c>
      <c r="M1475" s="622">
        <v>139</v>
      </c>
      <c r="N1475" s="623">
        <v>6954.5821470345318</v>
      </c>
    </row>
    <row r="1476" spans="1:14" ht="14.4" customHeight="1" x14ac:dyDescent="0.3">
      <c r="A1476" s="618" t="s">
        <v>556</v>
      </c>
      <c r="B1476" s="619" t="s">
        <v>558</v>
      </c>
      <c r="C1476" s="620" t="s">
        <v>582</v>
      </c>
      <c r="D1476" s="621" t="s">
        <v>583</v>
      </c>
      <c r="E1476" s="620" t="s">
        <v>559</v>
      </c>
      <c r="F1476" s="621" t="s">
        <v>560</v>
      </c>
      <c r="G1476" s="620" t="s">
        <v>627</v>
      </c>
      <c r="H1476" s="620" t="s">
        <v>1227</v>
      </c>
      <c r="I1476" s="620" t="s">
        <v>1228</v>
      </c>
      <c r="J1476" s="620" t="s">
        <v>1229</v>
      </c>
      <c r="K1476" s="620" t="s">
        <v>1230</v>
      </c>
      <c r="L1476" s="622">
        <v>116.09999999999998</v>
      </c>
      <c r="M1476" s="622">
        <v>12</v>
      </c>
      <c r="N1476" s="623">
        <v>1393.1999999999998</v>
      </c>
    </row>
    <row r="1477" spans="1:14" ht="14.4" customHeight="1" x14ac:dyDescent="0.3">
      <c r="A1477" s="618" t="s">
        <v>556</v>
      </c>
      <c r="B1477" s="619" t="s">
        <v>558</v>
      </c>
      <c r="C1477" s="620" t="s">
        <v>582</v>
      </c>
      <c r="D1477" s="621" t="s">
        <v>583</v>
      </c>
      <c r="E1477" s="620" t="s">
        <v>559</v>
      </c>
      <c r="F1477" s="621" t="s">
        <v>560</v>
      </c>
      <c r="G1477" s="620" t="s">
        <v>627</v>
      </c>
      <c r="H1477" s="620" t="s">
        <v>1231</v>
      </c>
      <c r="I1477" s="620" t="s">
        <v>1232</v>
      </c>
      <c r="J1477" s="620" t="s">
        <v>1233</v>
      </c>
      <c r="K1477" s="620" t="s">
        <v>1234</v>
      </c>
      <c r="L1477" s="622">
        <v>723.66</v>
      </c>
      <c r="M1477" s="622">
        <v>3</v>
      </c>
      <c r="N1477" s="623">
        <v>2170.98</v>
      </c>
    </row>
    <row r="1478" spans="1:14" ht="14.4" customHeight="1" x14ac:dyDescent="0.3">
      <c r="A1478" s="618" t="s">
        <v>556</v>
      </c>
      <c r="B1478" s="619" t="s">
        <v>558</v>
      </c>
      <c r="C1478" s="620" t="s">
        <v>582</v>
      </c>
      <c r="D1478" s="621" t="s">
        <v>583</v>
      </c>
      <c r="E1478" s="620" t="s">
        <v>559</v>
      </c>
      <c r="F1478" s="621" t="s">
        <v>560</v>
      </c>
      <c r="G1478" s="620" t="s">
        <v>627</v>
      </c>
      <c r="H1478" s="620" t="s">
        <v>1235</v>
      </c>
      <c r="I1478" s="620" t="s">
        <v>1236</v>
      </c>
      <c r="J1478" s="620" t="s">
        <v>1237</v>
      </c>
      <c r="K1478" s="620" t="s">
        <v>1238</v>
      </c>
      <c r="L1478" s="622">
        <v>42.4</v>
      </c>
      <c r="M1478" s="622">
        <v>1</v>
      </c>
      <c r="N1478" s="623">
        <v>42.4</v>
      </c>
    </row>
    <row r="1479" spans="1:14" ht="14.4" customHeight="1" x14ac:dyDescent="0.3">
      <c r="A1479" s="618" t="s">
        <v>556</v>
      </c>
      <c r="B1479" s="619" t="s">
        <v>558</v>
      </c>
      <c r="C1479" s="620" t="s">
        <v>582</v>
      </c>
      <c r="D1479" s="621" t="s">
        <v>583</v>
      </c>
      <c r="E1479" s="620" t="s">
        <v>559</v>
      </c>
      <c r="F1479" s="621" t="s">
        <v>560</v>
      </c>
      <c r="G1479" s="620" t="s">
        <v>627</v>
      </c>
      <c r="H1479" s="620" t="s">
        <v>3345</v>
      </c>
      <c r="I1479" s="620" t="s">
        <v>3346</v>
      </c>
      <c r="J1479" s="620" t="s">
        <v>3347</v>
      </c>
      <c r="K1479" s="620" t="s">
        <v>3348</v>
      </c>
      <c r="L1479" s="622">
        <v>15.440000000000001</v>
      </c>
      <c r="M1479" s="622">
        <v>20</v>
      </c>
      <c r="N1479" s="623">
        <v>308.8</v>
      </c>
    </row>
    <row r="1480" spans="1:14" ht="14.4" customHeight="1" x14ac:dyDescent="0.3">
      <c r="A1480" s="618" t="s">
        <v>556</v>
      </c>
      <c r="B1480" s="619" t="s">
        <v>558</v>
      </c>
      <c r="C1480" s="620" t="s">
        <v>582</v>
      </c>
      <c r="D1480" s="621" t="s">
        <v>583</v>
      </c>
      <c r="E1480" s="620" t="s">
        <v>559</v>
      </c>
      <c r="F1480" s="621" t="s">
        <v>560</v>
      </c>
      <c r="G1480" s="620" t="s">
        <v>627</v>
      </c>
      <c r="H1480" s="620" t="s">
        <v>3349</v>
      </c>
      <c r="I1480" s="620" t="s">
        <v>971</v>
      </c>
      <c r="J1480" s="620" t="s">
        <v>3350</v>
      </c>
      <c r="K1480" s="620" t="s">
        <v>3351</v>
      </c>
      <c r="L1480" s="622">
        <v>23.700798250426462</v>
      </c>
      <c r="M1480" s="622">
        <v>97</v>
      </c>
      <c r="N1480" s="623">
        <v>2298.977430291367</v>
      </c>
    </row>
    <row r="1481" spans="1:14" ht="14.4" customHeight="1" x14ac:dyDescent="0.3">
      <c r="A1481" s="618" t="s">
        <v>556</v>
      </c>
      <c r="B1481" s="619" t="s">
        <v>558</v>
      </c>
      <c r="C1481" s="620" t="s">
        <v>582</v>
      </c>
      <c r="D1481" s="621" t="s">
        <v>583</v>
      </c>
      <c r="E1481" s="620" t="s">
        <v>559</v>
      </c>
      <c r="F1481" s="621" t="s">
        <v>560</v>
      </c>
      <c r="G1481" s="620" t="s">
        <v>627</v>
      </c>
      <c r="H1481" s="620" t="s">
        <v>3352</v>
      </c>
      <c r="I1481" s="620" t="s">
        <v>971</v>
      </c>
      <c r="J1481" s="620" t="s">
        <v>3353</v>
      </c>
      <c r="K1481" s="620" t="s">
        <v>3351</v>
      </c>
      <c r="L1481" s="622">
        <v>24.038816383434099</v>
      </c>
      <c r="M1481" s="622">
        <v>17</v>
      </c>
      <c r="N1481" s="623">
        <v>408.65987851837968</v>
      </c>
    </row>
    <row r="1482" spans="1:14" ht="14.4" customHeight="1" x14ac:dyDescent="0.3">
      <c r="A1482" s="618" t="s">
        <v>556</v>
      </c>
      <c r="B1482" s="619" t="s">
        <v>558</v>
      </c>
      <c r="C1482" s="620" t="s">
        <v>582</v>
      </c>
      <c r="D1482" s="621" t="s">
        <v>583</v>
      </c>
      <c r="E1482" s="620" t="s">
        <v>559</v>
      </c>
      <c r="F1482" s="621" t="s">
        <v>560</v>
      </c>
      <c r="G1482" s="620" t="s">
        <v>627</v>
      </c>
      <c r="H1482" s="620" t="s">
        <v>2250</v>
      </c>
      <c r="I1482" s="620" t="s">
        <v>971</v>
      </c>
      <c r="J1482" s="620" t="s">
        <v>2251</v>
      </c>
      <c r="K1482" s="620"/>
      <c r="L1482" s="622">
        <v>144.65</v>
      </c>
      <c r="M1482" s="622">
        <v>2</v>
      </c>
      <c r="N1482" s="623">
        <v>289.3</v>
      </c>
    </row>
    <row r="1483" spans="1:14" ht="14.4" customHeight="1" x14ac:dyDescent="0.3">
      <c r="A1483" s="618" t="s">
        <v>556</v>
      </c>
      <c r="B1483" s="619" t="s">
        <v>558</v>
      </c>
      <c r="C1483" s="620" t="s">
        <v>582</v>
      </c>
      <c r="D1483" s="621" t="s">
        <v>583</v>
      </c>
      <c r="E1483" s="620" t="s">
        <v>559</v>
      </c>
      <c r="F1483" s="621" t="s">
        <v>560</v>
      </c>
      <c r="G1483" s="620" t="s">
        <v>627</v>
      </c>
      <c r="H1483" s="620" t="s">
        <v>3215</v>
      </c>
      <c r="I1483" s="620" t="s">
        <v>971</v>
      </c>
      <c r="J1483" s="620" t="s">
        <v>3216</v>
      </c>
      <c r="K1483" s="620"/>
      <c r="L1483" s="622">
        <v>74.882845772572082</v>
      </c>
      <c r="M1483" s="622">
        <v>17</v>
      </c>
      <c r="N1483" s="623">
        <v>1273.0083781337255</v>
      </c>
    </row>
    <row r="1484" spans="1:14" ht="14.4" customHeight="1" x14ac:dyDescent="0.3">
      <c r="A1484" s="618" t="s">
        <v>556</v>
      </c>
      <c r="B1484" s="619" t="s">
        <v>558</v>
      </c>
      <c r="C1484" s="620" t="s">
        <v>582</v>
      </c>
      <c r="D1484" s="621" t="s">
        <v>583</v>
      </c>
      <c r="E1484" s="620" t="s">
        <v>559</v>
      </c>
      <c r="F1484" s="621" t="s">
        <v>560</v>
      </c>
      <c r="G1484" s="620" t="s">
        <v>627</v>
      </c>
      <c r="H1484" s="620" t="s">
        <v>1241</v>
      </c>
      <c r="I1484" s="620" t="s">
        <v>971</v>
      </c>
      <c r="J1484" s="620" t="s">
        <v>1242</v>
      </c>
      <c r="K1484" s="620"/>
      <c r="L1484" s="622">
        <v>508.96675643452375</v>
      </c>
      <c r="M1484" s="622">
        <v>4</v>
      </c>
      <c r="N1484" s="623">
        <v>2035.867025738095</v>
      </c>
    </row>
    <row r="1485" spans="1:14" ht="14.4" customHeight="1" x14ac:dyDescent="0.3">
      <c r="A1485" s="618" t="s">
        <v>556</v>
      </c>
      <c r="B1485" s="619" t="s">
        <v>558</v>
      </c>
      <c r="C1485" s="620" t="s">
        <v>582</v>
      </c>
      <c r="D1485" s="621" t="s">
        <v>583</v>
      </c>
      <c r="E1485" s="620" t="s">
        <v>559</v>
      </c>
      <c r="F1485" s="621" t="s">
        <v>560</v>
      </c>
      <c r="G1485" s="620" t="s">
        <v>627</v>
      </c>
      <c r="H1485" s="620" t="s">
        <v>1247</v>
      </c>
      <c r="I1485" s="620" t="s">
        <v>1247</v>
      </c>
      <c r="J1485" s="620" t="s">
        <v>1248</v>
      </c>
      <c r="K1485" s="620" t="s">
        <v>1249</v>
      </c>
      <c r="L1485" s="622">
        <v>1079.1005036979109</v>
      </c>
      <c r="M1485" s="622">
        <v>19</v>
      </c>
      <c r="N1485" s="623">
        <v>20502.909570260308</v>
      </c>
    </row>
    <row r="1486" spans="1:14" ht="14.4" customHeight="1" x14ac:dyDescent="0.3">
      <c r="A1486" s="618" t="s">
        <v>556</v>
      </c>
      <c r="B1486" s="619" t="s">
        <v>558</v>
      </c>
      <c r="C1486" s="620" t="s">
        <v>582</v>
      </c>
      <c r="D1486" s="621" t="s">
        <v>583</v>
      </c>
      <c r="E1486" s="620" t="s">
        <v>559</v>
      </c>
      <c r="F1486" s="621" t="s">
        <v>560</v>
      </c>
      <c r="G1486" s="620" t="s">
        <v>627</v>
      </c>
      <c r="H1486" s="620" t="s">
        <v>3354</v>
      </c>
      <c r="I1486" s="620" t="s">
        <v>3355</v>
      </c>
      <c r="J1486" s="620" t="s">
        <v>3356</v>
      </c>
      <c r="K1486" s="620" t="s">
        <v>1741</v>
      </c>
      <c r="L1486" s="622">
        <v>48.56</v>
      </c>
      <c r="M1486" s="622">
        <v>1</v>
      </c>
      <c r="N1486" s="623">
        <v>48.56</v>
      </c>
    </row>
    <row r="1487" spans="1:14" ht="14.4" customHeight="1" x14ac:dyDescent="0.3">
      <c r="A1487" s="618" t="s">
        <v>556</v>
      </c>
      <c r="B1487" s="619" t="s">
        <v>558</v>
      </c>
      <c r="C1487" s="620" t="s">
        <v>582</v>
      </c>
      <c r="D1487" s="621" t="s">
        <v>583</v>
      </c>
      <c r="E1487" s="620" t="s">
        <v>559</v>
      </c>
      <c r="F1487" s="621" t="s">
        <v>560</v>
      </c>
      <c r="G1487" s="620" t="s">
        <v>627</v>
      </c>
      <c r="H1487" s="620" t="s">
        <v>1250</v>
      </c>
      <c r="I1487" s="620" t="s">
        <v>1251</v>
      </c>
      <c r="J1487" s="620" t="s">
        <v>1252</v>
      </c>
      <c r="K1487" s="620" t="s">
        <v>1253</v>
      </c>
      <c r="L1487" s="622">
        <v>117.73944215032697</v>
      </c>
      <c r="M1487" s="622">
        <v>664</v>
      </c>
      <c r="N1487" s="623">
        <v>78178.989587817108</v>
      </c>
    </row>
    <row r="1488" spans="1:14" ht="14.4" customHeight="1" x14ac:dyDescent="0.3">
      <c r="A1488" s="618" t="s">
        <v>556</v>
      </c>
      <c r="B1488" s="619" t="s">
        <v>558</v>
      </c>
      <c r="C1488" s="620" t="s">
        <v>582</v>
      </c>
      <c r="D1488" s="621" t="s">
        <v>583</v>
      </c>
      <c r="E1488" s="620" t="s">
        <v>559</v>
      </c>
      <c r="F1488" s="621" t="s">
        <v>560</v>
      </c>
      <c r="G1488" s="620" t="s">
        <v>627</v>
      </c>
      <c r="H1488" s="620" t="s">
        <v>1258</v>
      </c>
      <c r="I1488" s="620" t="s">
        <v>1259</v>
      </c>
      <c r="J1488" s="620" t="s">
        <v>1260</v>
      </c>
      <c r="K1488" s="620" t="s">
        <v>1261</v>
      </c>
      <c r="L1488" s="622">
        <v>424.95</v>
      </c>
      <c r="M1488" s="622">
        <v>1</v>
      </c>
      <c r="N1488" s="623">
        <v>424.95</v>
      </c>
    </row>
    <row r="1489" spans="1:14" ht="14.4" customHeight="1" x14ac:dyDescent="0.3">
      <c r="A1489" s="618" t="s">
        <v>556</v>
      </c>
      <c r="B1489" s="619" t="s">
        <v>558</v>
      </c>
      <c r="C1489" s="620" t="s">
        <v>582</v>
      </c>
      <c r="D1489" s="621" t="s">
        <v>583</v>
      </c>
      <c r="E1489" s="620" t="s">
        <v>559</v>
      </c>
      <c r="F1489" s="621" t="s">
        <v>560</v>
      </c>
      <c r="G1489" s="620" t="s">
        <v>627</v>
      </c>
      <c r="H1489" s="620" t="s">
        <v>1262</v>
      </c>
      <c r="I1489" s="620" t="s">
        <v>1263</v>
      </c>
      <c r="J1489" s="620" t="s">
        <v>1264</v>
      </c>
      <c r="K1489" s="620" t="s">
        <v>1265</v>
      </c>
      <c r="L1489" s="622">
        <v>38.936511714443199</v>
      </c>
      <c r="M1489" s="622">
        <v>10</v>
      </c>
      <c r="N1489" s="623">
        <v>389.36511714443202</v>
      </c>
    </row>
    <row r="1490" spans="1:14" ht="14.4" customHeight="1" x14ac:dyDescent="0.3">
      <c r="A1490" s="618" t="s">
        <v>556</v>
      </c>
      <c r="B1490" s="619" t="s">
        <v>558</v>
      </c>
      <c r="C1490" s="620" t="s">
        <v>582</v>
      </c>
      <c r="D1490" s="621" t="s">
        <v>583</v>
      </c>
      <c r="E1490" s="620" t="s">
        <v>559</v>
      </c>
      <c r="F1490" s="621" t="s">
        <v>560</v>
      </c>
      <c r="G1490" s="620" t="s">
        <v>627</v>
      </c>
      <c r="H1490" s="620" t="s">
        <v>2275</v>
      </c>
      <c r="I1490" s="620" t="s">
        <v>2276</v>
      </c>
      <c r="J1490" s="620" t="s">
        <v>2277</v>
      </c>
      <c r="K1490" s="620" t="s">
        <v>2278</v>
      </c>
      <c r="L1490" s="622">
        <v>1003.89</v>
      </c>
      <c r="M1490" s="622">
        <v>2</v>
      </c>
      <c r="N1490" s="623">
        <v>2007.78</v>
      </c>
    </row>
    <row r="1491" spans="1:14" ht="14.4" customHeight="1" x14ac:dyDescent="0.3">
      <c r="A1491" s="618" t="s">
        <v>556</v>
      </c>
      <c r="B1491" s="619" t="s">
        <v>558</v>
      </c>
      <c r="C1491" s="620" t="s">
        <v>582</v>
      </c>
      <c r="D1491" s="621" t="s">
        <v>583</v>
      </c>
      <c r="E1491" s="620" t="s">
        <v>559</v>
      </c>
      <c r="F1491" s="621" t="s">
        <v>560</v>
      </c>
      <c r="G1491" s="620" t="s">
        <v>627</v>
      </c>
      <c r="H1491" s="620" t="s">
        <v>1266</v>
      </c>
      <c r="I1491" s="620" t="s">
        <v>1267</v>
      </c>
      <c r="J1491" s="620" t="s">
        <v>1268</v>
      </c>
      <c r="K1491" s="620" t="s">
        <v>1269</v>
      </c>
      <c r="L1491" s="622">
        <v>1036.8183469068899</v>
      </c>
      <c r="M1491" s="622">
        <v>20</v>
      </c>
      <c r="N1491" s="623">
        <v>20736.366938137799</v>
      </c>
    </row>
    <row r="1492" spans="1:14" ht="14.4" customHeight="1" x14ac:dyDescent="0.3">
      <c r="A1492" s="618" t="s">
        <v>556</v>
      </c>
      <c r="B1492" s="619" t="s">
        <v>558</v>
      </c>
      <c r="C1492" s="620" t="s">
        <v>582</v>
      </c>
      <c r="D1492" s="621" t="s">
        <v>583</v>
      </c>
      <c r="E1492" s="620" t="s">
        <v>559</v>
      </c>
      <c r="F1492" s="621" t="s">
        <v>560</v>
      </c>
      <c r="G1492" s="620" t="s">
        <v>627</v>
      </c>
      <c r="H1492" s="620" t="s">
        <v>3357</v>
      </c>
      <c r="I1492" s="620" t="s">
        <v>3358</v>
      </c>
      <c r="J1492" s="620" t="s">
        <v>3359</v>
      </c>
      <c r="K1492" s="620" t="s">
        <v>3360</v>
      </c>
      <c r="L1492" s="622">
        <v>4539.4799999999996</v>
      </c>
      <c r="M1492" s="622">
        <v>4</v>
      </c>
      <c r="N1492" s="623">
        <v>18157.919999999998</v>
      </c>
    </row>
    <row r="1493" spans="1:14" ht="14.4" customHeight="1" x14ac:dyDescent="0.3">
      <c r="A1493" s="618" t="s">
        <v>556</v>
      </c>
      <c r="B1493" s="619" t="s">
        <v>558</v>
      </c>
      <c r="C1493" s="620" t="s">
        <v>582</v>
      </c>
      <c r="D1493" s="621" t="s">
        <v>583</v>
      </c>
      <c r="E1493" s="620" t="s">
        <v>559</v>
      </c>
      <c r="F1493" s="621" t="s">
        <v>560</v>
      </c>
      <c r="G1493" s="620" t="s">
        <v>627</v>
      </c>
      <c r="H1493" s="620" t="s">
        <v>1270</v>
      </c>
      <c r="I1493" s="620" t="s">
        <v>1271</v>
      </c>
      <c r="J1493" s="620" t="s">
        <v>1272</v>
      </c>
      <c r="K1493" s="620" t="s">
        <v>1273</v>
      </c>
      <c r="L1493" s="622">
        <v>399.47960147671296</v>
      </c>
      <c r="M1493" s="622">
        <v>13</v>
      </c>
      <c r="N1493" s="623">
        <v>5193.2348191972687</v>
      </c>
    </row>
    <row r="1494" spans="1:14" ht="14.4" customHeight="1" x14ac:dyDescent="0.3">
      <c r="A1494" s="618" t="s">
        <v>556</v>
      </c>
      <c r="B1494" s="619" t="s">
        <v>558</v>
      </c>
      <c r="C1494" s="620" t="s">
        <v>582</v>
      </c>
      <c r="D1494" s="621" t="s">
        <v>583</v>
      </c>
      <c r="E1494" s="620" t="s">
        <v>559</v>
      </c>
      <c r="F1494" s="621" t="s">
        <v>560</v>
      </c>
      <c r="G1494" s="620" t="s">
        <v>627</v>
      </c>
      <c r="H1494" s="620" t="s">
        <v>2958</v>
      </c>
      <c r="I1494" s="620" t="s">
        <v>971</v>
      </c>
      <c r="J1494" s="620" t="s">
        <v>2959</v>
      </c>
      <c r="K1494" s="620"/>
      <c r="L1494" s="622">
        <v>89.557606629200876</v>
      </c>
      <c r="M1494" s="622">
        <v>61</v>
      </c>
      <c r="N1494" s="623">
        <v>5463.0140043812535</v>
      </c>
    </row>
    <row r="1495" spans="1:14" ht="14.4" customHeight="1" x14ac:dyDescent="0.3">
      <c r="A1495" s="618" t="s">
        <v>556</v>
      </c>
      <c r="B1495" s="619" t="s">
        <v>558</v>
      </c>
      <c r="C1495" s="620" t="s">
        <v>582</v>
      </c>
      <c r="D1495" s="621" t="s">
        <v>583</v>
      </c>
      <c r="E1495" s="620" t="s">
        <v>559</v>
      </c>
      <c r="F1495" s="621" t="s">
        <v>560</v>
      </c>
      <c r="G1495" s="620" t="s">
        <v>627</v>
      </c>
      <c r="H1495" s="620" t="s">
        <v>1274</v>
      </c>
      <c r="I1495" s="620" t="s">
        <v>971</v>
      </c>
      <c r="J1495" s="620" t="s">
        <v>1275</v>
      </c>
      <c r="K1495" s="620"/>
      <c r="L1495" s="622">
        <v>263.45239825333874</v>
      </c>
      <c r="M1495" s="622">
        <v>53</v>
      </c>
      <c r="N1495" s="623">
        <v>13962.977107426954</v>
      </c>
    </row>
    <row r="1496" spans="1:14" ht="14.4" customHeight="1" x14ac:dyDescent="0.3">
      <c r="A1496" s="618" t="s">
        <v>556</v>
      </c>
      <c r="B1496" s="619" t="s">
        <v>558</v>
      </c>
      <c r="C1496" s="620" t="s">
        <v>582</v>
      </c>
      <c r="D1496" s="621" t="s">
        <v>583</v>
      </c>
      <c r="E1496" s="620" t="s">
        <v>559</v>
      </c>
      <c r="F1496" s="621" t="s">
        <v>560</v>
      </c>
      <c r="G1496" s="620" t="s">
        <v>627</v>
      </c>
      <c r="H1496" s="620" t="s">
        <v>2299</v>
      </c>
      <c r="I1496" s="620" t="s">
        <v>2299</v>
      </c>
      <c r="J1496" s="620" t="s">
        <v>2300</v>
      </c>
      <c r="K1496" s="620" t="s">
        <v>2301</v>
      </c>
      <c r="L1496" s="622">
        <v>51.99</v>
      </c>
      <c r="M1496" s="622">
        <v>1</v>
      </c>
      <c r="N1496" s="623">
        <v>51.99</v>
      </c>
    </row>
    <row r="1497" spans="1:14" ht="14.4" customHeight="1" x14ac:dyDescent="0.3">
      <c r="A1497" s="618" t="s">
        <v>556</v>
      </c>
      <c r="B1497" s="619" t="s">
        <v>558</v>
      </c>
      <c r="C1497" s="620" t="s">
        <v>582</v>
      </c>
      <c r="D1497" s="621" t="s">
        <v>583</v>
      </c>
      <c r="E1497" s="620" t="s">
        <v>559</v>
      </c>
      <c r="F1497" s="621" t="s">
        <v>560</v>
      </c>
      <c r="G1497" s="620" t="s">
        <v>627</v>
      </c>
      <c r="H1497" s="620" t="s">
        <v>1276</v>
      </c>
      <c r="I1497" s="620" t="s">
        <v>1277</v>
      </c>
      <c r="J1497" s="620" t="s">
        <v>1278</v>
      </c>
      <c r="K1497" s="620" t="s">
        <v>1279</v>
      </c>
      <c r="L1497" s="622">
        <v>270.778921647755</v>
      </c>
      <c r="M1497" s="622">
        <v>2</v>
      </c>
      <c r="N1497" s="623">
        <v>541.55784329551</v>
      </c>
    </row>
    <row r="1498" spans="1:14" ht="14.4" customHeight="1" x14ac:dyDescent="0.3">
      <c r="A1498" s="618" t="s">
        <v>556</v>
      </c>
      <c r="B1498" s="619" t="s">
        <v>558</v>
      </c>
      <c r="C1498" s="620" t="s">
        <v>582</v>
      </c>
      <c r="D1498" s="621" t="s">
        <v>583</v>
      </c>
      <c r="E1498" s="620" t="s">
        <v>559</v>
      </c>
      <c r="F1498" s="621" t="s">
        <v>560</v>
      </c>
      <c r="G1498" s="620" t="s">
        <v>627</v>
      </c>
      <c r="H1498" s="620" t="s">
        <v>2329</v>
      </c>
      <c r="I1498" s="620" t="s">
        <v>971</v>
      </c>
      <c r="J1498" s="620" t="s">
        <v>2330</v>
      </c>
      <c r="K1498" s="620" t="s">
        <v>2331</v>
      </c>
      <c r="L1498" s="622">
        <v>359.90500000000202</v>
      </c>
      <c r="M1498" s="622">
        <v>1</v>
      </c>
      <c r="N1498" s="623">
        <v>359.90500000000202</v>
      </c>
    </row>
    <row r="1499" spans="1:14" ht="14.4" customHeight="1" x14ac:dyDescent="0.3">
      <c r="A1499" s="618" t="s">
        <v>556</v>
      </c>
      <c r="B1499" s="619" t="s">
        <v>558</v>
      </c>
      <c r="C1499" s="620" t="s">
        <v>582</v>
      </c>
      <c r="D1499" s="621" t="s">
        <v>583</v>
      </c>
      <c r="E1499" s="620" t="s">
        <v>559</v>
      </c>
      <c r="F1499" s="621" t="s">
        <v>560</v>
      </c>
      <c r="G1499" s="620" t="s">
        <v>627</v>
      </c>
      <c r="H1499" s="620" t="s">
        <v>3361</v>
      </c>
      <c r="I1499" s="620" t="s">
        <v>3362</v>
      </c>
      <c r="J1499" s="620" t="s">
        <v>3363</v>
      </c>
      <c r="K1499" s="620" t="s">
        <v>1141</v>
      </c>
      <c r="L1499" s="622">
        <v>221.69</v>
      </c>
      <c r="M1499" s="622">
        <v>1</v>
      </c>
      <c r="N1499" s="623">
        <v>221.69</v>
      </c>
    </row>
    <row r="1500" spans="1:14" ht="14.4" customHeight="1" x14ac:dyDescent="0.3">
      <c r="A1500" s="618" t="s">
        <v>556</v>
      </c>
      <c r="B1500" s="619" t="s">
        <v>558</v>
      </c>
      <c r="C1500" s="620" t="s">
        <v>582</v>
      </c>
      <c r="D1500" s="621" t="s">
        <v>583</v>
      </c>
      <c r="E1500" s="620" t="s">
        <v>559</v>
      </c>
      <c r="F1500" s="621" t="s">
        <v>560</v>
      </c>
      <c r="G1500" s="620" t="s">
        <v>627</v>
      </c>
      <c r="H1500" s="620" t="s">
        <v>1300</v>
      </c>
      <c r="I1500" s="620" t="s">
        <v>1301</v>
      </c>
      <c r="J1500" s="620" t="s">
        <v>1302</v>
      </c>
      <c r="K1500" s="620" t="s">
        <v>1303</v>
      </c>
      <c r="L1500" s="622">
        <v>264.50264889964876</v>
      </c>
      <c r="M1500" s="622">
        <v>11</v>
      </c>
      <c r="N1500" s="623">
        <v>2909.5291378961365</v>
      </c>
    </row>
    <row r="1501" spans="1:14" ht="14.4" customHeight="1" x14ac:dyDescent="0.3">
      <c r="A1501" s="618" t="s">
        <v>556</v>
      </c>
      <c r="B1501" s="619" t="s">
        <v>558</v>
      </c>
      <c r="C1501" s="620" t="s">
        <v>582</v>
      </c>
      <c r="D1501" s="621" t="s">
        <v>583</v>
      </c>
      <c r="E1501" s="620" t="s">
        <v>559</v>
      </c>
      <c r="F1501" s="621" t="s">
        <v>560</v>
      </c>
      <c r="G1501" s="620" t="s">
        <v>627</v>
      </c>
      <c r="H1501" s="620" t="s">
        <v>3364</v>
      </c>
      <c r="I1501" s="620" t="s">
        <v>3365</v>
      </c>
      <c r="J1501" s="620" t="s">
        <v>3366</v>
      </c>
      <c r="K1501" s="620" t="s">
        <v>3367</v>
      </c>
      <c r="L1501" s="622">
        <v>413.65333333333336</v>
      </c>
      <c r="M1501" s="622">
        <v>9</v>
      </c>
      <c r="N1501" s="623">
        <v>3722.88</v>
      </c>
    </row>
    <row r="1502" spans="1:14" ht="14.4" customHeight="1" x14ac:dyDescent="0.3">
      <c r="A1502" s="618" t="s">
        <v>556</v>
      </c>
      <c r="B1502" s="619" t="s">
        <v>558</v>
      </c>
      <c r="C1502" s="620" t="s">
        <v>582</v>
      </c>
      <c r="D1502" s="621" t="s">
        <v>583</v>
      </c>
      <c r="E1502" s="620" t="s">
        <v>559</v>
      </c>
      <c r="F1502" s="621" t="s">
        <v>560</v>
      </c>
      <c r="G1502" s="620" t="s">
        <v>627</v>
      </c>
      <c r="H1502" s="620" t="s">
        <v>1352</v>
      </c>
      <c r="I1502" s="620" t="s">
        <v>1353</v>
      </c>
      <c r="J1502" s="620" t="s">
        <v>1354</v>
      </c>
      <c r="K1502" s="620" t="s">
        <v>1355</v>
      </c>
      <c r="L1502" s="622">
        <v>72.060031610177901</v>
      </c>
      <c r="M1502" s="622">
        <v>2</v>
      </c>
      <c r="N1502" s="623">
        <v>144.1200632203558</v>
      </c>
    </row>
    <row r="1503" spans="1:14" ht="14.4" customHeight="1" x14ac:dyDescent="0.3">
      <c r="A1503" s="618" t="s">
        <v>556</v>
      </c>
      <c r="B1503" s="619" t="s">
        <v>558</v>
      </c>
      <c r="C1503" s="620" t="s">
        <v>582</v>
      </c>
      <c r="D1503" s="621" t="s">
        <v>583</v>
      </c>
      <c r="E1503" s="620" t="s">
        <v>559</v>
      </c>
      <c r="F1503" s="621" t="s">
        <v>560</v>
      </c>
      <c r="G1503" s="620" t="s">
        <v>627</v>
      </c>
      <c r="H1503" s="620" t="s">
        <v>1363</v>
      </c>
      <c r="I1503" s="620" t="s">
        <v>971</v>
      </c>
      <c r="J1503" s="620" t="s">
        <v>1364</v>
      </c>
      <c r="K1503" s="620"/>
      <c r="L1503" s="622">
        <v>74.955700745613996</v>
      </c>
      <c r="M1503" s="622">
        <v>10</v>
      </c>
      <c r="N1503" s="623">
        <v>749.5570074561399</v>
      </c>
    </row>
    <row r="1504" spans="1:14" ht="14.4" customHeight="1" x14ac:dyDescent="0.3">
      <c r="A1504" s="618" t="s">
        <v>556</v>
      </c>
      <c r="B1504" s="619" t="s">
        <v>558</v>
      </c>
      <c r="C1504" s="620" t="s">
        <v>582</v>
      </c>
      <c r="D1504" s="621" t="s">
        <v>583</v>
      </c>
      <c r="E1504" s="620" t="s">
        <v>559</v>
      </c>
      <c r="F1504" s="621" t="s">
        <v>560</v>
      </c>
      <c r="G1504" s="620" t="s">
        <v>627</v>
      </c>
      <c r="H1504" s="620" t="s">
        <v>1373</v>
      </c>
      <c r="I1504" s="620" t="s">
        <v>1374</v>
      </c>
      <c r="J1504" s="620" t="s">
        <v>1375</v>
      </c>
      <c r="K1504" s="620" t="s">
        <v>1376</v>
      </c>
      <c r="L1504" s="622">
        <v>69.91</v>
      </c>
      <c r="M1504" s="622">
        <v>1</v>
      </c>
      <c r="N1504" s="623">
        <v>69.91</v>
      </c>
    </row>
    <row r="1505" spans="1:14" ht="14.4" customHeight="1" x14ac:dyDescent="0.3">
      <c r="A1505" s="618" t="s">
        <v>556</v>
      </c>
      <c r="B1505" s="619" t="s">
        <v>558</v>
      </c>
      <c r="C1505" s="620" t="s">
        <v>582</v>
      </c>
      <c r="D1505" s="621" t="s">
        <v>583</v>
      </c>
      <c r="E1505" s="620" t="s">
        <v>559</v>
      </c>
      <c r="F1505" s="621" t="s">
        <v>560</v>
      </c>
      <c r="G1505" s="620" t="s">
        <v>627</v>
      </c>
      <c r="H1505" s="620" t="s">
        <v>1377</v>
      </c>
      <c r="I1505" s="620" t="s">
        <v>1378</v>
      </c>
      <c r="J1505" s="620" t="s">
        <v>1379</v>
      </c>
      <c r="K1505" s="620" t="s">
        <v>1380</v>
      </c>
      <c r="L1505" s="622">
        <v>356.99499770265123</v>
      </c>
      <c r="M1505" s="622">
        <v>30</v>
      </c>
      <c r="N1505" s="623">
        <v>10709.849931079538</v>
      </c>
    </row>
    <row r="1506" spans="1:14" ht="14.4" customHeight="1" x14ac:dyDescent="0.3">
      <c r="A1506" s="618" t="s">
        <v>556</v>
      </c>
      <c r="B1506" s="619" t="s">
        <v>558</v>
      </c>
      <c r="C1506" s="620" t="s">
        <v>582</v>
      </c>
      <c r="D1506" s="621" t="s">
        <v>583</v>
      </c>
      <c r="E1506" s="620" t="s">
        <v>559</v>
      </c>
      <c r="F1506" s="621" t="s">
        <v>560</v>
      </c>
      <c r="G1506" s="620" t="s">
        <v>627</v>
      </c>
      <c r="H1506" s="620" t="s">
        <v>1383</v>
      </c>
      <c r="I1506" s="620" t="s">
        <v>971</v>
      </c>
      <c r="J1506" s="620" t="s">
        <v>1384</v>
      </c>
      <c r="K1506" s="620"/>
      <c r="L1506" s="622">
        <v>52.272845915372173</v>
      </c>
      <c r="M1506" s="622">
        <v>8</v>
      </c>
      <c r="N1506" s="623">
        <v>418.18276732297738</v>
      </c>
    </row>
    <row r="1507" spans="1:14" ht="14.4" customHeight="1" x14ac:dyDescent="0.3">
      <c r="A1507" s="618" t="s">
        <v>556</v>
      </c>
      <c r="B1507" s="619" t="s">
        <v>558</v>
      </c>
      <c r="C1507" s="620" t="s">
        <v>582</v>
      </c>
      <c r="D1507" s="621" t="s">
        <v>583</v>
      </c>
      <c r="E1507" s="620" t="s">
        <v>559</v>
      </c>
      <c r="F1507" s="621" t="s">
        <v>560</v>
      </c>
      <c r="G1507" s="620" t="s">
        <v>627</v>
      </c>
      <c r="H1507" s="620" t="s">
        <v>1385</v>
      </c>
      <c r="I1507" s="620" t="s">
        <v>971</v>
      </c>
      <c r="J1507" s="620" t="s">
        <v>1386</v>
      </c>
      <c r="K1507" s="620"/>
      <c r="L1507" s="622">
        <v>264.47705994654751</v>
      </c>
      <c r="M1507" s="622">
        <v>2</v>
      </c>
      <c r="N1507" s="623">
        <v>528.95411989309503</v>
      </c>
    </row>
    <row r="1508" spans="1:14" ht="14.4" customHeight="1" x14ac:dyDescent="0.3">
      <c r="A1508" s="618" t="s">
        <v>556</v>
      </c>
      <c r="B1508" s="619" t="s">
        <v>558</v>
      </c>
      <c r="C1508" s="620" t="s">
        <v>582</v>
      </c>
      <c r="D1508" s="621" t="s">
        <v>583</v>
      </c>
      <c r="E1508" s="620" t="s">
        <v>559</v>
      </c>
      <c r="F1508" s="621" t="s">
        <v>560</v>
      </c>
      <c r="G1508" s="620" t="s">
        <v>627</v>
      </c>
      <c r="H1508" s="620" t="s">
        <v>1387</v>
      </c>
      <c r="I1508" s="620" t="s">
        <v>971</v>
      </c>
      <c r="J1508" s="620" t="s">
        <v>1388</v>
      </c>
      <c r="K1508" s="620"/>
      <c r="L1508" s="622">
        <v>84.727598203738125</v>
      </c>
      <c r="M1508" s="622">
        <v>128</v>
      </c>
      <c r="N1508" s="623">
        <v>10845.13257007848</v>
      </c>
    </row>
    <row r="1509" spans="1:14" ht="14.4" customHeight="1" x14ac:dyDescent="0.3">
      <c r="A1509" s="618" t="s">
        <v>556</v>
      </c>
      <c r="B1509" s="619" t="s">
        <v>558</v>
      </c>
      <c r="C1509" s="620" t="s">
        <v>582</v>
      </c>
      <c r="D1509" s="621" t="s">
        <v>583</v>
      </c>
      <c r="E1509" s="620" t="s">
        <v>559</v>
      </c>
      <c r="F1509" s="621" t="s">
        <v>560</v>
      </c>
      <c r="G1509" s="620" t="s">
        <v>627</v>
      </c>
      <c r="H1509" s="620" t="s">
        <v>2346</v>
      </c>
      <c r="I1509" s="620" t="s">
        <v>2347</v>
      </c>
      <c r="J1509" s="620" t="s">
        <v>2348</v>
      </c>
      <c r="K1509" s="620" t="s">
        <v>2349</v>
      </c>
      <c r="L1509" s="622">
        <v>291.50987852274699</v>
      </c>
      <c r="M1509" s="622">
        <v>4</v>
      </c>
      <c r="N1509" s="623">
        <v>1166.039514090988</v>
      </c>
    </row>
    <row r="1510" spans="1:14" ht="14.4" customHeight="1" x14ac:dyDescent="0.3">
      <c r="A1510" s="618" t="s">
        <v>556</v>
      </c>
      <c r="B1510" s="619" t="s">
        <v>558</v>
      </c>
      <c r="C1510" s="620" t="s">
        <v>582</v>
      </c>
      <c r="D1510" s="621" t="s">
        <v>583</v>
      </c>
      <c r="E1510" s="620" t="s">
        <v>559</v>
      </c>
      <c r="F1510" s="621" t="s">
        <v>560</v>
      </c>
      <c r="G1510" s="620" t="s">
        <v>627</v>
      </c>
      <c r="H1510" s="620" t="s">
        <v>2407</v>
      </c>
      <c r="I1510" s="620" t="s">
        <v>2408</v>
      </c>
      <c r="J1510" s="620" t="s">
        <v>2409</v>
      </c>
      <c r="K1510" s="620" t="s">
        <v>2410</v>
      </c>
      <c r="L1510" s="622">
        <v>94.199940048089317</v>
      </c>
      <c r="M1510" s="622">
        <v>6</v>
      </c>
      <c r="N1510" s="623">
        <v>565.19964028853587</v>
      </c>
    </row>
    <row r="1511" spans="1:14" ht="14.4" customHeight="1" x14ac:dyDescent="0.3">
      <c r="A1511" s="618" t="s">
        <v>556</v>
      </c>
      <c r="B1511" s="619" t="s">
        <v>558</v>
      </c>
      <c r="C1511" s="620" t="s">
        <v>582</v>
      </c>
      <c r="D1511" s="621" t="s">
        <v>583</v>
      </c>
      <c r="E1511" s="620" t="s">
        <v>559</v>
      </c>
      <c r="F1511" s="621" t="s">
        <v>560</v>
      </c>
      <c r="G1511" s="620" t="s">
        <v>627</v>
      </c>
      <c r="H1511" s="620" t="s">
        <v>2413</v>
      </c>
      <c r="I1511" s="620" t="s">
        <v>971</v>
      </c>
      <c r="J1511" s="620" t="s">
        <v>2414</v>
      </c>
      <c r="K1511" s="620"/>
      <c r="L1511" s="622">
        <v>88.259809297599801</v>
      </c>
      <c r="M1511" s="622">
        <v>1</v>
      </c>
      <c r="N1511" s="623">
        <v>88.259809297599801</v>
      </c>
    </row>
    <row r="1512" spans="1:14" ht="14.4" customHeight="1" x14ac:dyDescent="0.3">
      <c r="A1512" s="618" t="s">
        <v>556</v>
      </c>
      <c r="B1512" s="619" t="s">
        <v>558</v>
      </c>
      <c r="C1512" s="620" t="s">
        <v>582</v>
      </c>
      <c r="D1512" s="621" t="s">
        <v>583</v>
      </c>
      <c r="E1512" s="620" t="s">
        <v>559</v>
      </c>
      <c r="F1512" s="621" t="s">
        <v>560</v>
      </c>
      <c r="G1512" s="620" t="s">
        <v>627</v>
      </c>
      <c r="H1512" s="620" t="s">
        <v>1406</v>
      </c>
      <c r="I1512" s="620" t="s">
        <v>1406</v>
      </c>
      <c r="J1512" s="620" t="s">
        <v>1407</v>
      </c>
      <c r="K1512" s="620" t="s">
        <v>633</v>
      </c>
      <c r="L1512" s="622">
        <v>382.60999999999996</v>
      </c>
      <c r="M1512" s="622">
        <v>3</v>
      </c>
      <c r="N1512" s="623">
        <v>1147.83</v>
      </c>
    </row>
    <row r="1513" spans="1:14" ht="14.4" customHeight="1" x14ac:dyDescent="0.3">
      <c r="A1513" s="618" t="s">
        <v>556</v>
      </c>
      <c r="B1513" s="619" t="s">
        <v>558</v>
      </c>
      <c r="C1513" s="620" t="s">
        <v>582</v>
      </c>
      <c r="D1513" s="621" t="s">
        <v>583</v>
      </c>
      <c r="E1513" s="620" t="s">
        <v>559</v>
      </c>
      <c r="F1513" s="621" t="s">
        <v>560</v>
      </c>
      <c r="G1513" s="620" t="s">
        <v>627</v>
      </c>
      <c r="H1513" s="620" t="s">
        <v>3368</v>
      </c>
      <c r="I1513" s="620" t="s">
        <v>3369</v>
      </c>
      <c r="J1513" s="620" t="s">
        <v>3370</v>
      </c>
      <c r="K1513" s="620" t="s">
        <v>3371</v>
      </c>
      <c r="L1513" s="622">
        <v>1820.44982623749</v>
      </c>
      <c r="M1513" s="622">
        <v>1</v>
      </c>
      <c r="N1513" s="623">
        <v>1820.44982623749</v>
      </c>
    </row>
    <row r="1514" spans="1:14" ht="14.4" customHeight="1" x14ac:dyDescent="0.3">
      <c r="A1514" s="618" t="s">
        <v>556</v>
      </c>
      <c r="B1514" s="619" t="s">
        <v>558</v>
      </c>
      <c r="C1514" s="620" t="s">
        <v>582</v>
      </c>
      <c r="D1514" s="621" t="s">
        <v>583</v>
      </c>
      <c r="E1514" s="620" t="s">
        <v>559</v>
      </c>
      <c r="F1514" s="621" t="s">
        <v>560</v>
      </c>
      <c r="G1514" s="620" t="s">
        <v>627</v>
      </c>
      <c r="H1514" s="620" t="s">
        <v>3372</v>
      </c>
      <c r="I1514" s="620" t="s">
        <v>3373</v>
      </c>
      <c r="J1514" s="620" t="s">
        <v>3374</v>
      </c>
      <c r="K1514" s="620" t="s">
        <v>3375</v>
      </c>
      <c r="L1514" s="622">
        <v>49.686666666999997</v>
      </c>
      <c r="M1514" s="622">
        <v>1</v>
      </c>
      <c r="N1514" s="623">
        <v>49.686666666999997</v>
      </c>
    </row>
    <row r="1515" spans="1:14" ht="14.4" customHeight="1" x14ac:dyDescent="0.3">
      <c r="A1515" s="618" t="s">
        <v>556</v>
      </c>
      <c r="B1515" s="619" t="s">
        <v>558</v>
      </c>
      <c r="C1515" s="620" t="s">
        <v>582</v>
      </c>
      <c r="D1515" s="621" t="s">
        <v>583</v>
      </c>
      <c r="E1515" s="620" t="s">
        <v>559</v>
      </c>
      <c r="F1515" s="621" t="s">
        <v>560</v>
      </c>
      <c r="G1515" s="620" t="s">
        <v>627</v>
      </c>
      <c r="H1515" s="620" t="s">
        <v>3376</v>
      </c>
      <c r="I1515" s="620" t="s">
        <v>3377</v>
      </c>
      <c r="J1515" s="620" t="s">
        <v>2194</v>
      </c>
      <c r="K1515" s="620" t="s">
        <v>3378</v>
      </c>
      <c r="L1515" s="622">
        <v>149.89931335166801</v>
      </c>
      <c r="M1515" s="622">
        <v>1</v>
      </c>
      <c r="N1515" s="623">
        <v>149.89931335166801</v>
      </c>
    </row>
    <row r="1516" spans="1:14" ht="14.4" customHeight="1" x14ac:dyDescent="0.3">
      <c r="A1516" s="618" t="s">
        <v>556</v>
      </c>
      <c r="B1516" s="619" t="s">
        <v>558</v>
      </c>
      <c r="C1516" s="620" t="s">
        <v>582</v>
      </c>
      <c r="D1516" s="621" t="s">
        <v>583</v>
      </c>
      <c r="E1516" s="620" t="s">
        <v>559</v>
      </c>
      <c r="F1516" s="621" t="s">
        <v>560</v>
      </c>
      <c r="G1516" s="620" t="s">
        <v>627</v>
      </c>
      <c r="H1516" s="620" t="s">
        <v>3379</v>
      </c>
      <c r="I1516" s="620" t="s">
        <v>3380</v>
      </c>
      <c r="J1516" s="620" t="s">
        <v>3381</v>
      </c>
      <c r="K1516" s="620" t="s">
        <v>3382</v>
      </c>
      <c r="L1516" s="622">
        <v>143.88999999999999</v>
      </c>
      <c r="M1516" s="622">
        <v>1</v>
      </c>
      <c r="N1516" s="623">
        <v>143.88999999999999</v>
      </c>
    </row>
    <row r="1517" spans="1:14" ht="14.4" customHeight="1" x14ac:dyDescent="0.3">
      <c r="A1517" s="618" t="s">
        <v>556</v>
      </c>
      <c r="B1517" s="619" t="s">
        <v>558</v>
      </c>
      <c r="C1517" s="620" t="s">
        <v>582</v>
      </c>
      <c r="D1517" s="621" t="s">
        <v>583</v>
      </c>
      <c r="E1517" s="620" t="s">
        <v>559</v>
      </c>
      <c r="F1517" s="621" t="s">
        <v>560</v>
      </c>
      <c r="G1517" s="620" t="s">
        <v>627</v>
      </c>
      <c r="H1517" s="620" t="s">
        <v>3383</v>
      </c>
      <c r="I1517" s="620" t="s">
        <v>3384</v>
      </c>
      <c r="J1517" s="620" t="s">
        <v>3385</v>
      </c>
      <c r="K1517" s="620" t="s">
        <v>1109</v>
      </c>
      <c r="L1517" s="622">
        <v>19.223547672553885</v>
      </c>
      <c r="M1517" s="622">
        <v>1600</v>
      </c>
      <c r="N1517" s="623">
        <v>30757.676276086215</v>
      </c>
    </row>
    <row r="1518" spans="1:14" ht="14.4" customHeight="1" x14ac:dyDescent="0.3">
      <c r="A1518" s="618" t="s">
        <v>556</v>
      </c>
      <c r="B1518" s="619" t="s">
        <v>558</v>
      </c>
      <c r="C1518" s="620" t="s">
        <v>582</v>
      </c>
      <c r="D1518" s="621" t="s">
        <v>583</v>
      </c>
      <c r="E1518" s="620" t="s">
        <v>559</v>
      </c>
      <c r="F1518" s="621" t="s">
        <v>560</v>
      </c>
      <c r="G1518" s="620" t="s">
        <v>627</v>
      </c>
      <c r="H1518" s="620" t="s">
        <v>3386</v>
      </c>
      <c r="I1518" s="620" t="s">
        <v>3387</v>
      </c>
      <c r="J1518" s="620" t="s">
        <v>3388</v>
      </c>
      <c r="K1518" s="620" t="s">
        <v>3389</v>
      </c>
      <c r="L1518" s="622">
        <v>254.52</v>
      </c>
      <c r="M1518" s="622">
        <v>1</v>
      </c>
      <c r="N1518" s="623">
        <v>254.52</v>
      </c>
    </row>
    <row r="1519" spans="1:14" ht="14.4" customHeight="1" x14ac:dyDescent="0.3">
      <c r="A1519" s="618" t="s">
        <v>556</v>
      </c>
      <c r="B1519" s="619" t="s">
        <v>558</v>
      </c>
      <c r="C1519" s="620" t="s">
        <v>582</v>
      </c>
      <c r="D1519" s="621" t="s">
        <v>583</v>
      </c>
      <c r="E1519" s="620" t="s">
        <v>559</v>
      </c>
      <c r="F1519" s="621" t="s">
        <v>560</v>
      </c>
      <c r="G1519" s="620" t="s">
        <v>627</v>
      </c>
      <c r="H1519" s="620" t="s">
        <v>1408</v>
      </c>
      <c r="I1519" s="620" t="s">
        <v>971</v>
      </c>
      <c r="J1519" s="620" t="s">
        <v>1409</v>
      </c>
      <c r="K1519" s="620"/>
      <c r="L1519" s="622">
        <v>101.9071680218665</v>
      </c>
      <c r="M1519" s="622">
        <v>2</v>
      </c>
      <c r="N1519" s="623">
        <v>203.81433604373299</v>
      </c>
    </row>
    <row r="1520" spans="1:14" ht="14.4" customHeight="1" x14ac:dyDescent="0.3">
      <c r="A1520" s="618" t="s">
        <v>556</v>
      </c>
      <c r="B1520" s="619" t="s">
        <v>558</v>
      </c>
      <c r="C1520" s="620" t="s">
        <v>582</v>
      </c>
      <c r="D1520" s="621" t="s">
        <v>583</v>
      </c>
      <c r="E1520" s="620" t="s">
        <v>559</v>
      </c>
      <c r="F1520" s="621" t="s">
        <v>560</v>
      </c>
      <c r="G1520" s="620" t="s">
        <v>627</v>
      </c>
      <c r="H1520" s="620" t="s">
        <v>3390</v>
      </c>
      <c r="I1520" s="620" t="s">
        <v>971</v>
      </c>
      <c r="J1520" s="620" t="s">
        <v>3391</v>
      </c>
      <c r="K1520" s="620"/>
      <c r="L1520" s="622">
        <v>36.264000000000003</v>
      </c>
      <c r="M1520" s="622">
        <v>2</v>
      </c>
      <c r="N1520" s="623">
        <v>72.528000000000006</v>
      </c>
    </row>
    <row r="1521" spans="1:14" ht="14.4" customHeight="1" x14ac:dyDescent="0.3">
      <c r="A1521" s="618" t="s">
        <v>556</v>
      </c>
      <c r="B1521" s="619" t="s">
        <v>558</v>
      </c>
      <c r="C1521" s="620" t="s">
        <v>582</v>
      </c>
      <c r="D1521" s="621" t="s">
        <v>583</v>
      </c>
      <c r="E1521" s="620" t="s">
        <v>559</v>
      </c>
      <c r="F1521" s="621" t="s">
        <v>560</v>
      </c>
      <c r="G1521" s="620" t="s">
        <v>627</v>
      </c>
      <c r="H1521" s="620" t="s">
        <v>3392</v>
      </c>
      <c r="I1521" s="620" t="s">
        <v>3393</v>
      </c>
      <c r="J1521" s="620" t="s">
        <v>3394</v>
      </c>
      <c r="K1521" s="620" t="s">
        <v>3360</v>
      </c>
      <c r="L1521" s="622">
        <v>2832.0174999999999</v>
      </c>
      <c r="M1521" s="622">
        <v>4</v>
      </c>
      <c r="N1521" s="623">
        <v>11328.07</v>
      </c>
    </row>
    <row r="1522" spans="1:14" ht="14.4" customHeight="1" x14ac:dyDescent="0.3">
      <c r="A1522" s="618" t="s">
        <v>556</v>
      </c>
      <c r="B1522" s="619" t="s">
        <v>558</v>
      </c>
      <c r="C1522" s="620" t="s">
        <v>582</v>
      </c>
      <c r="D1522" s="621" t="s">
        <v>583</v>
      </c>
      <c r="E1522" s="620" t="s">
        <v>559</v>
      </c>
      <c r="F1522" s="621" t="s">
        <v>560</v>
      </c>
      <c r="G1522" s="620" t="s">
        <v>627</v>
      </c>
      <c r="H1522" s="620" t="s">
        <v>3395</v>
      </c>
      <c r="I1522" s="620" t="s">
        <v>971</v>
      </c>
      <c r="J1522" s="620" t="s">
        <v>3396</v>
      </c>
      <c r="K1522" s="620"/>
      <c r="L1522" s="622">
        <v>55.600021577495156</v>
      </c>
      <c r="M1522" s="622">
        <v>38</v>
      </c>
      <c r="N1522" s="623">
        <v>2112.8008199448159</v>
      </c>
    </row>
    <row r="1523" spans="1:14" ht="14.4" customHeight="1" x14ac:dyDescent="0.3">
      <c r="A1523" s="618" t="s">
        <v>556</v>
      </c>
      <c r="B1523" s="619" t="s">
        <v>558</v>
      </c>
      <c r="C1523" s="620" t="s">
        <v>582</v>
      </c>
      <c r="D1523" s="621" t="s">
        <v>583</v>
      </c>
      <c r="E1523" s="620" t="s">
        <v>559</v>
      </c>
      <c r="F1523" s="621" t="s">
        <v>560</v>
      </c>
      <c r="G1523" s="620" t="s">
        <v>627</v>
      </c>
      <c r="H1523" s="620" t="s">
        <v>3397</v>
      </c>
      <c r="I1523" s="620" t="s">
        <v>3397</v>
      </c>
      <c r="J1523" s="620" t="s">
        <v>3398</v>
      </c>
      <c r="K1523" s="620" t="s">
        <v>3399</v>
      </c>
      <c r="L1523" s="622">
        <v>710.01</v>
      </c>
      <c r="M1523" s="622">
        <v>1</v>
      </c>
      <c r="N1523" s="623">
        <v>710.01</v>
      </c>
    </row>
    <row r="1524" spans="1:14" ht="14.4" customHeight="1" x14ac:dyDescent="0.3">
      <c r="A1524" s="618" t="s">
        <v>556</v>
      </c>
      <c r="B1524" s="619" t="s">
        <v>558</v>
      </c>
      <c r="C1524" s="620" t="s">
        <v>582</v>
      </c>
      <c r="D1524" s="621" t="s">
        <v>583</v>
      </c>
      <c r="E1524" s="620" t="s">
        <v>559</v>
      </c>
      <c r="F1524" s="621" t="s">
        <v>560</v>
      </c>
      <c r="G1524" s="620" t="s">
        <v>627</v>
      </c>
      <c r="H1524" s="620" t="s">
        <v>3400</v>
      </c>
      <c r="I1524" s="620" t="s">
        <v>971</v>
      </c>
      <c r="J1524" s="620" t="s">
        <v>3401</v>
      </c>
      <c r="K1524" s="620" t="s">
        <v>3402</v>
      </c>
      <c r="L1524" s="622">
        <v>998.25</v>
      </c>
      <c r="M1524" s="622">
        <v>1</v>
      </c>
      <c r="N1524" s="623">
        <v>998.25</v>
      </c>
    </row>
    <row r="1525" spans="1:14" ht="14.4" customHeight="1" x14ac:dyDescent="0.3">
      <c r="A1525" s="618" t="s">
        <v>556</v>
      </c>
      <c r="B1525" s="619" t="s">
        <v>558</v>
      </c>
      <c r="C1525" s="620" t="s">
        <v>582</v>
      </c>
      <c r="D1525" s="621" t="s">
        <v>583</v>
      </c>
      <c r="E1525" s="620" t="s">
        <v>559</v>
      </c>
      <c r="F1525" s="621" t="s">
        <v>560</v>
      </c>
      <c r="G1525" s="620" t="s">
        <v>1439</v>
      </c>
      <c r="H1525" s="620" t="s">
        <v>1446</v>
      </c>
      <c r="I1525" s="620" t="s">
        <v>1447</v>
      </c>
      <c r="J1525" s="620" t="s">
        <v>1448</v>
      </c>
      <c r="K1525" s="620" t="s">
        <v>1449</v>
      </c>
      <c r="L1525" s="622">
        <v>36.33</v>
      </c>
      <c r="M1525" s="622">
        <v>12</v>
      </c>
      <c r="N1525" s="623">
        <v>435.96</v>
      </c>
    </row>
    <row r="1526" spans="1:14" ht="14.4" customHeight="1" x14ac:dyDescent="0.3">
      <c r="A1526" s="618" t="s">
        <v>556</v>
      </c>
      <c r="B1526" s="619" t="s">
        <v>558</v>
      </c>
      <c r="C1526" s="620" t="s">
        <v>582</v>
      </c>
      <c r="D1526" s="621" t="s">
        <v>583</v>
      </c>
      <c r="E1526" s="620" t="s">
        <v>559</v>
      </c>
      <c r="F1526" s="621" t="s">
        <v>560</v>
      </c>
      <c r="G1526" s="620" t="s">
        <v>1439</v>
      </c>
      <c r="H1526" s="620" t="s">
        <v>1454</v>
      </c>
      <c r="I1526" s="620" t="s">
        <v>1455</v>
      </c>
      <c r="J1526" s="620" t="s">
        <v>1456</v>
      </c>
      <c r="K1526" s="620" t="s">
        <v>1457</v>
      </c>
      <c r="L1526" s="622">
        <v>47.41</v>
      </c>
      <c r="M1526" s="622">
        <v>3</v>
      </c>
      <c r="N1526" s="623">
        <v>142.22999999999999</v>
      </c>
    </row>
    <row r="1527" spans="1:14" ht="14.4" customHeight="1" x14ac:dyDescent="0.3">
      <c r="A1527" s="618" t="s">
        <v>556</v>
      </c>
      <c r="B1527" s="619" t="s">
        <v>558</v>
      </c>
      <c r="C1527" s="620" t="s">
        <v>582</v>
      </c>
      <c r="D1527" s="621" t="s">
        <v>583</v>
      </c>
      <c r="E1527" s="620" t="s">
        <v>559</v>
      </c>
      <c r="F1527" s="621" t="s">
        <v>560</v>
      </c>
      <c r="G1527" s="620" t="s">
        <v>1439</v>
      </c>
      <c r="H1527" s="620" t="s">
        <v>1465</v>
      </c>
      <c r="I1527" s="620" t="s">
        <v>1466</v>
      </c>
      <c r="J1527" s="620" t="s">
        <v>1467</v>
      </c>
      <c r="K1527" s="620" t="s">
        <v>1027</v>
      </c>
      <c r="L1527" s="622">
        <v>84.51</v>
      </c>
      <c r="M1527" s="622">
        <v>1</v>
      </c>
      <c r="N1527" s="623">
        <v>84.51</v>
      </c>
    </row>
    <row r="1528" spans="1:14" ht="14.4" customHeight="1" x14ac:dyDescent="0.3">
      <c r="A1528" s="618" t="s">
        <v>556</v>
      </c>
      <c r="B1528" s="619" t="s">
        <v>558</v>
      </c>
      <c r="C1528" s="620" t="s">
        <v>582</v>
      </c>
      <c r="D1528" s="621" t="s">
        <v>583</v>
      </c>
      <c r="E1528" s="620" t="s">
        <v>559</v>
      </c>
      <c r="F1528" s="621" t="s">
        <v>560</v>
      </c>
      <c r="G1528" s="620" t="s">
        <v>1439</v>
      </c>
      <c r="H1528" s="620" t="s">
        <v>3403</v>
      </c>
      <c r="I1528" s="620" t="s">
        <v>3404</v>
      </c>
      <c r="J1528" s="620" t="s">
        <v>3405</v>
      </c>
      <c r="K1528" s="620" t="s">
        <v>3406</v>
      </c>
      <c r="L1528" s="622">
        <v>144.53</v>
      </c>
      <c r="M1528" s="622">
        <v>1</v>
      </c>
      <c r="N1528" s="623">
        <v>144.53</v>
      </c>
    </row>
    <row r="1529" spans="1:14" ht="14.4" customHeight="1" x14ac:dyDescent="0.3">
      <c r="A1529" s="618" t="s">
        <v>556</v>
      </c>
      <c r="B1529" s="619" t="s">
        <v>558</v>
      </c>
      <c r="C1529" s="620" t="s">
        <v>582</v>
      </c>
      <c r="D1529" s="621" t="s">
        <v>583</v>
      </c>
      <c r="E1529" s="620" t="s">
        <v>559</v>
      </c>
      <c r="F1529" s="621" t="s">
        <v>560</v>
      </c>
      <c r="G1529" s="620" t="s">
        <v>1439</v>
      </c>
      <c r="H1529" s="620" t="s">
        <v>1483</v>
      </c>
      <c r="I1529" s="620" t="s">
        <v>1484</v>
      </c>
      <c r="J1529" s="620" t="s">
        <v>1485</v>
      </c>
      <c r="K1529" s="620" t="s">
        <v>1486</v>
      </c>
      <c r="L1529" s="622">
        <v>58.88</v>
      </c>
      <c r="M1529" s="622">
        <v>4</v>
      </c>
      <c r="N1529" s="623">
        <v>235.52</v>
      </c>
    </row>
    <row r="1530" spans="1:14" ht="14.4" customHeight="1" x14ac:dyDescent="0.3">
      <c r="A1530" s="618" t="s">
        <v>556</v>
      </c>
      <c r="B1530" s="619" t="s">
        <v>558</v>
      </c>
      <c r="C1530" s="620" t="s">
        <v>582</v>
      </c>
      <c r="D1530" s="621" t="s">
        <v>583</v>
      </c>
      <c r="E1530" s="620" t="s">
        <v>559</v>
      </c>
      <c r="F1530" s="621" t="s">
        <v>560</v>
      </c>
      <c r="G1530" s="620" t="s">
        <v>1439</v>
      </c>
      <c r="H1530" s="620" t="s">
        <v>3407</v>
      </c>
      <c r="I1530" s="620" t="s">
        <v>3408</v>
      </c>
      <c r="J1530" s="620" t="s">
        <v>3409</v>
      </c>
      <c r="K1530" s="620" t="s">
        <v>1697</v>
      </c>
      <c r="L1530" s="622">
        <v>54.46</v>
      </c>
      <c r="M1530" s="622">
        <v>2</v>
      </c>
      <c r="N1530" s="623">
        <v>108.92</v>
      </c>
    </row>
    <row r="1531" spans="1:14" ht="14.4" customHeight="1" x14ac:dyDescent="0.3">
      <c r="A1531" s="618" t="s">
        <v>556</v>
      </c>
      <c r="B1531" s="619" t="s">
        <v>558</v>
      </c>
      <c r="C1531" s="620" t="s">
        <v>582</v>
      </c>
      <c r="D1531" s="621" t="s">
        <v>583</v>
      </c>
      <c r="E1531" s="620" t="s">
        <v>559</v>
      </c>
      <c r="F1531" s="621" t="s">
        <v>560</v>
      </c>
      <c r="G1531" s="620" t="s">
        <v>1439</v>
      </c>
      <c r="H1531" s="620" t="s">
        <v>1494</v>
      </c>
      <c r="I1531" s="620" t="s">
        <v>1495</v>
      </c>
      <c r="J1531" s="620" t="s">
        <v>1496</v>
      </c>
      <c r="K1531" s="620" t="s">
        <v>1079</v>
      </c>
      <c r="L1531" s="622">
        <v>43.380080484263097</v>
      </c>
      <c r="M1531" s="622">
        <v>1</v>
      </c>
      <c r="N1531" s="623">
        <v>43.380080484263097</v>
      </c>
    </row>
    <row r="1532" spans="1:14" ht="14.4" customHeight="1" x14ac:dyDescent="0.3">
      <c r="A1532" s="618" t="s">
        <v>556</v>
      </c>
      <c r="B1532" s="619" t="s">
        <v>558</v>
      </c>
      <c r="C1532" s="620" t="s">
        <v>582</v>
      </c>
      <c r="D1532" s="621" t="s">
        <v>583</v>
      </c>
      <c r="E1532" s="620" t="s">
        <v>559</v>
      </c>
      <c r="F1532" s="621" t="s">
        <v>560</v>
      </c>
      <c r="G1532" s="620" t="s">
        <v>1439</v>
      </c>
      <c r="H1532" s="620" t="s">
        <v>3410</v>
      </c>
      <c r="I1532" s="620" t="s">
        <v>3411</v>
      </c>
      <c r="J1532" s="620" t="s">
        <v>3412</v>
      </c>
      <c r="K1532" s="620" t="s">
        <v>3413</v>
      </c>
      <c r="L1532" s="622">
        <v>132.84</v>
      </c>
      <c r="M1532" s="622">
        <v>1</v>
      </c>
      <c r="N1532" s="623">
        <v>132.84</v>
      </c>
    </row>
    <row r="1533" spans="1:14" ht="14.4" customHeight="1" x14ac:dyDescent="0.3">
      <c r="A1533" s="618" t="s">
        <v>556</v>
      </c>
      <c r="B1533" s="619" t="s">
        <v>558</v>
      </c>
      <c r="C1533" s="620" t="s">
        <v>582</v>
      </c>
      <c r="D1533" s="621" t="s">
        <v>583</v>
      </c>
      <c r="E1533" s="620" t="s">
        <v>559</v>
      </c>
      <c r="F1533" s="621" t="s">
        <v>560</v>
      </c>
      <c r="G1533" s="620" t="s">
        <v>1439</v>
      </c>
      <c r="H1533" s="620" t="s">
        <v>1505</v>
      </c>
      <c r="I1533" s="620" t="s">
        <v>1506</v>
      </c>
      <c r="J1533" s="620" t="s">
        <v>1507</v>
      </c>
      <c r="K1533" s="620" t="s">
        <v>1508</v>
      </c>
      <c r="L1533" s="622">
        <v>3449.9989530527246</v>
      </c>
      <c r="M1533" s="622">
        <v>21</v>
      </c>
      <c r="N1533" s="623">
        <v>72449.978014107211</v>
      </c>
    </row>
    <row r="1534" spans="1:14" ht="14.4" customHeight="1" x14ac:dyDescent="0.3">
      <c r="A1534" s="618" t="s">
        <v>556</v>
      </c>
      <c r="B1534" s="619" t="s">
        <v>558</v>
      </c>
      <c r="C1534" s="620" t="s">
        <v>582</v>
      </c>
      <c r="D1534" s="621" t="s">
        <v>583</v>
      </c>
      <c r="E1534" s="620" t="s">
        <v>559</v>
      </c>
      <c r="F1534" s="621" t="s">
        <v>560</v>
      </c>
      <c r="G1534" s="620" t="s">
        <v>1439</v>
      </c>
      <c r="H1534" s="620" t="s">
        <v>1513</v>
      </c>
      <c r="I1534" s="620" t="s">
        <v>1514</v>
      </c>
      <c r="J1534" s="620" t="s">
        <v>1515</v>
      </c>
      <c r="K1534" s="620" t="s">
        <v>1336</v>
      </c>
      <c r="L1534" s="622">
        <v>110.323423300605</v>
      </c>
      <c r="M1534" s="622">
        <v>3</v>
      </c>
      <c r="N1534" s="623">
        <v>330.97026990181502</v>
      </c>
    </row>
    <row r="1535" spans="1:14" ht="14.4" customHeight="1" x14ac:dyDescent="0.3">
      <c r="A1535" s="618" t="s">
        <v>556</v>
      </c>
      <c r="B1535" s="619" t="s">
        <v>558</v>
      </c>
      <c r="C1535" s="620" t="s">
        <v>582</v>
      </c>
      <c r="D1535" s="621" t="s">
        <v>583</v>
      </c>
      <c r="E1535" s="620" t="s">
        <v>559</v>
      </c>
      <c r="F1535" s="621" t="s">
        <v>560</v>
      </c>
      <c r="G1535" s="620" t="s">
        <v>1439</v>
      </c>
      <c r="H1535" s="620" t="s">
        <v>1516</v>
      </c>
      <c r="I1535" s="620" t="s">
        <v>1517</v>
      </c>
      <c r="J1535" s="620" t="s">
        <v>1518</v>
      </c>
      <c r="K1535" s="620" t="s">
        <v>1519</v>
      </c>
      <c r="L1535" s="622">
        <v>85.65</v>
      </c>
      <c r="M1535" s="622">
        <v>1</v>
      </c>
      <c r="N1535" s="623">
        <v>85.65</v>
      </c>
    </row>
    <row r="1536" spans="1:14" ht="14.4" customHeight="1" x14ac:dyDescent="0.3">
      <c r="A1536" s="618" t="s">
        <v>556</v>
      </c>
      <c r="B1536" s="619" t="s">
        <v>558</v>
      </c>
      <c r="C1536" s="620" t="s">
        <v>582</v>
      </c>
      <c r="D1536" s="621" t="s">
        <v>583</v>
      </c>
      <c r="E1536" s="620" t="s">
        <v>559</v>
      </c>
      <c r="F1536" s="621" t="s">
        <v>560</v>
      </c>
      <c r="G1536" s="620" t="s">
        <v>1439</v>
      </c>
      <c r="H1536" s="620" t="s">
        <v>2525</v>
      </c>
      <c r="I1536" s="620" t="s">
        <v>2526</v>
      </c>
      <c r="J1536" s="620" t="s">
        <v>2527</v>
      </c>
      <c r="K1536" s="620" t="s">
        <v>949</v>
      </c>
      <c r="L1536" s="622">
        <v>98.269362065048128</v>
      </c>
      <c r="M1536" s="622">
        <v>3</v>
      </c>
      <c r="N1536" s="623">
        <v>294.80808619514437</v>
      </c>
    </row>
    <row r="1537" spans="1:14" ht="14.4" customHeight="1" x14ac:dyDescent="0.3">
      <c r="A1537" s="618" t="s">
        <v>556</v>
      </c>
      <c r="B1537" s="619" t="s">
        <v>558</v>
      </c>
      <c r="C1537" s="620" t="s">
        <v>582</v>
      </c>
      <c r="D1537" s="621" t="s">
        <v>583</v>
      </c>
      <c r="E1537" s="620" t="s">
        <v>559</v>
      </c>
      <c r="F1537" s="621" t="s">
        <v>560</v>
      </c>
      <c r="G1537" s="620" t="s">
        <v>1439</v>
      </c>
      <c r="H1537" s="620" t="s">
        <v>1532</v>
      </c>
      <c r="I1537" s="620" t="s">
        <v>1533</v>
      </c>
      <c r="J1537" s="620" t="s">
        <v>1534</v>
      </c>
      <c r="K1537" s="620" t="s">
        <v>1535</v>
      </c>
      <c r="L1537" s="622">
        <v>161.81</v>
      </c>
      <c r="M1537" s="622">
        <v>-5</v>
      </c>
      <c r="N1537" s="623">
        <v>-809.05</v>
      </c>
    </row>
    <row r="1538" spans="1:14" ht="14.4" customHeight="1" x14ac:dyDescent="0.3">
      <c r="A1538" s="618" t="s">
        <v>556</v>
      </c>
      <c r="B1538" s="619" t="s">
        <v>558</v>
      </c>
      <c r="C1538" s="620" t="s">
        <v>582</v>
      </c>
      <c r="D1538" s="621" t="s">
        <v>583</v>
      </c>
      <c r="E1538" s="620" t="s">
        <v>559</v>
      </c>
      <c r="F1538" s="621" t="s">
        <v>560</v>
      </c>
      <c r="G1538" s="620" t="s">
        <v>1439</v>
      </c>
      <c r="H1538" s="620" t="s">
        <v>2534</v>
      </c>
      <c r="I1538" s="620" t="s">
        <v>2535</v>
      </c>
      <c r="J1538" s="620" t="s">
        <v>2536</v>
      </c>
      <c r="K1538" s="620" t="s">
        <v>1531</v>
      </c>
      <c r="L1538" s="622">
        <v>89.52</v>
      </c>
      <c r="M1538" s="622">
        <v>1</v>
      </c>
      <c r="N1538" s="623">
        <v>89.52</v>
      </c>
    </row>
    <row r="1539" spans="1:14" ht="14.4" customHeight="1" x14ac:dyDescent="0.3">
      <c r="A1539" s="618" t="s">
        <v>556</v>
      </c>
      <c r="B1539" s="619" t="s">
        <v>558</v>
      </c>
      <c r="C1539" s="620" t="s">
        <v>582</v>
      </c>
      <c r="D1539" s="621" t="s">
        <v>583</v>
      </c>
      <c r="E1539" s="620" t="s">
        <v>559</v>
      </c>
      <c r="F1539" s="621" t="s">
        <v>560</v>
      </c>
      <c r="G1539" s="620" t="s">
        <v>1439</v>
      </c>
      <c r="H1539" s="620" t="s">
        <v>1541</v>
      </c>
      <c r="I1539" s="620" t="s">
        <v>1542</v>
      </c>
      <c r="J1539" s="620" t="s">
        <v>1543</v>
      </c>
      <c r="K1539" s="620" t="s">
        <v>1544</v>
      </c>
      <c r="L1539" s="622">
        <v>187.63441260397502</v>
      </c>
      <c r="M1539" s="622">
        <v>2</v>
      </c>
      <c r="N1539" s="623">
        <v>375.26882520795004</v>
      </c>
    </row>
    <row r="1540" spans="1:14" ht="14.4" customHeight="1" x14ac:dyDescent="0.3">
      <c r="A1540" s="618" t="s">
        <v>556</v>
      </c>
      <c r="B1540" s="619" t="s">
        <v>558</v>
      </c>
      <c r="C1540" s="620" t="s">
        <v>582</v>
      </c>
      <c r="D1540" s="621" t="s">
        <v>583</v>
      </c>
      <c r="E1540" s="620" t="s">
        <v>559</v>
      </c>
      <c r="F1540" s="621" t="s">
        <v>560</v>
      </c>
      <c r="G1540" s="620" t="s">
        <v>1439</v>
      </c>
      <c r="H1540" s="620" t="s">
        <v>1549</v>
      </c>
      <c r="I1540" s="620" t="s">
        <v>1550</v>
      </c>
      <c r="J1540" s="620" t="s">
        <v>1551</v>
      </c>
      <c r="K1540" s="620" t="s">
        <v>1552</v>
      </c>
      <c r="L1540" s="622">
        <v>72.944582382111392</v>
      </c>
      <c r="M1540" s="622">
        <v>876</v>
      </c>
      <c r="N1540" s="623">
        <v>63899.454166729578</v>
      </c>
    </row>
    <row r="1541" spans="1:14" ht="14.4" customHeight="1" x14ac:dyDescent="0.3">
      <c r="A1541" s="618" t="s">
        <v>556</v>
      </c>
      <c r="B1541" s="619" t="s">
        <v>558</v>
      </c>
      <c r="C1541" s="620" t="s">
        <v>582</v>
      </c>
      <c r="D1541" s="621" t="s">
        <v>583</v>
      </c>
      <c r="E1541" s="620" t="s">
        <v>559</v>
      </c>
      <c r="F1541" s="621" t="s">
        <v>560</v>
      </c>
      <c r="G1541" s="620" t="s">
        <v>1439</v>
      </c>
      <c r="H1541" s="620" t="s">
        <v>3414</v>
      </c>
      <c r="I1541" s="620" t="s">
        <v>3415</v>
      </c>
      <c r="J1541" s="620" t="s">
        <v>1456</v>
      </c>
      <c r="K1541" s="620" t="s">
        <v>3416</v>
      </c>
      <c r="L1541" s="622">
        <v>135.1940190580988</v>
      </c>
      <c r="M1541" s="622">
        <v>48</v>
      </c>
      <c r="N1541" s="623">
        <v>6489.312914788743</v>
      </c>
    </row>
    <row r="1542" spans="1:14" ht="14.4" customHeight="1" x14ac:dyDescent="0.3">
      <c r="A1542" s="618" t="s">
        <v>556</v>
      </c>
      <c r="B1542" s="619" t="s">
        <v>558</v>
      </c>
      <c r="C1542" s="620" t="s">
        <v>582</v>
      </c>
      <c r="D1542" s="621" t="s">
        <v>583</v>
      </c>
      <c r="E1542" s="620" t="s">
        <v>559</v>
      </c>
      <c r="F1542" s="621" t="s">
        <v>560</v>
      </c>
      <c r="G1542" s="620" t="s">
        <v>1439</v>
      </c>
      <c r="H1542" s="620" t="s">
        <v>1582</v>
      </c>
      <c r="I1542" s="620" t="s">
        <v>1583</v>
      </c>
      <c r="J1542" s="620" t="s">
        <v>1584</v>
      </c>
      <c r="K1542" s="620" t="s">
        <v>1585</v>
      </c>
      <c r="L1542" s="622">
        <v>46.174999999999997</v>
      </c>
      <c r="M1542" s="622">
        <v>2</v>
      </c>
      <c r="N1542" s="623">
        <v>92.35</v>
      </c>
    </row>
    <row r="1543" spans="1:14" ht="14.4" customHeight="1" x14ac:dyDescent="0.3">
      <c r="A1543" s="618" t="s">
        <v>556</v>
      </c>
      <c r="B1543" s="619" t="s">
        <v>558</v>
      </c>
      <c r="C1543" s="620" t="s">
        <v>582</v>
      </c>
      <c r="D1543" s="621" t="s">
        <v>583</v>
      </c>
      <c r="E1543" s="620" t="s">
        <v>559</v>
      </c>
      <c r="F1543" s="621" t="s">
        <v>560</v>
      </c>
      <c r="G1543" s="620" t="s">
        <v>1439</v>
      </c>
      <c r="H1543" s="620" t="s">
        <v>1602</v>
      </c>
      <c r="I1543" s="620" t="s">
        <v>1603</v>
      </c>
      <c r="J1543" s="620" t="s">
        <v>1604</v>
      </c>
      <c r="K1543" s="620" t="s">
        <v>1605</v>
      </c>
      <c r="L1543" s="622">
        <v>472.3408904496124</v>
      </c>
      <c r="M1543" s="622">
        <v>26</v>
      </c>
      <c r="N1543" s="623">
        <v>12280.863151689922</v>
      </c>
    </row>
    <row r="1544" spans="1:14" ht="14.4" customHeight="1" x14ac:dyDescent="0.3">
      <c r="A1544" s="618" t="s">
        <v>556</v>
      </c>
      <c r="B1544" s="619" t="s">
        <v>558</v>
      </c>
      <c r="C1544" s="620" t="s">
        <v>582</v>
      </c>
      <c r="D1544" s="621" t="s">
        <v>583</v>
      </c>
      <c r="E1544" s="620" t="s">
        <v>559</v>
      </c>
      <c r="F1544" s="621" t="s">
        <v>560</v>
      </c>
      <c r="G1544" s="620" t="s">
        <v>1439</v>
      </c>
      <c r="H1544" s="620" t="s">
        <v>1606</v>
      </c>
      <c r="I1544" s="620" t="s">
        <v>1607</v>
      </c>
      <c r="J1544" s="620" t="s">
        <v>1489</v>
      </c>
      <c r="K1544" s="620" t="s">
        <v>1608</v>
      </c>
      <c r="L1544" s="622">
        <v>79.316666666666677</v>
      </c>
      <c r="M1544" s="622">
        <v>3</v>
      </c>
      <c r="N1544" s="623">
        <v>237.95000000000002</v>
      </c>
    </row>
    <row r="1545" spans="1:14" ht="14.4" customHeight="1" x14ac:dyDescent="0.3">
      <c r="A1545" s="618" t="s">
        <v>556</v>
      </c>
      <c r="B1545" s="619" t="s">
        <v>558</v>
      </c>
      <c r="C1545" s="620" t="s">
        <v>582</v>
      </c>
      <c r="D1545" s="621" t="s">
        <v>583</v>
      </c>
      <c r="E1545" s="620" t="s">
        <v>559</v>
      </c>
      <c r="F1545" s="621" t="s">
        <v>560</v>
      </c>
      <c r="G1545" s="620" t="s">
        <v>1439</v>
      </c>
      <c r="H1545" s="620" t="s">
        <v>3417</v>
      </c>
      <c r="I1545" s="620" t="s">
        <v>3418</v>
      </c>
      <c r="J1545" s="620" t="s">
        <v>3419</v>
      </c>
      <c r="K1545" s="620" t="s">
        <v>3420</v>
      </c>
      <c r="L1545" s="622">
        <v>869.26153549838796</v>
      </c>
      <c r="M1545" s="622">
        <v>1</v>
      </c>
      <c r="N1545" s="623">
        <v>869.26153549838796</v>
      </c>
    </row>
    <row r="1546" spans="1:14" ht="14.4" customHeight="1" x14ac:dyDescent="0.3">
      <c r="A1546" s="618" t="s">
        <v>556</v>
      </c>
      <c r="B1546" s="619" t="s">
        <v>558</v>
      </c>
      <c r="C1546" s="620" t="s">
        <v>582</v>
      </c>
      <c r="D1546" s="621" t="s">
        <v>583</v>
      </c>
      <c r="E1546" s="620" t="s">
        <v>559</v>
      </c>
      <c r="F1546" s="621" t="s">
        <v>560</v>
      </c>
      <c r="G1546" s="620" t="s">
        <v>1439</v>
      </c>
      <c r="H1546" s="620" t="s">
        <v>1609</v>
      </c>
      <c r="I1546" s="620" t="s">
        <v>1610</v>
      </c>
      <c r="J1546" s="620" t="s">
        <v>1611</v>
      </c>
      <c r="K1546" s="620" t="s">
        <v>1612</v>
      </c>
      <c r="L1546" s="622">
        <v>71.04246396889684</v>
      </c>
      <c r="M1546" s="622">
        <v>190</v>
      </c>
      <c r="N1546" s="623">
        <v>13498.068154090401</v>
      </c>
    </row>
    <row r="1547" spans="1:14" ht="14.4" customHeight="1" x14ac:dyDescent="0.3">
      <c r="A1547" s="618" t="s">
        <v>556</v>
      </c>
      <c r="B1547" s="619" t="s">
        <v>558</v>
      </c>
      <c r="C1547" s="620" t="s">
        <v>582</v>
      </c>
      <c r="D1547" s="621" t="s">
        <v>583</v>
      </c>
      <c r="E1547" s="620" t="s">
        <v>559</v>
      </c>
      <c r="F1547" s="621" t="s">
        <v>560</v>
      </c>
      <c r="G1547" s="620" t="s">
        <v>1439</v>
      </c>
      <c r="H1547" s="620" t="s">
        <v>1616</v>
      </c>
      <c r="I1547" s="620" t="s">
        <v>1617</v>
      </c>
      <c r="J1547" s="620" t="s">
        <v>1618</v>
      </c>
      <c r="K1547" s="620" t="s">
        <v>1619</v>
      </c>
      <c r="L1547" s="622">
        <v>102.79567286726049</v>
      </c>
      <c r="M1547" s="622">
        <v>2</v>
      </c>
      <c r="N1547" s="623">
        <v>205.59134573452098</v>
      </c>
    </row>
    <row r="1548" spans="1:14" ht="14.4" customHeight="1" x14ac:dyDescent="0.3">
      <c r="A1548" s="618" t="s">
        <v>556</v>
      </c>
      <c r="B1548" s="619" t="s">
        <v>558</v>
      </c>
      <c r="C1548" s="620" t="s">
        <v>582</v>
      </c>
      <c r="D1548" s="621" t="s">
        <v>583</v>
      </c>
      <c r="E1548" s="620" t="s">
        <v>559</v>
      </c>
      <c r="F1548" s="621" t="s">
        <v>560</v>
      </c>
      <c r="G1548" s="620" t="s">
        <v>1439</v>
      </c>
      <c r="H1548" s="620" t="s">
        <v>2581</v>
      </c>
      <c r="I1548" s="620" t="s">
        <v>2582</v>
      </c>
      <c r="J1548" s="620" t="s">
        <v>2583</v>
      </c>
      <c r="K1548" s="620" t="s">
        <v>2584</v>
      </c>
      <c r="L1548" s="622">
        <v>390.00377789502267</v>
      </c>
      <c r="M1548" s="622">
        <v>17</v>
      </c>
      <c r="N1548" s="623">
        <v>6630.0642242153854</v>
      </c>
    </row>
    <row r="1549" spans="1:14" ht="14.4" customHeight="1" x14ac:dyDescent="0.3">
      <c r="A1549" s="618" t="s">
        <v>556</v>
      </c>
      <c r="B1549" s="619" t="s">
        <v>558</v>
      </c>
      <c r="C1549" s="620" t="s">
        <v>582</v>
      </c>
      <c r="D1549" s="621" t="s">
        <v>583</v>
      </c>
      <c r="E1549" s="620" t="s">
        <v>559</v>
      </c>
      <c r="F1549" s="621" t="s">
        <v>560</v>
      </c>
      <c r="G1549" s="620" t="s">
        <v>1439</v>
      </c>
      <c r="H1549" s="620" t="s">
        <v>1623</v>
      </c>
      <c r="I1549" s="620" t="s">
        <v>1623</v>
      </c>
      <c r="J1549" s="620" t="s">
        <v>1624</v>
      </c>
      <c r="K1549" s="620" t="s">
        <v>1625</v>
      </c>
      <c r="L1549" s="622">
        <v>2158.4115545444556</v>
      </c>
      <c r="M1549" s="622">
        <v>13.6</v>
      </c>
      <c r="N1549" s="623">
        <v>29354.397141804599</v>
      </c>
    </row>
    <row r="1550" spans="1:14" ht="14.4" customHeight="1" x14ac:dyDescent="0.3">
      <c r="A1550" s="618" t="s">
        <v>556</v>
      </c>
      <c r="B1550" s="619" t="s">
        <v>558</v>
      </c>
      <c r="C1550" s="620" t="s">
        <v>582</v>
      </c>
      <c r="D1550" s="621" t="s">
        <v>583</v>
      </c>
      <c r="E1550" s="620" t="s">
        <v>559</v>
      </c>
      <c r="F1550" s="621" t="s">
        <v>560</v>
      </c>
      <c r="G1550" s="620" t="s">
        <v>1439</v>
      </c>
      <c r="H1550" s="620" t="s">
        <v>1633</v>
      </c>
      <c r="I1550" s="620" t="s">
        <v>1634</v>
      </c>
      <c r="J1550" s="620" t="s">
        <v>1448</v>
      </c>
      <c r="K1550" s="620" t="s">
        <v>1635</v>
      </c>
      <c r="L1550" s="622">
        <v>130.038598385233</v>
      </c>
      <c r="M1550" s="622">
        <v>2</v>
      </c>
      <c r="N1550" s="623">
        <v>260.077196770466</v>
      </c>
    </row>
    <row r="1551" spans="1:14" ht="14.4" customHeight="1" x14ac:dyDescent="0.3">
      <c r="A1551" s="618" t="s">
        <v>556</v>
      </c>
      <c r="B1551" s="619" t="s">
        <v>558</v>
      </c>
      <c r="C1551" s="620" t="s">
        <v>582</v>
      </c>
      <c r="D1551" s="621" t="s">
        <v>583</v>
      </c>
      <c r="E1551" s="620" t="s">
        <v>559</v>
      </c>
      <c r="F1551" s="621" t="s">
        <v>560</v>
      </c>
      <c r="G1551" s="620" t="s">
        <v>1439</v>
      </c>
      <c r="H1551" s="620" t="s">
        <v>3421</v>
      </c>
      <c r="I1551" s="620" t="s">
        <v>3422</v>
      </c>
      <c r="J1551" s="620" t="s">
        <v>3423</v>
      </c>
      <c r="K1551" s="620" t="s">
        <v>1500</v>
      </c>
      <c r="L1551" s="622">
        <v>624.86</v>
      </c>
      <c r="M1551" s="622">
        <v>1</v>
      </c>
      <c r="N1551" s="623">
        <v>624.86</v>
      </c>
    </row>
    <row r="1552" spans="1:14" ht="14.4" customHeight="1" x14ac:dyDescent="0.3">
      <c r="A1552" s="618" t="s">
        <v>556</v>
      </c>
      <c r="B1552" s="619" t="s">
        <v>558</v>
      </c>
      <c r="C1552" s="620" t="s">
        <v>582</v>
      </c>
      <c r="D1552" s="621" t="s">
        <v>583</v>
      </c>
      <c r="E1552" s="620" t="s">
        <v>559</v>
      </c>
      <c r="F1552" s="621" t="s">
        <v>560</v>
      </c>
      <c r="G1552" s="620" t="s">
        <v>1439</v>
      </c>
      <c r="H1552" s="620" t="s">
        <v>3135</v>
      </c>
      <c r="I1552" s="620" t="s">
        <v>3136</v>
      </c>
      <c r="J1552" s="620" t="s">
        <v>3137</v>
      </c>
      <c r="K1552" s="620" t="s">
        <v>3138</v>
      </c>
      <c r="L1552" s="622">
        <v>1171.585</v>
      </c>
      <c r="M1552" s="622">
        <v>2</v>
      </c>
      <c r="N1552" s="623">
        <v>2343.17</v>
      </c>
    </row>
    <row r="1553" spans="1:14" ht="14.4" customHeight="1" x14ac:dyDescent="0.3">
      <c r="A1553" s="618" t="s">
        <v>556</v>
      </c>
      <c r="B1553" s="619" t="s">
        <v>558</v>
      </c>
      <c r="C1553" s="620" t="s">
        <v>582</v>
      </c>
      <c r="D1553" s="621" t="s">
        <v>583</v>
      </c>
      <c r="E1553" s="620" t="s">
        <v>559</v>
      </c>
      <c r="F1553" s="621" t="s">
        <v>560</v>
      </c>
      <c r="G1553" s="620" t="s">
        <v>1439</v>
      </c>
      <c r="H1553" s="620" t="s">
        <v>1639</v>
      </c>
      <c r="I1553" s="620" t="s">
        <v>1640</v>
      </c>
      <c r="J1553" s="620" t="s">
        <v>1641</v>
      </c>
      <c r="K1553" s="620" t="s">
        <v>1642</v>
      </c>
      <c r="L1553" s="622">
        <v>131.54715811328529</v>
      </c>
      <c r="M1553" s="622">
        <v>7</v>
      </c>
      <c r="N1553" s="623">
        <v>920.83010679299696</v>
      </c>
    </row>
    <row r="1554" spans="1:14" ht="14.4" customHeight="1" x14ac:dyDescent="0.3">
      <c r="A1554" s="618" t="s">
        <v>556</v>
      </c>
      <c r="B1554" s="619" t="s">
        <v>558</v>
      </c>
      <c r="C1554" s="620" t="s">
        <v>582</v>
      </c>
      <c r="D1554" s="621" t="s">
        <v>583</v>
      </c>
      <c r="E1554" s="620" t="s">
        <v>559</v>
      </c>
      <c r="F1554" s="621" t="s">
        <v>560</v>
      </c>
      <c r="G1554" s="620" t="s">
        <v>1439</v>
      </c>
      <c r="H1554" s="620" t="s">
        <v>1653</v>
      </c>
      <c r="I1554" s="620" t="s">
        <v>1654</v>
      </c>
      <c r="J1554" s="620" t="s">
        <v>1655</v>
      </c>
      <c r="K1554" s="620" t="s">
        <v>1656</v>
      </c>
      <c r="L1554" s="622">
        <v>913.7700000000001</v>
      </c>
      <c r="M1554" s="622">
        <v>5</v>
      </c>
      <c r="N1554" s="623">
        <v>4568.8500000000004</v>
      </c>
    </row>
    <row r="1555" spans="1:14" ht="14.4" customHeight="1" x14ac:dyDescent="0.3">
      <c r="A1555" s="618" t="s">
        <v>556</v>
      </c>
      <c r="B1555" s="619" t="s">
        <v>558</v>
      </c>
      <c r="C1555" s="620" t="s">
        <v>582</v>
      </c>
      <c r="D1555" s="621" t="s">
        <v>583</v>
      </c>
      <c r="E1555" s="620" t="s">
        <v>561</v>
      </c>
      <c r="F1555" s="621" t="s">
        <v>562</v>
      </c>
      <c r="G1555" s="620" t="s">
        <v>627</v>
      </c>
      <c r="H1555" s="620" t="s">
        <v>3424</v>
      </c>
      <c r="I1555" s="620" t="s">
        <v>3425</v>
      </c>
      <c r="J1555" s="620" t="s">
        <v>3426</v>
      </c>
      <c r="K1555" s="620" t="s">
        <v>1693</v>
      </c>
      <c r="L1555" s="622">
        <v>3681.01620953467</v>
      </c>
      <c r="M1555" s="622">
        <v>1</v>
      </c>
      <c r="N1555" s="623">
        <v>3681.01620953467</v>
      </c>
    </row>
    <row r="1556" spans="1:14" ht="14.4" customHeight="1" x14ac:dyDescent="0.3">
      <c r="A1556" s="618" t="s">
        <v>556</v>
      </c>
      <c r="B1556" s="619" t="s">
        <v>558</v>
      </c>
      <c r="C1556" s="620" t="s">
        <v>582</v>
      </c>
      <c r="D1556" s="621" t="s">
        <v>583</v>
      </c>
      <c r="E1556" s="620" t="s">
        <v>561</v>
      </c>
      <c r="F1556" s="621" t="s">
        <v>562</v>
      </c>
      <c r="G1556" s="620" t="s">
        <v>627</v>
      </c>
      <c r="H1556" s="620" t="s">
        <v>1659</v>
      </c>
      <c r="I1556" s="620" t="s">
        <v>1660</v>
      </c>
      <c r="J1556" s="620" t="s">
        <v>1661</v>
      </c>
      <c r="K1556" s="620" t="s">
        <v>1662</v>
      </c>
      <c r="L1556" s="622">
        <v>2334.6433647207123</v>
      </c>
      <c r="M1556" s="622">
        <v>125.60000000000001</v>
      </c>
      <c r="N1556" s="623">
        <v>293231.20660892146</v>
      </c>
    </row>
    <row r="1557" spans="1:14" ht="14.4" customHeight="1" x14ac:dyDescent="0.3">
      <c r="A1557" s="618" t="s">
        <v>556</v>
      </c>
      <c r="B1557" s="619" t="s">
        <v>558</v>
      </c>
      <c r="C1557" s="620" t="s">
        <v>582</v>
      </c>
      <c r="D1557" s="621" t="s">
        <v>583</v>
      </c>
      <c r="E1557" s="620" t="s">
        <v>561</v>
      </c>
      <c r="F1557" s="621" t="s">
        <v>562</v>
      </c>
      <c r="G1557" s="620" t="s">
        <v>627</v>
      </c>
      <c r="H1557" s="620" t="s">
        <v>1663</v>
      </c>
      <c r="I1557" s="620" t="s">
        <v>1664</v>
      </c>
      <c r="J1557" s="620" t="s">
        <v>1665</v>
      </c>
      <c r="K1557" s="620" t="s">
        <v>1662</v>
      </c>
      <c r="L1557" s="622">
        <v>2223.343255483363</v>
      </c>
      <c r="M1557" s="622">
        <v>73</v>
      </c>
      <c r="N1557" s="623">
        <v>162304.05765028551</v>
      </c>
    </row>
    <row r="1558" spans="1:14" ht="14.4" customHeight="1" x14ac:dyDescent="0.3">
      <c r="A1558" s="618" t="s">
        <v>556</v>
      </c>
      <c r="B1558" s="619" t="s">
        <v>558</v>
      </c>
      <c r="C1558" s="620" t="s">
        <v>582</v>
      </c>
      <c r="D1558" s="621" t="s">
        <v>583</v>
      </c>
      <c r="E1558" s="620" t="s">
        <v>561</v>
      </c>
      <c r="F1558" s="621" t="s">
        <v>562</v>
      </c>
      <c r="G1558" s="620" t="s">
        <v>627</v>
      </c>
      <c r="H1558" s="620" t="s">
        <v>1666</v>
      </c>
      <c r="I1558" s="620" t="s">
        <v>1667</v>
      </c>
      <c r="J1558" s="620" t="s">
        <v>1668</v>
      </c>
      <c r="K1558" s="620" t="s">
        <v>1662</v>
      </c>
      <c r="L1558" s="622">
        <v>2413.1879792376308</v>
      </c>
      <c r="M1558" s="622">
        <v>30</v>
      </c>
      <c r="N1558" s="623">
        <v>72395.639377128929</v>
      </c>
    </row>
    <row r="1559" spans="1:14" ht="14.4" customHeight="1" x14ac:dyDescent="0.3">
      <c r="A1559" s="618" t="s">
        <v>556</v>
      </c>
      <c r="B1559" s="619" t="s">
        <v>558</v>
      </c>
      <c r="C1559" s="620" t="s">
        <v>582</v>
      </c>
      <c r="D1559" s="621" t="s">
        <v>583</v>
      </c>
      <c r="E1559" s="620" t="s">
        <v>561</v>
      </c>
      <c r="F1559" s="621" t="s">
        <v>562</v>
      </c>
      <c r="G1559" s="620" t="s">
        <v>627</v>
      </c>
      <c r="H1559" s="620" t="s">
        <v>2645</v>
      </c>
      <c r="I1559" s="620" t="s">
        <v>2646</v>
      </c>
      <c r="J1559" s="620" t="s">
        <v>2647</v>
      </c>
      <c r="K1559" s="620" t="s">
        <v>1672</v>
      </c>
      <c r="L1559" s="622">
        <v>1735.66</v>
      </c>
      <c r="M1559" s="622">
        <v>2</v>
      </c>
      <c r="N1559" s="623">
        <v>3471.32</v>
      </c>
    </row>
    <row r="1560" spans="1:14" ht="14.4" customHeight="1" x14ac:dyDescent="0.3">
      <c r="A1560" s="618" t="s">
        <v>556</v>
      </c>
      <c r="B1560" s="619" t="s">
        <v>558</v>
      </c>
      <c r="C1560" s="620" t="s">
        <v>582</v>
      </c>
      <c r="D1560" s="621" t="s">
        <v>583</v>
      </c>
      <c r="E1560" s="620" t="s">
        <v>561</v>
      </c>
      <c r="F1560" s="621" t="s">
        <v>562</v>
      </c>
      <c r="G1560" s="620" t="s">
        <v>627</v>
      </c>
      <c r="H1560" s="620" t="s">
        <v>3427</v>
      </c>
      <c r="I1560" s="620" t="s">
        <v>3428</v>
      </c>
      <c r="J1560" s="620" t="s">
        <v>3429</v>
      </c>
      <c r="K1560" s="620" t="s">
        <v>1686</v>
      </c>
      <c r="L1560" s="622">
        <v>232.22999999999996</v>
      </c>
      <c r="M1560" s="622">
        <v>10</v>
      </c>
      <c r="N1560" s="623">
        <v>2322.2999999999997</v>
      </c>
    </row>
    <row r="1561" spans="1:14" ht="14.4" customHeight="1" x14ac:dyDescent="0.3">
      <c r="A1561" s="618" t="s">
        <v>556</v>
      </c>
      <c r="B1561" s="619" t="s">
        <v>558</v>
      </c>
      <c r="C1561" s="620" t="s">
        <v>582</v>
      </c>
      <c r="D1561" s="621" t="s">
        <v>583</v>
      </c>
      <c r="E1561" s="620" t="s">
        <v>561</v>
      </c>
      <c r="F1561" s="621" t="s">
        <v>562</v>
      </c>
      <c r="G1561" s="620" t="s">
        <v>627</v>
      </c>
      <c r="H1561" s="620" t="s">
        <v>1673</v>
      </c>
      <c r="I1561" s="620" t="s">
        <v>1674</v>
      </c>
      <c r="J1561" s="620" t="s">
        <v>1675</v>
      </c>
      <c r="K1561" s="620" t="s">
        <v>1676</v>
      </c>
      <c r="L1561" s="622">
        <v>1735.0717436578398</v>
      </c>
      <c r="M1561" s="622">
        <v>12</v>
      </c>
      <c r="N1561" s="623">
        <v>20820.860923894077</v>
      </c>
    </row>
    <row r="1562" spans="1:14" ht="14.4" customHeight="1" x14ac:dyDescent="0.3">
      <c r="A1562" s="618" t="s">
        <v>556</v>
      </c>
      <c r="B1562" s="619" t="s">
        <v>558</v>
      </c>
      <c r="C1562" s="620" t="s">
        <v>582</v>
      </c>
      <c r="D1562" s="621" t="s">
        <v>583</v>
      </c>
      <c r="E1562" s="620" t="s">
        <v>561</v>
      </c>
      <c r="F1562" s="621" t="s">
        <v>562</v>
      </c>
      <c r="G1562" s="620" t="s">
        <v>627</v>
      </c>
      <c r="H1562" s="620" t="s">
        <v>1677</v>
      </c>
      <c r="I1562" s="620" t="s">
        <v>1678</v>
      </c>
      <c r="J1562" s="620" t="s">
        <v>1675</v>
      </c>
      <c r="K1562" s="620" t="s">
        <v>1679</v>
      </c>
      <c r="L1562" s="622">
        <v>2156.2499972948517</v>
      </c>
      <c r="M1562" s="622">
        <v>13</v>
      </c>
      <c r="N1562" s="623">
        <v>28031.24996483307</v>
      </c>
    </row>
    <row r="1563" spans="1:14" ht="14.4" customHeight="1" x14ac:dyDescent="0.3">
      <c r="A1563" s="618" t="s">
        <v>556</v>
      </c>
      <c r="B1563" s="619" t="s">
        <v>558</v>
      </c>
      <c r="C1563" s="620" t="s">
        <v>582</v>
      </c>
      <c r="D1563" s="621" t="s">
        <v>583</v>
      </c>
      <c r="E1563" s="620" t="s">
        <v>561</v>
      </c>
      <c r="F1563" s="621" t="s">
        <v>562</v>
      </c>
      <c r="G1563" s="620" t="s">
        <v>627</v>
      </c>
      <c r="H1563" s="620" t="s">
        <v>1683</v>
      </c>
      <c r="I1563" s="620" t="s">
        <v>1684</v>
      </c>
      <c r="J1563" s="620" t="s">
        <v>1685</v>
      </c>
      <c r="K1563" s="620" t="s">
        <v>1686</v>
      </c>
      <c r="L1563" s="622">
        <v>290.221402849718</v>
      </c>
      <c r="M1563" s="622">
        <v>80</v>
      </c>
      <c r="N1563" s="623">
        <v>23217.712227977441</v>
      </c>
    </row>
    <row r="1564" spans="1:14" ht="14.4" customHeight="1" x14ac:dyDescent="0.3">
      <c r="A1564" s="618" t="s">
        <v>556</v>
      </c>
      <c r="B1564" s="619" t="s">
        <v>558</v>
      </c>
      <c r="C1564" s="620" t="s">
        <v>582</v>
      </c>
      <c r="D1564" s="621" t="s">
        <v>583</v>
      </c>
      <c r="E1564" s="620" t="s">
        <v>561</v>
      </c>
      <c r="F1564" s="621" t="s">
        <v>562</v>
      </c>
      <c r="G1564" s="620" t="s">
        <v>627</v>
      </c>
      <c r="H1564" s="620" t="s">
        <v>1687</v>
      </c>
      <c r="I1564" s="620" t="s">
        <v>1688</v>
      </c>
      <c r="J1564" s="620" t="s">
        <v>1689</v>
      </c>
      <c r="K1564" s="620" t="s">
        <v>1690</v>
      </c>
      <c r="L1564" s="622">
        <v>2247.375</v>
      </c>
      <c r="M1564" s="622">
        <v>2</v>
      </c>
      <c r="N1564" s="623">
        <v>4494.75</v>
      </c>
    </row>
    <row r="1565" spans="1:14" ht="14.4" customHeight="1" x14ac:dyDescent="0.3">
      <c r="A1565" s="618" t="s">
        <v>556</v>
      </c>
      <c r="B1565" s="619" t="s">
        <v>558</v>
      </c>
      <c r="C1565" s="620" t="s">
        <v>582</v>
      </c>
      <c r="D1565" s="621" t="s">
        <v>583</v>
      </c>
      <c r="E1565" s="620" t="s">
        <v>561</v>
      </c>
      <c r="F1565" s="621" t="s">
        <v>562</v>
      </c>
      <c r="G1565" s="620" t="s">
        <v>627</v>
      </c>
      <c r="H1565" s="620" t="s">
        <v>3430</v>
      </c>
      <c r="I1565" s="620" t="s">
        <v>3431</v>
      </c>
      <c r="J1565" s="620" t="s">
        <v>3432</v>
      </c>
      <c r="K1565" s="620" t="s">
        <v>3433</v>
      </c>
      <c r="L1565" s="622">
        <v>2689.6343245999701</v>
      </c>
      <c r="M1565" s="622">
        <v>1</v>
      </c>
      <c r="N1565" s="623">
        <v>2689.6343245999701</v>
      </c>
    </row>
    <row r="1566" spans="1:14" ht="14.4" customHeight="1" x14ac:dyDescent="0.3">
      <c r="A1566" s="618" t="s">
        <v>556</v>
      </c>
      <c r="B1566" s="619" t="s">
        <v>558</v>
      </c>
      <c r="C1566" s="620" t="s">
        <v>582</v>
      </c>
      <c r="D1566" s="621" t="s">
        <v>583</v>
      </c>
      <c r="E1566" s="620" t="s">
        <v>561</v>
      </c>
      <c r="F1566" s="621" t="s">
        <v>562</v>
      </c>
      <c r="G1566" s="620" t="s">
        <v>1439</v>
      </c>
      <c r="H1566" s="620" t="s">
        <v>3159</v>
      </c>
      <c r="I1566" s="620" t="s">
        <v>3160</v>
      </c>
      <c r="J1566" s="620" t="s">
        <v>3161</v>
      </c>
      <c r="K1566" s="620" t="s">
        <v>3162</v>
      </c>
      <c r="L1566" s="622">
        <v>202.85994261013573</v>
      </c>
      <c r="M1566" s="622">
        <v>7</v>
      </c>
      <c r="N1566" s="623">
        <v>1420.0195982709502</v>
      </c>
    </row>
    <row r="1567" spans="1:14" ht="14.4" customHeight="1" x14ac:dyDescent="0.3">
      <c r="A1567" s="618" t="s">
        <v>556</v>
      </c>
      <c r="B1567" s="619" t="s">
        <v>558</v>
      </c>
      <c r="C1567" s="620" t="s">
        <v>582</v>
      </c>
      <c r="D1567" s="621" t="s">
        <v>583</v>
      </c>
      <c r="E1567" s="620" t="s">
        <v>561</v>
      </c>
      <c r="F1567" s="621" t="s">
        <v>562</v>
      </c>
      <c r="G1567" s="620" t="s">
        <v>1439</v>
      </c>
      <c r="H1567" s="620" t="s">
        <v>2651</v>
      </c>
      <c r="I1567" s="620" t="s">
        <v>2652</v>
      </c>
      <c r="J1567" s="620" t="s">
        <v>2653</v>
      </c>
      <c r="K1567" s="620" t="s">
        <v>1697</v>
      </c>
      <c r="L1567" s="622">
        <v>54.120037848207701</v>
      </c>
      <c r="M1567" s="622">
        <v>2</v>
      </c>
      <c r="N1567" s="623">
        <v>108.2400756964154</v>
      </c>
    </row>
    <row r="1568" spans="1:14" ht="14.4" customHeight="1" x14ac:dyDescent="0.3">
      <c r="A1568" s="618" t="s">
        <v>556</v>
      </c>
      <c r="B1568" s="619" t="s">
        <v>558</v>
      </c>
      <c r="C1568" s="620" t="s">
        <v>582</v>
      </c>
      <c r="D1568" s="621" t="s">
        <v>583</v>
      </c>
      <c r="E1568" s="620" t="s">
        <v>561</v>
      </c>
      <c r="F1568" s="621" t="s">
        <v>562</v>
      </c>
      <c r="G1568" s="620" t="s">
        <v>1439</v>
      </c>
      <c r="H1568" s="620" t="s">
        <v>2654</v>
      </c>
      <c r="I1568" s="620" t="s">
        <v>2655</v>
      </c>
      <c r="J1568" s="620" t="s">
        <v>2656</v>
      </c>
      <c r="K1568" s="620" t="s">
        <v>1697</v>
      </c>
      <c r="L1568" s="622">
        <v>54.12</v>
      </c>
      <c r="M1568" s="622">
        <v>2</v>
      </c>
      <c r="N1568" s="623">
        <v>108.24</v>
      </c>
    </row>
    <row r="1569" spans="1:14" ht="14.4" customHeight="1" x14ac:dyDescent="0.3">
      <c r="A1569" s="618" t="s">
        <v>556</v>
      </c>
      <c r="B1569" s="619" t="s">
        <v>558</v>
      </c>
      <c r="C1569" s="620" t="s">
        <v>582</v>
      </c>
      <c r="D1569" s="621" t="s">
        <v>583</v>
      </c>
      <c r="E1569" s="620" t="s">
        <v>561</v>
      </c>
      <c r="F1569" s="621" t="s">
        <v>562</v>
      </c>
      <c r="G1569" s="620" t="s">
        <v>1439</v>
      </c>
      <c r="H1569" s="620" t="s">
        <v>3434</v>
      </c>
      <c r="I1569" s="620" t="s">
        <v>3435</v>
      </c>
      <c r="J1569" s="620" t="s">
        <v>3436</v>
      </c>
      <c r="K1569" s="620" t="s">
        <v>1697</v>
      </c>
      <c r="L1569" s="622">
        <v>54.46</v>
      </c>
      <c r="M1569" s="622">
        <v>2</v>
      </c>
      <c r="N1569" s="623">
        <v>108.92</v>
      </c>
    </row>
    <row r="1570" spans="1:14" ht="14.4" customHeight="1" x14ac:dyDescent="0.3">
      <c r="A1570" s="618" t="s">
        <v>556</v>
      </c>
      <c r="B1570" s="619" t="s">
        <v>558</v>
      </c>
      <c r="C1570" s="620" t="s">
        <v>582</v>
      </c>
      <c r="D1570" s="621" t="s">
        <v>583</v>
      </c>
      <c r="E1570" s="620" t="s">
        <v>561</v>
      </c>
      <c r="F1570" s="621" t="s">
        <v>562</v>
      </c>
      <c r="G1570" s="620" t="s">
        <v>1439</v>
      </c>
      <c r="H1570" s="620" t="s">
        <v>3437</v>
      </c>
      <c r="I1570" s="620" t="s">
        <v>3438</v>
      </c>
      <c r="J1570" s="620" t="s">
        <v>3439</v>
      </c>
      <c r="K1570" s="620" t="s">
        <v>1697</v>
      </c>
      <c r="L1570" s="622">
        <v>54.46</v>
      </c>
      <c r="M1570" s="622">
        <v>2</v>
      </c>
      <c r="N1570" s="623">
        <v>108.92</v>
      </c>
    </row>
    <row r="1571" spans="1:14" ht="14.4" customHeight="1" x14ac:dyDescent="0.3">
      <c r="A1571" s="618" t="s">
        <v>556</v>
      </c>
      <c r="B1571" s="619" t="s">
        <v>558</v>
      </c>
      <c r="C1571" s="620" t="s">
        <v>582</v>
      </c>
      <c r="D1571" s="621" t="s">
        <v>583</v>
      </c>
      <c r="E1571" s="620" t="s">
        <v>561</v>
      </c>
      <c r="F1571" s="621" t="s">
        <v>562</v>
      </c>
      <c r="G1571" s="620" t="s">
        <v>1439</v>
      </c>
      <c r="H1571" s="620" t="s">
        <v>1707</v>
      </c>
      <c r="I1571" s="620" t="s">
        <v>1708</v>
      </c>
      <c r="J1571" s="620" t="s">
        <v>1709</v>
      </c>
      <c r="K1571" s="620" t="s">
        <v>1710</v>
      </c>
      <c r="L1571" s="622">
        <v>206.99941123146829</v>
      </c>
      <c r="M1571" s="622">
        <v>11</v>
      </c>
      <c r="N1571" s="623">
        <v>2276.9935235461512</v>
      </c>
    </row>
    <row r="1572" spans="1:14" ht="14.4" customHeight="1" x14ac:dyDescent="0.3">
      <c r="A1572" s="618" t="s">
        <v>556</v>
      </c>
      <c r="B1572" s="619" t="s">
        <v>558</v>
      </c>
      <c r="C1572" s="620" t="s">
        <v>582</v>
      </c>
      <c r="D1572" s="621" t="s">
        <v>583</v>
      </c>
      <c r="E1572" s="620" t="s">
        <v>561</v>
      </c>
      <c r="F1572" s="621" t="s">
        <v>562</v>
      </c>
      <c r="G1572" s="620" t="s">
        <v>1439</v>
      </c>
      <c r="H1572" s="620" t="s">
        <v>1711</v>
      </c>
      <c r="I1572" s="620" t="s">
        <v>1711</v>
      </c>
      <c r="J1572" s="620" t="s">
        <v>1705</v>
      </c>
      <c r="K1572" s="620" t="s">
        <v>1712</v>
      </c>
      <c r="L1572" s="622">
        <v>183.33305216043814</v>
      </c>
      <c r="M1572" s="622">
        <v>130</v>
      </c>
      <c r="N1572" s="623">
        <v>23833.296780856959</v>
      </c>
    </row>
    <row r="1573" spans="1:14" ht="14.4" customHeight="1" x14ac:dyDescent="0.3">
      <c r="A1573" s="618" t="s">
        <v>556</v>
      </c>
      <c r="B1573" s="619" t="s">
        <v>558</v>
      </c>
      <c r="C1573" s="620" t="s">
        <v>582</v>
      </c>
      <c r="D1573" s="621" t="s">
        <v>583</v>
      </c>
      <c r="E1573" s="620" t="s">
        <v>567</v>
      </c>
      <c r="F1573" s="621" t="s">
        <v>568</v>
      </c>
      <c r="G1573" s="620"/>
      <c r="H1573" s="620" t="s">
        <v>1722</v>
      </c>
      <c r="I1573" s="620" t="s">
        <v>1723</v>
      </c>
      <c r="J1573" s="620" t="s">
        <v>1724</v>
      </c>
      <c r="K1573" s="620" t="s">
        <v>1725</v>
      </c>
      <c r="L1573" s="622">
        <v>33.600055299003827</v>
      </c>
      <c r="M1573" s="622">
        <v>40</v>
      </c>
      <c r="N1573" s="623">
        <v>1344.0022119601531</v>
      </c>
    </row>
    <row r="1574" spans="1:14" ht="14.4" customHeight="1" x14ac:dyDescent="0.3">
      <c r="A1574" s="618" t="s">
        <v>556</v>
      </c>
      <c r="B1574" s="619" t="s">
        <v>558</v>
      </c>
      <c r="C1574" s="620" t="s">
        <v>582</v>
      </c>
      <c r="D1574" s="621" t="s">
        <v>583</v>
      </c>
      <c r="E1574" s="620" t="s">
        <v>567</v>
      </c>
      <c r="F1574" s="621" t="s">
        <v>568</v>
      </c>
      <c r="G1574" s="620"/>
      <c r="H1574" s="620" t="s">
        <v>1726</v>
      </c>
      <c r="I1574" s="620" t="s">
        <v>1727</v>
      </c>
      <c r="J1574" s="620" t="s">
        <v>1728</v>
      </c>
      <c r="K1574" s="620" t="s">
        <v>1729</v>
      </c>
      <c r="L1574" s="622">
        <v>735.86804216845314</v>
      </c>
      <c r="M1574" s="622">
        <v>0.44</v>
      </c>
      <c r="N1574" s="623">
        <v>323.78193855411939</v>
      </c>
    </row>
    <row r="1575" spans="1:14" ht="14.4" customHeight="1" x14ac:dyDescent="0.3">
      <c r="A1575" s="618" t="s">
        <v>556</v>
      </c>
      <c r="B1575" s="619" t="s">
        <v>558</v>
      </c>
      <c r="C1575" s="620" t="s">
        <v>582</v>
      </c>
      <c r="D1575" s="621" t="s">
        <v>583</v>
      </c>
      <c r="E1575" s="620" t="s">
        <v>567</v>
      </c>
      <c r="F1575" s="621" t="s">
        <v>568</v>
      </c>
      <c r="G1575" s="620"/>
      <c r="H1575" s="620" t="s">
        <v>3440</v>
      </c>
      <c r="I1575" s="620" t="s">
        <v>3440</v>
      </c>
      <c r="J1575" s="620" t="s">
        <v>3441</v>
      </c>
      <c r="K1575" s="620" t="s">
        <v>3442</v>
      </c>
      <c r="L1575" s="622">
        <v>2505.8000000000002</v>
      </c>
      <c r="M1575" s="622">
        <v>1.2</v>
      </c>
      <c r="N1575" s="623">
        <v>3006.96</v>
      </c>
    </row>
    <row r="1576" spans="1:14" ht="14.4" customHeight="1" x14ac:dyDescent="0.3">
      <c r="A1576" s="618" t="s">
        <v>556</v>
      </c>
      <c r="B1576" s="619" t="s">
        <v>558</v>
      </c>
      <c r="C1576" s="620" t="s">
        <v>582</v>
      </c>
      <c r="D1576" s="621" t="s">
        <v>583</v>
      </c>
      <c r="E1576" s="620" t="s">
        <v>567</v>
      </c>
      <c r="F1576" s="621" t="s">
        <v>568</v>
      </c>
      <c r="G1576" s="620" t="s">
        <v>627</v>
      </c>
      <c r="H1576" s="620" t="s">
        <v>1734</v>
      </c>
      <c r="I1576" s="620" t="s">
        <v>1735</v>
      </c>
      <c r="J1576" s="620" t="s">
        <v>1736</v>
      </c>
      <c r="K1576" s="620" t="s">
        <v>1737</v>
      </c>
      <c r="L1576" s="622">
        <v>37.987577510870366</v>
      </c>
      <c r="M1576" s="622">
        <v>25</v>
      </c>
      <c r="N1576" s="623">
        <v>949.68943777175923</v>
      </c>
    </row>
    <row r="1577" spans="1:14" ht="14.4" customHeight="1" x14ac:dyDescent="0.3">
      <c r="A1577" s="618" t="s">
        <v>556</v>
      </c>
      <c r="B1577" s="619" t="s">
        <v>558</v>
      </c>
      <c r="C1577" s="620" t="s">
        <v>582</v>
      </c>
      <c r="D1577" s="621" t="s">
        <v>583</v>
      </c>
      <c r="E1577" s="620" t="s">
        <v>567</v>
      </c>
      <c r="F1577" s="621" t="s">
        <v>568</v>
      </c>
      <c r="G1577" s="620" t="s">
        <v>627</v>
      </c>
      <c r="H1577" s="620" t="s">
        <v>1742</v>
      </c>
      <c r="I1577" s="620" t="s">
        <v>1743</v>
      </c>
      <c r="J1577" s="620" t="s">
        <v>1744</v>
      </c>
      <c r="K1577" s="620" t="s">
        <v>1745</v>
      </c>
      <c r="L1577" s="622">
        <v>33.409478001396359</v>
      </c>
      <c r="M1577" s="622">
        <v>5</v>
      </c>
      <c r="N1577" s="623">
        <v>167.0473900069818</v>
      </c>
    </row>
    <row r="1578" spans="1:14" ht="14.4" customHeight="1" x14ac:dyDescent="0.3">
      <c r="A1578" s="618" t="s">
        <v>556</v>
      </c>
      <c r="B1578" s="619" t="s">
        <v>558</v>
      </c>
      <c r="C1578" s="620" t="s">
        <v>582</v>
      </c>
      <c r="D1578" s="621" t="s">
        <v>583</v>
      </c>
      <c r="E1578" s="620" t="s">
        <v>567</v>
      </c>
      <c r="F1578" s="621" t="s">
        <v>568</v>
      </c>
      <c r="G1578" s="620" t="s">
        <v>627</v>
      </c>
      <c r="H1578" s="620" t="s">
        <v>1746</v>
      </c>
      <c r="I1578" s="620" t="s">
        <v>1747</v>
      </c>
      <c r="J1578" s="620" t="s">
        <v>1748</v>
      </c>
      <c r="K1578" s="620" t="s">
        <v>1749</v>
      </c>
      <c r="L1578" s="622">
        <v>428.73145030137368</v>
      </c>
      <c r="M1578" s="622">
        <v>3.5</v>
      </c>
      <c r="N1578" s="623">
        <v>1500.560076054808</v>
      </c>
    </row>
    <row r="1579" spans="1:14" ht="14.4" customHeight="1" x14ac:dyDescent="0.3">
      <c r="A1579" s="618" t="s">
        <v>556</v>
      </c>
      <c r="B1579" s="619" t="s">
        <v>558</v>
      </c>
      <c r="C1579" s="620" t="s">
        <v>582</v>
      </c>
      <c r="D1579" s="621" t="s">
        <v>583</v>
      </c>
      <c r="E1579" s="620" t="s">
        <v>567</v>
      </c>
      <c r="F1579" s="621" t="s">
        <v>568</v>
      </c>
      <c r="G1579" s="620" t="s">
        <v>627</v>
      </c>
      <c r="H1579" s="620" t="s">
        <v>1750</v>
      </c>
      <c r="I1579" s="620" t="s">
        <v>1751</v>
      </c>
      <c r="J1579" s="620" t="s">
        <v>1752</v>
      </c>
      <c r="K1579" s="620" t="s">
        <v>1753</v>
      </c>
      <c r="L1579" s="622">
        <v>682.68617050702005</v>
      </c>
      <c r="M1579" s="622">
        <v>13</v>
      </c>
      <c r="N1579" s="623">
        <v>8874.9202165912611</v>
      </c>
    </row>
    <row r="1580" spans="1:14" ht="14.4" customHeight="1" x14ac:dyDescent="0.3">
      <c r="A1580" s="618" t="s">
        <v>556</v>
      </c>
      <c r="B1580" s="619" t="s">
        <v>558</v>
      </c>
      <c r="C1580" s="620" t="s">
        <v>582</v>
      </c>
      <c r="D1580" s="621" t="s">
        <v>583</v>
      </c>
      <c r="E1580" s="620" t="s">
        <v>567</v>
      </c>
      <c r="F1580" s="621" t="s">
        <v>568</v>
      </c>
      <c r="G1580" s="620" t="s">
        <v>627</v>
      </c>
      <c r="H1580" s="620" t="s">
        <v>1754</v>
      </c>
      <c r="I1580" s="620" t="s">
        <v>1755</v>
      </c>
      <c r="J1580" s="620" t="s">
        <v>1756</v>
      </c>
      <c r="K1580" s="620" t="s">
        <v>1733</v>
      </c>
      <c r="L1580" s="622">
        <v>4246.8934021960149</v>
      </c>
      <c r="M1580" s="622">
        <v>8.1999999999999993</v>
      </c>
      <c r="N1580" s="623">
        <v>34824.525898007319</v>
      </c>
    </row>
    <row r="1581" spans="1:14" ht="14.4" customHeight="1" x14ac:dyDescent="0.3">
      <c r="A1581" s="618" t="s">
        <v>556</v>
      </c>
      <c r="B1581" s="619" t="s">
        <v>558</v>
      </c>
      <c r="C1581" s="620" t="s">
        <v>582</v>
      </c>
      <c r="D1581" s="621" t="s">
        <v>583</v>
      </c>
      <c r="E1581" s="620" t="s">
        <v>567</v>
      </c>
      <c r="F1581" s="621" t="s">
        <v>568</v>
      </c>
      <c r="G1581" s="620" t="s">
        <v>627</v>
      </c>
      <c r="H1581" s="620" t="s">
        <v>1761</v>
      </c>
      <c r="I1581" s="620" t="s">
        <v>1762</v>
      </c>
      <c r="J1581" s="620" t="s">
        <v>1763</v>
      </c>
      <c r="K1581" s="620" t="s">
        <v>1764</v>
      </c>
      <c r="L1581" s="622">
        <v>676.83322681945913</v>
      </c>
      <c r="M1581" s="622">
        <v>5.5</v>
      </c>
      <c r="N1581" s="623">
        <v>3722.582747507025</v>
      </c>
    </row>
    <row r="1582" spans="1:14" ht="14.4" customHeight="1" x14ac:dyDescent="0.3">
      <c r="A1582" s="618" t="s">
        <v>556</v>
      </c>
      <c r="B1582" s="619" t="s">
        <v>558</v>
      </c>
      <c r="C1582" s="620" t="s">
        <v>582</v>
      </c>
      <c r="D1582" s="621" t="s">
        <v>583</v>
      </c>
      <c r="E1582" s="620" t="s">
        <v>567</v>
      </c>
      <c r="F1582" s="621" t="s">
        <v>568</v>
      </c>
      <c r="G1582" s="620" t="s">
        <v>627</v>
      </c>
      <c r="H1582" s="620" t="s">
        <v>1765</v>
      </c>
      <c r="I1582" s="620" t="s">
        <v>1766</v>
      </c>
      <c r="J1582" s="620" t="s">
        <v>1767</v>
      </c>
      <c r="K1582" s="620" t="s">
        <v>1768</v>
      </c>
      <c r="L1582" s="622">
        <v>624.97077366379051</v>
      </c>
      <c r="M1582" s="622">
        <v>6.5500000000000007</v>
      </c>
      <c r="N1582" s="623">
        <v>4093.5585674978283</v>
      </c>
    </row>
    <row r="1583" spans="1:14" ht="14.4" customHeight="1" x14ac:dyDescent="0.3">
      <c r="A1583" s="618" t="s">
        <v>556</v>
      </c>
      <c r="B1583" s="619" t="s">
        <v>558</v>
      </c>
      <c r="C1583" s="620" t="s">
        <v>582</v>
      </c>
      <c r="D1583" s="621" t="s">
        <v>583</v>
      </c>
      <c r="E1583" s="620" t="s">
        <v>567</v>
      </c>
      <c r="F1583" s="621" t="s">
        <v>568</v>
      </c>
      <c r="G1583" s="620" t="s">
        <v>627</v>
      </c>
      <c r="H1583" s="620" t="s">
        <v>1769</v>
      </c>
      <c r="I1583" s="620" t="s">
        <v>1770</v>
      </c>
      <c r="J1583" s="620" t="s">
        <v>1771</v>
      </c>
      <c r="K1583" s="620" t="s">
        <v>1772</v>
      </c>
      <c r="L1583" s="622">
        <v>517.49994106040083</v>
      </c>
      <c r="M1583" s="622">
        <v>5.6</v>
      </c>
      <c r="N1583" s="623">
        <v>2897.9996699382446</v>
      </c>
    </row>
    <row r="1584" spans="1:14" ht="14.4" customHeight="1" x14ac:dyDescent="0.3">
      <c r="A1584" s="618" t="s">
        <v>556</v>
      </c>
      <c r="B1584" s="619" t="s">
        <v>558</v>
      </c>
      <c r="C1584" s="620" t="s">
        <v>582</v>
      </c>
      <c r="D1584" s="621" t="s">
        <v>583</v>
      </c>
      <c r="E1584" s="620" t="s">
        <v>567</v>
      </c>
      <c r="F1584" s="621" t="s">
        <v>568</v>
      </c>
      <c r="G1584" s="620" t="s">
        <v>627</v>
      </c>
      <c r="H1584" s="620" t="s">
        <v>2690</v>
      </c>
      <c r="I1584" s="620" t="s">
        <v>2691</v>
      </c>
      <c r="J1584" s="620" t="s">
        <v>2692</v>
      </c>
      <c r="K1584" s="620" t="s">
        <v>2693</v>
      </c>
      <c r="L1584" s="622">
        <v>115.31</v>
      </c>
      <c r="M1584" s="622">
        <v>1</v>
      </c>
      <c r="N1584" s="623">
        <v>115.31</v>
      </c>
    </row>
    <row r="1585" spans="1:14" ht="14.4" customHeight="1" x14ac:dyDescent="0.3">
      <c r="A1585" s="618" t="s">
        <v>556</v>
      </c>
      <c r="B1585" s="619" t="s">
        <v>558</v>
      </c>
      <c r="C1585" s="620" t="s">
        <v>582</v>
      </c>
      <c r="D1585" s="621" t="s">
        <v>583</v>
      </c>
      <c r="E1585" s="620" t="s">
        <v>567</v>
      </c>
      <c r="F1585" s="621" t="s">
        <v>568</v>
      </c>
      <c r="G1585" s="620" t="s">
        <v>627</v>
      </c>
      <c r="H1585" s="620" t="s">
        <v>1777</v>
      </c>
      <c r="I1585" s="620" t="s">
        <v>1778</v>
      </c>
      <c r="J1585" s="620" t="s">
        <v>1779</v>
      </c>
      <c r="K1585" s="620" t="s">
        <v>1780</v>
      </c>
      <c r="L1585" s="622">
        <v>30.760043823459394</v>
      </c>
      <c r="M1585" s="622">
        <v>139</v>
      </c>
      <c r="N1585" s="623">
        <v>4275.646091460856</v>
      </c>
    </row>
    <row r="1586" spans="1:14" ht="14.4" customHeight="1" x14ac:dyDescent="0.3">
      <c r="A1586" s="618" t="s">
        <v>556</v>
      </c>
      <c r="B1586" s="619" t="s">
        <v>558</v>
      </c>
      <c r="C1586" s="620" t="s">
        <v>582</v>
      </c>
      <c r="D1586" s="621" t="s">
        <v>583</v>
      </c>
      <c r="E1586" s="620" t="s">
        <v>567</v>
      </c>
      <c r="F1586" s="621" t="s">
        <v>568</v>
      </c>
      <c r="G1586" s="620" t="s">
        <v>627</v>
      </c>
      <c r="H1586" s="620" t="s">
        <v>1781</v>
      </c>
      <c r="I1586" s="620" t="s">
        <v>1782</v>
      </c>
      <c r="J1586" s="620" t="s">
        <v>1783</v>
      </c>
      <c r="K1586" s="620" t="s">
        <v>1784</v>
      </c>
      <c r="L1586" s="622">
        <v>63.158935998312735</v>
      </c>
      <c r="M1586" s="622">
        <v>42</v>
      </c>
      <c r="N1586" s="623">
        <v>2652.6753119291348</v>
      </c>
    </row>
    <row r="1587" spans="1:14" ht="14.4" customHeight="1" x14ac:dyDescent="0.3">
      <c r="A1587" s="618" t="s">
        <v>556</v>
      </c>
      <c r="B1587" s="619" t="s">
        <v>558</v>
      </c>
      <c r="C1587" s="620" t="s">
        <v>582</v>
      </c>
      <c r="D1587" s="621" t="s">
        <v>583</v>
      </c>
      <c r="E1587" s="620" t="s">
        <v>567</v>
      </c>
      <c r="F1587" s="621" t="s">
        <v>568</v>
      </c>
      <c r="G1587" s="620" t="s">
        <v>627</v>
      </c>
      <c r="H1587" s="620" t="s">
        <v>1788</v>
      </c>
      <c r="I1587" s="620" t="s">
        <v>1789</v>
      </c>
      <c r="J1587" s="620" t="s">
        <v>1790</v>
      </c>
      <c r="K1587" s="620" t="s">
        <v>1791</v>
      </c>
      <c r="L1587" s="622">
        <v>268.7754157547854</v>
      </c>
      <c r="M1587" s="622">
        <v>22</v>
      </c>
      <c r="N1587" s="623">
        <v>5913.0591466052783</v>
      </c>
    </row>
    <row r="1588" spans="1:14" ht="14.4" customHeight="1" x14ac:dyDescent="0.3">
      <c r="A1588" s="618" t="s">
        <v>556</v>
      </c>
      <c r="B1588" s="619" t="s">
        <v>558</v>
      </c>
      <c r="C1588" s="620" t="s">
        <v>582</v>
      </c>
      <c r="D1588" s="621" t="s">
        <v>583</v>
      </c>
      <c r="E1588" s="620" t="s">
        <v>567</v>
      </c>
      <c r="F1588" s="621" t="s">
        <v>568</v>
      </c>
      <c r="G1588" s="620" t="s">
        <v>1439</v>
      </c>
      <c r="H1588" s="620" t="s">
        <v>1792</v>
      </c>
      <c r="I1588" s="620" t="s">
        <v>1793</v>
      </c>
      <c r="J1588" s="620" t="s">
        <v>1794</v>
      </c>
      <c r="K1588" s="620" t="s">
        <v>1795</v>
      </c>
      <c r="L1588" s="622">
        <v>247.62948279684534</v>
      </c>
      <c r="M1588" s="622">
        <v>3</v>
      </c>
      <c r="N1588" s="623">
        <v>742.88844839053604</v>
      </c>
    </row>
    <row r="1589" spans="1:14" ht="14.4" customHeight="1" x14ac:dyDescent="0.3">
      <c r="A1589" s="618" t="s">
        <v>556</v>
      </c>
      <c r="B1589" s="619" t="s">
        <v>558</v>
      </c>
      <c r="C1589" s="620" t="s">
        <v>582</v>
      </c>
      <c r="D1589" s="621" t="s">
        <v>583</v>
      </c>
      <c r="E1589" s="620" t="s">
        <v>567</v>
      </c>
      <c r="F1589" s="621" t="s">
        <v>568</v>
      </c>
      <c r="G1589" s="620" t="s">
        <v>1439</v>
      </c>
      <c r="H1589" s="620" t="s">
        <v>1796</v>
      </c>
      <c r="I1589" s="620" t="s">
        <v>1797</v>
      </c>
      <c r="J1589" s="620" t="s">
        <v>1798</v>
      </c>
      <c r="K1589" s="620" t="s">
        <v>1799</v>
      </c>
      <c r="L1589" s="622">
        <v>51.780156249798971</v>
      </c>
      <c r="M1589" s="622">
        <v>381</v>
      </c>
      <c r="N1589" s="623">
        <v>19728.239531173407</v>
      </c>
    </row>
    <row r="1590" spans="1:14" ht="14.4" customHeight="1" x14ac:dyDescent="0.3">
      <c r="A1590" s="618" t="s">
        <v>556</v>
      </c>
      <c r="B1590" s="619" t="s">
        <v>558</v>
      </c>
      <c r="C1590" s="620" t="s">
        <v>582</v>
      </c>
      <c r="D1590" s="621" t="s">
        <v>583</v>
      </c>
      <c r="E1590" s="620" t="s">
        <v>567</v>
      </c>
      <c r="F1590" s="621" t="s">
        <v>568</v>
      </c>
      <c r="G1590" s="620" t="s">
        <v>1439</v>
      </c>
      <c r="H1590" s="620" t="s">
        <v>1800</v>
      </c>
      <c r="I1590" s="620" t="s">
        <v>1801</v>
      </c>
      <c r="J1590" s="620" t="s">
        <v>1802</v>
      </c>
      <c r="K1590" s="620" t="s">
        <v>1803</v>
      </c>
      <c r="L1590" s="622">
        <v>3780.04930921819</v>
      </c>
      <c r="M1590" s="622">
        <v>31.713333333333331</v>
      </c>
      <c r="N1590" s="623">
        <v>119877.96375967286</v>
      </c>
    </row>
    <row r="1591" spans="1:14" ht="14.4" customHeight="1" x14ac:dyDescent="0.3">
      <c r="A1591" s="618" t="s">
        <v>556</v>
      </c>
      <c r="B1591" s="619" t="s">
        <v>558</v>
      </c>
      <c r="C1591" s="620" t="s">
        <v>582</v>
      </c>
      <c r="D1591" s="621" t="s">
        <v>583</v>
      </c>
      <c r="E1591" s="620" t="s">
        <v>567</v>
      </c>
      <c r="F1591" s="621" t="s">
        <v>568</v>
      </c>
      <c r="G1591" s="620" t="s">
        <v>1439</v>
      </c>
      <c r="H1591" s="620" t="s">
        <v>1808</v>
      </c>
      <c r="I1591" s="620" t="s">
        <v>1809</v>
      </c>
      <c r="J1591" s="620" t="s">
        <v>1810</v>
      </c>
      <c r="K1591" s="620" t="s">
        <v>1811</v>
      </c>
      <c r="L1591" s="622">
        <v>153.59</v>
      </c>
      <c r="M1591" s="622">
        <v>1</v>
      </c>
      <c r="N1591" s="623">
        <v>153.59</v>
      </c>
    </row>
    <row r="1592" spans="1:14" ht="14.4" customHeight="1" x14ac:dyDescent="0.3">
      <c r="A1592" s="618" t="s">
        <v>556</v>
      </c>
      <c r="B1592" s="619" t="s">
        <v>558</v>
      </c>
      <c r="C1592" s="620" t="s">
        <v>582</v>
      </c>
      <c r="D1592" s="621" t="s">
        <v>583</v>
      </c>
      <c r="E1592" s="620" t="s">
        <v>567</v>
      </c>
      <c r="F1592" s="621" t="s">
        <v>568</v>
      </c>
      <c r="G1592" s="620" t="s">
        <v>1439</v>
      </c>
      <c r="H1592" s="620" t="s">
        <v>1812</v>
      </c>
      <c r="I1592" s="620" t="s">
        <v>1813</v>
      </c>
      <c r="J1592" s="620" t="s">
        <v>1814</v>
      </c>
      <c r="K1592" s="620" t="s">
        <v>1815</v>
      </c>
      <c r="L1592" s="622">
        <v>261.69062500000001</v>
      </c>
      <c r="M1592" s="622">
        <v>64</v>
      </c>
      <c r="N1592" s="623">
        <v>16748.2</v>
      </c>
    </row>
    <row r="1593" spans="1:14" ht="14.4" customHeight="1" x14ac:dyDescent="0.3">
      <c r="A1593" s="618" t="s">
        <v>556</v>
      </c>
      <c r="B1593" s="619" t="s">
        <v>558</v>
      </c>
      <c r="C1593" s="620" t="s">
        <v>582</v>
      </c>
      <c r="D1593" s="621" t="s">
        <v>583</v>
      </c>
      <c r="E1593" s="620" t="s">
        <v>567</v>
      </c>
      <c r="F1593" s="621" t="s">
        <v>568</v>
      </c>
      <c r="G1593" s="620" t="s">
        <v>1439</v>
      </c>
      <c r="H1593" s="620" t="s">
        <v>1816</v>
      </c>
      <c r="I1593" s="620" t="s">
        <v>1817</v>
      </c>
      <c r="J1593" s="620" t="s">
        <v>1818</v>
      </c>
      <c r="K1593" s="620" t="s">
        <v>1733</v>
      </c>
      <c r="L1593" s="622">
        <v>307.39976082817276</v>
      </c>
      <c r="M1593" s="622">
        <v>4.5000000000000009</v>
      </c>
      <c r="N1593" s="623">
        <v>1383.2989237267777</v>
      </c>
    </row>
    <row r="1594" spans="1:14" ht="14.4" customHeight="1" x14ac:dyDescent="0.3">
      <c r="A1594" s="618" t="s">
        <v>556</v>
      </c>
      <c r="B1594" s="619" t="s">
        <v>558</v>
      </c>
      <c r="C1594" s="620" t="s">
        <v>582</v>
      </c>
      <c r="D1594" s="621" t="s">
        <v>583</v>
      </c>
      <c r="E1594" s="620" t="s">
        <v>567</v>
      </c>
      <c r="F1594" s="621" t="s">
        <v>568</v>
      </c>
      <c r="G1594" s="620" t="s">
        <v>1439</v>
      </c>
      <c r="H1594" s="620" t="s">
        <v>1819</v>
      </c>
      <c r="I1594" s="620" t="s">
        <v>1820</v>
      </c>
      <c r="J1594" s="620" t="s">
        <v>1821</v>
      </c>
      <c r="K1594" s="620" t="s">
        <v>1822</v>
      </c>
      <c r="L1594" s="622">
        <v>226.3958520873758</v>
      </c>
      <c r="M1594" s="622">
        <v>197.59999999999994</v>
      </c>
      <c r="N1594" s="623">
        <v>44735.820372465445</v>
      </c>
    </row>
    <row r="1595" spans="1:14" ht="14.4" customHeight="1" x14ac:dyDescent="0.3">
      <c r="A1595" s="618" t="s">
        <v>556</v>
      </c>
      <c r="B1595" s="619" t="s">
        <v>558</v>
      </c>
      <c r="C1595" s="620" t="s">
        <v>582</v>
      </c>
      <c r="D1595" s="621" t="s">
        <v>583</v>
      </c>
      <c r="E1595" s="620" t="s">
        <v>567</v>
      </c>
      <c r="F1595" s="621" t="s">
        <v>568</v>
      </c>
      <c r="G1595" s="620" t="s">
        <v>1439</v>
      </c>
      <c r="H1595" s="620" t="s">
        <v>1823</v>
      </c>
      <c r="I1595" s="620" t="s">
        <v>1824</v>
      </c>
      <c r="J1595" s="620" t="s">
        <v>1825</v>
      </c>
      <c r="K1595" s="620" t="s">
        <v>1826</v>
      </c>
      <c r="L1595" s="622">
        <v>74.649609115863598</v>
      </c>
      <c r="M1595" s="622">
        <v>6</v>
      </c>
      <c r="N1595" s="623">
        <v>447.89765469518159</v>
      </c>
    </row>
    <row r="1596" spans="1:14" ht="14.4" customHeight="1" x14ac:dyDescent="0.3">
      <c r="A1596" s="618" t="s">
        <v>556</v>
      </c>
      <c r="B1596" s="619" t="s">
        <v>558</v>
      </c>
      <c r="C1596" s="620" t="s">
        <v>582</v>
      </c>
      <c r="D1596" s="621" t="s">
        <v>583</v>
      </c>
      <c r="E1596" s="620" t="s">
        <v>567</v>
      </c>
      <c r="F1596" s="621" t="s">
        <v>568</v>
      </c>
      <c r="G1596" s="620" t="s">
        <v>1439</v>
      </c>
      <c r="H1596" s="620" t="s">
        <v>1831</v>
      </c>
      <c r="I1596" s="620" t="s">
        <v>1832</v>
      </c>
      <c r="J1596" s="620" t="s">
        <v>1833</v>
      </c>
      <c r="K1596" s="620" t="s">
        <v>1834</v>
      </c>
      <c r="L1596" s="622">
        <v>322.61126578202055</v>
      </c>
      <c r="M1596" s="622">
        <v>54</v>
      </c>
      <c r="N1596" s="623">
        <v>17421.00835222911</v>
      </c>
    </row>
    <row r="1597" spans="1:14" ht="14.4" customHeight="1" x14ac:dyDescent="0.3">
      <c r="A1597" s="618" t="s">
        <v>556</v>
      </c>
      <c r="B1597" s="619" t="s">
        <v>558</v>
      </c>
      <c r="C1597" s="620" t="s">
        <v>582</v>
      </c>
      <c r="D1597" s="621" t="s">
        <v>583</v>
      </c>
      <c r="E1597" s="620" t="s">
        <v>567</v>
      </c>
      <c r="F1597" s="621" t="s">
        <v>568</v>
      </c>
      <c r="G1597" s="620" t="s">
        <v>1439</v>
      </c>
      <c r="H1597" s="620" t="s">
        <v>1835</v>
      </c>
      <c r="I1597" s="620" t="s">
        <v>1836</v>
      </c>
      <c r="J1597" s="620" t="s">
        <v>1837</v>
      </c>
      <c r="K1597" s="620" t="s">
        <v>1838</v>
      </c>
      <c r="L1597" s="622">
        <v>154.04976961537599</v>
      </c>
      <c r="M1597" s="622">
        <v>20</v>
      </c>
      <c r="N1597" s="623">
        <v>3080.99539230752</v>
      </c>
    </row>
    <row r="1598" spans="1:14" ht="14.4" customHeight="1" x14ac:dyDescent="0.3">
      <c r="A1598" s="618" t="s">
        <v>556</v>
      </c>
      <c r="B1598" s="619" t="s">
        <v>558</v>
      </c>
      <c r="C1598" s="620" t="s">
        <v>582</v>
      </c>
      <c r="D1598" s="621" t="s">
        <v>583</v>
      </c>
      <c r="E1598" s="620" t="s">
        <v>567</v>
      </c>
      <c r="F1598" s="621" t="s">
        <v>568</v>
      </c>
      <c r="G1598" s="620" t="s">
        <v>1439</v>
      </c>
      <c r="H1598" s="620" t="s">
        <v>1839</v>
      </c>
      <c r="I1598" s="620" t="s">
        <v>1840</v>
      </c>
      <c r="J1598" s="620" t="s">
        <v>1841</v>
      </c>
      <c r="K1598" s="620" t="s">
        <v>1842</v>
      </c>
      <c r="L1598" s="622">
        <v>54.430089041061152</v>
      </c>
      <c r="M1598" s="622">
        <v>60</v>
      </c>
      <c r="N1598" s="623">
        <v>3265.8053424636691</v>
      </c>
    </row>
    <row r="1599" spans="1:14" ht="14.4" customHeight="1" x14ac:dyDescent="0.3">
      <c r="A1599" s="618" t="s">
        <v>556</v>
      </c>
      <c r="B1599" s="619" t="s">
        <v>558</v>
      </c>
      <c r="C1599" s="620" t="s">
        <v>582</v>
      </c>
      <c r="D1599" s="621" t="s">
        <v>583</v>
      </c>
      <c r="E1599" s="620" t="s">
        <v>567</v>
      </c>
      <c r="F1599" s="621" t="s">
        <v>568</v>
      </c>
      <c r="G1599" s="620" t="s">
        <v>1439</v>
      </c>
      <c r="H1599" s="620" t="s">
        <v>1843</v>
      </c>
      <c r="I1599" s="620" t="s">
        <v>1844</v>
      </c>
      <c r="J1599" s="620" t="s">
        <v>1845</v>
      </c>
      <c r="K1599" s="620" t="s">
        <v>1846</v>
      </c>
      <c r="L1599" s="622">
        <v>12592.49</v>
      </c>
      <c r="M1599" s="622">
        <v>1</v>
      </c>
      <c r="N1599" s="623">
        <v>12592.49</v>
      </c>
    </row>
    <row r="1600" spans="1:14" ht="14.4" customHeight="1" x14ac:dyDescent="0.3">
      <c r="A1600" s="618" t="s">
        <v>556</v>
      </c>
      <c r="B1600" s="619" t="s">
        <v>558</v>
      </c>
      <c r="C1600" s="620" t="s">
        <v>582</v>
      </c>
      <c r="D1600" s="621" t="s">
        <v>583</v>
      </c>
      <c r="E1600" s="620" t="s">
        <v>567</v>
      </c>
      <c r="F1600" s="621" t="s">
        <v>568</v>
      </c>
      <c r="G1600" s="620" t="s">
        <v>1439</v>
      </c>
      <c r="H1600" s="620" t="s">
        <v>3184</v>
      </c>
      <c r="I1600" s="620" t="s">
        <v>3185</v>
      </c>
      <c r="J1600" s="620" t="s">
        <v>3186</v>
      </c>
      <c r="K1600" s="620" t="s">
        <v>3187</v>
      </c>
      <c r="L1600" s="622">
        <v>152.56</v>
      </c>
      <c r="M1600" s="622">
        <v>1</v>
      </c>
      <c r="N1600" s="623">
        <v>152.56</v>
      </c>
    </row>
    <row r="1601" spans="1:14" ht="14.4" customHeight="1" x14ac:dyDescent="0.3">
      <c r="A1601" s="618" t="s">
        <v>556</v>
      </c>
      <c r="B1601" s="619" t="s">
        <v>558</v>
      </c>
      <c r="C1601" s="620" t="s">
        <v>582</v>
      </c>
      <c r="D1601" s="621" t="s">
        <v>583</v>
      </c>
      <c r="E1601" s="620" t="s">
        <v>569</v>
      </c>
      <c r="F1601" s="621" t="s">
        <v>570</v>
      </c>
      <c r="G1601" s="620" t="s">
        <v>627</v>
      </c>
      <c r="H1601" s="620" t="s">
        <v>3443</v>
      </c>
      <c r="I1601" s="620" t="s">
        <v>3444</v>
      </c>
      <c r="J1601" s="620" t="s">
        <v>3445</v>
      </c>
      <c r="K1601" s="620" t="s">
        <v>3446</v>
      </c>
      <c r="L1601" s="622">
        <v>39.19</v>
      </c>
      <c r="M1601" s="622">
        <v>4</v>
      </c>
      <c r="N1601" s="623">
        <v>156.76</v>
      </c>
    </row>
    <row r="1602" spans="1:14" ht="14.4" customHeight="1" x14ac:dyDescent="0.3">
      <c r="A1602" s="618" t="s">
        <v>556</v>
      </c>
      <c r="B1602" s="619" t="s">
        <v>558</v>
      </c>
      <c r="C1602" s="620" t="s">
        <v>582</v>
      </c>
      <c r="D1602" s="621" t="s">
        <v>583</v>
      </c>
      <c r="E1602" s="620" t="s">
        <v>569</v>
      </c>
      <c r="F1602" s="621" t="s">
        <v>570</v>
      </c>
      <c r="G1602" s="620" t="s">
        <v>627</v>
      </c>
      <c r="H1602" s="620" t="s">
        <v>3447</v>
      </c>
      <c r="I1602" s="620" t="s">
        <v>3448</v>
      </c>
      <c r="J1602" s="620" t="s">
        <v>3449</v>
      </c>
      <c r="K1602" s="620" t="s">
        <v>3450</v>
      </c>
      <c r="L1602" s="622">
        <v>89.029959532599861</v>
      </c>
      <c r="M1602" s="622">
        <v>4</v>
      </c>
      <c r="N1602" s="623">
        <v>356.11983813039944</v>
      </c>
    </row>
    <row r="1603" spans="1:14" ht="14.4" customHeight="1" x14ac:dyDescent="0.3">
      <c r="A1603" s="618" t="s">
        <v>556</v>
      </c>
      <c r="B1603" s="619" t="s">
        <v>558</v>
      </c>
      <c r="C1603" s="620" t="s">
        <v>582</v>
      </c>
      <c r="D1603" s="621" t="s">
        <v>583</v>
      </c>
      <c r="E1603" s="620" t="s">
        <v>569</v>
      </c>
      <c r="F1603" s="621" t="s">
        <v>570</v>
      </c>
      <c r="G1603" s="620" t="s">
        <v>1439</v>
      </c>
      <c r="H1603" s="620" t="s">
        <v>1847</v>
      </c>
      <c r="I1603" s="620" t="s">
        <v>1848</v>
      </c>
      <c r="J1603" s="620" t="s">
        <v>1849</v>
      </c>
      <c r="K1603" s="620"/>
      <c r="L1603" s="622">
        <v>91.710148165589061</v>
      </c>
      <c r="M1603" s="622">
        <v>261</v>
      </c>
      <c r="N1603" s="623">
        <v>23936.348671218744</v>
      </c>
    </row>
    <row r="1604" spans="1:14" ht="14.4" customHeight="1" x14ac:dyDescent="0.3">
      <c r="A1604" s="618" t="s">
        <v>556</v>
      </c>
      <c r="B1604" s="619" t="s">
        <v>558</v>
      </c>
      <c r="C1604" s="620" t="s">
        <v>582</v>
      </c>
      <c r="D1604" s="621" t="s">
        <v>583</v>
      </c>
      <c r="E1604" s="620" t="s">
        <v>569</v>
      </c>
      <c r="F1604" s="621" t="s">
        <v>570</v>
      </c>
      <c r="G1604" s="620" t="s">
        <v>1439</v>
      </c>
      <c r="H1604" s="620" t="s">
        <v>3451</v>
      </c>
      <c r="I1604" s="620" t="s">
        <v>3452</v>
      </c>
      <c r="J1604" s="620" t="s">
        <v>3453</v>
      </c>
      <c r="K1604" s="620" t="s">
        <v>3454</v>
      </c>
      <c r="L1604" s="622">
        <v>3642.5050000000001</v>
      </c>
      <c r="M1604" s="622">
        <v>-2</v>
      </c>
      <c r="N1604" s="623">
        <v>-7285.01</v>
      </c>
    </row>
    <row r="1605" spans="1:14" ht="14.4" customHeight="1" x14ac:dyDescent="0.3">
      <c r="A1605" s="618" t="s">
        <v>556</v>
      </c>
      <c r="B1605" s="619" t="s">
        <v>558</v>
      </c>
      <c r="C1605" s="620" t="s">
        <v>582</v>
      </c>
      <c r="D1605" s="621" t="s">
        <v>583</v>
      </c>
      <c r="E1605" s="620" t="s">
        <v>569</v>
      </c>
      <c r="F1605" s="621" t="s">
        <v>570</v>
      </c>
      <c r="G1605" s="620" t="s">
        <v>1439</v>
      </c>
      <c r="H1605" s="620" t="s">
        <v>3195</v>
      </c>
      <c r="I1605" s="620" t="s">
        <v>3196</v>
      </c>
      <c r="J1605" s="620" t="s">
        <v>3197</v>
      </c>
      <c r="K1605" s="620" t="s">
        <v>3198</v>
      </c>
      <c r="L1605" s="622">
        <v>7840.91</v>
      </c>
      <c r="M1605" s="622">
        <v>3</v>
      </c>
      <c r="N1605" s="623">
        <v>23522.73</v>
      </c>
    </row>
    <row r="1606" spans="1:14" ht="14.4" customHeight="1" x14ac:dyDescent="0.3">
      <c r="A1606" s="618" t="s">
        <v>556</v>
      </c>
      <c r="B1606" s="619" t="s">
        <v>558</v>
      </c>
      <c r="C1606" s="620" t="s">
        <v>582</v>
      </c>
      <c r="D1606" s="621" t="s">
        <v>583</v>
      </c>
      <c r="E1606" s="620" t="s">
        <v>563</v>
      </c>
      <c r="F1606" s="621" t="s">
        <v>564</v>
      </c>
      <c r="G1606" s="620"/>
      <c r="H1606" s="620"/>
      <c r="I1606" s="620" t="s">
        <v>1852</v>
      </c>
      <c r="J1606" s="620" t="s">
        <v>1853</v>
      </c>
      <c r="K1606" s="620"/>
      <c r="L1606" s="622">
        <v>1407.5400000000004</v>
      </c>
      <c r="M1606" s="622">
        <v>28</v>
      </c>
      <c r="N1606" s="623">
        <v>39411.12000000001</v>
      </c>
    </row>
    <row r="1607" spans="1:14" ht="14.4" customHeight="1" x14ac:dyDescent="0.3">
      <c r="A1607" s="618" t="s">
        <v>556</v>
      </c>
      <c r="B1607" s="619" t="s">
        <v>558</v>
      </c>
      <c r="C1607" s="620" t="s">
        <v>584</v>
      </c>
      <c r="D1607" s="621" t="s">
        <v>585</v>
      </c>
      <c r="E1607" s="620" t="s">
        <v>559</v>
      </c>
      <c r="F1607" s="621" t="s">
        <v>560</v>
      </c>
      <c r="G1607" s="620" t="s">
        <v>627</v>
      </c>
      <c r="H1607" s="620" t="s">
        <v>3455</v>
      </c>
      <c r="I1607" s="620" t="s">
        <v>3456</v>
      </c>
      <c r="J1607" s="620" t="s">
        <v>3457</v>
      </c>
      <c r="K1607" s="620" t="s">
        <v>3458</v>
      </c>
      <c r="L1607" s="622">
        <v>8509.0140739732487</v>
      </c>
      <c r="M1607" s="622">
        <v>11</v>
      </c>
      <c r="N1607" s="623">
        <v>93599.15481370574</v>
      </c>
    </row>
    <row r="1608" spans="1:14" ht="14.4" customHeight="1" x14ac:dyDescent="0.3">
      <c r="A1608" s="618" t="s">
        <v>556</v>
      </c>
      <c r="B1608" s="619" t="s">
        <v>558</v>
      </c>
      <c r="C1608" s="620" t="s">
        <v>584</v>
      </c>
      <c r="D1608" s="621" t="s">
        <v>585</v>
      </c>
      <c r="E1608" s="620" t="s">
        <v>559</v>
      </c>
      <c r="F1608" s="621" t="s">
        <v>560</v>
      </c>
      <c r="G1608" s="620" t="s">
        <v>627</v>
      </c>
      <c r="H1608" s="620" t="s">
        <v>3459</v>
      </c>
      <c r="I1608" s="620" t="s">
        <v>3460</v>
      </c>
      <c r="J1608" s="620" t="s">
        <v>3457</v>
      </c>
      <c r="K1608" s="620" t="s">
        <v>3461</v>
      </c>
      <c r="L1608" s="622">
        <v>1505.3562372237202</v>
      </c>
      <c r="M1608" s="622">
        <v>18</v>
      </c>
      <c r="N1608" s="623">
        <v>27096.412270026962</v>
      </c>
    </row>
    <row r="1609" spans="1:14" ht="14.4" customHeight="1" x14ac:dyDescent="0.3">
      <c r="A1609" s="618" t="s">
        <v>556</v>
      </c>
      <c r="B1609" s="619" t="s">
        <v>558</v>
      </c>
      <c r="C1609" s="620" t="s">
        <v>584</v>
      </c>
      <c r="D1609" s="621" t="s">
        <v>585</v>
      </c>
      <c r="E1609" s="620" t="s">
        <v>559</v>
      </c>
      <c r="F1609" s="621" t="s">
        <v>560</v>
      </c>
      <c r="G1609" s="620" t="s">
        <v>627</v>
      </c>
      <c r="H1609" s="620" t="s">
        <v>3462</v>
      </c>
      <c r="I1609" s="620" t="s">
        <v>971</v>
      </c>
      <c r="J1609" s="620" t="s">
        <v>3463</v>
      </c>
      <c r="K1609" s="620"/>
      <c r="L1609" s="622">
        <v>5330.25</v>
      </c>
      <c r="M1609" s="622">
        <v>4</v>
      </c>
      <c r="N1609" s="623">
        <v>21321</v>
      </c>
    </row>
    <row r="1610" spans="1:14" ht="14.4" customHeight="1" x14ac:dyDescent="0.3">
      <c r="A1610" s="618" t="s">
        <v>556</v>
      </c>
      <c r="B1610" s="619" t="s">
        <v>558</v>
      </c>
      <c r="C1610" s="620" t="s">
        <v>586</v>
      </c>
      <c r="D1610" s="621" t="s">
        <v>587</v>
      </c>
      <c r="E1610" s="620" t="s">
        <v>559</v>
      </c>
      <c r="F1610" s="621" t="s">
        <v>560</v>
      </c>
      <c r="G1610" s="620"/>
      <c r="H1610" s="620" t="s">
        <v>3464</v>
      </c>
      <c r="I1610" s="620" t="s">
        <v>3465</v>
      </c>
      <c r="J1610" s="620" t="s">
        <v>3466</v>
      </c>
      <c r="K1610" s="620" t="s">
        <v>3467</v>
      </c>
      <c r="L1610" s="622">
        <v>151.93</v>
      </c>
      <c r="M1610" s="622">
        <v>1</v>
      </c>
      <c r="N1610" s="623">
        <v>151.93</v>
      </c>
    </row>
    <row r="1611" spans="1:14" ht="14.4" customHeight="1" x14ac:dyDescent="0.3">
      <c r="A1611" s="618" t="s">
        <v>556</v>
      </c>
      <c r="B1611" s="619" t="s">
        <v>558</v>
      </c>
      <c r="C1611" s="620" t="s">
        <v>586</v>
      </c>
      <c r="D1611" s="621" t="s">
        <v>587</v>
      </c>
      <c r="E1611" s="620" t="s">
        <v>559</v>
      </c>
      <c r="F1611" s="621" t="s">
        <v>560</v>
      </c>
      <c r="G1611" s="620" t="s">
        <v>627</v>
      </c>
      <c r="H1611" s="620" t="s">
        <v>628</v>
      </c>
      <c r="I1611" s="620" t="s">
        <v>628</v>
      </c>
      <c r="J1611" s="620" t="s">
        <v>629</v>
      </c>
      <c r="K1611" s="620" t="s">
        <v>630</v>
      </c>
      <c r="L1611" s="622">
        <v>256.77800000000002</v>
      </c>
      <c r="M1611" s="622">
        <v>5</v>
      </c>
      <c r="N1611" s="623">
        <v>1283.8900000000001</v>
      </c>
    </row>
    <row r="1612" spans="1:14" ht="14.4" customHeight="1" x14ac:dyDescent="0.3">
      <c r="A1612" s="618" t="s">
        <v>556</v>
      </c>
      <c r="B1612" s="619" t="s">
        <v>558</v>
      </c>
      <c r="C1612" s="620" t="s">
        <v>586</v>
      </c>
      <c r="D1612" s="621" t="s">
        <v>587</v>
      </c>
      <c r="E1612" s="620" t="s">
        <v>559</v>
      </c>
      <c r="F1612" s="621" t="s">
        <v>560</v>
      </c>
      <c r="G1612" s="620" t="s">
        <v>627</v>
      </c>
      <c r="H1612" s="620" t="s">
        <v>645</v>
      </c>
      <c r="I1612" s="620" t="s">
        <v>646</v>
      </c>
      <c r="J1612" s="620" t="s">
        <v>647</v>
      </c>
      <c r="K1612" s="620" t="s">
        <v>648</v>
      </c>
      <c r="L1612" s="622">
        <v>84.570499999999839</v>
      </c>
      <c r="M1612" s="622">
        <v>2</v>
      </c>
      <c r="N1612" s="623">
        <v>169.14099999999968</v>
      </c>
    </row>
    <row r="1613" spans="1:14" ht="14.4" customHeight="1" x14ac:dyDescent="0.3">
      <c r="A1613" s="618" t="s">
        <v>556</v>
      </c>
      <c r="B1613" s="619" t="s">
        <v>558</v>
      </c>
      <c r="C1613" s="620" t="s">
        <v>586</v>
      </c>
      <c r="D1613" s="621" t="s">
        <v>587</v>
      </c>
      <c r="E1613" s="620" t="s">
        <v>559</v>
      </c>
      <c r="F1613" s="621" t="s">
        <v>560</v>
      </c>
      <c r="G1613" s="620" t="s">
        <v>627</v>
      </c>
      <c r="H1613" s="620" t="s">
        <v>649</v>
      </c>
      <c r="I1613" s="620" t="s">
        <v>650</v>
      </c>
      <c r="J1613" s="620" t="s">
        <v>651</v>
      </c>
      <c r="K1613" s="620" t="s">
        <v>652</v>
      </c>
      <c r="L1613" s="622">
        <v>94.224999999999994</v>
      </c>
      <c r="M1613" s="622">
        <v>2</v>
      </c>
      <c r="N1613" s="623">
        <v>188.45</v>
      </c>
    </row>
    <row r="1614" spans="1:14" ht="14.4" customHeight="1" x14ac:dyDescent="0.3">
      <c r="A1614" s="618" t="s">
        <v>556</v>
      </c>
      <c r="B1614" s="619" t="s">
        <v>558</v>
      </c>
      <c r="C1614" s="620" t="s">
        <v>586</v>
      </c>
      <c r="D1614" s="621" t="s">
        <v>587</v>
      </c>
      <c r="E1614" s="620" t="s">
        <v>559</v>
      </c>
      <c r="F1614" s="621" t="s">
        <v>560</v>
      </c>
      <c r="G1614" s="620" t="s">
        <v>627</v>
      </c>
      <c r="H1614" s="620" t="s">
        <v>656</v>
      </c>
      <c r="I1614" s="620" t="s">
        <v>657</v>
      </c>
      <c r="J1614" s="620" t="s">
        <v>658</v>
      </c>
      <c r="K1614" s="620" t="s">
        <v>659</v>
      </c>
      <c r="L1614" s="622">
        <v>165.36420039131465</v>
      </c>
      <c r="M1614" s="622">
        <v>15</v>
      </c>
      <c r="N1614" s="623">
        <v>2480.4630058697198</v>
      </c>
    </row>
    <row r="1615" spans="1:14" ht="14.4" customHeight="1" x14ac:dyDescent="0.3">
      <c r="A1615" s="618" t="s">
        <v>556</v>
      </c>
      <c r="B1615" s="619" t="s">
        <v>558</v>
      </c>
      <c r="C1615" s="620" t="s">
        <v>586</v>
      </c>
      <c r="D1615" s="621" t="s">
        <v>587</v>
      </c>
      <c r="E1615" s="620" t="s">
        <v>559</v>
      </c>
      <c r="F1615" s="621" t="s">
        <v>560</v>
      </c>
      <c r="G1615" s="620" t="s">
        <v>627</v>
      </c>
      <c r="H1615" s="620" t="s">
        <v>664</v>
      </c>
      <c r="I1615" s="620" t="s">
        <v>665</v>
      </c>
      <c r="J1615" s="620" t="s">
        <v>666</v>
      </c>
      <c r="K1615" s="620" t="s">
        <v>667</v>
      </c>
      <c r="L1615" s="622">
        <v>42.624961971291299</v>
      </c>
      <c r="M1615" s="622">
        <v>2</v>
      </c>
      <c r="N1615" s="623">
        <v>85.249923942582598</v>
      </c>
    </row>
    <row r="1616" spans="1:14" ht="14.4" customHeight="1" x14ac:dyDescent="0.3">
      <c r="A1616" s="618" t="s">
        <v>556</v>
      </c>
      <c r="B1616" s="619" t="s">
        <v>558</v>
      </c>
      <c r="C1616" s="620" t="s">
        <v>586</v>
      </c>
      <c r="D1616" s="621" t="s">
        <v>587</v>
      </c>
      <c r="E1616" s="620" t="s">
        <v>559</v>
      </c>
      <c r="F1616" s="621" t="s">
        <v>560</v>
      </c>
      <c r="G1616" s="620" t="s">
        <v>627</v>
      </c>
      <c r="H1616" s="620" t="s">
        <v>672</v>
      </c>
      <c r="I1616" s="620" t="s">
        <v>673</v>
      </c>
      <c r="J1616" s="620" t="s">
        <v>674</v>
      </c>
      <c r="K1616" s="620" t="s">
        <v>675</v>
      </c>
      <c r="L1616" s="622">
        <v>55.6</v>
      </c>
      <c r="M1616" s="622">
        <v>4</v>
      </c>
      <c r="N1616" s="623">
        <v>222.4</v>
      </c>
    </row>
    <row r="1617" spans="1:14" ht="14.4" customHeight="1" x14ac:dyDescent="0.3">
      <c r="A1617" s="618" t="s">
        <v>556</v>
      </c>
      <c r="B1617" s="619" t="s">
        <v>558</v>
      </c>
      <c r="C1617" s="620" t="s">
        <v>586</v>
      </c>
      <c r="D1617" s="621" t="s">
        <v>587</v>
      </c>
      <c r="E1617" s="620" t="s">
        <v>559</v>
      </c>
      <c r="F1617" s="621" t="s">
        <v>560</v>
      </c>
      <c r="G1617" s="620" t="s">
        <v>627</v>
      </c>
      <c r="H1617" s="620" t="s">
        <v>3468</v>
      </c>
      <c r="I1617" s="620" t="s">
        <v>3469</v>
      </c>
      <c r="J1617" s="620" t="s">
        <v>1233</v>
      </c>
      <c r="K1617" s="620" t="s">
        <v>3470</v>
      </c>
      <c r="L1617" s="622">
        <v>151.13999999999999</v>
      </c>
      <c r="M1617" s="622">
        <v>1</v>
      </c>
      <c r="N1617" s="623">
        <v>151.13999999999999</v>
      </c>
    </row>
    <row r="1618" spans="1:14" ht="14.4" customHeight="1" x14ac:dyDescent="0.3">
      <c r="A1618" s="618" t="s">
        <v>556</v>
      </c>
      <c r="B1618" s="619" t="s">
        <v>558</v>
      </c>
      <c r="C1618" s="620" t="s">
        <v>586</v>
      </c>
      <c r="D1618" s="621" t="s">
        <v>587</v>
      </c>
      <c r="E1618" s="620" t="s">
        <v>559</v>
      </c>
      <c r="F1618" s="621" t="s">
        <v>560</v>
      </c>
      <c r="G1618" s="620" t="s">
        <v>627</v>
      </c>
      <c r="H1618" s="620" t="s">
        <v>2084</v>
      </c>
      <c r="I1618" s="620" t="s">
        <v>2085</v>
      </c>
      <c r="J1618" s="620" t="s">
        <v>2086</v>
      </c>
      <c r="K1618" s="620" t="s">
        <v>2087</v>
      </c>
      <c r="L1618" s="622">
        <v>106.82</v>
      </c>
      <c r="M1618" s="622">
        <v>1</v>
      </c>
      <c r="N1618" s="623">
        <v>106.82</v>
      </c>
    </row>
    <row r="1619" spans="1:14" ht="14.4" customHeight="1" x14ac:dyDescent="0.3">
      <c r="A1619" s="618" t="s">
        <v>556</v>
      </c>
      <c r="B1619" s="619" t="s">
        <v>558</v>
      </c>
      <c r="C1619" s="620" t="s">
        <v>586</v>
      </c>
      <c r="D1619" s="621" t="s">
        <v>587</v>
      </c>
      <c r="E1619" s="620" t="s">
        <v>559</v>
      </c>
      <c r="F1619" s="621" t="s">
        <v>560</v>
      </c>
      <c r="G1619" s="620" t="s">
        <v>627</v>
      </c>
      <c r="H1619" s="620" t="s">
        <v>984</v>
      </c>
      <c r="I1619" s="620" t="s">
        <v>971</v>
      </c>
      <c r="J1619" s="620" t="s">
        <v>985</v>
      </c>
      <c r="K1619" s="620"/>
      <c r="L1619" s="622">
        <v>100.25142857142858</v>
      </c>
      <c r="M1619" s="622">
        <v>7</v>
      </c>
      <c r="N1619" s="623">
        <v>701.76</v>
      </c>
    </row>
    <row r="1620" spans="1:14" ht="14.4" customHeight="1" x14ac:dyDescent="0.3">
      <c r="A1620" s="618" t="s">
        <v>556</v>
      </c>
      <c r="B1620" s="619" t="s">
        <v>558</v>
      </c>
      <c r="C1620" s="620" t="s">
        <v>586</v>
      </c>
      <c r="D1620" s="621" t="s">
        <v>587</v>
      </c>
      <c r="E1620" s="620" t="s">
        <v>559</v>
      </c>
      <c r="F1620" s="621" t="s">
        <v>560</v>
      </c>
      <c r="G1620" s="620" t="s">
        <v>627</v>
      </c>
      <c r="H1620" s="620" t="s">
        <v>3471</v>
      </c>
      <c r="I1620" s="620" t="s">
        <v>971</v>
      </c>
      <c r="J1620" s="620" t="s">
        <v>3472</v>
      </c>
      <c r="K1620" s="620"/>
      <c r="L1620" s="622">
        <v>32.964826683093001</v>
      </c>
      <c r="M1620" s="622">
        <v>12</v>
      </c>
      <c r="N1620" s="623">
        <v>395.57792019711599</v>
      </c>
    </row>
    <row r="1621" spans="1:14" ht="14.4" customHeight="1" x14ac:dyDescent="0.3">
      <c r="A1621" s="618" t="s">
        <v>556</v>
      </c>
      <c r="B1621" s="619" t="s">
        <v>558</v>
      </c>
      <c r="C1621" s="620" t="s">
        <v>586</v>
      </c>
      <c r="D1621" s="621" t="s">
        <v>587</v>
      </c>
      <c r="E1621" s="620" t="s">
        <v>559</v>
      </c>
      <c r="F1621" s="621" t="s">
        <v>560</v>
      </c>
      <c r="G1621" s="620" t="s">
        <v>627</v>
      </c>
      <c r="H1621" s="620" t="s">
        <v>2853</v>
      </c>
      <c r="I1621" s="620" t="s">
        <v>2854</v>
      </c>
      <c r="J1621" s="620" t="s">
        <v>2855</v>
      </c>
      <c r="K1621" s="620" t="s">
        <v>648</v>
      </c>
      <c r="L1621" s="622">
        <v>118.11899772356</v>
      </c>
      <c r="M1621" s="622">
        <v>1</v>
      </c>
      <c r="N1621" s="623">
        <v>118.11899772356</v>
      </c>
    </row>
    <row r="1622" spans="1:14" ht="14.4" customHeight="1" x14ac:dyDescent="0.3">
      <c r="A1622" s="618" t="s">
        <v>556</v>
      </c>
      <c r="B1622" s="619" t="s">
        <v>558</v>
      </c>
      <c r="C1622" s="620" t="s">
        <v>586</v>
      </c>
      <c r="D1622" s="621" t="s">
        <v>587</v>
      </c>
      <c r="E1622" s="620" t="s">
        <v>559</v>
      </c>
      <c r="F1622" s="621" t="s">
        <v>560</v>
      </c>
      <c r="G1622" s="620" t="s">
        <v>627</v>
      </c>
      <c r="H1622" s="620" t="s">
        <v>3473</v>
      </c>
      <c r="I1622" s="620" t="s">
        <v>3474</v>
      </c>
      <c r="J1622" s="620" t="s">
        <v>3475</v>
      </c>
      <c r="K1622" s="620" t="s">
        <v>3476</v>
      </c>
      <c r="L1622" s="622">
        <v>178.15967816640099</v>
      </c>
      <c r="M1622" s="622">
        <v>1</v>
      </c>
      <c r="N1622" s="623">
        <v>178.15967816640099</v>
      </c>
    </row>
    <row r="1623" spans="1:14" ht="14.4" customHeight="1" x14ac:dyDescent="0.3">
      <c r="A1623" s="618" t="s">
        <v>556</v>
      </c>
      <c r="B1623" s="619" t="s">
        <v>558</v>
      </c>
      <c r="C1623" s="620" t="s">
        <v>586</v>
      </c>
      <c r="D1623" s="621" t="s">
        <v>587</v>
      </c>
      <c r="E1623" s="620" t="s">
        <v>559</v>
      </c>
      <c r="F1623" s="621" t="s">
        <v>560</v>
      </c>
      <c r="G1623" s="620" t="s">
        <v>627</v>
      </c>
      <c r="H1623" s="620" t="s">
        <v>2222</v>
      </c>
      <c r="I1623" s="620" t="s">
        <v>2223</v>
      </c>
      <c r="J1623" s="620" t="s">
        <v>2224</v>
      </c>
      <c r="K1623" s="620" t="s">
        <v>2225</v>
      </c>
      <c r="L1623" s="622">
        <v>29.08</v>
      </c>
      <c r="M1623" s="622">
        <v>1</v>
      </c>
      <c r="N1623" s="623">
        <v>29.08</v>
      </c>
    </row>
    <row r="1624" spans="1:14" ht="14.4" customHeight="1" x14ac:dyDescent="0.3">
      <c r="A1624" s="618" t="s">
        <v>556</v>
      </c>
      <c r="B1624" s="619" t="s">
        <v>558</v>
      </c>
      <c r="C1624" s="620" t="s">
        <v>586</v>
      </c>
      <c r="D1624" s="621" t="s">
        <v>587</v>
      </c>
      <c r="E1624" s="620" t="s">
        <v>559</v>
      </c>
      <c r="F1624" s="621" t="s">
        <v>560</v>
      </c>
      <c r="G1624" s="620" t="s">
        <v>627</v>
      </c>
      <c r="H1624" s="620" t="s">
        <v>3349</v>
      </c>
      <c r="I1624" s="620" t="s">
        <v>971</v>
      </c>
      <c r="J1624" s="620" t="s">
        <v>3350</v>
      </c>
      <c r="K1624" s="620" t="s">
        <v>3351</v>
      </c>
      <c r="L1624" s="622">
        <v>23.700327517479327</v>
      </c>
      <c r="M1624" s="622">
        <v>126</v>
      </c>
      <c r="N1624" s="623">
        <v>2986.2412672023952</v>
      </c>
    </row>
    <row r="1625" spans="1:14" ht="14.4" customHeight="1" x14ac:dyDescent="0.3">
      <c r="A1625" s="618" t="s">
        <v>556</v>
      </c>
      <c r="B1625" s="619" t="s">
        <v>558</v>
      </c>
      <c r="C1625" s="620" t="s">
        <v>586</v>
      </c>
      <c r="D1625" s="621" t="s">
        <v>587</v>
      </c>
      <c r="E1625" s="620" t="s">
        <v>559</v>
      </c>
      <c r="F1625" s="621" t="s">
        <v>560</v>
      </c>
      <c r="G1625" s="620" t="s">
        <v>627</v>
      </c>
      <c r="H1625" s="620" t="s">
        <v>3215</v>
      </c>
      <c r="I1625" s="620" t="s">
        <v>971</v>
      </c>
      <c r="J1625" s="620" t="s">
        <v>3216</v>
      </c>
      <c r="K1625" s="620"/>
      <c r="L1625" s="622">
        <v>74.836685948495912</v>
      </c>
      <c r="M1625" s="622">
        <v>3</v>
      </c>
      <c r="N1625" s="623">
        <v>224.51005784548772</v>
      </c>
    </row>
    <row r="1626" spans="1:14" ht="14.4" customHeight="1" x14ac:dyDescent="0.3">
      <c r="A1626" s="618" t="s">
        <v>556</v>
      </c>
      <c r="B1626" s="619" t="s">
        <v>558</v>
      </c>
      <c r="C1626" s="620" t="s">
        <v>586</v>
      </c>
      <c r="D1626" s="621" t="s">
        <v>587</v>
      </c>
      <c r="E1626" s="620" t="s">
        <v>559</v>
      </c>
      <c r="F1626" s="621" t="s">
        <v>560</v>
      </c>
      <c r="G1626" s="620" t="s">
        <v>627</v>
      </c>
      <c r="H1626" s="620" t="s">
        <v>3477</v>
      </c>
      <c r="I1626" s="620" t="s">
        <v>971</v>
      </c>
      <c r="J1626" s="620" t="s">
        <v>3478</v>
      </c>
      <c r="K1626" s="620"/>
      <c r="L1626" s="622">
        <v>122.77</v>
      </c>
      <c r="M1626" s="622">
        <v>2</v>
      </c>
      <c r="N1626" s="623">
        <v>245.54</v>
      </c>
    </row>
    <row r="1627" spans="1:14" ht="14.4" customHeight="1" x14ac:dyDescent="0.3">
      <c r="A1627" s="618" t="s">
        <v>556</v>
      </c>
      <c r="B1627" s="619" t="s">
        <v>558</v>
      </c>
      <c r="C1627" s="620" t="s">
        <v>586</v>
      </c>
      <c r="D1627" s="621" t="s">
        <v>587</v>
      </c>
      <c r="E1627" s="620" t="s">
        <v>559</v>
      </c>
      <c r="F1627" s="621" t="s">
        <v>560</v>
      </c>
      <c r="G1627" s="620" t="s">
        <v>627</v>
      </c>
      <c r="H1627" s="620" t="s">
        <v>2295</v>
      </c>
      <c r="I1627" s="620" t="s">
        <v>2296</v>
      </c>
      <c r="J1627" s="620" t="s">
        <v>2297</v>
      </c>
      <c r="K1627" s="620" t="s">
        <v>2298</v>
      </c>
      <c r="L1627" s="622">
        <v>93.050802529300725</v>
      </c>
      <c r="M1627" s="622">
        <v>49</v>
      </c>
      <c r="N1627" s="623">
        <v>4559.4893239357352</v>
      </c>
    </row>
    <row r="1628" spans="1:14" ht="14.4" customHeight="1" x14ac:dyDescent="0.3">
      <c r="A1628" s="618" t="s">
        <v>556</v>
      </c>
      <c r="B1628" s="619" t="s">
        <v>558</v>
      </c>
      <c r="C1628" s="620" t="s">
        <v>586</v>
      </c>
      <c r="D1628" s="621" t="s">
        <v>587</v>
      </c>
      <c r="E1628" s="620" t="s">
        <v>559</v>
      </c>
      <c r="F1628" s="621" t="s">
        <v>560</v>
      </c>
      <c r="G1628" s="620" t="s">
        <v>627</v>
      </c>
      <c r="H1628" s="620" t="s">
        <v>3479</v>
      </c>
      <c r="I1628" s="620" t="s">
        <v>971</v>
      </c>
      <c r="J1628" s="620" t="s">
        <v>3480</v>
      </c>
      <c r="K1628" s="620"/>
      <c r="L1628" s="622">
        <v>61.065204084799298</v>
      </c>
      <c r="M1628" s="622">
        <v>1</v>
      </c>
      <c r="N1628" s="623">
        <v>61.065204084799298</v>
      </c>
    </row>
    <row r="1629" spans="1:14" ht="14.4" customHeight="1" x14ac:dyDescent="0.3">
      <c r="A1629" s="618" t="s">
        <v>556</v>
      </c>
      <c r="B1629" s="619" t="s">
        <v>558</v>
      </c>
      <c r="C1629" s="620" t="s">
        <v>586</v>
      </c>
      <c r="D1629" s="621" t="s">
        <v>587</v>
      </c>
      <c r="E1629" s="620" t="s">
        <v>559</v>
      </c>
      <c r="F1629" s="621" t="s">
        <v>560</v>
      </c>
      <c r="G1629" s="620" t="s">
        <v>627</v>
      </c>
      <c r="H1629" s="620" t="s">
        <v>3481</v>
      </c>
      <c r="I1629" s="620" t="s">
        <v>971</v>
      </c>
      <c r="J1629" s="620" t="s">
        <v>3482</v>
      </c>
      <c r="K1629" s="620" t="s">
        <v>3483</v>
      </c>
      <c r="L1629" s="622">
        <v>47.517929902409499</v>
      </c>
      <c r="M1629" s="622">
        <v>1</v>
      </c>
      <c r="N1629" s="623">
        <v>47.517929902409499</v>
      </c>
    </row>
    <row r="1630" spans="1:14" ht="14.4" customHeight="1" x14ac:dyDescent="0.3">
      <c r="A1630" s="618" t="s">
        <v>556</v>
      </c>
      <c r="B1630" s="619" t="s">
        <v>558</v>
      </c>
      <c r="C1630" s="620" t="s">
        <v>586</v>
      </c>
      <c r="D1630" s="621" t="s">
        <v>587</v>
      </c>
      <c r="E1630" s="620" t="s">
        <v>559</v>
      </c>
      <c r="F1630" s="621" t="s">
        <v>560</v>
      </c>
      <c r="G1630" s="620" t="s">
        <v>627</v>
      </c>
      <c r="H1630" s="620" t="s">
        <v>3484</v>
      </c>
      <c r="I1630" s="620" t="s">
        <v>971</v>
      </c>
      <c r="J1630" s="620" t="s">
        <v>3485</v>
      </c>
      <c r="K1630" s="620" t="s">
        <v>3486</v>
      </c>
      <c r="L1630" s="622">
        <v>97.04</v>
      </c>
      <c r="M1630" s="622">
        <v>1</v>
      </c>
      <c r="N1630" s="623">
        <v>97.04</v>
      </c>
    </row>
    <row r="1631" spans="1:14" ht="14.4" customHeight="1" x14ac:dyDescent="0.3">
      <c r="A1631" s="618" t="s">
        <v>556</v>
      </c>
      <c r="B1631" s="619" t="s">
        <v>558</v>
      </c>
      <c r="C1631" s="620" t="s">
        <v>586</v>
      </c>
      <c r="D1631" s="621" t="s">
        <v>587</v>
      </c>
      <c r="E1631" s="620" t="s">
        <v>559</v>
      </c>
      <c r="F1631" s="621" t="s">
        <v>560</v>
      </c>
      <c r="G1631" s="620" t="s">
        <v>627</v>
      </c>
      <c r="H1631" s="620" t="s">
        <v>3224</v>
      </c>
      <c r="I1631" s="620" t="s">
        <v>971</v>
      </c>
      <c r="J1631" s="620" t="s">
        <v>3225</v>
      </c>
      <c r="K1631" s="620"/>
      <c r="L1631" s="622">
        <v>260.44807798206205</v>
      </c>
      <c r="M1631" s="622">
        <v>5</v>
      </c>
      <c r="N1631" s="623">
        <v>1302.2403899103101</v>
      </c>
    </row>
    <row r="1632" spans="1:14" ht="14.4" customHeight="1" x14ac:dyDescent="0.3">
      <c r="A1632" s="618" t="s">
        <v>556</v>
      </c>
      <c r="B1632" s="619" t="s">
        <v>558</v>
      </c>
      <c r="C1632" s="620" t="s">
        <v>586</v>
      </c>
      <c r="D1632" s="621" t="s">
        <v>587</v>
      </c>
      <c r="E1632" s="620" t="s">
        <v>559</v>
      </c>
      <c r="F1632" s="621" t="s">
        <v>560</v>
      </c>
      <c r="G1632" s="620" t="s">
        <v>627</v>
      </c>
      <c r="H1632" s="620" t="s">
        <v>1391</v>
      </c>
      <c r="I1632" s="620" t="s">
        <v>971</v>
      </c>
      <c r="J1632" s="620" t="s">
        <v>1392</v>
      </c>
      <c r="K1632" s="620"/>
      <c r="L1632" s="622">
        <v>36.457834493435001</v>
      </c>
      <c r="M1632" s="622">
        <v>2</v>
      </c>
      <c r="N1632" s="623">
        <v>72.915668986870003</v>
      </c>
    </row>
    <row r="1633" spans="1:14" ht="14.4" customHeight="1" x14ac:dyDescent="0.3">
      <c r="A1633" s="618" t="s">
        <v>556</v>
      </c>
      <c r="B1633" s="619" t="s">
        <v>558</v>
      </c>
      <c r="C1633" s="620" t="s">
        <v>586</v>
      </c>
      <c r="D1633" s="621" t="s">
        <v>587</v>
      </c>
      <c r="E1633" s="620" t="s">
        <v>559</v>
      </c>
      <c r="F1633" s="621" t="s">
        <v>560</v>
      </c>
      <c r="G1633" s="620" t="s">
        <v>627</v>
      </c>
      <c r="H1633" s="620" t="s">
        <v>2346</v>
      </c>
      <c r="I1633" s="620" t="s">
        <v>2347</v>
      </c>
      <c r="J1633" s="620" t="s">
        <v>2348</v>
      </c>
      <c r="K1633" s="620" t="s">
        <v>2349</v>
      </c>
      <c r="L1633" s="622">
        <v>292.08</v>
      </c>
      <c r="M1633" s="622">
        <v>2</v>
      </c>
      <c r="N1633" s="623">
        <v>584.16</v>
      </c>
    </row>
    <row r="1634" spans="1:14" ht="14.4" customHeight="1" x14ac:dyDescent="0.3">
      <c r="A1634" s="618" t="s">
        <v>556</v>
      </c>
      <c r="B1634" s="619" t="s">
        <v>558</v>
      </c>
      <c r="C1634" s="620" t="s">
        <v>586</v>
      </c>
      <c r="D1634" s="621" t="s">
        <v>587</v>
      </c>
      <c r="E1634" s="620" t="s">
        <v>559</v>
      </c>
      <c r="F1634" s="621" t="s">
        <v>560</v>
      </c>
      <c r="G1634" s="620" t="s">
        <v>627</v>
      </c>
      <c r="H1634" s="620" t="s">
        <v>2376</v>
      </c>
      <c r="I1634" s="620" t="s">
        <v>971</v>
      </c>
      <c r="J1634" s="620" t="s">
        <v>2377</v>
      </c>
      <c r="K1634" s="620" t="s">
        <v>2378</v>
      </c>
      <c r="L1634" s="622">
        <v>34.782484767277595</v>
      </c>
      <c r="M1634" s="622">
        <v>4</v>
      </c>
      <c r="N1634" s="623">
        <v>139.12993906911038</v>
      </c>
    </row>
    <row r="1635" spans="1:14" ht="14.4" customHeight="1" x14ac:dyDescent="0.3">
      <c r="A1635" s="618" t="s">
        <v>556</v>
      </c>
      <c r="B1635" s="619" t="s">
        <v>558</v>
      </c>
      <c r="C1635" s="620" t="s">
        <v>586</v>
      </c>
      <c r="D1635" s="621" t="s">
        <v>587</v>
      </c>
      <c r="E1635" s="620" t="s">
        <v>559</v>
      </c>
      <c r="F1635" s="621" t="s">
        <v>560</v>
      </c>
      <c r="G1635" s="620" t="s">
        <v>627</v>
      </c>
      <c r="H1635" s="620" t="s">
        <v>3229</v>
      </c>
      <c r="I1635" s="620" t="s">
        <v>971</v>
      </c>
      <c r="J1635" s="620" t="s">
        <v>3230</v>
      </c>
      <c r="K1635" s="620"/>
      <c r="L1635" s="622">
        <v>97.606822339750295</v>
      </c>
      <c r="M1635" s="622">
        <v>3</v>
      </c>
      <c r="N1635" s="623">
        <v>292.82046701925088</v>
      </c>
    </row>
    <row r="1636" spans="1:14" ht="14.4" customHeight="1" x14ac:dyDescent="0.3">
      <c r="A1636" s="618" t="s">
        <v>556</v>
      </c>
      <c r="B1636" s="619" t="s">
        <v>558</v>
      </c>
      <c r="C1636" s="620" t="s">
        <v>586</v>
      </c>
      <c r="D1636" s="621" t="s">
        <v>587</v>
      </c>
      <c r="E1636" s="620" t="s">
        <v>559</v>
      </c>
      <c r="F1636" s="621" t="s">
        <v>560</v>
      </c>
      <c r="G1636" s="620" t="s">
        <v>627</v>
      </c>
      <c r="H1636" s="620" t="s">
        <v>3233</v>
      </c>
      <c r="I1636" s="620" t="s">
        <v>971</v>
      </c>
      <c r="J1636" s="620" t="s">
        <v>3234</v>
      </c>
      <c r="K1636" s="620"/>
      <c r="L1636" s="622">
        <v>110.65548649038101</v>
      </c>
      <c r="M1636" s="622">
        <v>2</v>
      </c>
      <c r="N1636" s="623">
        <v>221.31097298076202</v>
      </c>
    </row>
    <row r="1637" spans="1:14" ht="14.4" customHeight="1" x14ac:dyDescent="0.3">
      <c r="A1637" s="618" t="s">
        <v>556</v>
      </c>
      <c r="B1637" s="619" t="s">
        <v>558</v>
      </c>
      <c r="C1637" s="620" t="s">
        <v>586</v>
      </c>
      <c r="D1637" s="621" t="s">
        <v>587</v>
      </c>
      <c r="E1637" s="620" t="s">
        <v>559</v>
      </c>
      <c r="F1637" s="621" t="s">
        <v>560</v>
      </c>
      <c r="G1637" s="620" t="s">
        <v>627</v>
      </c>
      <c r="H1637" s="620" t="s">
        <v>3239</v>
      </c>
      <c r="I1637" s="620" t="s">
        <v>971</v>
      </c>
      <c r="J1637" s="620" t="s">
        <v>3240</v>
      </c>
      <c r="K1637" s="620" t="s">
        <v>3241</v>
      </c>
      <c r="L1637" s="622">
        <v>357.83069108908575</v>
      </c>
      <c r="M1637" s="622">
        <v>3</v>
      </c>
      <c r="N1637" s="623">
        <v>1073.4920732672572</v>
      </c>
    </row>
    <row r="1638" spans="1:14" ht="14.4" customHeight="1" x14ac:dyDescent="0.3">
      <c r="A1638" s="618" t="s">
        <v>556</v>
      </c>
      <c r="B1638" s="619" t="s">
        <v>558</v>
      </c>
      <c r="C1638" s="620" t="s">
        <v>586</v>
      </c>
      <c r="D1638" s="621" t="s">
        <v>587</v>
      </c>
      <c r="E1638" s="620" t="s">
        <v>559</v>
      </c>
      <c r="F1638" s="621" t="s">
        <v>560</v>
      </c>
      <c r="G1638" s="620" t="s">
        <v>627</v>
      </c>
      <c r="H1638" s="620" t="s">
        <v>3250</v>
      </c>
      <c r="I1638" s="620" t="s">
        <v>971</v>
      </c>
      <c r="J1638" s="620" t="s">
        <v>3251</v>
      </c>
      <c r="K1638" s="620"/>
      <c r="L1638" s="622">
        <v>258.27</v>
      </c>
      <c r="M1638" s="622">
        <v>1</v>
      </c>
      <c r="N1638" s="623">
        <v>258.27</v>
      </c>
    </row>
    <row r="1639" spans="1:14" ht="14.4" customHeight="1" x14ac:dyDescent="0.3">
      <c r="A1639" s="618" t="s">
        <v>556</v>
      </c>
      <c r="B1639" s="619" t="s">
        <v>558</v>
      </c>
      <c r="C1639" s="620" t="s">
        <v>586</v>
      </c>
      <c r="D1639" s="621" t="s">
        <v>587</v>
      </c>
      <c r="E1639" s="620" t="s">
        <v>559</v>
      </c>
      <c r="F1639" s="621" t="s">
        <v>560</v>
      </c>
      <c r="G1639" s="620" t="s">
        <v>627</v>
      </c>
      <c r="H1639" s="620" t="s">
        <v>3487</v>
      </c>
      <c r="I1639" s="620" t="s">
        <v>3488</v>
      </c>
      <c r="J1639" s="620" t="s">
        <v>3489</v>
      </c>
      <c r="K1639" s="620" t="s">
        <v>3490</v>
      </c>
      <c r="L1639" s="622">
        <v>245.435</v>
      </c>
      <c r="M1639" s="622">
        <v>1</v>
      </c>
      <c r="N1639" s="623">
        <v>245.435</v>
      </c>
    </row>
    <row r="1640" spans="1:14" ht="14.4" customHeight="1" x14ac:dyDescent="0.3">
      <c r="A1640" s="618" t="s">
        <v>556</v>
      </c>
      <c r="B1640" s="619" t="s">
        <v>558</v>
      </c>
      <c r="C1640" s="620" t="s">
        <v>586</v>
      </c>
      <c r="D1640" s="621" t="s">
        <v>587</v>
      </c>
      <c r="E1640" s="620" t="s">
        <v>559</v>
      </c>
      <c r="F1640" s="621" t="s">
        <v>560</v>
      </c>
      <c r="G1640" s="620" t="s">
        <v>627</v>
      </c>
      <c r="H1640" s="620" t="s">
        <v>3491</v>
      </c>
      <c r="I1640" s="620" t="s">
        <v>3492</v>
      </c>
      <c r="J1640" s="620" t="s">
        <v>3493</v>
      </c>
      <c r="K1640" s="620" t="s">
        <v>1156</v>
      </c>
      <c r="L1640" s="622">
        <v>167.76</v>
      </c>
      <c r="M1640" s="622">
        <v>1</v>
      </c>
      <c r="N1640" s="623">
        <v>167.76</v>
      </c>
    </row>
    <row r="1641" spans="1:14" ht="14.4" customHeight="1" x14ac:dyDescent="0.3">
      <c r="A1641" s="618" t="s">
        <v>556</v>
      </c>
      <c r="B1641" s="619" t="s">
        <v>558</v>
      </c>
      <c r="C1641" s="620" t="s">
        <v>586</v>
      </c>
      <c r="D1641" s="621" t="s">
        <v>587</v>
      </c>
      <c r="E1641" s="620" t="s">
        <v>559</v>
      </c>
      <c r="F1641" s="621" t="s">
        <v>560</v>
      </c>
      <c r="G1641" s="620" t="s">
        <v>627</v>
      </c>
      <c r="H1641" s="620" t="s">
        <v>3494</v>
      </c>
      <c r="I1641" s="620" t="s">
        <v>3495</v>
      </c>
      <c r="J1641" s="620" t="s">
        <v>3496</v>
      </c>
      <c r="K1641" s="620" t="s">
        <v>3497</v>
      </c>
      <c r="L1641" s="622">
        <v>275.54000000000002</v>
      </c>
      <c r="M1641" s="622">
        <v>1</v>
      </c>
      <c r="N1641" s="623">
        <v>275.54000000000002</v>
      </c>
    </row>
    <row r="1642" spans="1:14" ht="14.4" customHeight="1" x14ac:dyDescent="0.3">
      <c r="A1642" s="618" t="s">
        <v>556</v>
      </c>
      <c r="B1642" s="619" t="s">
        <v>558</v>
      </c>
      <c r="C1642" s="620" t="s">
        <v>586</v>
      </c>
      <c r="D1642" s="621" t="s">
        <v>587</v>
      </c>
      <c r="E1642" s="620" t="s">
        <v>559</v>
      </c>
      <c r="F1642" s="621" t="s">
        <v>560</v>
      </c>
      <c r="G1642" s="620" t="s">
        <v>627</v>
      </c>
      <c r="H1642" s="620" t="s">
        <v>3498</v>
      </c>
      <c r="I1642" s="620" t="s">
        <v>971</v>
      </c>
      <c r="J1642" s="620" t="s">
        <v>3499</v>
      </c>
      <c r="K1642" s="620" t="s">
        <v>3241</v>
      </c>
      <c r="L1642" s="622">
        <v>447.69091047597601</v>
      </c>
      <c r="M1642" s="622">
        <v>15</v>
      </c>
      <c r="N1642" s="623">
        <v>6715.3636571396401</v>
      </c>
    </row>
    <row r="1643" spans="1:14" ht="14.4" customHeight="1" x14ac:dyDescent="0.3">
      <c r="A1643" s="618" t="s">
        <v>556</v>
      </c>
      <c r="B1643" s="619" t="s">
        <v>558</v>
      </c>
      <c r="C1643" s="620" t="s">
        <v>586</v>
      </c>
      <c r="D1643" s="621" t="s">
        <v>587</v>
      </c>
      <c r="E1643" s="620" t="s">
        <v>559</v>
      </c>
      <c r="F1643" s="621" t="s">
        <v>560</v>
      </c>
      <c r="G1643" s="620" t="s">
        <v>627</v>
      </c>
      <c r="H1643" s="620" t="s">
        <v>3500</v>
      </c>
      <c r="I1643" s="620" t="s">
        <v>971</v>
      </c>
      <c r="J1643" s="620" t="s">
        <v>3501</v>
      </c>
      <c r="K1643" s="620" t="s">
        <v>3502</v>
      </c>
      <c r="L1643" s="622">
        <v>27.07330601065442</v>
      </c>
      <c r="M1643" s="622">
        <v>6</v>
      </c>
      <c r="N1643" s="623">
        <v>162.43983606392652</v>
      </c>
    </row>
    <row r="1644" spans="1:14" ht="14.4" customHeight="1" x14ac:dyDescent="0.3">
      <c r="A1644" s="618" t="s">
        <v>556</v>
      </c>
      <c r="B1644" s="619" t="s">
        <v>558</v>
      </c>
      <c r="C1644" s="620" t="s">
        <v>586</v>
      </c>
      <c r="D1644" s="621" t="s">
        <v>587</v>
      </c>
      <c r="E1644" s="620" t="s">
        <v>559</v>
      </c>
      <c r="F1644" s="621" t="s">
        <v>560</v>
      </c>
      <c r="G1644" s="620" t="s">
        <v>627</v>
      </c>
      <c r="H1644" s="620" t="s">
        <v>3503</v>
      </c>
      <c r="I1644" s="620" t="s">
        <v>971</v>
      </c>
      <c r="J1644" s="620" t="s">
        <v>3504</v>
      </c>
      <c r="K1644" s="620"/>
      <c r="L1644" s="622">
        <v>234.67777518214567</v>
      </c>
      <c r="M1644" s="622">
        <v>3</v>
      </c>
      <c r="N1644" s="623">
        <v>704.03332554643703</v>
      </c>
    </row>
    <row r="1645" spans="1:14" ht="14.4" customHeight="1" x14ac:dyDescent="0.3">
      <c r="A1645" s="618" t="s">
        <v>556</v>
      </c>
      <c r="B1645" s="619" t="s">
        <v>558</v>
      </c>
      <c r="C1645" s="620" t="s">
        <v>586</v>
      </c>
      <c r="D1645" s="621" t="s">
        <v>587</v>
      </c>
      <c r="E1645" s="620" t="s">
        <v>559</v>
      </c>
      <c r="F1645" s="621" t="s">
        <v>560</v>
      </c>
      <c r="G1645" s="620" t="s">
        <v>627</v>
      </c>
      <c r="H1645" s="620" t="s">
        <v>3505</v>
      </c>
      <c r="I1645" s="620" t="s">
        <v>971</v>
      </c>
      <c r="J1645" s="620" t="s">
        <v>3506</v>
      </c>
      <c r="K1645" s="620"/>
      <c r="L1645" s="622">
        <v>78.489999999999995</v>
      </c>
      <c r="M1645" s="622">
        <v>4</v>
      </c>
      <c r="N1645" s="623">
        <v>313.95999999999998</v>
      </c>
    </row>
    <row r="1646" spans="1:14" ht="14.4" customHeight="1" x14ac:dyDescent="0.3">
      <c r="A1646" s="618" t="s">
        <v>556</v>
      </c>
      <c r="B1646" s="619" t="s">
        <v>558</v>
      </c>
      <c r="C1646" s="620" t="s">
        <v>586</v>
      </c>
      <c r="D1646" s="621" t="s">
        <v>587</v>
      </c>
      <c r="E1646" s="620" t="s">
        <v>559</v>
      </c>
      <c r="F1646" s="621" t="s">
        <v>560</v>
      </c>
      <c r="G1646" s="620" t="s">
        <v>627</v>
      </c>
      <c r="H1646" s="620" t="s">
        <v>3507</v>
      </c>
      <c r="I1646" s="620" t="s">
        <v>971</v>
      </c>
      <c r="J1646" s="620" t="s">
        <v>3508</v>
      </c>
      <c r="K1646" s="620"/>
      <c r="L1646" s="622">
        <v>143.59778831458999</v>
      </c>
      <c r="M1646" s="622">
        <v>1</v>
      </c>
      <c r="N1646" s="623">
        <v>143.59778831458999</v>
      </c>
    </row>
    <row r="1647" spans="1:14" ht="14.4" customHeight="1" x14ac:dyDescent="0.3">
      <c r="A1647" s="618" t="s">
        <v>556</v>
      </c>
      <c r="B1647" s="619" t="s">
        <v>558</v>
      </c>
      <c r="C1647" s="620" t="s">
        <v>586</v>
      </c>
      <c r="D1647" s="621" t="s">
        <v>587</v>
      </c>
      <c r="E1647" s="620" t="s">
        <v>559</v>
      </c>
      <c r="F1647" s="621" t="s">
        <v>560</v>
      </c>
      <c r="G1647" s="620" t="s">
        <v>627</v>
      </c>
      <c r="H1647" s="620" t="s">
        <v>3509</v>
      </c>
      <c r="I1647" s="620" t="s">
        <v>971</v>
      </c>
      <c r="J1647" s="620" t="s">
        <v>3510</v>
      </c>
      <c r="K1647" s="620" t="s">
        <v>3511</v>
      </c>
      <c r="L1647" s="622">
        <v>59.8</v>
      </c>
      <c r="M1647" s="622">
        <v>1</v>
      </c>
      <c r="N1647" s="623">
        <v>59.8</v>
      </c>
    </row>
    <row r="1648" spans="1:14" ht="14.4" customHeight="1" x14ac:dyDescent="0.3">
      <c r="A1648" s="618" t="s">
        <v>556</v>
      </c>
      <c r="B1648" s="619" t="s">
        <v>558</v>
      </c>
      <c r="C1648" s="620" t="s">
        <v>586</v>
      </c>
      <c r="D1648" s="621" t="s">
        <v>587</v>
      </c>
      <c r="E1648" s="620" t="s">
        <v>559</v>
      </c>
      <c r="F1648" s="621" t="s">
        <v>560</v>
      </c>
      <c r="G1648" s="620" t="s">
        <v>1439</v>
      </c>
      <c r="H1648" s="620" t="s">
        <v>2498</v>
      </c>
      <c r="I1648" s="620" t="s">
        <v>2499</v>
      </c>
      <c r="J1648" s="620" t="s">
        <v>2500</v>
      </c>
      <c r="K1648" s="620" t="s">
        <v>2501</v>
      </c>
      <c r="L1648" s="622">
        <v>61.283800954528019</v>
      </c>
      <c r="M1648" s="622">
        <v>34</v>
      </c>
      <c r="N1648" s="623">
        <v>2083.6492324539527</v>
      </c>
    </row>
    <row r="1649" spans="1:14" ht="14.4" customHeight="1" x14ac:dyDescent="0.3">
      <c r="A1649" s="618" t="s">
        <v>556</v>
      </c>
      <c r="B1649" s="619" t="s">
        <v>558</v>
      </c>
      <c r="C1649" s="620" t="s">
        <v>586</v>
      </c>
      <c r="D1649" s="621" t="s">
        <v>587</v>
      </c>
      <c r="E1649" s="620" t="s">
        <v>559</v>
      </c>
      <c r="F1649" s="621" t="s">
        <v>560</v>
      </c>
      <c r="G1649" s="620" t="s">
        <v>1439</v>
      </c>
      <c r="H1649" s="620" t="s">
        <v>1483</v>
      </c>
      <c r="I1649" s="620" t="s">
        <v>1484</v>
      </c>
      <c r="J1649" s="620" t="s">
        <v>1485</v>
      </c>
      <c r="K1649" s="620" t="s">
        <v>1486</v>
      </c>
      <c r="L1649" s="622">
        <v>58.742662088590485</v>
      </c>
      <c r="M1649" s="622">
        <v>15</v>
      </c>
      <c r="N1649" s="623">
        <v>881.1399313288573</v>
      </c>
    </row>
    <row r="1650" spans="1:14" ht="14.4" customHeight="1" x14ac:dyDescent="0.3">
      <c r="A1650" s="618" t="s">
        <v>556</v>
      </c>
      <c r="B1650" s="619" t="s">
        <v>558</v>
      </c>
      <c r="C1650" s="620" t="s">
        <v>586</v>
      </c>
      <c r="D1650" s="621" t="s">
        <v>587</v>
      </c>
      <c r="E1650" s="620" t="s">
        <v>559</v>
      </c>
      <c r="F1650" s="621" t="s">
        <v>560</v>
      </c>
      <c r="G1650" s="620" t="s">
        <v>1439</v>
      </c>
      <c r="H1650" s="620" t="s">
        <v>3512</v>
      </c>
      <c r="I1650" s="620" t="s">
        <v>3513</v>
      </c>
      <c r="J1650" s="620" t="s">
        <v>3514</v>
      </c>
      <c r="K1650" s="620" t="s">
        <v>3515</v>
      </c>
      <c r="L1650" s="622">
        <v>139.66999999999999</v>
      </c>
      <c r="M1650" s="622">
        <v>2</v>
      </c>
      <c r="N1650" s="623">
        <v>279.33999999999997</v>
      </c>
    </row>
    <row r="1651" spans="1:14" ht="14.4" customHeight="1" x14ac:dyDescent="0.3">
      <c r="A1651" s="618" t="s">
        <v>556</v>
      </c>
      <c r="B1651" s="619" t="s">
        <v>558</v>
      </c>
      <c r="C1651" s="620" t="s">
        <v>586</v>
      </c>
      <c r="D1651" s="621" t="s">
        <v>587</v>
      </c>
      <c r="E1651" s="620" t="s">
        <v>559</v>
      </c>
      <c r="F1651" s="621" t="s">
        <v>560</v>
      </c>
      <c r="G1651" s="620" t="s">
        <v>1439</v>
      </c>
      <c r="H1651" s="620" t="s">
        <v>3516</v>
      </c>
      <c r="I1651" s="620" t="s">
        <v>3517</v>
      </c>
      <c r="J1651" s="620" t="s">
        <v>3514</v>
      </c>
      <c r="K1651" s="620" t="s">
        <v>3518</v>
      </c>
      <c r="L1651" s="622">
        <v>177.97</v>
      </c>
      <c r="M1651" s="622">
        <v>3</v>
      </c>
      <c r="N1651" s="623">
        <v>533.91</v>
      </c>
    </row>
    <row r="1652" spans="1:14" ht="14.4" customHeight="1" thickBot="1" x14ac:dyDescent="0.35">
      <c r="A1652" s="624" t="s">
        <v>556</v>
      </c>
      <c r="B1652" s="625" t="s">
        <v>558</v>
      </c>
      <c r="C1652" s="626" t="s">
        <v>586</v>
      </c>
      <c r="D1652" s="627" t="s">
        <v>587</v>
      </c>
      <c r="E1652" s="626" t="s">
        <v>567</v>
      </c>
      <c r="F1652" s="627" t="s">
        <v>568</v>
      </c>
      <c r="G1652" s="626" t="s">
        <v>627</v>
      </c>
      <c r="H1652" s="626" t="s">
        <v>1734</v>
      </c>
      <c r="I1652" s="626" t="s">
        <v>1735</v>
      </c>
      <c r="J1652" s="626" t="s">
        <v>1736</v>
      </c>
      <c r="K1652" s="626" t="s">
        <v>1737</v>
      </c>
      <c r="L1652" s="628">
        <v>37.770000000000003</v>
      </c>
      <c r="M1652" s="628">
        <v>2</v>
      </c>
      <c r="N1652" s="629">
        <v>75.540000000000006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3525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0" t="s">
        <v>280</v>
      </c>
      <c r="B4" s="631" t="s">
        <v>17</v>
      </c>
      <c r="C4" s="632" t="s">
        <v>5</v>
      </c>
      <c r="D4" s="631" t="s">
        <v>17</v>
      </c>
      <c r="E4" s="632" t="s">
        <v>5</v>
      </c>
      <c r="F4" s="633" t="s">
        <v>17</v>
      </c>
    </row>
    <row r="5" spans="1:6" ht="14.4" customHeight="1" x14ac:dyDescent="0.3">
      <c r="A5" s="644" t="s">
        <v>3519</v>
      </c>
      <c r="B5" s="616">
        <v>13958.656410398289</v>
      </c>
      <c r="C5" s="634">
        <v>2.1285272330643371E-2</v>
      </c>
      <c r="D5" s="616">
        <v>641830.76425408106</v>
      </c>
      <c r="E5" s="634">
        <v>0.97871472766935663</v>
      </c>
      <c r="F5" s="617">
        <v>655789.42066447937</v>
      </c>
    </row>
    <row r="6" spans="1:6" ht="14.4" customHeight="1" x14ac:dyDescent="0.3">
      <c r="A6" s="645" t="s">
        <v>3520</v>
      </c>
      <c r="B6" s="622">
        <v>13435.581934389083</v>
      </c>
      <c r="C6" s="635">
        <v>1.6371891989457658E-2</v>
      </c>
      <c r="D6" s="622">
        <v>807213.7323318331</v>
      </c>
      <c r="E6" s="635">
        <v>0.98362810801054235</v>
      </c>
      <c r="F6" s="623">
        <v>820649.31426622218</v>
      </c>
    </row>
    <row r="7" spans="1:6" ht="14.4" customHeight="1" x14ac:dyDescent="0.3">
      <c r="A7" s="645" t="s">
        <v>3521</v>
      </c>
      <c r="B7" s="622">
        <v>10075.602482540493</v>
      </c>
      <c r="C7" s="635">
        <v>1.6993495839199697E-2</v>
      </c>
      <c r="D7" s="622">
        <v>582833.74223855126</v>
      </c>
      <c r="E7" s="635">
        <v>0.98300650416080027</v>
      </c>
      <c r="F7" s="623">
        <v>592909.34472109179</v>
      </c>
    </row>
    <row r="8" spans="1:6" ht="14.4" customHeight="1" x14ac:dyDescent="0.3">
      <c r="A8" s="645" t="s">
        <v>3522</v>
      </c>
      <c r="B8" s="622">
        <v>7392.3208567787124</v>
      </c>
      <c r="C8" s="635">
        <v>9.186127237282295E-3</v>
      </c>
      <c r="D8" s="622">
        <v>797334.27021161607</v>
      </c>
      <c r="E8" s="635">
        <v>0.9908138727627176</v>
      </c>
      <c r="F8" s="623">
        <v>804726.59106839483</v>
      </c>
    </row>
    <row r="9" spans="1:6" ht="14.4" customHeight="1" x14ac:dyDescent="0.3">
      <c r="A9" s="645" t="s">
        <v>3523</v>
      </c>
      <c r="B9" s="622">
        <v>151.93</v>
      </c>
      <c r="C9" s="635">
        <v>3.6387550308094221E-2</v>
      </c>
      <c r="D9" s="622">
        <v>4023.3991637828108</v>
      </c>
      <c r="E9" s="635">
        <v>0.96361244969190585</v>
      </c>
      <c r="F9" s="623">
        <v>4175.3291637828106</v>
      </c>
    </row>
    <row r="10" spans="1:6" ht="14.4" customHeight="1" thickBot="1" x14ac:dyDescent="0.35">
      <c r="A10" s="646" t="s">
        <v>3524</v>
      </c>
      <c r="B10" s="637"/>
      <c r="C10" s="638">
        <v>0</v>
      </c>
      <c r="D10" s="637">
        <v>380.34691954365724</v>
      </c>
      <c r="E10" s="638">
        <v>1</v>
      </c>
      <c r="F10" s="639">
        <v>380.34691954365724</v>
      </c>
    </row>
    <row r="11" spans="1:6" ht="14.4" customHeight="1" thickBot="1" x14ac:dyDescent="0.35">
      <c r="A11" s="640" t="s">
        <v>6</v>
      </c>
      <c r="B11" s="641">
        <v>45014.091684106585</v>
      </c>
      <c r="C11" s="642">
        <v>1.5637329653698358E-2</v>
      </c>
      <c r="D11" s="641">
        <v>2833616.255119408</v>
      </c>
      <c r="E11" s="642">
        <v>0.98436267034630154</v>
      </c>
      <c r="F11" s="643">
        <v>2878630.3468035148</v>
      </c>
    </row>
    <row r="12" spans="1:6" ht="14.4" customHeight="1" thickBot="1" x14ac:dyDescent="0.35"/>
    <row r="13" spans="1:6" ht="14.4" customHeight="1" x14ac:dyDescent="0.3">
      <c r="A13" s="644" t="s">
        <v>3526</v>
      </c>
      <c r="B13" s="616">
        <v>11160.674298830116</v>
      </c>
      <c r="C13" s="634">
        <v>0.16122514730904433</v>
      </c>
      <c r="D13" s="616">
        <v>58063.478912435268</v>
      </c>
      <c r="E13" s="634">
        <v>0.83877485269095575</v>
      </c>
      <c r="F13" s="617">
        <v>69224.15321126538</v>
      </c>
    </row>
    <row r="14" spans="1:6" ht="14.4" customHeight="1" x14ac:dyDescent="0.3">
      <c r="A14" s="645" t="s">
        <v>3527</v>
      </c>
      <c r="B14" s="622">
        <v>7357.8139231505393</v>
      </c>
      <c r="C14" s="635">
        <v>1</v>
      </c>
      <c r="D14" s="622"/>
      <c r="E14" s="635">
        <v>0</v>
      </c>
      <c r="F14" s="623">
        <v>7357.8139231505393</v>
      </c>
    </row>
    <row r="15" spans="1:6" ht="14.4" customHeight="1" x14ac:dyDescent="0.3">
      <c r="A15" s="645" t="s">
        <v>3528</v>
      </c>
      <c r="B15" s="622">
        <v>3075.48</v>
      </c>
      <c r="C15" s="635">
        <v>1</v>
      </c>
      <c r="D15" s="622"/>
      <c r="E15" s="635">
        <v>0</v>
      </c>
      <c r="F15" s="623">
        <v>3075.48</v>
      </c>
    </row>
    <row r="16" spans="1:6" ht="14.4" customHeight="1" x14ac:dyDescent="0.3">
      <c r="A16" s="645" t="s">
        <v>3529</v>
      </c>
      <c r="B16" s="622">
        <v>3006.96</v>
      </c>
      <c r="C16" s="635">
        <v>5.3527345613630945E-3</v>
      </c>
      <c r="D16" s="622">
        <v>558754.50332843116</v>
      </c>
      <c r="E16" s="635">
        <v>0.99464726543863702</v>
      </c>
      <c r="F16" s="623">
        <v>561761.46332843113</v>
      </c>
    </row>
    <row r="17" spans="1:6" ht="14.4" customHeight="1" x14ac:dyDescent="0.3">
      <c r="A17" s="645" t="s">
        <v>3530</v>
      </c>
      <c r="B17" s="622">
        <v>1920.82</v>
      </c>
      <c r="C17" s="635">
        <v>1</v>
      </c>
      <c r="D17" s="622"/>
      <c r="E17" s="635">
        <v>0</v>
      </c>
      <c r="F17" s="623">
        <v>1920.82</v>
      </c>
    </row>
    <row r="18" spans="1:6" ht="14.4" customHeight="1" x14ac:dyDescent="0.3">
      <c r="A18" s="645" t="s">
        <v>3531</v>
      </c>
      <c r="B18" s="622">
        <v>1564.3722991572481</v>
      </c>
      <c r="C18" s="635">
        <v>1</v>
      </c>
      <c r="D18" s="622"/>
      <c r="E18" s="635">
        <v>0</v>
      </c>
      <c r="F18" s="623">
        <v>1564.3722991572481</v>
      </c>
    </row>
    <row r="19" spans="1:6" ht="14.4" customHeight="1" x14ac:dyDescent="0.3">
      <c r="A19" s="645" t="s">
        <v>3532</v>
      </c>
      <c r="B19" s="622">
        <v>1556.2093624864619</v>
      </c>
      <c r="C19" s="635">
        <v>0.6357671640531084</v>
      </c>
      <c r="D19" s="622">
        <v>891.55681745494996</v>
      </c>
      <c r="E19" s="635">
        <v>0.36423283594689165</v>
      </c>
      <c r="F19" s="623">
        <v>2447.7661799414118</v>
      </c>
    </row>
    <row r="20" spans="1:6" ht="14.4" customHeight="1" x14ac:dyDescent="0.3">
      <c r="A20" s="645" t="s">
        <v>3533</v>
      </c>
      <c r="B20" s="622">
        <v>1452.1379262806129</v>
      </c>
      <c r="C20" s="635">
        <v>0.19074948575198966</v>
      </c>
      <c r="D20" s="622">
        <v>6160.6633379317909</v>
      </c>
      <c r="E20" s="635">
        <v>0.80925051424801031</v>
      </c>
      <c r="F20" s="623">
        <v>7612.801264212404</v>
      </c>
    </row>
    <row r="21" spans="1:6" ht="14.4" customHeight="1" x14ac:dyDescent="0.3">
      <c r="A21" s="645" t="s">
        <v>3534</v>
      </c>
      <c r="B21" s="622">
        <v>1314.24</v>
      </c>
      <c r="C21" s="635">
        <v>1</v>
      </c>
      <c r="D21" s="622"/>
      <c r="E21" s="635">
        <v>0</v>
      </c>
      <c r="F21" s="623">
        <v>1314.24</v>
      </c>
    </row>
    <row r="22" spans="1:6" ht="14.4" customHeight="1" x14ac:dyDescent="0.3">
      <c r="A22" s="645" t="s">
        <v>3535</v>
      </c>
      <c r="B22" s="622">
        <v>1310.4193374129097</v>
      </c>
      <c r="C22" s="635">
        <v>0.14177552553180514</v>
      </c>
      <c r="D22" s="622">
        <v>7932.4971144745332</v>
      </c>
      <c r="E22" s="635">
        <v>0.85822447446819494</v>
      </c>
      <c r="F22" s="623">
        <v>9242.9164518874422</v>
      </c>
    </row>
    <row r="23" spans="1:6" ht="14.4" customHeight="1" x14ac:dyDescent="0.3">
      <c r="A23" s="645" t="s">
        <v>3536</v>
      </c>
      <c r="B23" s="622">
        <v>1050.0195616320325</v>
      </c>
      <c r="C23" s="635">
        <v>0.49702752490332425</v>
      </c>
      <c r="D23" s="622">
        <v>1062.5788539914674</v>
      </c>
      <c r="E23" s="635">
        <v>0.50297247509667575</v>
      </c>
      <c r="F23" s="623">
        <v>2112.5984156234999</v>
      </c>
    </row>
    <row r="24" spans="1:6" ht="14.4" customHeight="1" x14ac:dyDescent="0.3">
      <c r="A24" s="645" t="s">
        <v>3537</v>
      </c>
      <c r="B24" s="622">
        <v>1019.2493910206219</v>
      </c>
      <c r="C24" s="635">
        <v>0.60941325441445882</v>
      </c>
      <c r="D24" s="622">
        <v>653.26</v>
      </c>
      <c r="E24" s="635">
        <v>0.39058674558554113</v>
      </c>
      <c r="F24" s="623">
        <v>1672.5093910206219</v>
      </c>
    </row>
    <row r="25" spans="1:6" ht="14.4" customHeight="1" x14ac:dyDescent="0.3">
      <c r="A25" s="645" t="s">
        <v>3538</v>
      </c>
      <c r="B25" s="622">
        <v>926.73028327003601</v>
      </c>
      <c r="C25" s="635">
        <v>0.64833503541076476</v>
      </c>
      <c r="D25" s="622">
        <v>502.67</v>
      </c>
      <c r="E25" s="635">
        <v>0.35166496458923524</v>
      </c>
      <c r="F25" s="623">
        <v>1429.400283270036</v>
      </c>
    </row>
    <row r="26" spans="1:6" ht="14.4" customHeight="1" x14ac:dyDescent="0.3">
      <c r="A26" s="645" t="s">
        <v>3539</v>
      </c>
      <c r="B26" s="622">
        <v>779.08600000000104</v>
      </c>
      <c r="C26" s="635">
        <v>0.87831247336605711</v>
      </c>
      <c r="D26" s="622">
        <v>107.94</v>
      </c>
      <c r="E26" s="635">
        <v>0.12168752663394294</v>
      </c>
      <c r="F26" s="623">
        <v>887.02600000000098</v>
      </c>
    </row>
    <row r="27" spans="1:6" ht="14.4" customHeight="1" x14ac:dyDescent="0.3">
      <c r="A27" s="645" t="s">
        <v>3540</v>
      </c>
      <c r="B27" s="622">
        <v>768.44962162513605</v>
      </c>
      <c r="C27" s="635">
        <v>0.84897605742091431</v>
      </c>
      <c r="D27" s="622">
        <v>136.699133640816</v>
      </c>
      <c r="E27" s="635">
        <v>0.15102394257908566</v>
      </c>
      <c r="F27" s="623">
        <v>905.1487552659521</v>
      </c>
    </row>
    <row r="28" spans="1:6" ht="14.4" customHeight="1" x14ac:dyDescent="0.3">
      <c r="A28" s="645" t="s">
        <v>3541</v>
      </c>
      <c r="B28" s="622">
        <v>735.01043714858702</v>
      </c>
      <c r="C28" s="635">
        <v>0.44656755081533872</v>
      </c>
      <c r="D28" s="622">
        <v>910.90054721785884</v>
      </c>
      <c r="E28" s="635">
        <v>0.55343244918466117</v>
      </c>
      <c r="F28" s="623">
        <v>1645.910984366446</v>
      </c>
    </row>
    <row r="29" spans="1:6" ht="14.4" customHeight="1" x14ac:dyDescent="0.3">
      <c r="A29" s="645" t="s">
        <v>3542</v>
      </c>
      <c r="B29" s="622">
        <v>638.54960971140702</v>
      </c>
      <c r="C29" s="635">
        <v>0.60463008972759202</v>
      </c>
      <c r="D29" s="622">
        <v>417.55001311599301</v>
      </c>
      <c r="E29" s="635">
        <v>0.39536991027240792</v>
      </c>
      <c r="F29" s="623">
        <v>1056.0996228274</v>
      </c>
    </row>
    <row r="30" spans="1:6" ht="14.4" customHeight="1" x14ac:dyDescent="0.3">
      <c r="A30" s="645" t="s">
        <v>3543</v>
      </c>
      <c r="B30" s="622">
        <v>545.73918894984672</v>
      </c>
      <c r="C30" s="635">
        <v>7.1783024335233897E-2</v>
      </c>
      <c r="D30" s="622">
        <v>7056.8826565883146</v>
      </c>
      <c r="E30" s="635">
        <v>0.92821697566476613</v>
      </c>
      <c r="F30" s="623">
        <v>7602.6218455381613</v>
      </c>
    </row>
    <row r="31" spans="1:6" ht="14.4" customHeight="1" x14ac:dyDescent="0.3">
      <c r="A31" s="645" t="s">
        <v>3544</v>
      </c>
      <c r="B31" s="622">
        <v>485.21944354333897</v>
      </c>
      <c r="C31" s="635">
        <v>0.39509469615242532</v>
      </c>
      <c r="D31" s="622">
        <v>742.88978765763875</v>
      </c>
      <c r="E31" s="635">
        <v>0.60490530384757468</v>
      </c>
      <c r="F31" s="623">
        <v>1228.1092312009778</v>
      </c>
    </row>
    <row r="32" spans="1:6" ht="14.4" customHeight="1" x14ac:dyDescent="0.3">
      <c r="A32" s="645" t="s">
        <v>3545</v>
      </c>
      <c r="B32" s="622">
        <v>412.96000000000004</v>
      </c>
      <c r="C32" s="635">
        <v>0.27921568627450982</v>
      </c>
      <c r="D32" s="622">
        <v>1066.04</v>
      </c>
      <c r="E32" s="635">
        <v>0.72078431372549012</v>
      </c>
      <c r="F32" s="623">
        <v>1479</v>
      </c>
    </row>
    <row r="33" spans="1:6" ht="14.4" customHeight="1" x14ac:dyDescent="0.3">
      <c r="A33" s="645" t="s">
        <v>3546</v>
      </c>
      <c r="B33" s="622">
        <v>390.84000000000003</v>
      </c>
      <c r="C33" s="635">
        <v>0.5507969390774955</v>
      </c>
      <c r="D33" s="622">
        <v>318.75</v>
      </c>
      <c r="E33" s="635">
        <v>0.4492030609225045</v>
      </c>
      <c r="F33" s="623">
        <v>709.59</v>
      </c>
    </row>
    <row r="34" spans="1:6" ht="14.4" customHeight="1" x14ac:dyDescent="0.3">
      <c r="A34" s="645" t="s">
        <v>3547</v>
      </c>
      <c r="B34" s="622">
        <v>381</v>
      </c>
      <c r="C34" s="635">
        <v>6.4281941712573079E-2</v>
      </c>
      <c r="D34" s="622">
        <v>5546.0144903771507</v>
      </c>
      <c r="E34" s="635">
        <v>0.93571805828742693</v>
      </c>
      <c r="F34" s="623">
        <v>5927.0144903771507</v>
      </c>
    </row>
    <row r="35" spans="1:6" ht="14.4" customHeight="1" x14ac:dyDescent="0.3">
      <c r="A35" s="645" t="s">
        <v>3548</v>
      </c>
      <c r="B35" s="622">
        <v>343.44</v>
      </c>
      <c r="C35" s="635">
        <v>1</v>
      </c>
      <c r="D35" s="622"/>
      <c r="E35" s="635">
        <v>0</v>
      </c>
      <c r="F35" s="623">
        <v>343.44</v>
      </c>
    </row>
    <row r="36" spans="1:6" ht="14.4" customHeight="1" x14ac:dyDescent="0.3">
      <c r="A36" s="645" t="s">
        <v>3549</v>
      </c>
      <c r="B36" s="622">
        <v>336.61</v>
      </c>
      <c r="C36" s="635">
        <v>1</v>
      </c>
      <c r="D36" s="622"/>
      <c r="E36" s="635">
        <v>0</v>
      </c>
      <c r="F36" s="623">
        <v>336.61</v>
      </c>
    </row>
    <row r="37" spans="1:6" ht="14.4" customHeight="1" x14ac:dyDescent="0.3">
      <c r="A37" s="645" t="s">
        <v>3550</v>
      </c>
      <c r="B37" s="622">
        <v>300.48</v>
      </c>
      <c r="C37" s="635">
        <v>8.4547847773093065E-4</v>
      </c>
      <c r="D37" s="622">
        <v>355095.91140953545</v>
      </c>
      <c r="E37" s="635">
        <v>0.99915452152226913</v>
      </c>
      <c r="F37" s="623">
        <v>355396.39140953543</v>
      </c>
    </row>
    <row r="38" spans="1:6" ht="14.4" customHeight="1" x14ac:dyDescent="0.3">
      <c r="A38" s="645" t="s">
        <v>3551</v>
      </c>
      <c r="B38" s="622">
        <v>288.7302944132075</v>
      </c>
      <c r="C38" s="635">
        <v>4.715173799254499E-3</v>
      </c>
      <c r="D38" s="622">
        <v>60945.554316444133</v>
      </c>
      <c r="E38" s="635">
        <v>0.99528482620074543</v>
      </c>
      <c r="F38" s="623">
        <v>61234.284610857343</v>
      </c>
    </row>
    <row r="39" spans="1:6" ht="14.4" customHeight="1" x14ac:dyDescent="0.3">
      <c r="A39" s="645" t="s">
        <v>3552</v>
      </c>
      <c r="B39" s="622">
        <v>270.99</v>
      </c>
      <c r="C39" s="635">
        <v>0.4145223873714019</v>
      </c>
      <c r="D39" s="622">
        <v>382.75032442112615</v>
      </c>
      <c r="E39" s="635">
        <v>0.5854776126285981</v>
      </c>
      <c r="F39" s="623">
        <v>653.74032442112616</v>
      </c>
    </row>
    <row r="40" spans="1:6" ht="14.4" customHeight="1" x14ac:dyDescent="0.3">
      <c r="A40" s="645" t="s">
        <v>3553</v>
      </c>
      <c r="B40" s="622">
        <v>256.60000000000002</v>
      </c>
      <c r="C40" s="635">
        <v>7.188482727782787E-2</v>
      </c>
      <c r="D40" s="622">
        <v>3312.9988947468146</v>
      </c>
      <c r="E40" s="635">
        <v>0.92811517272217214</v>
      </c>
      <c r="F40" s="623">
        <v>3569.5988947468145</v>
      </c>
    </row>
    <row r="41" spans="1:6" ht="14.4" customHeight="1" x14ac:dyDescent="0.3">
      <c r="A41" s="645" t="s">
        <v>3554</v>
      </c>
      <c r="B41" s="622">
        <v>239.41</v>
      </c>
      <c r="C41" s="635">
        <v>0.17081588363742226</v>
      </c>
      <c r="D41" s="622">
        <v>1162.1575527468931</v>
      </c>
      <c r="E41" s="635">
        <v>0.82918411636257772</v>
      </c>
      <c r="F41" s="623">
        <v>1401.5675527468932</v>
      </c>
    </row>
    <row r="42" spans="1:6" ht="14.4" customHeight="1" x14ac:dyDescent="0.3">
      <c r="A42" s="645" t="s">
        <v>3555</v>
      </c>
      <c r="B42" s="622">
        <v>162.94</v>
      </c>
      <c r="C42" s="635">
        <v>1</v>
      </c>
      <c r="D42" s="622"/>
      <c r="E42" s="635">
        <v>0</v>
      </c>
      <c r="F42" s="623">
        <v>162.94</v>
      </c>
    </row>
    <row r="43" spans="1:6" ht="14.4" customHeight="1" x14ac:dyDescent="0.3">
      <c r="A43" s="645" t="s">
        <v>3556</v>
      </c>
      <c r="B43" s="622">
        <v>152.55999723827699</v>
      </c>
      <c r="C43" s="635">
        <v>0.30448666389746293</v>
      </c>
      <c r="D43" s="622">
        <v>348.48</v>
      </c>
      <c r="E43" s="635">
        <v>0.69551333610253707</v>
      </c>
      <c r="F43" s="623">
        <v>501.03999723827701</v>
      </c>
    </row>
    <row r="44" spans="1:6" ht="14.4" customHeight="1" x14ac:dyDescent="0.3">
      <c r="A44" s="645" t="s">
        <v>3557</v>
      </c>
      <c r="B44" s="622">
        <v>151.93</v>
      </c>
      <c r="C44" s="635">
        <v>6.6485839241159972E-2</v>
      </c>
      <c r="D44" s="622">
        <v>2133.2182621572051</v>
      </c>
      <c r="E44" s="635">
        <v>0.93351416075884008</v>
      </c>
      <c r="F44" s="623">
        <v>2285.148262157205</v>
      </c>
    </row>
    <row r="45" spans="1:6" ht="14.4" customHeight="1" x14ac:dyDescent="0.3">
      <c r="A45" s="645" t="s">
        <v>3558</v>
      </c>
      <c r="B45" s="622">
        <v>125.19</v>
      </c>
      <c r="C45" s="635">
        <v>0.37938662949269653</v>
      </c>
      <c r="D45" s="622">
        <v>204.79</v>
      </c>
      <c r="E45" s="635">
        <v>0.62061337050730336</v>
      </c>
      <c r="F45" s="623">
        <v>329.98</v>
      </c>
    </row>
    <row r="46" spans="1:6" ht="14.4" customHeight="1" x14ac:dyDescent="0.3">
      <c r="A46" s="645" t="s">
        <v>3559</v>
      </c>
      <c r="B46" s="622">
        <v>114.78</v>
      </c>
      <c r="C46" s="635">
        <v>1</v>
      </c>
      <c r="D46" s="622"/>
      <c r="E46" s="635">
        <v>0</v>
      </c>
      <c r="F46" s="623">
        <v>114.78</v>
      </c>
    </row>
    <row r="47" spans="1:6" ht="14.4" customHeight="1" x14ac:dyDescent="0.3">
      <c r="A47" s="645" t="s">
        <v>3560</v>
      </c>
      <c r="B47" s="622">
        <v>101.33000183007699</v>
      </c>
      <c r="C47" s="635">
        <v>0.24750836525533415</v>
      </c>
      <c r="D47" s="622">
        <v>308.07030965249902</v>
      </c>
      <c r="E47" s="635">
        <v>0.75249163474466585</v>
      </c>
      <c r="F47" s="623">
        <v>409.400311482576</v>
      </c>
    </row>
    <row r="48" spans="1:6" ht="14.4" customHeight="1" x14ac:dyDescent="0.3">
      <c r="A48" s="645" t="s">
        <v>3561</v>
      </c>
      <c r="B48" s="622">
        <v>65.620005034879</v>
      </c>
      <c r="C48" s="635">
        <v>8.7773157870613063E-4</v>
      </c>
      <c r="D48" s="622">
        <v>74695.282561111642</v>
      </c>
      <c r="E48" s="635">
        <v>0.99912226842129381</v>
      </c>
      <c r="F48" s="623">
        <v>74760.902566146528</v>
      </c>
    </row>
    <row r="49" spans="1:6" ht="14.4" customHeight="1" x14ac:dyDescent="0.3">
      <c r="A49" s="645" t="s">
        <v>3562</v>
      </c>
      <c r="B49" s="622">
        <v>54.04</v>
      </c>
      <c r="C49" s="635">
        <v>0.17322733683805613</v>
      </c>
      <c r="D49" s="622">
        <v>257.92</v>
      </c>
      <c r="E49" s="635">
        <v>0.82677266316194375</v>
      </c>
      <c r="F49" s="623">
        <v>311.96000000000004</v>
      </c>
    </row>
    <row r="50" spans="1:6" ht="14.4" customHeight="1" x14ac:dyDescent="0.3">
      <c r="A50" s="645" t="s">
        <v>3563</v>
      </c>
      <c r="B50" s="622">
        <v>53.680000732302901</v>
      </c>
      <c r="C50" s="635">
        <v>0.53227566031250262</v>
      </c>
      <c r="D50" s="622">
        <v>47.17</v>
      </c>
      <c r="E50" s="635">
        <v>0.46772433968749738</v>
      </c>
      <c r="F50" s="623">
        <v>100.8500007323029</v>
      </c>
    </row>
    <row r="51" spans="1:6" ht="14.4" customHeight="1" x14ac:dyDescent="0.3">
      <c r="A51" s="645" t="s">
        <v>3564</v>
      </c>
      <c r="B51" s="622">
        <v>49.379989131393103</v>
      </c>
      <c r="C51" s="635">
        <v>0.28301262011004347</v>
      </c>
      <c r="D51" s="622">
        <v>125.099824214714</v>
      </c>
      <c r="E51" s="635">
        <v>0.71698737988995653</v>
      </c>
      <c r="F51" s="623">
        <v>174.47981334610711</v>
      </c>
    </row>
    <row r="52" spans="1:6" ht="14.4" customHeight="1" x14ac:dyDescent="0.3">
      <c r="A52" s="645" t="s">
        <v>3565</v>
      </c>
      <c r="B52" s="622">
        <v>41.08</v>
      </c>
      <c r="C52" s="635">
        <v>8.1774012573511426E-2</v>
      </c>
      <c r="D52" s="622">
        <v>461.28008613458695</v>
      </c>
      <c r="E52" s="635">
        <v>0.91822598742648864</v>
      </c>
      <c r="F52" s="623">
        <v>502.36008613458694</v>
      </c>
    </row>
    <row r="53" spans="1:6" ht="14.4" customHeight="1" x14ac:dyDescent="0.3">
      <c r="A53" s="645" t="s">
        <v>3566</v>
      </c>
      <c r="B53" s="622">
        <v>27.440711507545402</v>
      </c>
      <c r="C53" s="635">
        <v>1</v>
      </c>
      <c r="D53" s="622"/>
      <c r="E53" s="635">
        <v>0</v>
      </c>
      <c r="F53" s="623">
        <v>27.440711507545402</v>
      </c>
    </row>
    <row r="54" spans="1:6" ht="14.4" customHeight="1" x14ac:dyDescent="0.3">
      <c r="A54" s="645" t="s">
        <v>3567</v>
      </c>
      <c r="B54" s="622">
        <v>25.88</v>
      </c>
      <c r="C54" s="635">
        <v>6.1794105135405029E-2</v>
      </c>
      <c r="D54" s="622">
        <v>392.93017523097058</v>
      </c>
      <c r="E54" s="635">
        <v>0.93820589486459494</v>
      </c>
      <c r="F54" s="623">
        <v>418.81017523097057</v>
      </c>
    </row>
    <row r="55" spans="1:6" ht="14.4" customHeight="1" x14ac:dyDescent="0.3">
      <c r="A55" s="645" t="s">
        <v>3568</v>
      </c>
      <c r="B55" s="622"/>
      <c r="C55" s="635">
        <v>0</v>
      </c>
      <c r="D55" s="622">
        <v>1836.0899747610499</v>
      </c>
      <c r="E55" s="635">
        <v>1</v>
      </c>
      <c r="F55" s="623">
        <v>1836.0899747610499</v>
      </c>
    </row>
    <row r="56" spans="1:6" ht="14.4" customHeight="1" x14ac:dyDescent="0.3">
      <c r="A56" s="645" t="s">
        <v>3569</v>
      </c>
      <c r="B56" s="622"/>
      <c r="C56" s="635">
        <v>0</v>
      </c>
      <c r="D56" s="622">
        <v>1601.9172048540131</v>
      </c>
      <c r="E56" s="635">
        <v>1</v>
      </c>
      <c r="F56" s="623">
        <v>1601.9172048540131</v>
      </c>
    </row>
    <row r="57" spans="1:6" ht="14.4" customHeight="1" x14ac:dyDescent="0.3">
      <c r="A57" s="645" t="s">
        <v>3570</v>
      </c>
      <c r="B57" s="622"/>
      <c r="C57" s="635">
        <v>0</v>
      </c>
      <c r="D57" s="622">
        <v>337.8</v>
      </c>
      <c r="E57" s="635">
        <v>1</v>
      </c>
      <c r="F57" s="623">
        <v>337.8</v>
      </c>
    </row>
    <row r="58" spans="1:6" ht="14.4" customHeight="1" x14ac:dyDescent="0.3">
      <c r="A58" s="645" t="s">
        <v>3571</v>
      </c>
      <c r="B58" s="622"/>
      <c r="C58" s="635">
        <v>0</v>
      </c>
      <c r="D58" s="622">
        <v>422.06987078915665</v>
      </c>
      <c r="E58" s="635">
        <v>1</v>
      </c>
      <c r="F58" s="623">
        <v>422.06987078915665</v>
      </c>
    </row>
    <row r="59" spans="1:6" ht="14.4" customHeight="1" x14ac:dyDescent="0.3">
      <c r="A59" s="645" t="s">
        <v>3572</v>
      </c>
      <c r="B59" s="622"/>
      <c r="C59" s="635">
        <v>0</v>
      </c>
      <c r="D59" s="622">
        <v>3425.4203518956451</v>
      </c>
      <c r="E59" s="635">
        <v>1</v>
      </c>
      <c r="F59" s="623">
        <v>3425.4203518956451</v>
      </c>
    </row>
    <row r="60" spans="1:6" ht="14.4" customHeight="1" x14ac:dyDescent="0.3">
      <c r="A60" s="645" t="s">
        <v>3573</v>
      </c>
      <c r="B60" s="622"/>
      <c r="C60" s="635">
        <v>0</v>
      </c>
      <c r="D60" s="622">
        <v>1118.3703481388384</v>
      </c>
      <c r="E60" s="635">
        <v>1</v>
      </c>
      <c r="F60" s="623">
        <v>1118.3703481388384</v>
      </c>
    </row>
    <row r="61" spans="1:6" ht="14.4" customHeight="1" x14ac:dyDescent="0.3">
      <c r="A61" s="645" t="s">
        <v>3574</v>
      </c>
      <c r="B61" s="622"/>
      <c r="C61" s="635">
        <v>0</v>
      </c>
      <c r="D61" s="622">
        <v>2143.3500000000004</v>
      </c>
      <c r="E61" s="635">
        <v>1</v>
      </c>
      <c r="F61" s="623">
        <v>2143.3500000000004</v>
      </c>
    </row>
    <row r="62" spans="1:6" ht="14.4" customHeight="1" x14ac:dyDescent="0.3">
      <c r="A62" s="645" t="s">
        <v>3575</v>
      </c>
      <c r="B62" s="622"/>
      <c r="C62" s="635">
        <v>0</v>
      </c>
      <c r="D62" s="622">
        <v>6188.6666079525185</v>
      </c>
      <c r="E62" s="635">
        <v>1</v>
      </c>
      <c r="F62" s="623">
        <v>6188.6666079525185</v>
      </c>
    </row>
    <row r="63" spans="1:6" ht="14.4" customHeight="1" x14ac:dyDescent="0.3">
      <c r="A63" s="645" t="s">
        <v>3576</v>
      </c>
      <c r="B63" s="622"/>
      <c r="C63" s="635">
        <v>0</v>
      </c>
      <c r="D63" s="622">
        <v>957.78</v>
      </c>
      <c r="E63" s="635">
        <v>1</v>
      </c>
      <c r="F63" s="623">
        <v>957.78</v>
      </c>
    </row>
    <row r="64" spans="1:6" ht="14.4" customHeight="1" x14ac:dyDescent="0.3">
      <c r="A64" s="645" t="s">
        <v>3577</v>
      </c>
      <c r="B64" s="622"/>
      <c r="C64" s="635">
        <v>0</v>
      </c>
      <c r="D64" s="622">
        <v>3356.555482364362</v>
      </c>
      <c r="E64" s="635">
        <v>1</v>
      </c>
      <c r="F64" s="623">
        <v>3356.555482364362</v>
      </c>
    </row>
    <row r="65" spans="1:6" ht="14.4" customHeight="1" x14ac:dyDescent="0.3">
      <c r="A65" s="645" t="s">
        <v>3578</v>
      </c>
      <c r="B65" s="622"/>
      <c r="C65" s="635">
        <v>0</v>
      </c>
      <c r="D65" s="622">
        <v>990.57005069144805</v>
      </c>
      <c r="E65" s="635">
        <v>1</v>
      </c>
      <c r="F65" s="623">
        <v>990.57005069144805</v>
      </c>
    </row>
    <row r="66" spans="1:6" ht="14.4" customHeight="1" x14ac:dyDescent="0.3">
      <c r="A66" s="645" t="s">
        <v>3579</v>
      </c>
      <c r="B66" s="622"/>
      <c r="C66" s="635">
        <v>0</v>
      </c>
      <c r="D66" s="622">
        <v>328.73024619862622</v>
      </c>
      <c r="E66" s="635">
        <v>1</v>
      </c>
      <c r="F66" s="623">
        <v>328.73024619862622</v>
      </c>
    </row>
    <row r="67" spans="1:6" ht="14.4" customHeight="1" x14ac:dyDescent="0.3">
      <c r="A67" s="645" t="s">
        <v>3580</v>
      </c>
      <c r="B67" s="622"/>
      <c r="C67" s="635">
        <v>0</v>
      </c>
      <c r="D67" s="622">
        <v>-7285.01</v>
      </c>
      <c r="E67" s="635">
        <v>1</v>
      </c>
      <c r="F67" s="623">
        <v>-7285.01</v>
      </c>
    </row>
    <row r="68" spans="1:6" ht="14.4" customHeight="1" x14ac:dyDescent="0.3">
      <c r="A68" s="645" t="s">
        <v>3581</v>
      </c>
      <c r="B68" s="622"/>
      <c r="C68" s="635">
        <v>0</v>
      </c>
      <c r="D68" s="622">
        <v>665.72</v>
      </c>
      <c r="E68" s="635">
        <v>1</v>
      </c>
      <c r="F68" s="623">
        <v>665.72</v>
      </c>
    </row>
    <row r="69" spans="1:6" ht="14.4" customHeight="1" x14ac:dyDescent="0.3">
      <c r="A69" s="645" t="s">
        <v>3582</v>
      </c>
      <c r="B69" s="622"/>
      <c r="C69" s="635">
        <v>0</v>
      </c>
      <c r="D69" s="622">
        <v>612.16904851796596</v>
      </c>
      <c r="E69" s="635">
        <v>1</v>
      </c>
      <c r="F69" s="623">
        <v>612.16904851796596</v>
      </c>
    </row>
    <row r="70" spans="1:6" ht="14.4" customHeight="1" x14ac:dyDescent="0.3">
      <c r="A70" s="645" t="s">
        <v>3583</v>
      </c>
      <c r="B70" s="622"/>
      <c r="C70" s="635">
        <v>0</v>
      </c>
      <c r="D70" s="622">
        <v>1680.7700768556617</v>
      </c>
      <c r="E70" s="635">
        <v>1</v>
      </c>
      <c r="F70" s="623">
        <v>1680.7700768556617</v>
      </c>
    </row>
    <row r="71" spans="1:6" ht="14.4" customHeight="1" x14ac:dyDescent="0.3">
      <c r="A71" s="645" t="s">
        <v>3584</v>
      </c>
      <c r="B71" s="622"/>
      <c r="C71" s="635">
        <v>0</v>
      </c>
      <c r="D71" s="622">
        <v>909.37895582014687</v>
      </c>
      <c r="E71" s="635">
        <v>1</v>
      </c>
      <c r="F71" s="623">
        <v>909.37895582014687</v>
      </c>
    </row>
    <row r="72" spans="1:6" ht="14.4" customHeight="1" x14ac:dyDescent="0.3">
      <c r="A72" s="645" t="s">
        <v>3585</v>
      </c>
      <c r="B72" s="622"/>
      <c r="C72" s="635">
        <v>0</v>
      </c>
      <c r="D72" s="622">
        <v>914.68106885921907</v>
      </c>
      <c r="E72" s="635">
        <v>1</v>
      </c>
      <c r="F72" s="623">
        <v>914.68106885921907</v>
      </c>
    </row>
    <row r="73" spans="1:6" ht="14.4" customHeight="1" x14ac:dyDescent="0.3">
      <c r="A73" s="645" t="s">
        <v>3586</v>
      </c>
      <c r="B73" s="622"/>
      <c r="C73" s="635">
        <v>0</v>
      </c>
      <c r="D73" s="622">
        <v>15274.275540146633</v>
      </c>
      <c r="E73" s="635">
        <v>1</v>
      </c>
      <c r="F73" s="623">
        <v>15274.275540146633</v>
      </c>
    </row>
    <row r="74" spans="1:6" ht="14.4" customHeight="1" x14ac:dyDescent="0.3">
      <c r="A74" s="645" t="s">
        <v>3587</v>
      </c>
      <c r="B74" s="622"/>
      <c r="C74" s="635">
        <v>0</v>
      </c>
      <c r="D74" s="622">
        <v>1562.769423239668</v>
      </c>
      <c r="E74" s="635">
        <v>1</v>
      </c>
      <c r="F74" s="623">
        <v>1562.769423239668</v>
      </c>
    </row>
    <row r="75" spans="1:6" ht="14.4" customHeight="1" x14ac:dyDescent="0.3">
      <c r="A75" s="645" t="s">
        <v>3588</v>
      </c>
      <c r="B75" s="622"/>
      <c r="C75" s="635">
        <v>0</v>
      </c>
      <c r="D75" s="622">
        <v>5514.7260861886271</v>
      </c>
      <c r="E75" s="635">
        <v>1</v>
      </c>
      <c r="F75" s="623">
        <v>5514.7260861886271</v>
      </c>
    </row>
    <row r="76" spans="1:6" ht="14.4" customHeight="1" x14ac:dyDescent="0.3">
      <c r="A76" s="645" t="s">
        <v>3589</v>
      </c>
      <c r="B76" s="622"/>
      <c r="C76" s="635">
        <v>0</v>
      </c>
      <c r="D76" s="622">
        <v>11587.733544161216</v>
      </c>
      <c r="E76" s="635">
        <v>1</v>
      </c>
      <c r="F76" s="623">
        <v>11587.733544161216</v>
      </c>
    </row>
    <row r="77" spans="1:6" ht="14.4" customHeight="1" x14ac:dyDescent="0.3">
      <c r="A77" s="645" t="s">
        <v>3590</v>
      </c>
      <c r="B77" s="622"/>
      <c r="C77" s="635">
        <v>0</v>
      </c>
      <c r="D77" s="622">
        <v>130.64893899497599</v>
      </c>
      <c r="E77" s="635">
        <v>1</v>
      </c>
      <c r="F77" s="623">
        <v>130.64893899497599</v>
      </c>
    </row>
    <row r="78" spans="1:6" ht="14.4" customHeight="1" x14ac:dyDescent="0.3">
      <c r="A78" s="645" t="s">
        <v>3591</v>
      </c>
      <c r="B78" s="622"/>
      <c r="C78" s="635">
        <v>0</v>
      </c>
      <c r="D78" s="622">
        <v>390.65999563432797</v>
      </c>
      <c r="E78" s="635">
        <v>1</v>
      </c>
      <c r="F78" s="623">
        <v>390.65999563432797</v>
      </c>
    </row>
    <row r="79" spans="1:6" ht="14.4" customHeight="1" x14ac:dyDescent="0.3">
      <c r="A79" s="645" t="s">
        <v>3592</v>
      </c>
      <c r="B79" s="622"/>
      <c r="C79" s="635">
        <v>0</v>
      </c>
      <c r="D79" s="622">
        <v>403.28999999999985</v>
      </c>
      <c r="E79" s="635">
        <v>1</v>
      </c>
      <c r="F79" s="623">
        <v>403.28999999999985</v>
      </c>
    </row>
    <row r="80" spans="1:6" ht="14.4" customHeight="1" x14ac:dyDescent="0.3">
      <c r="A80" s="645" t="s">
        <v>3593</v>
      </c>
      <c r="B80" s="622"/>
      <c r="C80" s="635">
        <v>0</v>
      </c>
      <c r="D80" s="622">
        <v>682.5360033232264</v>
      </c>
      <c r="E80" s="635">
        <v>1</v>
      </c>
      <c r="F80" s="623">
        <v>682.5360033232264</v>
      </c>
    </row>
    <row r="81" spans="1:6" ht="14.4" customHeight="1" x14ac:dyDescent="0.3">
      <c r="A81" s="645" t="s">
        <v>3594</v>
      </c>
      <c r="B81" s="622"/>
      <c r="C81" s="635">
        <v>0</v>
      </c>
      <c r="D81" s="622">
        <v>4385.1515354983885</v>
      </c>
      <c r="E81" s="635">
        <v>1</v>
      </c>
      <c r="F81" s="623">
        <v>4385.1515354983885</v>
      </c>
    </row>
    <row r="82" spans="1:6" ht="14.4" customHeight="1" x14ac:dyDescent="0.3">
      <c r="A82" s="645" t="s">
        <v>3595</v>
      </c>
      <c r="B82" s="622"/>
      <c r="C82" s="635">
        <v>0</v>
      </c>
      <c r="D82" s="622">
        <v>178605.97124515011</v>
      </c>
      <c r="E82" s="635">
        <v>1</v>
      </c>
      <c r="F82" s="623">
        <v>178605.97124515011</v>
      </c>
    </row>
    <row r="83" spans="1:6" ht="14.4" customHeight="1" x14ac:dyDescent="0.3">
      <c r="A83" s="645" t="s">
        <v>3596</v>
      </c>
      <c r="B83" s="622"/>
      <c r="C83" s="635">
        <v>0</v>
      </c>
      <c r="D83" s="622">
        <v>85932.369098896801</v>
      </c>
      <c r="E83" s="635">
        <v>1</v>
      </c>
      <c r="F83" s="623">
        <v>85932.369098896801</v>
      </c>
    </row>
    <row r="84" spans="1:6" ht="14.4" customHeight="1" x14ac:dyDescent="0.3">
      <c r="A84" s="645" t="s">
        <v>3597</v>
      </c>
      <c r="B84" s="622"/>
      <c r="C84" s="635">
        <v>0</v>
      </c>
      <c r="D84" s="622">
        <v>112246.30892714475</v>
      </c>
      <c r="E84" s="635">
        <v>1</v>
      </c>
      <c r="F84" s="623">
        <v>112246.30892714475</v>
      </c>
    </row>
    <row r="85" spans="1:6" ht="14.4" customHeight="1" x14ac:dyDescent="0.3">
      <c r="A85" s="645" t="s">
        <v>3598</v>
      </c>
      <c r="B85" s="622"/>
      <c r="C85" s="635">
        <v>0</v>
      </c>
      <c r="D85" s="622">
        <v>47045.46</v>
      </c>
      <c r="E85" s="635">
        <v>1</v>
      </c>
      <c r="F85" s="623">
        <v>47045.46</v>
      </c>
    </row>
    <row r="86" spans="1:6" ht="14.4" customHeight="1" x14ac:dyDescent="0.3">
      <c r="A86" s="645" t="s">
        <v>3599</v>
      </c>
      <c r="B86" s="622"/>
      <c r="C86" s="635">
        <v>0</v>
      </c>
      <c r="D86" s="622">
        <v>1050.8731730536288</v>
      </c>
      <c r="E86" s="635">
        <v>1</v>
      </c>
      <c r="F86" s="623">
        <v>1050.8731730536288</v>
      </c>
    </row>
    <row r="87" spans="1:6" ht="14.4" customHeight="1" x14ac:dyDescent="0.3">
      <c r="A87" s="645" t="s">
        <v>3600</v>
      </c>
      <c r="B87" s="622"/>
      <c r="C87" s="635">
        <v>0</v>
      </c>
      <c r="D87" s="622">
        <v>291.16068525628737</v>
      </c>
      <c r="E87" s="635">
        <v>1</v>
      </c>
      <c r="F87" s="623">
        <v>291.16068525628737</v>
      </c>
    </row>
    <row r="88" spans="1:6" ht="14.4" customHeight="1" x14ac:dyDescent="0.3">
      <c r="A88" s="645" t="s">
        <v>3601</v>
      </c>
      <c r="B88" s="622"/>
      <c r="C88" s="635">
        <v>0</v>
      </c>
      <c r="D88" s="622">
        <v>86702.482495565957</v>
      </c>
      <c r="E88" s="635">
        <v>1</v>
      </c>
      <c r="F88" s="623">
        <v>86702.482495565957</v>
      </c>
    </row>
    <row r="89" spans="1:6" ht="14.4" customHeight="1" x14ac:dyDescent="0.3">
      <c r="A89" s="645" t="s">
        <v>3602</v>
      </c>
      <c r="B89" s="622"/>
      <c r="C89" s="635">
        <v>0</v>
      </c>
      <c r="D89" s="622">
        <v>3731.1668428910939</v>
      </c>
      <c r="E89" s="635">
        <v>1</v>
      </c>
      <c r="F89" s="623">
        <v>3731.1668428910939</v>
      </c>
    </row>
    <row r="90" spans="1:6" ht="14.4" customHeight="1" x14ac:dyDescent="0.3">
      <c r="A90" s="645" t="s">
        <v>3603</v>
      </c>
      <c r="B90" s="622"/>
      <c r="C90" s="635">
        <v>0</v>
      </c>
      <c r="D90" s="622">
        <v>301.2798136545149</v>
      </c>
      <c r="E90" s="635">
        <v>1</v>
      </c>
      <c r="F90" s="623">
        <v>301.2798136545149</v>
      </c>
    </row>
    <row r="91" spans="1:6" ht="14.4" customHeight="1" x14ac:dyDescent="0.3">
      <c r="A91" s="645" t="s">
        <v>3604</v>
      </c>
      <c r="B91" s="622"/>
      <c r="C91" s="635">
        <v>0</v>
      </c>
      <c r="D91" s="622">
        <v>18190.24654633972</v>
      </c>
      <c r="E91" s="635">
        <v>1</v>
      </c>
      <c r="F91" s="623">
        <v>18190.24654633972</v>
      </c>
    </row>
    <row r="92" spans="1:6" ht="14.4" customHeight="1" x14ac:dyDescent="0.3">
      <c r="A92" s="645" t="s">
        <v>3605</v>
      </c>
      <c r="B92" s="622"/>
      <c r="C92" s="635">
        <v>0</v>
      </c>
      <c r="D92" s="622">
        <v>11618.73951994695</v>
      </c>
      <c r="E92" s="635">
        <v>1</v>
      </c>
      <c r="F92" s="623">
        <v>11618.73951994695</v>
      </c>
    </row>
    <row r="93" spans="1:6" ht="14.4" customHeight="1" x14ac:dyDescent="0.3">
      <c r="A93" s="645" t="s">
        <v>3606</v>
      </c>
      <c r="B93" s="622"/>
      <c r="C93" s="635">
        <v>0</v>
      </c>
      <c r="D93" s="622">
        <v>888.50021900760794</v>
      </c>
      <c r="E93" s="635">
        <v>1</v>
      </c>
      <c r="F93" s="623">
        <v>888.50021900760794</v>
      </c>
    </row>
    <row r="94" spans="1:6" ht="14.4" customHeight="1" x14ac:dyDescent="0.3">
      <c r="A94" s="645" t="s">
        <v>3607</v>
      </c>
      <c r="B94" s="622"/>
      <c r="C94" s="635">
        <v>0</v>
      </c>
      <c r="D94" s="622">
        <v>101687.24470748653</v>
      </c>
      <c r="E94" s="635">
        <v>1</v>
      </c>
      <c r="F94" s="623">
        <v>101687.24470748653</v>
      </c>
    </row>
    <row r="95" spans="1:6" ht="14.4" customHeight="1" x14ac:dyDescent="0.3">
      <c r="A95" s="645" t="s">
        <v>3608</v>
      </c>
      <c r="B95" s="622"/>
      <c r="C95" s="635">
        <v>0</v>
      </c>
      <c r="D95" s="622">
        <v>106.05</v>
      </c>
      <c r="E95" s="635">
        <v>1</v>
      </c>
      <c r="F95" s="623">
        <v>106.05</v>
      </c>
    </row>
    <row r="96" spans="1:6" ht="14.4" customHeight="1" x14ac:dyDescent="0.3">
      <c r="A96" s="645" t="s">
        <v>3609</v>
      </c>
      <c r="B96" s="622"/>
      <c r="C96" s="635">
        <v>0</v>
      </c>
      <c r="D96" s="622">
        <v>12146.215860195211</v>
      </c>
      <c r="E96" s="635">
        <v>1</v>
      </c>
      <c r="F96" s="623">
        <v>12146.215860195211</v>
      </c>
    </row>
    <row r="97" spans="1:6" ht="14.4" customHeight="1" x14ac:dyDescent="0.3">
      <c r="A97" s="645" t="s">
        <v>3610</v>
      </c>
      <c r="B97" s="622"/>
      <c r="C97" s="635">
        <v>0</v>
      </c>
      <c r="D97" s="622">
        <v>1206.334124127681</v>
      </c>
      <c r="E97" s="635">
        <v>1</v>
      </c>
      <c r="F97" s="623">
        <v>1206.334124127681</v>
      </c>
    </row>
    <row r="98" spans="1:6" ht="14.4" customHeight="1" x14ac:dyDescent="0.3">
      <c r="A98" s="645" t="s">
        <v>3611</v>
      </c>
      <c r="B98" s="622"/>
      <c r="C98" s="635">
        <v>0</v>
      </c>
      <c r="D98" s="622">
        <v>7545.3218990925052</v>
      </c>
      <c r="E98" s="635">
        <v>1</v>
      </c>
      <c r="F98" s="623">
        <v>7545.3218990925052</v>
      </c>
    </row>
    <row r="99" spans="1:6" ht="14.4" customHeight="1" x14ac:dyDescent="0.3">
      <c r="A99" s="645" t="s">
        <v>3612</v>
      </c>
      <c r="B99" s="622"/>
      <c r="C99" s="635">
        <v>0</v>
      </c>
      <c r="D99" s="622">
        <v>920.23962259621874</v>
      </c>
      <c r="E99" s="635">
        <v>1</v>
      </c>
      <c r="F99" s="623">
        <v>920.23962259621874</v>
      </c>
    </row>
    <row r="100" spans="1:6" ht="14.4" customHeight="1" x14ac:dyDescent="0.3">
      <c r="A100" s="645" t="s">
        <v>3613</v>
      </c>
      <c r="B100" s="622"/>
      <c r="C100" s="635">
        <v>0</v>
      </c>
      <c r="D100" s="622">
        <v>229.788527663769</v>
      </c>
      <c r="E100" s="635">
        <v>1</v>
      </c>
      <c r="F100" s="623">
        <v>229.788527663769</v>
      </c>
    </row>
    <row r="101" spans="1:6" ht="14.4" customHeight="1" x14ac:dyDescent="0.3">
      <c r="A101" s="645" t="s">
        <v>3614</v>
      </c>
      <c r="B101" s="622"/>
      <c r="C101" s="635">
        <v>0</v>
      </c>
      <c r="D101" s="622">
        <v>812.0899114186609</v>
      </c>
      <c r="E101" s="635">
        <v>1</v>
      </c>
      <c r="F101" s="623">
        <v>812.0899114186609</v>
      </c>
    </row>
    <row r="102" spans="1:6" ht="14.4" customHeight="1" x14ac:dyDescent="0.3">
      <c r="A102" s="645" t="s">
        <v>3615</v>
      </c>
      <c r="B102" s="622"/>
      <c r="C102" s="635">
        <v>0</v>
      </c>
      <c r="D102" s="622">
        <v>87913.079267961744</v>
      </c>
      <c r="E102" s="635">
        <v>1</v>
      </c>
      <c r="F102" s="623">
        <v>87913.079267961744</v>
      </c>
    </row>
    <row r="103" spans="1:6" ht="14.4" customHeight="1" x14ac:dyDescent="0.3">
      <c r="A103" s="645" t="s">
        <v>3616</v>
      </c>
      <c r="B103" s="622"/>
      <c r="C103" s="635">
        <v>0</v>
      </c>
      <c r="D103" s="622">
        <v>514.09914473492404</v>
      </c>
      <c r="E103" s="635">
        <v>1</v>
      </c>
      <c r="F103" s="623">
        <v>514.09914473492404</v>
      </c>
    </row>
    <row r="104" spans="1:6" ht="14.4" customHeight="1" x14ac:dyDescent="0.3">
      <c r="A104" s="645" t="s">
        <v>3617</v>
      </c>
      <c r="B104" s="622"/>
      <c r="C104" s="635">
        <v>0</v>
      </c>
      <c r="D104" s="622">
        <v>85407.432580486085</v>
      </c>
      <c r="E104" s="635">
        <v>1</v>
      </c>
      <c r="F104" s="623">
        <v>85407.432580486085</v>
      </c>
    </row>
    <row r="105" spans="1:6" ht="14.4" customHeight="1" x14ac:dyDescent="0.3">
      <c r="A105" s="645" t="s">
        <v>3618</v>
      </c>
      <c r="B105" s="622"/>
      <c r="C105" s="635">
        <v>0</v>
      </c>
      <c r="D105" s="622">
        <v>132.84</v>
      </c>
      <c r="E105" s="635">
        <v>1</v>
      </c>
      <c r="F105" s="623">
        <v>132.84</v>
      </c>
    </row>
    <row r="106" spans="1:6" ht="14.4" customHeight="1" x14ac:dyDescent="0.3">
      <c r="A106" s="645" t="s">
        <v>3619</v>
      </c>
      <c r="B106" s="622"/>
      <c r="C106" s="635">
        <v>0</v>
      </c>
      <c r="D106" s="622">
        <v>32138.586691794568</v>
      </c>
      <c r="E106" s="635">
        <v>1</v>
      </c>
      <c r="F106" s="623">
        <v>32138.586691794568</v>
      </c>
    </row>
    <row r="107" spans="1:6" ht="14.4" customHeight="1" x14ac:dyDescent="0.3">
      <c r="A107" s="645" t="s">
        <v>3620</v>
      </c>
      <c r="B107" s="622"/>
      <c r="C107" s="635">
        <v>0</v>
      </c>
      <c r="D107" s="622">
        <v>111.379504440829</v>
      </c>
      <c r="E107" s="635">
        <v>1</v>
      </c>
      <c r="F107" s="623">
        <v>111.379504440829</v>
      </c>
    </row>
    <row r="108" spans="1:6" ht="14.4" customHeight="1" x14ac:dyDescent="0.3">
      <c r="A108" s="645" t="s">
        <v>3621</v>
      </c>
      <c r="B108" s="622"/>
      <c r="C108" s="635">
        <v>0</v>
      </c>
      <c r="D108" s="622">
        <v>166.60964114166001</v>
      </c>
      <c r="E108" s="635">
        <v>1</v>
      </c>
      <c r="F108" s="623">
        <v>166.60964114166001</v>
      </c>
    </row>
    <row r="109" spans="1:6" ht="14.4" customHeight="1" x14ac:dyDescent="0.3">
      <c r="A109" s="645" t="s">
        <v>3622</v>
      </c>
      <c r="B109" s="622"/>
      <c r="C109" s="635">
        <v>0</v>
      </c>
      <c r="D109" s="622">
        <v>624.86</v>
      </c>
      <c r="E109" s="635">
        <v>1</v>
      </c>
      <c r="F109" s="623">
        <v>624.86</v>
      </c>
    </row>
    <row r="110" spans="1:6" ht="14.4" customHeight="1" x14ac:dyDescent="0.3">
      <c r="A110" s="645" t="s">
        <v>3623</v>
      </c>
      <c r="B110" s="622"/>
      <c r="C110" s="635">
        <v>0</v>
      </c>
      <c r="D110" s="622">
        <v>32723.764349917605</v>
      </c>
      <c r="E110" s="635">
        <v>1</v>
      </c>
      <c r="F110" s="623">
        <v>32723.764349917605</v>
      </c>
    </row>
    <row r="111" spans="1:6" ht="14.4" customHeight="1" x14ac:dyDescent="0.3">
      <c r="A111" s="645" t="s">
        <v>3624</v>
      </c>
      <c r="B111" s="622"/>
      <c r="C111" s="635">
        <v>0</v>
      </c>
      <c r="D111" s="622">
        <v>427.56957991485854</v>
      </c>
      <c r="E111" s="635">
        <v>1</v>
      </c>
      <c r="F111" s="623">
        <v>427.56957991485854</v>
      </c>
    </row>
    <row r="112" spans="1:6" ht="14.4" customHeight="1" x14ac:dyDescent="0.3">
      <c r="A112" s="645" t="s">
        <v>3625</v>
      </c>
      <c r="B112" s="622"/>
      <c r="C112" s="635">
        <v>0</v>
      </c>
      <c r="D112" s="622">
        <v>13378.855335028567</v>
      </c>
      <c r="E112" s="635">
        <v>1</v>
      </c>
      <c r="F112" s="623">
        <v>13378.855335028567</v>
      </c>
    </row>
    <row r="113" spans="1:6" ht="14.4" customHeight="1" x14ac:dyDescent="0.3">
      <c r="A113" s="645" t="s">
        <v>3626</v>
      </c>
      <c r="B113" s="622"/>
      <c r="C113" s="635">
        <v>0</v>
      </c>
      <c r="D113" s="622">
        <v>1546.6001373142135</v>
      </c>
      <c r="E113" s="635">
        <v>1</v>
      </c>
      <c r="F113" s="623">
        <v>1546.6001373142135</v>
      </c>
    </row>
    <row r="114" spans="1:6" ht="14.4" customHeight="1" x14ac:dyDescent="0.3">
      <c r="A114" s="645" t="s">
        <v>3627</v>
      </c>
      <c r="B114" s="622"/>
      <c r="C114" s="635">
        <v>0</v>
      </c>
      <c r="D114" s="622">
        <v>211.23996524250998</v>
      </c>
      <c r="E114" s="635">
        <v>1</v>
      </c>
      <c r="F114" s="623">
        <v>211.23996524250998</v>
      </c>
    </row>
    <row r="115" spans="1:6" ht="14.4" customHeight="1" x14ac:dyDescent="0.3">
      <c r="A115" s="645" t="s">
        <v>3628</v>
      </c>
      <c r="B115" s="622"/>
      <c r="C115" s="635">
        <v>0</v>
      </c>
      <c r="D115" s="622">
        <v>613851.10364435893</v>
      </c>
      <c r="E115" s="635">
        <v>1</v>
      </c>
      <c r="F115" s="623">
        <v>613851.10364435893</v>
      </c>
    </row>
    <row r="116" spans="1:6" ht="14.4" customHeight="1" x14ac:dyDescent="0.3">
      <c r="A116" s="645" t="s">
        <v>3629</v>
      </c>
      <c r="B116" s="622"/>
      <c r="C116" s="635">
        <v>0</v>
      </c>
      <c r="D116" s="622">
        <v>54017.101694913457</v>
      </c>
      <c r="E116" s="635">
        <v>1</v>
      </c>
      <c r="F116" s="623">
        <v>54017.101694913457</v>
      </c>
    </row>
    <row r="117" spans="1:6" ht="14.4" customHeight="1" x14ac:dyDescent="0.3">
      <c r="A117" s="645" t="s">
        <v>3630</v>
      </c>
      <c r="B117" s="622"/>
      <c r="C117" s="635">
        <v>0</v>
      </c>
      <c r="D117" s="622">
        <v>4763.76</v>
      </c>
      <c r="E117" s="635">
        <v>1</v>
      </c>
      <c r="F117" s="623">
        <v>4763.76</v>
      </c>
    </row>
    <row r="118" spans="1:6" ht="14.4" customHeight="1" thickBot="1" x14ac:dyDescent="0.35">
      <c r="A118" s="646" t="s">
        <v>3631</v>
      </c>
      <c r="B118" s="637"/>
      <c r="C118" s="638">
        <v>0</v>
      </c>
      <c r="D118" s="637">
        <v>24094.221298071658</v>
      </c>
      <c r="E118" s="638">
        <v>1</v>
      </c>
      <c r="F118" s="639">
        <v>24094.221298071658</v>
      </c>
    </row>
    <row r="119" spans="1:6" ht="14.4" customHeight="1" thickBot="1" x14ac:dyDescent="0.35">
      <c r="A119" s="640" t="s">
        <v>6</v>
      </c>
      <c r="B119" s="641">
        <v>45014.091684106592</v>
      </c>
      <c r="C119" s="642">
        <v>1.5637329653698368E-2</v>
      </c>
      <c r="D119" s="641">
        <v>2833616.2551194066</v>
      </c>
      <c r="E119" s="642">
        <v>0.98436267034630176</v>
      </c>
      <c r="F119" s="643">
        <v>2878630.3468035129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2014-01-27T12:22:57Z</dcterms:modified>
</cp:coreProperties>
</file>